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2.xml" ContentType="application/vnd.openxmlformats-officedocument.drawing+xml"/>
  <Override PartName="/xl/ctrlProps/ctrlProp1.xml" ContentType="application/vnd.ms-excel.controlproperties+xml"/>
  <Override PartName="/xl/comments3.xml" ContentType="application/vnd.openxmlformats-officedocument.spreadsheetml.comments+xml"/>
  <Override PartName="/xl/pivotTables/pivotTable1.xml" ContentType="application/vnd.openxmlformats-officedocument.spreadsheetml.pivotTable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pivotTables/pivotTable2.xml" ContentType="application/vnd.openxmlformats-officedocument.spreadsheetml.pivotTable+xml"/>
  <Override PartName="/xl/tables/table1.xml" ContentType="application/vnd.openxmlformats-officedocument.spreadsheetml.table+xml"/>
  <Override PartName="/xl/comments6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827"/>
  <workbookPr codeName="ThisWorkbook" hidePivotFieldList="1"/>
  <mc:AlternateContent xmlns:mc="http://schemas.openxmlformats.org/markup-compatibility/2006">
    <mc:Choice Requires="x15">
      <x15ac:absPath xmlns:x15ac="http://schemas.microsoft.com/office/spreadsheetml/2010/11/ac" url="C:\Users\freddy.arriagada\Documents\Facturacion\2210\01 Version Preliminar\DATOS\DX\"/>
    </mc:Choice>
  </mc:AlternateContent>
  <xr:revisionPtr revIDLastSave="0" documentId="13_ncr:1_{02F225ED-D2CB-4119-96D5-2A433F7C9FB8}" xr6:coauthVersionLast="45" xr6:coauthVersionMax="47" xr10:uidLastSave="{00000000-0000-0000-0000-000000000000}"/>
  <bookViews>
    <workbookView xWindow="-28908" yWindow="-108" windowWidth="29016" windowHeight="17616" tabRatio="513" activeTab="3" xr2:uid="{00000000-000D-0000-FFFF-FFFF00000000}"/>
  </bookViews>
  <sheets>
    <sheet name="BARRAS" sheetId="1" r:id="rId1"/>
    <sheet name="LÍNEAS" sheetId="2" r:id="rId2"/>
    <sheet name="DATOS GENERALES" sheetId="5" r:id="rId3"/>
    <sheet name="MEDIDORES" sheetId="3" r:id="rId4"/>
    <sheet name="Control de cambios" sheetId="16" state="hidden" r:id="rId5"/>
    <sheet name="BARRAS_REGION" sheetId="6" state="hidden" r:id="rId6"/>
    <sheet name="claves_barras" sheetId="10" state="hidden" r:id="rId7"/>
    <sheet name="Fis-Com" sheetId="17" r:id="rId8"/>
    <sheet name="Rev-Fis" sheetId="18" state="hidden" r:id="rId9"/>
    <sheet name="TIPO_LINEA" sheetId="7" state="hidden" r:id="rId10"/>
    <sheet name="HOMOLOGACION_BARRAS" sheetId="8" state="hidden" r:id="rId11"/>
  </sheets>
  <definedNames>
    <definedName name="_xlnm._FilterDatabase" localSheetId="0" hidden="1">BARRAS!$B$4:$J$219</definedName>
    <definedName name="_xlnm._FilterDatabase" localSheetId="5" hidden="1">BARRAS_REGION!$A$1:$F$4008</definedName>
    <definedName name="_xlnm._FilterDatabase" localSheetId="6" hidden="1">claves_barras!$A$1:$B$1102</definedName>
    <definedName name="_xlnm._FilterDatabase" localSheetId="4" hidden="1">'Control de cambios'!$A$1:$G$100</definedName>
    <definedName name="_xlnm._FilterDatabase" localSheetId="7" hidden="1">'Fis-Com'!$A$2:$AA$513</definedName>
    <definedName name="_xlnm._FilterDatabase" localSheetId="1" hidden="1">LÍNEAS!$B$3:$M$4</definedName>
    <definedName name="_xlnm._FilterDatabase" localSheetId="3" hidden="1">MEDIDORES!$A$3:$AB$3590</definedName>
    <definedName name="_xlnm._FilterDatabase" localSheetId="8" hidden="1">'Rev-Fis'!$A$1:$I$470</definedName>
  </definedNames>
  <calcPr calcId="191029"/>
  <pivotCaches>
    <pivotCache cacheId="97" r:id="rId12"/>
    <pivotCache cacheId="98" r:id="rId13"/>
  </pivotCaches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A3175" i="3" l="1"/>
  <c r="AA3174" i="3"/>
  <c r="U3176" i="3"/>
  <c r="U3175" i="3"/>
  <c r="U3174" i="3"/>
  <c r="S3175" i="3"/>
  <c r="S3174" i="3"/>
  <c r="H3175" i="3"/>
  <c r="H3174" i="3"/>
  <c r="A3175" i="3"/>
  <c r="A3174" i="3"/>
  <c r="AA3185" i="3"/>
  <c r="AA3184" i="3"/>
  <c r="U3185" i="3"/>
  <c r="U3184" i="3"/>
  <c r="S3185" i="3"/>
  <c r="S3184" i="3"/>
  <c r="H3185" i="3"/>
  <c r="H3184" i="3"/>
  <c r="A3185" i="3"/>
  <c r="A3184" i="3"/>
  <c r="AA2584" i="3"/>
  <c r="AA2583" i="3"/>
  <c r="AA2582" i="3"/>
  <c r="U2584" i="3"/>
  <c r="S2584" i="3"/>
  <c r="U2583" i="3"/>
  <c r="S2583" i="3"/>
  <c r="U2582" i="3"/>
  <c r="S2582" i="3"/>
  <c r="H2584" i="3"/>
  <c r="H2583" i="3"/>
  <c r="H2582" i="3"/>
  <c r="A2584" i="3"/>
  <c r="A2583" i="3"/>
  <c r="A2582" i="3"/>
  <c r="AA2338" i="3"/>
  <c r="AA2337" i="3"/>
  <c r="AA2336" i="3"/>
  <c r="U2339" i="3"/>
  <c r="U2338" i="3"/>
  <c r="U2337" i="3"/>
  <c r="U2336" i="3"/>
  <c r="S2338" i="3"/>
  <c r="S2337" i="3"/>
  <c r="S2336" i="3"/>
  <c r="H2338" i="3"/>
  <c r="H2337" i="3"/>
  <c r="H2336" i="3"/>
  <c r="A2338" i="3"/>
  <c r="A2337" i="3"/>
  <c r="A2336" i="3"/>
  <c r="AA2003" i="3"/>
  <c r="AA2002" i="3"/>
  <c r="AA2001" i="3"/>
  <c r="AA2000" i="3"/>
  <c r="AA1999" i="3"/>
  <c r="AA1998" i="3"/>
  <c r="AA1997" i="3"/>
  <c r="AA1996" i="3"/>
  <c r="AA1995" i="3"/>
  <c r="AA1994" i="3"/>
  <c r="AA2004" i="3"/>
  <c r="U2004" i="3"/>
  <c r="U2003" i="3"/>
  <c r="U2002" i="3"/>
  <c r="U2001" i="3"/>
  <c r="U2000" i="3"/>
  <c r="U1999" i="3"/>
  <c r="U1998" i="3"/>
  <c r="U1997" i="3"/>
  <c r="U1996" i="3"/>
  <c r="U1995" i="3"/>
  <c r="S2004" i="3"/>
  <c r="S2003" i="3"/>
  <c r="S2002" i="3"/>
  <c r="S2001" i="3"/>
  <c r="S2000" i="3"/>
  <c r="S1999" i="3"/>
  <c r="S1998" i="3"/>
  <c r="S1997" i="3"/>
  <c r="S1996" i="3"/>
  <c r="S1995" i="3"/>
  <c r="H2003" i="3"/>
  <c r="H2002" i="3"/>
  <c r="H2001" i="3"/>
  <c r="H2000" i="3"/>
  <c r="H1999" i="3"/>
  <c r="H1998" i="3"/>
  <c r="H1997" i="3"/>
  <c r="H1996" i="3"/>
  <c r="H1995" i="3"/>
  <c r="A2003" i="3"/>
  <c r="A2002" i="3"/>
  <c r="A2001" i="3"/>
  <c r="A2000" i="3"/>
  <c r="A1999" i="3"/>
  <c r="A1998" i="3"/>
  <c r="A1997" i="3"/>
  <c r="A1996" i="3"/>
  <c r="A1995" i="3"/>
  <c r="U1899" i="3"/>
  <c r="S1899" i="3"/>
  <c r="AA1899" i="3"/>
  <c r="H1899" i="3"/>
  <c r="A1899" i="3"/>
  <c r="AA1749" i="3"/>
  <c r="AA1748" i="3"/>
  <c r="U1749" i="3"/>
  <c r="U1748" i="3"/>
  <c r="S1749" i="3"/>
  <c r="S1748" i="3"/>
  <c r="H1749" i="3"/>
  <c r="H1748" i="3"/>
  <c r="A1749" i="3"/>
  <c r="A1748" i="3"/>
  <c r="AA1100" i="3"/>
  <c r="U1100" i="3"/>
  <c r="S1100" i="3"/>
  <c r="H1100" i="3"/>
  <c r="A1100" i="3"/>
  <c r="AA584" i="3"/>
  <c r="S584" i="3"/>
  <c r="H584" i="3"/>
  <c r="A584" i="3"/>
  <c r="U130" i="3"/>
  <c r="U129" i="3"/>
  <c r="U128" i="3"/>
  <c r="S130" i="3"/>
  <c r="S129" i="3"/>
  <c r="S128" i="3"/>
  <c r="AA130" i="3"/>
  <c r="AA129" i="3"/>
  <c r="AA128" i="3"/>
  <c r="H130" i="3"/>
  <c r="H129" i="3"/>
  <c r="H128" i="3"/>
  <c r="A130" i="3"/>
  <c r="A129" i="3"/>
  <c r="A128" i="3"/>
  <c r="U2671" i="3"/>
  <c r="S2671" i="3"/>
  <c r="AA2671" i="3"/>
  <c r="H2671" i="3"/>
  <c r="A2671" i="3"/>
  <c r="U1613" i="3"/>
  <c r="S1613" i="3"/>
  <c r="AA1613" i="3"/>
  <c r="H1613" i="3"/>
  <c r="A1613" i="3"/>
  <c r="AA840" i="3"/>
  <c r="S840" i="3"/>
  <c r="S839" i="3"/>
  <c r="AA839" i="3"/>
  <c r="H840" i="3"/>
  <c r="H839" i="3"/>
  <c r="A840" i="3"/>
  <c r="A839" i="3"/>
  <c r="AA179" i="3"/>
  <c r="AA178" i="3"/>
  <c r="AA177" i="3"/>
  <c r="AA176" i="3"/>
  <c r="AA175" i="3"/>
  <c r="U182" i="3"/>
  <c r="U181" i="3"/>
  <c r="U180" i="3"/>
  <c r="U179" i="3"/>
  <c r="U178" i="3"/>
  <c r="U177" i="3"/>
  <c r="U176" i="3"/>
  <c r="U175" i="3"/>
  <c r="S179" i="3"/>
  <c r="S178" i="3"/>
  <c r="S177" i="3"/>
  <c r="S176" i="3"/>
  <c r="S175" i="3"/>
  <c r="H179" i="3"/>
  <c r="H178" i="3"/>
  <c r="H177" i="3"/>
  <c r="H176" i="3"/>
  <c r="H175" i="3"/>
  <c r="A179" i="3"/>
  <c r="A178" i="3"/>
  <c r="A177" i="3"/>
  <c r="A176" i="3"/>
  <c r="A175" i="3"/>
  <c r="AA2557" i="3"/>
  <c r="AA2556" i="3"/>
  <c r="AA2555" i="3"/>
  <c r="S2557" i="3"/>
  <c r="S2556" i="3"/>
  <c r="S2555" i="3"/>
  <c r="H2557" i="3"/>
  <c r="H2556" i="3"/>
  <c r="H2555" i="3"/>
  <c r="A2557" i="3"/>
  <c r="A2556" i="3"/>
  <c r="A2555" i="3"/>
  <c r="S583" i="3"/>
  <c r="AA583" i="3"/>
  <c r="H583" i="3"/>
  <c r="A583" i="3"/>
  <c r="S2450" i="3"/>
  <c r="AA2450" i="3"/>
  <c r="H2450" i="3"/>
  <c r="A2450" i="3"/>
  <c r="H1189" i="3"/>
  <c r="S1189" i="3"/>
  <c r="AA404" i="3"/>
  <c r="S404" i="3"/>
  <c r="H404" i="3"/>
  <c r="U1684" i="3"/>
  <c r="U1683" i="3"/>
  <c r="U1682" i="3"/>
  <c r="U1681" i="3"/>
  <c r="U1680" i="3"/>
  <c r="AA1684" i="3"/>
  <c r="S1684" i="3"/>
  <c r="H1684" i="3"/>
  <c r="AA532" i="3"/>
  <c r="H532" i="3"/>
  <c r="S532" i="3"/>
  <c r="AA1362" i="3" l="1"/>
  <c r="S1362" i="3"/>
  <c r="H1362" i="3"/>
  <c r="H2767" i="3" l="1"/>
  <c r="S2769" i="3"/>
  <c r="S2768" i="3"/>
  <c r="S2767" i="3"/>
  <c r="S2766" i="3"/>
  <c r="S2765" i="3"/>
  <c r="S2764" i="3"/>
  <c r="U2770" i="3"/>
  <c r="U2769" i="3"/>
  <c r="U2768" i="3"/>
  <c r="U2767" i="3"/>
  <c r="U2766" i="3"/>
  <c r="U2765" i="3"/>
  <c r="U2764" i="3"/>
  <c r="AA2767" i="3"/>
  <c r="AA2766" i="3"/>
  <c r="AA2765" i="3"/>
  <c r="AA2764" i="3"/>
  <c r="H2766" i="3"/>
  <c r="H2765" i="3"/>
  <c r="H2764" i="3"/>
  <c r="A219" i="1"/>
  <c r="A218" i="1"/>
  <c r="A217" i="1"/>
  <c r="A216" i="1"/>
  <c r="A215" i="1"/>
  <c r="A214" i="1"/>
  <c r="A213" i="1"/>
  <c r="A212" i="1"/>
  <c r="A211" i="1"/>
  <c r="A210" i="1"/>
  <c r="A209" i="1"/>
  <c r="A208" i="1"/>
  <c r="A207" i="1"/>
  <c r="A206" i="1"/>
  <c r="A205" i="1"/>
  <c r="A204" i="1"/>
  <c r="A203" i="1"/>
  <c r="A202" i="1"/>
  <c r="A201" i="1"/>
  <c r="A200" i="1"/>
  <c r="A199" i="1"/>
  <c r="A198" i="1"/>
  <c r="A197" i="1"/>
  <c r="A196" i="1"/>
  <c r="A195" i="1"/>
  <c r="A194" i="1"/>
  <c r="A193" i="1"/>
  <c r="A192" i="1"/>
  <c r="A191" i="1"/>
  <c r="A190" i="1"/>
  <c r="A189" i="1"/>
  <c r="A188" i="1"/>
  <c r="A187" i="1"/>
  <c r="A186" i="1"/>
  <c r="A185" i="1"/>
  <c r="A184" i="1"/>
  <c r="A183" i="1"/>
  <c r="A182" i="1"/>
  <c r="A181" i="1"/>
  <c r="A180" i="1"/>
  <c r="A179" i="1"/>
  <c r="A178" i="1"/>
  <c r="A177" i="1"/>
  <c r="A176" i="1"/>
  <c r="A175" i="1"/>
  <c r="A174" i="1"/>
  <c r="A173" i="1"/>
  <c r="A172" i="1"/>
  <c r="A171" i="1"/>
  <c r="A170" i="1"/>
  <c r="A169" i="1"/>
  <c r="A168" i="1"/>
  <c r="A167" i="1"/>
  <c r="A166" i="1"/>
  <c r="A165" i="1"/>
  <c r="A164" i="1"/>
  <c r="A163" i="1"/>
  <c r="AA248" i="3" l="1"/>
  <c r="AA247" i="3"/>
  <c r="AA246" i="3"/>
  <c r="AA245" i="3"/>
  <c r="U248" i="3"/>
  <c r="U247" i="3"/>
  <c r="U246" i="3"/>
  <c r="U245" i="3"/>
  <c r="U244" i="3"/>
  <c r="S246" i="3"/>
  <c r="H246" i="3"/>
  <c r="H245" i="3"/>
  <c r="S245" i="3"/>
  <c r="AA2602" i="3"/>
  <c r="AA2601" i="3"/>
  <c r="AA2600" i="3"/>
  <c r="U2602" i="3"/>
  <c r="U2601" i="3"/>
  <c r="U2600" i="3"/>
  <c r="S2601" i="3"/>
  <c r="S2600" i="3"/>
  <c r="H2601" i="3"/>
  <c r="H2600" i="3"/>
  <c r="AA3063" i="3"/>
  <c r="AA3062" i="3"/>
  <c r="AA3061" i="3"/>
  <c r="U3590" i="3"/>
  <c r="U3589" i="3"/>
  <c r="U3588" i="3"/>
  <c r="U3587" i="3"/>
  <c r="U3586" i="3"/>
  <c r="U3585" i="3"/>
  <c r="U3584" i="3"/>
  <c r="U3583" i="3"/>
  <c r="U3582" i="3"/>
  <c r="U3581" i="3"/>
  <c r="U3580" i="3"/>
  <c r="U3579" i="3"/>
  <c r="U3578" i="3"/>
  <c r="U3577" i="3"/>
  <c r="U3576" i="3"/>
  <c r="U3575" i="3"/>
  <c r="U3574" i="3"/>
  <c r="U3573" i="3"/>
  <c r="U3572" i="3"/>
  <c r="U3571" i="3"/>
  <c r="U3570" i="3"/>
  <c r="U3569" i="3"/>
  <c r="U3568" i="3"/>
  <c r="U3567" i="3"/>
  <c r="U3566" i="3"/>
  <c r="U3565" i="3"/>
  <c r="U3564" i="3"/>
  <c r="U3563" i="3"/>
  <c r="U3562" i="3"/>
  <c r="U3561" i="3"/>
  <c r="U3560" i="3"/>
  <c r="U3559" i="3"/>
  <c r="U3558" i="3"/>
  <c r="U3557" i="3"/>
  <c r="U3556" i="3"/>
  <c r="U3555" i="3"/>
  <c r="U3554" i="3"/>
  <c r="U3553" i="3"/>
  <c r="U3552" i="3"/>
  <c r="U3551" i="3"/>
  <c r="U3550" i="3"/>
  <c r="U3549" i="3"/>
  <c r="U3548" i="3"/>
  <c r="U3547" i="3"/>
  <c r="U3546" i="3"/>
  <c r="U3545" i="3"/>
  <c r="U3544" i="3"/>
  <c r="U3543" i="3"/>
  <c r="U3542" i="3"/>
  <c r="U3541" i="3"/>
  <c r="U3540" i="3"/>
  <c r="U3539" i="3"/>
  <c r="U3538" i="3"/>
  <c r="U3537" i="3"/>
  <c r="U3536" i="3"/>
  <c r="U3535" i="3"/>
  <c r="U3534" i="3"/>
  <c r="U3533" i="3"/>
  <c r="U3532" i="3"/>
  <c r="U3531" i="3"/>
  <c r="U3530" i="3"/>
  <c r="U3529" i="3"/>
  <c r="U3528" i="3"/>
  <c r="U3527" i="3"/>
  <c r="U3526" i="3"/>
  <c r="U3525" i="3"/>
  <c r="U3524" i="3"/>
  <c r="U3523" i="3"/>
  <c r="U3522" i="3"/>
  <c r="U3521" i="3"/>
  <c r="U3520" i="3"/>
  <c r="U3519" i="3"/>
  <c r="U3518" i="3"/>
  <c r="U3517" i="3"/>
  <c r="U3516" i="3"/>
  <c r="U3515" i="3"/>
  <c r="U3514" i="3"/>
  <c r="U3513" i="3"/>
  <c r="U3512" i="3"/>
  <c r="U3511" i="3"/>
  <c r="U3510" i="3"/>
  <c r="U3509" i="3"/>
  <c r="U3508" i="3"/>
  <c r="U3507" i="3"/>
  <c r="U3506" i="3"/>
  <c r="U3505" i="3"/>
  <c r="U3504" i="3"/>
  <c r="U3503" i="3"/>
  <c r="U3502" i="3"/>
  <c r="U3501" i="3"/>
  <c r="U3500" i="3"/>
  <c r="U3499" i="3"/>
  <c r="U3498" i="3"/>
  <c r="U3497" i="3"/>
  <c r="U3496" i="3"/>
  <c r="U3495" i="3"/>
  <c r="U3494" i="3"/>
  <c r="U3493" i="3"/>
  <c r="U3492" i="3"/>
  <c r="U3491" i="3"/>
  <c r="U3490" i="3"/>
  <c r="U3489" i="3"/>
  <c r="U3488" i="3"/>
  <c r="U3487" i="3"/>
  <c r="U3486" i="3"/>
  <c r="U3485" i="3"/>
  <c r="U3484" i="3"/>
  <c r="U3483" i="3"/>
  <c r="U3482" i="3"/>
  <c r="U3481" i="3"/>
  <c r="U3480" i="3"/>
  <c r="U3479" i="3"/>
  <c r="U3478" i="3"/>
  <c r="U3477" i="3"/>
  <c r="U3476" i="3"/>
  <c r="U3475" i="3"/>
  <c r="U3474" i="3"/>
  <c r="U3473" i="3"/>
  <c r="U3472" i="3"/>
  <c r="U3471" i="3"/>
  <c r="U3470" i="3"/>
  <c r="U3469" i="3"/>
  <c r="U3468" i="3"/>
  <c r="U3467" i="3"/>
  <c r="U3466" i="3"/>
  <c r="U3465" i="3"/>
  <c r="U3464" i="3"/>
  <c r="U3463" i="3"/>
  <c r="U3462" i="3"/>
  <c r="U3461" i="3"/>
  <c r="U3460" i="3"/>
  <c r="U3459" i="3"/>
  <c r="U3458" i="3"/>
  <c r="U3457" i="3"/>
  <c r="U3456" i="3"/>
  <c r="U3455" i="3"/>
  <c r="U3454" i="3"/>
  <c r="U3453" i="3"/>
  <c r="U3452" i="3"/>
  <c r="U3451" i="3"/>
  <c r="U3450" i="3"/>
  <c r="U3449" i="3"/>
  <c r="U3448" i="3"/>
  <c r="U3447" i="3"/>
  <c r="U3446" i="3"/>
  <c r="U3445" i="3"/>
  <c r="U3444" i="3"/>
  <c r="U3443" i="3"/>
  <c r="U3442" i="3"/>
  <c r="U3441" i="3"/>
  <c r="U3440" i="3"/>
  <c r="U3439" i="3"/>
  <c r="U3438" i="3"/>
  <c r="U3437" i="3"/>
  <c r="U3436" i="3"/>
  <c r="U3435" i="3"/>
  <c r="U3434" i="3"/>
  <c r="U3433" i="3"/>
  <c r="U3432" i="3"/>
  <c r="U3431" i="3"/>
  <c r="U3430" i="3"/>
  <c r="U3429" i="3"/>
  <c r="U3428" i="3"/>
  <c r="U3427" i="3"/>
  <c r="U3426" i="3"/>
  <c r="U3425" i="3"/>
  <c r="U3424" i="3"/>
  <c r="U3423" i="3"/>
  <c r="U3422" i="3"/>
  <c r="U3421" i="3"/>
  <c r="U3420" i="3"/>
  <c r="U3419" i="3"/>
  <c r="U3418" i="3"/>
  <c r="U3417" i="3"/>
  <c r="U3416" i="3"/>
  <c r="U3415" i="3"/>
  <c r="U3414" i="3"/>
  <c r="U3413" i="3"/>
  <c r="U3412" i="3"/>
  <c r="U3411" i="3"/>
  <c r="U3410" i="3"/>
  <c r="U3409" i="3"/>
  <c r="U3408" i="3"/>
  <c r="U3407" i="3"/>
  <c r="U3406" i="3"/>
  <c r="U3405" i="3"/>
  <c r="U3404" i="3"/>
  <c r="U3403" i="3"/>
  <c r="U3402" i="3"/>
  <c r="U3401" i="3"/>
  <c r="U3400" i="3"/>
  <c r="U3399" i="3"/>
  <c r="U3398" i="3"/>
  <c r="U3397" i="3"/>
  <c r="U3396" i="3"/>
  <c r="U3395" i="3"/>
  <c r="U3394" i="3"/>
  <c r="U3393" i="3"/>
  <c r="U3392" i="3"/>
  <c r="U3391" i="3"/>
  <c r="U3390" i="3"/>
  <c r="U3389" i="3"/>
  <c r="U3388" i="3"/>
  <c r="U3387" i="3"/>
  <c r="U3386" i="3"/>
  <c r="U3385" i="3"/>
  <c r="U3384" i="3"/>
  <c r="U3383" i="3"/>
  <c r="U3382" i="3"/>
  <c r="U3381" i="3"/>
  <c r="U3380" i="3"/>
  <c r="U3379" i="3"/>
  <c r="U3378" i="3"/>
  <c r="U3377" i="3"/>
  <c r="U3376" i="3"/>
  <c r="U3375" i="3"/>
  <c r="U3374" i="3"/>
  <c r="U3373" i="3"/>
  <c r="U3372" i="3"/>
  <c r="U3371" i="3"/>
  <c r="U3370" i="3"/>
  <c r="U3369" i="3"/>
  <c r="U3368" i="3"/>
  <c r="U3367" i="3"/>
  <c r="U3366" i="3"/>
  <c r="U3365" i="3"/>
  <c r="U3364" i="3"/>
  <c r="U3363" i="3"/>
  <c r="U3362" i="3"/>
  <c r="U3361" i="3"/>
  <c r="U3360" i="3"/>
  <c r="U3359" i="3"/>
  <c r="U3358" i="3"/>
  <c r="U3357" i="3"/>
  <c r="U3356" i="3"/>
  <c r="U3355" i="3"/>
  <c r="U3354" i="3"/>
  <c r="U3353" i="3"/>
  <c r="U3352" i="3"/>
  <c r="U3351" i="3"/>
  <c r="U3350" i="3"/>
  <c r="U3349" i="3"/>
  <c r="U3348" i="3"/>
  <c r="U3347" i="3"/>
  <c r="U3346" i="3"/>
  <c r="U3345" i="3"/>
  <c r="U3344" i="3"/>
  <c r="U3343" i="3"/>
  <c r="U3342" i="3"/>
  <c r="U3341" i="3"/>
  <c r="U3340" i="3"/>
  <c r="U3339" i="3"/>
  <c r="U3338" i="3"/>
  <c r="U3337" i="3"/>
  <c r="U3336" i="3"/>
  <c r="U3335" i="3"/>
  <c r="U3334" i="3"/>
  <c r="U3333" i="3"/>
  <c r="U3332" i="3"/>
  <c r="U3331" i="3"/>
  <c r="U3330" i="3"/>
  <c r="U3329" i="3"/>
  <c r="U3328" i="3"/>
  <c r="U3327" i="3"/>
  <c r="U3326" i="3"/>
  <c r="U3325" i="3"/>
  <c r="U3324" i="3"/>
  <c r="U3323" i="3"/>
  <c r="U3322" i="3"/>
  <c r="U3321" i="3"/>
  <c r="U3320" i="3"/>
  <c r="U3319" i="3"/>
  <c r="U3318" i="3"/>
  <c r="U3317" i="3"/>
  <c r="U3316" i="3"/>
  <c r="U3315" i="3"/>
  <c r="U3314" i="3"/>
  <c r="U3313" i="3"/>
  <c r="U3312" i="3"/>
  <c r="U3311" i="3"/>
  <c r="U3310" i="3"/>
  <c r="U3309" i="3"/>
  <c r="U3308" i="3"/>
  <c r="U3307" i="3"/>
  <c r="U3306" i="3"/>
  <c r="U3305" i="3"/>
  <c r="U3304" i="3"/>
  <c r="U3303" i="3"/>
  <c r="U3302" i="3"/>
  <c r="U3301" i="3"/>
  <c r="U3300" i="3"/>
  <c r="U3299" i="3"/>
  <c r="U3298" i="3"/>
  <c r="U3297" i="3"/>
  <c r="U3296" i="3"/>
  <c r="U3295" i="3"/>
  <c r="U3294" i="3"/>
  <c r="U3293" i="3"/>
  <c r="U3292" i="3"/>
  <c r="U3291" i="3"/>
  <c r="U3290" i="3"/>
  <c r="U3289" i="3"/>
  <c r="U3288" i="3"/>
  <c r="U3287" i="3"/>
  <c r="U3286" i="3"/>
  <c r="U3285" i="3"/>
  <c r="U3284" i="3"/>
  <c r="U3283" i="3"/>
  <c r="U3282" i="3"/>
  <c r="U3281" i="3"/>
  <c r="U3280" i="3"/>
  <c r="U3279" i="3"/>
  <c r="U3278" i="3"/>
  <c r="U3277" i="3"/>
  <c r="U3276" i="3"/>
  <c r="U3275" i="3"/>
  <c r="U3274" i="3"/>
  <c r="U3273" i="3"/>
  <c r="U3272" i="3"/>
  <c r="U3271" i="3"/>
  <c r="U3270" i="3"/>
  <c r="U3269" i="3"/>
  <c r="U3268" i="3"/>
  <c r="U3267" i="3"/>
  <c r="U3266" i="3"/>
  <c r="U3265" i="3"/>
  <c r="U3264" i="3"/>
  <c r="U3263" i="3"/>
  <c r="U3262" i="3"/>
  <c r="U3261" i="3"/>
  <c r="U3260" i="3"/>
  <c r="U3259" i="3"/>
  <c r="U3258" i="3"/>
  <c r="U3257" i="3"/>
  <c r="U3256" i="3"/>
  <c r="U3255" i="3"/>
  <c r="U3254" i="3"/>
  <c r="U3253" i="3"/>
  <c r="U3252" i="3"/>
  <c r="U3251" i="3"/>
  <c r="U3250" i="3"/>
  <c r="U3249" i="3"/>
  <c r="U3248" i="3"/>
  <c r="U3247" i="3"/>
  <c r="U3246" i="3"/>
  <c r="U3245" i="3"/>
  <c r="U3244" i="3"/>
  <c r="U3243" i="3"/>
  <c r="U3242" i="3"/>
  <c r="U3241" i="3"/>
  <c r="U3240" i="3"/>
  <c r="U3239" i="3"/>
  <c r="U3238" i="3"/>
  <c r="U3237" i="3"/>
  <c r="U3236" i="3"/>
  <c r="U3235" i="3"/>
  <c r="U3234" i="3"/>
  <c r="U3233" i="3"/>
  <c r="U3232" i="3"/>
  <c r="U3231" i="3"/>
  <c r="U3230" i="3"/>
  <c r="U3229" i="3"/>
  <c r="U3228" i="3"/>
  <c r="U3227" i="3"/>
  <c r="U3226" i="3"/>
  <c r="U3225" i="3"/>
  <c r="U3224" i="3"/>
  <c r="U3223" i="3"/>
  <c r="U3222" i="3"/>
  <c r="U3221" i="3"/>
  <c r="U3220" i="3"/>
  <c r="U3219" i="3"/>
  <c r="U3218" i="3"/>
  <c r="U3217" i="3"/>
  <c r="U3216" i="3"/>
  <c r="U3215" i="3"/>
  <c r="U3214" i="3"/>
  <c r="U3213" i="3"/>
  <c r="U3212" i="3"/>
  <c r="U3211" i="3"/>
  <c r="U3210" i="3"/>
  <c r="U3209" i="3"/>
  <c r="U3208" i="3"/>
  <c r="U3207" i="3"/>
  <c r="U3206" i="3"/>
  <c r="U3205" i="3"/>
  <c r="U3204" i="3"/>
  <c r="U3203" i="3"/>
  <c r="U3202" i="3"/>
  <c r="U3201" i="3"/>
  <c r="U3200" i="3"/>
  <c r="U3199" i="3"/>
  <c r="U3198" i="3"/>
  <c r="U3197" i="3"/>
  <c r="U3196" i="3"/>
  <c r="U3195" i="3"/>
  <c r="U3194" i="3"/>
  <c r="U3193" i="3"/>
  <c r="U3192" i="3"/>
  <c r="U3191" i="3"/>
  <c r="U3190" i="3"/>
  <c r="U3189" i="3"/>
  <c r="U3188" i="3"/>
  <c r="U3187" i="3"/>
  <c r="U3186" i="3"/>
  <c r="U3183" i="3"/>
  <c r="U3182" i="3"/>
  <c r="U3181" i="3"/>
  <c r="U3180" i="3"/>
  <c r="U3179" i="3"/>
  <c r="U3178" i="3"/>
  <c r="U3177" i="3"/>
  <c r="U3173" i="3"/>
  <c r="U3172" i="3"/>
  <c r="U3171" i="3"/>
  <c r="U3170" i="3"/>
  <c r="U3169" i="3"/>
  <c r="U3168" i="3"/>
  <c r="U3167" i="3"/>
  <c r="U3166" i="3"/>
  <c r="U3165" i="3"/>
  <c r="U3164" i="3"/>
  <c r="U3163" i="3"/>
  <c r="U3162" i="3"/>
  <c r="U3161" i="3"/>
  <c r="U3160" i="3"/>
  <c r="U3159" i="3"/>
  <c r="U3158" i="3"/>
  <c r="U3157" i="3"/>
  <c r="U3156" i="3"/>
  <c r="U3155" i="3"/>
  <c r="U3154" i="3"/>
  <c r="U3153" i="3"/>
  <c r="U3152" i="3"/>
  <c r="U3151" i="3"/>
  <c r="U3150" i="3"/>
  <c r="U3149" i="3"/>
  <c r="U3148" i="3"/>
  <c r="U3147" i="3"/>
  <c r="U3146" i="3"/>
  <c r="U3145" i="3"/>
  <c r="U3144" i="3"/>
  <c r="U3143" i="3"/>
  <c r="U3142" i="3"/>
  <c r="U3141" i="3"/>
  <c r="U3140" i="3"/>
  <c r="U3139" i="3"/>
  <c r="U3138" i="3"/>
  <c r="U3137" i="3"/>
  <c r="U3136" i="3"/>
  <c r="U3135" i="3"/>
  <c r="U3134" i="3"/>
  <c r="U3133" i="3"/>
  <c r="U3132" i="3"/>
  <c r="U3131" i="3"/>
  <c r="U3130" i="3"/>
  <c r="U3129" i="3"/>
  <c r="U3128" i="3"/>
  <c r="U3127" i="3"/>
  <c r="U3126" i="3"/>
  <c r="U3125" i="3"/>
  <c r="U3124" i="3"/>
  <c r="U3123" i="3"/>
  <c r="U3122" i="3"/>
  <c r="U3121" i="3"/>
  <c r="U3120" i="3"/>
  <c r="U3119" i="3"/>
  <c r="U3118" i="3"/>
  <c r="U3117" i="3"/>
  <c r="U3116" i="3"/>
  <c r="U3115" i="3"/>
  <c r="U3114" i="3"/>
  <c r="U3113" i="3"/>
  <c r="U3112" i="3"/>
  <c r="U3111" i="3"/>
  <c r="U3110" i="3"/>
  <c r="U3109" i="3"/>
  <c r="U3108" i="3"/>
  <c r="U3107" i="3"/>
  <c r="U3106" i="3"/>
  <c r="U3105" i="3"/>
  <c r="U3104" i="3"/>
  <c r="U3103" i="3"/>
  <c r="U3102" i="3"/>
  <c r="U3101" i="3"/>
  <c r="U3100" i="3"/>
  <c r="U3099" i="3"/>
  <c r="U3098" i="3"/>
  <c r="U3097" i="3"/>
  <c r="U3096" i="3"/>
  <c r="U3095" i="3"/>
  <c r="U3094" i="3"/>
  <c r="U3093" i="3"/>
  <c r="U3092" i="3"/>
  <c r="U3091" i="3"/>
  <c r="U3090" i="3"/>
  <c r="U3089" i="3"/>
  <c r="U3088" i="3"/>
  <c r="U3087" i="3"/>
  <c r="U3086" i="3"/>
  <c r="U3085" i="3"/>
  <c r="U3084" i="3"/>
  <c r="U3083" i="3"/>
  <c r="U3082" i="3"/>
  <c r="U3081" i="3"/>
  <c r="U3080" i="3"/>
  <c r="U3079" i="3"/>
  <c r="U3078" i="3"/>
  <c r="U3077" i="3"/>
  <c r="U3076" i="3"/>
  <c r="U3075" i="3"/>
  <c r="U3074" i="3"/>
  <c r="U3073" i="3"/>
  <c r="U3072" i="3"/>
  <c r="U3071" i="3"/>
  <c r="U3070" i="3"/>
  <c r="U3069" i="3"/>
  <c r="U3068" i="3"/>
  <c r="U3067" i="3"/>
  <c r="U3066" i="3"/>
  <c r="U3065" i="3"/>
  <c r="U3064" i="3"/>
  <c r="U3063" i="3"/>
  <c r="U3062" i="3"/>
  <c r="U3061" i="3"/>
  <c r="U3060" i="3"/>
  <c r="U3059" i="3"/>
  <c r="U3058" i="3"/>
  <c r="U3057" i="3"/>
  <c r="U3056" i="3"/>
  <c r="U3055" i="3"/>
  <c r="U3054" i="3"/>
  <c r="U3053" i="3"/>
  <c r="U3052" i="3"/>
  <c r="U3051" i="3"/>
  <c r="U3050" i="3"/>
  <c r="U3049" i="3"/>
  <c r="U3048" i="3"/>
  <c r="U3047" i="3"/>
  <c r="U3046" i="3"/>
  <c r="U3045" i="3"/>
  <c r="U3044" i="3"/>
  <c r="U3043" i="3"/>
  <c r="U3042" i="3"/>
  <c r="U3041" i="3"/>
  <c r="U3040" i="3"/>
  <c r="U3039" i="3"/>
  <c r="U3038" i="3"/>
  <c r="U3037" i="3"/>
  <c r="U3036" i="3"/>
  <c r="U3035" i="3"/>
  <c r="U3034" i="3"/>
  <c r="U3033" i="3"/>
  <c r="U3032" i="3"/>
  <c r="U3031" i="3"/>
  <c r="U3030" i="3"/>
  <c r="U3029" i="3"/>
  <c r="U3028" i="3"/>
  <c r="U3027" i="3"/>
  <c r="U3026" i="3"/>
  <c r="U3025" i="3"/>
  <c r="U3024" i="3"/>
  <c r="U3023" i="3"/>
  <c r="U3022" i="3"/>
  <c r="U3021" i="3"/>
  <c r="U3020" i="3"/>
  <c r="U3019" i="3"/>
  <c r="U3018" i="3"/>
  <c r="U3017" i="3"/>
  <c r="U3016" i="3"/>
  <c r="U3015" i="3"/>
  <c r="U3014" i="3"/>
  <c r="U3013" i="3"/>
  <c r="U3012" i="3"/>
  <c r="U3011" i="3"/>
  <c r="U3010" i="3"/>
  <c r="U3009" i="3"/>
  <c r="U3008" i="3"/>
  <c r="U3007" i="3"/>
  <c r="U3006" i="3"/>
  <c r="U3005" i="3"/>
  <c r="U3004" i="3"/>
  <c r="U3003" i="3"/>
  <c r="U3002" i="3"/>
  <c r="U3001" i="3"/>
  <c r="U3000" i="3"/>
  <c r="U2999" i="3"/>
  <c r="U2998" i="3"/>
  <c r="U2997" i="3"/>
  <c r="U2996" i="3"/>
  <c r="U2995" i="3"/>
  <c r="U2994" i="3"/>
  <c r="U2993" i="3"/>
  <c r="U2992" i="3"/>
  <c r="U2991" i="3"/>
  <c r="U2990" i="3"/>
  <c r="U2989" i="3"/>
  <c r="U2988" i="3"/>
  <c r="U2987" i="3"/>
  <c r="U2986" i="3"/>
  <c r="U2985" i="3"/>
  <c r="U2984" i="3"/>
  <c r="U2983" i="3"/>
  <c r="U2982" i="3"/>
  <c r="U2981" i="3"/>
  <c r="U2980" i="3"/>
  <c r="U2979" i="3"/>
  <c r="U2978" i="3"/>
  <c r="U2977" i="3"/>
  <c r="U2976" i="3"/>
  <c r="U2975" i="3"/>
  <c r="U2974" i="3"/>
  <c r="U2973" i="3"/>
  <c r="U2972" i="3"/>
  <c r="U2971" i="3"/>
  <c r="U2970" i="3"/>
  <c r="U2969" i="3"/>
  <c r="U2968" i="3"/>
  <c r="U2967" i="3"/>
  <c r="U2966" i="3"/>
  <c r="U2965" i="3"/>
  <c r="U2964" i="3"/>
  <c r="U2963" i="3"/>
  <c r="U2962" i="3"/>
  <c r="U2961" i="3"/>
  <c r="U2960" i="3"/>
  <c r="U2959" i="3"/>
  <c r="U2958" i="3"/>
  <c r="U2957" i="3"/>
  <c r="U2956" i="3"/>
  <c r="U2955" i="3"/>
  <c r="U2954" i="3"/>
  <c r="U2953" i="3"/>
  <c r="U2952" i="3"/>
  <c r="U2951" i="3"/>
  <c r="U2950" i="3"/>
  <c r="U2949" i="3"/>
  <c r="U2948" i="3"/>
  <c r="U2947" i="3"/>
  <c r="U2946" i="3"/>
  <c r="U2945" i="3"/>
  <c r="U2944" i="3"/>
  <c r="U2943" i="3"/>
  <c r="U2942" i="3"/>
  <c r="U2941" i="3"/>
  <c r="U2940" i="3"/>
  <c r="U2939" i="3"/>
  <c r="U2938" i="3"/>
  <c r="U2937" i="3"/>
  <c r="U2936" i="3"/>
  <c r="U2935" i="3"/>
  <c r="U2934" i="3"/>
  <c r="U2933" i="3"/>
  <c r="U2932" i="3"/>
  <c r="U2931" i="3"/>
  <c r="U2930" i="3"/>
  <c r="U2929" i="3"/>
  <c r="U2928" i="3"/>
  <c r="U2927" i="3"/>
  <c r="U2926" i="3"/>
  <c r="U2925" i="3"/>
  <c r="U2924" i="3"/>
  <c r="U2923" i="3"/>
  <c r="U2922" i="3"/>
  <c r="U2921" i="3"/>
  <c r="U2920" i="3"/>
  <c r="U2919" i="3"/>
  <c r="U2918" i="3"/>
  <c r="U2917" i="3"/>
  <c r="U2916" i="3"/>
  <c r="U2915" i="3"/>
  <c r="U2914" i="3"/>
  <c r="U2913" i="3"/>
  <c r="U2912" i="3"/>
  <c r="U2911" i="3"/>
  <c r="U2910" i="3"/>
  <c r="U2909" i="3"/>
  <c r="U2908" i="3"/>
  <c r="U2907" i="3"/>
  <c r="U2906" i="3"/>
  <c r="U2905" i="3"/>
  <c r="U2904" i="3"/>
  <c r="U2903" i="3"/>
  <c r="U2902" i="3"/>
  <c r="U2901" i="3"/>
  <c r="U2900" i="3"/>
  <c r="U2899" i="3"/>
  <c r="U2898" i="3"/>
  <c r="U2897" i="3"/>
  <c r="U2896" i="3"/>
  <c r="U2895" i="3"/>
  <c r="U2894" i="3"/>
  <c r="U2893" i="3"/>
  <c r="U2892" i="3"/>
  <c r="U2891" i="3"/>
  <c r="U2890" i="3"/>
  <c r="U2889" i="3"/>
  <c r="U2888" i="3"/>
  <c r="U2887" i="3"/>
  <c r="U2886" i="3"/>
  <c r="U2885" i="3"/>
  <c r="U2884" i="3"/>
  <c r="U2883" i="3"/>
  <c r="U2882" i="3"/>
  <c r="U2881" i="3"/>
  <c r="U2880" i="3"/>
  <c r="U2879" i="3"/>
  <c r="U2878" i="3"/>
  <c r="U2877" i="3"/>
  <c r="U2876" i="3"/>
  <c r="U2875" i="3"/>
  <c r="U2874" i="3"/>
  <c r="U2873" i="3"/>
  <c r="U2872" i="3"/>
  <c r="U2871" i="3"/>
  <c r="U2870" i="3"/>
  <c r="U2869" i="3"/>
  <c r="U2868" i="3"/>
  <c r="U2867" i="3"/>
  <c r="U2866" i="3"/>
  <c r="U2865" i="3"/>
  <c r="U2864" i="3"/>
  <c r="U2863" i="3"/>
  <c r="U2862" i="3"/>
  <c r="U2861" i="3"/>
  <c r="U2860" i="3"/>
  <c r="U2859" i="3"/>
  <c r="U2858" i="3"/>
  <c r="U2857" i="3"/>
  <c r="U2856" i="3"/>
  <c r="U2855" i="3"/>
  <c r="U2854" i="3"/>
  <c r="U2853" i="3"/>
  <c r="U2852" i="3"/>
  <c r="U2851" i="3"/>
  <c r="U2850" i="3"/>
  <c r="U2849" i="3"/>
  <c r="U2848" i="3"/>
  <c r="U2847" i="3"/>
  <c r="U2846" i="3"/>
  <c r="U2845" i="3"/>
  <c r="U2844" i="3"/>
  <c r="U2843" i="3"/>
  <c r="U2842" i="3"/>
  <c r="U2841" i="3"/>
  <c r="U2840" i="3"/>
  <c r="U2839" i="3"/>
  <c r="U2838" i="3"/>
  <c r="U2837" i="3"/>
  <c r="U2836" i="3"/>
  <c r="U2835" i="3"/>
  <c r="U2834" i="3"/>
  <c r="U2833" i="3"/>
  <c r="U2832" i="3"/>
  <c r="U2831" i="3"/>
  <c r="U2830" i="3"/>
  <c r="U2829" i="3"/>
  <c r="U2828" i="3"/>
  <c r="U2827" i="3"/>
  <c r="U2826" i="3"/>
  <c r="U2825" i="3"/>
  <c r="U2824" i="3"/>
  <c r="U2823" i="3"/>
  <c r="U2822" i="3"/>
  <c r="U2821" i="3"/>
  <c r="U2820" i="3"/>
  <c r="U2819" i="3"/>
  <c r="U2818" i="3"/>
  <c r="U2817" i="3"/>
  <c r="U2816" i="3"/>
  <c r="U2815" i="3"/>
  <c r="U2814" i="3"/>
  <c r="U2813" i="3"/>
  <c r="U2812" i="3"/>
  <c r="U2811" i="3"/>
  <c r="U2810" i="3"/>
  <c r="U2809" i="3"/>
  <c r="U2808" i="3"/>
  <c r="U2807" i="3"/>
  <c r="U2806" i="3"/>
  <c r="U2805" i="3"/>
  <c r="U2804" i="3"/>
  <c r="U2803" i="3"/>
  <c r="U2802" i="3"/>
  <c r="U2801" i="3"/>
  <c r="U2800" i="3"/>
  <c r="U2799" i="3"/>
  <c r="U2798" i="3"/>
  <c r="U2797" i="3"/>
  <c r="U2796" i="3"/>
  <c r="U2795" i="3"/>
  <c r="U2794" i="3"/>
  <c r="U2793" i="3"/>
  <c r="U2792" i="3"/>
  <c r="U2791" i="3"/>
  <c r="U2790" i="3"/>
  <c r="U2789" i="3"/>
  <c r="U2788" i="3"/>
  <c r="U2787" i="3"/>
  <c r="U2786" i="3"/>
  <c r="U2785" i="3"/>
  <c r="U2784" i="3"/>
  <c r="U2783" i="3"/>
  <c r="U2782" i="3"/>
  <c r="U2781" i="3"/>
  <c r="U2780" i="3"/>
  <c r="U2779" i="3"/>
  <c r="U2778" i="3"/>
  <c r="U2777" i="3"/>
  <c r="U2776" i="3"/>
  <c r="U2775" i="3"/>
  <c r="U2774" i="3"/>
  <c r="U2773" i="3"/>
  <c r="U2772" i="3"/>
  <c r="U2771" i="3"/>
  <c r="U2763" i="3"/>
  <c r="U2762" i="3"/>
  <c r="U2761" i="3"/>
  <c r="U2760" i="3"/>
  <c r="U2759" i="3"/>
  <c r="U2758" i="3"/>
  <c r="U2757" i="3"/>
  <c r="U2756" i="3"/>
  <c r="U2755" i="3"/>
  <c r="U2754" i="3"/>
  <c r="U2753" i="3"/>
  <c r="U2752" i="3"/>
  <c r="U2751" i="3"/>
  <c r="U2750" i="3"/>
  <c r="U2749" i="3"/>
  <c r="U2748" i="3"/>
  <c r="U2747" i="3"/>
  <c r="U2746" i="3"/>
  <c r="U2745" i="3"/>
  <c r="U2744" i="3"/>
  <c r="U2743" i="3"/>
  <c r="U2742" i="3"/>
  <c r="U2741" i="3"/>
  <c r="U2740" i="3"/>
  <c r="U2739" i="3"/>
  <c r="U2738" i="3"/>
  <c r="U2737" i="3"/>
  <c r="U2736" i="3"/>
  <c r="U2735" i="3"/>
  <c r="U2734" i="3"/>
  <c r="U2733" i="3"/>
  <c r="U2732" i="3"/>
  <c r="U2731" i="3"/>
  <c r="U2730" i="3"/>
  <c r="U2729" i="3"/>
  <c r="U2728" i="3"/>
  <c r="U2727" i="3"/>
  <c r="U2726" i="3"/>
  <c r="U2725" i="3"/>
  <c r="U2724" i="3"/>
  <c r="U2723" i="3"/>
  <c r="U2722" i="3"/>
  <c r="U2721" i="3"/>
  <c r="U2720" i="3"/>
  <c r="U2719" i="3"/>
  <c r="U2718" i="3"/>
  <c r="U2717" i="3"/>
  <c r="U2716" i="3"/>
  <c r="U2715" i="3"/>
  <c r="U2714" i="3"/>
  <c r="U2713" i="3"/>
  <c r="U2712" i="3"/>
  <c r="U2711" i="3"/>
  <c r="U2710" i="3"/>
  <c r="U2709" i="3"/>
  <c r="U2708" i="3"/>
  <c r="U2707" i="3"/>
  <c r="U2706" i="3"/>
  <c r="U2705" i="3"/>
  <c r="U2704" i="3"/>
  <c r="U2703" i="3"/>
  <c r="U2702" i="3"/>
  <c r="U2701" i="3"/>
  <c r="U2700" i="3"/>
  <c r="U2699" i="3"/>
  <c r="U2698" i="3"/>
  <c r="U2697" i="3"/>
  <c r="U2696" i="3"/>
  <c r="U2695" i="3"/>
  <c r="U2694" i="3"/>
  <c r="U2693" i="3"/>
  <c r="U2692" i="3"/>
  <c r="U2691" i="3"/>
  <c r="U2690" i="3"/>
  <c r="U2689" i="3"/>
  <c r="U2688" i="3"/>
  <c r="U2687" i="3"/>
  <c r="U2686" i="3"/>
  <c r="U2685" i="3"/>
  <c r="U2684" i="3"/>
  <c r="U2683" i="3"/>
  <c r="U2682" i="3"/>
  <c r="U2681" i="3"/>
  <c r="U2680" i="3"/>
  <c r="U2679" i="3"/>
  <c r="U2678" i="3"/>
  <c r="U2677" i="3"/>
  <c r="U2676" i="3"/>
  <c r="U2675" i="3"/>
  <c r="U2674" i="3"/>
  <c r="U2673" i="3"/>
  <c r="U2672" i="3"/>
  <c r="U2670" i="3"/>
  <c r="U2669" i="3"/>
  <c r="U2668" i="3"/>
  <c r="U2667" i="3"/>
  <c r="U2666" i="3"/>
  <c r="U2665" i="3"/>
  <c r="U2664" i="3"/>
  <c r="U2663" i="3"/>
  <c r="U2662" i="3"/>
  <c r="U2661" i="3"/>
  <c r="U2660" i="3"/>
  <c r="U2659" i="3"/>
  <c r="U2658" i="3"/>
  <c r="U2657" i="3"/>
  <c r="U2656" i="3"/>
  <c r="U2655" i="3"/>
  <c r="U2654" i="3"/>
  <c r="U2653" i="3"/>
  <c r="U2652" i="3"/>
  <c r="U2651" i="3"/>
  <c r="U2650" i="3"/>
  <c r="U2649" i="3"/>
  <c r="U2648" i="3"/>
  <c r="U2647" i="3"/>
  <c r="U2646" i="3"/>
  <c r="U2645" i="3"/>
  <c r="U2644" i="3"/>
  <c r="U2643" i="3"/>
  <c r="U2642" i="3"/>
  <c r="U2641" i="3"/>
  <c r="U2640" i="3"/>
  <c r="U2639" i="3"/>
  <c r="U2638" i="3"/>
  <c r="U2637" i="3"/>
  <c r="U2636" i="3"/>
  <c r="U2635" i="3"/>
  <c r="U2634" i="3"/>
  <c r="U2633" i="3"/>
  <c r="U2632" i="3"/>
  <c r="U2631" i="3"/>
  <c r="U2630" i="3"/>
  <c r="U2629" i="3"/>
  <c r="U2628" i="3"/>
  <c r="U2627" i="3"/>
  <c r="U2626" i="3"/>
  <c r="U2625" i="3"/>
  <c r="U2624" i="3"/>
  <c r="U2623" i="3"/>
  <c r="U2622" i="3"/>
  <c r="U2621" i="3"/>
  <c r="U2620" i="3"/>
  <c r="U2619" i="3"/>
  <c r="U2618" i="3"/>
  <c r="U2617" i="3"/>
  <c r="U2616" i="3"/>
  <c r="U2615" i="3"/>
  <c r="U2614" i="3"/>
  <c r="U2613" i="3"/>
  <c r="U2612" i="3"/>
  <c r="U2611" i="3"/>
  <c r="U2610" i="3"/>
  <c r="U2609" i="3"/>
  <c r="U2608" i="3"/>
  <c r="U2607" i="3"/>
  <c r="U2606" i="3"/>
  <c r="U2605" i="3"/>
  <c r="U2604" i="3"/>
  <c r="U2603" i="3"/>
  <c r="U2599" i="3"/>
  <c r="U2598" i="3"/>
  <c r="U2597" i="3"/>
  <c r="U2596" i="3"/>
  <c r="U2595" i="3"/>
  <c r="U2594" i="3"/>
  <c r="U2593" i="3"/>
  <c r="U2592" i="3"/>
  <c r="U2591" i="3"/>
  <c r="U2590" i="3"/>
  <c r="U2589" i="3"/>
  <c r="U2588" i="3"/>
  <c r="U2587" i="3"/>
  <c r="U2586" i="3"/>
  <c r="U2585" i="3"/>
  <c r="U2581" i="3"/>
  <c r="U2580" i="3"/>
  <c r="U2579" i="3"/>
  <c r="U2578" i="3"/>
  <c r="U2577" i="3"/>
  <c r="U2576" i="3"/>
  <c r="U2575" i="3"/>
  <c r="U2574" i="3"/>
  <c r="U2573" i="3"/>
  <c r="U2572" i="3"/>
  <c r="U2571" i="3"/>
  <c r="U2570" i="3"/>
  <c r="U2569" i="3"/>
  <c r="U2568" i="3"/>
  <c r="U2567" i="3"/>
  <c r="U2566" i="3"/>
  <c r="U2565" i="3"/>
  <c r="U2564" i="3"/>
  <c r="U2563" i="3"/>
  <c r="U2562" i="3"/>
  <c r="U2561" i="3"/>
  <c r="U2560" i="3"/>
  <c r="U2559" i="3"/>
  <c r="U2558" i="3"/>
  <c r="U2554" i="3"/>
  <c r="U2553" i="3"/>
  <c r="U2552" i="3"/>
  <c r="U2551" i="3"/>
  <c r="U2550" i="3"/>
  <c r="U2549" i="3"/>
  <c r="U2548" i="3"/>
  <c r="U2547" i="3"/>
  <c r="U2546" i="3"/>
  <c r="U2545" i="3"/>
  <c r="U2544" i="3"/>
  <c r="U2543" i="3"/>
  <c r="U2542" i="3"/>
  <c r="U2541" i="3"/>
  <c r="U2540" i="3"/>
  <c r="U2539" i="3"/>
  <c r="U2538" i="3"/>
  <c r="U2537" i="3"/>
  <c r="U2536" i="3"/>
  <c r="U2535" i="3"/>
  <c r="U2534" i="3"/>
  <c r="U2533" i="3"/>
  <c r="U2532" i="3"/>
  <c r="U2531" i="3"/>
  <c r="U2530" i="3"/>
  <c r="U2529" i="3"/>
  <c r="U2528" i="3"/>
  <c r="U2527" i="3"/>
  <c r="U2526" i="3"/>
  <c r="U2525" i="3"/>
  <c r="U2524" i="3"/>
  <c r="U2523" i="3"/>
  <c r="U2522" i="3"/>
  <c r="U2521" i="3"/>
  <c r="U2520" i="3"/>
  <c r="U2519" i="3"/>
  <c r="U2518" i="3"/>
  <c r="U2517" i="3"/>
  <c r="U2516" i="3"/>
  <c r="U2515" i="3"/>
  <c r="U2514" i="3"/>
  <c r="U2513" i="3"/>
  <c r="U2512" i="3"/>
  <c r="U2511" i="3"/>
  <c r="U2510" i="3"/>
  <c r="U2509" i="3"/>
  <c r="U2508" i="3"/>
  <c r="U2507" i="3"/>
  <c r="U2506" i="3"/>
  <c r="U2505" i="3"/>
  <c r="U2504" i="3"/>
  <c r="U2503" i="3"/>
  <c r="U2502" i="3"/>
  <c r="U2501" i="3"/>
  <c r="U2500" i="3"/>
  <c r="U2499" i="3"/>
  <c r="U2498" i="3"/>
  <c r="U2497" i="3"/>
  <c r="U2496" i="3"/>
  <c r="U2495" i="3"/>
  <c r="U2494" i="3"/>
  <c r="U2493" i="3"/>
  <c r="U2492" i="3"/>
  <c r="U2491" i="3"/>
  <c r="U2490" i="3"/>
  <c r="U2489" i="3"/>
  <c r="U2488" i="3"/>
  <c r="U2487" i="3"/>
  <c r="U2486" i="3"/>
  <c r="U2485" i="3"/>
  <c r="U2484" i="3"/>
  <c r="U2483" i="3"/>
  <c r="U2482" i="3"/>
  <c r="U2481" i="3"/>
  <c r="U2480" i="3"/>
  <c r="U2479" i="3"/>
  <c r="U2478" i="3"/>
  <c r="U2477" i="3"/>
  <c r="U2476" i="3"/>
  <c r="U2475" i="3"/>
  <c r="U2474" i="3"/>
  <c r="U2473" i="3"/>
  <c r="U2472" i="3"/>
  <c r="U2471" i="3"/>
  <c r="U2470" i="3"/>
  <c r="U2469" i="3"/>
  <c r="U2468" i="3"/>
  <c r="U2467" i="3"/>
  <c r="U2466" i="3"/>
  <c r="U2465" i="3"/>
  <c r="U2464" i="3"/>
  <c r="U2463" i="3"/>
  <c r="U2462" i="3"/>
  <c r="U2461" i="3"/>
  <c r="U2460" i="3"/>
  <c r="U2459" i="3"/>
  <c r="U2458" i="3"/>
  <c r="U2457" i="3"/>
  <c r="U2456" i="3"/>
  <c r="U2455" i="3"/>
  <c r="U2454" i="3"/>
  <c r="U2453" i="3"/>
  <c r="U2452" i="3"/>
  <c r="U2451" i="3"/>
  <c r="U2449" i="3"/>
  <c r="U2448" i="3"/>
  <c r="U2447" i="3"/>
  <c r="U2446" i="3"/>
  <c r="U2445" i="3"/>
  <c r="U2444" i="3"/>
  <c r="U2443" i="3"/>
  <c r="U2442" i="3"/>
  <c r="U2441" i="3"/>
  <c r="U2440" i="3"/>
  <c r="U2439" i="3"/>
  <c r="U2438" i="3"/>
  <c r="U2437" i="3"/>
  <c r="U2436" i="3"/>
  <c r="U2435" i="3"/>
  <c r="U2434" i="3"/>
  <c r="U2433" i="3"/>
  <c r="U2432" i="3"/>
  <c r="U2431" i="3"/>
  <c r="U2430" i="3"/>
  <c r="U2429" i="3"/>
  <c r="U2428" i="3"/>
  <c r="U2427" i="3"/>
  <c r="U2426" i="3"/>
  <c r="U2425" i="3"/>
  <c r="U2424" i="3"/>
  <c r="U2423" i="3"/>
  <c r="U2422" i="3"/>
  <c r="U2421" i="3"/>
  <c r="U2420" i="3"/>
  <c r="U2419" i="3"/>
  <c r="U2418" i="3"/>
  <c r="U2417" i="3"/>
  <c r="U2416" i="3"/>
  <c r="U2415" i="3"/>
  <c r="U2414" i="3"/>
  <c r="U2413" i="3"/>
  <c r="U2412" i="3"/>
  <c r="U2411" i="3"/>
  <c r="U2410" i="3"/>
  <c r="U2409" i="3"/>
  <c r="U2408" i="3"/>
  <c r="U2407" i="3"/>
  <c r="U2406" i="3"/>
  <c r="U2405" i="3"/>
  <c r="U2404" i="3"/>
  <c r="U2403" i="3"/>
  <c r="U2402" i="3"/>
  <c r="U2401" i="3"/>
  <c r="U2400" i="3"/>
  <c r="U2399" i="3"/>
  <c r="U2398" i="3"/>
  <c r="U2397" i="3"/>
  <c r="U2396" i="3"/>
  <c r="U2395" i="3"/>
  <c r="U2394" i="3"/>
  <c r="U2393" i="3"/>
  <c r="U2392" i="3"/>
  <c r="U2391" i="3"/>
  <c r="U2390" i="3"/>
  <c r="U2389" i="3"/>
  <c r="U2388" i="3"/>
  <c r="U2387" i="3"/>
  <c r="U2386" i="3"/>
  <c r="U2385" i="3"/>
  <c r="U2384" i="3"/>
  <c r="U2383" i="3"/>
  <c r="U2382" i="3"/>
  <c r="U2381" i="3"/>
  <c r="U2380" i="3"/>
  <c r="U2379" i="3"/>
  <c r="U2378" i="3"/>
  <c r="U2377" i="3"/>
  <c r="U2376" i="3"/>
  <c r="U2375" i="3"/>
  <c r="U2374" i="3"/>
  <c r="U2373" i="3"/>
  <c r="U2372" i="3"/>
  <c r="U2371" i="3"/>
  <c r="U2370" i="3"/>
  <c r="U2369" i="3"/>
  <c r="U2368" i="3"/>
  <c r="U2367" i="3"/>
  <c r="U2366" i="3"/>
  <c r="U2365" i="3"/>
  <c r="U2364" i="3"/>
  <c r="U2363" i="3"/>
  <c r="U2362" i="3"/>
  <c r="U2361" i="3"/>
  <c r="U2360" i="3"/>
  <c r="U2359" i="3"/>
  <c r="U2358" i="3"/>
  <c r="U2357" i="3"/>
  <c r="U2356" i="3"/>
  <c r="U2355" i="3"/>
  <c r="U2354" i="3"/>
  <c r="U2353" i="3"/>
  <c r="U2352" i="3"/>
  <c r="U2351" i="3"/>
  <c r="U2350" i="3"/>
  <c r="U2349" i="3"/>
  <c r="U2348" i="3"/>
  <c r="U2347" i="3"/>
  <c r="U2346" i="3"/>
  <c r="U2345" i="3"/>
  <c r="U2344" i="3"/>
  <c r="U2343" i="3"/>
  <c r="U2342" i="3"/>
  <c r="U2341" i="3"/>
  <c r="U2340" i="3"/>
  <c r="U2335" i="3"/>
  <c r="U2334" i="3"/>
  <c r="U2333" i="3"/>
  <c r="U2332" i="3"/>
  <c r="U2331" i="3"/>
  <c r="U2330" i="3"/>
  <c r="U2329" i="3"/>
  <c r="U2328" i="3"/>
  <c r="U2327" i="3"/>
  <c r="U2326" i="3"/>
  <c r="U2325" i="3"/>
  <c r="U2324" i="3"/>
  <c r="U2323" i="3"/>
  <c r="U2322" i="3"/>
  <c r="U2321" i="3"/>
  <c r="U2320" i="3"/>
  <c r="U2319" i="3"/>
  <c r="U2318" i="3"/>
  <c r="U2317" i="3"/>
  <c r="U2316" i="3"/>
  <c r="U2315" i="3"/>
  <c r="U2314" i="3"/>
  <c r="U2313" i="3"/>
  <c r="U2312" i="3"/>
  <c r="U2311" i="3"/>
  <c r="U2310" i="3"/>
  <c r="U2309" i="3"/>
  <c r="U2308" i="3"/>
  <c r="U2307" i="3"/>
  <c r="U2306" i="3"/>
  <c r="U2305" i="3"/>
  <c r="U2304" i="3"/>
  <c r="U2303" i="3"/>
  <c r="U2302" i="3"/>
  <c r="U2301" i="3"/>
  <c r="U2300" i="3"/>
  <c r="U2299" i="3"/>
  <c r="U2298" i="3"/>
  <c r="U2297" i="3"/>
  <c r="U2296" i="3"/>
  <c r="U2295" i="3"/>
  <c r="U2294" i="3"/>
  <c r="U2293" i="3"/>
  <c r="U2292" i="3"/>
  <c r="U2291" i="3"/>
  <c r="U2290" i="3"/>
  <c r="U2289" i="3"/>
  <c r="U2288" i="3"/>
  <c r="U2287" i="3"/>
  <c r="U2286" i="3"/>
  <c r="U2285" i="3"/>
  <c r="U2284" i="3"/>
  <c r="U2283" i="3"/>
  <c r="U2282" i="3"/>
  <c r="U2281" i="3"/>
  <c r="U2280" i="3"/>
  <c r="U2279" i="3"/>
  <c r="U2278" i="3"/>
  <c r="U2277" i="3"/>
  <c r="U2276" i="3"/>
  <c r="U2275" i="3"/>
  <c r="U2274" i="3"/>
  <c r="U2273" i="3"/>
  <c r="U2272" i="3"/>
  <c r="U2271" i="3"/>
  <c r="U2270" i="3"/>
  <c r="U2269" i="3"/>
  <c r="U2268" i="3"/>
  <c r="U2267" i="3"/>
  <c r="U2266" i="3"/>
  <c r="U2265" i="3"/>
  <c r="U2264" i="3"/>
  <c r="U2263" i="3"/>
  <c r="U2262" i="3"/>
  <c r="U2261" i="3"/>
  <c r="U2260" i="3"/>
  <c r="U2259" i="3"/>
  <c r="U2258" i="3"/>
  <c r="U2257" i="3"/>
  <c r="U2256" i="3"/>
  <c r="U2255" i="3"/>
  <c r="U2254" i="3"/>
  <c r="U2253" i="3"/>
  <c r="U2252" i="3"/>
  <c r="U2251" i="3"/>
  <c r="U2250" i="3"/>
  <c r="U2249" i="3"/>
  <c r="U2248" i="3"/>
  <c r="U2247" i="3"/>
  <c r="U2246" i="3"/>
  <c r="U2245" i="3"/>
  <c r="U2244" i="3"/>
  <c r="U2243" i="3"/>
  <c r="U2242" i="3"/>
  <c r="U2241" i="3"/>
  <c r="U2240" i="3"/>
  <c r="U2239" i="3"/>
  <c r="U2238" i="3"/>
  <c r="U2237" i="3"/>
  <c r="U2236" i="3"/>
  <c r="U2235" i="3"/>
  <c r="U2234" i="3"/>
  <c r="U2233" i="3"/>
  <c r="U2232" i="3"/>
  <c r="U2231" i="3"/>
  <c r="U2230" i="3"/>
  <c r="U2229" i="3"/>
  <c r="U2228" i="3"/>
  <c r="U2227" i="3"/>
  <c r="U2226" i="3"/>
  <c r="U2225" i="3"/>
  <c r="U2224" i="3"/>
  <c r="U2223" i="3"/>
  <c r="U2222" i="3"/>
  <c r="U2221" i="3"/>
  <c r="U2220" i="3"/>
  <c r="U2219" i="3"/>
  <c r="U2218" i="3"/>
  <c r="U2217" i="3"/>
  <c r="U2216" i="3"/>
  <c r="U2215" i="3"/>
  <c r="U2214" i="3"/>
  <c r="U2213" i="3"/>
  <c r="U2212" i="3"/>
  <c r="U2211" i="3"/>
  <c r="U2210" i="3"/>
  <c r="U2209" i="3"/>
  <c r="U2208" i="3"/>
  <c r="U2207" i="3"/>
  <c r="U2206" i="3"/>
  <c r="U2205" i="3"/>
  <c r="U2204" i="3"/>
  <c r="U2203" i="3"/>
  <c r="U2202" i="3"/>
  <c r="U2201" i="3"/>
  <c r="U2200" i="3"/>
  <c r="U2199" i="3"/>
  <c r="U2198" i="3"/>
  <c r="U2197" i="3"/>
  <c r="U2196" i="3"/>
  <c r="U2195" i="3"/>
  <c r="U2194" i="3"/>
  <c r="U2193" i="3"/>
  <c r="U2192" i="3"/>
  <c r="U2191" i="3"/>
  <c r="U2190" i="3"/>
  <c r="U2189" i="3"/>
  <c r="U2188" i="3"/>
  <c r="U2187" i="3"/>
  <c r="U2186" i="3"/>
  <c r="U2185" i="3"/>
  <c r="U2184" i="3"/>
  <c r="U2183" i="3"/>
  <c r="U2182" i="3"/>
  <c r="U2181" i="3"/>
  <c r="U2180" i="3"/>
  <c r="U2179" i="3"/>
  <c r="U2178" i="3"/>
  <c r="U2177" i="3"/>
  <c r="U2176" i="3"/>
  <c r="U2175" i="3"/>
  <c r="U2174" i="3"/>
  <c r="U2173" i="3"/>
  <c r="U2172" i="3"/>
  <c r="U2171" i="3"/>
  <c r="U2170" i="3"/>
  <c r="U2169" i="3"/>
  <c r="U2168" i="3"/>
  <c r="U2167" i="3"/>
  <c r="U2166" i="3"/>
  <c r="U2165" i="3"/>
  <c r="U2164" i="3"/>
  <c r="U2163" i="3"/>
  <c r="U2162" i="3"/>
  <c r="U2161" i="3"/>
  <c r="U2160" i="3"/>
  <c r="U2159" i="3"/>
  <c r="U2158" i="3"/>
  <c r="U2157" i="3"/>
  <c r="U2156" i="3"/>
  <c r="U2155" i="3"/>
  <c r="U2154" i="3"/>
  <c r="U2153" i="3"/>
  <c r="U2152" i="3"/>
  <c r="U2151" i="3"/>
  <c r="U2150" i="3"/>
  <c r="U2149" i="3"/>
  <c r="U2148" i="3"/>
  <c r="U2147" i="3"/>
  <c r="U2146" i="3"/>
  <c r="U2145" i="3"/>
  <c r="U2144" i="3"/>
  <c r="U2143" i="3"/>
  <c r="U2142" i="3"/>
  <c r="U2141" i="3"/>
  <c r="U2140" i="3"/>
  <c r="U2139" i="3"/>
  <c r="U2138" i="3"/>
  <c r="U2137" i="3"/>
  <c r="U2136" i="3"/>
  <c r="U2135" i="3"/>
  <c r="U2134" i="3"/>
  <c r="U2133" i="3"/>
  <c r="U2132" i="3"/>
  <c r="U2131" i="3"/>
  <c r="U2130" i="3"/>
  <c r="U2129" i="3"/>
  <c r="U2128" i="3"/>
  <c r="U2127" i="3"/>
  <c r="U2126" i="3"/>
  <c r="U2125" i="3"/>
  <c r="U2124" i="3"/>
  <c r="U2123" i="3"/>
  <c r="U2122" i="3"/>
  <c r="U2121" i="3"/>
  <c r="U2120" i="3"/>
  <c r="U2119" i="3"/>
  <c r="U2118" i="3"/>
  <c r="U2117" i="3"/>
  <c r="U2116" i="3"/>
  <c r="U2115" i="3"/>
  <c r="U2114" i="3"/>
  <c r="U2113" i="3"/>
  <c r="U2112" i="3"/>
  <c r="U2111" i="3"/>
  <c r="U2110" i="3"/>
  <c r="U2109" i="3"/>
  <c r="U2108" i="3"/>
  <c r="U2107" i="3"/>
  <c r="U2106" i="3"/>
  <c r="U2105" i="3"/>
  <c r="U2104" i="3"/>
  <c r="U2103" i="3"/>
  <c r="U2102" i="3"/>
  <c r="U2101" i="3"/>
  <c r="U2100" i="3"/>
  <c r="U2099" i="3"/>
  <c r="U2098" i="3"/>
  <c r="U2097" i="3"/>
  <c r="U2096" i="3"/>
  <c r="U2095" i="3"/>
  <c r="U2094" i="3"/>
  <c r="U2093" i="3"/>
  <c r="U2092" i="3"/>
  <c r="U2091" i="3"/>
  <c r="U2090" i="3"/>
  <c r="U2089" i="3"/>
  <c r="U2088" i="3"/>
  <c r="U2087" i="3"/>
  <c r="U2086" i="3"/>
  <c r="U2085" i="3"/>
  <c r="U2084" i="3"/>
  <c r="U2083" i="3"/>
  <c r="U2082" i="3"/>
  <c r="U2081" i="3"/>
  <c r="U2080" i="3"/>
  <c r="U2079" i="3"/>
  <c r="U2078" i="3"/>
  <c r="U2077" i="3"/>
  <c r="U2076" i="3"/>
  <c r="U2075" i="3"/>
  <c r="U2074" i="3"/>
  <c r="U2073" i="3"/>
  <c r="U2072" i="3"/>
  <c r="U2071" i="3"/>
  <c r="U2070" i="3"/>
  <c r="U2069" i="3"/>
  <c r="U2068" i="3"/>
  <c r="U2067" i="3"/>
  <c r="U2066" i="3"/>
  <c r="U2065" i="3"/>
  <c r="U2064" i="3"/>
  <c r="U2063" i="3"/>
  <c r="U2062" i="3"/>
  <c r="U2061" i="3"/>
  <c r="U2060" i="3"/>
  <c r="U2059" i="3"/>
  <c r="U2058" i="3"/>
  <c r="U2057" i="3"/>
  <c r="U2056" i="3"/>
  <c r="U2055" i="3"/>
  <c r="U2054" i="3"/>
  <c r="U2053" i="3"/>
  <c r="U2052" i="3"/>
  <c r="U2051" i="3"/>
  <c r="U2050" i="3"/>
  <c r="U2049" i="3"/>
  <c r="U2048" i="3"/>
  <c r="U2047" i="3"/>
  <c r="U2046" i="3"/>
  <c r="U2045" i="3"/>
  <c r="U2044" i="3"/>
  <c r="U2043" i="3"/>
  <c r="U2042" i="3"/>
  <c r="U2041" i="3"/>
  <c r="U2040" i="3"/>
  <c r="U2039" i="3"/>
  <c r="U2038" i="3"/>
  <c r="U2037" i="3"/>
  <c r="U2036" i="3"/>
  <c r="U2035" i="3"/>
  <c r="U2034" i="3"/>
  <c r="U2033" i="3"/>
  <c r="U2032" i="3"/>
  <c r="U2031" i="3"/>
  <c r="U2030" i="3"/>
  <c r="U2029" i="3"/>
  <c r="U2028" i="3"/>
  <c r="U2027" i="3"/>
  <c r="U2026" i="3"/>
  <c r="U2025" i="3"/>
  <c r="U2024" i="3"/>
  <c r="U2023" i="3"/>
  <c r="U2022" i="3"/>
  <c r="U2021" i="3"/>
  <c r="U2020" i="3"/>
  <c r="U2019" i="3"/>
  <c r="U2018" i="3"/>
  <c r="U2017" i="3"/>
  <c r="U2016" i="3"/>
  <c r="U2015" i="3"/>
  <c r="U2014" i="3"/>
  <c r="U2013" i="3"/>
  <c r="U2012" i="3"/>
  <c r="U2011" i="3"/>
  <c r="U2010" i="3"/>
  <c r="U2009" i="3"/>
  <c r="U2008" i="3"/>
  <c r="U2007" i="3"/>
  <c r="U2006" i="3"/>
  <c r="U2005" i="3"/>
  <c r="U1994" i="3"/>
  <c r="U1993" i="3"/>
  <c r="U1992" i="3"/>
  <c r="U1991" i="3"/>
  <c r="U1990" i="3"/>
  <c r="U1989" i="3"/>
  <c r="U1988" i="3"/>
  <c r="U1987" i="3"/>
  <c r="U1986" i="3"/>
  <c r="U1985" i="3"/>
  <c r="U1984" i="3"/>
  <c r="U1983" i="3"/>
  <c r="U1982" i="3"/>
  <c r="U1981" i="3"/>
  <c r="U1980" i="3"/>
  <c r="U1979" i="3"/>
  <c r="U1978" i="3"/>
  <c r="U1977" i="3"/>
  <c r="U1976" i="3"/>
  <c r="U1975" i="3"/>
  <c r="U1974" i="3"/>
  <c r="U1973" i="3"/>
  <c r="U1972" i="3"/>
  <c r="U1971" i="3"/>
  <c r="U1970" i="3"/>
  <c r="U1969" i="3"/>
  <c r="U1968" i="3"/>
  <c r="U1967" i="3"/>
  <c r="U1966" i="3"/>
  <c r="U1965" i="3"/>
  <c r="U1964" i="3"/>
  <c r="U1963" i="3"/>
  <c r="U1962" i="3"/>
  <c r="U1961" i="3"/>
  <c r="U1960" i="3"/>
  <c r="U1959" i="3"/>
  <c r="U1958" i="3"/>
  <c r="U1957" i="3"/>
  <c r="U1956" i="3"/>
  <c r="U1955" i="3"/>
  <c r="U1954" i="3"/>
  <c r="U1953" i="3"/>
  <c r="U1952" i="3"/>
  <c r="U1951" i="3"/>
  <c r="U1950" i="3"/>
  <c r="U1949" i="3"/>
  <c r="U1948" i="3"/>
  <c r="U1947" i="3"/>
  <c r="U1946" i="3"/>
  <c r="U1945" i="3"/>
  <c r="U1944" i="3"/>
  <c r="U1943" i="3"/>
  <c r="U1942" i="3"/>
  <c r="U1941" i="3"/>
  <c r="U1940" i="3"/>
  <c r="U1939" i="3"/>
  <c r="U1938" i="3"/>
  <c r="U1937" i="3"/>
  <c r="U1936" i="3"/>
  <c r="U1935" i="3"/>
  <c r="U1934" i="3"/>
  <c r="U1933" i="3"/>
  <c r="U1932" i="3"/>
  <c r="U1931" i="3"/>
  <c r="U1930" i="3"/>
  <c r="U1929" i="3"/>
  <c r="U1928" i="3"/>
  <c r="U1927" i="3"/>
  <c r="U1926" i="3"/>
  <c r="U1925" i="3"/>
  <c r="U1924" i="3"/>
  <c r="U1923" i="3"/>
  <c r="U1922" i="3"/>
  <c r="U1921" i="3"/>
  <c r="U1920" i="3"/>
  <c r="U1919" i="3"/>
  <c r="U1918" i="3"/>
  <c r="U1917" i="3"/>
  <c r="U1916" i="3"/>
  <c r="U1915" i="3"/>
  <c r="U1914" i="3"/>
  <c r="U1913" i="3"/>
  <c r="U1912" i="3"/>
  <c r="U1911" i="3"/>
  <c r="U1910" i="3"/>
  <c r="U1909" i="3"/>
  <c r="U1908" i="3"/>
  <c r="U1907" i="3"/>
  <c r="U1906" i="3"/>
  <c r="U1905" i="3"/>
  <c r="U1904" i="3"/>
  <c r="U1903" i="3"/>
  <c r="U1902" i="3"/>
  <c r="U1901" i="3"/>
  <c r="U1900" i="3"/>
  <c r="U1898" i="3"/>
  <c r="U1897" i="3"/>
  <c r="U1896" i="3"/>
  <c r="U1895" i="3"/>
  <c r="U1894" i="3"/>
  <c r="U1893" i="3"/>
  <c r="U1892" i="3"/>
  <c r="U1891" i="3"/>
  <c r="U1890" i="3"/>
  <c r="U1889" i="3"/>
  <c r="U1888" i="3"/>
  <c r="U1887" i="3"/>
  <c r="U1886" i="3"/>
  <c r="U1885" i="3"/>
  <c r="U1884" i="3"/>
  <c r="U1883" i="3"/>
  <c r="U1882" i="3"/>
  <c r="U1881" i="3"/>
  <c r="U1880" i="3"/>
  <c r="U1879" i="3"/>
  <c r="U1878" i="3"/>
  <c r="U1877" i="3"/>
  <c r="U1876" i="3"/>
  <c r="U1875" i="3"/>
  <c r="U1874" i="3"/>
  <c r="U1873" i="3"/>
  <c r="U1872" i="3"/>
  <c r="U1871" i="3"/>
  <c r="U1870" i="3"/>
  <c r="U1869" i="3"/>
  <c r="U1868" i="3"/>
  <c r="U1867" i="3"/>
  <c r="U1866" i="3"/>
  <c r="U1865" i="3"/>
  <c r="U1864" i="3"/>
  <c r="U1863" i="3"/>
  <c r="U1862" i="3"/>
  <c r="U1861" i="3"/>
  <c r="U1860" i="3"/>
  <c r="U1859" i="3"/>
  <c r="U1858" i="3"/>
  <c r="U1857" i="3"/>
  <c r="U1856" i="3"/>
  <c r="U1855" i="3"/>
  <c r="U1854" i="3"/>
  <c r="U1853" i="3"/>
  <c r="U1852" i="3"/>
  <c r="U1851" i="3"/>
  <c r="U1850" i="3"/>
  <c r="U1849" i="3"/>
  <c r="U1848" i="3"/>
  <c r="U1847" i="3"/>
  <c r="U1846" i="3"/>
  <c r="U1845" i="3"/>
  <c r="U1844" i="3"/>
  <c r="U1843" i="3"/>
  <c r="U1842" i="3"/>
  <c r="U1841" i="3"/>
  <c r="U1840" i="3"/>
  <c r="U1839" i="3"/>
  <c r="U1838" i="3"/>
  <c r="U1837" i="3"/>
  <c r="U1836" i="3"/>
  <c r="U1835" i="3"/>
  <c r="U1834" i="3"/>
  <c r="U1833" i="3"/>
  <c r="U1832" i="3"/>
  <c r="U1831" i="3"/>
  <c r="U1830" i="3"/>
  <c r="U1829" i="3"/>
  <c r="U1828" i="3"/>
  <c r="U1827" i="3"/>
  <c r="U1826" i="3"/>
  <c r="U1825" i="3"/>
  <c r="U1824" i="3"/>
  <c r="U1823" i="3"/>
  <c r="U1822" i="3"/>
  <c r="U1821" i="3"/>
  <c r="U1820" i="3"/>
  <c r="U1819" i="3"/>
  <c r="U1818" i="3"/>
  <c r="U1817" i="3"/>
  <c r="U1816" i="3"/>
  <c r="U1815" i="3"/>
  <c r="U1814" i="3"/>
  <c r="U1813" i="3"/>
  <c r="U1812" i="3"/>
  <c r="U1811" i="3"/>
  <c r="U1810" i="3"/>
  <c r="U1809" i="3"/>
  <c r="U1808" i="3"/>
  <c r="U1807" i="3"/>
  <c r="U1806" i="3"/>
  <c r="U1805" i="3"/>
  <c r="U1804" i="3"/>
  <c r="U1803" i="3"/>
  <c r="U1802" i="3"/>
  <c r="U1801" i="3"/>
  <c r="U1800" i="3"/>
  <c r="U1799" i="3"/>
  <c r="U1798" i="3"/>
  <c r="U1797" i="3"/>
  <c r="U1796" i="3"/>
  <c r="U1795" i="3"/>
  <c r="U1794" i="3"/>
  <c r="U1793" i="3"/>
  <c r="U1792" i="3"/>
  <c r="U1791" i="3"/>
  <c r="U1790" i="3"/>
  <c r="U1789" i="3"/>
  <c r="U1788" i="3"/>
  <c r="U1787" i="3"/>
  <c r="U1786" i="3"/>
  <c r="U1785" i="3"/>
  <c r="U1784" i="3"/>
  <c r="U1783" i="3"/>
  <c r="U1782" i="3"/>
  <c r="U1781" i="3"/>
  <c r="U1780" i="3"/>
  <c r="U1779" i="3"/>
  <c r="U1778" i="3"/>
  <c r="U1777" i="3"/>
  <c r="U1776" i="3"/>
  <c r="U1775" i="3"/>
  <c r="U1774" i="3"/>
  <c r="U1773" i="3"/>
  <c r="U1772" i="3"/>
  <c r="U1771" i="3"/>
  <c r="U1770" i="3"/>
  <c r="U1769" i="3"/>
  <c r="U1768" i="3"/>
  <c r="U1767" i="3"/>
  <c r="U1766" i="3"/>
  <c r="U1765" i="3"/>
  <c r="U1764" i="3"/>
  <c r="U1763" i="3"/>
  <c r="U1762" i="3"/>
  <c r="U1761" i="3"/>
  <c r="U1760" i="3"/>
  <c r="U1759" i="3"/>
  <c r="U1758" i="3"/>
  <c r="U1757" i="3"/>
  <c r="U1756" i="3"/>
  <c r="U1755" i="3"/>
  <c r="U1754" i="3"/>
  <c r="U1753" i="3"/>
  <c r="U1752" i="3"/>
  <c r="U1751" i="3"/>
  <c r="U1750" i="3"/>
  <c r="U1747" i="3"/>
  <c r="U1746" i="3"/>
  <c r="U1745" i="3"/>
  <c r="U1744" i="3"/>
  <c r="U1743" i="3"/>
  <c r="U1742" i="3"/>
  <c r="U1741" i="3"/>
  <c r="U1740" i="3"/>
  <c r="U1739" i="3"/>
  <c r="U1738" i="3"/>
  <c r="U1737" i="3"/>
  <c r="U1736" i="3"/>
  <c r="U1735" i="3"/>
  <c r="U1734" i="3"/>
  <c r="U1733" i="3"/>
  <c r="U1732" i="3"/>
  <c r="U1731" i="3"/>
  <c r="U1730" i="3"/>
  <c r="U1729" i="3"/>
  <c r="U1728" i="3"/>
  <c r="U1727" i="3"/>
  <c r="U1726" i="3"/>
  <c r="U1725" i="3"/>
  <c r="U1724" i="3"/>
  <c r="U1723" i="3"/>
  <c r="U1722" i="3"/>
  <c r="U1721" i="3"/>
  <c r="U1720" i="3"/>
  <c r="U1719" i="3"/>
  <c r="U1718" i="3"/>
  <c r="U1717" i="3"/>
  <c r="U1716" i="3"/>
  <c r="U1715" i="3"/>
  <c r="U1714" i="3"/>
  <c r="U1713" i="3"/>
  <c r="U1712" i="3"/>
  <c r="U1711" i="3"/>
  <c r="U1710" i="3"/>
  <c r="U1709" i="3"/>
  <c r="U1708" i="3"/>
  <c r="U1707" i="3"/>
  <c r="U1706" i="3"/>
  <c r="U1705" i="3"/>
  <c r="U1704" i="3"/>
  <c r="U1703" i="3"/>
  <c r="U1702" i="3"/>
  <c r="U1701" i="3"/>
  <c r="U1700" i="3"/>
  <c r="U1699" i="3"/>
  <c r="U1698" i="3"/>
  <c r="U1697" i="3"/>
  <c r="U1696" i="3"/>
  <c r="U1695" i="3"/>
  <c r="U1694" i="3"/>
  <c r="U1693" i="3"/>
  <c r="U1692" i="3"/>
  <c r="U1691" i="3"/>
  <c r="U1690" i="3"/>
  <c r="U1689" i="3"/>
  <c r="U1688" i="3"/>
  <c r="U1687" i="3"/>
  <c r="U1686" i="3"/>
  <c r="U1685" i="3"/>
  <c r="U1679" i="3"/>
  <c r="U1678" i="3"/>
  <c r="U1677" i="3"/>
  <c r="U1676" i="3"/>
  <c r="U1675" i="3"/>
  <c r="U1674" i="3"/>
  <c r="U1673" i="3"/>
  <c r="U1672" i="3"/>
  <c r="U1671" i="3"/>
  <c r="U1670" i="3"/>
  <c r="U1669" i="3"/>
  <c r="U1668" i="3"/>
  <c r="U1667" i="3"/>
  <c r="U1666" i="3"/>
  <c r="U1665" i="3"/>
  <c r="U1664" i="3"/>
  <c r="U1663" i="3"/>
  <c r="U1662" i="3"/>
  <c r="U1661" i="3"/>
  <c r="U1660" i="3"/>
  <c r="U1659" i="3"/>
  <c r="U1658" i="3"/>
  <c r="U1657" i="3"/>
  <c r="U1656" i="3"/>
  <c r="U1655" i="3"/>
  <c r="U1654" i="3"/>
  <c r="U1653" i="3"/>
  <c r="U1652" i="3"/>
  <c r="U1651" i="3"/>
  <c r="U1650" i="3"/>
  <c r="U1649" i="3"/>
  <c r="U1648" i="3"/>
  <c r="U1647" i="3"/>
  <c r="U1646" i="3"/>
  <c r="U1645" i="3"/>
  <c r="U1644" i="3"/>
  <c r="U1643" i="3"/>
  <c r="U1642" i="3"/>
  <c r="U1641" i="3"/>
  <c r="U1640" i="3"/>
  <c r="U1639" i="3"/>
  <c r="U1638" i="3"/>
  <c r="U1637" i="3"/>
  <c r="U1636" i="3"/>
  <c r="U1635" i="3"/>
  <c r="U1634" i="3"/>
  <c r="U1633" i="3"/>
  <c r="U1632" i="3"/>
  <c r="U1631" i="3"/>
  <c r="U1630" i="3"/>
  <c r="U1629" i="3"/>
  <c r="U1628" i="3"/>
  <c r="U1627" i="3"/>
  <c r="U1626" i="3"/>
  <c r="U1625" i="3"/>
  <c r="U1624" i="3"/>
  <c r="U1623" i="3"/>
  <c r="U1622" i="3"/>
  <c r="U1621" i="3"/>
  <c r="U1620" i="3"/>
  <c r="U1619" i="3"/>
  <c r="U1618" i="3"/>
  <c r="U1617" i="3"/>
  <c r="U1616" i="3"/>
  <c r="U1615" i="3"/>
  <c r="U1614" i="3"/>
  <c r="U1612" i="3"/>
  <c r="U1611" i="3"/>
  <c r="U1610" i="3"/>
  <c r="U1609" i="3"/>
  <c r="U1608" i="3"/>
  <c r="U1607" i="3"/>
  <c r="U1606" i="3"/>
  <c r="U1605" i="3"/>
  <c r="U1604" i="3"/>
  <c r="U1603" i="3"/>
  <c r="U1602" i="3"/>
  <c r="U1601" i="3"/>
  <c r="U1600" i="3"/>
  <c r="U1599" i="3"/>
  <c r="U1598" i="3"/>
  <c r="U1597" i="3"/>
  <c r="U1596" i="3"/>
  <c r="U1595" i="3"/>
  <c r="U1594" i="3"/>
  <c r="U1593" i="3"/>
  <c r="U1592" i="3"/>
  <c r="U1591" i="3"/>
  <c r="U1590" i="3"/>
  <c r="U1589" i="3"/>
  <c r="U1588" i="3"/>
  <c r="U1587" i="3"/>
  <c r="U1586" i="3"/>
  <c r="U1585" i="3"/>
  <c r="U1584" i="3"/>
  <c r="U1583" i="3"/>
  <c r="U1582" i="3"/>
  <c r="U1581" i="3"/>
  <c r="U1580" i="3"/>
  <c r="U1579" i="3"/>
  <c r="U1578" i="3"/>
  <c r="U1577" i="3"/>
  <c r="U1576" i="3"/>
  <c r="U1575" i="3"/>
  <c r="U1574" i="3"/>
  <c r="U1573" i="3"/>
  <c r="U1572" i="3"/>
  <c r="U1571" i="3"/>
  <c r="U1570" i="3"/>
  <c r="U1569" i="3"/>
  <c r="U1568" i="3"/>
  <c r="U1567" i="3"/>
  <c r="U1566" i="3"/>
  <c r="U1565" i="3"/>
  <c r="U1564" i="3"/>
  <c r="U1563" i="3"/>
  <c r="U1562" i="3"/>
  <c r="U1561" i="3"/>
  <c r="U1560" i="3"/>
  <c r="U1559" i="3"/>
  <c r="U1558" i="3"/>
  <c r="U1557" i="3"/>
  <c r="U1556" i="3"/>
  <c r="U1555" i="3"/>
  <c r="U1554" i="3"/>
  <c r="U1553" i="3"/>
  <c r="U1552" i="3"/>
  <c r="U1551" i="3"/>
  <c r="U1550" i="3"/>
  <c r="U1549" i="3"/>
  <c r="U1548" i="3"/>
  <c r="U1547" i="3"/>
  <c r="U1546" i="3"/>
  <c r="U1545" i="3"/>
  <c r="U1544" i="3"/>
  <c r="U1543" i="3"/>
  <c r="U1542" i="3"/>
  <c r="U1541" i="3"/>
  <c r="U1540" i="3"/>
  <c r="U1539" i="3"/>
  <c r="U1538" i="3"/>
  <c r="U1537" i="3"/>
  <c r="U1536" i="3"/>
  <c r="U1535" i="3"/>
  <c r="U1534" i="3"/>
  <c r="U1533" i="3"/>
  <c r="U1532" i="3"/>
  <c r="U1531" i="3"/>
  <c r="U1530" i="3"/>
  <c r="U1529" i="3"/>
  <c r="U1528" i="3"/>
  <c r="U1527" i="3"/>
  <c r="U1526" i="3"/>
  <c r="U1525" i="3"/>
  <c r="U1524" i="3"/>
  <c r="U1523" i="3"/>
  <c r="U1522" i="3"/>
  <c r="U1521" i="3"/>
  <c r="U1520" i="3"/>
  <c r="U1519" i="3"/>
  <c r="U1518" i="3"/>
  <c r="U1517" i="3"/>
  <c r="U1516" i="3"/>
  <c r="U1515" i="3"/>
  <c r="U1514" i="3"/>
  <c r="U1513" i="3"/>
  <c r="U1512" i="3"/>
  <c r="U1511" i="3"/>
  <c r="U1510" i="3"/>
  <c r="U1509" i="3"/>
  <c r="U1508" i="3"/>
  <c r="U1507" i="3"/>
  <c r="U1506" i="3"/>
  <c r="U1505" i="3"/>
  <c r="U1504" i="3"/>
  <c r="U1503" i="3"/>
  <c r="U1502" i="3"/>
  <c r="U1501" i="3"/>
  <c r="U1500" i="3"/>
  <c r="U1499" i="3"/>
  <c r="U1498" i="3"/>
  <c r="U1497" i="3"/>
  <c r="U1496" i="3"/>
  <c r="U1495" i="3"/>
  <c r="U1494" i="3"/>
  <c r="U1493" i="3"/>
  <c r="U1492" i="3"/>
  <c r="U1491" i="3"/>
  <c r="U1490" i="3"/>
  <c r="U1489" i="3"/>
  <c r="U1488" i="3"/>
  <c r="U1487" i="3"/>
  <c r="U1486" i="3"/>
  <c r="U1485" i="3"/>
  <c r="U1484" i="3"/>
  <c r="U1483" i="3"/>
  <c r="U1482" i="3"/>
  <c r="U1481" i="3"/>
  <c r="U1480" i="3"/>
  <c r="U1479" i="3"/>
  <c r="U1478" i="3"/>
  <c r="U1477" i="3"/>
  <c r="U1476" i="3"/>
  <c r="U1475" i="3"/>
  <c r="U1474" i="3"/>
  <c r="U1473" i="3"/>
  <c r="U1472" i="3"/>
  <c r="U1471" i="3"/>
  <c r="U1470" i="3"/>
  <c r="U1469" i="3"/>
  <c r="U1468" i="3"/>
  <c r="U1467" i="3"/>
  <c r="U1466" i="3"/>
  <c r="U1465" i="3"/>
  <c r="U1464" i="3"/>
  <c r="U1463" i="3"/>
  <c r="U1462" i="3"/>
  <c r="U1461" i="3"/>
  <c r="U1460" i="3"/>
  <c r="U1459" i="3"/>
  <c r="U1458" i="3"/>
  <c r="U1457" i="3"/>
  <c r="U1456" i="3"/>
  <c r="U1455" i="3"/>
  <c r="U1454" i="3"/>
  <c r="U1453" i="3"/>
  <c r="U1452" i="3"/>
  <c r="U1451" i="3"/>
  <c r="U1450" i="3"/>
  <c r="U1449" i="3"/>
  <c r="U1448" i="3"/>
  <c r="U1447" i="3"/>
  <c r="U1446" i="3"/>
  <c r="U1445" i="3"/>
  <c r="U1444" i="3"/>
  <c r="U1443" i="3"/>
  <c r="U1442" i="3"/>
  <c r="U1441" i="3"/>
  <c r="U1440" i="3"/>
  <c r="U1439" i="3"/>
  <c r="U1438" i="3"/>
  <c r="U1437" i="3"/>
  <c r="U1436" i="3"/>
  <c r="U1435" i="3"/>
  <c r="U1434" i="3"/>
  <c r="U1433" i="3"/>
  <c r="U1432" i="3"/>
  <c r="U1431" i="3"/>
  <c r="U1430" i="3"/>
  <c r="U1429" i="3"/>
  <c r="U1428" i="3"/>
  <c r="U1427" i="3"/>
  <c r="U1426" i="3"/>
  <c r="U1425" i="3"/>
  <c r="U1424" i="3"/>
  <c r="U1423" i="3"/>
  <c r="U1422" i="3"/>
  <c r="U1421" i="3"/>
  <c r="U1420" i="3"/>
  <c r="U1419" i="3"/>
  <c r="U1418" i="3"/>
  <c r="U1417" i="3"/>
  <c r="U1416" i="3"/>
  <c r="U1415" i="3"/>
  <c r="U1414" i="3"/>
  <c r="U1413" i="3"/>
  <c r="U1412" i="3"/>
  <c r="U1411" i="3"/>
  <c r="U1410" i="3"/>
  <c r="U1409" i="3"/>
  <c r="U1408" i="3"/>
  <c r="U1407" i="3"/>
  <c r="U1406" i="3"/>
  <c r="U1405" i="3"/>
  <c r="U1404" i="3"/>
  <c r="U1403" i="3"/>
  <c r="U1402" i="3"/>
  <c r="U1401" i="3"/>
  <c r="U1400" i="3"/>
  <c r="U1399" i="3"/>
  <c r="U1398" i="3"/>
  <c r="U1397" i="3"/>
  <c r="U1396" i="3"/>
  <c r="U1395" i="3"/>
  <c r="U1394" i="3"/>
  <c r="U1393" i="3"/>
  <c r="U1392" i="3"/>
  <c r="U1391" i="3"/>
  <c r="U1390" i="3"/>
  <c r="U1389" i="3"/>
  <c r="U1388" i="3"/>
  <c r="U1387" i="3"/>
  <c r="U1386" i="3"/>
  <c r="U1385" i="3"/>
  <c r="U1384" i="3"/>
  <c r="U1383" i="3"/>
  <c r="U1382" i="3"/>
  <c r="U1381" i="3"/>
  <c r="U1380" i="3"/>
  <c r="U1379" i="3"/>
  <c r="U1378" i="3"/>
  <c r="U1377" i="3"/>
  <c r="U1376" i="3"/>
  <c r="U1375" i="3"/>
  <c r="U1374" i="3"/>
  <c r="U1373" i="3"/>
  <c r="U1372" i="3"/>
  <c r="U1371" i="3"/>
  <c r="U1370" i="3"/>
  <c r="U1369" i="3"/>
  <c r="U1368" i="3"/>
  <c r="U1367" i="3"/>
  <c r="U1366" i="3"/>
  <c r="U1365" i="3"/>
  <c r="U1364" i="3"/>
  <c r="U1363" i="3"/>
  <c r="U1361" i="3"/>
  <c r="U1360" i="3"/>
  <c r="U1359" i="3"/>
  <c r="U1358" i="3"/>
  <c r="U1357" i="3"/>
  <c r="U1356" i="3"/>
  <c r="U1355" i="3"/>
  <c r="U1354" i="3"/>
  <c r="U1353" i="3"/>
  <c r="U1352" i="3"/>
  <c r="U1351" i="3"/>
  <c r="U1350" i="3"/>
  <c r="U1349" i="3"/>
  <c r="U1348" i="3"/>
  <c r="U1347" i="3"/>
  <c r="U1346" i="3"/>
  <c r="U1345" i="3"/>
  <c r="U1344" i="3"/>
  <c r="U1343" i="3"/>
  <c r="U1342" i="3"/>
  <c r="U1341" i="3"/>
  <c r="U1340" i="3"/>
  <c r="U1339" i="3"/>
  <c r="U1338" i="3"/>
  <c r="U1337" i="3"/>
  <c r="U1336" i="3"/>
  <c r="U1335" i="3"/>
  <c r="U1334" i="3"/>
  <c r="U1333" i="3"/>
  <c r="U1332" i="3"/>
  <c r="U1331" i="3"/>
  <c r="U1330" i="3"/>
  <c r="U1329" i="3"/>
  <c r="U1328" i="3"/>
  <c r="U1327" i="3"/>
  <c r="U1326" i="3"/>
  <c r="U1325" i="3"/>
  <c r="U1324" i="3"/>
  <c r="U1323" i="3"/>
  <c r="U1322" i="3"/>
  <c r="U1321" i="3"/>
  <c r="U1320" i="3"/>
  <c r="U1319" i="3"/>
  <c r="U1318" i="3"/>
  <c r="U1317" i="3"/>
  <c r="U1316" i="3"/>
  <c r="U1315" i="3"/>
  <c r="U1314" i="3"/>
  <c r="U1313" i="3"/>
  <c r="U1312" i="3"/>
  <c r="U1311" i="3"/>
  <c r="U1310" i="3"/>
  <c r="U1309" i="3"/>
  <c r="U1308" i="3"/>
  <c r="U1307" i="3"/>
  <c r="U1306" i="3"/>
  <c r="U1305" i="3"/>
  <c r="U1304" i="3"/>
  <c r="U1303" i="3"/>
  <c r="U1302" i="3"/>
  <c r="U1301" i="3"/>
  <c r="U1300" i="3"/>
  <c r="U1299" i="3"/>
  <c r="U1298" i="3"/>
  <c r="U1297" i="3"/>
  <c r="U1296" i="3"/>
  <c r="U1295" i="3"/>
  <c r="U1294" i="3"/>
  <c r="U1293" i="3"/>
  <c r="U1292" i="3"/>
  <c r="U1291" i="3"/>
  <c r="U1290" i="3"/>
  <c r="U1289" i="3"/>
  <c r="U1288" i="3"/>
  <c r="U1287" i="3"/>
  <c r="U1286" i="3"/>
  <c r="U1285" i="3"/>
  <c r="U1284" i="3"/>
  <c r="U1283" i="3"/>
  <c r="U1282" i="3"/>
  <c r="U1281" i="3"/>
  <c r="U1280" i="3"/>
  <c r="U1279" i="3"/>
  <c r="U1278" i="3"/>
  <c r="U1277" i="3"/>
  <c r="U1276" i="3"/>
  <c r="U1275" i="3"/>
  <c r="U1274" i="3"/>
  <c r="U1273" i="3"/>
  <c r="U1272" i="3"/>
  <c r="U1271" i="3"/>
  <c r="U1270" i="3"/>
  <c r="U1269" i="3"/>
  <c r="U1268" i="3"/>
  <c r="U1267" i="3"/>
  <c r="U1266" i="3"/>
  <c r="U1265" i="3"/>
  <c r="U1264" i="3"/>
  <c r="U1263" i="3"/>
  <c r="U1262" i="3"/>
  <c r="U1261" i="3"/>
  <c r="U1260" i="3"/>
  <c r="U1259" i="3"/>
  <c r="U1258" i="3"/>
  <c r="U1257" i="3"/>
  <c r="U1256" i="3"/>
  <c r="U1255" i="3"/>
  <c r="U1254" i="3"/>
  <c r="U1253" i="3"/>
  <c r="U1252" i="3"/>
  <c r="U1251" i="3"/>
  <c r="U1250" i="3"/>
  <c r="U1249" i="3"/>
  <c r="U1248" i="3"/>
  <c r="U1247" i="3"/>
  <c r="U1246" i="3"/>
  <c r="U1245" i="3"/>
  <c r="U1244" i="3"/>
  <c r="U1243" i="3"/>
  <c r="U1242" i="3"/>
  <c r="U1241" i="3"/>
  <c r="U1240" i="3"/>
  <c r="U1239" i="3"/>
  <c r="U1238" i="3"/>
  <c r="U1237" i="3"/>
  <c r="U1236" i="3"/>
  <c r="U1235" i="3"/>
  <c r="U1234" i="3"/>
  <c r="U1233" i="3"/>
  <c r="U1232" i="3"/>
  <c r="U1231" i="3"/>
  <c r="U1230" i="3"/>
  <c r="U1229" i="3"/>
  <c r="U1228" i="3"/>
  <c r="U1227" i="3"/>
  <c r="U1226" i="3"/>
  <c r="U1225" i="3"/>
  <c r="U1224" i="3"/>
  <c r="U1223" i="3"/>
  <c r="U1222" i="3"/>
  <c r="U1221" i="3"/>
  <c r="U1220" i="3"/>
  <c r="U1219" i="3"/>
  <c r="U1218" i="3"/>
  <c r="U1217" i="3"/>
  <c r="U1216" i="3"/>
  <c r="U1215" i="3"/>
  <c r="U1214" i="3"/>
  <c r="U1213" i="3"/>
  <c r="U1212" i="3"/>
  <c r="U1211" i="3"/>
  <c r="U1210" i="3"/>
  <c r="U1209" i="3"/>
  <c r="U1208" i="3"/>
  <c r="U1207" i="3"/>
  <c r="U1206" i="3"/>
  <c r="U1205" i="3"/>
  <c r="U1204" i="3"/>
  <c r="U1203" i="3"/>
  <c r="U1202" i="3"/>
  <c r="U1201" i="3"/>
  <c r="U1200" i="3"/>
  <c r="U1199" i="3"/>
  <c r="U1198" i="3"/>
  <c r="U1197" i="3"/>
  <c r="U1196" i="3"/>
  <c r="U1195" i="3"/>
  <c r="U1194" i="3"/>
  <c r="U1193" i="3"/>
  <c r="U1192" i="3"/>
  <c r="U1191" i="3"/>
  <c r="U1190" i="3"/>
  <c r="U1188" i="3"/>
  <c r="U1187" i="3"/>
  <c r="U1186" i="3"/>
  <c r="U1185" i="3"/>
  <c r="U1184" i="3"/>
  <c r="U1183" i="3"/>
  <c r="U1182" i="3"/>
  <c r="U1181" i="3"/>
  <c r="U1180" i="3"/>
  <c r="U1179" i="3"/>
  <c r="U1178" i="3"/>
  <c r="U1177" i="3"/>
  <c r="U1176" i="3"/>
  <c r="U1175" i="3"/>
  <c r="U1174" i="3"/>
  <c r="U1173" i="3"/>
  <c r="U1172" i="3"/>
  <c r="U1171" i="3"/>
  <c r="U1170" i="3"/>
  <c r="U1169" i="3"/>
  <c r="U1168" i="3"/>
  <c r="U1167" i="3"/>
  <c r="U1166" i="3"/>
  <c r="U1165" i="3"/>
  <c r="U1164" i="3"/>
  <c r="U1163" i="3"/>
  <c r="U1162" i="3"/>
  <c r="U1161" i="3"/>
  <c r="U1160" i="3"/>
  <c r="U1159" i="3"/>
  <c r="U1158" i="3"/>
  <c r="U1157" i="3"/>
  <c r="U1156" i="3"/>
  <c r="U1155" i="3"/>
  <c r="U1154" i="3"/>
  <c r="U1153" i="3"/>
  <c r="U1152" i="3"/>
  <c r="U1151" i="3"/>
  <c r="U1150" i="3"/>
  <c r="U1149" i="3"/>
  <c r="U1148" i="3"/>
  <c r="U1147" i="3"/>
  <c r="U1146" i="3"/>
  <c r="U1145" i="3"/>
  <c r="U1144" i="3"/>
  <c r="U1143" i="3"/>
  <c r="U1142" i="3"/>
  <c r="U1141" i="3"/>
  <c r="U1140" i="3"/>
  <c r="U1139" i="3"/>
  <c r="U1138" i="3"/>
  <c r="U1137" i="3"/>
  <c r="U1136" i="3"/>
  <c r="U1135" i="3"/>
  <c r="U1134" i="3"/>
  <c r="U1133" i="3"/>
  <c r="U1132" i="3"/>
  <c r="U1131" i="3"/>
  <c r="U1130" i="3"/>
  <c r="U1129" i="3"/>
  <c r="U1128" i="3"/>
  <c r="U1127" i="3"/>
  <c r="U1126" i="3"/>
  <c r="U1125" i="3"/>
  <c r="U1124" i="3"/>
  <c r="U1123" i="3"/>
  <c r="U1122" i="3"/>
  <c r="U1121" i="3"/>
  <c r="U1120" i="3"/>
  <c r="U1119" i="3"/>
  <c r="U1118" i="3"/>
  <c r="U1117" i="3"/>
  <c r="U1116" i="3"/>
  <c r="U1115" i="3"/>
  <c r="U1114" i="3"/>
  <c r="U1113" i="3"/>
  <c r="U1112" i="3"/>
  <c r="U1111" i="3"/>
  <c r="U1110" i="3"/>
  <c r="U1109" i="3"/>
  <c r="U1108" i="3"/>
  <c r="U1107" i="3"/>
  <c r="U1106" i="3"/>
  <c r="U1105" i="3"/>
  <c r="U1104" i="3"/>
  <c r="U1103" i="3"/>
  <c r="U1102" i="3"/>
  <c r="U1101" i="3"/>
  <c r="U1099" i="3"/>
  <c r="U1098" i="3"/>
  <c r="U1097" i="3"/>
  <c r="U1096" i="3"/>
  <c r="U1095" i="3"/>
  <c r="U1094" i="3"/>
  <c r="U1093" i="3"/>
  <c r="U1092" i="3"/>
  <c r="U1091" i="3"/>
  <c r="U1090" i="3"/>
  <c r="U1089" i="3"/>
  <c r="U1088" i="3"/>
  <c r="U1087" i="3"/>
  <c r="U1086" i="3"/>
  <c r="U1085" i="3"/>
  <c r="U1084" i="3"/>
  <c r="U1083" i="3"/>
  <c r="U1082" i="3"/>
  <c r="U1081" i="3"/>
  <c r="U1080" i="3"/>
  <c r="U1079" i="3"/>
  <c r="U1078" i="3"/>
  <c r="U1077" i="3"/>
  <c r="U1076" i="3"/>
  <c r="U1075" i="3"/>
  <c r="U1074" i="3"/>
  <c r="U1073" i="3"/>
  <c r="U1072" i="3"/>
  <c r="U1071" i="3"/>
  <c r="U1070" i="3"/>
  <c r="U1069" i="3"/>
  <c r="U1068" i="3"/>
  <c r="U1067" i="3"/>
  <c r="U1066" i="3"/>
  <c r="U1065" i="3"/>
  <c r="U1064" i="3"/>
  <c r="U1063" i="3"/>
  <c r="U1062" i="3"/>
  <c r="U1061" i="3"/>
  <c r="U1060" i="3"/>
  <c r="U1059" i="3"/>
  <c r="U1058" i="3"/>
  <c r="U1057" i="3"/>
  <c r="U1056" i="3"/>
  <c r="U1055" i="3"/>
  <c r="U1054" i="3"/>
  <c r="U1053" i="3"/>
  <c r="U1052" i="3"/>
  <c r="U1051" i="3"/>
  <c r="U1050" i="3"/>
  <c r="U1049" i="3"/>
  <c r="U1048" i="3"/>
  <c r="U1047" i="3"/>
  <c r="U1046" i="3"/>
  <c r="U1045" i="3"/>
  <c r="U1044" i="3"/>
  <c r="U1043" i="3"/>
  <c r="U1042" i="3"/>
  <c r="U1041" i="3"/>
  <c r="U1040" i="3"/>
  <c r="U1039" i="3"/>
  <c r="U1038" i="3"/>
  <c r="U1037" i="3"/>
  <c r="U1036" i="3"/>
  <c r="U1035" i="3"/>
  <c r="U1034" i="3"/>
  <c r="U1033" i="3"/>
  <c r="U1032" i="3"/>
  <c r="U1031" i="3"/>
  <c r="U1030" i="3"/>
  <c r="U1029" i="3"/>
  <c r="U1028" i="3"/>
  <c r="U1027" i="3"/>
  <c r="U1026" i="3"/>
  <c r="U1025" i="3"/>
  <c r="U1024" i="3"/>
  <c r="U1023" i="3"/>
  <c r="U1022" i="3"/>
  <c r="U1021" i="3"/>
  <c r="U1020" i="3"/>
  <c r="U1019" i="3"/>
  <c r="U1018" i="3"/>
  <c r="U1017" i="3"/>
  <c r="U1016" i="3"/>
  <c r="U1015" i="3"/>
  <c r="U1014" i="3"/>
  <c r="U1013" i="3"/>
  <c r="U1012" i="3"/>
  <c r="U1011" i="3"/>
  <c r="U1010" i="3"/>
  <c r="U1009" i="3"/>
  <c r="U1008" i="3"/>
  <c r="U1007" i="3"/>
  <c r="U1006" i="3"/>
  <c r="U1005" i="3"/>
  <c r="U1004" i="3"/>
  <c r="U1003" i="3"/>
  <c r="U1002" i="3"/>
  <c r="U1001" i="3"/>
  <c r="U1000" i="3"/>
  <c r="U999" i="3"/>
  <c r="U998" i="3"/>
  <c r="U997" i="3"/>
  <c r="U996" i="3"/>
  <c r="U995" i="3"/>
  <c r="U994" i="3"/>
  <c r="U993" i="3"/>
  <c r="U992" i="3"/>
  <c r="U991" i="3"/>
  <c r="U990" i="3"/>
  <c r="U989" i="3"/>
  <c r="U988" i="3"/>
  <c r="U987" i="3"/>
  <c r="U986" i="3"/>
  <c r="U985" i="3"/>
  <c r="U984" i="3"/>
  <c r="U983" i="3"/>
  <c r="U982" i="3"/>
  <c r="U981" i="3"/>
  <c r="U980" i="3"/>
  <c r="U979" i="3"/>
  <c r="U978" i="3"/>
  <c r="U977" i="3"/>
  <c r="U976" i="3"/>
  <c r="U975" i="3"/>
  <c r="U974" i="3"/>
  <c r="U973" i="3"/>
  <c r="U972" i="3"/>
  <c r="U971" i="3"/>
  <c r="U970" i="3"/>
  <c r="U969" i="3"/>
  <c r="U968" i="3"/>
  <c r="U967" i="3"/>
  <c r="U966" i="3"/>
  <c r="U965" i="3"/>
  <c r="U964" i="3"/>
  <c r="U963" i="3"/>
  <c r="U962" i="3"/>
  <c r="U961" i="3"/>
  <c r="U960" i="3"/>
  <c r="U959" i="3"/>
  <c r="U958" i="3"/>
  <c r="U957" i="3"/>
  <c r="U956" i="3"/>
  <c r="U955" i="3"/>
  <c r="U954" i="3"/>
  <c r="U953" i="3"/>
  <c r="U952" i="3"/>
  <c r="U951" i="3"/>
  <c r="U950" i="3"/>
  <c r="U949" i="3"/>
  <c r="U948" i="3"/>
  <c r="U947" i="3"/>
  <c r="U946" i="3"/>
  <c r="U945" i="3"/>
  <c r="U944" i="3"/>
  <c r="U943" i="3"/>
  <c r="U942" i="3"/>
  <c r="U941" i="3"/>
  <c r="U940" i="3"/>
  <c r="U939" i="3"/>
  <c r="U938" i="3"/>
  <c r="U937" i="3"/>
  <c r="U936" i="3"/>
  <c r="U935" i="3"/>
  <c r="U934" i="3"/>
  <c r="U933" i="3"/>
  <c r="U932" i="3"/>
  <c r="U931" i="3"/>
  <c r="U930" i="3"/>
  <c r="U929" i="3"/>
  <c r="U928" i="3"/>
  <c r="U927" i="3"/>
  <c r="U926" i="3"/>
  <c r="U925" i="3"/>
  <c r="U924" i="3"/>
  <c r="U923" i="3"/>
  <c r="U922" i="3"/>
  <c r="U921" i="3"/>
  <c r="U920" i="3"/>
  <c r="U919" i="3"/>
  <c r="U918" i="3"/>
  <c r="U917" i="3"/>
  <c r="U916" i="3"/>
  <c r="U915" i="3"/>
  <c r="U914" i="3"/>
  <c r="U913" i="3"/>
  <c r="U912" i="3"/>
  <c r="U911" i="3"/>
  <c r="U910" i="3"/>
  <c r="U909" i="3"/>
  <c r="U908" i="3"/>
  <c r="U907" i="3"/>
  <c r="U906" i="3"/>
  <c r="U905" i="3"/>
  <c r="U904" i="3"/>
  <c r="U903" i="3"/>
  <c r="U902" i="3"/>
  <c r="U901" i="3"/>
  <c r="U900" i="3"/>
  <c r="U899" i="3"/>
  <c r="U898" i="3"/>
  <c r="U897" i="3"/>
  <c r="U896" i="3"/>
  <c r="U895" i="3"/>
  <c r="U894" i="3"/>
  <c r="U893" i="3"/>
  <c r="U892" i="3"/>
  <c r="U891" i="3"/>
  <c r="U890" i="3"/>
  <c r="U889" i="3"/>
  <c r="U888" i="3"/>
  <c r="U887" i="3"/>
  <c r="U886" i="3"/>
  <c r="U885" i="3"/>
  <c r="U884" i="3"/>
  <c r="U883" i="3"/>
  <c r="U882" i="3"/>
  <c r="U881" i="3"/>
  <c r="U880" i="3"/>
  <c r="U879" i="3"/>
  <c r="U878" i="3"/>
  <c r="U877" i="3"/>
  <c r="U876" i="3"/>
  <c r="U875" i="3"/>
  <c r="U874" i="3"/>
  <c r="U873" i="3"/>
  <c r="U872" i="3"/>
  <c r="U871" i="3"/>
  <c r="U870" i="3"/>
  <c r="U869" i="3"/>
  <c r="U868" i="3"/>
  <c r="U867" i="3"/>
  <c r="U866" i="3"/>
  <c r="U865" i="3"/>
  <c r="U864" i="3"/>
  <c r="U863" i="3"/>
  <c r="U862" i="3"/>
  <c r="U861" i="3"/>
  <c r="U860" i="3"/>
  <c r="U859" i="3"/>
  <c r="U858" i="3"/>
  <c r="U857" i="3"/>
  <c r="U856" i="3"/>
  <c r="U855" i="3"/>
  <c r="U854" i="3"/>
  <c r="U853" i="3"/>
  <c r="U852" i="3"/>
  <c r="U851" i="3"/>
  <c r="U850" i="3"/>
  <c r="U849" i="3"/>
  <c r="U848" i="3"/>
  <c r="U847" i="3"/>
  <c r="U846" i="3"/>
  <c r="U845" i="3"/>
  <c r="U844" i="3"/>
  <c r="U843" i="3"/>
  <c r="U842" i="3"/>
  <c r="U841" i="3"/>
  <c r="U838" i="3"/>
  <c r="U837" i="3"/>
  <c r="U836" i="3"/>
  <c r="U835" i="3"/>
  <c r="U834" i="3"/>
  <c r="U833" i="3"/>
  <c r="U832" i="3"/>
  <c r="U831" i="3"/>
  <c r="U830" i="3"/>
  <c r="U829" i="3"/>
  <c r="U828" i="3"/>
  <c r="U827" i="3"/>
  <c r="U826" i="3"/>
  <c r="U825" i="3"/>
  <c r="U824" i="3"/>
  <c r="U823" i="3"/>
  <c r="U822" i="3"/>
  <c r="U821" i="3"/>
  <c r="U820" i="3"/>
  <c r="U819" i="3"/>
  <c r="U818" i="3"/>
  <c r="U817" i="3"/>
  <c r="U816" i="3"/>
  <c r="U815" i="3"/>
  <c r="U814" i="3"/>
  <c r="U813" i="3"/>
  <c r="U812" i="3"/>
  <c r="U811" i="3"/>
  <c r="U810" i="3"/>
  <c r="U809" i="3"/>
  <c r="U808" i="3"/>
  <c r="U807" i="3"/>
  <c r="U806" i="3"/>
  <c r="U805" i="3"/>
  <c r="U804" i="3"/>
  <c r="U803" i="3"/>
  <c r="U802" i="3"/>
  <c r="U801" i="3"/>
  <c r="U800" i="3"/>
  <c r="U799" i="3"/>
  <c r="U798" i="3"/>
  <c r="U797" i="3"/>
  <c r="U796" i="3"/>
  <c r="U795" i="3"/>
  <c r="U794" i="3"/>
  <c r="U793" i="3"/>
  <c r="U792" i="3"/>
  <c r="U791" i="3"/>
  <c r="U790" i="3"/>
  <c r="U789" i="3"/>
  <c r="U788" i="3"/>
  <c r="U787" i="3"/>
  <c r="U786" i="3"/>
  <c r="U785" i="3"/>
  <c r="U784" i="3"/>
  <c r="U783" i="3"/>
  <c r="U782" i="3"/>
  <c r="U781" i="3"/>
  <c r="U780" i="3"/>
  <c r="U779" i="3"/>
  <c r="U778" i="3"/>
  <c r="U777" i="3"/>
  <c r="U776" i="3"/>
  <c r="U775" i="3"/>
  <c r="U774" i="3"/>
  <c r="U773" i="3"/>
  <c r="U772" i="3"/>
  <c r="U771" i="3"/>
  <c r="U770" i="3"/>
  <c r="U769" i="3"/>
  <c r="U768" i="3"/>
  <c r="U767" i="3"/>
  <c r="U766" i="3"/>
  <c r="U765" i="3"/>
  <c r="U764" i="3"/>
  <c r="U763" i="3"/>
  <c r="U762" i="3"/>
  <c r="U761" i="3"/>
  <c r="U760" i="3"/>
  <c r="U759" i="3"/>
  <c r="U758" i="3"/>
  <c r="U757" i="3"/>
  <c r="U756" i="3"/>
  <c r="U755" i="3"/>
  <c r="U754" i="3"/>
  <c r="U753" i="3"/>
  <c r="U752" i="3"/>
  <c r="U751" i="3"/>
  <c r="U750" i="3"/>
  <c r="U749" i="3"/>
  <c r="U748" i="3"/>
  <c r="U747" i="3"/>
  <c r="U746" i="3"/>
  <c r="U745" i="3"/>
  <c r="U744" i="3"/>
  <c r="U743" i="3"/>
  <c r="U742" i="3"/>
  <c r="U741" i="3"/>
  <c r="U740" i="3"/>
  <c r="U739" i="3"/>
  <c r="U738" i="3"/>
  <c r="U737" i="3"/>
  <c r="U736" i="3"/>
  <c r="U735" i="3"/>
  <c r="U734" i="3"/>
  <c r="U733" i="3"/>
  <c r="U732" i="3"/>
  <c r="U731" i="3"/>
  <c r="U730" i="3"/>
  <c r="U729" i="3"/>
  <c r="U728" i="3"/>
  <c r="U727" i="3"/>
  <c r="U726" i="3"/>
  <c r="U725" i="3"/>
  <c r="U724" i="3"/>
  <c r="U723" i="3"/>
  <c r="U722" i="3"/>
  <c r="U721" i="3"/>
  <c r="U720" i="3"/>
  <c r="U719" i="3"/>
  <c r="U718" i="3"/>
  <c r="U717" i="3"/>
  <c r="U716" i="3"/>
  <c r="U715" i="3"/>
  <c r="U714" i="3"/>
  <c r="U713" i="3"/>
  <c r="U712" i="3"/>
  <c r="U711" i="3"/>
  <c r="U710" i="3"/>
  <c r="U709" i="3"/>
  <c r="U708" i="3"/>
  <c r="U707" i="3"/>
  <c r="U706" i="3"/>
  <c r="U705" i="3"/>
  <c r="U704" i="3"/>
  <c r="U703" i="3"/>
  <c r="U702" i="3"/>
  <c r="U701" i="3"/>
  <c r="U700" i="3"/>
  <c r="U699" i="3"/>
  <c r="U698" i="3"/>
  <c r="U697" i="3"/>
  <c r="U696" i="3"/>
  <c r="U695" i="3"/>
  <c r="U694" i="3"/>
  <c r="U693" i="3"/>
  <c r="U692" i="3"/>
  <c r="U691" i="3"/>
  <c r="U690" i="3"/>
  <c r="U689" i="3"/>
  <c r="U688" i="3"/>
  <c r="U687" i="3"/>
  <c r="U686" i="3"/>
  <c r="U685" i="3"/>
  <c r="U684" i="3"/>
  <c r="U683" i="3"/>
  <c r="U682" i="3"/>
  <c r="U681" i="3"/>
  <c r="U680" i="3"/>
  <c r="U679" i="3"/>
  <c r="U678" i="3"/>
  <c r="U677" i="3"/>
  <c r="U676" i="3"/>
  <c r="U675" i="3"/>
  <c r="U674" i="3"/>
  <c r="U673" i="3"/>
  <c r="U672" i="3"/>
  <c r="U671" i="3"/>
  <c r="U670" i="3"/>
  <c r="U669" i="3"/>
  <c r="U668" i="3"/>
  <c r="U667" i="3"/>
  <c r="U666" i="3"/>
  <c r="U665" i="3"/>
  <c r="U664" i="3"/>
  <c r="U663" i="3"/>
  <c r="U662" i="3"/>
  <c r="U661" i="3"/>
  <c r="U660" i="3"/>
  <c r="U659" i="3"/>
  <c r="U658" i="3"/>
  <c r="U657" i="3"/>
  <c r="U656" i="3"/>
  <c r="U655" i="3"/>
  <c r="U654" i="3"/>
  <c r="U653" i="3"/>
  <c r="U652" i="3"/>
  <c r="U651" i="3"/>
  <c r="U650" i="3"/>
  <c r="U649" i="3"/>
  <c r="U648" i="3"/>
  <c r="U647" i="3"/>
  <c r="U646" i="3"/>
  <c r="U645" i="3"/>
  <c r="U644" i="3"/>
  <c r="U643" i="3"/>
  <c r="U642" i="3"/>
  <c r="U641" i="3"/>
  <c r="U640" i="3"/>
  <c r="U639" i="3"/>
  <c r="U638" i="3"/>
  <c r="U637" i="3"/>
  <c r="U636" i="3"/>
  <c r="U635" i="3"/>
  <c r="U634" i="3"/>
  <c r="U633" i="3"/>
  <c r="U632" i="3"/>
  <c r="U631" i="3"/>
  <c r="U630" i="3"/>
  <c r="U629" i="3"/>
  <c r="U628" i="3"/>
  <c r="U627" i="3"/>
  <c r="U626" i="3"/>
  <c r="U625" i="3"/>
  <c r="U624" i="3"/>
  <c r="U623" i="3"/>
  <c r="U622" i="3"/>
  <c r="U621" i="3"/>
  <c r="U620" i="3"/>
  <c r="U619" i="3"/>
  <c r="U618" i="3"/>
  <c r="U617" i="3"/>
  <c r="U616" i="3"/>
  <c r="U615" i="3"/>
  <c r="U614" i="3"/>
  <c r="U613" i="3"/>
  <c r="U612" i="3"/>
  <c r="U611" i="3"/>
  <c r="U610" i="3"/>
  <c r="U609" i="3"/>
  <c r="U608" i="3"/>
  <c r="U607" i="3"/>
  <c r="U606" i="3"/>
  <c r="U605" i="3"/>
  <c r="U604" i="3"/>
  <c r="U603" i="3"/>
  <c r="U602" i="3"/>
  <c r="U601" i="3"/>
  <c r="U600" i="3"/>
  <c r="U599" i="3"/>
  <c r="U598" i="3"/>
  <c r="U597" i="3"/>
  <c r="U596" i="3"/>
  <c r="U595" i="3"/>
  <c r="U594" i="3"/>
  <c r="U593" i="3"/>
  <c r="U592" i="3"/>
  <c r="U591" i="3"/>
  <c r="U590" i="3"/>
  <c r="U589" i="3"/>
  <c r="U588" i="3"/>
  <c r="U587" i="3"/>
  <c r="U586" i="3"/>
  <c r="U585" i="3"/>
  <c r="U582" i="3"/>
  <c r="U581" i="3"/>
  <c r="U580" i="3"/>
  <c r="U579" i="3"/>
  <c r="U578" i="3"/>
  <c r="U577" i="3"/>
  <c r="U576" i="3"/>
  <c r="U575" i="3"/>
  <c r="U574" i="3"/>
  <c r="U573" i="3"/>
  <c r="U572" i="3"/>
  <c r="U571" i="3"/>
  <c r="U570" i="3"/>
  <c r="U569" i="3"/>
  <c r="U568" i="3"/>
  <c r="U567" i="3"/>
  <c r="U566" i="3"/>
  <c r="U565" i="3"/>
  <c r="U564" i="3"/>
  <c r="U563" i="3"/>
  <c r="U562" i="3"/>
  <c r="U561" i="3"/>
  <c r="U560" i="3"/>
  <c r="U559" i="3"/>
  <c r="U558" i="3"/>
  <c r="U557" i="3"/>
  <c r="U556" i="3"/>
  <c r="U555" i="3"/>
  <c r="U554" i="3"/>
  <c r="U553" i="3"/>
  <c r="U552" i="3"/>
  <c r="U551" i="3"/>
  <c r="U550" i="3"/>
  <c r="U549" i="3"/>
  <c r="U548" i="3"/>
  <c r="U547" i="3"/>
  <c r="U546" i="3"/>
  <c r="U545" i="3"/>
  <c r="U544" i="3"/>
  <c r="U543" i="3"/>
  <c r="U542" i="3"/>
  <c r="U541" i="3"/>
  <c r="U540" i="3"/>
  <c r="U539" i="3"/>
  <c r="U538" i="3"/>
  <c r="U537" i="3"/>
  <c r="U536" i="3"/>
  <c r="U535" i="3"/>
  <c r="U534" i="3"/>
  <c r="U533" i="3"/>
  <c r="U531" i="3"/>
  <c r="U530" i="3"/>
  <c r="U529" i="3"/>
  <c r="U528" i="3"/>
  <c r="U527" i="3"/>
  <c r="U526" i="3"/>
  <c r="U525" i="3"/>
  <c r="U524" i="3"/>
  <c r="U523" i="3"/>
  <c r="U522" i="3"/>
  <c r="U521" i="3"/>
  <c r="U520" i="3"/>
  <c r="U519" i="3"/>
  <c r="U518" i="3"/>
  <c r="U517" i="3"/>
  <c r="U516" i="3"/>
  <c r="U515" i="3"/>
  <c r="U514" i="3"/>
  <c r="U513" i="3"/>
  <c r="U512" i="3"/>
  <c r="U511" i="3"/>
  <c r="U510" i="3"/>
  <c r="U509" i="3"/>
  <c r="U508" i="3"/>
  <c r="U507" i="3"/>
  <c r="U506" i="3"/>
  <c r="U505" i="3"/>
  <c r="U504" i="3"/>
  <c r="U503" i="3"/>
  <c r="U502" i="3"/>
  <c r="U501" i="3"/>
  <c r="U500" i="3"/>
  <c r="U499" i="3"/>
  <c r="U498" i="3"/>
  <c r="U497" i="3"/>
  <c r="U496" i="3"/>
  <c r="U495" i="3"/>
  <c r="U494" i="3"/>
  <c r="U493" i="3"/>
  <c r="U492" i="3"/>
  <c r="U491" i="3"/>
  <c r="U490" i="3"/>
  <c r="U489" i="3"/>
  <c r="U488" i="3"/>
  <c r="U487" i="3"/>
  <c r="U486" i="3"/>
  <c r="U485" i="3"/>
  <c r="U484" i="3"/>
  <c r="U483" i="3"/>
  <c r="U482" i="3"/>
  <c r="U481" i="3"/>
  <c r="U480" i="3"/>
  <c r="U479" i="3"/>
  <c r="U478" i="3"/>
  <c r="U477" i="3"/>
  <c r="U476" i="3"/>
  <c r="U475" i="3"/>
  <c r="U474" i="3"/>
  <c r="U473" i="3"/>
  <c r="U472" i="3"/>
  <c r="U471" i="3"/>
  <c r="U470" i="3"/>
  <c r="U469" i="3"/>
  <c r="U468" i="3"/>
  <c r="U467" i="3"/>
  <c r="U466" i="3"/>
  <c r="U465" i="3"/>
  <c r="U464" i="3"/>
  <c r="U463" i="3"/>
  <c r="U462" i="3"/>
  <c r="U461" i="3"/>
  <c r="U460" i="3"/>
  <c r="U459" i="3"/>
  <c r="U458" i="3"/>
  <c r="U457" i="3"/>
  <c r="U456" i="3"/>
  <c r="U455" i="3"/>
  <c r="U454" i="3"/>
  <c r="U453" i="3"/>
  <c r="U452" i="3"/>
  <c r="U451" i="3"/>
  <c r="U450" i="3"/>
  <c r="U449" i="3"/>
  <c r="U448" i="3"/>
  <c r="U447" i="3"/>
  <c r="U446" i="3"/>
  <c r="U445" i="3"/>
  <c r="U444" i="3"/>
  <c r="U443" i="3"/>
  <c r="U442" i="3"/>
  <c r="U441" i="3"/>
  <c r="U440" i="3"/>
  <c r="U439" i="3"/>
  <c r="U438" i="3"/>
  <c r="U437" i="3"/>
  <c r="U436" i="3"/>
  <c r="U435" i="3"/>
  <c r="U434" i="3"/>
  <c r="U433" i="3"/>
  <c r="U432" i="3"/>
  <c r="U431" i="3"/>
  <c r="U430" i="3"/>
  <c r="U429" i="3"/>
  <c r="U428" i="3"/>
  <c r="U427" i="3"/>
  <c r="U426" i="3"/>
  <c r="U425" i="3"/>
  <c r="U424" i="3"/>
  <c r="U423" i="3"/>
  <c r="U422" i="3"/>
  <c r="U421" i="3"/>
  <c r="U420" i="3"/>
  <c r="U419" i="3"/>
  <c r="U418" i="3"/>
  <c r="U417" i="3"/>
  <c r="U416" i="3"/>
  <c r="U415" i="3"/>
  <c r="U414" i="3"/>
  <c r="U413" i="3"/>
  <c r="U412" i="3"/>
  <c r="U411" i="3"/>
  <c r="U410" i="3"/>
  <c r="U409" i="3"/>
  <c r="U408" i="3"/>
  <c r="U407" i="3"/>
  <c r="U406" i="3"/>
  <c r="U405" i="3"/>
  <c r="U403" i="3"/>
  <c r="U402" i="3"/>
  <c r="U401" i="3"/>
  <c r="U400" i="3"/>
  <c r="U399" i="3"/>
  <c r="U398" i="3"/>
  <c r="U397" i="3"/>
  <c r="U396" i="3"/>
  <c r="U395" i="3"/>
  <c r="U394" i="3"/>
  <c r="U393" i="3"/>
  <c r="U392" i="3"/>
  <c r="U391" i="3"/>
  <c r="U390" i="3"/>
  <c r="U389" i="3"/>
  <c r="U388" i="3"/>
  <c r="U387" i="3"/>
  <c r="U386" i="3"/>
  <c r="U385" i="3"/>
  <c r="U384" i="3"/>
  <c r="U383" i="3"/>
  <c r="U382" i="3"/>
  <c r="U381" i="3"/>
  <c r="U380" i="3"/>
  <c r="U379" i="3"/>
  <c r="U378" i="3"/>
  <c r="U377" i="3"/>
  <c r="U376" i="3"/>
  <c r="U375" i="3"/>
  <c r="U374" i="3"/>
  <c r="U373" i="3"/>
  <c r="U372" i="3"/>
  <c r="U371" i="3"/>
  <c r="U370" i="3"/>
  <c r="U369" i="3"/>
  <c r="U368" i="3"/>
  <c r="U367" i="3"/>
  <c r="U366" i="3"/>
  <c r="U365" i="3"/>
  <c r="U364" i="3"/>
  <c r="U363" i="3"/>
  <c r="U362" i="3"/>
  <c r="U361" i="3"/>
  <c r="U360" i="3"/>
  <c r="U359" i="3"/>
  <c r="U358" i="3"/>
  <c r="U357" i="3"/>
  <c r="U356" i="3"/>
  <c r="U355" i="3"/>
  <c r="U354" i="3"/>
  <c r="U353" i="3"/>
  <c r="U352" i="3"/>
  <c r="U351" i="3"/>
  <c r="U350" i="3"/>
  <c r="U349" i="3"/>
  <c r="U348" i="3"/>
  <c r="U347" i="3"/>
  <c r="U346" i="3"/>
  <c r="U345" i="3"/>
  <c r="U344" i="3"/>
  <c r="U343" i="3"/>
  <c r="U342" i="3"/>
  <c r="U341" i="3"/>
  <c r="U340" i="3"/>
  <c r="U339" i="3"/>
  <c r="U338" i="3"/>
  <c r="U337" i="3"/>
  <c r="U336" i="3"/>
  <c r="U335" i="3"/>
  <c r="U334" i="3"/>
  <c r="U333" i="3"/>
  <c r="U332" i="3"/>
  <c r="U331" i="3"/>
  <c r="U330" i="3"/>
  <c r="U329" i="3"/>
  <c r="U328" i="3"/>
  <c r="U327" i="3"/>
  <c r="U326" i="3"/>
  <c r="U325" i="3"/>
  <c r="U324" i="3"/>
  <c r="U323" i="3"/>
  <c r="U322" i="3"/>
  <c r="U321" i="3"/>
  <c r="U320" i="3"/>
  <c r="U319" i="3"/>
  <c r="U318" i="3"/>
  <c r="U317" i="3"/>
  <c r="U316" i="3"/>
  <c r="U315" i="3"/>
  <c r="U314" i="3"/>
  <c r="U313" i="3"/>
  <c r="U312" i="3"/>
  <c r="U311" i="3"/>
  <c r="U310" i="3"/>
  <c r="U309" i="3"/>
  <c r="U308" i="3"/>
  <c r="U307" i="3"/>
  <c r="U306" i="3"/>
  <c r="U305" i="3"/>
  <c r="U304" i="3"/>
  <c r="U303" i="3"/>
  <c r="U302" i="3"/>
  <c r="U301" i="3"/>
  <c r="U300" i="3"/>
  <c r="U299" i="3"/>
  <c r="U298" i="3"/>
  <c r="U297" i="3"/>
  <c r="U296" i="3"/>
  <c r="U295" i="3"/>
  <c r="U294" i="3"/>
  <c r="U293" i="3"/>
  <c r="U292" i="3"/>
  <c r="U291" i="3"/>
  <c r="U290" i="3"/>
  <c r="U289" i="3"/>
  <c r="U288" i="3"/>
  <c r="U287" i="3"/>
  <c r="U286" i="3"/>
  <c r="U285" i="3"/>
  <c r="U284" i="3"/>
  <c r="U283" i="3"/>
  <c r="U282" i="3"/>
  <c r="U281" i="3"/>
  <c r="U280" i="3"/>
  <c r="U279" i="3"/>
  <c r="U278" i="3"/>
  <c r="U277" i="3"/>
  <c r="U276" i="3"/>
  <c r="U275" i="3"/>
  <c r="U274" i="3"/>
  <c r="U273" i="3"/>
  <c r="U272" i="3"/>
  <c r="U271" i="3"/>
  <c r="U270" i="3"/>
  <c r="U269" i="3"/>
  <c r="U268" i="3"/>
  <c r="U267" i="3"/>
  <c r="U266" i="3"/>
  <c r="U265" i="3"/>
  <c r="U264" i="3"/>
  <c r="U263" i="3"/>
  <c r="U262" i="3"/>
  <c r="U261" i="3"/>
  <c r="U260" i="3"/>
  <c r="U259" i="3"/>
  <c r="U258" i="3"/>
  <c r="U257" i="3"/>
  <c r="U256" i="3"/>
  <c r="U255" i="3"/>
  <c r="U254" i="3"/>
  <c r="U253" i="3"/>
  <c r="U252" i="3"/>
  <c r="U251" i="3"/>
  <c r="U250" i="3"/>
  <c r="U249" i="3"/>
  <c r="U243" i="3"/>
  <c r="U242" i="3"/>
  <c r="U241" i="3"/>
  <c r="U240" i="3"/>
  <c r="U239" i="3"/>
  <c r="U238" i="3"/>
  <c r="U237" i="3"/>
  <c r="U236" i="3"/>
  <c r="U235" i="3"/>
  <c r="U234" i="3"/>
  <c r="U233" i="3"/>
  <c r="U232" i="3"/>
  <c r="U231" i="3"/>
  <c r="U230" i="3"/>
  <c r="U229" i="3"/>
  <c r="U228" i="3"/>
  <c r="U227" i="3"/>
  <c r="U226" i="3"/>
  <c r="U225" i="3"/>
  <c r="U224" i="3"/>
  <c r="U223" i="3"/>
  <c r="U222" i="3"/>
  <c r="U221" i="3"/>
  <c r="U220" i="3"/>
  <c r="U219" i="3"/>
  <c r="U218" i="3"/>
  <c r="U217" i="3"/>
  <c r="U216" i="3"/>
  <c r="U215" i="3"/>
  <c r="U214" i="3"/>
  <c r="U213" i="3"/>
  <c r="U212" i="3"/>
  <c r="U211" i="3"/>
  <c r="U210" i="3"/>
  <c r="U209" i="3"/>
  <c r="U208" i="3"/>
  <c r="U207" i="3"/>
  <c r="U206" i="3"/>
  <c r="U205" i="3"/>
  <c r="U204" i="3"/>
  <c r="U203" i="3"/>
  <c r="U202" i="3"/>
  <c r="U201" i="3"/>
  <c r="U200" i="3"/>
  <c r="U199" i="3"/>
  <c r="U198" i="3"/>
  <c r="U197" i="3"/>
  <c r="U196" i="3"/>
  <c r="U195" i="3"/>
  <c r="U194" i="3"/>
  <c r="U193" i="3"/>
  <c r="U192" i="3"/>
  <c r="U191" i="3"/>
  <c r="U190" i="3"/>
  <c r="U189" i="3"/>
  <c r="U188" i="3"/>
  <c r="U187" i="3"/>
  <c r="U186" i="3"/>
  <c r="U185" i="3"/>
  <c r="U184" i="3"/>
  <c r="U183" i="3"/>
  <c r="U174" i="3"/>
  <c r="U173" i="3"/>
  <c r="U172" i="3"/>
  <c r="U171" i="3"/>
  <c r="U170" i="3"/>
  <c r="U169" i="3"/>
  <c r="U168" i="3"/>
  <c r="U167" i="3"/>
  <c r="U166" i="3"/>
  <c r="U165" i="3"/>
  <c r="U164" i="3"/>
  <c r="U163" i="3"/>
  <c r="U162" i="3"/>
  <c r="U161" i="3"/>
  <c r="U160" i="3"/>
  <c r="U159" i="3"/>
  <c r="U158" i="3"/>
  <c r="U157" i="3"/>
  <c r="U156" i="3"/>
  <c r="U155" i="3"/>
  <c r="U154" i="3"/>
  <c r="U153" i="3"/>
  <c r="U152" i="3"/>
  <c r="U151" i="3"/>
  <c r="U150" i="3"/>
  <c r="U149" i="3"/>
  <c r="U148" i="3"/>
  <c r="U147" i="3"/>
  <c r="U146" i="3"/>
  <c r="U145" i="3"/>
  <c r="U144" i="3"/>
  <c r="U143" i="3"/>
  <c r="U142" i="3"/>
  <c r="U141" i="3"/>
  <c r="U140" i="3"/>
  <c r="U139" i="3"/>
  <c r="U138" i="3"/>
  <c r="U137" i="3"/>
  <c r="U136" i="3"/>
  <c r="U135" i="3"/>
  <c r="U134" i="3"/>
  <c r="U133" i="3"/>
  <c r="U132" i="3"/>
  <c r="U131" i="3"/>
  <c r="U127" i="3"/>
  <c r="U126" i="3"/>
  <c r="U125" i="3"/>
  <c r="U124" i="3"/>
  <c r="U123" i="3"/>
  <c r="U122" i="3"/>
  <c r="U121" i="3"/>
  <c r="U120" i="3"/>
  <c r="U119" i="3"/>
  <c r="U118" i="3"/>
  <c r="U117" i="3"/>
  <c r="U116" i="3"/>
  <c r="U115" i="3"/>
  <c r="U114" i="3"/>
  <c r="U113" i="3"/>
  <c r="U112" i="3"/>
  <c r="U111" i="3"/>
  <c r="U110" i="3"/>
  <c r="U109" i="3"/>
  <c r="U108" i="3"/>
  <c r="U107" i="3"/>
  <c r="U106" i="3"/>
  <c r="U105" i="3"/>
  <c r="U104" i="3"/>
  <c r="U103" i="3"/>
  <c r="U102" i="3"/>
  <c r="U101" i="3"/>
  <c r="U100" i="3"/>
  <c r="U99" i="3"/>
  <c r="U98" i="3"/>
  <c r="U97" i="3"/>
  <c r="U96" i="3"/>
  <c r="U95" i="3"/>
  <c r="U94" i="3"/>
  <c r="U93" i="3"/>
  <c r="U92" i="3"/>
  <c r="U91" i="3"/>
  <c r="U90" i="3"/>
  <c r="U89" i="3"/>
  <c r="U88" i="3"/>
  <c r="U87" i="3"/>
  <c r="U86" i="3"/>
  <c r="U85" i="3"/>
  <c r="U84" i="3"/>
  <c r="U83" i="3"/>
  <c r="U82" i="3"/>
  <c r="U81" i="3"/>
  <c r="U80" i="3"/>
  <c r="U79" i="3"/>
  <c r="U78" i="3"/>
  <c r="U77" i="3"/>
  <c r="U76" i="3"/>
  <c r="U75" i="3"/>
  <c r="U74" i="3"/>
  <c r="U73" i="3"/>
  <c r="U72" i="3"/>
  <c r="U71" i="3"/>
  <c r="U70" i="3"/>
  <c r="U69" i="3"/>
  <c r="U68" i="3"/>
  <c r="U67" i="3"/>
  <c r="U66" i="3"/>
  <c r="U65" i="3"/>
  <c r="U64" i="3"/>
  <c r="U63" i="3"/>
  <c r="U62" i="3"/>
  <c r="U61" i="3"/>
  <c r="U60" i="3"/>
  <c r="U59" i="3"/>
  <c r="U58" i="3"/>
  <c r="U57" i="3"/>
  <c r="U56" i="3"/>
  <c r="U55" i="3"/>
  <c r="U54" i="3"/>
  <c r="U53" i="3"/>
  <c r="U52" i="3"/>
  <c r="U51" i="3"/>
  <c r="U50" i="3"/>
  <c r="U49" i="3"/>
  <c r="U48" i="3"/>
  <c r="U47" i="3"/>
  <c r="U46" i="3"/>
  <c r="U45" i="3"/>
  <c r="U44" i="3"/>
  <c r="U43" i="3"/>
  <c r="U42" i="3"/>
  <c r="U41" i="3"/>
  <c r="U40" i="3"/>
  <c r="U39" i="3"/>
  <c r="U38" i="3"/>
  <c r="U37" i="3"/>
  <c r="U36" i="3"/>
  <c r="U35" i="3"/>
  <c r="U34" i="3"/>
  <c r="U33" i="3"/>
  <c r="U32" i="3"/>
  <c r="U31" i="3"/>
  <c r="U30" i="3"/>
  <c r="U29" i="3"/>
  <c r="U27" i="3"/>
  <c r="U26" i="3"/>
  <c r="U25" i="3"/>
  <c r="U24" i="3"/>
  <c r="U23" i="3"/>
  <c r="U22" i="3"/>
  <c r="U21" i="3"/>
  <c r="U20" i="3"/>
  <c r="U19" i="3"/>
  <c r="U18" i="3"/>
  <c r="U17" i="3"/>
  <c r="U16" i="3"/>
  <c r="U15" i="3"/>
  <c r="U14" i="3"/>
  <c r="U13" i="3"/>
  <c r="U12" i="3"/>
  <c r="U11" i="3"/>
  <c r="U10" i="3"/>
  <c r="U9" i="3"/>
  <c r="U8" i="3"/>
  <c r="U7" i="3"/>
  <c r="U6" i="3"/>
  <c r="U5" i="3"/>
  <c r="S3589" i="3"/>
  <c r="S3588" i="3"/>
  <c r="S3587" i="3"/>
  <c r="S3586" i="3"/>
  <c r="S3585" i="3"/>
  <c r="S3584" i="3"/>
  <c r="S3583" i="3"/>
  <c r="S3582" i="3"/>
  <c r="S3581" i="3"/>
  <c r="S3580" i="3"/>
  <c r="S3579" i="3"/>
  <c r="S3578" i="3"/>
  <c r="S3577" i="3"/>
  <c r="S3576" i="3"/>
  <c r="S3575" i="3"/>
  <c r="S3574" i="3"/>
  <c r="S3573" i="3"/>
  <c r="S3572" i="3"/>
  <c r="S3571" i="3"/>
  <c r="S3570" i="3"/>
  <c r="S3569" i="3"/>
  <c r="S3568" i="3"/>
  <c r="S3567" i="3"/>
  <c r="S3566" i="3"/>
  <c r="S3565" i="3"/>
  <c r="S3564" i="3"/>
  <c r="S3563" i="3"/>
  <c r="S3562" i="3"/>
  <c r="S3561" i="3"/>
  <c r="S3560" i="3"/>
  <c r="S3559" i="3"/>
  <c r="S3558" i="3"/>
  <c r="S3557" i="3"/>
  <c r="S3556" i="3"/>
  <c r="S3555" i="3"/>
  <c r="S3554" i="3"/>
  <c r="S3553" i="3"/>
  <c r="S3552" i="3"/>
  <c r="S3551" i="3"/>
  <c r="S3550" i="3"/>
  <c r="S3549" i="3"/>
  <c r="S3548" i="3"/>
  <c r="S3547" i="3"/>
  <c r="S3546" i="3"/>
  <c r="S3545" i="3"/>
  <c r="S3544" i="3"/>
  <c r="S3543" i="3"/>
  <c r="S3542" i="3"/>
  <c r="S3541" i="3"/>
  <c r="S3540" i="3"/>
  <c r="S3539" i="3"/>
  <c r="S3538" i="3"/>
  <c r="S3537" i="3"/>
  <c r="S3536" i="3"/>
  <c r="S3535" i="3"/>
  <c r="S3534" i="3"/>
  <c r="S3533" i="3"/>
  <c r="S3532" i="3"/>
  <c r="S3531" i="3"/>
  <c r="S3530" i="3"/>
  <c r="S3529" i="3"/>
  <c r="S3528" i="3"/>
  <c r="S3527" i="3"/>
  <c r="S3526" i="3"/>
  <c r="S3525" i="3"/>
  <c r="S3524" i="3"/>
  <c r="S3523" i="3"/>
  <c r="S3522" i="3"/>
  <c r="S3521" i="3"/>
  <c r="S3520" i="3"/>
  <c r="S3519" i="3"/>
  <c r="S3518" i="3"/>
  <c r="S3517" i="3"/>
  <c r="S3516" i="3"/>
  <c r="S3515" i="3"/>
  <c r="S3514" i="3"/>
  <c r="S3513" i="3"/>
  <c r="S3512" i="3"/>
  <c r="S3511" i="3"/>
  <c r="S3510" i="3"/>
  <c r="S3509" i="3"/>
  <c r="S3508" i="3"/>
  <c r="S3507" i="3"/>
  <c r="S3506" i="3"/>
  <c r="S3505" i="3"/>
  <c r="S3504" i="3"/>
  <c r="S3503" i="3"/>
  <c r="S3502" i="3"/>
  <c r="S3501" i="3"/>
  <c r="S3500" i="3"/>
  <c r="S3499" i="3"/>
  <c r="S3498" i="3"/>
  <c r="S3497" i="3"/>
  <c r="S3496" i="3"/>
  <c r="S3495" i="3"/>
  <c r="S3494" i="3"/>
  <c r="S3493" i="3"/>
  <c r="S3492" i="3"/>
  <c r="S3491" i="3"/>
  <c r="S3490" i="3"/>
  <c r="S3489" i="3"/>
  <c r="S3488" i="3"/>
  <c r="S3487" i="3"/>
  <c r="S3486" i="3"/>
  <c r="S3485" i="3"/>
  <c r="S3484" i="3"/>
  <c r="S3483" i="3"/>
  <c r="S3482" i="3"/>
  <c r="S3481" i="3"/>
  <c r="S3480" i="3"/>
  <c r="S3479" i="3"/>
  <c r="S3478" i="3"/>
  <c r="S3477" i="3"/>
  <c r="S3476" i="3"/>
  <c r="S3475" i="3"/>
  <c r="S3474" i="3"/>
  <c r="S3473" i="3"/>
  <c r="S3472" i="3"/>
  <c r="S3471" i="3"/>
  <c r="S3470" i="3"/>
  <c r="S3469" i="3"/>
  <c r="S3468" i="3"/>
  <c r="S3467" i="3"/>
  <c r="S3466" i="3"/>
  <c r="S3465" i="3"/>
  <c r="S3464" i="3"/>
  <c r="S3463" i="3"/>
  <c r="S3462" i="3"/>
  <c r="S3461" i="3"/>
  <c r="S3460" i="3"/>
  <c r="S3459" i="3"/>
  <c r="S3458" i="3"/>
  <c r="S3457" i="3"/>
  <c r="S3456" i="3"/>
  <c r="S3455" i="3"/>
  <c r="S3454" i="3"/>
  <c r="S3453" i="3"/>
  <c r="S3452" i="3"/>
  <c r="S3451" i="3"/>
  <c r="S3450" i="3"/>
  <c r="S3449" i="3"/>
  <c r="S3448" i="3"/>
  <c r="S3447" i="3"/>
  <c r="S3446" i="3"/>
  <c r="S3445" i="3"/>
  <c r="S3444" i="3"/>
  <c r="S3443" i="3"/>
  <c r="S3442" i="3"/>
  <c r="S3441" i="3"/>
  <c r="S3440" i="3"/>
  <c r="S3439" i="3"/>
  <c r="S3438" i="3"/>
  <c r="S3437" i="3"/>
  <c r="S3436" i="3"/>
  <c r="S3435" i="3"/>
  <c r="S3434" i="3"/>
  <c r="S3433" i="3"/>
  <c r="S3432" i="3"/>
  <c r="S3431" i="3"/>
  <c r="S3430" i="3"/>
  <c r="S3429" i="3"/>
  <c r="S3428" i="3"/>
  <c r="S3427" i="3"/>
  <c r="S3426" i="3"/>
  <c r="S3425" i="3"/>
  <c r="S3424" i="3"/>
  <c r="S3423" i="3"/>
  <c r="S3422" i="3"/>
  <c r="S3421" i="3"/>
  <c r="S3420" i="3"/>
  <c r="S3419" i="3"/>
  <c r="S3418" i="3"/>
  <c r="S3417" i="3"/>
  <c r="S3416" i="3"/>
  <c r="S3415" i="3"/>
  <c r="S3414" i="3"/>
  <c r="S3413" i="3"/>
  <c r="S3412" i="3"/>
  <c r="S3411" i="3"/>
  <c r="S3410" i="3"/>
  <c r="S3409" i="3"/>
  <c r="S3408" i="3"/>
  <c r="S3407" i="3"/>
  <c r="S3406" i="3"/>
  <c r="S3405" i="3"/>
  <c r="S3404" i="3"/>
  <c r="S3403" i="3"/>
  <c r="S3402" i="3"/>
  <c r="S3401" i="3"/>
  <c r="S3400" i="3"/>
  <c r="S3399" i="3"/>
  <c r="S3398" i="3"/>
  <c r="S3397" i="3"/>
  <c r="S3396" i="3"/>
  <c r="S3395" i="3"/>
  <c r="S3394" i="3"/>
  <c r="S3393" i="3"/>
  <c r="S3392" i="3"/>
  <c r="S3391" i="3"/>
  <c r="S3390" i="3"/>
  <c r="S3389" i="3"/>
  <c r="S3388" i="3"/>
  <c r="S3387" i="3"/>
  <c r="S3386" i="3"/>
  <c r="S3385" i="3"/>
  <c r="S3384" i="3"/>
  <c r="S3383" i="3"/>
  <c r="S3382" i="3"/>
  <c r="S3381" i="3"/>
  <c r="S3380" i="3"/>
  <c r="S3379" i="3"/>
  <c r="S3378" i="3"/>
  <c r="S3377" i="3"/>
  <c r="S3376" i="3"/>
  <c r="S3375" i="3"/>
  <c r="S3374" i="3"/>
  <c r="S3373" i="3"/>
  <c r="S3372" i="3"/>
  <c r="S3371" i="3"/>
  <c r="S3370" i="3"/>
  <c r="S3369" i="3"/>
  <c r="S3368" i="3"/>
  <c r="S3367" i="3"/>
  <c r="S3366" i="3"/>
  <c r="S3365" i="3"/>
  <c r="S3364" i="3"/>
  <c r="S3363" i="3"/>
  <c r="S3362" i="3"/>
  <c r="S3361" i="3"/>
  <c r="S3360" i="3"/>
  <c r="S3359" i="3"/>
  <c r="S3358" i="3"/>
  <c r="S3357" i="3"/>
  <c r="S3356" i="3"/>
  <c r="S3355" i="3"/>
  <c r="S3354" i="3"/>
  <c r="S3353" i="3"/>
  <c r="S3352" i="3"/>
  <c r="S3351" i="3"/>
  <c r="S3350" i="3"/>
  <c r="S3349" i="3"/>
  <c r="S3348" i="3"/>
  <c r="S3347" i="3"/>
  <c r="S3346" i="3"/>
  <c r="S3345" i="3"/>
  <c r="S3344" i="3"/>
  <c r="S3343" i="3"/>
  <c r="S3342" i="3"/>
  <c r="S3341" i="3"/>
  <c r="S3340" i="3"/>
  <c r="S3339" i="3"/>
  <c r="S3338" i="3"/>
  <c r="S3337" i="3"/>
  <c r="S3336" i="3"/>
  <c r="S3335" i="3"/>
  <c r="S3334" i="3"/>
  <c r="S3333" i="3"/>
  <c r="S3332" i="3"/>
  <c r="S3331" i="3"/>
  <c r="S3330" i="3"/>
  <c r="S3329" i="3"/>
  <c r="S3328" i="3"/>
  <c r="S3327" i="3"/>
  <c r="S3326" i="3"/>
  <c r="S3325" i="3"/>
  <c r="S3324" i="3"/>
  <c r="S3323" i="3"/>
  <c r="S3322" i="3"/>
  <c r="S3321" i="3"/>
  <c r="S3320" i="3"/>
  <c r="S3319" i="3"/>
  <c r="S3318" i="3"/>
  <c r="S3317" i="3"/>
  <c r="S3316" i="3"/>
  <c r="S3315" i="3"/>
  <c r="S3314" i="3"/>
  <c r="S3313" i="3"/>
  <c r="S3312" i="3"/>
  <c r="S3311" i="3"/>
  <c r="S3310" i="3"/>
  <c r="S3309" i="3"/>
  <c r="S3308" i="3"/>
  <c r="S3307" i="3"/>
  <c r="S3306" i="3"/>
  <c r="S3305" i="3"/>
  <c r="S3304" i="3"/>
  <c r="S3303" i="3"/>
  <c r="S3302" i="3"/>
  <c r="S3301" i="3"/>
  <c r="S3300" i="3"/>
  <c r="S3299" i="3"/>
  <c r="S3298" i="3"/>
  <c r="S3297" i="3"/>
  <c r="S3296" i="3"/>
  <c r="S3295" i="3"/>
  <c r="S3294" i="3"/>
  <c r="S3293" i="3"/>
  <c r="S3292" i="3"/>
  <c r="S3291" i="3"/>
  <c r="S3290" i="3"/>
  <c r="S3289" i="3"/>
  <c r="S3288" i="3"/>
  <c r="S3287" i="3"/>
  <c r="S3286" i="3"/>
  <c r="S3285" i="3"/>
  <c r="S3284" i="3"/>
  <c r="S3283" i="3"/>
  <c r="S3282" i="3"/>
  <c r="S3281" i="3"/>
  <c r="S3280" i="3"/>
  <c r="S3279" i="3"/>
  <c r="S3278" i="3"/>
  <c r="S3277" i="3"/>
  <c r="S3276" i="3"/>
  <c r="S3275" i="3"/>
  <c r="S3274" i="3"/>
  <c r="S3273" i="3"/>
  <c r="S3272" i="3"/>
  <c r="S3271" i="3"/>
  <c r="S3270" i="3"/>
  <c r="S3269" i="3"/>
  <c r="S3268" i="3"/>
  <c r="S3267" i="3"/>
  <c r="S3266" i="3"/>
  <c r="S3265" i="3"/>
  <c r="S3264" i="3"/>
  <c r="S3263" i="3"/>
  <c r="S3262" i="3"/>
  <c r="S3261" i="3"/>
  <c r="S3260" i="3"/>
  <c r="S3259" i="3"/>
  <c r="S3258" i="3"/>
  <c r="S3257" i="3"/>
  <c r="S3256" i="3"/>
  <c r="S3255" i="3"/>
  <c r="S3254" i="3"/>
  <c r="S3253" i="3"/>
  <c r="S3252" i="3"/>
  <c r="S3251" i="3"/>
  <c r="S3250" i="3"/>
  <c r="S3249" i="3"/>
  <c r="S3248" i="3"/>
  <c r="S3247" i="3"/>
  <c r="S3246" i="3"/>
  <c r="S3245" i="3"/>
  <c r="S3244" i="3"/>
  <c r="S3243" i="3"/>
  <c r="S3242" i="3"/>
  <c r="S3241" i="3"/>
  <c r="S3240" i="3"/>
  <c r="S3239" i="3"/>
  <c r="S3238" i="3"/>
  <c r="S3237" i="3"/>
  <c r="S3236" i="3"/>
  <c r="S3235" i="3"/>
  <c r="S3234" i="3"/>
  <c r="S3233" i="3"/>
  <c r="S3232" i="3"/>
  <c r="S3231" i="3"/>
  <c r="S3230" i="3"/>
  <c r="S3229" i="3"/>
  <c r="S3228" i="3"/>
  <c r="S3227" i="3"/>
  <c r="S3226" i="3"/>
  <c r="S3225" i="3"/>
  <c r="S3224" i="3"/>
  <c r="S3223" i="3"/>
  <c r="S3222" i="3"/>
  <c r="S3221" i="3"/>
  <c r="S3220" i="3"/>
  <c r="S3219" i="3"/>
  <c r="S3218" i="3"/>
  <c r="S3217" i="3"/>
  <c r="S3216" i="3"/>
  <c r="S3215" i="3"/>
  <c r="S3214" i="3"/>
  <c r="S3213" i="3"/>
  <c r="S3212" i="3"/>
  <c r="S3211" i="3"/>
  <c r="S3210" i="3"/>
  <c r="S3209" i="3"/>
  <c r="S3208" i="3"/>
  <c r="S3207" i="3"/>
  <c r="S3206" i="3"/>
  <c r="S3205" i="3"/>
  <c r="S3204" i="3"/>
  <c r="S3203" i="3"/>
  <c r="S3202" i="3"/>
  <c r="S3201" i="3"/>
  <c r="S3200" i="3"/>
  <c r="S3199" i="3"/>
  <c r="S3198" i="3"/>
  <c r="S3197" i="3"/>
  <c r="S3196" i="3"/>
  <c r="S3195" i="3"/>
  <c r="S3194" i="3"/>
  <c r="S3193" i="3"/>
  <c r="S3192" i="3"/>
  <c r="S3191" i="3"/>
  <c r="S3190" i="3"/>
  <c r="S3189" i="3"/>
  <c r="S3188" i="3"/>
  <c r="S3187" i="3"/>
  <c r="S3186" i="3"/>
  <c r="S3183" i="3"/>
  <c r="S3182" i="3"/>
  <c r="S3181" i="3"/>
  <c r="S3180" i="3"/>
  <c r="S3179" i="3"/>
  <c r="S3178" i="3"/>
  <c r="S3177" i="3"/>
  <c r="S3176" i="3"/>
  <c r="S3173" i="3"/>
  <c r="S3172" i="3"/>
  <c r="S3171" i="3"/>
  <c r="S3170" i="3"/>
  <c r="S3169" i="3"/>
  <c r="S3168" i="3"/>
  <c r="S3167" i="3"/>
  <c r="S3166" i="3"/>
  <c r="S3165" i="3"/>
  <c r="S3164" i="3"/>
  <c r="S3163" i="3"/>
  <c r="S3162" i="3"/>
  <c r="S3161" i="3"/>
  <c r="S3160" i="3"/>
  <c r="S3159" i="3"/>
  <c r="S3158" i="3"/>
  <c r="S3157" i="3"/>
  <c r="S3156" i="3"/>
  <c r="S3155" i="3"/>
  <c r="S3154" i="3"/>
  <c r="S3153" i="3"/>
  <c r="S3152" i="3"/>
  <c r="S3151" i="3"/>
  <c r="S3150" i="3"/>
  <c r="S3149" i="3"/>
  <c r="S3148" i="3"/>
  <c r="S3147" i="3"/>
  <c r="S3146" i="3"/>
  <c r="S3145" i="3"/>
  <c r="S3144" i="3"/>
  <c r="S3143" i="3"/>
  <c r="S3142" i="3"/>
  <c r="S3141" i="3"/>
  <c r="S3140" i="3"/>
  <c r="S3139" i="3"/>
  <c r="S3138" i="3"/>
  <c r="S3137" i="3"/>
  <c r="S3136" i="3"/>
  <c r="S3135" i="3"/>
  <c r="S3134" i="3"/>
  <c r="S3133" i="3"/>
  <c r="S3132" i="3"/>
  <c r="S3131" i="3"/>
  <c r="S3130" i="3"/>
  <c r="S3129" i="3"/>
  <c r="S3128" i="3"/>
  <c r="S3127" i="3"/>
  <c r="S3126" i="3"/>
  <c r="S3125" i="3"/>
  <c r="S3124" i="3"/>
  <c r="S3123" i="3"/>
  <c r="S3122" i="3"/>
  <c r="S3121" i="3"/>
  <c r="S3120" i="3"/>
  <c r="S3119" i="3"/>
  <c r="S3118" i="3"/>
  <c r="S3117" i="3"/>
  <c r="S3116" i="3"/>
  <c r="S3115" i="3"/>
  <c r="S3114" i="3"/>
  <c r="S3113" i="3"/>
  <c r="S3112" i="3"/>
  <c r="S3111" i="3"/>
  <c r="S3110" i="3"/>
  <c r="S3109" i="3"/>
  <c r="S3108" i="3"/>
  <c r="S3107" i="3"/>
  <c r="S3106" i="3"/>
  <c r="S3105" i="3"/>
  <c r="S3104" i="3"/>
  <c r="S3103" i="3"/>
  <c r="S3102" i="3"/>
  <c r="S3101" i="3"/>
  <c r="S3100" i="3"/>
  <c r="S3099" i="3"/>
  <c r="S3098" i="3"/>
  <c r="S3097" i="3"/>
  <c r="S3096" i="3"/>
  <c r="S3095" i="3"/>
  <c r="S3094" i="3"/>
  <c r="S3093" i="3"/>
  <c r="S3092" i="3"/>
  <c r="S3091" i="3"/>
  <c r="S3090" i="3"/>
  <c r="S3089" i="3"/>
  <c r="S3088" i="3"/>
  <c r="S3087" i="3"/>
  <c r="S3086" i="3"/>
  <c r="S3085" i="3"/>
  <c r="S3084" i="3"/>
  <c r="S3083" i="3"/>
  <c r="S3082" i="3"/>
  <c r="S3081" i="3"/>
  <c r="S3080" i="3"/>
  <c r="S3079" i="3"/>
  <c r="S3078" i="3"/>
  <c r="S3077" i="3"/>
  <c r="S3076" i="3"/>
  <c r="S3075" i="3"/>
  <c r="S3074" i="3"/>
  <c r="S3073" i="3"/>
  <c r="S3072" i="3"/>
  <c r="S3071" i="3"/>
  <c r="S3070" i="3"/>
  <c r="S3069" i="3"/>
  <c r="S3068" i="3"/>
  <c r="S3067" i="3"/>
  <c r="S3066" i="3"/>
  <c r="S3065" i="3"/>
  <c r="S3064" i="3"/>
  <c r="S3063" i="3"/>
  <c r="S3062" i="3"/>
  <c r="S3061" i="3"/>
  <c r="S3060" i="3"/>
  <c r="S3059" i="3"/>
  <c r="S3058" i="3"/>
  <c r="S3057" i="3"/>
  <c r="S3056" i="3"/>
  <c r="S3055" i="3"/>
  <c r="S3054" i="3"/>
  <c r="S3053" i="3"/>
  <c r="S3052" i="3"/>
  <c r="S3051" i="3"/>
  <c r="S3050" i="3"/>
  <c r="S3049" i="3"/>
  <c r="S3048" i="3"/>
  <c r="S3047" i="3"/>
  <c r="S3046" i="3"/>
  <c r="S3045" i="3"/>
  <c r="S3044" i="3"/>
  <c r="S3043" i="3"/>
  <c r="S3042" i="3"/>
  <c r="S3041" i="3"/>
  <c r="S3040" i="3"/>
  <c r="S3039" i="3"/>
  <c r="S3038" i="3"/>
  <c r="S3037" i="3"/>
  <c r="S3036" i="3"/>
  <c r="S3035" i="3"/>
  <c r="S3034" i="3"/>
  <c r="S3033" i="3"/>
  <c r="S3032" i="3"/>
  <c r="S3031" i="3"/>
  <c r="S3030" i="3"/>
  <c r="S3029" i="3"/>
  <c r="S3028" i="3"/>
  <c r="S3027" i="3"/>
  <c r="S3026" i="3"/>
  <c r="S3025" i="3"/>
  <c r="S3024" i="3"/>
  <c r="S3023" i="3"/>
  <c r="S3022" i="3"/>
  <c r="S3021" i="3"/>
  <c r="S3020" i="3"/>
  <c r="S3019" i="3"/>
  <c r="S3018" i="3"/>
  <c r="S3017" i="3"/>
  <c r="S3016" i="3"/>
  <c r="S3015" i="3"/>
  <c r="S3014" i="3"/>
  <c r="S3013" i="3"/>
  <c r="S3012" i="3"/>
  <c r="S3011" i="3"/>
  <c r="S3010" i="3"/>
  <c r="S3009" i="3"/>
  <c r="S3008" i="3"/>
  <c r="S3007" i="3"/>
  <c r="S3006" i="3"/>
  <c r="S3005" i="3"/>
  <c r="S3004" i="3"/>
  <c r="S3003" i="3"/>
  <c r="S3002" i="3"/>
  <c r="S3001" i="3"/>
  <c r="S3000" i="3"/>
  <c r="S2999" i="3"/>
  <c r="S2998" i="3"/>
  <c r="S2997" i="3"/>
  <c r="S2996" i="3"/>
  <c r="S2995" i="3"/>
  <c r="S2994" i="3"/>
  <c r="S2993" i="3"/>
  <c r="S2992" i="3"/>
  <c r="S2991" i="3"/>
  <c r="S2990" i="3"/>
  <c r="S2989" i="3"/>
  <c r="S2988" i="3"/>
  <c r="S2987" i="3"/>
  <c r="S2986" i="3"/>
  <c r="S2985" i="3"/>
  <c r="S2984" i="3"/>
  <c r="S2983" i="3"/>
  <c r="S2982" i="3"/>
  <c r="S2981" i="3"/>
  <c r="S2980" i="3"/>
  <c r="S2979" i="3"/>
  <c r="S2978" i="3"/>
  <c r="S2977" i="3"/>
  <c r="S2976" i="3"/>
  <c r="S2975" i="3"/>
  <c r="S2974" i="3"/>
  <c r="S2973" i="3"/>
  <c r="S2972" i="3"/>
  <c r="S2971" i="3"/>
  <c r="S2970" i="3"/>
  <c r="S2969" i="3"/>
  <c r="S2968" i="3"/>
  <c r="S2967" i="3"/>
  <c r="S2966" i="3"/>
  <c r="S2965" i="3"/>
  <c r="S2964" i="3"/>
  <c r="S2963" i="3"/>
  <c r="S2962" i="3"/>
  <c r="S2961" i="3"/>
  <c r="S2960" i="3"/>
  <c r="S2959" i="3"/>
  <c r="S2958" i="3"/>
  <c r="S2957" i="3"/>
  <c r="S2956" i="3"/>
  <c r="S2955" i="3"/>
  <c r="S2954" i="3"/>
  <c r="S2953" i="3"/>
  <c r="S2952" i="3"/>
  <c r="S2951" i="3"/>
  <c r="S2950" i="3"/>
  <c r="S2949" i="3"/>
  <c r="S2948" i="3"/>
  <c r="S2947" i="3"/>
  <c r="S2946" i="3"/>
  <c r="S2945" i="3"/>
  <c r="S2944" i="3"/>
  <c r="S2943" i="3"/>
  <c r="S2942" i="3"/>
  <c r="S2941" i="3"/>
  <c r="S2940" i="3"/>
  <c r="S2939" i="3"/>
  <c r="S2938" i="3"/>
  <c r="S2937" i="3"/>
  <c r="S2936" i="3"/>
  <c r="S2935" i="3"/>
  <c r="S2934" i="3"/>
  <c r="S2933" i="3"/>
  <c r="S2932" i="3"/>
  <c r="S2931" i="3"/>
  <c r="S2930" i="3"/>
  <c r="S2929" i="3"/>
  <c r="S2928" i="3"/>
  <c r="S2927" i="3"/>
  <c r="S2926" i="3"/>
  <c r="S2925" i="3"/>
  <c r="S2924" i="3"/>
  <c r="S2923" i="3"/>
  <c r="S2922" i="3"/>
  <c r="S2921" i="3"/>
  <c r="S2920" i="3"/>
  <c r="S2919" i="3"/>
  <c r="S2918" i="3"/>
  <c r="S2917" i="3"/>
  <c r="S2916" i="3"/>
  <c r="S2915" i="3"/>
  <c r="S2914" i="3"/>
  <c r="S2913" i="3"/>
  <c r="S2912" i="3"/>
  <c r="S2911" i="3"/>
  <c r="S2910" i="3"/>
  <c r="S2909" i="3"/>
  <c r="S2908" i="3"/>
  <c r="S2907" i="3"/>
  <c r="S2906" i="3"/>
  <c r="S2905" i="3"/>
  <c r="S2904" i="3"/>
  <c r="S2903" i="3"/>
  <c r="S2902" i="3"/>
  <c r="S2901" i="3"/>
  <c r="S2900" i="3"/>
  <c r="S2899" i="3"/>
  <c r="S2898" i="3"/>
  <c r="S2897" i="3"/>
  <c r="S2896" i="3"/>
  <c r="S2895" i="3"/>
  <c r="S2894" i="3"/>
  <c r="S2893" i="3"/>
  <c r="S2892" i="3"/>
  <c r="S2891" i="3"/>
  <c r="S2890" i="3"/>
  <c r="S2889" i="3"/>
  <c r="S2888" i="3"/>
  <c r="S2887" i="3"/>
  <c r="S2886" i="3"/>
  <c r="S2885" i="3"/>
  <c r="S2884" i="3"/>
  <c r="S2883" i="3"/>
  <c r="S2882" i="3"/>
  <c r="S2881" i="3"/>
  <c r="S2880" i="3"/>
  <c r="S2879" i="3"/>
  <c r="S2878" i="3"/>
  <c r="S2877" i="3"/>
  <c r="S2876" i="3"/>
  <c r="S2875" i="3"/>
  <c r="S2874" i="3"/>
  <c r="S2873" i="3"/>
  <c r="S2872" i="3"/>
  <c r="S2871" i="3"/>
  <c r="S2870" i="3"/>
  <c r="S2869" i="3"/>
  <c r="S2868" i="3"/>
  <c r="S2867" i="3"/>
  <c r="S2866" i="3"/>
  <c r="S2865" i="3"/>
  <c r="S2864" i="3"/>
  <c r="S2863" i="3"/>
  <c r="S2862" i="3"/>
  <c r="S2861" i="3"/>
  <c r="S2860" i="3"/>
  <c r="S2859" i="3"/>
  <c r="S2858" i="3"/>
  <c r="S2857" i="3"/>
  <c r="S2856" i="3"/>
  <c r="S2855" i="3"/>
  <c r="S2854" i="3"/>
  <c r="S2853" i="3"/>
  <c r="S2852" i="3"/>
  <c r="S2851" i="3"/>
  <c r="S2850" i="3"/>
  <c r="S2849" i="3"/>
  <c r="S2848" i="3"/>
  <c r="S2847" i="3"/>
  <c r="S2846" i="3"/>
  <c r="S2845" i="3"/>
  <c r="S2844" i="3"/>
  <c r="S2843" i="3"/>
  <c r="S2842" i="3"/>
  <c r="S2841" i="3"/>
  <c r="S2840" i="3"/>
  <c r="S2839" i="3"/>
  <c r="S2838" i="3"/>
  <c r="S2837" i="3"/>
  <c r="S2836" i="3"/>
  <c r="S2835" i="3"/>
  <c r="S2834" i="3"/>
  <c r="S2833" i="3"/>
  <c r="S2832" i="3"/>
  <c r="S2831" i="3"/>
  <c r="S2830" i="3"/>
  <c r="S2829" i="3"/>
  <c r="S2828" i="3"/>
  <c r="S2827" i="3"/>
  <c r="S2826" i="3"/>
  <c r="S2825" i="3"/>
  <c r="S2824" i="3"/>
  <c r="S2823" i="3"/>
  <c r="S2822" i="3"/>
  <c r="S2821" i="3"/>
  <c r="S2820" i="3"/>
  <c r="S2819" i="3"/>
  <c r="S2818" i="3"/>
  <c r="S2817" i="3"/>
  <c r="S2816" i="3"/>
  <c r="S2815" i="3"/>
  <c r="S2814" i="3"/>
  <c r="S2813" i="3"/>
  <c r="S2812" i="3"/>
  <c r="S2811" i="3"/>
  <c r="S2810" i="3"/>
  <c r="S2809" i="3"/>
  <c r="S2808" i="3"/>
  <c r="S2807" i="3"/>
  <c r="S2806" i="3"/>
  <c r="S2805" i="3"/>
  <c r="S2804" i="3"/>
  <c r="S2803" i="3"/>
  <c r="S2802" i="3"/>
  <c r="S2801" i="3"/>
  <c r="S2800" i="3"/>
  <c r="S2799" i="3"/>
  <c r="S2798" i="3"/>
  <c r="S2797" i="3"/>
  <c r="S2796" i="3"/>
  <c r="S2795" i="3"/>
  <c r="S2794" i="3"/>
  <c r="S2793" i="3"/>
  <c r="S2792" i="3"/>
  <c r="S2791" i="3"/>
  <c r="S2790" i="3"/>
  <c r="S2789" i="3"/>
  <c r="S2788" i="3"/>
  <c r="S2787" i="3"/>
  <c r="S2786" i="3"/>
  <c r="S2785" i="3"/>
  <c r="S2784" i="3"/>
  <c r="S2783" i="3"/>
  <c r="S2782" i="3"/>
  <c r="S2781" i="3"/>
  <c r="S2780" i="3"/>
  <c r="S2779" i="3"/>
  <c r="S2778" i="3"/>
  <c r="S2777" i="3"/>
  <c r="S2776" i="3"/>
  <c r="S2775" i="3"/>
  <c r="S2774" i="3"/>
  <c r="S2773" i="3"/>
  <c r="S2772" i="3"/>
  <c r="S2771" i="3"/>
  <c r="S2770" i="3"/>
  <c r="S2763" i="3"/>
  <c r="S2762" i="3"/>
  <c r="S2761" i="3"/>
  <c r="S2760" i="3"/>
  <c r="S2759" i="3"/>
  <c r="S2758" i="3"/>
  <c r="S2757" i="3"/>
  <c r="S2756" i="3"/>
  <c r="S2755" i="3"/>
  <c r="S2754" i="3"/>
  <c r="S2753" i="3"/>
  <c r="S2752" i="3"/>
  <c r="S2751" i="3"/>
  <c r="S2750" i="3"/>
  <c r="S2749" i="3"/>
  <c r="S2748" i="3"/>
  <c r="S2747" i="3"/>
  <c r="S2746" i="3"/>
  <c r="S2745" i="3"/>
  <c r="S2744" i="3"/>
  <c r="S2743" i="3"/>
  <c r="S2742" i="3"/>
  <c r="S2741" i="3"/>
  <c r="S2740" i="3"/>
  <c r="S2739" i="3"/>
  <c r="S2738" i="3"/>
  <c r="S2737" i="3"/>
  <c r="S2736" i="3"/>
  <c r="S2735" i="3"/>
  <c r="S2734" i="3"/>
  <c r="S2733" i="3"/>
  <c r="S2732" i="3"/>
  <c r="S2731" i="3"/>
  <c r="S2730" i="3"/>
  <c r="S2729" i="3"/>
  <c r="S2728" i="3"/>
  <c r="S2727" i="3"/>
  <c r="S2726" i="3"/>
  <c r="S2725" i="3"/>
  <c r="S2724" i="3"/>
  <c r="S2723" i="3"/>
  <c r="S2722" i="3"/>
  <c r="S2721" i="3"/>
  <c r="S2720" i="3"/>
  <c r="S2719" i="3"/>
  <c r="S2718" i="3"/>
  <c r="S2717" i="3"/>
  <c r="S2716" i="3"/>
  <c r="S2715" i="3"/>
  <c r="S2714" i="3"/>
  <c r="S2713" i="3"/>
  <c r="S2712" i="3"/>
  <c r="S2711" i="3"/>
  <c r="S2710" i="3"/>
  <c r="S2709" i="3"/>
  <c r="S2708" i="3"/>
  <c r="S2707" i="3"/>
  <c r="S2706" i="3"/>
  <c r="S2705" i="3"/>
  <c r="S2704" i="3"/>
  <c r="S2703" i="3"/>
  <c r="S2702" i="3"/>
  <c r="S2701" i="3"/>
  <c r="S2700" i="3"/>
  <c r="S2699" i="3"/>
  <c r="S2698" i="3"/>
  <c r="S2697" i="3"/>
  <c r="S2696" i="3"/>
  <c r="S2695" i="3"/>
  <c r="S2694" i="3"/>
  <c r="S2693" i="3"/>
  <c r="S2692" i="3"/>
  <c r="S2691" i="3"/>
  <c r="S2690" i="3"/>
  <c r="S2689" i="3"/>
  <c r="S2688" i="3"/>
  <c r="S2687" i="3"/>
  <c r="S2686" i="3"/>
  <c r="S2685" i="3"/>
  <c r="S2684" i="3"/>
  <c r="S2683" i="3"/>
  <c r="S2682" i="3"/>
  <c r="S2681" i="3"/>
  <c r="S2680" i="3"/>
  <c r="S2679" i="3"/>
  <c r="S2678" i="3"/>
  <c r="S2677" i="3"/>
  <c r="S2676" i="3"/>
  <c r="S2675" i="3"/>
  <c r="S2674" i="3"/>
  <c r="S2673" i="3"/>
  <c r="S2672" i="3"/>
  <c r="S2670" i="3"/>
  <c r="S2669" i="3"/>
  <c r="S2668" i="3"/>
  <c r="S2667" i="3"/>
  <c r="S2666" i="3"/>
  <c r="S2665" i="3"/>
  <c r="S2664" i="3"/>
  <c r="S2663" i="3"/>
  <c r="S2662" i="3"/>
  <c r="S2661" i="3"/>
  <c r="S2660" i="3"/>
  <c r="S2659" i="3"/>
  <c r="S2658" i="3"/>
  <c r="S2657" i="3"/>
  <c r="S2656" i="3"/>
  <c r="S2655" i="3"/>
  <c r="S2654" i="3"/>
  <c r="S2653" i="3"/>
  <c r="S2652" i="3"/>
  <c r="S2651" i="3"/>
  <c r="S2650" i="3"/>
  <c r="S2649" i="3"/>
  <c r="S2648" i="3"/>
  <c r="S2647" i="3"/>
  <c r="S2646" i="3"/>
  <c r="S2645" i="3"/>
  <c r="S2644" i="3"/>
  <c r="S2643" i="3"/>
  <c r="S2642" i="3"/>
  <c r="S2641" i="3"/>
  <c r="S2640" i="3"/>
  <c r="S2639" i="3"/>
  <c r="S2638" i="3"/>
  <c r="S2637" i="3"/>
  <c r="S2636" i="3"/>
  <c r="S2635" i="3"/>
  <c r="S2634" i="3"/>
  <c r="S2633" i="3"/>
  <c r="S2632" i="3"/>
  <c r="S2631" i="3"/>
  <c r="S2630" i="3"/>
  <c r="S2629" i="3"/>
  <c r="S2628" i="3"/>
  <c r="S2627" i="3"/>
  <c r="S2626" i="3"/>
  <c r="S2625" i="3"/>
  <c r="S2624" i="3"/>
  <c r="S2623" i="3"/>
  <c r="S2622" i="3"/>
  <c r="S2621" i="3"/>
  <c r="S2620" i="3"/>
  <c r="S2619" i="3"/>
  <c r="S2618" i="3"/>
  <c r="S2617" i="3"/>
  <c r="S2616" i="3"/>
  <c r="S2615" i="3"/>
  <c r="S2614" i="3"/>
  <c r="S2613" i="3"/>
  <c r="S2612" i="3"/>
  <c r="S2611" i="3"/>
  <c r="S2610" i="3"/>
  <c r="S2609" i="3"/>
  <c r="S2608" i="3"/>
  <c r="S2607" i="3"/>
  <c r="S2606" i="3"/>
  <c r="S2605" i="3"/>
  <c r="S2604" i="3"/>
  <c r="S2603" i="3"/>
  <c r="S2602" i="3"/>
  <c r="S2599" i="3"/>
  <c r="S2598" i="3"/>
  <c r="S2597" i="3"/>
  <c r="S2596" i="3"/>
  <c r="S2595" i="3"/>
  <c r="S2594" i="3"/>
  <c r="S2593" i="3"/>
  <c r="S2592" i="3"/>
  <c r="S2591" i="3"/>
  <c r="S2590" i="3"/>
  <c r="S2589" i="3"/>
  <c r="S2588" i="3"/>
  <c r="S2587" i="3"/>
  <c r="S2586" i="3"/>
  <c r="S2585" i="3"/>
  <c r="S2581" i="3"/>
  <c r="S2580" i="3"/>
  <c r="S2579" i="3"/>
  <c r="S2578" i="3"/>
  <c r="S2577" i="3"/>
  <c r="S2576" i="3"/>
  <c r="S2575" i="3"/>
  <c r="S2574" i="3"/>
  <c r="S2573" i="3"/>
  <c r="S2572" i="3"/>
  <c r="S2571" i="3"/>
  <c r="S2570" i="3"/>
  <c r="S2569" i="3"/>
  <c r="S2568" i="3"/>
  <c r="S2567" i="3"/>
  <c r="S2566" i="3"/>
  <c r="S2565" i="3"/>
  <c r="S2564" i="3"/>
  <c r="S2563" i="3"/>
  <c r="S2562" i="3"/>
  <c r="S2561" i="3"/>
  <c r="S2560" i="3"/>
  <c r="S2559" i="3"/>
  <c r="S2558" i="3"/>
  <c r="S2554" i="3"/>
  <c r="S2553" i="3"/>
  <c r="S2552" i="3"/>
  <c r="S2551" i="3"/>
  <c r="S2550" i="3"/>
  <c r="S2549" i="3"/>
  <c r="S2548" i="3"/>
  <c r="S2547" i="3"/>
  <c r="S2546" i="3"/>
  <c r="S2545" i="3"/>
  <c r="S2544" i="3"/>
  <c r="S2543" i="3"/>
  <c r="S2542" i="3"/>
  <c r="S2541" i="3"/>
  <c r="S2540" i="3"/>
  <c r="S2539" i="3"/>
  <c r="S2538" i="3"/>
  <c r="S2537" i="3"/>
  <c r="S2536" i="3"/>
  <c r="S2535" i="3"/>
  <c r="S2534" i="3"/>
  <c r="S2533" i="3"/>
  <c r="S2532" i="3"/>
  <c r="S2531" i="3"/>
  <c r="S2530" i="3"/>
  <c r="S2529" i="3"/>
  <c r="S2528" i="3"/>
  <c r="S2527" i="3"/>
  <c r="S2526" i="3"/>
  <c r="S2525" i="3"/>
  <c r="S2524" i="3"/>
  <c r="S2523" i="3"/>
  <c r="S2522" i="3"/>
  <c r="S2521" i="3"/>
  <c r="S2520" i="3"/>
  <c r="S2519" i="3"/>
  <c r="S2518" i="3"/>
  <c r="S2517" i="3"/>
  <c r="S2516" i="3"/>
  <c r="S2515" i="3"/>
  <c r="S2514" i="3"/>
  <c r="S2513" i="3"/>
  <c r="S2512" i="3"/>
  <c r="S2511" i="3"/>
  <c r="S2510" i="3"/>
  <c r="S2509" i="3"/>
  <c r="S2508" i="3"/>
  <c r="S2507" i="3"/>
  <c r="S2506" i="3"/>
  <c r="S2505" i="3"/>
  <c r="S2504" i="3"/>
  <c r="S2503" i="3"/>
  <c r="S2502" i="3"/>
  <c r="S2501" i="3"/>
  <c r="S2500" i="3"/>
  <c r="S2499" i="3"/>
  <c r="S2498" i="3"/>
  <c r="S2497" i="3"/>
  <c r="S2496" i="3"/>
  <c r="S2495" i="3"/>
  <c r="S2494" i="3"/>
  <c r="S2493" i="3"/>
  <c r="S2492" i="3"/>
  <c r="S2491" i="3"/>
  <c r="S2490" i="3"/>
  <c r="S2489" i="3"/>
  <c r="S2488" i="3"/>
  <c r="S2487" i="3"/>
  <c r="S2486" i="3"/>
  <c r="S2485" i="3"/>
  <c r="S2484" i="3"/>
  <c r="S2483" i="3"/>
  <c r="S2482" i="3"/>
  <c r="S2481" i="3"/>
  <c r="S2480" i="3"/>
  <c r="S2479" i="3"/>
  <c r="S2478" i="3"/>
  <c r="S2477" i="3"/>
  <c r="S2476" i="3"/>
  <c r="S2475" i="3"/>
  <c r="S2474" i="3"/>
  <c r="S2473" i="3"/>
  <c r="S2472" i="3"/>
  <c r="S2471" i="3"/>
  <c r="S2470" i="3"/>
  <c r="S2469" i="3"/>
  <c r="S2468" i="3"/>
  <c r="S2467" i="3"/>
  <c r="S2466" i="3"/>
  <c r="S2465" i="3"/>
  <c r="S2464" i="3"/>
  <c r="S2463" i="3"/>
  <c r="S2462" i="3"/>
  <c r="S2461" i="3"/>
  <c r="S2460" i="3"/>
  <c r="S2459" i="3"/>
  <c r="S2458" i="3"/>
  <c r="S2457" i="3"/>
  <c r="S2456" i="3"/>
  <c r="S2455" i="3"/>
  <c r="S2454" i="3"/>
  <c r="S2453" i="3"/>
  <c r="S2452" i="3"/>
  <c r="S2451" i="3"/>
  <c r="S2449" i="3"/>
  <c r="S2448" i="3"/>
  <c r="S2447" i="3"/>
  <c r="S2446" i="3"/>
  <c r="S2445" i="3"/>
  <c r="S2444" i="3"/>
  <c r="S2443" i="3"/>
  <c r="S2442" i="3"/>
  <c r="S2441" i="3"/>
  <c r="S2440" i="3"/>
  <c r="S2439" i="3"/>
  <c r="S2438" i="3"/>
  <c r="S2437" i="3"/>
  <c r="S2436" i="3"/>
  <c r="S2435" i="3"/>
  <c r="S2434" i="3"/>
  <c r="S2433" i="3"/>
  <c r="S2432" i="3"/>
  <c r="S2431" i="3"/>
  <c r="S2430" i="3"/>
  <c r="S2429" i="3"/>
  <c r="S2428" i="3"/>
  <c r="S2427" i="3"/>
  <c r="S2426" i="3"/>
  <c r="S2425" i="3"/>
  <c r="S2424" i="3"/>
  <c r="S2423" i="3"/>
  <c r="S2422" i="3"/>
  <c r="S2421" i="3"/>
  <c r="S2420" i="3"/>
  <c r="S2419" i="3"/>
  <c r="S2418" i="3"/>
  <c r="S2417" i="3"/>
  <c r="S2416" i="3"/>
  <c r="S2415" i="3"/>
  <c r="S2414" i="3"/>
  <c r="S2413" i="3"/>
  <c r="S2412" i="3"/>
  <c r="S2411" i="3"/>
  <c r="S2410" i="3"/>
  <c r="S2409" i="3"/>
  <c r="S2408" i="3"/>
  <c r="S2407" i="3"/>
  <c r="S2406" i="3"/>
  <c r="S2405" i="3"/>
  <c r="S2404" i="3"/>
  <c r="S2403" i="3"/>
  <c r="S2402" i="3"/>
  <c r="S2401" i="3"/>
  <c r="S2400" i="3"/>
  <c r="S2399" i="3"/>
  <c r="S2398" i="3"/>
  <c r="S2397" i="3"/>
  <c r="S2396" i="3"/>
  <c r="S2395" i="3"/>
  <c r="S2394" i="3"/>
  <c r="S2393" i="3"/>
  <c r="S2392" i="3"/>
  <c r="S2391" i="3"/>
  <c r="S2390" i="3"/>
  <c r="S2389" i="3"/>
  <c r="S2388" i="3"/>
  <c r="S2387" i="3"/>
  <c r="S2386" i="3"/>
  <c r="S2385" i="3"/>
  <c r="S2384" i="3"/>
  <c r="S2383" i="3"/>
  <c r="S2382" i="3"/>
  <c r="S2381" i="3"/>
  <c r="S2380" i="3"/>
  <c r="S2379" i="3"/>
  <c r="S2378" i="3"/>
  <c r="S2377" i="3"/>
  <c r="S2376" i="3"/>
  <c r="S2375" i="3"/>
  <c r="S2374" i="3"/>
  <c r="S2373" i="3"/>
  <c r="S2372" i="3"/>
  <c r="S2371" i="3"/>
  <c r="S2370" i="3"/>
  <c r="S2369" i="3"/>
  <c r="S2368" i="3"/>
  <c r="S2367" i="3"/>
  <c r="S2366" i="3"/>
  <c r="S2365" i="3"/>
  <c r="S2364" i="3"/>
  <c r="S2363" i="3"/>
  <c r="S2362" i="3"/>
  <c r="S2361" i="3"/>
  <c r="S2360" i="3"/>
  <c r="S2359" i="3"/>
  <c r="S2358" i="3"/>
  <c r="S2357" i="3"/>
  <c r="S2356" i="3"/>
  <c r="S2355" i="3"/>
  <c r="S2354" i="3"/>
  <c r="S2353" i="3"/>
  <c r="S2352" i="3"/>
  <c r="S2351" i="3"/>
  <c r="S2350" i="3"/>
  <c r="S2349" i="3"/>
  <c r="S2348" i="3"/>
  <c r="S2347" i="3"/>
  <c r="S2346" i="3"/>
  <c r="S2345" i="3"/>
  <c r="S2344" i="3"/>
  <c r="S2343" i="3"/>
  <c r="S2342" i="3"/>
  <c r="S2341" i="3"/>
  <c r="S2340" i="3"/>
  <c r="S2339" i="3"/>
  <c r="S2335" i="3"/>
  <c r="S2334" i="3"/>
  <c r="S2333" i="3"/>
  <c r="S2332" i="3"/>
  <c r="S2331" i="3"/>
  <c r="S2330" i="3"/>
  <c r="S2329" i="3"/>
  <c r="S2328" i="3"/>
  <c r="S2327" i="3"/>
  <c r="S2326" i="3"/>
  <c r="S2325" i="3"/>
  <c r="S2324" i="3"/>
  <c r="S2323" i="3"/>
  <c r="S2322" i="3"/>
  <c r="S2321" i="3"/>
  <c r="S2320" i="3"/>
  <c r="S2319" i="3"/>
  <c r="S2318" i="3"/>
  <c r="S2317" i="3"/>
  <c r="S2316" i="3"/>
  <c r="S2315" i="3"/>
  <c r="S2314" i="3"/>
  <c r="S2313" i="3"/>
  <c r="S2312" i="3"/>
  <c r="S2311" i="3"/>
  <c r="S2310" i="3"/>
  <c r="S2309" i="3"/>
  <c r="S2308" i="3"/>
  <c r="S2307" i="3"/>
  <c r="S2306" i="3"/>
  <c r="S2305" i="3"/>
  <c r="S2304" i="3"/>
  <c r="S2303" i="3"/>
  <c r="S2302" i="3"/>
  <c r="S2301" i="3"/>
  <c r="S2300" i="3"/>
  <c r="S2299" i="3"/>
  <c r="S2298" i="3"/>
  <c r="S2297" i="3"/>
  <c r="S2296" i="3"/>
  <c r="S2295" i="3"/>
  <c r="S2294" i="3"/>
  <c r="S2293" i="3"/>
  <c r="S2292" i="3"/>
  <c r="S2291" i="3"/>
  <c r="S2290" i="3"/>
  <c r="S2289" i="3"/>
  <c r="S2288" i="3"/>
  <c r="S2287" i="3"/>
  <c r="S2286" i="3"/>
  <c r="S2285" i="3"/>
  <c r="S2284" i="3"/>
  <c r="S2283" i="3"/>
  <c r="S2282" i="3"/>
  <c r="S2281" i="3"/>
  <c r="S2280" i="3"/>
  <c r="S2279" i="3"/>
  <c r="S2278" i="3"/>
  <c r="S2277" i="3"/>
  <c r="S2276" i="3"/>
  <c r="S2275" i="3"/>
  <c r="S2274" i="3"/>
  <c r="S2273" i="3"/>
  <c r="S2272" i="3"/>
  <c r="S2271" i="3"/>
  <c r="S2270" i="3"/>
  <c r="S2269" i="3"/>
  <c r="S2268" i="3"/>
  <c r="S2267" i="3"/>
  <c r="S2266" i="3"/>
  <c r="S2265" i="3"/>
  <c r="S2264" i="3"/>
  <c r="S2263" i="3"/>
  <c r="S2262" i="3"/>
  <c r="S2261" i="3"/>
  <c r="S2260" i="3"/>
  <c r="S2259" i="3"/>
  <c r="S2258" i="3"/>
  <c r="S2257" i="3"/>
  <c r="S2256" i="3"/>
  <c r="S2255" i="3"/>
  <c r="S2254" i="3"/>
  <c r="S2253" i="3"/>
  <c r="S2252" i="3"/>
  <c r="S2251" i="3"/>
  <c r="S2250" i="3"/>
  <c r="S2249" i="3"/>
  <c r="S2248" i="3"/>
  <c r="S2247" i="3"/>
  <c r="S2246" i="3"/>
  <c r="S2245" i="3"/>
  <c r="S2244" i="3"/>
  <c r="S2243" i="3"/>
  <c r="S2242" i="3"/>
  <c r="S2241" i="3"/>
  <c r="S2240" i="3"/>
  <c r="S2239" i="3"/>
  <c r="S2238" i="3"/>
  <c r="S2237" i="3"/>
  <c r="S2236" i="3"/>
  <c r="S2235" i="3"/>
  <c r="S2234" i="3"/>
  <c r="S2233" i="3"/>
  <c r="S2232" i="3"/>
  <c r="S2231" i="3"/>
  <c r="S2230" i="3"/>
  <c r="S2229" i="3"/>
  <c r="S2228" i="3"/>
  <c r="S2227" i="3"/>
  <c r="S2226" i="3"/>
  <c r="S2225" i="3"/>
  <c r="S2224" i="3"/>
  <c r="S2223" i="3"/>
  <c r="S2222" i="3"/>
  <c r="S2221" i="3"/>
  <c r="S2220" i="3"/>
  <c r="S2219" i="3"/>
  <c r="S2218" i="3"/>
  <c r="S2217" i="3"/>
  <c r="S2216" i="3"/>
  <c r="S2215" i="3"/>
  <c r="S2214" i="3"/>
  <c r="S2213" i="3"/>
  <c r="S2212" i="3"/>
  <c r="S2211" i="3"/>
  <c r="S2210" i="3"/>
  <c r="S2209" i="3"/>
  <c r="S2208" i="3"/>
  <c r="S2207" i="3"/>
  <c r="S2206" i="3"/>
  <c r="S2205" i="3"/>
  <c r="S2204" i="3"/>
  <c r="S2203" i="3"/>
  <c r="S2202" i="3"/>
  <c r="S2201" i="3"/>
  <c r="S2200" i="3"/>
  <c r="S2199" i="3"/>
  <c r="S2198" i="3"/>
  <c r="S2197" i="3"/>
  <c r="S2196" i="3"/>
  <c r="S2195" i="3"/>
  <c r="S2194" i="3"/>
  <c r="S2193" i="3"/>
  <c r="S2192" i="3"/>
  <c r="S2191" i="3"/>
  <c r="S2190" i="3"/>
  <c r="S2189" i="3"/>
  <c r="S2188" i="3"/>
  <c r="S2187" i="3"/>
  <c r="S2186" i="3"/>
  <c r="S2185" i="3"/>
  <c r="S2184" i="3"/>
  <c r="S2183" i="3"/>
  <c r="S2182" i="3"/>
  <c r="S2181" i="3"/>
  <c r="S2180" i="3"/>
  <c r="S2179" i="3"/>
  <c r="S2178" i="3"/>
  <c r="S2177" i="3"/>
  <c r="S2176" i="3"/>
  <c r="S2175" i="3"/>
  <c r="S2174" i="3"/>
  <c r="S2173" i="3"/>
  <c r="S2172" i="3"/>
  <c r="S2171" i="3"/>
  <c r="S2170" i="3"/>
  <c r="S2169" i="3"/>
  <c r="S2168" i="3"/>
  <c r="S2167" i="3"/>
  <c r="S2166" i="3"/>
  <c r="S2165" i="3"/>
  <c r="S2164" i="3"/>
  <c r="S2163" i="3"/>
  <c r="S2162" i="3"/>
  <c r="S2161" i="3"/>
  <c r="S2160" i="3"/>
  <c r="S2159" i="3"/>
  <c r="S2158" i="3"/>
  <c r="S2157" i="3"/>
  <c r="S2156" i="3"/>
  <c r="S2155" i="3"/>
  <c r="S2154" i="3"/>
  <c r="S2153" i="3"/>
  <c r="S2152" i="3"/>
  <c r="S2151" i="3"/>
  <c r="S2150" i="3"/>
  <c r="S2149" i="3"/>
  <c r="S2148" i="3"/>
  <c r="S2147" i="3"/>
  <c r="S2146" i="3"/>
  <c r="S2145" i="3"/>
  <c r="S2144" i="3"/>
  <c r="S2143" i="3"/>
  <c r="S2142" i="3"/>
  <c r="S2141" i="3"/>
  <c r="S2140" i="3"/>
  <c r="S2139" i="3"/>
  <c r="S2138" i="3"/>
  <c r="S2137" i="3"/>
  <c r="S2136" i="3"/>
  <c r="S2135" i="3"/>
  <c r="S2134" i="3"/>
  <c r="S2133" i="3"/>
  <c r="S2132" i="3"/>
  <c r="S2131" i="3"/>
  <c r="S2130" i="3"/>
  <c r="S2129" i="3"/>
  <c r="S2128" i="3"/>
  <c r="S2127" i="3"/>
  <c r="S2126" i="3"/>
  <c r="S2125" i="3"/>
  <c r="S2124" i="3"/>
  <c r="S2123" i="3"/>
  <c r="S2122" i="3"/>
  <c r="S2121" i="3"/>
  <c r="S2120" i="3"/>
  <c r="S2119" i="3"/>
  <c r="S2118" i="3"/>
  <c r="S2117" i="3"/>
  <c r="S2116" i="3"/>
  <c r="S2115" i="3"/>
  <c r="S2114" i="3"/>
  <c r="S2113" i="3"/>
  <c r="S2112" i="3"/>
  <c r="S2111" i="3"/>
  <c r="S2110" i="3"/>
  <c r="S2109" i="3"/>
  <c r="S2108" i="3"/>
  <c r="S2107" i="3"/>
  <c r="S2106" i="3"/>
  <c r="S2105" i="3"/>
  <c r="S2104" i="3"/>
  <c r="S2103" i="3"/>
  <c r="S2102" i="3"/>
  <c r="S2101" i="3"/>
  <c r="S2100" i="3"/>
  <c r="S2099" i="3"/>
  <c r="S2098" i="3"/>
  <c r="S2097" i="3"/>
  <c r="S2096" i="3"/>
  <c r="S2095" i="3"/>
  <c r="S2094" i="3"/>
  <c r="S2093" i="3"/>
  <c r="S2092" i="3"/>
  <c r="S2091" i="3"/>
  <c r="S2090" i="3"/>
  <c r="S2089" i="3"/>
  <c r="S2088" i="3"/>
  <c r="S2087" i="3"/>
  <c r="S2086" i="3"/>
  <c r="S2085" i="3"/>
  <c r="S2084" i="3"/>
  <c r="S2083" i="3"/>
  <c r="S2082" i="3"/>
  <c r="S2081" i="3"/>
  <c r="S2080" i="3"/>
  <c r="S2079" i="3"/>
  <c r="S2078" i="3"/>
  <c r="S2077" i="3"/>
  <c r="S2076" i="3"/>
  <c r="S2075" i="3"/>
  <c r="S2074" i="3"/>
  <c r="S2073" i="3"/>
  <c r="S2072" i="3"/>
  <c r="S2071" i="3"/>
  <c r="S2070" i="3"/>
  <c r="S2069" i="3"/>
  <c r="S2068" i="3"/>
  <c r="S2067" i="3"/>
  <c r="S2066" i="3"/>
  <c r="S2065" i="3"/>
  <c r="S2064" i="3"/>
  <c r="S2063" i="3"/>
  <c r="S2062" i="3"/>
  <c r="S2061" i="3"/>
  <c r="S2060" i="3"/>
  <c r="S2059" i="3"/>
  <c r="S2058" i="3"/>
  <c r="S2057" i="3"/>
  <c r="S2056" i="3"/>
  <c r="S2055" i="3"/>
  <c r="S2054" i="3"/>
  <c r="S2053" i="3"/>
  <c r="S2052" i="3"/>
  <c r="S2051" i="3"/>
  <c r="S2050" i="3"/>
  <c r="S2049" i="3"/>
  <c r="S2048" i="3"/>
  <c r="S2047" i="3"/>
  <c r="S2046" i="3"/>
  <c r="S2045" i="3"/>
  <c r="S2044" i="3"/>
  <c r="S2043" i="3"/>
  <c r="S2042" i="3"/>
  <c r="S2041" i="3"/>
  <c r="S2040" i="3"/>
  <c r="S2039" i="3"/>
  <c r="S2038" i="3"/>
  <c r="S2037" i="3"/>
  <c r="S2036" i="3"/>
  <c r="S2035" i="3"/>
  <c r="S2034" i="3"/>
  <c r="S2033" i="3"/>
  <c r="S2032" i="3"/>
  <c r="S2031" i="3"/>
  <c r="S2030" i="3"/>
  <c r="S2029" i="3"/>
  <c r="S2028" i="3"/>
  <c r="S2027" i="3"/>
  <c r="S2026" i="3"/>
  <c r="S2025" i="3"/>
  <c r="S2024" i="3"/>
  <c r="S2023" i="3"/>
  <c r="S2022" i="3"/>
  <c r="S2021" i="3"/>
  <c r="S2020" i="3"/>
  <c r="S2019" i="3"/>
  <c r="S2018" i="3"/>
  <c r="S2017" i="3"/>
  <c r="S2016" i="3"/>
  <c r="S2015" i="3"/>
  <c r="S2014" i="3"/>
  <c r="S2013" i="3"/>
  <c r="S2012" i="3"/>
  <c r="S2011" i="3"/>
  <c r="S2010" i="3"/>
  <c r="S2009" i="3"/>
  <c r="S2008" i="3"/>
  <c r="S2007" i="3"/>
  <c r="S2006" i="3"/>
  <c r="S2005" i="3"/>
  <c r="S1994" i="3"/>
  <c r="S1993" i="3"/>
  <c r="S1992" i="3"/>
  <c r="S1991" i="3"/>
  <c r="S1990" i="3"/>
  <c r="S1989" i="3"/>
  <c r="S1988" i="3"/>
  <c r="S1987" i="3"/>
  <c r="S1986" i="3"/>
  <c r="S1985" i="3"/>
  <c r="S1984" i="3"/>
  <c r="S1983" i="3"/>
  <c r="S1982" i="3"/>
  <c r="S1981" i="3"/>
  <c r="S1980" i="3"/>
  <c r="S1979" i="3"/>
  <c r="S1978" i="3"/>
  <c r="S1977" i="3"/>
  <c r="S1976" i="3"/>
  <c r="S1975" i="3"/>
  <c r="S1974" i="3"/>
  <c r="S1973" i="3"/>
  <c r="S1972" i="3"/>
  <c r="S1971" i="3"/>
  <c r="S1970" i="3"/>
  <c r="S1969" i="3"/>
  <c r="S1968" i="3"/>
  <c r="S1967" i="3"/>
  <c r="S1966" i="3"/>
  <c r="S1965" i="3"/>
  <c r="S1964" i="3"/>
  <c r="S1963" i="3"/>
  <c r="S1962" i="3"/>
  <c r="S1961" i="3"/>
  <c r="S1960" i="3"/>
  <c r="S1959" i="3"/>
  <c r="S1958" i="3"/>
  <c r="S1957" i="3"/>
  <c r="S1956" i="3"/>
  <c r="S1955" i="3"/>
  <c r="S1954" i="3"/>
  <c r="S1953" i="3"/>
  <c r="S1952" i="3"/>
  <c r="S1951" i="3"/>
  <c r="S1950" i="3"/>
  <c r="S1949" i="3"/>
  <c r="S1948" i="3"/>
  <c r="S1947" i="3"/>
  <c r="S1946" i="3"/>
  <c r="S1945" i="3"/>
  <c r="S1944" i="3"/>
  <c r="S1943" i="3"/>
  <c r="S1942" i="3"/>
  <c r="S1941" i="3"/>
  <c r="S1940" i="3"/>
  <c r="S1939" i="3"/>
  <c r="S1938" i="3"/>
  <c r="S1937" i="3"/>
  <c r="S1936" i="3"/>
  <c r="S1935" i="3"/>
  <c r="S1934" i="3"/>
  <c r="S1933" i="3"/>
  <c r="S1932" i="3"/>
  <c r="S1931" i="3"/>
  <c r="S1930" i="3"/>
  <c r="S1929" i="3"/>
  <c r="S1928" i="3"/>
  <c r="S1927" i="3"/>
  <c r="S1926" i="3"/>
  <c r="S1925" i="3"/>
  <c r="S1924" i="3"/>
  <c r="S1923" i="3"/>
  <c r="S1922" i="3"/>
  <c r="S1921" i="3"/>
  <c r="S1920" i="3"/>
  <c r="S1919" i="3"/>
  <c r="S1918" i="3"/>
  <c r="S1917" i="3"/>
  <c r="S1916" i="3"/>
  <c r="S1915" i="3"/>
  <c r="S1914" i="3"/>
  <c r="S1913" i="3"/>
  <c r="S1912" i="3"/>
  <c r="S1911" i="3"/>
  <c r="S1910" i="3"/>
  <c r="S1909" i="3"/>
  <c r="S1908" i="3"/>
  <c r="S1907" i="3"/>
  <c r="S1906" i="3"/>
  <c r="S1905" i="3"/>
  <c r="S1904" i="3"/>
  <c r="S1903" i="3"/>
  <c r="S1902" i="3"/>
  <c r="S1901" i="3"/>
  <c r="S1900" i="3"/>
  <c r="S1898" i="3"/>
  <c r="S1897" i="3"/>
  <c r="S1896" i="3"/>
  <c r="S1895" i="3"/>
  <c r="S1894" i="3"/>
  <c r="S1893" i="3"/>
  <c r="S1892" i="3"/>
  <c r="S1891" i="3"/>
  <c r="S1890" i="3"/>
  <c r="S1889" i="3"/>
  <c r="S1888" i="3"/>
  <c r="S1887" i="3"/>
  <c r="S1886" i="3"/>
  <c r="S1885" i="3"/>
  <c r="S1884" i="3"/>
  <c r="S1883" i="3"/>
  <c r="S1882" i="3"/>
  <c r="S1881" i="3"/>
  <c r="S1880" i="3"/>
  <c r="S1879" i="3"/>
  <c r="S1878" i="3"/>
  <c r="S1877" i="3"/>
  <c r="S1876" i="3"/>
  <c r="S1875" i="3"/>
  <c r="S1874" i="3"/>
  <c r="S1873" i="3"/>
  <c r="S1872" i="3"/>
  <c r="S1871" i="3"/>
  <c r="S1870" i="3"/>
  <c r="S1869" i="3"/>
  <c r="S1868" i="3"/>
  <c r="S1867" i="3"/>
  <c r="S1866" i="3"/>
  <c r="S1865" i="3"/>
  <c r="S1864" i="3"/>
  <c r="S1863" i="3"/>
  <c r="S1862" i="3"/>
  <c r="S1861" i="3"/>
  <c r="S1860" i="3"/>
  <c r="S1859" i="3"/>
  <c r="S1858" i="3"/>
  <c r="S1857" i="3"/>
  <c r="S1856" i="3"/>
  <c r="S1855" i="3"/>
  <c r="S1854" i="3"/>
  <c r="S1853" i="3"/>
  <c r="S1852" i="3"/>
  <c r="S1851" i="3"/>
  <c r="S1850" i="3"/>
  <c r="S1849" i="3"/>
  <c r="S1848" i="3"/>
  <c r="S1847" i="3"/>
  <c r="S1846" i="3"/>
  <c r="S1845" i="3"/>
  <c r="S1844" i="3"/>
  <c r="S1843" i="3"/>
  <c r="S1842" i="3"/>
  <c r="S1841" i="3"/>
  <c r="S1840" i="3"/>
  <c r="S1839" i="3"/>
  <c r="S1838" i="3"/>
  <c r="S1837" i="3"/>
  <c r="S1836" i="3"/>
  <c r="S1835" i="3"/>
  <c r="S1834" i="3"/>
  <c r="S1833" i="3"/>
  <c r="S1832" i="3"/>
  <c r="S1831" i="3"/>
  <c r="S1830" i="3"/>
  <c r="S1829" i="3"/>
  <c r="S1828" i="3"/>
  <c r="S1827" i="3"/>
  <c r="S1826" i="3"/>
  <c r="S1825" i="3"/>
  <c r="S1824" i="3"/>
  <c r="S1823" i="3"/>
  <c r="S1822" i="3"/>
  <c r="S1821" i="3"/>
  <c r="S1820" i="3"/>
  <c r="S1819" i="3"/>
  <c r="S1818" i="3"/>
  <c r="S1817" i="3"/>
  <c r="S1816" i="3"/>
  <c r="S1815" i="3"/>
  <c r="S1814" i="3"/>
  <c r="S1813" i="3"/>
  <c r="S1812" i="3"/>
  <c r="S1811" i="3"/>
  <c r="S1810" i="3"/>
  <c r="S1809" i="3"/>
  <c r="S1808" i="3"/>
  <c r="S1807" i="3"/>
  <c r="S1806" i="3"/>
  <c r="S1805" i="3"/>
  <c r="S1804" i="3"/>
  <c r="S1803" i="3"/>
  <c r="S1802" i="3"/>
  <c r="S1801" i="3"/>
  <c r="S1800" i="3"/>
  <c r="S1799" i="3"/>
  <c r="S1798" i="3"/>
  <c r="S1797" i="3"/>
  <c r="S1796" i="3"/>
  <c r="S1795" i="3"/>
  <c r="S1794" i="3"/>
  <c r="S1793" i="3"/>
  <c r="S1792" i="3"/>
  <c r="S1791" i="3"/>
  <c r="S1790" i="3"/>
  <c r="S1789" i="3"/>
  <c r="S1788" i="3"/>
  <c r="S1787" i="3"/>
  <c r="S1786" i="3"/>
  <c r="S1785" i="3"/>
  <c r="S1784" i="3"/>
  <c r="S1783" i="3"/>
  <c r="S1782" i="3"/>
  <c r="S1781" i="3"/>
  <c r="S1780" i="3"/>
  <c r="S1779" i="3"/>
  <c r="S1778" i="3"/>
  <c r="S1777" i="3"/>
  <c r="S1776" i="3"/>
  <c r="S1775" i="3"/>
  <c r="S1774" i="3"/>
  <c r="S1773" i="3"/>
  <c r="S1772" i="3"/>
  <c r="S1771" i="3"/>
  <c r="S1770" i="3"/>
  <c r="S1769" i="3"/>
  <c r="S1768" i="3"/>
  <c r="S1767" i="3"/>
  <c r="S1766" i="3"/>
  <c r="S1765" i="3"/>
  <c r="S1764" i="3"/>
  <c r="S1763" i="3"/>
  <c r="S1762" i="3"/>
  <c r="S1761" i="3"/>
  <c r="S1760" i="3"/>
  <c r="S1759" i="3"/>
  <c r="S1758" i="3"/>
  <c r="S1757" i="3"/>
  <c r="S1756" i="3"/>
  <c r="S1755" i="3"/>
  <c r="S1754" i="3"/>
  <c r="S1753" i="3"/>
  <c r="S1752" i="3"/>
  <c r="S1751" i="3"/>
  <c r="S1750" i="3"/>
  <c r="S1747" i="3"/>
  <c r="S1746" i="3"/>
  <c r="S1745" i="3"/>
  <c r="S1744" i="3"/>
  <c r="S1743" i="3"/>
  <c r="S1742" i="3"/>
  <c r="S1741" i="3"/>
  <c r="S1740" i="3"/>
  <c r="S1739" i="3"/>
  <c r="S1738" i="3"/>
  <c r="S1737" i="3"/>
  <c r="S1736" i="3"/>
  <c r="S1735" i="3"/>
  <c r="S1734" i="3"/>
  <c r="S1733" i="3"/>
  <c r="S1732" i="3"/>
  <c r="S1731" i="3"/>
  <c r="S1730" i="3"/>
  <c r="S1729" i="3"/>
  <c r="S1728" i="3"/>
  <c r="S1727" i="3"/>
  <c r="S1726" i="3"/>
  <c r="S1725" i="3"/>
  <c r="S1724" i="3"/>
  <c r="S1723" i="3"/>
  <c r="S1722" i="3"/>
  <c r="S1721" i="3"/>
  <c r="S1720" i="3"/>
  <c r="S1719" i="3"/>
  <c r="S1718" i="3"/>
  <c r="S1717" i="3"/>
  <c r="S1716" i="3"/>
  <c r="S1715" i="3"/>
  <c r="S1714" i="3"/>
  <c r="S1713" i="3"/>
  <c r="S1712" i="3"/>
  <c r="S1711" i="3"/>
  <c r="S1710" i="3"/>
  <c r="S1709" i="3"/>
  <c r="S1708" i="3"/>
  <c r="S1707" i="3"/>
  <c r="S1706" i="3"/>
  <c r="S1705" i="3"/>
  <c r="S1704" i="3"/>
  <c r="S1703" i="3"/>
  <c r="S1702" i="3"/>
  <c r="S1701" i="3"/>
  <c r="S1700" i="3"/>
  <c r="S1699" i="3"/>
  <c r="S1698" i="3"/>
  <c r="S1697" i="3"/>
  <c r="S1696" i="3"/>
  <c r="S1695" i="3"/>
  <c r="S1694" i="3"/>
  <c r="S1693" i="3"/>
  <c r="S1692" i="3"/>
  <c r="S1691" i="3"/>
  <c r="S1690" i="3"/>
  <c r="S1689" i="3"/>
  <c r="S1688" i="3"/>
  <c r="S1687" i="3"/>
  <c r="S1686" i="3"/>
  <c r="S1685" i="3"/>
  <c r="S1683" i="3"/>
  <c r="S1682" i="3"/>
  <c r="S1681" i="3"/>
  <c r="S1680" i="3"/>
  <c r="S1679" i="3"/>
  <c r="S1678" i="3"/>
  <c r="S1677" i="3"/>
  <c r="S1676" i="3"/>
  <c r="S1675" i="3"/>
  <c r="S1674" i="3"/>
  <c r="S1673" i="3"/>
  <c r="S1672" i="3"/>
  <c r="S1671" i="3"/>
  <c r="S1670" i="3"/>
  <c r="S1669" i="3"/>
  <c r="S1668" i="3"/>
  <c r="S1667" i="3"/>
  <c r="S1666" i="3"/>
  <c r="S1665" i="3"/>
  <c r="S1664" i="3"/>
  <c r="S1663" i="3"/>
  <c r="S1662" i="3"/>
  <c r="S1661" i="3"/>
  <c r="S1660" i="3"/>
  <c r="S1659" i="3"/>
  <c r="S1658" i="3"/>
  <c r="S1657" i="3"/>
  <c r="S1656" i="3"/>
  <c r="S1655" i="3"/>
  <c r="S1654" i="3"/>
  <c r="S1653" i="3"/>
  <c r="S1652" i="3"/>
  <c r="S1651" i="3"/>
  <c r="S1650" i="3"/>
  <c r="S1649" i="3"/>
  <c r="S1648" i="3"/>
  <c r="S1647" i="3"/>
  <c r="S1646" i="3"/>
  <c r="S1645" i="3"/>
  <c r="S1644" i="3"/>
  <c r="S1643" i="3"/>
  <c r="S1642" i="3"/>
  <c r="S1641" i="3"/>
  <c r="S1640" i="3"/>
  <c r="S1639" i="3"/>
  <c r="S1638" i="3"/>
  <c r="S1637" i="3"/>
  <c r="S1636" i="3"/>
  <c r="S1635" i="3"/>
  <c r="S1634" i="3"/>
  <c r="S1633" i="3"/>
  <c r="S1632" i="3"/>
  <c r="S1631" i="3"/>
  <c r="S1630" i="3"/>
  <c r="S1629" i="3"/>
  <c r="S1628" i="3"/>
  <c r="S1627" i="3"/>
  <c r="S1626" i="3"/>
  <c r="S1625" i="3"/>
  <c r="S1624" i="3"/>
  <c r="S1623" i="3"/>
  <c r="S1622" i="3"/>
  <c r="S1621" i="3"/>
  <c r="S1620" i="3"/>
  <c r="S1619" i="3"/>
  <c r="S1618" i="3"/>
  <c r="S1617" i="3"/>
  <c r="S1616" i="3"/>
  <c r="S1615" i="3"/>
  <c r="S1614" i="3"/>
  <c r="S1612" i="3"/>
  <c r="S1611" i="3"/>
  <c r="S1610" i="3"/>
  <c r="S1609" i="3"/>
  <c r="S1608" i="3"/>
  <c r="S1607" i="3"/>
  <c r="S1606" i="3"/>
  <c r="S1605" i="3"/>
  <c r="S1604" i="3"/>
  <c r="S1603" i="3"/>
  <c r="S1602" i="3"/>
  <c r="S1601" i="3"/>
  <c r="S1600" i="3"/>
  <c r="S1599" i="3"/>
  <c r="S1598" i="3"/>
  <c r="S1597" i="3"/>
  <c r="S1596" i="3"/>
  <c r="S1595" i="3"/>
  <c r="S1594" i="3"/>
  <c r="S1593" i="3"/>
  <c r="S1592" i="3"/>
  <c r="S1591" i="3"/>
  <c r="S1590" i="3"/>
  <c r="S1589" i="3"/>
  <c r="S1588" i="3"/>
  <c r="S1587" i="3"/>
  <c r="S1586" i="3"/>
  <c r="S1585" i="3"/>
  <c r="S1584" i="3"/>
  <c r="S1583" i="3"/>
  <c r="S1582" i="3"/>
  <c r="S1581" i="3"/>
  <c r="S1580" i="3"/>
  <c r="S1579" i="3"/>
  <c r="S1578" i="3"/>
  <c r="S1577" i="3"/>
  <c r="S1576" i="3"/>
  <c r="S1575" i="3"/>
  <c r="S1574" i="3"/>
  <c r="S1573" i="3"/>
  <c r="S1572" i="3"/>
  <c r="S1571" i="3"/>
  <c r="S1570" i="3"/>
  <c r="S1569" i="3"/>
  <c r="S1568" i="3"/>
  <c r="S1567" i="3"/>
  <c r="S1566" i="3"/>
  <c r="S1565" i="3"/>
  <c r="S1564" i="3"/>
  <c r="S1563" i="3"/>
  <c r="S1562" i="3"/>
  <c r="S1561" i="3"/>
  <c r="S1560" i="3"/>
  <c r="S1559" i="3"/>
  <c r="S1558" i="3"/>
  <c r="S1557" i="3"/>
  <c r="S1556" i="3"/>
  <c r="S1555" i="3"/>
  <c r="S1554" i="3"/>
  <c r="S1553" i="3"/>
  <c r="S1552" i="3"/>
  <c r="S1551" i="3"/>
  <c r="S1550" i="3"/>
  <c r="S1549" i="3"/>
  <c r="S1548" i="3"/>
  <c r="S1547" i="3"/>
  <c r="S1546" i="3"/>
  <c r="S1545" i="3"/>
  <c r="S1544" i="3"/>
  <c r="S1543" i="3"/>
  <c r="S1542" i="3"/>
  <c r="S1541" i="3"/>
  <c r="S1540" i="3"/>
  <c r="S1539" i="3"/>
  <c r="S1538" i="3"/>
  <c r="S1537" i="3"/>
  <c r="S1536" i="3"/>
  <c r="S1535" i="3"/>
  <c r="S1534" i="3"/>
  <c r="S1533" i="3"/>
  <c r="S1532" i="3"/>
  <c r="S1531" i="3"/>
  <c r="S1530" i="3"/>
  <c r="S1529" i="3"/>
  <c r="S1528" i="3"/>
  <c r="S1527" i="3"/>
  <c r="S1526" i="3"/>
  <c r="S1525" i="3"/>
  <c r="S1524" i="3"/>
  <c r="S1523" i="3"/>
  <c r="S1522" i="3"/>
  <c r="S1521" i="3"/>
  <c r="S1520" i="3"/>
  <c r="S1519" i="3"/>
  <c r="S1518" i="3"/>
  <c r="S1517" i="3"/>
  <c r="S1516" i="3"/>
  <c r="S1515" i="3"/>
  <c r="S1514" i="3"/>
  <c r="S1513" i="3"/>
  <c r="S1512" i="3"/>
  <c r="S1511" i="3"/>
  <c r="S1510" i="3"/>
  <c r="S1509" i="3"/>
  <c r="S1508" i="3"/>
  <c r="S1507" i="3"/>
  <c r="S1506" i="3"/>
  <c r="S1505" i="3"/>
  <c r="S1504" i="3"/>
  <c r="S1503" i="3"/>
  <c r="S1502" i="3"/>
  <c r="S1501" i="3"/>
  <c r="S1500" i="3"/>
  <c r="S1499" i="3"/>
  <c r="S1498" i="3"/>
  <c r="S1497" i="3"/>
  <c r="S1496" i="3"/>
  <c r="S1495" i="3"/>
  <c r="S1494" i="3"/>
  <c r="S1493" i="3"/>
  <c r="S1492" i="3"/>
  <c r="S1491" i="3"/>
  <c r="S1490" i="3"/>
  <c r="S1489" i="3"/>
  <c r="S1488" i="3"/>
  <c r="S1487" i="3"/>
  <c r="S1486" i="3"/>
  <c r="S1485" i="3"/>
  <c r="S1484" i="3"/>
  <c r="S1483" i="3"/>
  <c r="S1482" i="3"/>
  <c r="S1481" i="3"/>
  <c r="S1480" i="3"/>
  <c r="S1479" i="3"/>
  <c r="S1478" i="3"/>
  <c r="S1477" i="3"/>
  <c r="S1476" i="3"/>
  <c r="S1475" i="3"/>
  <c r="S1474" i="3"/>
  <c r="S1473" i="3"/>
  <c r="S1472" i="3"/>
  <c r="S1471" i="3"/>
  <c r="S1470" i="3"/>
  <c r="S1469" i="3"/>
  <c r="S1468" i="3"/>
  <c r="S1467" i="3"/>
  <c r="S1466" i="3"/>
  <c r="S1465" i="3"/>
  <c r="S1464" i="3"/>
  <c r="S1463" i="3"/>
  <c r="S1462" i="3"/>
  <c r="S1461" i="3"/>
  <c r="S1460" i="3"/>
  <c r="S1459" i="3"/>
  <c r="S1458" i="3"/>
  <c r="S1457" i="3"/>
  <c r="S1456" i="3"/>
  <c r="S1455" i="3"/>
  <c r="S1454" i="3"/>
  <c r="S1453" i="3"/>
  <c r="S1452" i="3"/>
  <c r="S1451" i="3"/>
  <c r="S1450" i="3"/>
  <c r="S1449" i="3"/>
  <c r="S1448" i="3"/>
  <c r="S1447" i="3"/>
  <c r="S1446" i="3"/>
  <c r="S1445" i="3"/>
  <c r="S1444" i="3"/>
  <c r="S1443" i="3"/>
  <c r="S1442" i="3"/>
  <c r="S1441" i="3"/>
  <c r="S1440" i="3"/>
  <c r="S1439" i="3"/>
  <c r="S1438" i="3"/>
  <c r="S1437" i="3"/>
  <c r="S1436" i="3"/>
  <c r="S1435" i="3"/>
  <c r="S1434" i="3"/>
  <c r="S1433" i="3"/>
  <c r="S1432" i="3"/>
  <c r="S1431" i="3"/>
  <c r="S1430" i="3"/>
  <c r="S1429" i="3"/>
  <c r="S1428" i="3"/>
  <c r="S1427" i="3"/>
  <c r="S1426" i="3"/>
  <c r="S1425" i="3"/>
  <c r="S1424" i="3"/>
  <c r="S1423" i="3"/>
  <c r="S1422" i="3"/>
  <c r="S1421" i="3"/>
  <c r="S1420" i="3"/>
  <c r="S1419" i="3"/>
  <c r="S1418" i="3"/>
  <c r="S1417" i="3"/>
  <c r="S1416" i="3"/>
  <c r="S1415" i="3"/>
  <c r="S1414" i="3"/>
  <c r="S1413" i="3"/>
  <c r="S1412" i="3"/>
  <c r="S1411" i="3"/>
  <c r="S1410" i="3"/>
  <c r="S1409" i="3"/>
  <c r="S1408" i="3"/>
  <c r="S1407" i="3"/>
  <c r="S1406" i="3"/>
  <c r="S1405" i="3"/>
  <c r="S1404" i="3"/>
  <c r="S1403" i="3"/>
  <c r="S1402" i="3"/>
  <c r="S1401" i="3"/>
  <c r="S1400" i="3"/>
  <c r="S1399" i="3"/>
  <c r="S1398" i="3"/>
  <c r="S1397" i="3"/>
  <c r="S1396" i="3"/>
  <c r="S1395" i="3"/>
  <c r="S1394" i="3"/>
  <c r="S1393" i="3"/>
  <c r="S1392" i="3"/>
  <c r="S1391" i="3"/>
  <c r="S1390" i="3"/>
  <c r="S1389" i="3"/>
  <c r="S1388" i="3"/>
  <c r="S1387" i="3"/>
  <c r="S1386" i="3"/>
  <c r="S1385" i="3"/>
  <c r="S1384" i="3"/>
  <c r="S1383" i="3"/>
  <c r="S1382" i="3"/>
  <c r="S1381" i="3"/>
  <c r="S1380" i="3"/>
  <c r="S1379" i="3"/>
  <c r="S1378" i="3"/>
  <c r="S1377" i="3"/>
  <c r="S1376" i="3"/>
  <c r="S1375" i="3"/>
  <c r="S1374" i="3"/>
  <c r="S1373" i="3"/>
  <c r="S1372" i="3"/>
  <c r="S1371" i="3"/>
  <c r="S1370" i="3"/>
  <c r="S1369" i="3"/>
  <c r="S1368" i="3"/>
  <c r="S1367" i="3"/>
  <c r="S1366" i="3"/>
  <c r="S1365" i="3"/>
  <c r="S1364" i="3"/>
  <c r="S1363" i="3"/>
  <c r="S1361" i="3"/>
  <c r="S1360" i="3"/>
  <c r="S1359" i="3"/>
  <c r="S1358" i="3"/>
  <c r="S1357" i="3"/>
  <c r="S1356" i="3"/>
  <c r="S1355" i="3"/>
  <c r="S1354" i="3"/>
  <c r="S1353" i="3"/>
  <c r="S1352" i="3"/>
  <c r="S1351" i="3"/>
  <c r="S1350" i="3"/>
  <c r="S1349" i="3"/>
  <c r="S1348" i="3"/>
  <c r="S1347" i="3"/>
  <c r="S1346" i="3"/>
  <c r="S1345" i="3"/>
  <c r="S1344" i="3"/>
  <c r="S1343" i="3"/>
  <c r="S1342" i="3"/>
  <c r="S1341" i="3"/>
  <c r="S1340" i="3"/>
  <c r="S1339" i="3"/>
  <c r="S1338" i="3"/>
  <c r="S1337" i="3"/>
  <c r="S1336" i="3"/>
  <c r="S1335" i="3"/>
  <c r="S1334" i="3"/>
  <c r="S1333" i="3"/>
  <c r="S1332" i="3"/>
  <c r="S1331" i="3"/>
  <c r="S1330" i="3"/>
  <c r="S1329" i="3"/>
  <c r="S1328" i="3"/>
  <c r="S1327" i="3"/>
  <c r="S1326" i="3"/>
  <c r="S1325" i="3"/>
  <c r="S1324" i="3"/>
  <c r="S1323" i="3"/>
  <c r="S1322" i="3"/>
  <c r="S1321" i="3"/>
  <c r="S1320" i="3"/>
  <c r="S1319" i="3"/>
  <c r="S1318" i="3"/>
  <c r="S1317" i="3"/>
  <c r="S1316" i="3"/>
  <c r="S1315" i="3"/>
  <c r="S1314" i="3"/>
  <c r="S1313" i="3"/>
  <c r="S1312" i="3"/>
  <c r="S1311" i="3"/>
  <c r="S1310" i="3"/>
  <c r="S1309" i="3"/>
  <c r="S1308" i="3"/>
  <c r="S1307" i="3"/>
  <c r="S1306" i="3"/>
  <c r="S1305" i="3"/>
  <c r="S1304" i="3"/>
  <c r="S1303" i="3"/>
  <c r="S1302" i="3"/>
  <c r="S1301" i="3"/>
  <c r="S1300" i="3"/>
  <c r="S1299" i="3"/>
  <c r="S1298" i="3"/>
  <c r="S1297" i="3"/>
  <c r="S1296" i="3"/>
  <c r="S1295" i="3"/>
  <c r="S1294" i="3"/>
  <c r="S1293" i="3"/>
  <c r="S1292" i="3"/>
  <c r="S1291" i="3"/>
  <c r="S1290" i="3"/>
  <c r="S1289" i="3"/>
  <c r="S1288" i="3"/>
  <c r="S1287" i="3"/>
  <c r="S1286" i="3"/>
  <c r="S1285" i="3"/>
  <c r="S1284" i="3"/>
  <c r="S1283" i="3"/>
  <c r="S1282" i="3"/>
  <c r="S1281" i="3"/>
  <c r="S1280" i="3"/>
  <c r="S1279" i="3"/>
  <c r="S1278" i="3"/>
  <c r="S1277" i="3"/>
  <c r="S1276" i="3"/>
  <c r="S1275" i="3"/>
  <c r="S1274" i="3"/>
  <c r="S1273" i="3"/>
  <c r="S1272" i="3"/>
  <c r="S1271" i="3"/>
  <c r="S1270" i="3"/>
  <c r="S1269" i="3"/>
  <c r="S1268" i="3"/>
  <c r="S1267" i="3"/>
  <c r="S1266" i="3"/>
  <c r="S1265" i="3"/>
  <c r="S1264" i="3"/>
  <c r="S1263" i="3"/>
  <c r="S1262" i="3"/>
  <c r="S1261" i="3"/>
  <c r="S1260" i="3"/>
  <c r="S1259" i="3"/>
  <c r="S1258" i="3"/>
  <c r="S1257" i="3"/>
  <c r="S1256" i="3"/>
  <c r="S1255" i="3"/>
  <c r="S1254" i="3"/>
  <c r="S1253" i="3"/>
  <c r="S1252" i="3"/>
  <c r="S1251" i="3"/>
  <c r="S1250" i="3"/>
  <c r="S1249" i="3"/>
  <c r="S1248" i="3"/>
  <c r="S1247" i="3"/>
  <c r="S1246" i="3"/>
  <c r="S1245" i="3"/>
  <c r="S1244" i="3"/>
  <c r="S1243" i="3"/>
  <c r="S1242" i="3"/>
  <c r="S1241" i="3"/>
  <c r="S1240" i="3"/>
  <c r="S1239" i="3"/>
  <c r="S1238" i="3"/>
  <c r="S1237" i="3"/>
  <c r="S1236" i="3"/>
  <c r="S1235" i="3"/>
  <c r="S1234" i="3"/>
  <c r="S1233" i="3"/>
  <c r="S1232" i="3"/>
  <c r="S1231" i="3"/>
  <c r="S1230" i="3"/>
  <c r="S1229" i="3"/>
  <c r="S1228" i="3"/>
  <c r="S1227" i="3"/>
  <c r="S1226" i="3"/>
  <c r="S1225" i="3"/>
  <c r="S1224" i="3"/>
  <c r="S1223" i="3"/>
  <c r="S1222" i="3"/>
  <c r="S1221" i="3"/>
  <c r="S1220" i="3"/>
  <c r="S1219" i="3"/>
  <c r="S1218" i="3"/>
  <c r="S1217" i="3"/>
  <c r="S1216" i="3"/>
  <c r="S1215" i="3"/>
  <c r="S1214" i="3"/>
  <c r="S1213" i="3"/>
  <c r="S1212" i="3"/>
  <c r="S1211" i="3"/>
  <c r="S1210" i="3"/>
  <c r="S1209" i="3"/>
  <c r="S1208" i="3"/>
  <c r="S1207" i="3"/>
  <c r="S1206" i="3"/>
  <c r="S1205" i="3"/>
  <c r="S1204" i="3"/>
  <c r="S1203" i="3"/>
  <c r="S1202" i="3"/>
  <c r="S1201" i="3"/>
  <c r="S1200" i="3"/>
  <c r="S1199" i="3"/>
  <c r="S1198" i="3"/>
  <c r="S1197" i="3"/>
  <c r="S1196" i="3"/>
  <c r="S1195" i="3"/>
  <c r="S1194" i="3"/>
  <c r="S1193" i="3"/>
  <c r="S1192" i="3"/>
  <c r="S1191" i="3"/>
  <c r="S1190" i="3"/>
  <c r="S1188" i="3"/>
  <c r="S1187" i="3"/>
  <c r="S1186" i="3"/>
  <c r="S1185" i="3"/>
  <c r="S1184" i="3"/>
  <c r="S1183" i="3"/>
  <c r="S1182" i="3"/>
  <c r="S1181" i="3"/>
  <c r="S1180" i="3"/>
  <c r="S1179" i="3"/>
  <c r="S1178" i="3"/>
  <c r="S1177" i="3"/>
  <c r="S1176" i="3"/>
  <c r="S1175" i="3"/>
  <c r="S1174" i="3"/>
  <c r="S1173" i="3"/>
  <c r="S1172" i="3"/>
  <c r="S1171" i="3"/>
  <c r="S1170" i="3"/>
  <c r="S1169" i="3"/>
  <c r="S1168" i="3"/>
  <c r="S1167" i="3"/>
  <c r="S1166" i="3"/>
  <c r="S1165" i="3"/>
  <c r="S1164" i="3"/>
  <c r="S1163" i="3"/>
  <c r="S1162" i="3"/>
  <c r="S1161" i="3"/>
  <c r="S1160" i="3"/>
  <c r="S1159" i="3"/>
  <c r="S1158" i="3"/>
  <c r="S1157" i="3"/>
  <c r="S1156" i="3"/>
  <c r="S1155" i="3"/>
  <c r="S1154" i="3"/>
  <c r="S1153" i="3"/>
  <c r="S1152" i="3"/>
  <c r="S1151" i="3"/>
  <c r="S1150" i="3"/>
  <c r="S1149" i="3"/>
  <c r="S1148" i="3"/>
  <c r="S1147" i="3"/>
  <c r="S1146" i="3"/>
  <c r="S1145" i="3"/>
  <c r="S1144" i="3"/>
  <c r="S1143" i="3"/>
  <c r="S1142" i="3"/>
  <c r="S1141" i="3"/>
  <c r="S1140" i="3"/>
  <c r="S1139" i="3"/>
  <c r="S1138" i="3"/>
  <c r="S1137" i="3"/>
  <c r="S1136" i="3"/>
  <c r="S1135" i="3"/>
  <c r="S1134" i="3"/>
  <c r="S1133" i="3"/>
  <c r="S1132" i="3"/>
  <c r="S1131" i="3"/>
  <c r="S1130" i="3"/>
  <c r="S1129" i="3"/>
  <c r="S1128" i="3"/>
  <c r="S1127" i="3"/>
  <c r="S1126" i="3"/>
  <c r="S1125" i="3"/>
  <c r="S1124" i="3"/>
  <c r="S1123" i="3"/>
  <c r="S1122" i="3"/>
  <c r="S1121" i="3"/>
  <c r="S1120" i="3"/>
  <c r="S1119" i="3"/>
  <c r="S1118" i="3"/>
  <c r="S1117" i="3"/>
  <c r="S1116" i="3"/>
  <c r="S1115" i="3"/>
  <c r="S1114" i="3"/>
  <c r="S1113" i="3"/>
  <c r="S1112" i="3"/>
  <c r="S1111" i="3"/>
  <c r="S1110" i="3"/>
  <c r="S1109" i="3"/>
  <c r="S1108" i="3"/>
  <c r="S1107" i="3"/>
  <c r="S1106" i="3"/>
  <c r="S1105" i="3"/>
  <c r="S1104" i="3"/>
  <c r="S1103" i="3"/>
  <c r="S1102" i="3"/>
  <c r="S1101" i="3"/>
  <c r="S1099" i="3"/>
  <c r="S1098" i="3"/>
  <c r="S1097" i="3"/>
  <c r="S1096" i="3"/>
  <c r="S1095" i="3"/>
  <c r="S1094" i="3"/>
  <c r="S1093" i="3"/>
  <c r="S1092" i="3"/>
  <c r="S1091" i="3"/>
  <c r="S1090" i="3"/>
  <c r="S1089" i="3"/>
  <c r="S1088" i="3"/>
  <c r="S1087" i="3"/>
  <c r="S1086" i="3"/>
  <c r="S1085" i="3"/>
  <c r="S1084" i="3"/>
  <c r="S1083" i="3"/>
  <c r="S1082" i="3"/>
  <c r="S1081" i="3"/>
  <c r="S1080" i="3"/>
  <c r="S1079" i="3"/>
  <c r="S1078" i="3"/>
  <c r="S1077" i="3"/>
  <c r="S1076" i="3"/>
  <c r="S1075" i="3"/>
  <c r="S1074" i="3"/>
  <c r="S1073" i="3"/>
  <c r="S1072" i="3"/>
  <c r="S1071" i="3"/>
  <c r="S1070" i="3"/>
  <c r="S1069" i="3"/>
  <c r="S1068" i="3"/>
  <c r="S1067" i="3"/>
  <c r="S1066" i="3"/>
  <c r="S1065" i="3"/>
  <c r="S1064" i="3"/>
  <c r="S1063" i="3"/>
  <c r="S1062" i="3"/>
  <c r="S1061" i="3"/>
  <c r="S1060" i="3"/>
  <c r="S1059" i="3"/>
  <c r="S1058" i="3"/>
  <c r="S1057" i="3"/>
  <c r="S1056" i="3"/>
  <c r="S1055" i="3"/>
  <c r="S1054" i="3"/>
  <c r="S1053" i="3"/>
  <c r="S1052" i="3"/>
  <c r="S1051" i="3"/>
  <c r="S1050" i="3"/>
  <c r="S1049" i="3"/>
  <c r="S1048" i="3"/>
  <c r="S1047" i="3"/>
  <c r="S1046" i="3"/>
  <c r="S1045" i="3"/>
  <c r="S1044" i="3"/>
  <c r="S1043" i="3"/>
  <c r="S1042" i="3"/>
  <c r="S1041" i="3"/>
  <c r="S1040" i="3"/>
  <c r="S1039" i="3"/>
  <c r="S1038" i="3"/>
  <c r="S1037" i="3"/>
  <c r="S1036" i="3"/>
  <c r="S1035" i="3"/>
  <c r="S1034" i="3"/>
  <c r="S1033" i="3"/>
  <c r="S1032" i="3"/>
  <c r="S1031" i="3"/>
  <c r="S1030" i="3"/>
  <c r="S1029" i="3"/>
  <c r="S1028" i="3"/>
  <c r="S1027" i="3"/>
  <c r="S1026" i="3"/>
  <c r="S1025" i="3"/>
  <c r="S1024" i="3"/>
  <c r="S1023" i="3"/>
  <c r="S1022" i="3"/>
  <c r="S1021" i="3"/>
  <c r="S1020" i="3"/>
  <c r="S1019" i="3"/>
  <c r="S1018" i="3"/>
  <c r="S1017" i="3"/>
  <c r="S1016" i="3"/>
  <c r="S1015" i="3"/>
  <c r="S1014" i="3"/>
  <c r="S1013" i="3"/>
  <c r="S1012" i="3"/>
  <c r="S1011" i="3"/>
  <c r="S1010" i="3"/>
  <c r="S1009" i="3"/>
  <c r="S1008" i="3"/>
  <c r="S1007" i="3"/>
  <c r="S1006" i="3"/>
  <c r="S1005" i="3"/>
  <c r="S1004" i="3"/>
  <c r="S1003" i="3"/>
  <c r="S1002" i="3"/>
  <c r="S1001" i="3"/>
  <c r="S1000" i="3"/>
  <c r="S999" i="3"/>
  <c r="S998" i="3"/>
  <c r="S997" i="3"/>
  <c r="S996" i="3"/>
  <c r="S995" i="3"/>
  <c r="S994" i="3"/>
  <c r="S993" i="3"/>
  <c r="S992" i="3"/>
  <c r="S991" i="3"/>
  <c r="S990" i="3"/>
  <c r="S989" i="3"/>
  <c r="S988" i="3"/>
  <c r="S987" i="3"/>
  <c r="S986" i="3"/>
  <c r="S985" i="3"/>
  <c r="S984" i="3"/>
  <c r="S983" i="3"/>
  <c r="S982" i="3"/>
  <c r="S981" i="3"/>
  <c r="S980" i="3"/>
  <c r="S979" i="3"/>
  <c r="S978" i="3"/>
  <c r="S977" i="3"/>
  <c r="S976" i="3"/>
  <c r="S975" i="3"/>
  <c r="S974" i="3"/>
  <c r="S973" i="3"/>
  <c r="S972" i="3"/>
  <c r="S971" i="3"/>
  <c r="S970" i="3"/>
  <c r="S969" i="3"/>
  <c r="S968" i="3"/>
  <c r="S967" i="3"/>
  <c r="S966" i="3"/>
  <c r="S965" i="3"/>
  <c r="S964" i="3"/>
  <c r="S963" i="3"/>
  <c r="S962" i="3"/>
  <c r="S961" i="3"/>
  <c r="S960" i="3"/>
  <c r="S959" i="3"/>
  <c r="S958" i="3"/>
  <c r="S957" i="3"/>
  <c r="S956" i="3"/>
  <c r="S955" i="3"/>
  <c r="S954" i="3"/>
  <c r="S953" i="3"/>
  <c r="S952" i="3"/>
  <c r="S951" i="3"/>
  <c r="S950" i="3"/>
  <c r="S949" i="3"/>
  <c r="S948" i="3"/>
  <c r="S947" i="3"/>
  <c r="S946" i="3"/>
  <c r="S945" i="3"/>
  <c r="S944" i="3"/>
  <c r="S943" i="3"/>
  <c r="S942" i="3"/>
  <c r="S941" i="3"/>
  <c r="S940" i="3"/>
  <c r="S939" i="3"/>
  <c r="S938" i="3"/>
  <c r="S937" i="3"/>
  <c r="S936" i="3"/>
  <c r="S935" i="3"/>
  <c r="S934" i="3"/>
  <c r="S933" i="3"/>
  <c r="S932" i="3"/>
  <c r="S931" i="3"/>
  <c r="S930" i="3"/>
  <c r="S929" i="3"/>
  <c r="S928" i="3"/>
  <c r="S927" i="3"/>
  <c r="S926" i="3"/>
  <c r="S925" i="3"/>
  <c r="S924" i="3"/>
  <c r="S923" i="3"/>
  <c r="S922" i="3"/>
  <c r="S921" i="3"/>
  <c r="S920" i="3"/>
  <c r="S919" i="3"/>
  <c r="S918" i="3"/>
  <c r="S917" i="3"/>
  <c r="S916" i="3"/>
  <c r="S915" i="3"/>
  <c r="S914" i="3"/>
  <c r="S913" i="3"/>
  <c r="S912" i="3"/>
  <c r="S911" i="3"/>
  <c r="S910" i="3"/>
  <c r="S909" i="3"/>
  <c r="S908" i="3"/>
  <c r="S907" i="3"/>
  <c r="S906" i="3"/>
  <c r="S905" i="3"/>
  <c r="S904" i="3"/>
  <c r="S903" i="3"/>
  <c r="S902" i="3"/>
  <c r="S901" i="3"/>
  <c r="S900" i="3"/>
  <c r="S899" i="3"/>
  <c r="S898" i="3"/>
  <c r="S897" i="3"/>
  <c r="S896" i="3"/>
  <c r="S895" i="3"/>
  <c r="S894" i="3"/>
  <c r="S893" i="3"/>
  <c r="S892" i="3"/>
  <c r="S891" i="3"/>
  <c r="S890" i="3"/>
  <c r="S889" i="3"/>
  <c r="S888" i="3"/>
  <c r="S887" i="3"/>
  <c r="S886" i="3"/>
  <c r="S885" i="3"/>
  <c r="S884" i="3"/>
  <c r="S883" i="3"/>
  <c r="S882" i="3"/>
  <c r="S881" i="3"/>
  <c r="S880" i="3"/>
  <c r="S879" i="3"/>
  <c r="S878" i="3"/>
  <c r="S877" i="3"/>
  <c r="S876" i="3"/>
  <c r="S875" i="3"/>
  <c r="S874" i="3"/>
  <c r="S873" i="3"/>
  <c r="S872" i="3"/>
  <c r="S871" i="3"/>
  <c r="S870" i="3"/>
  <c r="S869" i="3"/>
  <c r="S868" i="3"/>
  <c r="S867" i="3"/>
  <c r="S866" i="3"/>
  <c r="S865" i="3"/>
  <c r="S864" i="3"/>
  <c r="S863" i="3"/>
  <c r="S862" i="3"/>
  <c r="S861" i="3"/>
  <c r="S860" i="3"/>
  <c r="S859" i="3"/>
  <c r="S858" i="3"/>
  <c r="S857" i="3"/>
  <c r="S856" i="3"/>
  <c r="S855" i="3"/>
  <c r="S854" i="3"/>
  <c r="S853" i="3"/>
  <c r="S852" i="3"/>
  <c r="S851" i="3"/>
  <c r="S850" i="3"/>
  <c r="S849" i="3"/>
  <c r="S848" i="3"/>
  <c r="S847" i="3"/>
  <c r="S846" i="3"/>
  <c r="S845" i="3"/>
  <c r="S844" i="3"/>
  <c r="S843" i="3"/>
  <c r="S842" i="3"/>
  <c r="S841" i="3"/>
  <c r="S838" i="3"/>
  <c r="S837" i="3"/>
  <c r="S836" i="3"/>
  <c r="S835" i="3"/>
  <c r="S834" i="3"/>
  <c r="S833" i="3"/>
  <c r="S832" i="3"/>
  <c r="S831" i="3"/>
  <c r="S830" i="3"/>
  <c r="S829" i="3"/>
  <c r="S828" i="3"/>
  <c r="S827" i="3"/>
  <c r="S826" i="3"/>
  <c r="S825" i="3"/>
  <c r="S824" i="3"/>
  <c r="S823" i="3"/>
  <c r="S822" i="3"/>
  <c r="S821" i="3"/>
  <c r="S820" i="3"/>
  <c r="S819" i="3"/>
  <c r="S818" i="3"/>
  <c r="S817" i="3"/>
  <c r="S816" i="3"/>
  <c r="S815" i="3"/>
  <c r="S814" i="3"/>
  <c r="S813" i="3"/>
  <c r="S812" i="3"/>
  <c r="S811" i="3"/>
  <c r="S810" i="3"/>
  <c r="S809" i="3"/>
  <c r="S808" i="3"/>
  <c r="S807" i="3"/>
  <c r="S806" i="3"/>
  <c r="S805" i="3"/>
  <c r="S804" i="3"/>
  <c r="S803" i="3"/>
  <c r="S802" i="3"/>
  <c r="S801" i="3"/>
  <c r="S800" i="3"/>
  <c r="S799" i="3"/>
  <c r="S798" i="3"/>
  <c r="S797" i="3"/>
  <c r="S796" i="3"/>
  <c r="S795" i="3"/>
  <c r="S794" i="3"/>
  <c r="S793" i="3"/>
  <c r="S792" i="3"/>
  <c r="S791" i="3"/>
  <c r="S790" i="3"/>
  <c r="S789" i="3"/>
  <c r="S788" i="3"/>
  <c r="S787" i="3"/>
  <c r="S786" i="3"/>
  <c r="S785" i="3"/>
  <c r="S784" i="3"/>
  <c r="S783" i="3"/>
  <c r="S782" i="3"/>
  <c r="S781" i="3"/>
  <c r="S780" i="3"/>
  <c r="S779" i="3"/>
  <c r="S778" i="3"/>
  <c r="S777" i="3"/>
  <c r="S776" i="3"/>
  <c r="S775" i="3"/>
  <c r="S774" i="3"/>
  <c r="S773" i="3"/>
  <c r="S772" i="3"/>
  <c r="S771" i="3"/>
  <c r="S770" i="3"/>
  <c r="S769" i="3"/>
  <c r="S768" i="3"/>
  <c r="S767" i="3"/>
  <c r="S766" i="3"/>
  <c r="S765" i="3"/>
  <c r="S764" i="3"/>
  <c r="S763" i="3"/>
  <c r="S762" i="3"/>
  <c r="S761" i="3"/>
  <c r="S760" i="3"/>
  <c r="S759" i="3"/>
  <c r="S758" i="3"/>
  <c r="S757" i="3"/>
  <c r="S756" i="3"/>
  <c r="S755" i="3"/>
  <c r="S754" i="3"/>
  <c r="S753" i="3"/>
  <c r="S752" i="3"/>
  <c r="S751" i="3"/>
  <c r="S750" i="3"/>
  <c r="S749" i="3"/>
  <c r="S748" i="3"/>
  <c r="S747" i="3"/>
  <c r="S746" i="3"/>
  <c r="S745" i="3"/>
  <c r="S744" i="3"/>
  <c r="S743" i="3"/>
  <c r="S742" i="3"/>
  <c r="S741" i="3"/>
  <c r="S740" i="3"/>
  <c r="S739" i="3"/>
  <c r="S738" i="3"/>
  <c r="S737" i="3"/>
  <c r="S736" i="3"/>
  <c r="S735" i="3"/>
  <c r="S734" i="3"/>
  <c r="S733" i="3"/>
  <c r="S732" i="3"/>
  <c r="S731" i="3"/>
  <c r="S730" i="3"/>
  <c r="S729" i="3"/>
  <c r="S728" i="3"/>
  <c r="S727" i="3"/>
  <c r="S726" i="3"/>
  <c r="S725" i="3"/>
  <c r="S724" i="3"/>
  <c r="S723" i="3"/>
  <c r="S722" i="3"/>
  <c r="S721" i="3"/>
  <c r="S720" i="3"/>
  <c r="S719" i="3"/>
  <c r="S718" i="3"/>
  <c r="S717" i="3"/>
  <c r="S716" i="3"/>
  <c r="S715" i="3"/>
  <c r="S714" i="3"/>
  <c r="S713" i="3"/>
  <c r="S712" i="3"/>
  <c r="S711" i="3"/>
  <c r="S710" i="3"/>
  <c r="S709" i="3"/>
  <c r="S708" i="3"/>
  <c r="S707" i="3"/>
  <c r="S706" i="3"/>
  <c r="S705" i="3"/>
  <c r="S704" i="3"/>
  <c r="S703" i="3"/>
  <c r="S702" i="3"/>
  <c r="S701" i="3"/>
  <c r="S700" i="3"/>
  <c r="S699" i="3"/>
  <c r="S698" i="3"/>
  <c r="S697" i="3"/>
  <c r="S696" i="3"/>
  <c r="S695" i="3"/>
  <c r="S694" i="3"/>
  <c r="S693" i="3"/>
  <c r="S692" i="3"/>
  <c r="S691" i="3"/>
  <c r="S690" i="3"/>
  <c r="S689" i="3"/>
  <c r="S688" i="3"/>
  <c r="S687" i="3"/>
  <c r="S686" i="3"/>
  <c r="S685" i="3"/>
  <c r="S684" i="3"/>
  <c r="S683" i="3"/>
  <c r="S682" i="3"/>
  <c r="S681" i="3"/>
  <c r="S680" i="3"/>
  <c r="S679" i="3"/>
  <c r="S678" i="3"/>
  <c r="S677" i="3"/>
  <c r="S676" i="3"/>
  <c r="S675" i="3"/>
  <c r="S674" i="3"/>
  <c r="S673" i="3"/>
  <c r="S672" i="3"/>
  <c r="S671" i="3"/>
  <c r="S670" i="3"/>
  <c r="S669" i="3"/>
  <c r="S668" i="3"/>
  <c r="S667" i="3"/>
  <c r="S666" i="3"/>
  <c r="S665" i="3"/>
  <c r="S664" i="3"/>
  <c r="S663" i="3"/>
  <c r="S662" i="3"/>
  <c r="S661" i="3"/>
  <c r="S660" i="3"/>
  <c r="S659" i="3"/>
  <c r="S658" i="3"/>
  <c r="S657" i="3"/>
  <c r="S656" i="3"/>
  <c r="S655" i="3"/>
  <c r="S654" i="3"/>
  <c r="S653" i="3"/>
  <c r="S652" i="3"/>
  <c r="S651" i="3"/>
  <c r="S650" i="3"/>
  <c r="S649" i="3"/>
  <c r="S648" i="3"/>
  <c r="S647" i="3"/>
  <c r="S646" i="3"/>
  <c r="S645" i="3"/>
  <c r="S644" i="3"/>
  <c r="S643" i="3"/>
  <c r="S642" i="3"/>
  <c r="S641" i="3"/>
  <c r="S640" i="3"/>
  <c r="S639" i="3"/>
  <c r="S638" i="3"/>
  <c r="S637" i="3"/>
  <c r="S636" i="3"/>
  <c r="S635" i="3"/>
  <c r="S634" i="3"/>
  <c r="S633" i="3"/>
  <c r="S632" i="3"/>
  <c r="S631" i="3"/>
  <c r="S630" i="3"/>
  <c r="S629" i="3"/>
  <c r="S628" i="3"/>
  <c r="S627" i="3"/>
  <c r="S626" i="3"/>
  <c r="S625" i="3"/>
  <c r="S624" i="3"/>
  <c r="S623" i="3"/>
  <c r="S622" i="3"/>
  <c r="S621" i="3"/>
  <c r="S620" i="3"/>
  <c r="S619" i="3"/>
  <c r="S618" i="3"/>
  <c r="S617" i="3"/>
  <c r="S616" i="3"/>
  <c r="S615" i="3"/>
  <c r="S614" i="3"/>
  <c r="S613" i="3"/>
  <c r="S612" i="3"/>
  <c r="S611" i="3"/>
  <c r="S610" i="3"/>
  <c r="S609" i="3"/>
  <c r="S608" i="3"/>
  <c r="S607" i="3"/>
  <c r="S606" i="3"/>
  <c r="S605" i="3"/>
  <c r="S604" i="3"/>
  <c r="S603" i="3"/>
  <c r="S602" i="3"/>
  <c r="S601" i="3"/>
  <c r="S600" i="3"/>
  <c r="S599" i="3"/>
  <c r="S598" i="3"/>
  <c r="S597" i="3"/>
  <c r="S596" i="3"/>
  <c r="S595" i="3"/>
  <c r="S594" i="3"/>
  <c r="S593" i="3"/>
  <c r="S592" i="3"/>
  <c r="S591" i="3"/>
  <c r="S590" i="3"/>
  <c r="S589" i="3"/>
  <c r="S588" i="3"/>
  <c r="S587" i="3"/>
  <c r="S586" i="3"/>
  <c r="S585" i="3"/>
  <c r="S582" i="3"/>
  <c r="S581" i="3"/>
  <c r="S580" i="3"/>
  <c r="S579" i="3"/>
  <c r="S578" i="3"/>
  <c r="S577" i="3"/>
  <c r="S576" i="3"/>
  <c r="S575" i="3"/>
  <c r="S574" i="3"/>
  <c r="S573" i="3"/>
  <c r="S572" i="3"/>
  <c r="S571" i="3"/>
  <c r="S570" i="3"/>
  <c r="S569" i="3"/>
  <c r="S568" i="3"/>
  <c r="S567" i="3"/>
  <c r="S566" i="3"/>
  <c r="S565" i="3"/>
  <c r="S564" i="3"/>
  <c r="S563" i="3"/>
  <c r="S562" i="3"/>
  <c r="S561" i="3"/>
  <c r="S560" i="3"/>
  <c r="S559" i="3"/>
  <c r="S558" i="3"/>
  <c r="S557" i="3"/>
  <c r="S556" i="3"/>
  <c r="S555" i="3"/>
  <c r="S554" i="3"/>
  <c r="S553" i="3"/>
  <c r="S552" i="3"/>
  <c r="S551" i="3"/>
  <c r="S550" i="3"/>
  <c r="S549" i="3"/>
  <c r="S548" i="3"/>
  <c r="S547" i="3"/>
  <c r="S546" i="3"/>
  <c r="S545" i="3"/>
  <c r="S544" i="3"/>
  <c r="S543" i="3"/>
  <c r="S542" i="3"/>
  <c r="S541" i="3"/>
  <c r="S540" i="3"/>
  <c r="S539" i="3"/>
  <c r="S538" i="3"/>
  <c r="S537" i="3"/>
  <c r="S536" i="3"/>
  <c r="S535" i="3"/>
  <c r="S534" i="3"/>
  <c r="S533" i="3"/>
  <c r="S531" i="3"/>
  <c r="S530" i="3"/>
  <c r="S529" i="3"/>
  <c r="S528" i="3"/>
  <c r="S527" i="3"/>
  <c r="S526" i="3"/>
  <c r="S525" i="3"/>
  <c r="S524" i="3"/>
  <c r="S523" i="3"/>
  <c r="S522" i="3"/>
  <c r="S521" i="3"/>
  <c r="S520" i="3"/>
  <c r="S519" i="3"/>
  <c r="S518" i="3"/>
  <c r="S517" i="3"/>
  <c r="S516" i="3"/>
  <c r="S515" i="3"/>
  <c r="S514" i="3"/>
  <c r="S513" i="3"/>
  <c r="S512" i="3"/>
  <c r="S511" i="3"/>
  <c r="S510" i="3"/>
  <c r="S509" i="3"/>
  <c r="S508" i="3"/>
  <c r="S507" i="3"/>
  <c r="S506" i="3"/>
  <c r="S505" i="3"/>
  <c r="S504" i="3"/>
  <c r="S503" i="3"/>
  <c r="S502" i="3"/>
  <c r="S501" i="3"/>
  <c r="S500" i="3"/>
  <c r="S499" i="3"/>
  <c r="S498" i="3"/>
  <c r="S497" i="3"/>
  <c r="S496" i="3"/>
  <c r="S495" i="3"/>
  <c r="S494" i="3"/>
  <c r="S493" i="3"/>
  <c r="S492" i="3"/>
  <c r="S491" i="3"/>
  <c r="S490" i="3"/>
  <c r="S489" i="3"/>
  <c r="S488" i="3"/>
  <c r="S487" i="3"/>
  <c r="S486" i="3"/>
  <c r="S485" i="3"/>
  <c r="S484" i="3"/>
  <c r="S483" i="3"/>
  <c r="S482" i="3"/>
  <c r="S481" i="3"/>
  <c r="S480" i="3"/>
  <c r="S479" i="3"/>
  <c r="S478" i="3"/>
  <c r="S477" i="3"/>
  <c r="S476" i="3"/>
  <c r="S475" i="3"/>
  <c r="S474" i="3"/>
  <c r="S473" i="3"/>
  <c r="S472" i="3"/>
  <c r="S471" i="3"/>
  <c r="S470" i="3"/>
  <c r="S469" i="3"/>
  <c r="S468" i="3"/>
  <c r="S467" i="3"/>
  <c r="S466" i="3"/>
  <c r="S465" i="3"/>
  <c r="S464" i="3"/>
  <c r="S463" i="3"/>
  <c r="S462" i="3"/>
  <c r="S461" i="3"/>
  <c r="S460" i="3"/>
  <c r="S459" i="3"/>
  <c r="S458" i="3"/>
  <c r="S457" i="3"/>
  <c r="S456" i="3"/>
  <c r="S455" i="3"/>
  <c r="S454" i="3"/>
  <c r="S453" i="3"/>
  <c r="S452" i="3"/>
  <c r="S451" i="3"/>
  <c r="S450" i="3"/>
  <c r="S449" i="3"/>
  <c r="S448" i="3"/>
  <c r="S447" i="3"/>
  <c r="S446" i="3"/>
  <c r="S445" i="3"/>
  <c r="S444" i="3"/>
  <c r="S443" i="3"/>
  <c r="S442" i="3"/>
  <c r="S441" i="3"/>
  <c r="S440" i="3"/>
  <c r="S439" i="3"/>
  <c r="S438" i="3"/>
  <c r="S437" i="3"/>
  <c r="S436" i="3"/>
  <c r="S435" i="3"/>
  <c r="S434" i="3"/>
  <c r="S433" i="3"/>
  <c r="S432" i="3"/>
  <c r="S431" i="3"/>
  <c r="S430" i="3"/>
  <c r="S429" i="3"/>
  <c r="S428" i="3"/>
  <c r="S427" i="3"/>
  <c r="S426" i="3"/>
  <c r="S425" i="3"/>
  <c r="S424" i="3"/>
  <c r="S423" i="3"/>
  <c r="S422" i="3"/>
  <c r="S421" i="3"/>
  <c r="S420" i="3"/>
  <c r="S419" i="3"/>
  <c r="S418" i="3"/>
  <c r="S417" i="3"/>
  <c r="S416" i="3"/>
  <c r="S415" i="3"/>
  <c r="S414" i="3"/>
  <c r="S413" i="3"/>
  <c r="S412" i="3"/>
  <c r="S411" i="3"/>
  <c r="S410" i="3"/>
  <c r="S409" i="3"/>
  <c r="S408" i="3"/>
  <c r="S407" i="3"/>
  <c r="S406" i="3"/>
  <c r="S405" i="3"/>
  <c r="S403" i="3"/>
  <c r="S402" i="3"/>
  <c r="S401" i="3"/>
  <c r="S400" i="3"/>
  <c r="S399" i="3"/>
  <c r="S398" i="3"/>
  <c r="S397" i="3"/>
  <c r="S396" i="3"/>
  <c r="S395" i="3"/>
  <c r="S394" i="3"/>
  <c r="S393" i="3"/>
  <c r="S392" i="3"/>
  <c r="S391" i="3"/>
  <c r="S390" i="3"/>
  <c r="S389" i="3"/>
  <c r="S388" i="3"/>
  <c r="S387" i="3"/>
  <c r="S386" i="3"/>
  <c r="S385" i="3"/>
  <c r="S384" i="3"/>
  <c r="S383" i="3"/>
  <c r="S382" i="3"/>
  <c r="S381" i="3"/>
  <c r="S380" i="3"/>
  <c r="S379" i="3"/>
  <c r="S378" i="3"/>
  <c r="S377" i="3"/>
  <c r="S376" i="3"/>
  <c r="S375" i="3"/>
  <c r="S374" i="3"/>
  <c r="S373" i="3"/>
  <c r="S372" i="3"/>
  <c r="S371" i="3"/>
  <c r="S370" i="3"/>
  <c r="S369" i="3"/>
  <c r="S368" i="3"/>
  <c r="S367" i="3"/>
  <c r="S366" i="3"/>
  <c r="S365" i="3"/>
  <c r="S364" i="3"/>
  <c r="S363" i="3"/>
  <c r="S362" i="3"/>
  <c r="S361" i="3"/>
  <c r="S360" i="3"/>
  <c r="S359" i="3"/>
  <c r="S358" i="3"/>
  <c r="S357" i="3"/>
  <c r="S356" i="3"/>
  <c r="S355" i="3"/>
  <c r="S354" i="3"/>
  <c r="S353" i="3"/>
  <c r="S352" i="3"/>
  <c r="S351" i="3"/>
  <c r="S350" i="3"/>
  <c r="S349" i="3"/>
  <c r="S348" i="3"/>
  <c r="S347" i="3"/>
  <c r="S346" i="3"/>
  <c r="S345" i="3"/>
  <c r="S344" i="3"/>
  <c r="S343" i="3"/>
  <c r="S342" i="3"/>
  <c r="S341" i="3"/>
  <c r="S340" i="3"/>
  <c r="S339" i="3"/>
  <c r="S338" i="3"/>
  <c r="S337" i="3"/>
  <c r="S336" i="3"/>
  <c r="S335" i="3"/>
  <c r="S334" i="3"/>
  <c r="S333" i="3"/>
  <c r="S332" i="3"/>
  <c r="S331" i="3"/>
  <c r="S330" i="3"/>
  <c r="S329" i="3"/>
  <c r="S328" i="3"/>
  <c r="S327" i="3"/>
  <c r="S326" i="3"/>
  <c r="S325" i="3"/>
  <c r="S324" i="3"/>
  <c r="S323" i="3"/>
  <c r="S322" i="3"/>
  <c r="S321" i="3"/>
  <c r="S320" i="3"/>
  <c r="S319" i="3"/>
  <c r="S318" i="3"/>
  <c r="S317" i="3"/>
  <c r="S316" i="3"/>
  <c r="S315" i="3"/>
  <c r="S314" i="3"/>
  <c r="S313" i="3"/>
  <c r="S312" i="3"/>
  <c r="S311" i="3"/>
  <c r="S310" i="3"/>
  <c r="S309" i="3"/>
  <c r="S308" i="3"/>
  <c r="S307" i="3"/>
  <c r="S306" i="3"/>
  <c r="S305" i="3"/>
  <c r="S304" i="3"/>
  <c r="S303" i="3"/>
  <c r="S302" i="3"/>
  <c r="S301" i="3"/>
  <c r="S300" i="3"/>
  <c r="S299" i="3"/>
  <c r="S298" i="3"/>
  <c r="S297" i="3"/>
  <c r="S296" i="3"/>
  <c r="S295" i="3"/>
  <c r="S294" i="3"/>
  <c r="S293" i="3"/>
  <c r="S292" i="3"/>
  <c r="S291" i="3"/>
  <c r="S290" i="3"/>
  <c r="S289" i="3"/>
  <c r="S288" i="3"/>
  <c r="S287" i="3"/>
  <c r="S286" i="3"/>
  <c r="S285" i="3"/>
  <c r="S284" i="3"/>
  <c r="S283" i="3"/>
  <c r="S282" i="3"/>
  <c r="S281" i="3"/>
  <c r="S280" i="3"/>
  <c r="S279" i="3"/>
  <c r="S278" i="3"/>
  <c r="S277" i="3"/>
  <c r="S276" i="3"/>
  <c r="S275" i="3"/>
  <c r="S274" i="3"/>
  <c r="S273" i="3"/>
  <c r="S272" i="3"/>
  <c r="S271" i="3"/>
  <c r="S270" i="3"/>
  <c r="S269" i="3"/>
  <c r="S268" i="3"/>
  <c r="S267" i="3"/>
  <c r="S266" i="3"/>
  <c r="S265" i="3"/>
  <c r="S264" i="3"/>
  <c r="S263" i="3"/>
  <c r="S262" i="3"/>
  <c r="S261" i="3"/>
  <c r="S260" i="3"/>
  <c r="S259" i="3"/>
  <c r="S258" i="3"/>
  <c r="S257" i="3"/>
  <c r="S256" i="3"/>
  <c r="S255" i="3"/>
  <c r="S254" i="3"/>
  <c r="S253" i="3"/>
  <c r="S252" i="3"/>
  <c r="S251" i="3"/>
  <c r="S250" i="3"/>
  <c r="S249" i="3"/>
  <c r="S248" i="3"/>
  <c r="S247" i="3"/>
  <c r="S244" i="3"/>
  <c r="S243" i="3"/>
  <c r="S242" i="3"/>
  <c r="S241" i="3"/>
  <c r="S240" i="3"/>
  <c r="S239" i="3"/>
  <c r="S238" i="3"/>
  <c r="S237" i="3"/>
  <c r="S236" i="3"/>
  <c r="S235" i="3"/>
  <c r="S234" i="3"/>
  <c r="S233" i="3"/>
  <c r="S232" i="3"/>
  <c r="S231" i="3"/>
  <c r="S230" i="3"/>
  <c r="S229" i="3"/>
  <c r="S228" i="3"/>
  <c r="S227" i="3"/>
  <c r="S226" i="3"/>
  <c r="S225" i="3"/>
  <c r="S224" i="3"/>
  <c r="S223" i="3"/>
  <c r="S222" i="3"/>
  <c r="S221" i="3"/>
  <c r="S220" i="3"/>
  <c r="S219" i="3"/>
  <c r="S218" i="3"/>
  <c r="S217" i="3"/>
  <c r="S216" i="3"/>
  <c r="S215" i="3"/>
  <c r="S214" i="3"/>
  <c r="S213" i="3"/>
  <c r="S212" i="3"/>
  <c r="S211" i="3"/>
  <c r="S210" i="3"/>
  <c r="S209" i="3"/>
  <c r="S208" i="3"/>
  <c r="S207" i="3"/>
  <c r="S206" i="3"/>
  <c r="S205" i="3"/>
  <c r="S204" i="3"/>
  <c r="S203" i="3"/>
  <c r="S202" i="3"/>
  <c r="S201" i="3"/>
  <c r="S200" i="3"/>
  <c r="S199" i="3"/>
  <c r="S198" i="3"/>
  <c r="S197" i="3"/>
  <c r="S196" i="3"/>
  <c r="S195" i="3"/>
  <c r="S194" i="3"/>
  <c r="S193" i="3"/>
  <c r="S192" i="3"/>
  <c r="S191" i="3"/>
  <c r="S190" i="3"/>
  <c r="S189" i="3"/>
  <c r="S188" i="3"/>
  <c r="S187" i="3"/>
  <c r="S186" i="3"/>
  <c r="S185" i="3"/>
  <c r="S184" i="3"/>
  <c r="S183" i="3"/>
  <c r="S182" i="3"/>
  <c r="S181" i="3"/>
  <c r="S180" i="3"/>
  <c r="S174" i="3"/>
  <c r="S173" i="3"/>
  <c r="S172" i="3"/>
  <c r="S171" i="3"/>
  <c r="S170" i="3"/>
  <c r="S169" i="3"/>
  <c r="S168" i="3"/>
  <c r="S167" i="3"/>
  <c r="S166" i="3"/>
  <c r="S165" i="3"/>
  <c r="S164" i="3"/>
  <c r="S163" i="3"/>
  <c r="S162" i="3"/>
  <c r="S161" i="3"/>
  <c r="S160" i="3"/>
  <c r="S159" i="3"/>
  <c r="S158" i="3"/>
  <c r="S157" i="3"/>
  <c r="S156" i="3"/>
  <c r="S155" i="3"/>
  <c r="S154" i="3"/>
  <c r="S153" i="3"/>
  <c r="S152" i="3"/>
  <c r="S151" i="3"/>
  <c r="S150" i="3"/>
  <c r="S149" i="3"/>
  <c r="S148" i="3"/>
  <c r="S147" i="3"/>
  <c r="S146" i="3"/>
  <c r="S145" i="3"/>
  <c r="S144" i="3"/>
  <c r="S143" i="3"/>
  <c r="S142" i="3"/>
  <c r="S141" i="3"/>
  <c r="S140" i="3"/>
  <c r="S139" i="3"/>
  <c r="S138" i="3"/>
  <c r="S137" i="3"/>
  <c r="S136" i="3"/>
  <c r="S135" i="3"/>
  <c r="S134" i="3"/>
  <c r="S133" i="3"/>
  <c r="S132" i="3"/>
  <c r="S131" i="3"/>
  <c r="S127" i="3"/>
  <c r="S126" i="3"/>
  <c r="S125" i="3"/>
  <c r="S124" i="3"/>
  <c r="S123" i="3"/>
  <c r="S122" i="3"/>
  <c r="S121" i="3"/>
  <c r="S120" i="3"/>
  <c r="S119" i="3"/>
  <c r="S118" i="3"/>
  <c r="S117" i="3"/>
  <c r="S116" i="3"/>
  <c r="S115" i="3"/>
  <c r="S114" i="3"/>
  <c r="S113" i="3"/>
  <c r="S112" i="3"/>
  <c r="S111" i="3"/>
  <c r="S110" i="3"/>
  <c r="S109" i="3"/>
  <c r="S108" i="3"/>
  <c r="S107" i="3"/>
  <c r="S106" i="3"/>
  <c r="S105" i="3"/>
  <c r="S104" i="3"/>
  <c r="S103" i="3"/>
  <c r="S102" i="3"/>
  <c r="S101" i="3"/>
  <c r="S100" i="3"/>
  <c r="S99" i="3"/>
  <c r="S98" i="3"/>
  <c r="S97" i="3"/>
  <c r="S96" i="3"/>
  <c r="S95" i="3"/>
  <c r="S94" i="3"/>
  <c r="S93" i="3"/>
  <c r="S92" i="3"/>
  <c r="S91" i="3"/>
  <c r="S90" i="3"/>
  <c r="S89" i="3"/>
  <c r="S88" i="3"/>
  <c r="S87" i="3"/>
  <c r="S86" i="3"/>
  <c r="S85" i="3"/>
  <c r="S84" i="3"/>
  <c r="S83" i="3"/>
  <c r="S82" i="3"/>
  <c r="S81" i="3"/>
  <c r="S80" i="3"/>
  <c r="S79" i="3"/>
  <c r="S78" i="3"/>
  <c r="S77" i="3"/>
  <c r="S76" i="3"/>
  <c r="S75" i="3"/>
  <c r="S74" i="3"/>
  <c r="S73" i="3"/>
  <c r="S72" i="3"/>
  <c r="S71" i="3"/>
  <c r="S70" i="3"/>
  <c r="S69" i="3"/>
  <c r="S68" i="3"/>
  <c r="S67" i="3"/>
  <c r="S66" i="3"/>
  <c r="S65" i="3"/>
  <c r="S64" i="3"/>
  <c r="S63" i="3"/>
  <c r="S62" i="3"/>
  <c r="S61" i="3"/>
  <c r="S60" i="3"/>
  <c r="S59" i="3"/>
  <c r="S58" i="3"/>
  <c r="S57" i="3"/>
  <c r="S56" i="3"/>
  <c r="S55" i="3"/>
  <c r="S54" i="3"/>
  <c r="S53" i="3"/>
  <c r="S52" i="3"/>
  <c r="S51" i="3"/>
  <c r="S50" i="3"/>
  <c r="S49" i="3"/>
  <c r="S48" i="3"/>
  <c r="S47" i="3"/>
  <c r="S46" i="3"/>
  <c r="S45" i="3"/>
  <c r="S44" i="3"/>
  <c r="S43" i="3"/>
  <c r="S42" i="3"/>
  <c r="S41" i="3"/>
  <c r="S40" i="3"/>
  <c r="S39" i="3"/>
  <c r="S38" i="3"/>
  <c r="S37" i="3"/>
  <c r="S36" i="3"/>
  <c r="S35" i="3"/>
  <c r="S34" i="3"/>
  <c r="S33" i="3"/>
  <c r="S32" i="3"/>
  <c r="S31" i="3"/>
  <c r="S30" i="3"/>
  <c r="S29" i="3"/>
  <c r="S28" i="3"/>
  <c r="S27" i="3"/>
  <c r="S26" i="3"/>
  <c r="S25" i="3"/>
  <c r="S24" i="3"/>
  <c r="S23" i="3"/>
  <c r="S22" i="3"/>
  <c r="S21" i="3"/>
  <c r="S20" i="3"/>
  <c r="S19" i="3"/>
  <c r="S18" i="3"/>
  <c r="S17" i="3"/>
  <c r="S16" i="3"/>
  <c r="S15" i="3"/>
  <c r="S14" i="3"/>
  <c r="S13" i="3"/>
  <c r="S12" i="3"/>
  <c r="S11" i="3"/>
  <c r="S10" i="3"/>
  <c r="S9" i="3"/>
  <c r="S8" i="3"/>
  <c r="S7" i="3"/>
  <c r="S6" i="3"/>
  <c r="S5" i="3"/>
  <c r="S3590" i="3"/>
  <c r="H3062" i="3"/>
  <c r="H3061" i="3"/>
  <c r="AA954" i="3"/>
  <c r="AA962" i="3"/>
  <c r="AA1425" i="3"/>
  <c r="H1425" i="3"/>
  <c r="AA786" i="3"/>
  <c r="H786" i="3"/>
  <c r="AA1845" i="3" l="1"/>
  <c r="H1845" i="3"/>
  <c r="AA2071" i="3"/>
  <c r="H2071" i="3"/>
  <c r="H2757" i="3"/>
  <c r="AA2757" i="3"/>
  <c r="AA2756" i="3"/>
  <c r="AA2736" i="3"/>
  <c r="H2736" i="3"/>
  <c r="AA3272" i="3"/>
  <c r="H3272" i="3"/>
  <c r="AA2265" i="3" l="1"/>
  <c r="H2265" i="3"/>
  <c r="AA3590" i="3" l="1"/>
  <c r="AA3589" i="3"/>
  <c r="AA3588" i="3"/>
  <c r="AA3587" i="3"/>
  <c r="AA3586" i="3"/>
  <c r="AA3585" i="3"/>
  <c r="AA3584" i="3"/>
  <c r="AA3583" i="3"/>
  <c r="AA3582" i="3"/>
  <c r="AA3581" i="3"/>
  <c r="AA3580" i="3"/>
  <c r="AA3579" i="3"/>
  <c r="AA3578" i="3"/>
  <c r="AA3577" i="3"/>
  <c r="AA3576" i="3"/>
  <c r="AA3575" i="3"/>
  <c r="AA3574" i="3"/>
  <c r="AA3573" i="3"/>
  <c r="AA3572" i="3"/>
  <c r="AA3571" i="3"/>
  <c r="AA3570" i="3"/>
  <c r="AA3569" i="3"/>
  <c r="AA3568" i="3"/>
  <c r="AA3567" i="3"/>
  <c r="AA3566" i="3"/>
  <c r="AA3565" i="3"/>
  <c r="AA3564" i="3"/>
  <c r="AA3563" i="3"/>
  <c r="AA3562" i="3"/>
  <c r="AA3561" i="3"/>
  <c r="AA3560" i="3"/>
  <c r="AA3559" i="3"/>
  <c r="AA3558" i="3"/>
  <c r="AA3557" i="3"/>
  <c r="AA3556" i="3"/>
  <c r="AA3555" i="3"/>
  <c r="AA3554" i="3"/>
  <c r="AA3553" i="3"/>
  <c r="AA3552" i="3"/>
  <c r="AA3551" i="3"/>
  <c r="AA3550" i="3"/>
  <c r="AA3549" i="3"/>
  <c r="AA3548" i="3"/>
  <c r="AA3547" i="3"/>
  <c r="AA3546" i="3"/>
  <c r="AA3545" i="3"/>
  <c r="AA3544" i="3"/>
  <c r="AA3543" i="3"/>
  <c r="AA3542" i="3"/>
  <c r="AA3541" i="3"/>
  <c r="AA3540" i="3"/>
  <c r="AA3539" i="3"/>
  <c r="AA3538" i="3"/>
  <c r="AA3537" i="3"/>
  <c r="AA3536" i="3"/>
  <c r="AA3535" i="3"/>
  <c r="AA3534" i="3"/>
  <c r="AA3533" i="3"/>
  <c r="AA3532" i="3"/>
  <c r="AA3531" i="3"/>
  <c r="AA3530" i="3"/>
  <c r="AA3529" i="3"/>
  <c r="AA3528" i="3"/>
  <c r="AA3527" i="3"/>
  <c r="AA3526" i="3"/>
  <c r="AA3525" i="3"/>
  <c r="AA3524" i="3"/>
  <c r="AA3523" i="3"/>
  <c r="AA3522" i="3"/>
  <c r="AA3521" i="3"/>
  <c r="AA3520" i="3"/>
  <c r="AA3519" i="3"/>
  <c r="AA3518" i="3"/>
  <c r="AA3517" i="3"/>
  <c r="AA3516" i="3"/>
  <c r="AA3515" i="3"/>
  <c r="AA3514" i="3"/>
  <c r="AA3513" i="3"/>
  <c r="AA3512" i="3"/>
  <c r="AA3511" i="3"/>
  <c r="AA3510" i="3"/>
  <c r="AA3509" i="3"/>
  <c r="AA3508" i="3"/>
  <c r="AA3507" i="3"/>
  <c r="AA3506" i="3"/>
  <c r="AA3505" i="3"/>
  <c r="AA3504" i="3"/>
  <c r="AA3503" i="3"/>
  <c r="AA3502" i="3"/>
  <c r="AA3501" i="3"/>
  <c r="AA3500" i="3"/>
  <c r="AA3499" i="3"/>
  <c r="AA3498" i="3"/>
  <c r="AA3497" i="3"/>
  <c r="AA3496" i="3"/>
  <c r="AA3495" i="3"/>
  <c r="AA3494" i="3"/>
  <c r="AA3493" i="3"/>
  <c r="AA3492" i="3"/>
  <c r="AA3491" i="3"/>
  <c r="AA3490" i="3"/>
  <c r="AA3489" i="3"/>
  <c r="AA3488" i="3"/>
  <c r="AA3487" i="3"/>
  <c r="AA3486" i="3"/>
  <c r="AA3485" i="3"/>
  <c r="AA3484" i="3"/>
  <c r="AA3483" i="3"/>
  <c r="AA3482" i="3"/>
  <c r="AA3481" i="3"/>
  <c r="AA3480" i="3"/>
  <c r="AA3479" i="3"/>
  <c r="AA3478" i="3"/>
  <c r="AA3477" i="3"/>
  <c r="AA3476" i="3"/>
  <c r="AA3475" i="3"/>
  <c r="AA3474" i="3"/>
  <c r="AA3473" i="3"/>
  <c r="AA3472" i="3"/>
  <c r="AA3471" i="3"/>
  <c r="AA3470" i="3"/>
  <c r="AA3469" i="3"/>
  <c r="AA3468" i="3"/>
  <c r="AA3467" i="3"/>
  <c r="AA3466" i="3"/>
  <c r="AA3465" i="3"/>
  <c r="AA3464" i="3"/>
  <c r="AA3463" i="3"/>
  <c r="AA3462" i="3"/>
  <c r="AA3461" i="3"/>
  <c r="AA3460" i="3"/>
  <c r="AA3459" i="3"/>
  <c r="AA3458" i="3"/>
  <c r="AA3457" i="3"/>
  <c r="AA3456" i="3"/>
  <c r="AA3455" i="3"/>
  <c r="AA3454" i="3"/>
  <c r="AA3453" i="3"/>
  <c r="AA3452" i="3"/>
  <c r="AA3451" i="3"/>
  <c r="AA3450" i="3"/>
  <c r="AA3449" i="3"/>
  <c r="AA3448" i="3"/>
  <c r="AA3447" i="3"/>
  <c r="AA3446" i="3"/>
  <c r="AA3445" i="3"/>
  <c r="AA3444" i="3"/>
  <c r="AA3443" i="3"/>
  <c r="AA3442" i="3"/>
  <c r="AA3441" i="3"/>
  <c r="AA3440" i="3"/>
  <c r="AA3439" i="3"/>
  <c r="AA3438" i="3"/>
  <c r="AA3437" i="3"/>
  <c r="AA3436" i="3"/>
  <c r="AA3435" i="3"/>
  <c r="AA3434" i="3"/>
  <c r="AA3433" i="3"/>
  <c r="AA3432" i="3"/>
  <c r="AA3431" i="3"/>
  <c r="AA3430" i="3"/>
  <c r="AA3429" i="3"/>
  <c r="AA3428" i="3"/>
  <c r="AA3427" i="3"/>
  <c r="AA3426" i="3"/>
  <c r="AA3425" i="3"/>
  <c r="AA3424" i="3"/>
  <c r="AA3423" i="3"/>
  <c r="AA3422" i="3"/>
  <c r="AA3421" i="3"/>
  <c r="AA3420" i="3"/>
  <c r="AA3419" i="3"/>
  <c r="AA3418" i="3"/>
  <c r="AA3417" i="3"/>
  <c r="AA3416" i="3"/>
  <c r="AA3415" i="3"/>
  <c r="AA3414" i="3"/>
  <c r="AA3413" i="3"/>
  <c r="AA3412" i="3"/>
  <c r="AA3411" i="3"/>
  <c r="AA3410" i="3"/>
  <c r="AA3409" i="3"/>
  <c r="AA3408" i="3"/>
  <c r="AA3407" i="3"/>
  <c r="AA3406" i="3"/>
  <c r="AA3405" i="3"/>
  <c r="AA3404" i="3"/>
  <c r="AA3403" i="3"/>
  <c r="AA3402" i="3"/>
  <c r="AA3401" i="3"/>
  <c r="AA3400" i="3"/>
  <c r="AA3399" i="3"/>
  <c r="AA3398" i="3"/>
  <c r="AA3397" i="3"/>
  <c r="AA3396" i="3"/>
  <c r="AA3395" i="3"/>
  <c r="AA3394" i="3"/>
  <c r="AA3393" i="3"/>
  <c r="AA3392" i="3"/>
  <c r="AA3391" i="3"/>
  <c r="AA3390" i="3"/>
  <c r="AA3389" i="3"/>
  <c r="AA3388" i="3"/>
  <c r="AA3387" i="3"/>
  <c r="AA3386" i="3"/>
  <c r="AA3385" i="3"/>
  <c r="AA3384" i="3"/>
  <c r="AA3383" i="3"/>
  <c r="AA3382" i="3"/>
  <c r="AA3381" i="3"/>
  <c r="AA3380" i="3"/>
  <c r="AA3379" i="3"/>
  <c r="AA3378" i="3"/>
  <c r="AA3377" i="3"/>
  <c r="AA3376" i="3"/>
  <c r="AA3375" i="3"/>
  <c r="AA3374" i="3"/>
  <c r="AA3373" i="3"/>
  <c r="AA3372" i="3"/>
  <c r="AA3371" i="3"/>
  <c r="AA3370" i="3"/>
  <c r="AA3369" i="3"/>
  <c r="AA3368" i="3"/>
  <c r="AA3367" i="3"/>
  <c r="AA3366" i="3"/>
  <c r="AA3365" i="3"/>
  <c r="AA3364" i="3"/>
  <c r="AA3363" i="3"/>
  <c r="AA3362" i="3"/>
  <c r="AA3361" i="3"/>
  <c r="AA3360" i="3"/>
  <c r="AA3359" i="3"/>
  <c r="AA3358" i="3"/>
  <c r="AA3357" i="3"/>
  <c r="AA3356" i="3"/>
  <c r="AA3355" i="3"/>
  <c r="AA3354" i="3"/>
  <c r="AA3353" i="3"/>
  <c r="AA3352" i="3"/>
  <c r="AA3351" i="3"/>
  <c r="AA3350" i="3"/>
  <c r="AA3349" i="3"/>
  <c r="AA3348" i="3"/>
  <c r="AA3347" i="3"/>
  <c r="AA3346" i="3"/>
  <c r="AA3345" i="3"/>
  <c r="AA3344" i="3"/>
  <c r="AA3343" i="3"/>
  <c r="AA3342" i="3"/>
  <c r="AA3341" i="3"/>
  <c r="AA3340" i="3"/>
  <c r="AA3339" i="3"/>
  <c r="AA3338" i="3"/>
  <c r="AA3337" i="3"/>
  <c r="AA3336" i="3"/>
  <c r="AA3335" i="3"/>
  <c r="AA3334" i="3"/>
  <c r="AA3333" i="3"/>
  <c r="AA3332" i="3"/>
  <c r="AA3331" i="3"/>
  <c r="AA3330" i="3"/>
  <c r="AA3329" i="3"/>
  <c r="AA3328" i="3"/>
  <c r="AA3327" i="3"/>
  <c r="AA3326" i="3"/>
  <c r="AA3325" i="3"/>
  <c r="AA3324" i="3"/>
  <c r="AA3323" i="3"/>
  <c r="AA3322" i="3"/>
  <c r="AA3321" i="3"/>
  <c r="AA3320" i="3"/>
  <c r="AA3319" i="3"/>
  <c r="AA3318" i="3"/>
  <c r="AA3317" i="3"/>
  <c r="AA3316" i="3"/>
  <c r="AA3315" i="3"/>
  <c r="AA3314" i="3"/>
  <c r="AA3313" i="3"/>
  <c r="AA3312" i="3"/>
  <c r="AA3311" i="3"/>
  <c r="AA3310" i="3"/>
  <c r="AA3309" i="3"/>
  <c r="AA3308" i="3"/>
  <c r="AA3307" i="3"/>
  <c r="AA3306" i="3"/>
  <c r="AA3305" i="3"/>
  <c r="AA3304" i="3"/>
  <c r="AA3303" i="3"/>
  <c r="AA3302" i="3"/>
  <c r="AA3301" i="3"/>
  <c r="AA3300" i="3"/>
  <c r="AA3299" i="3"/>
  <c r="AA3298" i="3"/>
  <c r="AA3297" i="3"/>
  <c r="AA3296" i="3"/>
  <c r="AA3295" i="3"/>
  <c r="AA3294" i="3"/>
  <c r="AA3293" i="3"/>
  <c r="AA3292" i="3"/>
  <c r="AA3291" i="3"/>
  <c r="AA3290" i="3"/>
  <c r="AA3289" i="3"/>
  <c r="AA3288" i="3"/>
  <c r="AA3287" i="3"/>
  <c r="AA3286" i="3"/>
  <c r="AA3285" i="3"/>
  <c r="AA3284" i="3"/>
  <c r="AA3283" i="3"/>
  <c r="AA3282" i="3"/>
  <c r="AA3281" i="3"/>
  <c r="AA3280" i="3"/>
  <c r="AA3279" i="3"/>
  <c r="AA3278" i="3"/>
  <c r="AA3277" i="3"/>
  <c r="AA3276" i="3"/>
  <c r="AA3275" i="3"/>
  <c r="AA3274" i="3"/>
  <c r="AA3273" i="3"/>
  <c r="AA3271" i="3"/>
  <c r="AA3270" i="3"/>
  <c r="AA3269" i="3"/>
  <c r="AA3268" i="3"/>
  <c r="AA3267" i="3"/>
  <c r="AA3266" i="3"/>
  <c r="AA3265" i="3"/>
  <c r="AA3264" i="3"/>
  <c r="AA3263" i="3"/>
  <c r="AA3262" i="3"/>
  <c r="AA3261" i="3"/>
  <c r="AA3260" i="3"/>
  <c r="AA3259" i="3"/>
  <c r="AA3258" i="3"/>
  <c r="AA3257" i="3"/>
  <c r="AA3256" i="3"/>
  <c r="AA3255" i="3"/>
  <c r="AA3254" i="3"/>
  <c r="AA3253" i="3"/>
  <c r="AA3252" i="3"/>
  <c r="AA3251" i="3"/>
  <c r="AA3250" i="3"/>
  <c r="AA3249" i="3"/>
  <c r="AA3248" i="3"/>
  <c r="AA3247" i="3"/>
  <c r="AA3246" i="3"/>
  <c r="AA3245" i="3"/>
  <c r="AA3244" i="3"/>
  <c r="AA3243" i="3"/>
  <c r="AA3242" i="3"/>
  <c r="AA3241" i="3"/>
  <c r="AA3240" i="3"/>
  <c r="AA3239" i="3"/>
  <c r="AA3238" i="3"/>
  <c r="AA3237" i="3"/>
  <c r="AA3236" i="3"/>
  <c r="AA3235" i="3"/>
  <c r="AA3234" i="3"/>
  <c r="AA3233" i="3"/>
  <c r="AA3232" i="3"/>
  <c r="AA3231" i="3"/>
  <c r="AA3230" i="3"/>
  <c r="AA3229" i="3"/>
  <c r="AA3228" i="3"/>
  <c r="AA3227" i="3"/>
  <c r="AA3226" i="3"/>
  <c r="AA3225" i="3"/>
  <c r="AA3224" i="3"/>
  <c r="AA3223" i="3"/>
  <c r="AA3222" i="3"/>
  <c r="AA3221" i="3"/>
  <c r="AA3220" i="3"/>
  <c r="AA3219" i="3"/>
  <c r="AA3218" i="3"/>
  <c r="AA3217" i="3"/>
  <c r="AA3216" i="3"/>
  <c r="AA3215" i="3"/>
  <c r="AA3214" i="3"/>
  <c r="AA3213" i="3"/>
  <c r="AA3212" i="3"/>
  <c r="AA3211" i="3"/>
  <c r="AA3210" i="3"/>
  <c r="AA3209" i="3"/>
  <c r="AA3208" i="3"/>
  <c r="AA3207" i="3"/>
  <c r="AA3206" i="3"/>
  <c r="AA3205" i="3"/>
  <c r="AA3204" i="3"/>
  <c r="AA3203" i="3"/>
  <c r="AA3202" i="3"/>
  <c r="AA3201" i="3"/>
  <c r="AA3200" i="3"/>
  <c r="AA3199" i="3"/>
  <c r="AA3198" i="3"/>
  <c r="AA3197" i="3"/>
  <c r="AA3196" i="3"/>
  <c r="AA3195" i="3"/>
  <c r="AA3194" i="3"/>
  <c r="AA3193" i="3"/>
  <c r="AA3192" i="3"/>
  <c r="AA3191" i="3"/>
  <c r="AA3190" i="3"/>
  <c r="AA3189" i="3"/>
  <c r="AA3188" i="3"/>
  <c r="AA3187" i="3"/>
  <c r="AA3186" i="3"/>
  <c r="AA3183" i="3"/>
  <c r="AA3182" i="3"/>
  <c r="AA3181" i="3"/>
  <c r="AA3180" i="3"/>
  <c r="AA3179" i="3"/>
  <c r="AA3178" i="3"/>
  <c r="AA3177" i="3"/>
  <c r="AA3176" i="3"/>
  <c r="AA3173" i="3"/>
  <c r="AA3172" i="3"/>
  <c r="AA3171" i="3"/>
  <c r="AA3170" i="3"/>
  <c r="AA3169" i="3"/>
  <c r="AA3168" i="3"/>
  <c r="AA3167" i="3"/>
  <c r="AA3166" i="3"/>
  <c r="AA3165" i="3"/>
  <c r="AA3164" i="3"/>
  <c r="AA3163" i="3"/>
  <c r="AA3162" i="3"/>
  <c r="AA3161" i="3"/>
  <c r="AA3160" i="3"/>
  <c r="AA3159" i="3"/>
  <c r="AA3158" i="3"/>
  <c r="AA3157" i="3"/>
  <c r="AA3156" i="3"/>
  <c r="AA3155" i="3"/>
  <c r="AA3154" i="3"/>
  <c r="AA3153" i="3"/>
  <c r="AA3152" i="3"/>
  <c r="AA3151" i="3"/>
  <c r="AA3150" i="3"/>
  <c r="AA3149" i="3"/>
  <c r="AA3148" i="3"/>
  <c r="AA3147" i="3"/>
  <c r="AA3146" i="3"/>
  <c r="AA3145" i="3"/>
  <c r="AA3144" i="3"/>
  <c r="AA3143" i="3"/>
  <c r="AA3142" i="3"/>
  <c r="AA3141" i="3"/>
  <c r="AA3140" i="3"/>
  <c r="AA3139" i="3"/>
  <c r="AA3138" i="3"/>
  <c r="AA3137" i="3"/>
  <c r="AA3136" i="3"/>
  <c r="AA3135" i="3"/>
  <c r="AA3134" i="3"/>
  <c r="AA3133" i="3"/>
  <c r="AA3132" i="3"/>
  <c r="AA3131" i="3"/>
  <c r="AA3130" i="3"/>
  <c r="AA3129" i="3"/>
  <c r="AA3128" i="3"/>
  <c r="AA3127" i="3"/>
  <c r="AA3126" i="3"/>
  <c r="AA3125" i="3"/>
  <c r="AA3124" i="3"/>
  <c r="AA3123" i="3"/>
  <c r="AA3122" i="3"/>
  <c r="AA3121" i="3"/>
  <c r="AA3120" i="3"/>
  <c r="AA3119" i="3"/>
  <c r="AA3118" i="3"/>
  <c r="AA3117" i="3"/>
  <c r="AA3116" i="3"/>
  <c r="AA3115" i="3"/>
  <c r="AA3114" i="3"/>
  <c r="AA3113" i="3"/>
  <c r="AA3112" i="3"/>
  <c r="AA3111" i="3"/>
  <c r="AA3110" i="3"/>
  <c r="AA3109" i="3"/>
  <c r="AA3108" i="3"/>
  <c r="AA3107" i="3"/>
  <c r="AA3106" i="3"/>
  <c r="AA3105" i="3"/>
  <c r="AA3104" i="3"/>
  <c r="AA3103" i="3"/>
  <c r="AA3102" i="3"/>
  <c r="AA3101" i="3"/>
  <c r="AA3100" i="3"/>
  <c r="AA3099" i="3"/>
  <c r="AA3098" i="3"/>
  <c r="AA3097" i="3"/>
  <c r="AA3096" i="3"/>
  <c r="AA3095" i="3"/>
  <c r="AA3094" i="3"/>
  <c r="AA3093" i="3"/>
  <c r="AA3092" i="3"/>
  <c r="AA3091" i="3"/>
  <c r="AA3090" i="3"/>
  <c r="AA3089" i="3"/>
  <c r="AA3088" i="3"/>
  <c r="AA3087" i="3"/>
  <c r="AA3086" i="3"/>
  <c r="AA3085" i="3"/>
  <c r="AA3084" i="3"/>
  <c r="AA3083" i="3"/>
  <c r="AA3082" i="3"/>
  <c r="AA3081" i="3"/>
  <c r="AA3080" i="3"/>
  <c r="AA3079" i="3"/>
  <c r="AA3078" i="3"/>
  <c r="AA3077" i="3"/>
  <c r="AA3076" i="3"/>
  <c r="AA3075" i="3"/>
  <c r="AA3074" i="3"/>
  <c r="AA3073" i="3"/>
  <c r="AA3072" i="3"/>
  <c r="AA3071" i="3"/>
  <c r="AA3070" i="3"/>
  <c r="AA3069" i="3"/>
  <c r="AA3068" i="3"/>
  <c r="AA3067" i="3"/>
  <c r="AA3066" i="3"/>
  <c r="AA3065" i="3"/>
  <c r="AA3064" i="3"/>
  <c r="AA3060" i="3"/>
  <c r="AA3059" i="3"/>
  <c r="AA3058" i="3"/>
  <c r="AA3057" i="3"/>
  <c r="AA3056" i="3"/>
  <c r="AA3055" i="3"/>
  <c r="AA3054" i="3"/>
  <c r="AA3053" i="3"/>
  <c r="AA3052" i="3"/>
  <c r="AA3051" i="3"/>
  <c r="AA3050" i="3"/>
  <c r="AA3049" i="3"/>
  <c r="AA3048" i="3"/>
  <c r="AA3047" i="3"/>
  <c r="AA3046" i="3"/>
  <c r="AA3045" i="3"/>
  <c r="AA3044" i="3"/>
  <c r="AA3043" i="3"/>
  <c r="AA3042" i="3"/>
  <c r="AA3041" i="3"/>
  <c r="AA3040" i="3"/>
  <c r="AA3039" i="3"/>
  <c r="AA3038" i="3"/>
  <c r="AA3037" i="3"/>
  <c r="AA3036" i="3"/>
  <c r="AA3035" i="3"/>
  <c r="AA3034" i="3"/>
  <c r="AA3033" i="3"/>
  <c r="AA3032" i="3"/>
  <c r="AA3031" i="3"/>
  <c r="AA3030" i="3"/>
  <c r="AA3029" i="3"/>
  <c r="AA3028" i="3"/>
  <c r="AA3027" i="3"/>
  <c r="AA3026" i="3"/>
  <c r="AA3025" i="3"/>
  <c r="AA3024" i="3"/>
  <c r="AA3023" i="3"/>
  <c r="AA3022" i="3"/>
  <c r="AA3021" i="3"/>
  <c r="AA3020" i="3"/>
  <c r="AA3019" i="3"/>
  <c r="AA3018" i="3"/>
  <c r="AA3017" i="3"/>
  <c r="AA3016" i="3"/>
  <c r="AA3015" i="3"/>
  <c r="AA3014" i="3"/>
  <c r="AA3013" i="3"/>
  <c r="AA3012" i="3"/>
  <c r="AA3011" i="3"/>
  <c r="AA3010" i="3"/>
  <c r="AA3009" i="3"/>
  <c r="AA3008" i="3"/>
  <c r="AA3007" i="3"/>
  <c r="AA3006" i="3"/>
  <c r="AA3005" i="3"/>
  <c r="AA3004" i="3"/>
  <c r="AA3003" i="3"/>
  <c r="AA3002" i="3"/>
  <c r="AA3001" i="3"/>
  <c r="AA3000" i="3"/>
  <c r="AA2999" i="3"/>
  <c r="AA2998" i="3"/>
  <c r="AA2997" i="3"/>
  <c r="AA2996" i="3"/>
  <c r="AA2995" i="3"/>
  <c r="AA2994" i="3"/>
  <c r="AA2993" i="3"/>
  <c r="AA2992" i="3"/>
  <c r="AA2991" i="3"/>
  <c r="AA2990" i="3"/>
  <c r="AA2989" i="3"/>
  <c r="AA2988" i="3"/>
  <c r="AA2987" i="3"/>
  <c r="AA2986" i="3"/>
  <c r="AA2985" i="3"/>
  <c r="AA2984" i="3"/>
  <c r="AA2983" i="3"/>
  <c r="AA2982" i="3"/>
  <c r="AA2981" i="3"/>
  <c r="AA2980" i="3"/>
  <c r="AA2979" i="3"/>
  <c r="AA2978" i="3"/>
  <c r="AA2977" i="3"/>
  <c r="AA2976" i="3"/>
  <c r="AA2975" i="3"/>
  <c r="AA2974" i="3"/>
  <c r="AA2973" i="3"/>
  <c r="AA2972" i="3"/>
  <c r="AA2971" i="3"/>
  <c r="AA2970" i="3"/>
  <c r="AA2969" i="3"/>
  <c r="AA2968" i="3"/>
  <c r="AA2967" i="3"/>
  <c r="AA2966" i="3"/>
  <c r="AA2965" i="3"/>
  <c r="AA2964" i="3"/>
  <c r="AA2963" i="3"/>
  <c r="AA2962" i="3"/>
  <c r="AA2961" i="3"/>
  <c r="AA2960" i="3"/>
  <c r="AA2959" i="3"/>
  <c r="AA2958" i="3"/>
  <c r="AA2957" i="3"/>
  <c r="AA2956" i="3"/>
  <c r="AA2955" i="3"/>
  <c r="AA2954" i="3"/>
  <c r="AA2953" i="3"/>
  <c r="AA2952" i="3"/>
  <c r="AA2951" i="3"/>
  <c r="AA2950" i="3"/>
  <c r="AA2949" i="3"/>
  <c r="AA2948" i="3"/>
  <c r="AA2947" i="3"/>
  <c r="AA2946" i="3"/>
  <c r="AA2945" i="3"/>
  <c r="AA2944" i="3"/>
  <c r="AA2943" i="3"/>
  <c r="AA2942" i="3"/>
  <c r="AA2941" i="3"/>
  <c r="AA2940" i="3"/>
  <c r="AA2939" i="3"/>
  <c r="AA2938" i="3"/>
  <c r="AA2937" i="3"/>
  <c r="AA2936" i="3"/>
  <c r="AA2935" i="3"/>
  <c r="AA2934" i="3"/>
  <c r="AA2933" i="3"/>
  <c r="AA2932" i="3"/>
  <c r="AA2931" i="3"/>
  <c r="AA2930" i="3"/>
  <c r="AA2929" i="3"/>
  <c r="AA2928" i="3"/>
  <c r="AA2927" i="3"/>
  <c r="AA2926" i="3"/>
  <c r="AA2925" i="3"/>
  <c r="AA2924" i="3"/>
  <c r="AA2923" i="3"/>
  <c r="AA2922" i="3"/>
  <c r="AA2921" i="3"/>
  <c r="AA2920" i="3"/>
  <c r="AA2919" i="3"/>
  <c r="AA2918" i="3"/>
  <c r="AA2917" i="3"/>
  <c r="AA2916" i="3"/>
  <c r="AA2915" i="3"/>
  <c r="AA2914" i="3"/>
  <c r="AA2913" i="3"/>
  <c r="AA2912" i="3"/>
  <c r="AA2911" i="3"/>
  <c r="AA2910" i="3"/>
  <c r="AA2909" i="3"/>
  <c r="AA2908" i="3"/>
  <c r="AA2907" i="3"/>
  <c r="AA2906" i="3"/>
  <c r="AA2905" i="3"/>
  <c r="AA2904" i="3"/>
  <c r="AA2903" i="3"/>
  <c r="AA2902" i="3"/>
  <c r="AA2901" i="3"/>
  <c r="AA2900" i="3"/>
  <c r="AA2899" i="3"/>
  <c r="AA2898" i="3"/>
  <c r="AA2897" i="3"/>
  <c r="AA2896" i="3"/>
  <c r="AA2895" i="3"/>
  <c r="AA2894" i="3"/>
  <c r="AA2893" i="3"/>
  <c r="AA2892" i="3"/>
  <c r="AA2891" i="3"/>
  <c r="AA2890" i="3"/>
  <c r="AA2889" i="3"/>
  <c r="AA2888" i="3"/>
  <c r="AA2887" i="3"/>
  <c r="AA2886" i="3"/>
  <c r="AA2885" i="3"/>
  <c r="AA2884" i="3"/>
  <c r="AA2883" i="3"/>
  <c r="AA2882" i="3"/>
  <c r="AA2881" i="3"/>
  <c r="AA2880" i="3"/>
  <c r="AA2879" i="3"/>
  <c r="AA2878" i="3"/>
  <c r="AA2877" i="3"/>
  <c r="AA2876" i="3"/>
  <c r="AA2875" i="3"/>
  <c r="AA2874" i="3"/>
  <c r="AA2873" i="3"/>
  <c r="AA2872" i="3"/>
  <c r="AA2871" i="3"/>
  <c r="AA2870" i="3"/>
  <c r="AA2869" i="3"/>
  <c r="AA2868" i="3"/>
  <c r="AA2867" i="3"/>
  <c r="AA2866" i="3"/>
  <c r="AA2865" i="3"/>
  <c r="AA2864" i="3"/>
  <c r="AA2863" i="3"/>
  <c r="AA2862" i="3"/>
  <c r="AA2861" i="3"/>
  <c r="AA2860" i="3"/>
  <c r="AA2859" i="3"/>
  <c r="AA2858" i="3"/>
  <c r="AA2857" i="3"/>
  <c r="AA2856" i="3"/>
  <c r="AA2855" i="3"/>
  <c r="AA2854" i="3"/>
  <c r="AA2853" i="3"/>
  <c r="AA2852" i="3"/>
  <c r="AA2851" i="3"/>
  <c r="AA2850" i="3"/>
  <c r="AA2849" i="3"/>
  <c r="AA2848" i="3"/>
  <c r="AA2847" i="3"/>
  <c r="AA2846" i="3"/>
  <c r="AA2845" i="3"/>
  <c r="AA2844" i="3"/>
  <c r="AA2843" i="3"/>
  <c r="AA2842" i="3"/>
  <c r="AA2841" i="3"/>
  <c r="AA2840" i="3"/>
  <c r="AA2839" i="3"/>
  <c r="AA2838" i="3"/>
  <c r="AA2837" i="3"/>
  <c r="AA2836" i="3"/>
  <c r="AA2835" i="3"/>
  <c r="AA2834" i="3"/>
  <c r="AA2833" i="3"/>
  <c r="AA2832" i="3"/>
  <c r="AA2831" i="3"/>
  <c r="AA2830" i="3"/>
  <c r="AA2829" i="3"/>
  <c r="AA2828" i="3"/>
  <c r="AA2827" i="3"/>
  <c r="AA2826" i="3"/>
  <c r="AA2825" i="3"/>
  <c r="AA2824" i="3"/>
  <c r="AA2823" i="3"/>
  <c r="AA2822" i="3"/>
  <c r="AA2821" i="3"/>
  <c r="AA2820" i="3"/>
  <c r="AA2819" i="3"/>
  <c r="AA2818" i="3"/>
  <c r="AA2817" i="3"/>
  <c r="AA2816" i="3"/>
  <c r="AA2815" i="3"/>
  <c r="AA2814" i="3"/>
  <c r="AA2813" i="3"/>
  <c r="AA2812" i="3"/>
  <c r="AA2811" i="3"/>
  <c r="AA2810" i="3"/>
  <c r="AA2809" i="3"/>
  <c r="AA2808" i="3"/>
  <c r="AA2807" i="3"/>
  <c r="AA2806" i="3"/>
  <c r="AA2805" i="3"/>
  <c r="AA2804" i="3"/>
  <c r="AA2803" i="3"/>
  <c r="AA2802" i="3"/>
  <c r="AA2801" i="3"/>
  <c r="AA2800" i="3"/>
  <c r="AA2799" i="3"/>
  <c r="AA2798" i="3"/>
  <c r="AA2797" i="3"/>
  <c r="AA2796" i="3"/>
  <c r="AA2795" i="3"/>
  <c r="AA2794" i="3"/>
  <c r="AA2793" i="3"/>
  <c r="AA2792" i="3"/>
  <c r="AA2791" i="3"/>
  <c r="AA2790" i="3"/>
  <c r="AA2789" i="3"/>
  <c r="AA2788" i="3"/>
  <c r="AA2787" i="3"/>
  <c r="AA2786" i="3"/>
  <c r="AA2785" i="3"/>
  <c r="AA2784" i="3"/>
  <c r="AA2783" i="3"/>
  <c r="AA2782" i="3"/>
  <c r="AA2781" i="3"/>
  <c r="AA2780" i="3"/>
  <c r="AA2779" i="3"/>
  <c r="AA2778" i="3"/>
  <c r="AA2777" i="3"/>
  <c r="AA2776" i="3"/>
  <c r="AA2775" i="3"/>
  <c r="AA2774" i="3"/>
  <c r="AA2773" i="3"/>
  <c r="AA2772" i="3"/>
  <c r="AA2771" i="3"/>
  <c r="AA2770" i="3"/>
  <c r="AA2769" i="3"/>
  <c r="AA2768" i="3"/>
  <c r="AA2763" i="3"/>
  <c r="AA2762" i="3"/>
  <c r="AA2761" i="3"/>
  <c r="AA2760" i="3"/>
  <c r="AA2759" i="3"/>
  <c r="AA2758" i="3"/>
  <c r="AA2755" i="3"/>
  <c r="AA2754" i="3"/>
  <c r="AA2753" i="3"/>
  <c r="AA2752" i="3"/>
  <c r="AA2751" i="3"/>
  <c r="AA2750" i="3"/>
  <c r="AA2749" i="3"/>
  <c r="AA2748" i="3"/>
  <c r="AA2747" i="3"/>
  <c r="AA2746" i="3"/>
  <c r="AA2745" i="3"/>
  <c r="AA2744" i="3"/>
  <c r="AA2743" i="3"/>
  <c r="AA2742" i="3"/>
  <c r="AA2741" i="3"/>
  <c r="AA2740" i="3"/>
  <c r="AA2739" i="3"/>
  <c r="AA2738" i="3"/>
  <c r="AA2737" i="3"/>
  <c r="AA2735" i="3"/>
  <c r="AA2734" i="3"/>
  <c r="AA2733" i="3"/>
  <c r="AA2732" i="3"/>
  <c r="AA2731" i="3"/>
  <c r="AA2730" i="3"/>
  <c r="AA2729" i="3"/>
  <c r="AA2728" i="3"/>
  <c r="AA2727" i="3"/>
  <c r="AA2726" i="3"/>
  <c r="AA2725" i="3"/>
  <c r="AA2724" i="3"/>
  <c r="AA2723" i="3"/>
  <c r="AA2722" i="3"/>
  <c r="AA2721" i="3"/>
  <c r="AA2720" i="3"/>
  <c r="AA2719" i="3"/>
  <c r="AA2718" i="3"/>
  <c r="AA2717" i="3"/>
  <c r="AA2716" i="3"/>
  <c r="AA2715" i="3"/>
  <c r="AA2714" i="3"/>
  <c r="AA2713" i="3"/>
  <c r="AA2712" i="3"/>
  <c r="AA2711" i="3"/>
  <c r="AA2710" i="3"/>
  <c r="AA2709" i="3"/>
  <c r="AA2708" i="3"/>
  <c r="AA2707" i="3"/>
  <c r="AA2706" i="3"/>
  <c r="AA2705" i="3"/>
  <c r="AA2704" i="3"/>
  <c r="AA2703" i="3"/>
  <c r="AA2702" i="3"/>
  <c r="AA2701" i="3"/>
  <c r="AA2700" i="3"/>
  <c r="AA2699" i="3"/>
  <c r="AA2698" i="3"/>
  <c r="AA2697" i="3"/>
  <c r="AA2696" i="3"/>
  <c r="AA2695" i="3"/>
  <c r="AA2694" i="3"/>
  <c r="AA2693" i="3"/>
  <c r="AA2692" i="3"/>
  <c r="AA2691" i="3"/>
  <c r="AA2690" i="3"/>
  <c r="AA2689" i="3"/>
  <c r="AA2688" i="3"/>
  <c r="AA2687" i="3"/>
  <c r="AA2686" i="3"/>
  <c r="AA2685" i="3"/>
  <c r="AA2684" i="3"/>
  <c r="AA2683" i="3"/>
  <c r="AA2682" i="3"/>
  <c r="AA2681" i="3"/>
  <c r="AA2680" i="3"/>
  <c r="AA2679" i="3"/>
  <c r="AA2678" i="3"/>
  <c r="AA2677" i="3"/>
  <c r="AA2676" i="3"/>
  <c r="AA2675" i="3"/>
  <c r="AA2674" i="3"/>
  <c r="AA2673" i="3"/>
  <c r="AA2672" i="3"/>
  <c r="AA2670" i="3"/>
  <c r="AA2669" i="3"/>
  <c r="AA2668" i="3"/>
  <c r="AA2667" i="3"/>
  <c r="AA2666" i="3"/>
  <c r="AA2665" i="3"/>
  <c r="AA2664" i="3"/>
  <c r="AA2663" i="3"/>
  <c r="AA2662" i="3"/>
  <c r="AA2661" i="3"/>
  <c r="AA2660" i="3"/>
  <c r="AA2659" i="3"/>
  <c r="AA2658" i="3"/>
  <c r="AA2657" i="3"/>
  <c r="AA2656" i="3"/>
  <c r="AA2655" i="3"/>
  <c r="AA2654" i="3"/>
  <c r="AA2653" i="3"/>
  <c r="AA2652" i="3"/>
  <c r="AA2651" i="3"/>
  <c r="AA2650" i="3"/>
  <c r="AA2649" i="3"/>
  <c r="AA2648" i="3"/>
  <c r="AA2647" i="3"/>
  <c r="AA2646" i="3"/>
  <c r="AA2645" i="3"/>
  <c r="AA2644" i="3"/>
  <c r="AA2643" i="3"/>
  <c r="AA2642" i="3"/>
  <c r="AA2641" i="3"/>
  <c r="AA2640" i="3"/>
  <c r="AA2639" i="3"/>
  <c r="AA2638" i="3"/>
  <c r="AA2637" i="3"/>
  <c r="AA2636" i="3"/>
  <c r="AA2635" i="3"/>
  <c r="AA2634" i="3"/>
  <c r="AA2633" i="3"/>
  <c r="AA2632" i="3"/>
  <c r="AA2631" i="3"/>
  <c r="AA2630" i="3"/>
  <c r="AA2629" i="3"/>
  <c r="AA2628" i="3"/>
  <c r="AA2627" i="3"/>
  <c r="AA2626" i="3"/>
  <c r="AA2625" i="3"/>
  <c r="AA2624" i="3"/>
  <c r="AA2623" i="3"/>
  <c r="AA2622" i="3"/>
  <c r="AA2621" i="3"/>
  <c r="AA2620" i="3"/>
  <c r="AA2619" i="3"/>
  <c r="AA2618" i="3"/>
  <c r="AA2617" i="3"/>
  <c r="AA2616" i="3"/>
  <c r="AA2615" i="3"/>
  <c r="AA2614" i="3"/>
  <c r="AA2613" i="3"/>
  <c r="AA2612" i="3"/>
  <c r="AA2611" i="3"/>
  <c r="AA2610" i="3"/>
  <c r="AA2609" i="3"/>
  <c r="AA2608" i="3"/>
  <c r="AA2607" i="3"/>
  <c r="AA2606" i="3"/>
  <c r="AA2605" i="3"/>
  <c r="AA2604" i="3"/>
  <c r="AA2603" i="3"/>
  <c r="AA2599" i="3"/>
  <c r="AA2598" i="3"/>
  <c r="AA2597" i="3"/>
  <c r="AA2596" i="3"/>
  <c r="AA2595" i="3"/>
  <c r="AA2594" i="3"/>
  <c r="AA2593" i="3"/>
  <c r="AA2592" i="3"/>
  <c r="AA2591" i="3"/>
  <c r="AA2590" i="3"/>
  <c r="AA2589" i="3"/>
  <c r="AA2588" i="3"/>
  <c r="AA2587" i="3"/>
  <c r="AA2586" i="3"/>
  <c r="AA2585" i="3"/>
  <c r="AA2581" i="3"/>
  <c r="AA2580" i="3"/>
  <c r="AA2579" i="3"/>
  <c r="AA2578" i="3"/>
  <c r="AA2577" i="3"/>
  <c r="AA2576" i="3"/>
  <c r="AA2575" i="3"/>
  <c r="AA2574" i="3"/>
  <c r="AA2573" i="3"/>
  <c r="AA2572" i="3"/>
  <c r="AA2571" i="3"/>
  <c r="AA2570" i="3"/>
  <c r="AA2569" i="3"/>
  <c r="AA2568" i="3"/>
  <c r="AA2567" i="3"/>
  <c r="AA2566" i="3"/>
  <c r="AA2565" i="3"/>
  <c r="AA2564" i="3"/>
  <c r="AA2563" i="3"/>
  <c r="AA2562" i="3"/>
  <c r="AA2561" i="3"/>
  <c r="AA2560" i="3"/>
  <c r="AA2559" i="3"/>
  <c r="AA2558" i="3"/>
  <c r="AA2554" i="3"/>
  <c r="AA2553" i="3"/>
  <c r="AA2552" i="3"/>
  <c r="AA2551" i="3"/>
  <c r="AA2550" i="3"/>
  <c r="AA2549" i="3"/>
  <c r="AA2548" i="3"/>
  <c r="AA2547" i="3"/>
  <c r="AA2546" i="3"/>
  <c r="AA2545" i="3"/>
  <c r="AA2544" i="3"/>
  <c r="AA2543" i="3"/>
  <c r="AA2542" i="3"/>
  <c r="AA2541" i="3"/>
  <c r="AA2540" i="3"/>
  <c r="AA2539" i="3"/>
  <c r="AA2538" i="3"/>
  <c r="AA2537" i="3"/>
  <c r="AA2536" i="3"/>
  <c r="AA2535" i="3"/>
  <c r="AA2534" i="3"/>
  <c r="AA2533" i="3"/>
  <c r="AA2532" i="3"/>
  <c r="AA2531" i="3"/>
  <c r="AA2530" i="3"/>
  <c r="AA2529" i="3"/>
  <c r="AA2528" i="3"/>
  <c r="AA2527" i="3"/>
  <c r="AA2526" i="3"/>
  <c r="AA2525" i="3"/>
  <c r="AA2524" i="3"/>
  <c r="AA2523" i="3"/>
  <c r="AA2522" i="3"/>
  <c r="AA2521" i="3"/>
  <c r="AA2520" i="3"/>
  <c r="AA2519" i="3"/>
  <c r="AA2518" i="3"/>
  <c r="AA2517" i="3"/>
  <c r="AA2516" i="3"/>
  <c r="AA2515" i="3"/>
  <c r="AA2514" i="3"/>
  <c r="AA2513" i="3"/>
  <c r="AA2512" i="3"/>
  <c r="AA2511" i="3"/>
  <c r="AA2510" i="3"/>
  <c r="AA2509" i="3"/>
  <c r="AA2508" i="3"/>
  <c r="AA2507" i="3"/>
  <c r="AA2506" i="3"/>
  <c r="AA2505" i="3"/>
  <c r="AA2504" i="3"/>
  <c r="AA2503" i="3"/>
  <c r="AA2502" i="3"/>
  <c r="AA2501" i="3"/>
  <c r="AA2500" i="3"/>
  <c r="AA2499" i="3"/>
  <c r="AA2498" i="3"/>
  <c r="AA2497" i="3"/>
  <c r="AA2496" i="3"/>
  <c r="AA2495" i="3"/>
  <c r="AA2494" i="3"/>
  <c r="AA2493" i="3"/>
  <c r="AA2492" i="3"/>
  <c r="AA2491" i="3"/>
  <c r="AA2490" i="3"/>
  <c r="AA2489" i="3"/>
  <c r="AA2488" i="3"/>
  <c r="AA2487" i="3"/>
  <c r="AA2486" i="3"/>
  <c r="AA2485" i="3"/>
  <c r="AA2484" i="3"/>
  <c r="AA2483" i="3"/>
  <c r="AA2482" i="3"/>
  <c r="AA2481" i="3"/>
  <c r="AA2480" i="3"/>
  <c r="AA2479" i="3"/>
  <c r="AA2478" i="3"/>
  <c r="AA2477" i="3"/>
  <c r="AA2476" i="3"/>
  <c r="AA2475" i="3"/>
  <c r="AA2474" i="3"/>
  <c r="AA2473" i="3"/>
  <c r="AA2472" i="3"/>
  <c r="AA2471" i="3"/>
  <c r="AA2470" i="3"/>
  <c r="AA2469" i="3"/>
  <c r="AA2468" i="3"/>
  <c r="AA2467" i="3"/>
  <c r="AA2466" i="3"/>
  <c r="AA2465" i="3"/>
  <c r="AA2464" i="3"/>
  <c r="AA2463" i="3"/>
  <c r="AA2462" i="3"/>
  <c r="AA2461" i="3"/>
  <c r="AA2460" i="3"/>
  <c r="AA2459" i="3"/>
  <c r="AA2458" i="3"/>
  <c r="AA2457" i="3"/>
  <c r="AA2456" i="3"/>
  <c r="AA2455" i="3"/>
  <c r="AA2454" i="3"/>
  <c r="AA2453" i="3"/>
  <c r="AA2452" i="3"/>
  <c r="AA2451" i="3"/>
  <c r="AA2449" i="3"/>
  <c r="AA2448" i="3"/>
  <c r="AA2447" i="3"/>
  <c r="AA2446" i="3"/>
  <c r="AA2445" i="3"/>
  <c r="AA2444" i="3"/>
  <c r="AA2443" i="3"/>
  <c r="AA2442" i="3"/>
  <c r="AA2441" i="3"/>
  <c r="AA2440" i="3"/>
  <c r="AA2439" i="3"/>
  <c r="AA2438" i="3"/>
  <c r="AA2437" i="3"/>
  <c r="AA2436" i="3"/>
  <c r="AA2435" i="3"/>
  <c r="AA2434" i="3"/>
  <c r="AA2433" i="3"/>
  <c r="AA2432" i="3"/>
  <c r="AA2431" i="3"/>
  <c r="AA2430" i="3"/>
  <c r="AA2429" i="3"/>
  <c r="AA2428" i="3"/>
  <c r="AA2427" i="3"/>
  <c r="AA2426" i="3"/>
  <c r="AA2425" i="3"/>
  <c r="AA2424" i="3"/>
  <c r="AA2423" i="3"/>
  <c r="AA2422" i="3"/>
  <c r="AA2421" i="3"/>
  <c r="AA2420" i="3"/>
  <c r="AA2419" i="3"/>
  <c r="AA2418" i="3"/>
  <c r="AA2417" i="3"/>
  <c r="AA2416" i="3"/>
  <c r="AA2415" i="3"/>
  <c r="AA2414" i="3"/>
  <c r="AA2413" i="3"/>
  <c r="AA2412" i="3"/>
  <c r="AA2411" i="3"/>
  <c r="AA2410" i="3"/>
  <c r="AA2409" i="3"/>
  <c r="AA2408" i="3"/>
  <c r="AA2407" i="3"/>
  <c r="AA2406" i="3"/>
  <c r="AA2405" i="3"/>
  <c r="AA2404" i="3"/>
  <c r="AA2403" i="3"/>
  <c r="AA2402" i="3"/>
  <c r="AA2401" i="3"/>
  <c r="AA2400" i="3"/>
  <c r="AA2399" i="3"/>
  <c r="AA2398" i="3"/>
  <c r="AA2397" i="3"/>
  <c r="AA2396" i="3"/>
  <c r="AA2395" i="3"/>
  <c r="AA2394" i="3"/>
  <c r="AA2393" i="3"/>
  <c r="AA2392" i="3"/>
  <c r="AA2391" i="3"/>
  <c r="AA2390" i="3"/>
  <c r="AA2389" i="3"/>
  <c r="AA2388" i="3"/>
  <c r="AA2387" i="3"/>
  <c r="AA2386" i="3"/>
  <c r="AA2385" i="3"/>
  <c r="AA2384" i="3"/>
  <c r="AA2383" i="3"/>
  <c r="AA2382" i="3"/>
  <c r="AA2381" i="3"/>
  <c r="AA2380" i="3"/>
  <c r="AA2379" i="3"/>
  <c r="AA2378" i="3"/>
  <c r="AA2377" i="3"/>
  <c r="AA2376" i="3"/>
  <c r="AA2375" i="3"/>
  <c r="AA2374" i="3"/>
  <c r="AA2373" i="3"/>
  <c r="AA2372" i="3"/>
  <c r="AA2371" i="3"/>
  <c r="AA2370" i="3"/>
  <c r="AA2369" i="3"/>
  <c r="AA2368" i="3"/>
  <c r="AA2367" i="3"/>
  <c r="AA2366" i="3"/>
  <c r="AA2365" i="3"/>
  <c r="AA2364" i="3"/>
  <c r="AA2363" i="3"/>
  <c r="AA2362" i="3"/>
  <c r="AA2361" i="3"/>
  <c r="AA2360" i="3"/>
  <c r="AA2359" i="3"/>
  <c r="AA2358" i="3"/>
  <c r="AA2357" i="3"/>
  <c r="AA2356" i="3"/>
  <c r="AA2355" i="3"/>
  <c r="AA2354" i="3"/>
  <c r="AA2353" i="3"/>
  <c r="AA2352" i="3"/>
  <c r="AA2351" i="3"/>
  <c r="AA2350" i="3"/>
  <c r="AA2349" i="3"/>
  <c r="AA2348" i="3"/>
  <c r="AA2347" i="3"/>
  <c r="AA2346" i="3"/>
  <c r="AA2345" i="3"/>
  <c r="AA2344" i="3"/>
  <c r="AA2343" i="3"/>
  <c r="AA2342" i="3"/>
  <c r="AA2341" i="3"/>
  <c r="AA2340" i="3"/>
  <c r="AA2339" i="3"/>
  <c r="AA2335" i="3"/>
  <c r="AA2334" i="3"/>
  <c r="AA2333" i="3"/>
  <c r="AA2332" i="3"/>
  <c r="AA2331" i="3"/>
  <c r="AA2330" i="3"/>
  <c r="AA2329" i="3"/>
  <c r="AA2328" i="3"/>
  <c r="AA2327" i="3"/>
  <c r="AA2326" i="3"/>
  <c r="AA2325" i="3"/>
  <c r="AA2324" i="3"/>
  <c r="AA2323" i="3"/>
  <c r="AA2322" i="3"/>
  <c r="AA2321" i="3"/>
  <c r="AA2320" i="3"/>
  <c r="AA2319" i="3"/>
  <c r="AA2318" i="3"/>
  <c r="AA2317" i="3"/>
  <c r="AA2316" i="3"/>
  <c r="AA2315" i="3"/>
  <c r="AA2314" i="3"/>
  <c r="AA2313" i="3"/>
  <c r="AA2312" i="3"/>
  <c r="AA2311" i="3"/>
  <c r="AA2310" i="3"/>
  <c r="AA2309" i="3"/>
  <c r="AA2308" i="3"/>
  <c r="AA2307" i="3"/>
  <c r="AA2306" i="3"/>
  <c r="AA2305" i="3"/>
  <c r="AA2304" i="3"/>
  <c r="AA2303" i="3"/>
  <c r="AA2302" i="3"/>
  <c r="AA2301" i="3"/>
  <c r="AA2300" i="3"/>
  <c r="AA2299" i="3"/>
  <c r="AA2298" i="3"/>
  <c r="AA2297" i="3"/>
  <c r="AA2296" i="3"/>
  <c r="AA2295" i="3"/>
  <c r="AA2294" i="3"/>
  <c r="AA2293" i="3"/>
  <c r="AA2292" i="3"/>
  <c r="AA2291" i="3"/>
  <c r="AA2290" i="3"/>
  <c r="AA2289" i="3"/>
  <c r="AA2288" i="3"/>
  <c r="AA2287" i="3"/>
  <c r="AA2286" i="3"/>
  <c r="AA2285" i="3"/>
  <c r="AA2284" i="3"/>
  <c r="AA2283" i="3"/>
  <c r="AA2282" i="3"/>
  <c r="AA2281" i="3"/>
  <c r="AA2280" i="3"/>
  <c r="AA2279" i="3"/>
  <c r="AA2278" i="3"/>
  <c r="AA2277" i="3"/>
  <c r="AA2276" i="3"/>
  <c r="AA2275" i="3"/>
  <c r="AA2274" i="3"/>
  <c r="AA2273" i="3"/>
  <c r="AA2272" i="3"/>
  <c r="AA2271" i="3"/>
  <c r="AA2270" i="3"/>
  <c r="AA2269" i="3"/>
  <c r="AA2268" i="3"/>
  <c r="AA2267" i="3"/>
  <c r="AA2266" i="3"/>
  <c r="AA2264" i="3"/>
  <c r="AA2263" i="3"/>
  <c r="AA2262" i="3"/>
  <c r="AA2261" i="3"/>
  <c r="AA2260" i="3"/>
  <c r="AA2259" i="3"/>
  <c r="AA2258" i="3"/>
  <c r="AA2257" i="3"/>
  <c r="AA2256" i="3"/>
  <c r="AA2255" i="3"/>
  <c r="AA2254" i="3"/>
  <c r="AA2253" i="3"/>
  <c r="AA2252" i="3"/>
  <c r="AA2251" i="3"/>
  <c r="AA2250" i="3"/>
  <c r="AA2249" i="3"/>
  <c r="AA2248" i="3"/>
  <c r="AA2247" i="3"/>
  <c r="AA2246" i="3"/>
  <c r="AA2245" i="3"/>
  <c r="AA2244" i="3"/>
  <c r="AA2243" i="3"/>
  <c r="AA2242" i="3"/>
  <c r="AA2241" i="3"/>
  <c r="AA2240" i="3"/>
  <c r="AA2239" i="3"/>
  <c r="AA2238" i="3"/>
  <c r="AA2237" i="3"/>
  <c r="AA2236" i="3"/>
  <c r="AA2235" i="3"/>
  <c r="AA2234" i="3"/>
  <c r="AA2233" i="3"/>
  <c r="AA2232" i="3"/>
  <c r="AA2231" i="3"/>
  <c r="AA2230" i="3"/>
  <c r="AA2229" i="3"/>
  <c r="AA2228" i="3"/>
  <c r="AA2227" i="3"/>
  <c r="AA2226" i="3"/>
  <c r="AA2225" i="3"/>
  <c r="AA2224" i="3"/>
  <c r="AA2223" i="3"/>
  <c r="AA2222" i="3"/>
  <c r="AA2221" i="3"/>
  <c r="AA2220" i="3"/>
  <c r="AA2219" i="3"/>
  <c r="AA2218" i="3"/>
  <c r="AA2217" i="3"/>
  <c r="AA2216" i="3"/>
  <c r="AA2215" i="3"/>
  <c r="AA2214" i="3"/>
  <c r="AA2213" i="3"/>
  <c r="AA2212" i="3"/>
  <c r="AA2211" i="3"/>
  <c r="AA2210" i="3"/>
  <c r="AA2209" i="3"/>
  <c r="AA2208" i="3"/>
  <c r="AA2207" i="3"/>
  <c r="AA2206" i="3"/>
  <c r="AA2205" i="3"/>
  <c r="AA2204" i="3"/>
  <c r="AA2203" i="3"/>
  <c r="AA2202" i="3"/>
  <c r="AA2201" i="3"/>
  <c r="AA2200" i="3"/>
  <c r="AA2199" i="3"/>
  <c r="AA2198" i="3"/>
  <c r="AA2197" i="3"/>
  <c r="AA2196" i="3"/>
  <c r="AA2195" i="3"/>
  <c r="AA2194" i="3"/>
  <c r="AA2193" i="3"/>
  <c r="AA2192" i="3"/>
  <c r="AA2191" i="3"/>
  <c r="AA2190" i="3"/>
  <c r="AA2189" i="3"/>
  <c r="AA2188" i="3"/>
  <c r="AA2187" i="3"/>
  <c r="AA2186" i="3"/>
  <c r="AA2185" i="3"/>
  <c r="AA2184" i="3"/>
  <c r="AA2183" i="3"/>
  <c r="AA2182" i="3"/>
  <c r="AA2181" i="3"/>
  <c r="AA2180" i="3"/>
  <c r="AA2179" i="3"/>
  <c r="AA2178" i="3"/>
  <c r="AA2177" i="3"/>
  <c r="AA2176" i="3"/>
  <c r="AA2175" i="3"/>
  <c r="AA2174" i="3"/>
  <c r="AA2173" i="3"/>
  <c r="AA2172" i="3"/>
  <c r="AA2171" i="3"/>
  <c r="AA2170" i="3"/>
  <c r="AA2169" i="3"/>
  <c r="AA2168" i="3"/>
  <c r="AA2167" i="3"/>
  <c r="AA2166" i="3"/>
  <c r="AA2165" i="3"/>
  <c r="AA2164" i="3"/>
  <c r="AA2163" i="3"/>
  <c r="AA2162" i="3"/>
  <c r="AA2161" i="3"/>
  <c r="AA2160" i="3"/>
  <c r="AA2159" i="3"/>
  <c r="AA2158" i="3"/>
  <c r="AA2157" i="3"/>
  <c r="AA2156" i="3"/>
  <c r="AA2155" i="3"/>
  <c r="AA2154" i="3"/>
  <c r="AA2153" i="3"/>
  <c r="AA2152" i="3"/>
  <c r="AA2151" i="3"/>
  <c r="AA2150" i="3"/>
  <c r="AA2149" i="3"/>
  <c r="AA2148" i="3"/>
  <c r="AA2147" i="3"/>
  <c r="AA2146" i="3"/>
  <c r="AA2145" i="3"/>
  <c r="AA2144" i="3"/>
  <c r="AA2143" i="3"/>
  <c r="AA2142" i="3"/>
  <c r="AA2141" i="3"/>
  <c r="AA2140" i="3"/>
  <c r="AA2139" i="3"/>
  <c r="AA2138" i="3"/>
  <c r="AA2137" i="3"/>
  <c r="AA2136" i="3"/>
  <c r="AA2135" i="3"/>
  <c r="AA2134" i="3"/>
  <c r="AA2133" i="3"/>
  <c r="AA2132" i="3"/>
  <c r="AA2131" i="3"/>
  <c r="AA2130" i="3"/>
  <c r="AA2129" i="3"/>
  <c r="AA2128" i="3"/>
  <c r="AA2127" i="3"/>
  <c r="AA2126" i="3"/>
  <c r="AA2125" i="3"/>
  <c r="AA2124" i="3"/>
  <c r="AA2123" i="3"/>
  <c r="AA2122" i="3"/>
  <c r="AA2121" i="3"/>
  <c r="AA2120" i="3"/>
  <c r="AA2119" i="3"/>
  <c r="AA2118" i="3"/>
  <c r="AA2117" i="3"/>
  <c r="AA2116" i="3"/>
  <c r="AA2115" i="3"/>
  <c r="AA2114" i="3"/>
  <c r="AA2113" i="3"/>
  <c r="AA2112" i="3"/>
  <c r="AA2111" i="3"/>
  <c r="AA2110" i="3"/>
  <c r="AA2109" i="3"/>
  <c r="AA2108" i="3"/>
  <c r="AA2107" i="3"/>
  <c r="AA2106" i="3"/>
  <c r="AA2105" i="3"/>
  <c r="AA2104" i="3"/>
  <c r="AA2103" i="3"/>
  <c r="AA2102" i="3"/>
  <c r="AA2101" i="3"/>
  <c r="AA2100" i="3"/>
  <c r="AA2099" i="3"/>
  <c r="AA2098" i="3"/>
  <c r="AA2097" i="3"/>
  <c r="AA2096" i="3"/>
  <c r="AA2095" i="3"/>
  <c r="AA2094" i="3"/>
  <c r="AA2093" i="3"/>
  <c r="AA2092" i="3"/>
  <c r="AA2091" i="3"/>
  <c r="AA2090" i="3"/>
  <c r="AA2089" i="3"/>
  <c r="AA2088" i="3"/>
  <c r="AA2087" i="3"/>
  <c r="AA2086" i="3"/>
  <c r="AA2085" i="3"/>
  <c r="AA2084" i="3"/>
  <c r="AA2083" i="3"/>
  <c r="AA2082" i="3"/>
  <c r="AA2081" i="3"/>
  <c r="AA2080" i="3"/>
  <c r="AA2079" i="3"/>
  <c r="AA2078" i="3"/>
  <c r="AA2077" i="3"/>
  <c r="AA2076" i="3"/>
  <c r="AA2075" i="3"/>
  <c r="AA2074" i="3"/>
  <c r="AA2073" i="3"/>
  <c r="AA2072" i="3"/>
  <c r="AA2070" i="3"/>
  <c r="AA2069" i="3"/>
  <c r="AA2068" i="3"/>
  <c r="AA2067" i="3"/>
  <c r="AA2066" i="3"/>
  <c r="AA2065" i="3"/>
  <c r="AA2064" i="3"/>
  <c r="AA2063" i="3"/>
  <c r="AA2062" i="3"/>
  <c r="AA2061" i="3"/>
  <c r="AA2060" i="3"/>
  <c r="AA2059" i="3"/>
  <c r="AA2058" i="3"/>
  <c r="AA2057" i="3"/>
  <c r="AA2056" i="3"/>
  <c r="AA2055" i="3"/>
  <c r="AA2054" i="3"/>
  <c r="AA2053" i="3"/>
  <c r="AA2052" i="3"/>
  <c r="AA2051" i="3"/>
  <c r="AA2050" i="3"/>
  <c r="AA2049" i="3"/>
  <c r="AA2048" i="3"/>
  <c r="AA2047" i="3"/>
  <c r="AA2046" i="3"/>
  <c r="AA2045" i="3"/>
  <c r="AA2044" i="3"/>
  <c r="AA2043" i="3"/>
  <c r="AA2042" i="3"/>
  <c r="AA2041" i="3"/>
  <c r="AA2040" i="3"/>
  <c r="AA2039" i="3"/>
  <c r="AA2038" i="3"/>
  <c r="AA2037" i="3"/>
  <c r="AA2036" i="3"/>
  <c r="AA2035" i="3"/>
  <c r="AA2034" i="3"/>
  <c r="AA2033" i="3"/>
  <c r="AA2032" i="3"/>
  <c r="AA2031" i="3"/>
  <c r="AA2030" i="3"/>
  <c r="AA2029" i="3"/>
  <c r="AA2028" i="3"/>
  <c r="AA2027" i="3"/>
  <c r="AA2026" i="3"/>
  <c r="AA2025" i="3"/>
  <c r="AA2024" i="3"/>
  <c r="AA2023" i="3"/>
  <c r="AA2022" i="3"/>
  <c r="AA2021" i="3"/>
  <c r="AA2020" i="3"/>
  <c r="AA2019" i="3"/>
  <c r="AA2018" i="3"/>
  <c r="AA2017" i="3"/>
  <c r="AA2016" i="3"/>
  <c r="AA2015" i="3"/>
  <c r="AA2014" i="3"/>
  <c r="AA2013" i="3"/>
  <c r="AA2012" i="3"/>
  <c r="AA2011" i="3"/>
  <c r="AA2010" i="3"/>
  <c r="AA2009" i="3"/>
  <c r="AA2008" i="3"/>
  <c r="AA2007" i="3"/>
  <c r="AA2006" i="3"/>
  <c r="AA2005" i="3"/>
  <c r="AA1993" i="3"/>
  <c r="AA1992" i="3"/>
  <c r="AA1991" i="3"/>
  <c r="AA1990" i="3"/>
  <c r="AA1989" i="3"/>
  <c r="AA1988" i="3"/>
  <c r="AA1987" i="3"/>
  <c r="AA1986" i="3"/>
  <c r="AA1985" i="3"/>
  <c r="AA1984" i="3"/>
  <c r="AA1983" i="3"/>
  <c r="AA1982" i="3"/>
  <c r="AA1981" i="3"/>
  <c r="AA1980" i="3"/>
  <c r="AA1979" i="3"/>
  <c r="AA1978" i="3"/>
  <c r="AA1977" i="3"/>
  <c r="AA1976" i="3"/>
  <c r="AA1975" i="3"/>
  <c r="AA1974" i="3"/>
  <c r="AA1973" i="3"/>
  <c r="AA1972" i="3"/>
  <c r="AA1971" i="3"/>
  <c r="AA1970" i="3"/>
  <c r="AA1969" i="3"/>
  <c r="AA1968" i="3"/>
  <c r="AA1967" i="3"/>
  <c r="AA1966" i="3"/>
  <c r="AA1965" i="3"/>
  <c r="AA1964" i="3"/>
  <c r="AA1963" i="3"/>
  <c r="AA1962" i="3"/>
  <c r="AA1961" i="3"/>
  <c r="AA1960" i="3"/>
  <c r="AA1959" i="3"/>
  <c r="AA1958" i="3"/>
  <c r="AA1957" i="3"/>
  <c r="AA1956" i="3"/>
  <c r="AA1955" i="3"/>
  <c r="AA1954" i="3"/>
  <c r="AA1953" i="3"/>
  <c r="AA1952" i="3"/>
  <c r="AA1951" i="3"/>
  <c r="AA1950" i="3"/>
  <c r="AA1949" i="3"/>
  <c r="AA1948" i="3"/>
  <c r="AA1947" i="3"/>
  <c r="AA1946" i="3"/>
  <c r="AA1945" i="3"/>
  <c r="AA1944" i="3"/>
  <c r="AA1943" i="3"/>
  <c r="AA1942" i="3"/>
  <c r="AA1941" i="3"/>
  <c r="AA1940" i="3"/>
  <c r="AA1939" i="3"/>
  <c r="AA1938" i="3"/>
  <c r="AA1937" i="3"/>
  <c r="AA1936" i="3"/>
  <c r="AA1935" i="3"/>
  <c r="AA1934" i="3"/>
  <c r="AA1933" i="3"/>
  <c r="AA1932" i="3"/>
  <c r="AA1931" i="3"/>
  <c r="AA1930" i="3"/>
  <c r="AA1929" i="3"/>
  <c r="AA1928" i="3"/>
  <c r="AA1927" i="3"/>
  <c r="AA1926" i="3"/>
  <c r="AA1925" i="3"/>
  <c r="AA1924" i="3"/>
  <c r="AA1923" i="3"/>
  <c r="AA1922" i="3"/>
  <c r="AA1921" i="3"/>
  <c r="AA1920" i="3"/>
  <c r="AA1919" i="3"/>
  <c r="AA1918" i="3"/>
  <c r="AA1917" i="3"/>
  <c r="AA1916" i="3"/>
  <c r="AA1915" i="3"/>
  <c r="AA1914" i="3"/>
  <c r="AA1913" i="3"/>
  <c r="AA1912" i="3"/>
  <c r="AA1911" i="3"/>
  <c r="AA1910" i="3"/>
  <c r="AA1909" i="3"/>
  <c r="AA1908" i="3"/>
  <c r="AA1907" i="3"/>
  <c r="AA1906" i="3"/>
  <c r="AA1905" i="3"/>
  <c r="AA1904" i="3"/>
  <c r="AA1903" i="3"/>
  <c r="AA1902" i="3"/>
  <c r="AA1901" i="3"/>
  <c r="AA1900" i="3"/>
  <c r="AA1898" i="3"/>
  <c r="AA1897" i="3"/>
  <c r="AA1896" i="3"/>
  <c r="AA1895" i="3"/>
  <c r="AA1894" i="3"/>
  <c r="AA1893" i="3"/>
  <c r="AA1892" i="3"/>
  <c r="AA1891" i="3"/>
  <c r="AA1890" i="3"/>
  <c r="AA1889" i="3"/>
  <c r="AA1888" i="3"/>
  <c r="AA1887" i="3"/>
  <c r="AA1886" i="3"/>
  <c r="AA1885" i="3"/>
  <c r="AA1884" i="3"/>
  <c r="AA1883" i="3"/>
  <c r="AA1882" i="3"/>
  <c r="AA1881" i="3"/>
  <c r="AA1880" i="3"/>
  <c r="AA1879" i="3"/>
  <c r="AA1878" i="3"/>
  <c r="AA1877" i="3"/>
  <c r="AA1876" i="3"/>
  <c r="AA1875" i="3"/>
  <c r="AA1874" i="3"/>
  <c r="AA1873" i="3"/>
  <c r="AA1872" i="3"/>
  <c r="AA1871" i="3"/>
  <c r="AA1870" i="3"/>
  <c r="AA1869" i="3"/>
  <c r="AA1868" i="3"/>
  <c r="AA1867" i="3"/>
  <c r="AA1866" i="3"/>
  <c r="AA1865" i="3"/>
  <c r="AA1864" i="3"/>
  <c r="AA1863" i="3"/>
  <c r="AA1862" i="3"/>
  <c r="AA1861" i="3"/>
  <c r="AA1860" i="3"/>
  <c r="AA1859" i="3"/>
  <c r="AA1858" i="3"/>
  <c r="AA1857" i="3"/>
  <c r="AA1856" i="3"/>
  <c r="AA1855" i="3"/>
  <c r="AA1854" i="3"/>
  <c r="AA1853" i="3"/>
  <c r="AA1852" i="3"/>
  <c r="AA1851" i="3"/>
  <c r="AA1850" i="3"/>
  <c r="AA1849" i="3"/>
  <c r="AA1848" i="3"/>
  <c r="AA1847" i="3"/>
  <c r="AA1846" i="3"/>
  <c r="AA1844" i="3"/>
  <c r="AA1843" i="3"/>
  <c r="AA1842" i="3"/>
  <c r="AA1841" i="3"/>
  <c r="AA1840" i="3"/>
  <c r="AA1839" i="3"/>
  <c r="AA1838" i="3"/>
  <c r="AA1837" i="3"/>
  <c r="AA1836" i="3"/>
  <c r="AA1835" i="3"/>
  <c r="AA1834" i="3"/>
  <c r="AA1833" i="3"/>
  <c r="AA1832" i="3"/>
  <c r="AA1831" i="3"/>
  <c r="AA1830" i="3"/>
  <c r="AA1829" i="3"/>
  <c r="AA1828" i="3"/>
  <c r="AA1827" i="3"/>
  <c r="AA1826" i="3"/>
  <c r="AA1825" i="3"/>
  <c r="AA1824" i="3"/>
  <c r="AA1823" i="3"/>
  <c r="AA1822" i="3"/>
  <c r="AA1821" i="3"/>
  <c r="AA1820" i="3"/>
  <c r="AA1819" i="3"/>
  <c r="AA1818" i="3"/>
  <c r="AA1817" i="3"/>
  <c r="AA1816" i="3"/>
  <c r="AA1815" i="3"/>
  <c r="AA1814" i="3"/>
  <c r="AA1813" i="3"/>
  <c r="AA1812" i="3"/>
  <c r="AA1811" i="3"/>
  <c r="AA1810" i="3"/>
  <c r="AA1809" i="3"/>
  <c r="AA1808" i="3"/>
  <c r="AA1807" i="3"/>
  <c r="AA1806" i="3"/>
  <c r="AA1805" i="3"/>
  <c r="AA1804" i="3"/>
  <c r="AA1803" i="3"/>
  <c r="AA1802" i="3"/>
  <c r="AA1801" i="3"/>
  <c r="AA1800" i="3"/>
  <c r="AA1799" i="3"/>
  <c r="AA1798" i="3"/>
  <c r="AA1797" i="3"/>
  <c r="AA1796" i="3"/>
  <c r="AA1795" i="3"/>
  <c r="AA1794" i="3"/>
  <c r="AA1793" i="3"/>
  <c r="AA1792" i="3"/>
  <c r="AA1791" i="3"/>
  <c r="AA1790" i="3"/>
  <c r="AA1789" i="3"/>
  <c r="AA1788" i="3"/>
  <c r="AA1787" i="3"/>
  <c r="AA1786" i="3"/>
  <c r="AA1785" i="3"/>
  <c r="AA1784" i="3"/>
  <c r="AA1783" i="3"/>
  <c r="AA1782" i="3"/>
  <c r="AA1781" i="3"/>
  <c r="AA1780" i="3"/>
  <c r="AA1779" i="3"/>
  <c r="AA1778" i="3"/>
  <c r="AA1777" i="3"/>
  <c r="AA1776" i="3"/>
  <c r="AA1775" i="3"/>
  <c r="AA1774" i="3"/>
  <c r="AA1773" i="3"/>
  <c r="AA1772" i="3"/>
  <c r="AA1771" i="3"/>
  <c r="AA1770" i="3"/>
  <c r="AA1769" i="3"/>
  <c r="AA1768" i="3"/>
  <c r="AA1767" i="3"/>
  <c r="AA1766" i="3"/>
  <c r="AA1765" i="3"/>
  <c r="AA1764" i="3"/>
  <c r="AA1763" i="3"/>
  <c r="AA1762" i="3"/>
  <c r="AA1761" i="3"/>
  <c r="AA1760" i="3"/>
  <c r="AA1759" i="3"/>
  <c r="AA1758" i="3"/>
  <c r="AA1757" i="3"/>
  <c r="AA1756" i="3"/>
  <c r="AA1755" i="3"/>
  <c r="AA1754" i="3"/>
  <c r="AA1753" i="3"/>
  <c r="AA1752" i="3"/>
  <c r="AA1751" i="3"/>
  <c r="AA1750" i="3"/>
  <c r="AA1747" i="3"/>
  <c r="AA1746" i="3"/>
  <c r="AA1745" i="3"/>
  <c r="AA1744" i="3"/>
  <c r="AA1743" i="3"/>
  <c r="AA1742" i="3"/>
  <c r="AA1741" i="3"/>
  <c r="AA1740" i="3"/>
  <c r="AA1739" i="3"/>
  <c r="AA1738" i="3"/>
  <c r="AA1737" i="3"/>
  <c r="AA1736" i="3"/>
  <c r="AA1735" i="3"/>
  <c r="AA1734" i="3"/>
  <c r="AA1733" i="3"/>
  <c r="AA1732" i="3"/>
  <c r="AA1731" i="3"/>
  <c r="AA1730" i="3"/>
  <c r="AA1729" i="3"/>
  <c r="AA1728" i="3"/>
  <c r="AA1727" i="3"/>
  <c r="AA1726" i="3"/>
  <c r="AA1725" i="3"/>
  <c r="AA1724" i="3"/>
  <c r="AA1723" i="3"/>
  <c r="AA1722" i="3"/>
  <c r="AA1721" i="3"/>
  <c r="AA1720" i="3"/>
  <c r="AA1719" i="3"/>
  <c r="AA1718" i="3"/>
  <c r="AA1717" i="3"/>
  <c r="AA1716" i="3"/>
  <c r="AA1715" i="3"/>
  <c r="AA1714" i="3"/>
  <c r="AA1713" i="3"/>
  <c r="AA1712" i="3"/>
  <c r="AA1711" i="3"/>
  <c r="AA1710" i="3"/>
  <c r="AA1709" i="3"/>
  <c r="AA1708" i="3"/>
  <c r="AA1707" i="3"/>
  <c r="AA1706" i="3"/>
  <c r="AA1705" i="3"/>
  <c r="AA1704" i="3"/>
  <c r="AA1703" i="3"/>
  <c r="AA1702" i="3"/>
  <c r="AA1701" i="3"/>
  <c r="AA1700" i="3"/>
  <c r="AA1699" i="3"/>
  <c r="AA1698" i="3"/>
  <c r="AA1697" i="3"/>
  <c r="AA1696" i="3"/>
  <c r="AA1695" i="3"/>
  <c r="AA1694" i="3"/>
  <c r="AA1693" i="3"/>
  <c r="AA1692" i="3"/>
  <c r="AA1691" i="3"/>
  <c r="AA1690" i="3"/>
  <c r="AA1689" i="3"/>
  <c r="AA1688" i="3"/>
  <c r="AA1687" i="3"/>
  <c r="AA1686" i="3"/>
  <c r="AA1685" i="3"/>
  <c r="AA1683" i="3"/>
  <c r="AA1682" i="3"/>
  <c r="AA1681" i="3"/>
  <c r="AA1680" i="3"/>
  <c r="AA1679" i="3"/>
  <c r="AA1678" i="3"/>
  <c r="AA1677" i="3"/>
  <c r="AA1676" i="3"/>
  <c r="AA1675" i="3"/>
  <c r="AA1674" i="3"/>
  <c r="AA1673" i="3"/>
  <c r="AA1672" i="3"/>
  <c r="AA1671" i="3"/>
  <c r="AA1670" i="3"/>
  <c r="AA1669" i="3"/>
  <c r="AA1668" i="3"/>
  <c r="AA1667" i="3"/>
  <c r="AA1666" i="3"/>
  <c r="AA1665" i="3"/>
  <c r="AA1664" i="3"/>
  <c r="AA1663" i="3"/>
  <c r="AA1662" i="3"/>
  <c r="AA1661" i="3"/>
  <c r="AA1660" i="3"/>
  <c r="AA1659" i="3"/>
  <c r="AA1658" i="3"/>
  <c r="AA1657" i="3"/>
  <c r="AA1656" i="3"/>
  <c r="AA1655" i="3"/>
  <c r="AA1654" i="3"/>
  <c r="AA1653" i="3"/>
  <c r="AA1652" i="3"/>
  <c r="AA1651" i="3"/>
  <c r="AA1650" i="3"/>
  <c r="AA1649" i="3"/>
  <c r="AA1648" i="3"/>
  <c r="AA1647" i="3"/>
  <c r="AA1646" i="3"/>
  <c r="AA1645" i="3"/>
  <c r="AA1644" i="3"/>
  <c r="AA1643" i="3"/>
  <c r="AA1642" i="3"/>
  <c r="AA1641" i="3"/>
  <c r="AA1640" i="3"/>
  <c r="AA1639" i="3"/>
  <c r="AA1638" i="3"/>
  <c r="AA1637" i="3"/>
  <c r="AA1636" i="3"/>
  <c r="AA1635" i="3"/>
  <c r="AA1634" i="3"/>
  <c r="AA1633" i="3"/>
  <c r="AA1632" i="3"/>
  <c r="AA1631" i="3"/>
  <c r="AA1630" i="3"/>
  <c r="AA1629" i="3"/>
  <c r="AA1628" i="3"/>
  <c r="AA1627" i="3"/>
  <c r="AA1626" i="3"/>
  <c r="AA1625" i="3"/>
  <c r="AA1624" i="3"/>
  <c r="AA1623" i="3"/>
  <c r="AA1622" i="3"/>
  <c r="AA1621" i="3"/>
  <c r="AA1620" i="3"/>
  <c r="AA1619" i="3"/>
  <c r="AA1618" i="3"/>
  <c r="AA1617" i="3"/>
  <c r="AA1616" i="3"/>
  <c r="AA1615" i="3"/>
  <c r="AA1614" i="3"/>
  <c r="AA1612" i="3"/>
  <c r="AA1611" i="3"/>
  <c r="AA1610" i="3"/>
  <c r="AA1609" i="3"/>
  <c r="AA1608" i="3"/>
  <c r="AA1607" i="3"/>
  <c r="AA1606" i="3"/>
  <c r="AA1605" i="3"/>
  <c r="AA1604" i="3"/>
  <c r="AA1603" i="3"/>
  <c r="AA1602" i="3"/>
  <c r="AA1601" i="3"/>
  <c r="AA1600" i="3"/>
  <c r="AA1599" i="3"/>
  <c r="AA1598" i="3"/>
  <c r="AA1597" i="3"/>
  <c r="AA1596" i="3"/>
  <c r="AA1595" i="3"/>
  <c r="AA1594" i="3"/>
  <c r="AA1593" i="3"/>
  <c r="AA1592" i="3"/>
  <c r="AA1591" i="3"/>
  <c r="AA1590" i="3"/>
  <c r="AA1589" i="3"/>
  <c r="AA1588" i="3"/>
  <c r="AA1587" i="3"/>
  <c r="AA1586" i="3"/>
  <c r="AA1585" i="3"/>
  <c r="AA1584" i="3"/>
  <c r="AA1583" i="3"/>
  <c r="AA1582" i="3"/>
  <c r="AA1581" i="3"/>
  <c r="AA1580" i="3"/>
  <c r="AA1579" i="3"/>
  <c r="AA1578" i="3"/>
  <c r="AA1577" i="3"/>
  <c r="AA1576" i="3"/>
  <c r="AA1575" i="3"/>
  <c r="AA1574" i="3"/>
  <c r="AA1573" i="3"/>
  <c r="AA1572" i="3"/>
  <c r="AA1571" i="3"/>
  <c r="AA1570" i="3"/>
  <c r="AA1569" i="3"/>
  <c r="AA1568" i="3"/>
  <c r="AA1567" i="3"/>
  <c r="AA1566" i="3"/>
  <c r="AA1565" i="3"/>
  <c r="AA1564" i="3"/>
  <c r="AA1563" i="3"/>
  <c r="AA1562" i="3"/>
  <c r="AA1561" i="3"/>
  <c r="AA1560" i="3"/>
  <c r="AA1559" i="3"/>
  <c r="AA1558" i="3"/>
  <c r="AA1557" i="3"/>
  <c r="AA1556" i="3"/>
  <c r="AA1555" i="3"/>
  <c r="AA1554" i="3"/>
  <c r="AA1553" i="3"/>
  <c r="AA1552" i="3"/>
  <c r="AA1551" i="3"/>
  <c r="AA1550" i="3"/>
  <c r="AA1549" i="3"/>
  <c r="AA1548" i="3"/>
  <c r="AA1547" i="3"/>
  <c r="AA1546" i="3"/>
  <c r="AA1545" i="3"/>
  <c r="AA1544" i="3"/>
  <c r="AA1543" i="3"/>
  <c r="AA1542" i="3"/>
  <c r="AA1541" i="3"/>
  <c r="AA1540" i="3"/>
  <c r="AA1539" i="3"/>
  <c r="AA1538" i="3"/>
  <c r="AA1537" i="3"/>
  <c r="AA1536" i="3"/>
  <c r="AA1535" i="3"/>
  <c r="AA1534" i="3"/>
  <c r="AA1533" i="3"/>
  <c r="AA1532" i="3"/>
  <c r="AA1531" i="3"/>
  <c r="AA1530" i="3"/>
  <c r="AA1529" i="3"/>
  <c r="AA1528" i="3"/>
  <c r="AA1527" i="3"/>
  <c r="AA1526" i="3"/>
  <c r="AA1525" i="3"/>
  <c r="AA1524" i="3"/>
  <c r="AA1523" i="3"/>
  <c r="AA1522" i="3"/>
  <c r="AA1521" i="3"/>
  <c r="AA1520" i="3"/>
  <c r="AA1519" i="3"/>
  <c r="AA1518" i="3"/>
  <c r="AA1517" i="3"/>
  <c r="AA1516" i="3"/>
  <c r="AA1515" i="3"/>
  <c r="AA1514" i="3"/>
  <c r="AA1513" i="3"/>
  <c r="AA1512" i="3"/>
  <c r="AA1511" i="3"/>
  <c r="AA1510" i="3"/>
  <c r="AA1509" i="3"/>
  <c r="AA1508" i="3"/>
  <c r="AA1507" i="3"/>
  <c r="AA1506" i="3"/>
  <c r="AA1505" i="3"/>
  <c r="AA1504" i="3"/>
  <c r="AA1503" i="3"/>
  <c r="AA1502" i="3"/>
  <c r="AA1501" i="3"/>
  <c r="AA1500" i="3"/>
  <c r="AA1499" i="3"/>
  <c r="AA1498" i="3"/>
  <c r="AA1497" i="3"/>
  <c r="AA1496" i="3"/>
  <c r="AA1495" i="3"/>
  <c r="AA1494" i="3"/>
  <c r="AA1493" i="3"/>
  <c r="AA1492" i="3"/>
  <c r="AA1491" i="3"/>
  <c r="AA1490" i="3"/>
  <c r="AA1489" i="3"/>
  <c r="AA1488" i="3"/>
  <c r="AA1487" i="3"/>
  <c r="AA1486" i="3"/>
  <c r="AA1485" i="3"/>
  <c r="AA1484" i="3"/>
  <c r="AA1483" i="3"/>
  <c r="AA1482" i="3"/>
  <c r="AA1481" i="3"/>
  <c r="AA1480" i="3"/>
  <c r="AA1479" i="3"/>
  <c r="AA1478" i="3"/>
  <c r="AA1477" i="3"/>
  <c r="AA1476" i="3"/>
  <c r="AA1475" i="3"/>
  <c r="AA1474" i="3"/>
  <c r="AA1473" i="3"/>
  <c r="AA1472" i="3"/>
  <c r="AA1471" i="3"/>
  <c r="AA1470" i="3"/>
  <c r="AA1469" i="3"/>
  <c r="AA1468" i="3"/>
  <c r="AA1467" i="3"/>
  <c r="AA1466" i="3"/>
  <c r="AA1465" i="3"/>
  <c r="AA1464" i="3"/>
  <c r="AA1463" i="3"/>
  <c r="AA1462" i="3"/>
  <c r="AA1461" i="3"/>
  <c r="AA1460" i="3"/>
  <c r="AA1459" i="3"/>
  <c r="AA1458" i="3"/>
  <c r="AA1457" i="3"/>
  <c r="AA1456" i="3"/>
  <c r="AA1455" i="3"/>
  <c r="AA1454" i="3"/>
  <c r="AA1453" i="3"/>
  <c r="AA1452" i="3"/>
  <c r="AA1451" i="3"/>
  <c r="AA1450" i="3"/>
  <c r="AA1449" i="3"/>
  <c r="AA1448" i="3"/>
  <c r="AA1447" i="3"/>
  <c r="AA1446" i="3"/>
  <c r="AA1445" i="3"/>
  <c r="AA1444" i="3"/>
  <c r="AA1443" i="3"/>
  <c r="AA1442" i="3"/>
  <c r="AA1441" i="3"/>
  <c r="AA1440" i="3"/>
  <c r="AA1439" i="3"/>
  <c r="AA1438" i="3"/>
  <c r="AA1437" i="3"/>
  <c r="AA1436" i="3"/>
  <c r="AA1435" i="3"/>
  <c r="AA1434" i="3"/>
  <c r="AA1433" i="3"/>
  <c r="AA1432" i="3"/>
  <c r="AA1431" i="3"/>
  <c r="AA1430" i="3"/>
  <c r="AA1429" i="3"/>
  <c r="AA1428" i="3"/>
  <c r="AA1427" i="3"/>
  <c r="AA1426" i="3"/>
  <c r="AA1424" i="3"/>
  <c r="AA1423" i="3"/>
  <c r="AA1422" i="3"/>
  <c r="AA1421" i="3"/>
  <c r="AA1420" i="3"/>
  <c r="AA1419" i="3"/>
  <c r="AA1418" i="3"/>
  <c r="AA1417" i="3"/>
  <c r="AA1416" i="3"/>
  <c r="AA1415" i="3"/>
  <c r="AA1414" i="3"/>
  <c r="AA1413" i="3"/>
  <c r="AA1412" i="3"/>
  <c r="AA1411" i="3"/>
  <c r="AA1410" i="3"/>
  <c r="AA1409" i="3"/>
  <c r="AA1408" i="3"/>
  <c r="AA1407" i="3"/>
  <c r="AA1406" i="3"/>
  <c r="AA1405" i="3"/>
  <c r="AA1404" i="3"/>
  <c r="AA1403" i="3"/>
  <c r="AA1402" i="3"/>
  <c r="AA1401" i="3"/>
  <c r="AA1400" i="3"/>
  <c r="AA1399" i="3"/>
  <c r="AA1398" i="3"/>
  <c r="AA1397" i="3"/>
  <c r="AA1396" i="3"/>
  <c r="AA1395" i="3"/>
  <c r="AA1394" i="3"/>
  <c r="AA1393" i="3"/>
  <c r="AA1392" i="3"/>
  <c r="AA1391" i="3"/>
  <c r="AA1390" i="3"/>
  <c r="AA1389" i="3"/>
  <c r="AA1388" i="3"/>
  <c r="AA1387" i="3"/>
  <c r="AA1386" i="3"/>
  <c r="AA1385" i="3"/>
  <c r="AA1384" i="3"/>
  <c r="AA1383" i="3"/>
  <c r="AA1382" i="3"/>
  <c r="AA1381" i="3"/>
  <c r="AA1380" i="3"/>
  <c r="AA1379" i="3"/>
  <c r="AA1378" i="3"/>
  <c r="AA1377" i="3"/>
  <c r="AA1376" i="3"/>
  <c r="AA1375" i="3"/>
  <c r="AA1374" i="3"/>
  <c r="AA1373" i="3"/>
  <c r="AA1372" i="3"/>
  <c r="AA1371" i="3"/>
  <c r="AA1370" i="3"/>
  <c r="AA1369" i="3"/>
  <c r="AA1368" i="3"/>
  <c r="AA1367" i="3"/>
  <c r="AA1366" i="3"/>
  <c r="AA1365" i="3"/>
  <c r="AA1364" i="3"/>
  <c r="AA1363" i="3"/>
  <c r="AA1361" i="3"/>
  <c r="AA1360" i="3"/>
  <c r="AA1359" i="3"/>
  <c r="AA1358" i="3"/>
  <c r="AA1357" i="3"/>
  <c r="AA1356" i="3"/>
  <c r="AA1355" i="3"/>
  <c r="AA1354" i="3"/>
  <c r="AA1353" i="3"/>
  <c r="AA1352" i="3"/>
  <c r="AA1351" i="3"/>
  <c r="AA1350" i="3"/>
  <c r="AA1349" i="3"/>
  <c r="AA1348" i="3"/>
  <c r="AA1347" i="3"/>
  <c r="AA1346" i="3"/>
  <c r="AA1345" i="3"/>
  <c r="AA1344" i="3"/>
  <c r="AA1343" i="3"/>
  <c r="AA1342" i="3"/>
  <c r="AA1341" i="3"/>
  <c r="AA1340" i="3"/>
  <c r="AA1339" i="3"/>
  <c r="AA1338" i="3"/>
  <c r="AA1337" i="3"/>
  <c r="AA1336" i="3"/>
  <c r="AA1335" i="3"/>
  <c r="AA1334" i="3"/>
  <c r="AA1333" i="3"/>
  <c r="AA1332" i="3"/>
  <c r="AA1331" i="3"/>
  <c r="AA1330" i="3"/>
  <c r="AA1329" i="3"/>
  <c r="AA1328" i="3"/>
  <c r="AA1327" i="3"/>
  <c r="AA1326" i="3"/>
  <c r="AA1325" i="3"/>
  <c r="AA1324" i="3"/>
  <c r="AA1323" i="3"/>
  <c r="AA1322" i="3"/>
  <c r="AA1321" i="3"/>
  <c r="AA1320" i="3"/>
  <c r="AA1319" i="3"/>
  <c r="AA1318" i="3"/>
  <c r="AA1317" i="3"/>
  <c r="AA1316" i="3"/>
  <c r="AA1315" i="3"/>
  <c r="AA1314" i="3"/>
  <c r="AA1313" i="3"/>
  <c r="AA1312" i="3"/>
  <c r="AA1311" i="3"/>
  <c r="AA1310" i="3"/>
  <c r="AA1309" i="3"/>
  <c r="AA1308" i="3"/>
  <c r="AA1307" i="3"/>
  <c r="AA1306" i="3"/>
  <c r="AA1305" i="3"/>
  <c r="AA1304" i="3"/>
  <c r="AA1303" i="3"/>
  <c r="AA1302" i="3"/>
  <c r="AA1301" i="3"/>
  <c r="AA1300" i="3"/>
  <c r="AA1299" i="3"/>
  <c r="AA1298" i="3"/>
  <c r="AA1297" i="3"/>
  <c r="AA1296" i="3"/>
  <c r="AA1295" i="3"/>
  <c r="AA1294" i="3"/>
  <c r="AA1293" i="3"/>
  <c r="AA1292" i="3"/>
  <c r="AA1291" i="3"/>
  <c r="AA1290" i="3"/>
  <c r="AA1289" i="3"/>
  <c r="AA1288" i="3"/>
  <c r="AA1287" i="3"/>
  <c r="AA1286" i="3"/>
  <c r="AA1285" i="3"/>
  <c r="AA1284" i="3"/>
  <c r="AA1283" i="3"/>
  <c r="AA1282" i="3"/>
  <c r="AA1281" i="3"/>
  <c r="AA1280" i="3"/>
  <c r="AA1279" i="3"/>
  <c r="AA1278" i="3"/>
  <c r="AA1277" i="3"/>
  <c r="AA1276" i="3"/>
  <c r="AA1275" i="3"/>
  <c r="AA1274" i="3"/>
  <c r="AA1273" i="3"/>
  <c r="AA1272" i="3"/>
  <c r="AA1271" i="3"/>
  <c r="AA1270" i="3"/>
  <c r="AA1269" i="3"/>
  <c r="AA1268" i="3"/>
  <c r="AA1267" i="3"/>
  <c r="AA1266" i="3"/>
  <c r="AA1265" i="3"/>
  <c r="AA1264" i="3"/>
  <c r="AA1263" i="3"/>
  <c r="AA1262" i="3"/>
  <c r="AA1261" i="3"/>
  <c r="AA1260" i="3"/>
  <c r="AA1259" i="3"/>
  <c r="AA1258" i="3"/>
  <c r="AA1257" i="3"/>
  <c r="AA1256" i="3"/>
  <c r="AA1255" i="3"/>
  <c r="AA1254" i="3"/>
  <c r="AA1253" i="3"/>
  <c r="AA1252" i="3"/>
  <c r="AA1251" i="3"/>
  <c r="AA1250" i="3"/>
  <c r="AA1249" i="3"/>
  <c r="AA1248" i="3"/>
  <c r="AA1247" i="3"/>
  <c r="AA1246" i="3"/>
  <c r="AA1245" i="3"/>
  <c r="AA1244" i="3"/>
  <c r="AA1243" i="3"/>
  <c r="AA1242" i="3"/>
  <c r="AA1241" i="3"/>
  <c r="AA1240" i="3"/>
  <c r="AA1239" i="3"/>
  <c r="AA1238" i="3"/>
  <c r="AA1237" i="3"/>
  <c r="AA1236" i="3"/>
  <c r="AA1235" i="3"/>
  <c r="AA1234" i="3"/>
  <c r="AA1233" i="3"/>
  <c r="AA1232" i="3"/>
  <c r="AA1231" i="3"/>
  <c r="AA1230" i="3"/>
  <c r="AA1229" i="3"/>
  <c r="AA1228" i="3"/>
  <c r="AA1227" i="3"/>
  <c r="AA1226" i="3"/>
  <c r="AA1225" i="3"/>
  <c r="AA1224" i="3"/>
  <c r="AA1223" i="3"/>
  <c r="AA1222" i="3"/>
  <c r="AA1221" i="3"/>
  <c r="AA1220" i="3"/>
  <c r="AA1219" i="3"/>
  <c r="AA1218" i="3"/>
  <c r="AA1217" i="3"/>
  <c r="AA1216" i="3"/>
  <c r="AA1215" i="3"/>
  <c r="AA1214" i="3"/>
  <c r="AA1213" i="3"/>
  <c r="AA1212" i="3"/>
  <c r="AA1211" i="3"/>
  <c r="AA1210" i="3"/>
  <c r="AA1209" i="3"/>
  <c r="AA1208" i="3"/>
  <c r="AA1207" i="3"/>
  <c r="AA1206" i="3"/>
  <c r="AA1205" i="3"/>
  <c r="AA1204" i="3"/>
  <c r="AA1203" i="3"/>
  <c r="AA1202" i="3"/>
  <c r="AA1201" i="3"/>
  <c r="AA1200" i="3"/>
  <c r="AA1199" i="3"/>
  <c r="AA1198" i="3"/>
  <c r="AA1197" i="3"/>
  <c r="AA1196" i="3"/>
  <c r="AA1195" i="3"/>
  <c r="AA1194" i="3"/>
  <c r="AA1193" i="3"/>
  <c r="AA1192" i="3"/>
  <c r="AA1191" i="3"/>
  <c r="AA1190" i="3"/>
  <c r="AA1188" i="3"/>
  <c r="AA1187" i="3"/>
  <c r="AA1186" i="3"/>
  <c r="AA1185" i="3"/>
  <c r="AA1184" i="3"/>
  <c r="AA1183" i="3"/>
  <c r="AA1182" i="3"/>
  <c r="AA1181" i="3"/>
  <c r="AA1180" i="3"/>
  <c r="AA1179" i="3"/>
  <c r="AA1178" i="3"/>
  <c r="AA1177" i="3"/>
  <c r="AA1176" i="3"/>
  <c r="AA1175" i="3"/>
  <c r="AA1174" i="3"/>
  <c r="AA1173" i="3"/>
  <c r="AA1172" i="3"/>
  <c r="AA1171" i="3"/>
  <c r="AA1170" i="3"/>
  <c r="AA1169" i="3"/>
  <c r="AA1168" i="3"/>
  <c r="AA1167" i="3"/>
  <c r="AA1166" i="3"/>
  <c r="AA1165" i="3"/>
  <c r="AA1164" i="3"/>
  <c r="AA1163" i="3"/>
  <c r="AA1162" i="3"/>
  <c r="AA1161" i="3"/>
  <c r="AA1160" i="3"/>
  <c r="AA1159" i="3"/>
  <c r="AA1158" i="3"/>
  <c r="AA1157" i="3"/>
  <c r="AA1156" i="3"/>
  <c r="AA1155" i="3"/>
  <c r="AA1154" i="3"/>
  <c r="AA1153" i="3"/>
  <c r="AA1152" i="3"/>
  <c r="AA1151" i="3"/>
  <c r="AA1150" i="3"/>
  <c r="AA1149" i="3"/>
  <c r="AA1148" i="3"/>
  <c r="AA1147" i="3"/>
  <c r="AA1146" i="3"/>
  <c r="AA1145" i="3"/>
  <c r="AA1144" i="3"/>
  <c r="AA1143" i="3"/>
  <c r="AA1142" i="3"/>
  <c r="AA1141" i="3"/>
  <c r="AA1140" i="3"/>
  <c r="AA1139" i="3"/>
  <c r="AA1138" i="3"/>
  <c r="AA1137" i="3"/>
  <c r="AA1136" i="3"/>
  <c r="AA1135" i="3"/>
  <c r="AA1134" i="3"/>
  <c r="AA1133" i="3"/>
  <c r="AA1132" i="3"/>
  <c r="AA1131" i="3"/>
  <c r="AA1130" i="3"/>
  <c r="AA1129" i="3"/>
  <c r="AA1128" i="3"/>
  <c r="AA1127" i="3"/>
  <c r="AA1126" i="3"/>
  <c r="AA1125" i="3"/>
  <c r="AA1124" i="3"/>
  <c r="AA1123" i="3"/>
  <c r="AA1122" i="3"/>
  <c r="AA1121" i="3"/>
  <c r="AA1120" i="3"/>
  <c r="AA1119" i="3"/>
  <c r="AA1118" i="3"/>
  <c r="AA1117" i="3"/>
  <c r="AA1116" i="3"/>
  <c r="AA1115" i="3"/>
  <c r="AA1114" i="3"/>
  <c r="AA1113" i="3"/>
  <c r="AA1112" i="3"/>
  <c r="AA1111" i="3"/>
  <c r="AA1110" i="3"/>
  <c r="AA1109" i="3"/>
  <c r="AA1108" i="3"/>
  <c r="AA1107" i="3"/>
  <c r="AA1106" i="3"/>
  <c r="AA1105" i="3"/>
  <c r="AA1104" i="3"/>
  <c r="AA1103" i="3"/>
  <c r="AA1102" i="3"/>
  <c r="AA1101" i="3"/>
  <c r="AA1099" i="3"/>
  <c r="AA1098" i="3"/>
  <c r="AA1097" i="3"/>
  <c r="AA1096" i="3"/>
  <c r="AA1095" i="3"/>
  <c r="AA1094" i="3"/>
  <c r="AA1093" i="3"/>
  <c r="AA1092" i="3"/>
  <c r="AA1091" i="3"/>
  <c r="AA1090" i="3"/>
  <c r="AA1089" i="3"/>
  <c r="AA1088" i="3"/>
  <c r="AA1087" i="3"/>
  <c r="AA1086" i="3"/>
  <c r="AA1085" i="3"/>
  <c r="AA1084" i="3"/>
  <c r="AA1083" i="3"/>
  <c r="AA1082" i="3"/>
  <c r="AA1081" i="3"/>
  <c r="AA1080" i="3"/>
  <c r="AA1079" i="3"/>
  <c r="AA1078" i="3"/>
  <c r="AA1077" i="3"/>
  <c r="AA1076" i="3"/>
  <c r="AA1075" i="3"/>
  <c r="AA1074" i="3"/>
  <c r="AA1073" i="3"/>
  <c r="AA1072" i="3"/>
  <c r="AA1071" i="3"/>
  <c r="AA1070" i="3"/>
  <c r="AA1069" i="3"/>
  <c r="AA1068" i="3"/>
  <c r="AA1067" i="3"/>
  <c r="AA1066" i="3"/>
  <c r="AA1065" i="3"/>
  <c r="AA1064" i="3"/>
  <c r="AA1063" i="3"/>
  <c r="AA1062" i="3"/>
  <c r="AA1061" i="3"/>
  <c r="AA1060" i="3"/>
  <c r="AA1059" i="3"/>
  <c r="AA1058" i="3"/>
  <c r="AA1057" i="3"/>
  <c r="AA1056" i="3"/>
  <c r="AA1055" i="3"/>
  <c r="AA1054" i="3"/>
  <c r="AA1053" i="3"/>
  <c r="AA1052" i="3"/>
  <c r="AA1051" i="3"/>
  <c r="AA1050" i="3"/>
  <c r="AA1049" i="3"/>
  <c r="AA1048" i="3"/>
  <c r="AA1047" i="3"/>
  <c r="AA1046" i="3"/>
  <c r="AA1045" i="3"/>
  <c r="AA1044" i="3"/>
  <c r="AA1043" i="3"/>
  <c r="AA1042" i="3"/>
  <c r="AA1041" i="3"/>
  <c r="AA1040" i="3"/>
  <c r="AA1039" i="3"/>
  <c r="AA1038" i="3"/>
  <c r="AA1037" i="3"/>
  <c r="AA1036" i="3"/>
  <c r="AA1035" i="3"/>
  <c r="AA1034" i="3"/>
  <c r="AA1033" i="3"/>
  <c r="AA1032" i="3"/>
  <c r="AA1031" i="3"/>
  <c r="AA1030" i="3"/>
  <c r="AA1029" i="3"/>
  <c r="AA1028" i="3"/>
  <c r="AA1027" i="3"/>
  <c r="AA1026" i="3"/>
  <c r="AA1025" i="3"/>
  <c r="AA1024" i="3"/>
  <c r="AA1023" i="3"/>
  <c r="AA1022" i="3"/>
  <c r="AA1021" i="3"/>
  <c r="AA1020" i="3"/>
  <c r="AA1019" i="3"/>
  <c r="AA1018" i="3"/>
  <c r="AA1017" i="3"/>
  <c r="AA1016" i="3"/>
  <c r="AA1015" i="3"/>
  <c r="AA1014" i="3"/>
  <c r="AA1013" i="3"/>
  <c r="AA1012" i="3"/>
  <c r="AA1011" i="3"/>
  <c r="AA1010" i="3"/>
  <c r="AA1009" i="3"/>
  <c r="AA1008" i="3"/>
  <c r="AA1007" i="3"/>
  <c r="AA1006" i="3"/>
  <c r="AA1005" i="3"/>
  <c r="AA1004" i="3"/>
  <c r="AA1003" i="3"/>
  <c r="AA1002" i="3"/>
  <c r="AA1001" i="3"/>
  <c r="AA1000" i="3"/>
  <c r="AA999" i="3"/>
  <c r="AA998" i="3"/>
  <c r="AA997" i="3"/>
  <c r="AA996" i="3"/>
  <c r="AA995" i="3"/>
  <c r="AA994" i="3"/>
  <c r="AA993" i="3"/>
  <c r="AA992" i="3"/>
  <c r="AA991" i="3"/>
  <c r="AA990" i="3"/>
  <c r="AA989" i="3"/>
  <c r="AA988" i="3"/>
  <c r="AA987" i="3"/>
  <c r="AA986" i="3"/>
  <c r="AA985" i="3"/>
  <c r="AA984" i="3"/>
  <c r="AA983" i="3"/>
  <c r="AA982" i="3"/>
  <c r="AA981" i="3"/>
  <c r="AA980" i="3"/>
  <c r="AA979" i="3"/>
  <c r="AA978" i="3"/>
  <c r="AA977" i="3"/>
  <c r="AA976" i="3"/>
  <c r="AA975" i="3"/>
  <c r="AA974" i="3"/>
  <c r="AA973" i="3"/>
  <c r="AA972" i="3"/>
  <c r="AA971" i="3"/>
  <c r="AA970" i="3"/>
  <c r="AA969" i="3"/>
  <c r="AA968" i="3"/>
  <c r="AA967" i="3"/>
  <c r="AA966" i="3"/>
  <c r="AA965" i="3"/>
  <c r="AA964" i="3"/>
  <c r="AA963" i="3"/>
  <c r="AA961" i="3"/>
  <c r="AA960" i="3"/>
  <c r="AA959" i="3"/>
  <c r="AA958" i="3"/>
  <c r="AA957" i="3"/>
  <c r="AA956" i="3"/>
  <c r="AA955" i="3"/>
  <c r="AA953" i="3"/>
  <c r="AA952" i="3"/>
  <c r="AA951" i="3"/>
  <c r="AA950" i="3"/>
  <c r="AA949" i="3"/>
  <c r="AA948" i="3"/>
  <c r="AA947" i="3"/>
  <c r="AA946" i="3"/>
  <c r="AA945" i="3"/>
  <c r="AA944" i="3"/>
  <c r="AA943" i="3"/>
  <c r="AA942" i="3"/>
  <c r="AA941" i="3"/>
  <c r="AA940" i="3"/>
  <c r="AA939" i="3"/>
  <c r="AA938" i="3"/>
  <c r="AA937" i="3"/>
  <c r="AA936" i="3"/>
  <c r="AA935" i="3"/>
  <c r="AA934" i="3"/>
  <c r="AA933" i="3"/>
  <c r="AA932" i="3"/>
  <c r="AA931" i="3"/>
  <c r="AA930" i="3"/>
  <c r="AA929" i="3"/>
  <c r="AA928" i="3"/>
  <c r="AA927" i="3"/>
  <c r="AA926" i="3"/>
  <c r="AA925" i="3"/>
  <c r="AA924" i="3"/>
  <c r="AA923" i="3"/>
  <c r="AA922" i="3"/>
  <c r="AA921" i="3"/>
  <c r="AA920" i="3"/>
  <c r="AA919" i="3"/>
  <c r="AA918" i="3"/>
  <c r="AA917" i="3"/>
  <c r="AA916" i="3"/>
  <c r="AA915" i="3"/>
  <c r="AA914" i="3"/>
  <c r="AA913" i="3"/>
  <c r="AA912" i="3"/>
  <c r="AA911" i="3"/>
  <c r="AA910" i="3"/>
  <c r="AA909" i="3"/>
  <c r="AA908" i="3"/>
  <c r="AA907" i="3"/>
  <c r="AA906" i="3"/>
  <c r="AA905" i="3"/>
  <c r="AA904" i="3"/>
  <c r="AA903" i="3"/>
  <c r="AA902" i="3"/>
  <c r="AA901" i="3"/>
  <c r="AA900" i="3"/>
  <c r="AA899" i="3"/>
  <c r="AA898" i="3"/>
  <c r="AA897" i="3"/>
  <c r="AA896" i="3"/>
  <c r="AA895" i="3"/>
  <c r="AA894" i="3"/>
  <c r="AA893" i="3"/>
  <c r="AA892" i="3"/>
  <c r="AA891" i="3"/>
  <c r="AA890" i="3"/>
  <c r="AA889" i="3"/>
  <c r="AA888" i="3"/>
  <c r="AA887" i="3"/>
  <c r="AA886" i="3"/>
  <c r="AA885" i="3"/>
  <c r="AA884" i="3"/>
  <c r="AA883" i="3"/>
  <c r="AA882" i="3"/>
  <c r="AA881" i="3"/>
  <c r="AA880" i="3"/>
  <c r="AA879" i="3"/>
  <c r="AA878" i="3"/>
  <c r="AA877" i="3"/>
  <c r="AA876" i="3"/>
  <c r="AA875" i="3"/>
  <c r="AA874" i="3"/>
  <c r="AA873" i="3"/>
  <c r="AA872" i="3"/>
  <c r="AA871" i="3"/>
  <c r="AA870" i="3"/>
  <c r="AA869" i="3"/>
  <c r="AA868" i="3"/>
  <c r="AA867" i="3"/>
  <c r="AA866" i="3"/>
  <c r="AA865" i="3"/>
  <c r="AA864" i="3"/>
  <c r="AA863" i="3"/>
  <c r="AA862" i="3"/>
  <c r="AA861" i="3"/>
  <c r="AA860" i="3"/>
  <c r="AA859" i="3"/>
  <c r="AA858" i="3"/>
  <c r="AA857" i="3"/>
  <c r="AA856" i="3"/>
  <c r="AA855" i="3"/>
  <c r="AA854" i="3"/>
  <c r="AA853" i="3"/>
  <c r="AA852" i="3"/>
  <c r="AA851" i="3"/>
  <c r="AA850" i="3"/>
  <c r="AA849" i="3"/>
  <c r="AA848" i="3"/>
  <c r="AA847" i="3"/>
  <c r="AA846" i="3"/>
  <c r="AA845" i="3"/>
  <c r="AA844" i="3"/>
  <c r="AA843" i="3"/>
  <c r="AA842" i="3"/>
  <c r="AA841" i="3"/>
  <c r="AA838" i="3"/>
  <c r="AA837" i="3"/>
  <c r="AA836" i="3"/>
  <c r="AA835" i="3"/>
  <c r="AA834" i="3"/>
  <c r="AA833" i="3"/>
  <c r="AA832" i="3"/>
  <c r="AA831" i="3"/>
  <c r="AA830" i="3"/>
  <c r="AA829" i="3"/>
  <c r="AA828" i="3"/>
  <c r="AA827" i="3"/>
  <c r="AA826" i="3"/>
  <c r="AA825" i="3"/>
  <c r="AA824" i="3"/>
  <c r="AA823" i="3"/>
  <c r="AA822" i="3"/>
  <c r="AA821" i="3"/>
  <c r="AA820" i="3"/>
  <c r="AA819" i="3"/>
  <c r="AA818" i="3"/>
  <c r="AA817" i="3"/>
  <c r="AA816" i="3"/>
  <c r="AA815" i="3"/>
  <c r="AA814" i="3"/>
  <c r="AA813" i="3"/>
  <c r="AA812" i="3"/>
  <c r="AA811" i="3"/>
  <c r="AA810" i="3"/>
  <c r="AA809" i="3"/>
  <c r="AA808" i="3"/>
  <c r="AA807" i="3"/>
  <c r="AA806" i="3"/>
  <c r="AA805" i="3"/>
  <c r="AA804" i="3"/>
  <c r="AA803" i="3"/>
  <c r="AA802" i="3"/>
  <c r="AA801" i="3"/>
  <c r="AA800" i="3"/>
  <c r="AA799" i="3"/>
  <c r="AA798" i="3"/>
  <c r="AA797" i="3"/>
  <c r="AA796" i="3"/>
  <c r="AA795" i="3"/>
  <c r="AA794" i="3"/>
  <c r="AA793" i="3"/>
  <c r="AA792" i="3"/>
  <c r="AA791" i="3"/>
  <c r="AA790" i="3"/>
  <c r="AA789" i="3"/>
  <c r="AA788" i="3"/>
  <c r="AA787" i="3"/>
  <c r="AA785" i="3"/>
  <c r="AA784" i="3"/>
  <c r="AA783" i="3"/>
  <c r="AA782" i="3"/>
  <c r="AA781" i="3"/>
  <c r="AA780" i="3"/>
  <c r="AA779" i="3"/>
  <c r="AA778" i="3"/>
  <c r="AA777" i="3"/>
  <c r="AA776" i="3"/>
  <c r="AA775" i="3"/>
  <c r="AA774" i="3"/>
  <c r="AA773" i="3"/>
  <c r="AA772" i="3"/>
  <c r="AA771" i="3"/>
  <c r="AA770" i="3"/>
  <c r="AA769" i="3"/>
  <c r="AA768" i="3"/>
  <c r="AA767" i="3"/>
  <c r="AA766" i="3"/>
  <c r="AA765" i="3"/>
  <c r="AA764" i="3"/>
  <c r="AA763" i="3"/>
  <c r="AA762" i="3"/>
  <c r="AA761" i="3"/>
  <c r="AA760" i="3"/>
  <c r="AA759" i="3"/>
  <c r="AA758" i="3"/>
  <c r="AA757" i="3"/>
  <c r="AA756" i="3"/>
  <c r="AA755" i="3"/>
  <c r="AA754" i="3"/>
  <c r="AA753" i="3"/>
  <c r="AA752" i="3"/>
  <c r="AA751" i="3"/>
  <c r="AA750" i="3"/>
  <c r="AA749" i="3"/>
  <c r="AA748" i="3"/>
  <c r="AA747" i="3"/>
  <c r="AA746" i="3"/>
  <c r="AA745" i="3"/>
  <c r="AA744" i="3"/>
  <c r="AA743" i="3"/>
  <c r="AA742" i="3"/>
  <c r="AA741" i="3"/>
  <c r="AA740" i="3"/>
  <c r="AA739" i="3"/>
  <c r="AA738" i="3"/>
  <c r="AA737" i="3"/>
  <c r="AA736" i="3"/>
  <c r="AA735" i="3"/>
  <c r="AA734" i="3"/>
  <c r="AA733" i="3"/>
  <c r="AA732" i="3"/>
  <c r="AA731" i="3"/>
  <c r="AA730" i="3"/>
  <c r="AA729" i="3"/>
  <c r="AA728" i="3"/>
  <c r="AA727" i="3"/>
  <c r="AA726" i="3"/>
  <c r="AA725" i="3"/>
  <c r="AA724" i="3"/>
  <c r="AA723" i="3"/>
  <c r="AA722" i="3"/>
  <c r="AA721" i="3"/>
  <c r="AA720" i="3"/>
  <c r="AA719" i="3"/>
  <c r="AA718" i="3"/>
  <c r="AA717" i="3"/>
  <c r="AA716" i="3"/>
  <c r="AA715" i="3"/>
  <c r="AA714" i="3"/>
  <c r="AA713" i="3"/>
  <c r="AA712" i="3"/>
  <c r="AA711" i="3"/>
  <c r="AA710" i="3"/>
  <c r="AA709" i="3"/>
  <c r="AA708" i="3"/>
  <c r="AA707" i="3"/>
  <c r="AA706" i="3"/>
  <c r="AA705" i="3"/>
  <c r="AA704" i="3"/>
  <c r="AA703" i="3"/>
  <c r="AA702" i="3"/>
  <c r="AA701" i="3"/>
  <c r="AA700" i="3"/>
  <c r="AA699" i="3"/>
  <c r="AA698" i="3"/>
  <c r="AA697" i="3"/>
  <c r="AA696" i="3"/>
  <c r="AA695" i="3"/>
  <c r="AA694" i="3"/>
  <c r="AA693" i="3"/>
  <c r="AA692" i="3"/>
  <c r="AA691" i="3"/>
  <c r="AA690" i="3"/>
  <c r="AA689" i="3"/>
  <c r="AA688" i="3"/>
  <c r="AA687" i="3"/>
  <c r="AA686" i="3"/>
  <c r="AA685" i="3"/>
  <c r="AA684" i="3"/>
  <c r="AA683" i="3"/>
  <c r="AA682" i="3"/>
  <c r="AA681" i="3"/>
  <c r="AA680" i="3"/>
  <c r="AA679" i="3"/>
  <c r="AA678" i="3"/>
  <c r="AA677" i="3"/>
  <c r="AA676" i="3"/>
  <c r="AA675" i="3"/>
  <c r="AA674" i="3"/>
  <c r="AA673" i="3"/>
  <c r="AA672" i="3"/>
  <c r="AA671" i="3"/>
  <c r="AA670" i="3"/>
  <c r="AA669" i="3"/>
  <c r="AA668" i="3"/>
  <c r="AA667" i="3"/>
  <c r="AA666" i="3"/>
  <c r="AA665" i="3"/>
  <c r="AA664" i="3"/>
  <c r="AA663" i="3"/>
  <c r="AA662" i="3"/>
  <c r="AA661" i="3"/>
  <c r="AA660" i="3"/>
  <c r="AA659" i="3"/>
  <c r="AA658" i="3"/>
  <c r="AA657" i="3"/>
  <c r="AA656" i="3"/>
  <c r="AA655" i="3"/>
  <c r="AA654" i="3"/>
  <c r="AA653" i="3"/>
  <c r="AA652" i="3"/>
  <c r="AA651" i="3"/>
  <c r="AA650" i="3"/>
  <c r="AA649" i="3"/>
  <c r="AA648" i="3"/>
  <c r="AA647" i="3"/>
  <c r="AA646" i="3"/>
  <c r="AA645" i="3"/>
  <c r="AA644" i="3"/>
  <c r="AA643" i="3"/>
  <c r="AA642" i="3"/>
  <c r="AA641" i="3"/>
  <c r="AA640" i="3"/>
  <c r="AA639" i="3"/>
  <c r="AA638" i="3"/>
  <c r="AA637" i="3"/>
  <c r="AA636" i="3"/>
  <c r="AA635" i="3"/>
  <c r="AA634" i="3"/>
  <c r="AA633" i="3"/>
  <c r="AA632" i="3"/>
  <c r="AA631" i="3"/>
  <c r="AA630" i="3"/>
  <c r="AA629" i="3"/>
  <c r="AA628" i="3"/>
  <c r="AA627" i="3"/>
  <c r="AA626" i="3"/>
  <c r="AA625" i="3"/>
  <c r="AA624" i="3"/>
  <c r="AA623" i="3"/>
  <c r="AA622" i="3"/>
  <c r="AA621" i="3"/>
  <c r="AA620" i="3"/>
  <c r="AA619" i="3"/>
  <c r="AA618" i="3"/>
  <c r="AA617" i="3"/>
  <c r="AA616" i="3"/>
  <c r="AA615" i="3"/>
  <c r="AA614" i="3"/>
  <c r="AA613" i="3"/>
  <c r="AA612" i="3"/>
  <c r="AA611" i="3"/>
  <c r="AA610" i="3"/>
  <c r="AA609" i="3"/>
  <c r="AA608" i="3"/>
  <c r="AA607" i="3"/>
  <c r="AA606" i="3"/>
  <c r="AA605" i="3"/>
  <c r="AA604" i="3"/>
  <c r="AA603" i="3"/>
  <c r="AA602" i="3"/>
  <c r="AA601" i="3"/>
  <c r="AA600" i="3"/>
  <c r="AA599" i="3"/>
  <c r="AA598" i="3"/>
  <c r="AA597" i="3"/>
  <c r="AA596" i="3"/>
  <c r="AA595" i="3"/>
  <c r="AA594" i="3"/>
  <c r="AA593" i="3"/>
  <c r="AA592" i="3"/>
  <c r="AA591" i="3"/>
  <c r="AA590" i="3"/>
  <c r="AA589" i="3"/>
  <c r="AA588" i="3"/>
  <c r="AA587" i="3"/>
  <c r="AA586" i="3"/>
  <c r="AA585" i="3"/>
  <c r="AA582" i="3"/>
  <c r="AA581" i="3"/>
  <c r="AA580" i="3"/>
  <c r="AA579" i="3"/>
  <c r="AA578" i="3"/>
  <c r="AA577" i="3"/>
  <c r="AA576" i="3"/>
  <c r="AA575" i="3"/>
  <c r="AA574" i="3"/>
  <c r="AA573" i="3"/>
  <c r="AA572" i="3"/>
  <c r="AA571" i="3"/>
  <c r="AA570" i="3"/>
  <c r="AA569" i="3"/>
  <c r="AA568" i="3"/>
  <c r="AA567" i="3"/>
  <c r="AA566" i="3"/>
  <c r="AA565" i="3"/>
  <c r="AA564" i="3"/>
  <c r="AA563" i="3"/>
  <c r="AA562" i="3"/>
  <c r="AA561" i="3"/>
  <c r="AA560" i="3"/>
  <c r="AA559" i="3"/>
  <c r="AA558" i="3"/>
  <c r="AA557" i="3"/>
  <c r="AA556" i="3"/>
  <c r="AA555" i="3"/>
  <c r="AA554" i="3"/>
  <c r="AA553" i="3"/>
  <c r="AA552" i="3"/>
  <c r="AA551" i="3"/>
  <c r="AA550" i="3"/>
  <c r="AA549" i="3"/>
  <c r="AA548" i="3"/>
  <c r="AA547" i="3"/>
  <c r="AA546" i="3"/>
  <c r="AA545" i="3"/>
  <c r="AA544" i="3"/>
  <c r="AA543" i="3"/>
  <c r="AA542" i="3"/>
  <c r="AA541" i="3"/>
  <c r="AA540" i="3"/>
  <c r="AA539" i="3"/>
  <c r="AA538" i="3"/>
  <c r="AA537" i="3"/>
  <c r="AA536" i="3"/>
  <c r="AA535" i="3"/>
  <c r="AA534" i="3"/>
  <c r="AA533" i="3"/>
  <c r="AA531" i="3"/>
  <c r="AA530" i="3"/>
  <c r="AA529" i="3"/>
  <c r="AA528" i="3"/>
  <c r="AA527" i="3"/>
  <c r="AA526" i="3"/>
  <c r="AA525" i="3"/>
  <c r="AA524" i="3"/>
  <c r="AA523" i="3"/>
  <c r="AA522" i="3"/>
  <c r="AA521" i="3"/>
  <c r="AA520" i="3"/>
  <c r="AA519" i="3"/>
  <c r="AA518" i="3"/>
  <c r="AA517" i="3"/>
  <c r="AA516" i="3"/>
  <c r="AA515" i="3"/>
  <c r="AA514" i="3"/>
  <c r="AA513" i="3"/>
  <c r="AA512" i="3"/>
  <c r="AA511" i="3"/>
  <c r="AA510" i="3"/>
  <c r="AA509" i="3"/>
  <c r="AA508" i="3"/>
  <c r="AA507" i="3"/>
  <c r="AA506" i="3"/>
  <c r="AA505" i="3"/>
  <c r="AA504" i="3"/>
  <c r="AA503" i="3"/>
  <c r="AA502" i="3"/>
  <c r="AA501" i="3"/>
  <c r="AA500" i="3"/>
  <c r="AA499" i="3"/>
  <c r="AA498" i="3"/>
  <c r="AA497" i="3"/>
  <c r="AA496" i="3"/>
  <c r="AA495" i="3"/>
  <c r="AA494" i="3"/>
  <c r="AA493" i="3"/>
  <c r="AA492" i="3"/>
  <c r="AA491" i="3"/>
  <c r="AA490" i="3"/>
  <c r="AA489" i="3"/>
  <c r="AA488" i="3"/>
  <c r="AA487" i="3"/>
  <c r="AA486" i="3"/>
  <c r="AA485" i="3"/>
  <c r="AA484" i="3"/>
  <c r="AA483" i="3"/>
  <c r="AA482" i="3"/>
  <c r="AA481" i="3"/>
  <c r="AA480" i="3"/>
  <c r="AA479" i="3"/>
  <c r="AA478" i="3"/>
  <c r="AA477" i="3"/>
  <c r="AA476" i="3"/>
  <c r="AA475" i="3"/>
  <c r="AA474" i="3"/>
  <c r="AA473" i="3"/>
  <c r="AA472" i="3"/>
  <c r="AA471" i="3"/>
  <c r="AA470" i="3"/>
  <c r="AA469" i="3"/>
  <c r="AA468" i="3"/>
  <c r="AA467" i="3"/>
  <c r="AA466" i="3"/>
  <c r="AA465" i="3"/>
  <c r="AA464" i="3"/>
  <c r="AA463" i="3"/>
  <c r="AA462" i="3"/>
  <c r="AA461" i="3"/>
  <c r="AA460" i="3"/>
  <c r="AA459" i="3"/>
  <c r="AA458" i="3"/>
  <c r="AA457" i="3"/>
  <c r="AA456" i="3"/>
  <c r="AA455" i="3"/>
  <c r="AA454" i="3"/>
  <c r="AA453" i="3"/>
  <c r="AA452" i="3"/>
  <c r="AA451" i="3"/>
  <c r="AA450" i="3"/>
  <c r="AA449" i="3"/>
  <c r="AA448" i="3"/>
  <c r="AA447" i="3"/>
  <c r="AA446" i="3"/>
  <c r="AA445" i="3"/>
  <c r="AA444" i="3"/>
  <c r="AA443" i="3"/>
  <c r="AA442" i="3"/>
  <c r="AA441" i="3"/>
  <c r="AA440" i="3"/>
  <c r="AA439" i="3"/>
  <c r="AA438" i="3"/>
  <c r="AA437" i="3"/>
  <c r="AA436" i="3"/>
  <c r="AA435" i="3"/>
  <c r="AA434" i="3"/>
  <c r="AA433" i="3"/>
  <c r="AA432" i="3"/>
  <c r="AA431" i="3"/>
  <c r="AA430" i="3"/>
  <c r="AA429" i="3"/>
  <c r="AA428" i="3"/>
  <c r="AA427" i="3"/>
  <c r="AA426" i="3"/>
  <c r="AA425" i="3"/>
  <c r="AA424" i="3"/>
  <c r="AA423" i="3"/>
  <c r="AA422" i="3"/>
  <c r="AA421" i="3"/>
  <c r="AA420" i="3"/>
  <c r="AA419" i="3"/>
  <c r="AA418" i="3"/>
  <c r="AA417" i="3"/>
  <c r="AA416" i="3"/>
  <c r="AA415" i="3"/>
  <c r="AA414" i="3"/>
  <c r="AA413" i="3"/>
  <c r="AA412" i="3"/>
  <c r="AA411" i="3"/>
  <c r="AA410" i="3"/>
  <c r="AA409" i="3"/>
  <c r="AA408" i="3"/>
  <c r="AA407" i="3"/>
  <c r="AA406" i="3"/>
  <c r="AA405" i="3"/>
  <c r="AA403" i="3"/>
  <c r="AA402" i="3"/>
  <c r="AA401" i="3"/>
  <c r="AA400" i="3"/>
  <c r="AA399" i="3"/>
  <c r="AA398" i="3"/>
  <c r="AA397" i="3"/>
  <c r="AA396" i="3"/>
  <c r="AA395" i="3"/>
  <c r="AA394" i="3"/>
  <c r="AA393" i="3"/>
  <c r="AA392" i="3"/>
  <c r="AA391" i="3"/>
  <c r="AA390" i="3"/>
  <c r="AA389" i="3"/>
  <c r="AA388" i="3"/>
  <c r="AA387" i="3"/>
  <c r="AA386" i="3"/>
  <c r="AA385" i="3"/>
  <c r="AA384" i="3"/>
  <c r="AA383" i="3"/>
  <c r="AA382" i="3"/>
  <c r="AA381" i="3"/>
  <c r="AA380" i="3"/>
  <c r="AA379" i="3"/>
  <c r="AA378" i="3"/>
  <c r="AA377" i="3"/>
  <c r="AA376" i="3"/>
  <c r="AA375" i="3"/>
  <c r="AA374" i="3"/>
  <c r="AA373" i="3"/>
  <c r="AA372" i="3"/>
  <c r="AA371" i="3"/>
  <c r="AA370" i="3"/>
  <c r="AA369" i="3"/>
  <c r="AA368" i="3"/>
  <c r="AA367" i="3"/>
  <c r="AA366" i="3"/>
  <c r="AA365" i="3"/>
  <c r="AA364" i="3"/>
  <c r="AA363" i="3"/>
  <c r="AA362" i="3"/>
  <c r="AA361" i="3"/>
  <c r="AA360" i="3"/>
  <c r="AA359" i="3"/>
  <c r="AA358" i="3"/>
  <c r="AA357" i="3"/>
  <c r="AA356" i="3"/>
  <c r="AA355" i="3"/>
  <c r="AA354" i="3"/>
  <c r="AA353" i="3"/>
  <c r="AA352" i="3"/>
  <c r="AA351" i="3"/>
  <c r="AA350" i="3"/>
  <c r="AA349" i="3"/>
  <c r="AA348" i="3"/>
  <c r="AA347" i="3"/>
  <c r="AA346" i="3"/>
  <c r="AA345" i="3"/>
  <c r="AA344" i="3"/>
  <c r="AA343" i="3"/>
  <c r="AA342" i="3"/>
  <c r="AA341" i="3"/>
  <c r="AA340" i="3"/>
  <c r="AA339" i="3"/>
  <c r="AA338" i="3"/>
  <c r="AA337" i="3"/>
  <c r="AA336" i="3"/>
  <c r="AA335" i="3"/>
  <c r="AA334" i="3"/>
  <c r="AA333" i="3"/>
  <c r="AA332" i="3"/>
  <c r="AA331" i="3"/>
  <c r="AA330" i="3"/>
  <c r="AA329" i="3"/>
  <c r="AA328" i="3"/>
  <c r="AA327" i="3"/>
  <c r="AA326" i="3"/>
  <c r="AA325" i="3"/>
  <c r="AA324" i="3"/>
  <c r="AA323" i="3"/>
  <c r="AA322" i="3"/>
  <c r="AA321" i="3"/>
  <c r="AA320" i="3"/>
  <c r="AA319" i="3"/>
  <c r="AA318" i="3"/>
  <c r="AA317" i="3"/>
  <c r="AA316" i="3"/>
  <c r="AA315" i="3"/>
  <c r="AA314" i="3"/>
  <c r="AA313" i="3"/>
  <c r="AA312" i="3"/>
  <c r="AA311" i="3"/>
  <c r="AA310" i="3"/>
  <c r="AA309" i="3"/>
  <c r="AA308" i="3"/>
  <c r="AA307" i="3"/>
  <c r="AA306" i="3"/>
  <c r="AA305" i="3"/>
  <c r="AA304" i="3"/>
  <c r="AA303" i="3"/>
  <c r="AA302" i="3"/>
  <c r="AA301" i="3"/>
  <c r="AA300" i="3"/>
  <c r="AA299" i="3"/>
  <c r="AA298" i="3"/>
  <c r="AA297" i="3"/>
  <c r="AA296" i="3"/>
  <c r="AA295" i="3"/>
  <c r="AA294" i="3"/>
  <c r="AA293" i="3"/>
  <c r="AA292" i="3"/>
  <c r="AA291" i="3"/>
  <c r="AA290" i="3"/>
  <c r="AA289" i="3"/>
  <c r="AA288" i="3"/>
  <c r="AA287" i="3"/>
  <c r="AA286" i="3"/>
  <c r="AA285" i="3"/>
  <c r="AA284" i="3"/>
  <c r="AA283" i="3"/>
  <c r="AA282" i="3"/>
  <c r="AA281" i="3"/>
  <c r="AA280" i="3"/>
  <c r="AA279" i="3"/>
  <c r="AA278" i="3"/>
  <c r="AA277" i="3"/>
  <c r="AA276" i="3"/>
  <c r="AA275" i="3"/>
  <c r="AA274" i="3"/>
  <c r="AA273" i="3"/>
  <c r="AA272" i="3"/>
  <c r="AA271" i="3"/>
  <c r="AA270" i="3"/>
  <c r="AA269" i="3"/>
  <c r="AA268" i="3"/>
  <c r="AA267" i="3"/>
  <c r="AA266" i="3"/>
  <c r="AA265" i="3"/>
  <c r="AA264" i="3"/>
  <c r="AA263" i="3"/>
  <c r="AA262" i="3"/>
  <c r="AA261" i="3"/>
  <c r="AA260" i="3"/>
  <c r="AA259" i="3"/>
  <c r="AA258" i="3"/>
  <c r="AA257" i="3"/>
  <c r="AA256" i="3"/>
  <c r="AA255" i="3"/>
  <c r="AA254" i="3"/>
  <c r="AA253" i="3"/>
  <c r="AA252" i="3"/>
  <c r="AA251" i="3"/>
  <c r="AA250" i="3"/>
  <c r="AA249" i="3"/>
  <c r="AA244" i="3"/>
  <c r="AA243" i="3"/>
  <c r="AA242" i="3"/>
  <c r="AA241" i="3"/>
  <c r="AA240" i="3"/>
  <c r="AA239" i="3"/>
  <c r="AA238" i="3"/>
  <c r="AA237" i="3"/>
  <c r="AA236" i="3"/>
  <c r="AA235" i="3"/>
  <c r="AA234" i="3"/>
  <c r="AA233" i="3"/>
  <c r="AA232" i="3"/>
  <c r="AA231" i="3"/>
  <c r="AA230" i="3"/>
  <c r="AA229" i="3"/>
  <c r="AA228" i="3"/>
  <c r="AA227" i="3"/>
  <c r="AA226" i="3"/>
  <c r="AA225" i="3"/>
  <c r="AA224" i="3"/>
  <c r="AA223" i="3"/>
  <c r="AA222" i="3"/>
  <c r="AA221" i="3"/>
  <c r="AA220" i="3"/>
  <c r="AA219" i="3"/>
  <c r="AA218" i="3"/>
  <c r="AA217" i="3"/>
  <c r="AA216" i="3"/>
  <c r="AA215" i="3"/>
  <c r="AA214" i="3"/>
  <c r="AA213" i="3"/>
  <c r="AA212" i="3"/>
  <c r="AA211" i="3"/>
  <c r="AA210" i="3"/>
  <c r="AA209" i="3"/>
  <c r="AA208" i="3"/>
  <c r="AA207" i="3"/>
  <c r="AA206" i="3"/>
  <c r="AA205" i="3"/>
  <c r="AA204" i="3"/>
  <c r="AA203" i="3"/>
  <c r="AA202" i="3"/>
  <c r="AA201" i="3"/>
  <c r="AA200" i="3"/>
  <c r="AA199" i="3"/>
  <c r="AA198" i="3"/>
  <c r="AA197" i="3"/>
  <c r="AA196" i="3"/>
  <c r="AA195" i="3"/>
  <c r="AA194" i="3"/>
  <c r="AA193" i="3"/>
  <c r="AA192" i="3"/>
  <c r="AA191" i="3"/>
  <c r="AA190" i="3"/>
  <c r="AA189" i="3"/>
  <c r="AA188" i="3"/>
  <c r="AA187" i="3"/>
  <c r="AA186" i="3"/>
  <c r="AA185" i="3"/>
  <c r="AA184" i="3"/>
  <c r="AA183" i="3"/>
  <c r="AA182" i="3"/>
  <c r="AA181" i="3"/>
  <c r="AA180" i="3"/>
  <c r="AA174" i="3"/>
  <c r="AA173" i="3"/>
  <c r="AA172" i="3"/>
  <c r="AA171" i="3"/>
  <c r="AA170" i="3"/>
  <c r="AA169" i="3"/>
  <c r="AA168" i="3"/>
  <c r="AA167" i="3"/>
  <c r="AA166" i="3"/>
  <c r="AA165" i="3"/>
  <c r="AA164" i="3"/>
  <c r="AA163" i="3"/>
  <c r="AA162" i="3"/>
  <c r="AA161" i="3"/>
  <c r="AA160" i="3"/>
  <c r="AA159" i="3"/>
  <c r="AA158" i="3"/>
  <c r="AA157" i="3"/>
  <c r="AA156" i="3"/>
  <c r="AA155" i="3"/>
  <c r="AA154" i="3"/>
  <c r="AA153" i="3"/>
  <c r="AA152" i="3"/>
  <c r="AA151" i="3"/>
  <c r="AA150" i="3"/>
  <c r="AA149" i="3"/>
  <c r="AA148" i="3"/>
  <c r="AA147" i="3"/>
  <c r="AA146" i="3"/>
  <c r="AA145" i="3"/>
  <c r="AA144" i="3"/>
  <c r="AA143" i="3"/>
  <c r="AA142" i="3"/>
  <c r="AA141" i="3"/>
  <c r="AA140" i="3"/>
  <c r="AA139" i="3"/>
  <c r="AA138" i="3"/>
  <c r="AA137" i="3"/>
  <c r="AA136" i="3"/>
  <c r="AA135" i="3"/>
  <c r="AA134" i="3"/>
  <c r="AA133" i="3"/>
  <c r="AA132" i="3"/>
  <c r="AA131" i="3"/>
  <c r="AA127" i="3"/>
  <c r="AA126" i="3"/>
  <c r="AA125" i="3"/>
  <c r="AA124" i="3"/>
  <c r="AA123" i="3"/>
  <c r="AA122" i="3"/>
  <c r="AA121" i="3"/>
  <c r="AA120" i="3"/>
  <c r="AA119" i="3"/>
  <c r="AA118" i="3"/>
  <c r="AA117" i="3"/>
  <c r="AA116" i="3"/>
  <c r="AA115" i="3"/>
  <c r="AA114" i="3"/>
  <c r="AA113" i="3"/>
  <c r="AA112" i="3"/>
  <c r="AA111" i="3"/>
  <c r="AA110" i="3"/>
  <c r="AA109" i="3"/>
  <c r="AA108" i="3"/>
  <c r="AA107" i="3"/>
  <c r="AA106" i="3"/>
  <c r="AA105" i="3"/>
  <c r="AA104" i="3"/>
  <c r="AA103" i="3"/>
  <c r="AA102" i="3"/>
  <c r="AA101" i="3"/>
  <c r="AA100" i="3"/>
  <c r="AA99" i="3"/>
  <c r="AA98" i="3"/>
  <c r="AA97" i="3"/>
  <c r="AA96" i="3"/>
  <c r="AA95" i="3"/>
  <c r="AA94" i="3"/>
  <c r="AA93" i="3"/>
  <c r="AA92" i="3"/>
  <c r="AA91" i="3"/>
  <c r="AA90" i="3"/>
  <c r="AA89" i="3"/>
  <c r="AA88" i="3"/>
  <c r="AA87" i="3"/>
  <c r="AA86" i="3"/>
  <c r="AA85" i="3"/>
  <c r="AA84" i="3"/>
  <c r="AA83" i="3"/>
  <c r="AA82" i="3"/>
  <c r="AA81" i="3"/>
  <c r="AA80" i="3"/>
  <c r="AA79" i="3"/>
  <c r="AA78" i="3"/>
  <c r="AA77" i="3"/>
  <c r="AA76" i="3"/>
  <c r="AA75" i="3"/>
  <c r="AA74" i="3"/>
  <c r="AA73" i="3"/>
  <c r="AA72" i="3"/>
  <c r="AA71" i="3"/>
  <c r="AA70" i="3"/>
  <c r="AA69" i="3"/>
  <c r="AA68" i="3"/>
  <c r="AA67" i="3"/>
  <c r="AA66" i="3"/>
  <c r="AA65" i="3"/>
  <c r="AA64" i="3"/>
  <c r="AA63" i="3"/>
  <c r="AA62" i="3"/>
  <c r="AA61" i="3"/>
  <c r="AA60" i="3"/>
  <c r="AA59" i="3"/>
  <c r="AA58" i="3"/>
  <c r="AA57" i="3"/>
  <c r="AA56" i="3"/>
  <c r="AA55" i="3"/>
  <c r="AA54" i="3"/>
  <c r="AA53" i="3"/>
  <c r="AA52" i="3"/>
  <c r="AA51" i="3"/>
  <c r="AA50" i="3"/>
  <c r="AA49" i="3"/>
  <c r="AA48" i="3"/>
  <c r="AA47" i="3"/>
  <c r="AA46" i="3"/>
  <c r="AA45" i="3"/>
  <c r="AA44" i="3"/>
  <c r="AA43" i="3"/>
  <c r="AA42" i="3"/>
  <c r="AA41" i="3"/>
  <c r="AA40" i="3"/>
  <c r="AA39" i="3"/>
  <c r="AA38" i="3"/>
  <c r="AA37" i="3"/>
  <c r="AA36" i="3"/>
  <c r="AA35" i="3"/>
  <c r="AA34" i="3"/>
  <c r="AA33" i="3"/>
  <c r="AA32" i="3"/>
  <c r="AA31" i="3"/>
  <c r="AA30" i="3"/>
  <c r="AA29" i="3"/>
  <c r="AA28" i="3"/>
  <c r="AA27" i="3"/>
  <c r="AA26" i="3"/>
  <c r="AA25" i="3"/>
  <c r="AA24" i="3"/>
  <c r="AA23" i="3"/>
  <c r="AA22" i="3"/>
  <c r="AA21" i="3"/>
  <c r="AA20" i="3"/>
  <c r="AA19" i="3"/>
  <c r="AA18" i="3"/>
  <c r="AA17" i="3"/>
  <c r="AA16" i="3"/>
  <c r="AA15" i="3"/>
  <c r="AA14" i="3"/>
  <c r="AA13" i="3"/>
  <c r="AA12" i="3"/>
  <c r="AA11" i="3"/>
  <c r="AA10" i="3"/>
  <c r="AA9" i="3"/>
  <c r="AA8" i="3"/>
  <c r="AA7" i="3"/>
  <c r="AA6" i="3"/>
  <c r="H1726" i="3" l="1"/>
  <c r="H1725" i="3"/>
  <c r="H2173" i="3"/>
  <c r="H2172" i="3"/>
  <c r="H724" i="3"/>
  <c r="H723" i="3"/>
  <c r="H3424" i="3"/>
  <c r="H3423" i="3"/>
  <c r="H3422" i="3"/>
  <c r="H3421" i="3"/>
  <c r="K496" i="17"/>
  <c r="J496" i="17"/>
  <c r="K495" i="17"/>
  <c r="J495" i="17"/>
  <c r="H1000" i="3"/>
  <c r="H999" i="3"/>
  <c r="H3492" i="3"/>
  <c r="H3491" i="3"/>
  <c r="Y3209" i="3"/>
  <c r="Y3208" i="3"/>
  <c r="Y3207" i="3"/>
  <c r="R3209" i="3"/>
  <c r="R3208" i="3"/>
  <c r="R3207" i="3"/>
  <c r="Q3209" i="3"/>
  <c r="Q3208" i="3"/>
  <c r="Q3207" i="3"/>
  <c r="H3209" i="3"/>
  <c r="H3208" i="3"/>
  <c r="H3207" i="3"/>
  <c r="H1994" i="3"/>
  <c r="H103" i="3"/>
  <c r="H16" i="3"/>
  <c r="H15" i="3"/>
  <c r="H3338" i="3"/>
  <c r="H2756" i="3"/>
  <c r="H1568" i="3"/>
  <c r="H2709" i="3"/>
  <c r="H2708" i="3"/>
  <c r="H531" i="3"/>
  <c r="H152" i="3"/>
  <c r="H151" i="3"/>
  <c r="H150" i="3"/>
  <c r="J355" i="17" l="1"/>
  <c r="J354" i="17"/>
  <c r="H3384" i="3" l="1"/>
  <c r="H1529" i="3" l="1"/>
  <c r="H1528" i="3"/>
  <c r="E1500" i="18" l="1"/>
  <c r="D1500" i="18"/>
  <c r="C1500" i="18"/>
  <c r="E1499" i="18"/>
  <c r="D1499" i="18"/>
  <c r="C1499" i="18"/>
  <c r="E1498" i="18"/>
  <c r="D1498" i="18"/>
  <c r="C1498" i="18"/>
  <c r="E1497" i="18"/>
  <c r="D1497" i="18"/>
  <c r="C1497" i="18"/>
  <c r="E1496" i="18"/>
  <c r="D1496" i="18"/>
  <c r="C1496" i="18"/>
  <c r="E1495" i="18"/>
  <c r="D1495" i="18"/>
  <c r="C1495" i="18"/>
  <c r="E1494" i="18"/>
  <c r="D1494" i="18"/>
  <c r="C1494" i="18"/>
  <c r="E1493" i="18"/>
  <c r="D1493" i="18"/>
  <c r="C1493" i="18"/>
  <c r="E1492" i="18"/>
  <c r="D1492" i="18"/>
  <c r="C1492" i="18"/>
  <c r="E1491" i="18"/>
  <c r="D1491" i="18"/>
  <c r="C1491" i="18"/>
  <c r="E1490" i="18"/>
  <c r="D1490" i="18"/>
  <c r="C1490" i="18"/>
  <c r="E1489" i="18"/>
  <c r="D1489" i="18"/>
  <c r="C1489" i="18"/>
  <c r="E1488" i="18"/>
  <c r="D1488" i="18"/>
  <c r="C1488" i="18"/>
  <c r="E1487" i="18"/>
  <c r="D1487" i="18"/>
  <c r="C1487" i="18"/>
  <c r="E1486" i="18"/>
  <c r="D1486" i="18"/>
  <c r="C1486" i="18"/>
  <c r="E1485" i="18"/>
  <c r="D1485" i="18"/>
  <c r="C1485" i="18"/>
  <c r="E1484" i="18"/>
  <c r="D1484" i="18"/>
  <c r="C1484" i="18"/>
  <c r="E1483" i="18"/>
  <c r="D1483" i="18"/>
  <c r="C1483" i="18"/>
  <c r="E1482" i="18"/>
  <c r="D1482" i="18"/>
  <c r="C1482" i="18"/>
  <c r="E1481" i="18"/>
  <c r="D1481" i="18"/>
  <c r="C1481" i="18"/>
  <c r="E1480" i="18"/>
  <c r="D1480" i="18"/>
  <c r="C1480" i="18"/>
  <c r="E1479" i="18"/>
  <c r="D1479" i="18"/>
  <c r="C1479" i="18"/>
  <c r="E1478" i="18"/>
  <c r="D1478" i="18"/>
  <c r="C1478" i="18"/>
  <c r="E1477" i="18"/>
  <c r="D1477" i="18"/>
  <c r="C1477" i="18"/>
  <c r="E1476" i="18"/>
  <c r="D1476" i="18"/>
  <c r="C1476" i="18"/>
  <c r="E1475" i="18"/>
  <c r="D1475" i="18"/>
  <c r="C1475" i="18"/>
  <c r="E1474" i="18"/>
  <c r="D1474" i="18"/>
  <c r="C1474" i="18"/>
  <c r="E1473" i="18"/>
  <c r="D1473" i="18"/>
  <c r="C1473" i="18"/>
  <c r="E1472" i="18"/>
  <c r="D1472" i="18"/>
  <c r="C1472" i="18"/>
  <c r="E1471" i="18"/>
  <c r="D1471" i="18"/>
  <c r="C1471" i="18"/>
  <c r="E1470" i="18"/>
  <c r="D1470" i="18"/>
  <c r="C1470" i="18"/>
  <c r="E1469" i="18"/>
  <c r="D1469" i="18"/>
  <c r="C1469" i="18"/>
  <c r="E1468" i="18"/>
  <c r="D1468" i="18"/>
  <c r="C1468" i="18"/>
  <c r="E1467" i="18"/>
  <c r="D1467" i="18"/>
  <c r="C1467" i="18"/>
  <c r="E1466" i="18"/>
  <c r="D1466" i="18"/>
  <c r="C1466" i="18"/>
  <c r="E1465" i="18"/>
  <c r="D1465" i="18"/>
  <c r="C1465" i="18"/>
  <c r="E1464" i="18"/>
  <c r="D1464" i="18"/>
  <c r="C1464" i="18"/>
  <c r="E1463" i="18"/>
  <c r="D1463" i="18"/>
  <c r="C1463" i="18"/>
  <c r="E1462" i="18"/>
  <c r="D1462" i="18"/>
  <c r="C1462" i="18"/>
  <c r="E1461" i="18"/>
  <c r="D1461" i="18"/>
  <c r="C1461" i="18"/>
  <c r="E1460" i="18"/>
  <c r="D1460" i="18"/>
  <c r="C1460" i="18"/>
  <c r="E1459" i="18"/>
  <c r="D1459" i="18"/>
  <c r="C1459" i="18"/>
  <c r="E1458" i="18"/>
  <c r="D1458" i="18"/>
  <c r="C1458" i="18"/>
  <c r="E1457" i="18"/>
  <c r="D1457" i="18"/>
  <c r="C1457" i="18"/>
  <c r="E1456" i="18"/>
  <c r="D1456" i="18"/>
  <c r="C1456" i="18"/>
  <c r="E1455" i="18"/>
  <c r="D1455" i="18"/>
  <c r="C1455" i="18"/>
  <c r="E1454" i="18"/>
  <c r="D1454" i="18"/>
  <c r="C1454" i="18"/>
  <c r="E1453" i="18"/>
  <c r="D1453" i="18"/>
  <c r="C1453" i="18"/>
  <c r="E1452" i="18"/>
  <c r="D1452" i="18"/>
  <c r="C1452" i="18"/>
  <c r="E1451" i="18"/>
  <c r="D1451" i="18"/>
  <c r="C1451" i="18"/>
  <c r="E1450" i="18"/>
  <c r="D1450" i="18"/>
  <c r="C1450" i="18"/>
  <c r="E1449" i="18"/>
  <c r="D1449" i="18"/>
  <c r="C1449" i="18"/>
  <c r="E1448" i="18"/>
  <c r="D1448" i="18"/>
  <c r="C1448" i="18"/>
  <c r="E1447" i="18"/>
  <c r="D1447" i="18"/>
  <c r="C1447" i="18"/>
  <c r="E1446" i="18"/>
  <c r="D1446" i="18"/>
  <c r="C1446" i="18"/>
  <c r="E1445" i="18"/>
  <c r="D1445" i="18"/>
  <c r="C1445" i="18"/>
  <c r="E1444" i="18"/>
  <c r="D1444" i="18"/>
  <c r="C1444" i="18"/>
  <c r="E1443" i="18"/>
  <c r="D1443" i="18"/>
  <c r="C1443" i="18"/>
  <c r="E1442" i="18"/>
  <c r="D1442" i="18"/>
  <c r="C1442" i="18"/>
  <c r="E1441" i="18"/>
  <c r="D1441" i="18"/>
  <c r="C1441" i="18"/>
  <c r="E1440" i="18"/>
  <c r="D1440" i="18"/>
  <c r="C1440" i="18"/>
  <c r="E1439" i="18"/>
  <c r="D1439" i="18"/>
  <c r="C1439" i="18"/>
  <c r="E1438" i="18"/>
  <c r="D1438" i="18"/>
  <c r="C1438" i="18"/>
  <c r="E1437" i="18"/>
  <c r="D1437" i="18"/>
  <c r="C1437" i="18"/>
  <c r="E1436" i="18"/>
  <c r="D1436" i="18"/>
  <c r="C1436" i="18"/>
  <c r="E1435" i="18"/>
  <c r="D1435" i="18"/>
  <c r="C1435" i="18"/>
  <c r="E1434" i="18"/>
  <c r="D1434" i="18"/>
  <c r="C1434" i="18"/>
  <c r="E1433" i="18"/>
  <c r="D1433" i="18"/>
  <c r="C1433" i="18"/>
  <c r="E1432" i="18"/>
  <c r="D1432" i="18"/>
  <c r="C1432" i="18"/>
  <c r="E1431" i="18"/>
  <c r="D1431" i="18"/>
  <c r="C1431" i="18"/>
  <c r="E1430" i="18"/>
  <c r="D1430" i="18"/>
  <c r="C1430" i="18"/>
  <c r="E1429" i="18"/>
  <c r="D1429" i="18"/>
  <c r="C1429" i="18"/>
  <c r="E1428" i="18"/>
  <c r="D1428" i="18"/>
  <c r="C1428" i="18"/>
  <c r="E1427" i="18"/>
  <c r="D1427" i="18"/>
  <c r="C1427" i="18"/>
  <c r="E1426" i="18"/>
  <c r="D1426" i="18"/>
  <c r="C1426" i="18"/>
  <c r="E1425" i="18"/>
  <c r="D1425" i="18"/>
  <c r="C1425" i="18"/>
  <c r="E1424" i="18"/>
  <c r="D1424" i="18"/>
  <c r="C1424" i="18"/>
  <c r="E1423" i="18"/>
  <c r="D1423" i="18"/>
  <c r="C1423" i="18"/>
  <c r="E1422" i="18"/>
  <c r="D1422" i="18"/>
  <c r="C1422" i="18"/>
  <c r="E1421" i="18"/>
  <c r="D1421" i="18"/>
  <c r="C1421" i="18"/>
  <c r="E1420" i="18"/>
  <c r="D1420" i="18"/>
  <c r="C1420" i="18"/>
  <c r="E1419" i="18"/>
  <c r="D1419" i="18"/>
  <c r="C1419" i="18"/>
  <c r="E1418" i="18"/>
  <c r="D1418" i="18"/>
  <c r="C1418" i="18"/>
  <c r="E1417" i="18"/>
  <c r="D1417" i="18"/>
  <c r="C1417" i="18"/>
  <c r="E1416" i="18"/>
  <c r="D1416" i="18"/>
  <c r="C1416" i="18"/>
  <c r="E1415" i="18"/>
  <c r="D1415" i="18"/>
  <c r="C1415" i="18"/>
  <c r="E1414" i="18"/>
  <c r="D1414" i="18"/>
  <c r="C1414" i="18"/>
  <c r="E1413" i="18"/>
  <c r="D1413" i="18"/>
  <c r="C1413" i="18"/>
  <c r="E1412" i="18"/>
  <c r="D1412" i="18"/>
  <c r="C1412" i="18"/>
  <c r="E1411" i="18"/>
  <c r="D1411" i="18"/>
  <c r="C1411" i="18"/>
  <c r="E1410" i="18"/>
  <c r="D1410" i="18"/>
  <c r="C1410" i="18"/>
  <c r="E1409" i="18"/>
  <c r="D1409" i="18"/>
  <c r="C1409" i="18"/>
  <c r="E1408" i="18"/>
  <c r="D1408" i="18"/>
  <c r="C1408" i="18"/>
  <c r="E1407" i="18"/>
  <c r="D1407" i="18"/>
  <c r="C1407" i="18"/>
  <c r="E1406" i="18"/>
  <c r="D1406" i="18"/>
  <c r="C1406" i="18"/>
  <c r="E1405" i="18"/>
  <c r="D1405" i="18"/>
  <c r="C1405" i="18"/>
  <c r="E1404" i="18"/>
  <c r="D1404" i="18"/>
  <c r="C1404" i="18"/>
  <c r="E1403" i="18"/>
  <c r="D1403" i="18"/>
  <c r="C1403" i="18"/>
  <c r="E1402" i="18"/>
  <c r="D1402" i="18"/>
  <c r="C1402" i="18"/>
  <c r="E1401" i="18"/>
  <c r="D1401" i="18"/>
  <c r="C1401" i="18"/>
  <c r="E1400" i="18"/>
  <c r="D1400" i="18"/>
  <c r="C1400" i="18"/>
  <c r="E1399" i="18"/>
  <c r="D1399" i="18"/>
  <c r="C1399" i="18"/>
  <c r="E1398" i="18"/>
  <c r="D1398" i="18"/>
  <c r="C1398" i="18"/>
  <c r="E1397" i="18"/>
  <c r="D1397" i="18"/>
  <c r="C1397" i="18"/>
  <c r="E1396" i="18"/>
  <c r="D1396" i="18"/>
  <c r="C1396" i="18"/>
  <c r="E1395" i="18"/>
  <c r="D1395" i="18"/>
  <c r="C1395" i="18"/>
  <c r="E1394" i="18"/>
  <c r="D1394" i="18"/>
  <c r="C1394" i="18"/>
  <c r="E1393" i="18"/>
  <c r="D1393" i="18"/>
  <c r="C1393" i="18"/>
  <c r="E1392" i="18"/>
  <c r="D1392" i="18"/>
  <c r="C1392" i="18"/>
  <c r="E1391" i="18"/>
  <c r="D1391" i="18"/>
  <c r="C1391" i="18"/>
  <c r="E1390" i="18"/>
  <c r="D1390" i="18"/>
  <c r="C1390" i="18"/>
  <c r="E1389" i="18"/>
  <c r="D1389" i="18"/>
  <c r="C1389" i="18"/>
  <c r="E1388" i="18"/>
  <c r="D1388" i="18"/>
  <c r="C1388" i="18"/>
  <c r="E1387" i="18"/>
  <c r="D1387" i="18"/>
  <c r="C1387" i="18"/>
  <c r="E1386" i="18"/>
  <c r="D1386" i="18"/>
  <c r="C1386" i="18"/>
  <c r="E1385" i="18"/>
  <c r="D1385" i="18"/>
  <c r="C1385" i="18"/>
  <c r="E1384" i="18"/>
  <c r="D1384" i="18"/>
  <c r="C1384" i="18"/>
  <c r="E1383" i="18"/>
  <c r="D1383" i="18"/>
  <c r="C1383" i="18"/>
  <c r="E1382" i="18"/>
  <c r="D1382" i="18"/>
  <c r="C1382" i="18"/>
  <c r="E1381" i="18"/>
  <c r="D1381" i="18"/>
  <c r="C1381" i="18"/>
  <c r="E1380" i="18"/>
  <c r="D1380" i="18"/>
  <c r="C1380" i="18"/>
  <c r="E1379" i="18"/>
  <c r="D1379" i="18"/>
  <c r="C1379" i="18"/>
  <c r="E1378" i="18"/>
  <c r="D1378" i="18"/>
  <c r="C1378" i="18"/>
  <c r="E1377" i="18"/>
  <c r="D1377" i="18"/>
  <c r="C1377" i="18"/>
  <c r="E1376" i="18"/>
  <c r="D1376" i="18"/>
  <c r="C1376" i="18"/>
  <c r="E1375" i="18"/>
  <c r="D1375" i="18"/>
  <c r="C1375" i="18"/>
  <c r="E1374" i="18"/>
  <c r="D1374" i="18"/>
  <c r="C1374" i="18"/>
  <c r="E1373" i="18"/>
  <c r="D1373" i="18"/>
  <c r="C1373" i="18"/>
  <c r="E1372" i="18"/>
  <c r="D1372" i="18"/>
  <c r="C1372" i="18"/>
  <c r="E1371" i="18"/>
  <c r="D1371" i="18"/>
  <c r="C1371" i="18"/>
  <c r="E1370" i="18"/>
  <c r="D1370" i="18"/>
  <c r="C1370" i="18"/>
  <c r="E1369" i="18"/>
  <c r="D1369" i="18"/>
  <c r="C1369" i="18"/>
  <c r="E1368" i="18"/>
  <c r="D1368" i="18"/>
  <c r="C1368" i="18"/>
  <c r="E1367" i="18"/>
  <c r="D1367" i="18"/>
  <c r="C1367" i="18"/>
  <c r="E1366" i="18"/>
  <c r="D1366" i="18"/>
  <c r="C1366" i="18"/>
  <c r="E1365" i="18"/>
  <c r="D1365" i="18"/>
  <c r="C1365" i="18"/>
  <c r="E1364" i="18"/>
  <c r="D1364" i="18"/>
  <c r="C1364" i="18"/>
  <c r="E1363" i="18"/>
  <c r="D1363" i="18"/>
  <c r="C1363" i="18"/>
  <c r="E1362" i="18"/>
  <c r="D1362" i="18"/>
  <c r="C1362" i="18"/>
  <c r="E1361" i="18"/>
  <c r="D1361" i="18"/>
  <c r="C1361" i="18"/>
  <c r="E1360" i="18"/>
  <c r="D1360" i="18"/>
  <c r="C1360" i="18"/>
  <c r="E1359" i="18"/>
  <c r="D1359" i="18"/>
  <c r="C1359" i="18"/>
  <c r="E1358" i="18"/>
  <c r="D1358" i="18"/>
  <c r="C1358" i="18"/>
  <c r="E1357" i="18"/>
  <c r="D1357" i="18"/>
  <c r="C1357" i="18"/>
  <c r="E1356" i="18"/>
  <c r="D1356" i="18"/>
  <c r="C1356" i="18"/>
  <c r="E1355" i="18"/>
  <c r="D1355" i="18"/>
  <c r="C1355" i="18"/>
  <c r="E1354" i="18"/>
  <c r="D1354" i="18"/>
  <c r="C1354" i="18"/>
  <c r="E1353" i="18"/>
  <c r="D1353" i="18"/>
  <c r="C1353" i="18"/>
  <c r="E1352" i="18"/>
  <c r="D1352" i="18"/>
  <c r="C1352" i="18"/>
  <c r="E1351" i="18"/>
  <c r="D1351" i="18"/>
  <c r="C1351" i="18"/>
  <c r="E1350" i="18"/>
  <c r="D1350" i="18"/>
  <c r="C1350" i="18"/>
  <c r="E1349" i="18"/>
  <c r="D1349" i="18"/>
  <c r="C1349" i="18"/>
  <c r="E1348" i="18"/>
  <c r="D1348" i="18"/>
  <c r="C1348" i="18"/>
  <c r="E1347" i="18"/>
  <c r="D1347" i="18"/>
  <c r="C1347" i="18"/>
  <c r="E1346" i="18"/>
  <c r="D1346" i="18"/>
  <c r="C1346" i="18"/>
  <c r="E1345" i="18"/>
  <c r="D1345" i="18"/>
  <c r="C1345" i="18"/>
  <c r="E1344" i="18"/>
  <c r="D1344" i="18"/>
  <c r="C1344" i="18"/>
  <c r="E1343" i="18"/>
  <c r="D1343" i="18"/>
  <c r="C1343" i="18"/>
  <c r="E1342" i="18"/>
  <c r="D1342" i="18"/>
  <c r="C1342" i="18"/>
  <c r="E1341" i="18"/>
  <c r="D1341" i="18"/>
  <c r="C1341" i="18"/>
  <c r="E1340" i="18"/>
  <c r="D1340" i="18"/>
  <c r="C1340" i="18"/>
  <c r="E1339" i="18"/>
  <c r="D1339" i="18"/>
  <c r="C1339" i="18"/>
  <c r="E1338" i="18"/>
  <c r="D1338" i="18"/>
  <c r="C1338" i="18"/>
  <c r="E1337" i="18"/>
  <c r="D1337" i="18"/>
  <c r="C1337" i="18"/>
  <c r="E1336" i="18"/>
  <c r="D1336" i="18"/>
  <c r="C1336" i="18"/>
  <c r="E1335" i="18"/>
  <c r="D1335" i="18"/>
  <c r="C1335" i="18"/>
  <c r="E1334" i="18"/>
  <c r="D1334" i="18"/>
  <c r="C1334" i="18"/>
  <c r="E1333" i="18"/>
  <c r="D1333" i="18"/>
  <c r="C1333" i="18"/>
  <c r="E1332" i="18"/>
  <c r="D1332" i="18"/>
  <c r="C1332" i="18"/>
  <c r="E1331" i="18"/>
  <c r="D1331" i="18"/>
  <c r="C1331" i="18"/>
  <c r="E1330" i="18"/>
  <c r="D1330" i="18"/>
  <c r="C1330" i="18"/>
  <c r="E1329" i="18"/>
  <c r="D1329" i="18"/>
  <c r="C1329" i="18"/>
  <c r="E1328" i="18"/>
  <c r="D1328" i="18"/>
  <c r="C1328" i="18"/>
  <c r="E1327" i="18"/>
  <c r="D1327" i="18"/>
  <c r="C1327" i="18"/>
  <c r="E1326" i="18"/>
  <c r="D1326" i="18"/>
  <c r="C1326" i="18"/>
  <c r="E1325" i="18"/>
  <c r="D1325" i="18"/>
  <c r="C1325" i="18"/>
  <c r="E1324" i="18"/>
  <c r="D1324" i="18"/>
  <c r="C1324" i="18"/>
  <c r="E1323" i="18"/>
  <c r="D1323" i="18"/>
  <c r="C1323" i="18"/>
  <c r="E1322" i="18"/>
  <c r="D1322" i="18"/>
  <c r="C1322" i="18"/>
  <c r="E1321" i="18"/>
  <c r="D1321" i="18"/>
  <c r="C1321" i="18"/>
  <c r="E1320" i="18"/>
  <c r="D1320" i="18"/>
  <c r="C1320" i="18"/>
  <c r="E1319" i="18"/>
  <c r="D1319" i="18"/>
  <c r="C1319" i="18"/>
  <c r="E1318" i="18"/>
  <c r="D1318" i="18"/>
  <c r="C1318" i="18"/>
  <c r="E1317" i="18"/>
  <c r="D1317" i="18"/>
  <c r="C1317" i="18"/>
  <c r="E1316" i="18"/>
  <c r="D1316" i="18"/>
  <c r="C1316" i="18"/>
  <c r="E1315" i="18"/>
  <c r="D1315" i="18"/>
  <c r="C1315" i="18"/>
  <c r="E1314" i="18"/>
  <c r="D1314" i="18"/>
  <c r="C1314" i="18"/>
  <c r="E1313" i="18"/>
  <c r="D1313" i="18"/>
  <c r="C1313" i="18"/>
  <c r="E1312" i="18"/>
  <c r="D1312" i="18"/>
  <c r="C1312" i="18"/>
  <c r="E1311" i="18"/>
  <c r="D1311" i="18"/>
  <c r="C1311" i="18"/>
  <c r="E1310" i="18"/>
  <c r="D1310" i="18"/>
  <c r="C1310" i="18"/>
  <c r="E1309" i="18"/>
  <c r="D1309" i="18"/>
  <c r="C1309" i="18"/>
  <c r="E1308" i="18"/>
  <c r="D1308" i="18"/>
  <c r="C1308" i="18"/>
  <c r="E1307" i="18"/>
  <c r="D1307" i="18"/>
  <c r="C1307" i="18"/>
  <c r="E1306" i="18"/>
  <c r="D1306" i="18"/>
  <c r="C1306" i="18"/>
  <c r="E1305" i="18"/>
  <c r="D1305" i="18"/>
  <c r="C1305" i="18"/>
  <c r="E1304" i="18"/>
  <c r="D1304" i="18"/>
  <c r="C1304" i="18"/>
  <c r="E1303" i="18"/>
  <c r="D1303" i="18"/>
  <c r="C1303" i="18"/>
  <c r="E1302" i="18"/>
  <c r="D1302" i="18"/>
  <c r="C1302" i="18"/>
  <c r="E1301" i="18"/>
  <c r="D1301" i="18"/>
  <c r="C1301" i="18"/>
  <c r="E1300" i="18"/>
  <c r="D1300" i="18"/>
  <c r="C1300" i="18"/>
  <c r="E1299" i="18"/>
  <c r="D1299" i="18"/>
  <c r="C1299" i="18"/>
  <c r="E1298" i="18"/>
  <c r="D1298" i="18"/>
  <c r="C1298" i="18"/>
  <c r="E1297" i="18"/>
  <c r="D1297" i="18"/>
  <c r="C1297" i="18"/>
  <c r="E1296" i="18"/>
  <c r="D1296" i="18"/>
  <c r="C1296" i="18"/>
  <c r="E1295" i="18"/>
  <c r="D1295" i="18"/>
  <c r="C1295" i="18"/>
  <c r="E1294" i="18"/>
  <c r="D1294" i="18"/>
  <c r="C1294" i="18"/>
  <c r="E1293" i="18"/>
  <c r="D1293" i="18"/>
  <c r="C1293" i="18"/>
  <c r="E1292" i="18"/>
  <c r="D1292" i="18"/>
  <c r="C1292" i="18"/>
  <c r="E1291" i="18"/>
  <c r="D1291" i="18"/>
  <c r="C1291" i="18"/>
  <c r="E1290" i="18"/>
  <c r="D1290" i="18"/>
  <c r="C1290" i="18"/>
  <c r="E1289" i="18"/>
  <c r="D1289" i="18"/>
  <c r="C1289" i="18"/>
  <c r="E1288" i="18"/>
  <c r="D1288" i="18"/>
  <c r="C1288" i="18"/>
  <c r="E1287" i="18"/>
  <c r="D1287" i="18"/>
  <c r="C1287" i="18"/>
  <c r="E1286" i="18"/>
  <c r="D1286" i="18"/>
  <c r="C1286" i="18"/>
  <c r="E1285" i="18"/>
  <c r="D1285" i="18"/>
  <c r="C1285" i="18"/>
  <c r="E1284" i="18"/>
  <c r="D1284" i="18"/>
  <c r="C1284" i="18"/>
  <c r="E1283" i="18"/>
  <c r="D1283" i="18"/>
  <c r="C1283" i="18"/>
  <c r="E1282" i="18"/>
  <c r="D1282" i="18"/>
  <c r="C1282" i="18"/>
  <c r="E1281" i="18"/>
  <c r="D1281" i="18"/>
  <c r="C1281" i="18"/>
  <c r="E1280" i="18"/>
  <c r="D1280" i="18"/>
  <c r="C1280" i="18"/>
  <c r="E1279" i="18"/>
  <c r="D1279" i="18"/>
  <c r="C1279" i="18"/>
  <c r="E1278" i="18"/>
  <c r="D1278" i="18"/>
  <c r="C1278" i="18"/>
  <c r="E1277" i="18"/>
  <c r="D1277" i="18"/>
  <c r="C1277" i="18"/>
  <c r="E1276" i="18"/>
  <c r="D1276" i="18"/>
  <c r="C1276" i="18"/>
  <c r="E1275" i="18"/>
  <c r="D1275" i="18"/>
  <c r="C1275" i="18"/>
  <c r="E1274" i="18"/>
  <c r="D1274" i="18"/>
  <c r="C1274" i="18"/>
  <c r="E1273" i="18"/>
  <c r="D1273" i="18"/>
  <c r="C1273" i="18"/>
  <c r="E1272" i="18"/>
  <c r="D1272" i="18"/>
  <c r="C1272" i="18"/>
  <c r="E1271" i="18"/>
  <c r="D1271" i="18"/>
  <c r="C1271" i="18"/>
  <c r="E1270" i="18"/>
  <c r="D1270" i="18"/>
  <c r="C1270" i="18"/>
  <c r="E1269" i="18"/>
  <c r="D1269" i="18"/>
  <c r="C1269" i="18"/>
  <c r="E1268" i="18"/>
  <c r="D1268" i="18"/>
  <c r="C1268" i="18"/>
  <c r="E1267" i="18"/>
  <c r="D1267" i="18"/>
  <c r="C1267" i="18"/>
  <c r="E1266" i="18"/>
  <c r="D1266" i="18"/>
  <c r="C1266" i="18"/>
  <c r="E1265" i="18"/>
  <c r="D1265" i="18"/>
  <c r="C1265" i="18"/>
  <c r="E1264" i="18"/>
  <c r="D1264" i="18"/>
  <c r="C1264" i="18"/>
  <c r="E1263" i="18"/>
  <c r="D1263" i="18"/>
  <c r="C1263" i="18"/>
  <c r="E1262" i="18"/>
  <c r="D1262" i="18"/>
  <c r="C1262" i="18"/>
  <c r="E1261" i="18"/>
  <c r="D1261" i="18"/>
  <c r="C1261" i="18"/>
  <c r="E1260" i="18"/>
  <c r="D1260" i="18"/>
  <c r="C1260" i="18"/>
  <c r="E1259" i="18"/>
  <c r="D1259" i="18"/>
  <c r="C1259" i="18"/>
  <c r="E1258" i="18"/>
  <c r="D1258" i="18"/>
  <c r="C1258" i="18"/>
  <c r="E1257" i="18"/>
  <c r="D1257" i="18"/>
  <c r="C1257" i="18"/>
  <c r="E1256" i="18"/>
  <c r="D1256" i="18"/>
  <c r="C1256" i="18"/>
  <c r="E1255" i="18"/>
  <c r="D1255" i="18"/>
  <c r="C1255" i="18"/>
  <c r="E1254" i="18"/>
  <c r="D1254" i="18"/>
  <c r="C1254" i="18"/>
  <c r="E1253" i="18"/>
  <c r="D1253" i="18"/>
  <c r="C1253" i="18"/>
  <c r="E1252" i="18"/>
  <c r="D1252" i="18"/>
  <c r="C1252" i="18"/>
  <c r="E1251" i="18"/>
  <c r="D1251" i="18"/>
  <c r="C1251" i="18"/>
  <c r="E1250" i="18"/>
  <c r="D1250" i="18"/>
  <c r="C1250" i="18"/>
  <c r="E1249" i="18"/>
  <c r="D1249" i="18"/>
  <c r="C1249" i="18"/>
  <c r="E1248" i="18"/>
  <c r="D1248" i="18"/>
  <c r="C1248" i="18"/>
  <c r="E1247" i="18"/>
  <c r="D1247" i="18"/>
  <c r="C1247" i="18"/>
  <c r="E1246" i="18"/>
  <c r="D1246" i="18"/>
  <c r="C1246" i="18"/>
  <c r="E1245" i="18"/>
  <c r="D1245" i="18"/>
  <c r="C1245" i="18"/>
  <c r="E1244" i="18"/>
  <c r="D1244" i="18"/>
  <c r="C1244" i="18"/>
  <c r="E1243" i="18"/>
  <c r="D1243" i="18"/>
  <c r="C1243" i="18"/>
  <c r="E1242" i="18"/>
  <c r="D1242" i="18"/>
  <c r="C1242" i="18"/>
  <c r="E1241" i="18"/>
  <c r="D1241" i="18"/>
  <c r="C1241" i="18"/>
  <c r="E1240" i="18"/>
  <c r="D1240" i="18"/>
  <c r="C1240" i="18"/>
  <c r="E1239" i="18"/>
  <c r="D1239" i="18"/>
  <c r="C1239" i="18"/>
  <c r="E1238" i="18"/>
  <c r="D1238" i="18"/>
  <c r="C1238" i="18"/>
  <c r="E1237" i="18"/>
  <c r="D1237" i="18"/>
  <c r="C1237" i="18"/>
  <c r="E1236" i="18"/>
  <c r="D1236" i="18"/>
  <c r="C1236" i="18"/>
  <c r="E1235" i="18"/>
  <c r="D1235" i="18"/>
  <c r="C1235" i="18"/>
  <c r="E1234" i="18"/>
  <c r="D1234" i="18"/>
  <c r="C1234" i="18"/>
  <c r="E1233" i="18"/>
  <c r="D1233" i="18"/>
  <c r="C1233" i="18"/>
  <c r="E1232" i="18"/>
  <c r="D1232" i="18"/>
  <c r="C1232" i="18"/>
  <c r="E1231" i="18"/>
  <c r="D1231" i="18"/>
  <c r="C1231" i="18"/>
  <c r="E1230" i="18"/>
  <c r="D1230" i="18"/>
  <c r="C1230" i="18"/>
  <c r="E1229" i="18"/>
  <c r="D1229" i="18"/>
  <c r="C1229" i="18"/>
  <c r="E1228" i="18"/>
  <c r="D1228" i="18"/>
  <c r="C1228" i="18"/>
  <c r="E1227" i="18"/>
  <c r="D1227" i="18"/>
  <c r="C1227" i="18"/>
  <c r="E1226" i="18"/>
  <c r="D1226" i="18"/>
  <c r="C1226" i="18"/>
  <c r="E1225" i="18"/>
  <c r="D1225" i="18"/>
  <c r="C1225" i="18"/>
  <c r="E1224" i="18"/>
  <c r="D1224" i="18"/>
  <c r="C1224" i="18"/>
  <c r="E1223" i="18"/>
  <c r="D1223" i="18"/>
  <c r="C1223" i="18"/>
  <c r="E1222" i="18"/>
  <c r="D1222" i="18"/>
  <c r="C1222" i="18"/>
  <c r="E1221" i="18"/>
  <c r="D1221" i="18"/>
  <c r="C1221" i="18"/>
  <c r="E1220" i="18"/>
  <c r="D1220" i="18"/>
  <c r="C1220" i="18"/>
  <c r="E1219" i="18"/>
  <c r="D1219" i="18"/>
  <c r="C1219" i="18"/>
  <c r="E1218" i="18"/>
  <c r="D1218" i="18"/>
  <c r="C1218" i="18"/>
  <c r="E1217" i="18"/>
  <c r="D1217" i="18"/>
  <c r="C1217" i="18"/>
  <c r="E1216" i="18"/>
  <c r="D1216" i="18"/>
  <c r="C1216" i="18"/>
  <c r="E1215" i="18"/>
  <c r="D1215" i="18"/>
  <c r="C1215" i="18"/>
  <c r="E1214" i="18"/>
  <c r="D1214" i="18"/>
  <c r="C1214" i="18"/>
  <c r="E1213" i="18"/>
  <c r="D1213" i="18"/>
  <c r="C1213" i="18"/>
  <c r="E1212" i="18"/>
  <c r="D1212" i="18"/>
  <c r="C1212" i="18"/>
  <c r="E1211" i="18"/>
  <c r="D1211" i="18"/>
  <c r="C1211" i="18"/>
  <c r="E1210" i="18"/>
  <c r="D1210" i="18"/>
  <c r="C1210" i="18"/>
  <c r="E1209" i="18"/>
  <c r="D1209" i="18"/>
  <c r="C1209" i="18"/>
  <c r="E1208" i="18"/>
  <c r="D1208" i="18"/>
  <c r="C1208" i="18"/>
  <c r="E1207" i="18"/>
  <c r="D1207" i="18"/>
  <c r="C1207" i="18"/>
  <c r="E1206" i="18"/>
  <c r="D1206" i="18"/>
  <c r="C1206" i="18"/>
  <c r="E1205" i="18"/>
  <c r="D1205" i="18"/>
  <c r="C1205" i="18"/>
  <c r="E1204" i="18"/>
  <c r="D1204" i="18"/>
  <c r="C1204" i="18"/>
  <c r="E1203" i="18"/>
  <c r="D1203" i="18"/>
  <c r="C1203" i="18"/>
  <c r="E1202" i="18"/>
  <c r="D1202" i="18"/>
  <c r="C1202" i="18"/>
  <c r="E1201" i="18"/>
  <c r="D1201" i="18"/>
  <c r="C1201" i="18"/>
  <c r="E1200" i="18"/>
  <c r="D1200" i="18"/>
  <c r="C1200" i="18"/>
  <c r="E1199" i="18"/>
  <c r="D1199" i="18"/>
  <c r="C1199" i="18"/>
  <c r="E1198" i="18"/>
  <c r="D1198" i="18"/>
  <c r="C1198" i="18"/>
  <c r="E1197" i="18"/>
  <c r="D1197" i="18"/>
  <c r="C1197" i="18"/>
  <c r="E1196" i="18"/>
  <c r="D1196" i="18"/>
  <c r="C1196" i="18"/>
  <c r="E1195" i="18"/>
  <c r="D1195" i="18"/>
  <c r="C1195" i="18"/>
  <c r="E1194" i="18"/>
  <c r="D1194" i="18"/>
  <c r="C1194" i="18"/>
  <c r="E1193" i="18"/>
  <c r="D1193" i="18"/>
  <c r="C1193" i="18"/>
  <c r="E1192" i="18"/>
  <c r="D1192" i="18"/>
  <c r="C1192" i="18"/>
  <c r="E1191" i="18"/>
  <c r="D1191" i="18"/>
  <c r="C1191" i="18"/>
  <c r="E1190" i="18"/>
  <c r="D1190" i="18"/>
  <c r="C1190" i="18"/>
  <c r="E1189" i="18"/>
  <c r="D1189" i="18"/>
  <c r="C1189" i="18"/>
  <c r="E1188" i="18"/>
  <c r="D1188" i="18"/>
  <c r="C1188" i="18"/>
  <c r="E1187" i="18"/>
  <c r="D1187" i="18"/>
  <c r="C1187" i="18"/>
  <c r="E1186" i="18"/>
  <c r="D1186" i="18"/>
  <c r="C1186" i="18"/>
  <c r="E1185" i="18"/>
  <c r="D1185" i="18"/>
  <c r="C1185" i="18"/>
  <c r="E1184" i="18"/>
  <c r="D1184" i="18"/>
  <c r="C1184" i="18"/>
  <c r="E1183" i="18"/>
  <c r="D1183" i="18"/>
  <c r="C1183" i="18"/>
  <c r="E1182" i="18"/>
  <c r="D1182" i="18"/>
  <c r="C1182" i="18"/>
  <c r="E1181" i="18"/>
  <c r="D1181" i="18"/>
  <c r="C1181" i="18"/>
  <c r="E1180" i="18"/>
  <c r="D1180" i="18"/>
  <c r="C1180" i="18"/>
  <c r="E1179" i="18"/>
  <c r="D1179" i="18"/>
  <c r="C1179" i="18"/>
  <c r="E1178" i="18"/>
  <c r="D1178" i="18"/>
  <c r="C1178" i="18"/>
  <c r="E1177" i="18"/>
  <c r="D1177" i="18"/>
  <c r="C1177" i="18"/>
  <c r="E1176" i="18"/>
  <c r="D1176" i="18"/>
  <c r="C1176" i="18"/>
  <c r="E1175" i="18"/>
  <c r="D1175" i="18"/>
  <c r="C1175" i="18"/>
  <c r="E1174" i="18"/>
  <c r="D1174" i="18"/>
  <c r="C1174" i="18"/>
  <c r="E1173" i="18"/>
  <c r="D1173" i="18"/>
  <c r="C1173" i="18"/>
  <c r="E1172" i="18"/>
  <c r="D1172" i="18"/>
  <c r="C1172" i="18"/>
  <c r="E1171" i="18"/>
  <c r="D1171" i="18"/>
  <c r="C1171" i="18"/>
  <c r="E1170" i="18"/>
  <c r="D1170" i="18"/>
  <c r="C1170" i="18"/>
  <c r="E1169" i="18"/>
  <c r="D1169" i="18"/>
  <c r="C1169" i="18"/>
  <c r="E1168" i="18"/>
  <c r="D1168" i="18"/>
  <c r="C1168" i="18"/>
  <c r="E1167" i="18"/>
  <c r="D1167" i="18"/>
  <c r="C1167" i="18"/>
  <c r="E1166" i="18"/>
  <c r="D1166" i="18"/>
  <c r="C1166" i="18"/>
  <c r="E1165" i="18"/>
  <c r="D1165" i="18"/>
  <c r="C1165" i="18"/>
  <c r="E1164" i="18"/>
  <c r="D1164" i="18"/>
  <c r="C1164" i="18"/>
  <c r="E1163" i="18"/>
  <c r="D1163" i="18"/>
  <c r="C1163" i="18"/>
  <c r="E1162" i="18"/>
  <c r="D1162" i="18"/>
  <c r="C1162" i="18"/>
  <c r="E1161" i="18"/>
  <c r="D1161" i="18"/>
  <c r="C1161" i="18"/>
  <c r="E1160" i="18"/>
  <c r="D1160" i="18"/>
  <c r="C1160" i="18"/>
  <c r="E1159" i="18"/>
  <c r="D1159" i="18"/>
  <c r="C1159" i="18"/>
  <c r="E1158" i="18"/>
  <c r="D1158" i="18"/>
  <c r="C1158" i="18"/>
  <c r="E1157" i="18"/>
  <c r="D1157" i="18"/>
  <c r="C1157" i="18"/>
  <c r="E1156" i="18"/>
  <c r="D1156" i="18"/>
  <c r="C1156" i="18"/>
  <c r="E1155" i="18"/>
  <c r="D1155" i="18"/>
  <c r="C1155" i="18"/>
  <c r="E1154" i="18"/>
  <c r="D1154" i="18"/>
  <c r="C1154" i="18"/>
  <c r="E1153" i="18"/>
  <c r="D1153" i="18"/>
  <c r="C1153" i="18"/>
  <c r="E1152" i="18"/>
  <c r="D1152" i="18"/>
  <c r="C1152" i="18"/>
  <c r="E1151" i="18"/>
  <c r="D1151" i="18"/>
  <c r="C1151" i="18"/>
  <c r="E1150" i="18"/>
  <c r="D1150" i="18"/>
  <c r="C1150" i="18"/>
  <c r="E1149" i="18"/>
  <c r="D1149" i="18"/>
  <c r="C1149" i="18"/>
  <c r="E1148" i="18"/>
  <c r="D1148" i="18"/>
  <c r="C1148" i="18"/>
  <c r="E1147" i="18"/>
  <c r="D1147" i="18"/>
  <c r="C1147" i="18"/>
  <c r="E1146" i="18"/>
  <c r="D1146" i="18"/>
  <c r="C1146" i="18"/>
  <c r="E1145" i="18"/>
  <c r="D1145" i="18"/>
  <c r="C1145" i="18"/>
  <c r="E1144" i="18"/>
  <c r="D1144" i="18"/>
  <c r="C1144" i="18"/>
  <c r="E1143" i="18"/>
  <c r="D1143" i="18"/>
  <c r="C1143" i="18"/>
  <c r="E1142" i="18"/>
  <c r="D1142" i="18"/>
  <c r="C1142" i="18"/>
  <c r="E1141" i="18"/>
  <c r="D1141" i="18"/>
  <c r="C1141" i="18"/>
  <c r="E1140" i="18"/>
  <c r="D1140" i="18"/>
  <c r="C1140" i="18"/>
  <c r="E1139" i="18"/>
  <c r="D1139" i="18"/>
  <c r="C1139" i="18"/>
  <c r="E1138" i="18"/>
  <c r="D1138" i="18"/>
  <c r="C1138" i="18"/>
  <c r="E1137" i="18"/>
  <c r="D1137" i="18"/>
  <c r="C1137" i="18"/>
  <c r="E1136" i="18"/>
  <c r="D1136" i="18"/>
  <c r="C1136" i="18"/>
  <c r="E1135" i="18"/>
  <c r="D1135" i="18"/>
  <c r="C1135" i="18"/>
  <c r="E1134" i="18"/>
  <c r="D1134" i="18"/>
  <c r="C1134" i="18"/>
  <c r="E1133" i="18"/>
  <c r="D1133" i="18"/>
  <c r="C1133" i="18"/>
  <c r="E1132" i="18"/>
  <c r="D1132" i="18"/>
  <c r="C1132" i="18"/>
  <c r="E1131" i="18"/>
  <c r="D1131" i="18"/>
  <c r="C1131" i="18"/>
  <c r="E1130" i="18"/>
  <c r="D1130" i="18"/>
  <c r="C1130" i="18"/>
  <c r="E1129" i="18"/>
  <c r="D1129" i="18"/>
  <c r="C1129" i="18"/>
  <c r="E1128" i="18"/>
  <c r="D1128" i="18"/>
  <c r="C1128" i="18"/>
  <c r="E1127" i="18"/>
  <c r="D1127" i="18"/>
  <c r="C1127" i="18"/>
  <c r="E1126" i="18"/>
  <c r="D1126" i="18"/>
  <c r="C1126" i="18"/>
  <c r="E1125" i="18"/>
  <c r="D1125" i="18"/>
  <c r="C1125" i="18"/>
  <c r="E1124" i="18"/>
  <c r="D1124" i="18"/>
  <c r="C1124" i="18"/>
  <c r="E1123" i="18"/>
  <c r="D1123" i="18"/>
  <c r="C1123" i="18"/>
  <c r="E1122" i="18"/>
  <c r="D1122" i="18"/>
  <c r="C1122" i="18"/>
  <c r="E1121" i="18"/>
  <c r="D1121" i="18"/>
  <c r="C1121" i="18"/>
  <c r="E1120" i="18"/>
  <c r="D1120" i="18"/>
  <c r="C1120" i="18"/>
  <c r="E1119" i="18"/>
  <c r="D1119" i="18"/>
  <c r="C1119" i="18"/>
  <c r="E1118" i="18"/>
  <c r="D1118" i="18"/>
  <c r="C1118" i="18"/>
  <c r="E1117" i="18"/>
  <c r="D1117" i="18"/>
  <c r="C1117" i="18"/>
  <c r="E1116" i="18"/>
  <c r="D1116" i="18"/>
  <c r="C1116" i="18"/>
  <c r="E1115" i="18"/>
  <c r="D1115" i="18"/>
  <c r="C1115" i="18"/>
  <c r="E1114" i="18"/>
  <c r="D1114" i="18"/>
  <c r="C1114" i="18"/>
  <c r="E1113" i="18"/>
  <c r="D1113" i="18"/>
  <c r="C1113" i="18"/>
  <c r="E1112" i="18"/>
  <c r="D1112" i="18"/>
  <c r="C1112" i="18"/>
  <c r="E1111" i="18"/>
  <c r="D1111" i="18"/>
  <c r="C1111" i="18"/>
  <c r="E1110" i="18"/>
  <c r="D1110" i="18"/>
  <c r="C1110" i="18"/>
  <c r="E1109" i="18"/>
  <c r="D1109" i="18"/>
  <c r="C1109" i="18"/>
  <c r="E1108" i="18"/>
  <c r="D1108" i="18"/>
  <c r="C1108" i="18"/>
  <c r="E1107" i="18"/>
  <c r="D1107" i="18"/>
  <c r="C1107" i="18"/>
  <c r="E1106" i="18"/>
  <c r="D1106" i="18"/>
  <c r="C1106" i="18"/>
  <c r="E1105" i="18"/>
  <c r="D1105" i="18"/>
  <c r="C1105" i="18"/>
  <c r="E1104" i="18"/>
  <c r="D1104" i="18"/>
  <c r="C1104" i="18"/>
  <c r="E1103" i="18"/>
  <c r="D1103" i="18"/>
  <c r="C1103" i="18"/>
  <c r="E1102" i="18"/>
  <c r="D1102" i="18"/>
  <c r="C1102" i="18"/>
  <c r="E1101" i="18"/>
  <c r="D1101" i="18"/>
  <c r="C1101" i="18"/>
  <c r="E1100" i="18"/>
  <c r="D1100" i="18"/>
  <c r="C1100" i="18"/>
  <c r="E1099" i="18"/>
  <c r="D1099" i="18"/>
  <c r="C1099" i="18"/>
  <c r="E1098" i="18"/>
  <c r="D1098" i="18"/>
  <c r="C1098" i="18"/>
  <c r="E1097" i="18"/>
  <c r="D1097" i="18"/>
  <c r="C1097" i="18"/>
  <c r="E1096" i="18"/>
  <c r="D1096" i="18"/>
  <c r="C1096" i="18"/>
  <c r="E1095" i="18"/>
  <c r="D1095" i="18"/>
  <c r="C1095" i="18"/>
  <c r="E1094" i="18"/>
  <c r="D1094" i="18"/>
  <c r="C1094" i="18"/>
  <c r="E1093" i="18"/>
  <c r="D1093" i="18"/>
  <c r="C1093" i="18"/>
  <c r="E1092" i="18"/>
  <c r="D1092" i="18"/>
  <c r="C1092" i="18"/>
  <c r="E1091" i="18"/>
  <c r="D1091" i="18"/>
  <c r="C1091" i="18"/>
  <c r="E1090" i="18"/>
  <c r="D1090" i="18"/>
  <c r="C1090" i="18"/>
  <c r="E1089" i="18"/>
  <c r="D1089" i="18"/>
  <c r="C1089" i="18"/>
  <c r="E1088" i="18"/>
  <c r="D1088" i="18"/>
  <c r="C1088" i="18"/>
  <c r="E1087" i="18"/>
  <c r="D1087" i="18"/>
  <c r="C1087" i="18"/>
  <c r="E1086" i="18"/>
  <c r="D1086" i="18"/>
  <c r="C1086" i="18"/>
  <c r="E1085" i="18"/>
  <c r="D1085" i="18"/>
  <c r="C1085" i="18"/>
  <c r="E1084" i="18"/>
  <c r="D1084" i="18"/>
  <c r="C1084" i="18"/>
  <c r="E1083" i="18"/>
  <c r="D1083" i="18"/>
  <c r="C1083" i="18"/>
  <c r="E1082" i="18"/>
  <c r="D1082" i="18"/>
  <c r="C1082" i="18"/>
  <c r="E1081" i="18"/>
  <c r="D1081" i="18"/>
  <c r="C1081" i="18"/>
  <c r="E1080" i="18"/>
  <c r="D1080" i="18"/>
  <c r="C1080" i="18"/>
  <c r="E1079" i="18"/>
  <c r="D1079" i="18"/>
  <c r="C1079" i="18"/>
  <c r="E1078" i="18"/>
  <c r="D1078" i="18"/>
  <c r="C1078" i="18"/>
  <c r="E1077" i="18"/>
  <c r="D1077" i="18"/>
  <c r="C1077" i="18"/>
  <c r="E1076" i="18"/>
  <c r="D1076" i="18"/>
  <c r="C1076" i="18"/>
  <c r="E1075" i="18"/>
  <c r="D1075" i="18"/>
  <c r="C1075" i="18"/>
  <c r="E1074" i="18"/>
  <c r="D1074" i="18"/>
  <c r="C1074" i="18"/>
  <c r="E1073" i="18"/>
  <c r="D1073" i="18"/>
  <c r="C1073" i="18"/>
  <c r="E1072" i="18"/>
  <c r="D1072" i="18"/>
  <c r="C1072" i="18"/>
  <c r="E1071" i="18"/>
  <c r="D1071" i="18"/>
  <c r="C1071" i="18"/>
  <c r="E1070" i="18"/>
  <c r="D1070" i="18"/>
  <c r="C1070" i="18"/>
  <c r="E1069" i="18"/>
  <c r="D1069" i="18"/>
  <c r="C1069" i="18"/>
  <c r="E1068" i="18"/>
  <c r="D1068" i="18"/>
  <c r="C1068" i="18"/>
  <c r="E1067" i="18"/>
  <c r="D1067" i="18"/>
  <c r="C1067" i="18"/>
  <c r="E1066" i="18"/>
  <c r="D1066" i="18"/>
  <c r="C1066" i="18"/>
  <c r="E1065" i="18"/>
  <c r="D1065" i="18"/>
  <c r="C1065" i="18"/>
  <c r="E1064" i="18"/>
  <c r="D1064" i="18"/>
  <c r="C1064" i="18"/>
  <c r="E1063" i="18"/>
  <c r="D1063" i="18"/>
  <c r="C1063" i="18"/>
  <c r="E1062" i="18"/>
  <c r="D1062" i="18"/>
  <c r="C1062" i="18"/>
  <c r="E1061" i="18"/>
  <c r="D1061" i="18"/>
  <c r="C1061" i="18"/>
  <c r="E1060" i="18"/>
  <c r="D1060" i="18"/>
  <c r="C1060" i="18"/>
  <c r="E1059" i="18"/>
  <c r="D1059" i="18"/>
  <c r="C1059" i="18"/>
  <c r="E1058" i="18"/>
  <c r="D1058" i="18"/>
  <c r="C1058" i="18"/>
  <c r="E1057" i="18"/>
  <c r="D1057" i="18"/>
  <c r="C1057" i="18"/>
  <c r="E1056" i="18"/>
  <c r="D1056" i="18"/>
  <c r="C1056" i="18"/>
  <c r="E1055" i="18"/>
  <c r="D1055" i="18"/>
  <c r="C1055" i="18"/>
  <c r="E1054" i="18"/>
  <c r="D1054" i="18"/>
  <c r="C1054" i="18"/>
  <c r="E1053" i="18"/>
  <c r="D1053" i="18"/>
  <c r="C1053" i="18"/>
  <c r="E1052" i="18"/>
  <c r="D1052" i="18"/>
  <c r="C1052" i="18"/>
  <c r="E1051" i="18"/>
  <c r="D1051" i="18"/>
  <c r="C1051" i="18"/>
  <c r="E1050" i="18"/>
  <c r="D1050" i="18"/>
  <c r="C1050" i="18"/>
  <c r="E1049" i="18"/>
  <c r="D1049" i="18"/>
  <c r="C1049" i="18"/>
  <c r="E1048" i="18"/>
  <c r="D1048" i="18"/>
  <c r="C1048" i="18"/>
  <c r="E1047" i="18"/>
  <c r="D1047" i="18"/>
  <c r="C1047" i="18"/>
  <c r="E1046" i="18"/>
  <c r="D1046" i="18"/>
  <c r="C1046" i="18"/>
  <c r="E1045" i="18"/>
  <c r="D1045" i="18"/>
  <c r="C1045" i="18"/>
  <c r="E1044" i="18"/>
  <c r="D1044" i="18"/>
  <c r="C1044" i="18"/>
  <c r="E1043" i="18"/>
  <c r="D1043" i="18"/>
  <c r="C1043" i="18"/>
  <c r="E1042" i="18"/>
  <c r="D1042" i="18"/>
  <c r="C1042" i="18"/>
  <c r="E1041" i="18"/>
  <c r="D1041" i="18"/>
  <c r="C1041" i="18"/>
  <c r="E1040" i="18"/>
  <c r="D1040" i="18"/>
  <c r="C1040" i="18"/>
  <c r="E1039" i="18"/>
  <c r="D1039" i="18"/>
  <c r="C1039" i="18"/>
  <c r="E1038" i="18"/>
  <c r="D1038" i="18"/>
  <c r="C1038" i="18"/>
  <c r="E1037" i="18"/>
  <c r="D1037" i="18"/>
  <c r="C1037" i="18"/>
  <c r="E1036" i="18"/>
  <c r="D1036" i="18"/>
  <c r="C1036" i="18"/>
  <c r="E1035" i="18"/>
  <c r="D1035" i="18"/>
  <c r="C1035" i="18"/>
  <c r="E1034" i="18"/>
  <c r="D1034" i="18"/>
  <c r="C1034" i="18"/>
  <c r="E1033" i="18"/>
  <c r="D1033" i="18"/>
  <c r="C1033" i="18"/>
  <c r="E1032" i="18"/>
  <c r="D1032" i="18"/>
  <c r="C1032" i="18"/>
  <c r="E1031" i="18"/>
  <c r="D1031" i="18"/>
  <c r="C1031" i="18"/>
  <c r="E1030" i="18"/>
  <c r="D1030" i="18"/>
  <c r="C1030" i="18"/>
  <c r="E1029" i="18"/>
  <c r="D1029" i="18"/>
  <c r="C1029" i="18"/>
  <c r="E1028" i="18"/>
  <c r="D1028" i="18"/>
  <c r="C1028" i="18"/>
  <c r="E1027" i="18"/>
  <c r="D1027" i="18"/>
  <c r="C1027" i="18"/>
  <c r="E1026" i="18"/>
  <c r="D1026" i="18"/>
  <c r="C1026" i="18"/>
  <c r="E1025" i="18"/>
  <c r="D1025" i="18"/>
  <c r="C1025" i="18"/>
  <c r="E1024" i="18"/>
  <c r="D1024" i="18"/>
  <c r="C1024" i="18"/>
  <c r="E1023" i="18"/>
  <c r="D1023" i="18"/>
  <c r="C1023" i="18"/>
  <c r="E1022" i="18"/>
  <c r="D1022" i="18"/>
  <c r="C1022" i="18"/>
  <c r="E1021" i="18"/>
  <c r="D1021" i="18"/>
  <c r="C1021" i="18"/>
  <c r="E1020" i="18"/>
  <c r="D1020" i="18"/>
  <c r="C1020" i="18"/>
  <c r="E1019" i="18"/>
  <c r="D1019" i="18"/>
  <c r="C1019" i="18"/>
  <c r="E1018" i="18"/>
  <c r="D1018" i="18"/>
  <c r="C1018" i="18"/>
  <c r="E1017" i="18"/>
  <c r="D1017" i="18"/>
  <c r="C1017" i="18"/>
  <c r="E1016" i="18"/>
  <c r="D1016" i="18"/>
  <c r="C1016" i="18"/>
  <c r="E1015" i="18"/>
  <c r="D1015" i="18"/>
  <c r="C1015" i="18"/>
  <c r="E1014" i="18"/>
  <c r="D1014" i="18"/>
  <c r="C1014" i="18"/>
  <c r="E1013" i="18"/>
  <c r="D1013" i="18"/>
  <c r="C1013" i="18"/>
  <c r="E1012" i="18"/>
  <c r="D1012" i="18"/>
  <c r="C1012" i="18"/>
  <c r="E1011" i="18"/>
  <c r="D1011" i="18"/>
  <c r="C1011" i="18"/>
  <c r="E1010" i="18"/>
  <c r="D1010" i="18"/>
  <c r="C1010" i="18"/>
  <c r="E1009" i="18"/>
  <c r="D1009" i="18"/>
  <c r="C1009" i="18"/>
  <c r="E1008" i="18"/>
  <c r="D1008" i="18"/>
  <c r="C1008" i="18"/>
  <c r="E1007" i="18"/>
  <c r="D1007" i="18"/>
  <c r="C1007" i="18"/>
  <c r="E1006" i="18"/>
  <c r="D1006" i="18"/>
  <c r="C1006" i="18"/>
  <c r="E1005" i="18"/>
  <c r="D1005" i="18"/>
  <c r="C1005" i="18"/>
  <c r="E1004" i="18"/>
  <c r="D1004" i="18"/>
  <c r="C1004" i="18"/>
  <c r="E1003" i="18"/>
  <c r="D1003" i="18"/>
  <c r="C1003" i="18"/>
  <c r="E1002" i="18"/>
  <c r="D1002" i="18"/>
  <c r="C1002" i="18"/>
  <c r="E1001" i="18"/>
  <c r="D1001" i="18"/>
  <c r="C1001" i="18"/>
  <c r="E1000" i="18"/>
  <c r="D1000" i="18"/>
  <c r="C1000" i="18"/>
  <c r="E999" i="18"/>
  <c r="D999" i="18"/>
  <c r="C999" i="18"/>
  <c r="E998" i="18"/>
  <c r="D998" i="18"/>
  <c r="C998" i="18"/>
  <c r="E997" i="18"/>
  <c r="D997" i="18"/>
  <c r="C997" i="18"/>
  <c r="E996" i="18"/>
  <c r="D996" i="18"/>
  <c r="C996" i="18"/>
  <c r="E995" i="18"/>
  <c r="D995" i="18"/>
  <c r="C995" i="18"/>
  <c r="E994" i="18"/>
  <c r="D994" i="18"/>
  <c r="C994" i="18"/>
  <c r="E993" i="18"/>
  <c r="D993" i="18"/>
  <c r="C993" i="18"/>
  <c r="E992" i="18"/>
  <c r="D992" i="18"/>
  <c r="C992" i="18"/>
  <c r="E991" i="18"/>
  <c r="D991" i="18"/>
  <c r="C991" i="18"/>
  <c r="E990" i="18"/>
  <c r="D990" i="18"/>
  <c r="C990" i="18"/>
  <c r="E989" i="18"/>
  <c r="D989" i="18"/>
  <c r="C989" i="18"/>
  <c r="E988" i="18"/>
  <c r="D988" i="18"/>
  <c r="C988" i="18"/>
  <c r="E987" i="18"/>
  <c r="D987" i="18"/>
  <c r="C987" i="18"/>
  <c r="E986" i="18"/>
  <c r="D986" i="18"/>
  <c r="C986" i="18"/>
  <c r="E985" i="18"/>
  <c r="D985" i="18"/>
  <c r="C985" i="18"/>
  <c r="E984" i="18"/>
  <c r="D984" i="18"/>
  <c r="C984" i="18"/>
  <c r="E983" i="18"/>
  <c r="D983" i="18"/>
  <c r="C983" i="18"/>
  <c r="E982" i="18"/>
  <c r="D982" i="18"/>
  <c r="C982" i="18"/>
  <c r="E981" i="18"/>
  <c r="D981" i="18"/>
  <c r="C981" i="18"/>
  <c r="E980" i="18"/>
  <c r="D980" i="18"/>
  <c r="C980" i="18"/>
  <c r="E979" i="18"/>
  <c r="D979" i="18"/>
  <c r="C979" i="18"/>
  <c r="E978" i="18"/>
  <c r="D978" i="18"/>
  <c r="C978" i="18"/>
  <c r="E977" i="18"/>
  <c r="D977" i="18"/>
  <c r="C977" i="18"/>
  <c r="E976" i="18"/>
  <c r="D976" i="18"/>
  <c r="C976" i="18"/>
  <c r="E975" i="18"/>
  <c r="D975" i="18"/>
  <c r="C975" i="18"/>
  <c r="E974" i="18"/>
  <c r="D974" i="18"/>
  <c r="C974" i="18"/>
  <c r="E973" i="18"/>
  <c r="D973" i="18"/>
  <c r="C973" i="18"/>
  <c r="E972" i="18"/>
  <c r="D972" i="18"/>
  <c r="C972" i="18"/>
  <c r="E971" i="18"/>
  <c r="D971" i="18"/>
  <c r="C971" i="18"/>
  <c r="E970" i="18"/>
  <c r="D970" i="18"/>
  <c r="C970" i="18"/>
  <c r="E969" i="18"/>
  <c r="D969" i="18"/>
  <c r="C969" i="18"/>
  <c r="E968" i="18"/>
  <c r="D968" i="18"/>
  <c r="C968" i="18"/>
  <c r="E967" i="18"/>
  <c r="D967" i="18"/>
  <c r="C967" i="18"/>
  <c r="E966" i="18"/>
  <c r="D966" i="18"/>
  <c r="C966" i="18"/>
  <c r="E965" i="18"/>
  <c r="D965" i="18"/>
  <c r="C965" i="18"/>
  <c r="E964" i="18"/>
  <c r="D964" i="18"/>
  <c r="C964" i="18"/>
  <c r="E963" i="18"/>
  <c r="D963" i="18"/>
  <c r="C963" i="18"/>
  <c r="E962" i="18"/>
  <c r="D962" i="18"/>
  <c r="C962" i="18"/>
  <c r="E961" i="18"/>
  <c r="D961" i="18"/>
  <c r="C961" i="18"/>
  <c r="E960" i="18"/>
  <c r="D960" i="18"/>
  <c r="C960" i="18"/>
  <c r="E959" i="18"/>
  <c r="D959" i="18"/>
  <c r="C959" i="18"/>
  <c r="E958" i="18"/>
  <c r="D958" i="18"/>
  <c r="C958" i="18"/>
  <c r="E957" i="18"/>
  <c r="D957" i="18"/>
  <c r="C957" i="18"/>
  <c r="E956" i="18"/>
  <c r="D956" i="18"/>
  <c r="C956" i="18"/>
  <c r="E955" i="18"/>
  <c r="D955" i="18"/>
  <c r="C955" i="18"/>
  <c r="E954" i="18"/>
  <c r="D954" i="18"/>
  <c r="C954" i="18"/>
  <c r="E953" i="18"/>
  <c r="D953" i="18"/>
  <c r="C953" i="18"/>
  <c r="E952" i="18"/>
  <c r="D952" i="18"/>
  <c r="C952" i="18"/>
  <c r="E951" i="18"/>
  <c r="D951" i="18"/>
  <c r="C951" i="18"/>
  <c r="E950" i="18"/>
  <c r="D950" i="18"/>
  <c r="C950" i="18"/>
  <c r="E949" i="18"/>
  <c r="D949" i="18"/>
  <c r="C949" i="18"/>
  <c r="E948" i="18"/>
  <c r="D948" i="18"/>
  <c r="C948" i="18"/>
  <c r="E947" i="18"/>
  <c r="D947" i="18"/>
  <c r="C947" i="18"/>
  <c r="E946" i="18"/>
  <c r="D946" i="18"/>
  <c r="C946" i="18"/>
  <c r="E945" i="18"/>
  <c r="D945" i="18"/>
  <c r="C945" i="18"/>
  <c r="E944" i="18"/>
  <c r="D944" i="18"/>
  <c r="C944" i="18"/>
  <c r="E943" i="18"/>
  <c r="D943" i="18"/>
  <c r="C943" i="18"/>
  <c r="E942" i="18"/>
  <c r="D942" i="18"/>
  <c r="C942" i="18"/>
  <c r="E941" i="18"/>
  <c r="D941" i="18"/>
  <c r="C941" i="18"/>
  <c r="E940" i="18"/>
  <c r="D940" i="18"/>
  <c r="C940" i="18"/>
  <c r="E939" i="18"/>
  <c r="D939" i="18"/>
  <c r="C939" i="18"/>
  <c r="E938" i="18"/>
  <c r="D938" i="18"/>
  <c r="C938" i="18"/>
  <c r="E937" i="18"/>
  <c r="D937" i="18"/>
  <c r="C937" i="18"/>
  <c r="E936" i="18"/>
  <c r="D936" i="18"/>
  <c r="C936" i="18"/>
  <c r="E935" i="18"/>
  <c r="D935" i="18"/>
  <c r="C935" i="18"/>
  <c r="E934" i="18"/>
  <c r="D934" i="18"/>
  <c r="C934" i="18"/>
  <c r="E933" i="18"/>
  <c r="D933" i="18"/>
  <c r="C933" i="18"/>
  <c r="E932" i="18"/>
  <c r="D932" i="18"/>
  <c r="C932" i="18"/>
  <c r="E931" i="18"/>
  <c r="D931" i="18"/>
  <c r="C931" i="18"/>
  <c r="E930" i="18"/>
  <c r="D930" i="18"/>
  <c r="C930" i="18"/>
  <c r="E929" i="18"/>
  <c r="D929" i="18"/>
  <c r="C929" i="18"/>
  <c r="E928" i="18"/>
  <c r="D928" i="18"/>
  <c r="C928" i="18"/>
  <c r="E927" i="18"/>
  <c r="D927" i="18"/>
  <c r="C927" i="18"/>
  <c r="E926" i="18"/>
  <c r="D926" i="18"/>
  <c r="C926" i="18"/>
  <c r="E925" i="18"/>
  <c r="D925" i="18"/>
  <c r="C925" i="18"/>
  <c r="E924" i="18"/>
  <c r="D924" i="18"/>
  <c r="C924" i="18"/>
  <c r="E923" i="18"/>
  <c r="D923" i="18"/>
  <c r="C923" i="18"/>
  <c r="E922" i="18"/>
  <c r="D922" i="18"/>
  <c r="C922" i="18"/>
  <c r="E921" i="18"/>
  <c r="D921" i="18"/>
  <c r="C921" i="18"/>
  <c r="E920" i="18"/>
  <c r="D920" i="18"/>
  <c r="C920" i="18"/>
  <c r="E919" i="18"/>
  <c r="D919" i="18"/>
  <c r="C919" i="18"/>
  <c r="E918" i="18"/>
  <c r="D918" i="18"/>
  <c r="C918" i="18"/>
  <c r="E917" i="18"/>
  <c r="D917" i="18"/>
  <c r="C917" i="18"/>
  <c r="E916" i="18"/>
  <c r="D916" i="18"/>
  <c r="C916" i="18"/>
  <c r="E915" i="18"/>
  <c r="D915" i="18"/>
  <c r="C915" i="18"/>
  <c r="E914" i="18"/>
  <c r="D914" i="18"/>
  <c r="C914" i="18"/>
  <c r="E913" i="18"/>
  <c r="D913" i="18"/>
  <c r="C913" i="18"/>
  <c r="E912" i="18"/>
  <c r="D912" i="18"/>
  <c r="C912" i="18"/>
  <c r="E911" i="18"/>
  <c r="D911" i="18"/>
  <c r="C911" i="18"/>
  <c r="E910" i="18"/>
  <c r="D910" i="18"/>
  <c r="C910" i="18"/>
  <c r="E909" i="18"/>
  <c r="D909" i="18"/>
  <c r="C909" i="18"/>
  <c r="E908" i="18"/>
  <c r="D908" i="18"/>
  <c r="C908" i="18"/>
  <c r="E907" i="18"/>
  <c r="D907" i="18"/>
  <c r="C907" i="18"/>
  <c r="E906" i="18"/>
  <c r="D906" i="18"/>
  <c r="C906" i="18"/>
  <c r="E905" i="18"/>
  <c r="D905" i="18"/>
  <c r="C905" i="18"/>
  <c r="E904" i="18"/>
  <c r="D904" i="18"/>
  <c r="C904" i="18"/>
  <c r="E903" i="18"/>
  <c r="D903" i="18"/>
  <c r="C903" i="18"/>
  <c r="E902" i="18"/>
  <c r="D902" i="18"/>
  <c r="C902" i="18"/>
  <c r="E901" i="18"/>
  <c r="D901" i="18"/>
  <c r="C901" i="18"/>
  <c r="E900" i="18"/>
  <c r="D900" i="18"/>
  <c r="C900" i="18"/>
  <c r="E899" i="18"/>
  <c r="D899" i="18"/>
  <c r="C899" i="18"/>
  <c r="E898" i="18"/>
  <c r="D898" i="18"/>
  <c r="C898" i="18"/>
  <c r="E897" i="18"/>
  <c r="D897" i="18"/>
  <c r="C897" i="18"/>
  <c r="E896" i="18"/>
  <c r="D896" i="18"/>
  <c r="C896" i="18"/>
  <c r="E895" i="18"/>
  <c r="D895" i="18"/>
  <c r="C895" i="18"/>
  <c r="E894" i="18"/>
  <c r="D894" i="18"/>
  <c r="C894" i="18"/>
  <c r="E893" i="18"/>
  <c r="D893" i="18"/>
  <c r="C893" i="18"/>
  <c r="E892" i="18"/>
  <c r="D892" i="18"/>
  <c r="C892" i="18"/>
  <c r="E891" i="18"/>
  <c r="D891" i="18"/>
  <c r="C891" i="18"/>
  <c r="E890" i="18"/>
  <c r="D890" i="18"/>
  <c r="C890" i="18"/>
  <c r="E889" i="18"/>
  <c r="D889" i="18"/>
  <c r="C889" i="18"/>
  <c r="E888" i="18"/>
  <c r="D888" i="18"/>
  <c r="C888" i="18"/>
  <c r="E887" i="18"/>
  <c r="D887" i="18"/>
  <c r="C887" i="18"/>
  <c r="E886" i="18"/>
  <c r="D886" i="18"/>
  <c r="C886" i="18"/>
  <c r="E885" i="18"/>
  <c r="D885" i="18"/>
  <c r="C885" i="18"/>
  <c r="E884" i="18"/>
  <c r="D884" i="18"/>
  <c r="C884" i="18"/>
  <c r="E883" i="18"/>
  <c r="D883" i="18"/>
  <c r="C883" i="18"/>
  <c r="E882" i="18"/>
  <c r="D882" i="18"/>
  <c r="C882" i="18"/>
  <c r="E881" i="18"/>
  <c r="D881" i="18"/>
  <c r="C881" i="18"/>
  <c r="E880" i="18"/>
  <c r="D880" i="18"/>
  <c r="C880" i="18"/>
  <c r="E879" i="18"/>
  <c r="D879" i="18"/>
  <c r="C879" i="18"/>
  <c r="E878" i="18"/>
  <c r="D878" i="18"/>
  <c r="C878" i="18"/>
  <c r="E877" i="18"/>
  <c r="D877" i="18"/>
  <c r="C877" i="18"/>
  <c r="E876" i="18"/>
  <c r="D876" i="18"/>
  <c r="C876" i="18"/>
  <c r="E875" i="18"/>
  <c r="D875" i="18"/>
  <c r="C875" i="18"/>
  <c r="E874" i="18"/>
  <c r="D874" i="18"/>
  <c r="C874" i="18"/>
  <c r="E873" i="18"/>
  <c r="D873" i="18"/>
  <c r="C873" i="18"/>
  <c r="E872" i="18"/>
  <c r="D872" i="18"/>
  <c r="C872" i="18"/>
  <c r="E871" i="18"/>
  <c r="D871" i="18"/>
  <c r="C871" i="18"/>
  <c r="E870" i="18"/>
  <c r="D870" i="18"/>
  <c r="C870" i="18"/>
  <c r="E869" i="18"/>
  <c r="D869" i="18"/>
  <c r="C869" i="18"/>
  <c r="E868" i="18"/>
  <c r="D868" i="18"/>
  <c r="C868" i="18"/>
  <c r="E867" i="18"/>
  <c r="D867" i="18"/>
  <c r="C867" i="18"/>
  <c r="E866" i="18"/>
  <c r="D866" i="18"/>
  <c r="C866" i="18"/>
  <c r="E865" i="18"/>
  <c r="D865" i="18"/>
  <c r="C865" i="18"/>
  <c r="E864" i="18"/>
  <c r="D864" i="18"/>
  <c r="C864" i="18"/>
  <c r="E863" i="18"/>
  <c r="D863" i="18"/>
  <c r="C863" i="18"/>
  <c r="E862" i="18"/>
  <c r="D862" i="18"/>
  <c r="C862" i="18"/>
  <c r="E861" i="18"/>
  <c r="D861" i="18"/>
  <c r="C861" i="18"/>
  <c r="E860" i="18"/>
  <c r="D860" i="18"/>
  <c r="C860" i="18"/>
  <c r="E859" i="18"/>
  <c r="D859" i="18"/>
  <c r="C859" i="18"/>
  <c r="E858" i="18"/>
  <c r="D858" i="18"/>
  <c r="C858" i="18"/>
  <c r="E857" i="18"/>
  <c r="D857" i="18"/>
  <c r="C857" i="18"/>
  <c r="E856" i="18"/>
  <c r="D856" i="18"/>
  <c r="C856" i="18"/>
  <c r="E855" i="18"/>
  <c r="D855" i="18"/>
  <c r="C855" i="18"/>
  <c r="E854" i="18"/>
  <c r="D854" i="18"/>
  <c r="C854" i="18"/>
  <c r="E853" i="18"/>
  <c r="D853" i="18"/>
  <c r="C853" i="18"/>
  <c r="E852" i="18"/>
  <c r="D852" i="18"/>
  <c r="C852" i="18"/>
  <c r="E851" i="18"/>
  <c r="D851" i="18"/>
  <c r="C851" i="18"/>
  <c r="E850" i="18"/>
  <c r="D850" i="18"/>
  <c r="C850" i="18"/>
  <c r="E849" i="18"/>
  <c r="D849" i="18"/>
  <c r="C849" i="18"/>
  <c r="E848" i="18"/>
  <c r="D848" i="18"/>
  <c r="C848" i="18"/>
  <c r="E847" i="18"/>
  <c r="D847" i="18"/>
  <c r="C847" i="18"/>
  <c r="E846" i="18"/>
  <c r="D846" i="18"/>
  <c r="C846" i="18"/>
  <c r="E845" i="18"/>
  <c r="D845" i="18"/>
  <c r="C845" i="18"/>
  <c r="E844" i="18"/>
  <c r="D844" i="18"/>
  <c r="C844" i="18"/>
  <c r="E843" i="18"/>
  <c r="D843" i="18"/>
  <c r="C843" i="18"/>
  <c r="E842" i="18"/>
  <c r="D842" i="18"/>
  <c r="C842" i="18"/>
  <c r="E841" i="18"/>
  <c r="D841" i="18"/>
  <c r="C841" i="18"/>
  <c r="E840" i="18"/>
  <c r="D840" i="18"/>
  <c r="C840" i="18"/>
  <c r="E839" i="18"/>
  <c r="D839" i="18"/>
  <c r="C839" i="18"/>
  <c r="E838" i="18"/>
  <c r="D838" i="18"/>
  <c r="C838" i="18"/>
  <c r="E837" i="18"/>
  <c r="D837" i="18"/>
  <c r="C837" i="18"/>
  <c r="E836" i="18"/>
  <c r="D836" i="18"/>
  <c r="C836" i="18"/>
  <c r="E835" i="18"/>
  <c r="D835" i="18"/>
  <c r="C835" i="18"/>
  <c r="E834" i="18"/>
  <c r="D834" i="18"/>
  <c r="C834" i="18"/>
  <c r="E833" i="18"/>
  <c r="D833" i="18"/>
  <c r="C833" i="18"/>
  <c r="E832" i="18"/>
  <c r="D832" i="18"/>
  <c r="C832" i="18"/>
  <c r="E831" i="18"/>
  <c r="D831" i="18"/>
  <c r="C831" i="18"/>
  <c r="E830" i="18"/>
  <c r="D830" i="18"/>
  <c r="C830" i="18"/>
  <c r="E829" i="18"/>
  <c r="D829" i="18"/>
  <c r="C829" i="18"/>
  <c r="E828" i="18"/>
  <c r="D828" i="18"/>
  <c r="C828" i="18"/>
  <c r="E827" i="18"/>
  <c r="D827" i="18"/>
  <c r="C827" i="18"/>
  <c r="E826" i="18"/>
  <c r="D826" i="18"/>
  <c r="C826" i="18"/>
  <c r="E825" i="18"/>
  <c r="D825" i="18"/>
  <c r="C825" i="18"/>
  <c r="E824" i="18"/>
  <c r="D824" i="18"/>
  <c r="C824" i="18"/>
  <c r="E823" i="18"/>
  <c r="D823" i="18"/>
  <c r="C823" i="18"/>
  <c r="E822" i="18"/>
  <c r="D822" i="18"/>
  <c r="C822" i="18"/>
  <c r="E821" i="18"/>
  <c r="D821" i="18"/>
  <c r="C821" i="18"/>
  <c r="E820" i="18"/>
  <c r="D820" i="18"/>
  <c r="C820" i="18"/>
  <c r="E819" i="18"/>
  <c r="D819" i="18"/>
  <c r="C819" i="18"/>
  <c r="E818" i="18"/>
  <c r="D818" i="18"/>
  <c r="C818" i="18"/>
  <c r="E817" i="18"/>
  <c r="D817" i="18"/>
  <c r="C817" i="18"/>
  <c r="E816" i="18"/>
  <c r="D816" i="18"/>
  <c r="C816" i="18"/>
  <c r="E815" i="18"/>
  <c r="D815" i="18"/>
  <c r="C815" i="18"/>
  <c r="E814" i="18"/>
  <c r="D814" i="18"/>
  <c r="C814" i="18"/>
  <c r="E813" i="18"/>
  <c r="D813" i="18"/>
  <c r="C813" i="18"/>
  <c r="E812" i="18"/>
  <c r="D812" i="18"/>
  <c r="C812" i="18"/>
  <c r="E811" i="18"/>
  <c r="D811" i="18"/>
  <c r="C811" i="18"/>
  <c r="E810" i="18"/>
  <c r="D810" i="18"/>
  <c r="C810" i="18"/>
  <c r="E809" i="18"/>
  <c r="D809" i="18"/>
  <c r="C809" i="18"/>
  <c r="E808" i="18"/>
  <c r="D808" i="18"/>
  <c r="C808" i="18"/>
  <c r="E807" i="18"/>
  <c r="D807" i="18"/>
  <c r="C807" i="18"/>
  <c r="E806" i="18"/>
  <c r="D806" i="18"/>
  <c r="C806" i="18"/>
  <c r="E805" i="18"/>
  <c r="D805" i="18"/>
  <c r="C805" i="18"/>
  <c r="E804" i="18"/>
  <c r="D804" i="18"/>
  <c r="C804" i="18"/>
  <c r="E803" i="18"/>
  <c r="D803" i="18"/>
  <c r="C803" i="18"/>
  <c r="E802" i="18"/>
  <c r="D802" i="18"/>
  <c r="C802" i="18"/>
  <c r="E801" i="18"/>
  <c r="D801" i="18"/>
  <c r="C801" i="18"/>
  <c r="E800" i="18"/>
  <c r="D800" i="18"/>
  <c r="C800" i="18"/>
  <c r="E799" i="18"/>
  <c r="D799" i="18"/>
  <c r="C799" i="18"/>
  <c r="E798" i="18"/>
  <c r="D798" i="18"/>
  <c r="C798" i="18"/>
  <c r="E797" i="18"/>
  <c r="D797" i="18"/>
  <c r="C797" i="18"/>
  <c r="E796" i="18"/>
  <c r="D796" i="18"/>
  <c r="C796" i="18"/>
  <c r="E795" i="18"/>
  <c r="D795" i="18"/>
  <c r="C795" i="18"/>
  <c r="E794" i="18"/>
  <c r="D794" i="18"/>
  <c r="C794" i="18"/>
  <c r="E793" i="18"/>
  <c r="D793" i="18"/>
  <c r="C793" i="18"/>
  <c r="E792" i="18"/>
  <c r="D792" i="18"/>
  <c r="C792" i="18"/>
  <c r="E791" i="18"/>
  <c r="D791" i="18"/>
  <c r="C791" i="18"/>
  <c r="E790" i="18"/>
  <c r="D790" i="18"/>
  <c r="C790" i="18"/>
  <c r="E789" i="18"/>
  <c r="D789" i="18"/>
  <c r="C789" i="18"/>
  <c r="E788" i="18"/>
  <c r="D788" i="18"/>
  <c r="C788" i="18"/>
  <c r="E787" i="18"/>
  <c r="D787" i="18"/>
  <c r="C787" i="18"/>
  <c r="E786" i="18"/>
  <c r="D786" i="18"/>
  <c r="C786" i="18"/>
  <c r="E785" i="18"/>
  <c r="D785" i="18"/>
  <c r="C785" i="18"/>
  <c r="E784" i="18"/>
  <c r="D784" i="18"/>
  <c r="C784" i="18"/>
  <c r="E783" i="18"/>
  <c r="D783" i="18"/>
  <c r="C783" i="18"/>
  <c r="E782" i="18"/>
  <c r="D782" i="18"/>
  <c r="C782" i="18"/>
  <c r="E781" i="18"/>
  <c r="D781" i="18"/>
  <c r="C781" i="18"/>
  <c r="E780" i="18"/>
  <c r="D780" i="18"/>
  <c r="C780" i="18"/>
  <c r="E779" i="18"/>
  <c r="D779" i="18"/>
  <c r="C779" i="18"/>
  <c r="E778" i="18"/>
  <c r="D778" i="18"/>
  <c r="C778" i="18"/>
  <c r="E777" i="18"/>
  <c r="D777" i="18"/>
  <c r="C777" i="18"/>
  <c r="E776" i="18"/>
  <c r="D776" i="18"/>
  <c r="C776" i="18"/>
  <c r="E775" i="18"/>
  <c r="D775" i="18"/>
  <c r="C775" i="18"/>
  <c r="E774" i="18"/>
  <c r="D774" i="18"/>
  <c r="C774" i="18"/>
  <c r="E773" i="18"/>
  <c r="D773" i="18"/>
  <c r="C773" i="18"/>
  <c r="E772" i="18"/>
  <c r="D772" i="18"/>
  <c r="C772" i="18"/>
  <c r="E771" i="18"/>
  <c r="D771" i="18"/>
  <c r="C771" i="18"/>
  <c r="E770" i="18"/>
  <c r="D770" i="18"/>
  <c r="C770" i="18"/>
  <c r="E769" i="18"/>
  <c r="D769" i="18"/>
  <c r="C769" i="18"/>
  <c r="E768" i="18"/>
  <c r="D768" i="18"/>
  <c r="C768" i="18"/>
  <c r="E767" i="18"/>
  <c r="D767" i="18"/>
  <c r="C767" i="18"/>
  <c r="E766" i="18"/>
  <c r="D766" i="18"/>
  <c r="C766" i="18"/>
  <c r="E765" i="18"/>
  <c r="D765" i="18"/>
  <c r="C765" i="18"/>
  <c r="E764" i="18"/>
  <c r="D764" i="18"/>
  <c r="C764" i="18"/>
  <c r="E763" i="18"/>
  <c r="D763" i="18"/>
  <c r="C763" i="18"/>
  <c r="E762" i="18"/>
  <c r="D762" i="18"/>
  <c r="C762" i="18"/>
  <c r="E761" i="18"/>
  <c r="D761" i="18"/>
  <c r="C761" i="18"/>
  <c r="E760" i="18"/>
  <c r="D760" i="18"/>
  <c r="C760" i="18"/>
  <c r="E759" i="18"/>
  <c r="D759" i="18"/>
  <c r="C759" i="18"/>
  <c r="E758" i="18"/>
  <c r="D758" i="18"/>
  <c r="C758" i="18"/>
  <c r="E757" i="18"/>
  <c r="D757" i="18"/>
  <c r="C757" i="18"/>
  <c r="E756" i="18"/>
  <c r="D756" i="18"/>
  <c r="C756" i="18"/>
  <c r="E755" i="18"/>
  <c r="D755" i="18"/>
  <c r="C755" i="18"/>
  <c r="E754" i="18"/>
  <c r="D754" i="18"/>
  <c r="C754" i="18"/>
  <c r="E753" i="18"/>
  <c r="D753" i="18"/>
  <c r="C753" i="18"/>
  <c r="E752" i="18"/>
  <c r="D752" i="18"/>
  <c r="C752" i="18"/>
  <c r="E751" i="18"/>
  <c r="D751" i="18"/>
  <c r="C751" i="18"/>
  <c r="E750" i="18"/>
  <c r="D750" i="18"/>
  <c r="C750" i="18"/>
  <c r="E749" i="18"/>
  <c r="D749" i="18"/>
  <c r="C749" i="18"/>
  <c r="E748" i="18"/>
  <c r="D748" i="18"/>
  <c r="C748" i="18"/>
  <c r="E747" i="18"/>
  <c r="D747" i="18"/>
  <c r="C747" i="18"/>
  <c r="E746" i="18"/>
  <c r="D746" i="18"/>
  <c r="C746" i="18"/>
  <c r="E745" i="18"/>
  <c r="D745" i="18"/>
  <c r="C745" i="18"/>
  <c r="E744" i="18"/>
  <c r="D744" i="18"/>
  <c r="C744" i="18"/>
  <c r="E743" i="18"/>
  <c r="D743" i="18"/>
  <c r="C743" i="18"/>
  <c r="E742" i="18"/>
  <c r="D742" i="18"/>
  <c r="C742" i="18"/>
  <c r="E741" i="18"/>
  <c r="D741" i="18"/>
  <c r="C741" i="18"/>
  <c r="E740" i="18"/>
  <c r="D740" i="18"/>
  <c r="C740" i="18"/>
  <c r="E739" i="18"/>
  <c r="D739" i="18"/>
  <c r="C739" i="18"/>
  <c r="E738" i="18"/>
  <c r="D738" i="18"/>
  <c r="C738" i="18"/>
  <c r="E737" i="18"/>
  <c r="D737" i="18"/>
  <c r="C737" i="18"/>
  <c r="E736" i="18"/>
  <c r="D736" i="18"/>
  <c r="C736" i="18"/>
  <c r="E735" i="18"/>
  <c r="D735" i="18"/>
  <c r="C735" i="18"/>
  <c r="E734" i="18"/>
  <c r="D734" i="18"/>
  <c r="C734" i="18"/>
  <c r="E733" i="18"/>
  <c r="D733" i="18"/>
  <c r="C733" i="18"/>
  <c r="E732" i="18"/>
  <c r="D732" i="18"/>
  <c r="C732" i="18"/>
  <c r="E731" i="18"/>
  <c r="D731" i="18"/>
  <c r="C731" i="18"/>
  <c r="E730" i="18"/>
  <c r="D730" i="18"/>
  <c r="C730" i="18"/>
  <c r="E729" i="18"/>
  <c r="D729" i="18"/>
  <c r="C729" i="18"/>
  <c r="E728" i="18"/>
  <c r="D728" i="18"/>
  <c r="C728" i="18"/>
  <c r="E727" i="18"/>
  <c r="D727" i="18"/>
  <c r="C727" i="18"/>
  <c r="E726" i="18"/>
  <c r="D726" i="18"/>
  <c r="C726" i="18"/>
  <c r="E725" i="18"/>
  <c r="D725" i="18"/>
  <c r="C725" i="18"/>
  <c r="E724" i="18"/>
  <c r="D724" i="18"/>
  <c r="C724" i="18"/>
  <c r="E723" i="18"/>
  <c r="D723" i="18"/>
  <c r="C723" i="18"/>
  <c r="E722" i="18"/>
  <c r="D722" i="18"/>
  <c r="C722" i="18"/>
  <c r="E721" i="18"/>
  <c r="D721" i="18"/>
  <c r="C721" i="18"/>
  <c r="E720" i="18"/>
  <c r="D720" i="18"/>
  <c r="C720" i="18"/>
  <c r="E719" i="18"/>
  <c r="D719" i="18"/>
  <c r="C719" i="18"/>
  <c r="E718" i="18"/>
  <c r="D718" i="18"/>
  <c r="C718" i="18"/>
  <c r="E717" i="18"/>
  <c r="D717" i="18"/>
  <c r="C717" i="18"/>
  <c r="E716" i="18"/>
  <c r="D716" i="18"/>
  <c r="C716" i="18"/>
  <c r="E715" i="18"/>
  <c r="D715" i="18"/>
  <c r="C715" i="18"/>
  <c r="E714" i="18"/>
  <c r="D714" i="18"/>
  <c r="C714" i="18"/>
  <c r="E713" i="18"/>
  <c r="D713" i="18"/>
  <c r="C713" i="18"/>
  <c r="E712" i="18"/>
  <c r="D712" i="18"/>
  <c r="C712" i="18"/>
  <c r="E711" i="18"/>
  <c r="D711" i="18"/>
  <c r="C711" i="18"/>
  <c r="E710" i="18"/>
  <c r="D710" i="18"/>
  <c r="C710" i="18"/>
  <c r="E709" i="18"/>
  <c r="D709" i="18"/>
  <c r="C709" i="18"/>
  <c r="E708" i="18"/>
  <c r="D708" i="18"/>
  <c r="C708" i="18"/>
  <c r="E707" i="18"/>
  <c r="D707" i="18"/>
  <c r="C707" i="18"/>
  <c r="E706" i="18"/>
  <c r="D706" i="18"/>
  <c r="C706" i="18"/>
  <c r="E705" i="18"/>
  <c r="D705" i="18"/>
  <c r="C705" i="18"/>
  <c r="E704" i="18"/>
  <c r="D704" i="18"/>
  <c r="C704" i="18"/>
  <c r="E703" i="18"/>
  <c r="D703" i="18"/>
  <c r="C703" i="18"/>
  <c r="E702" i="18"/>
  <c r="D702" i="18"/>
  <c r="C702" i="18"/>
  <c r="E701" i="18"/>
  <c r="D701" i="18"/>
  <c r="C701" i="18"/>
  <c r="E700" i="18"/>
  <c r="D700" i="18"/>
  <c r="C700" i="18"/>
  <c r="E699" i="18"/>
  <c r="D699" i="18"/>
  <c r="C699" i="18"/>
  <c r="E698" i="18"/>
  <c r="D698" i="18"/>
  <c r="C698" i="18"/>
  <c r="E697" i="18"/>
  <c r="D697" i="18"/>
  <c r="C697" i="18"/>
  <c r="E696" i="18"/>
  <c r="D696" i="18"/>
  <c r="C696" i="18"/>
  <c r="E695" i="18"/>
  <c r="D695" i="18"/>
  <c r="C695" i="18"/>
  <c r="E694" i="18"/>
  <c r="D694" i="18"/>
  <c r="C694" i="18"/>
  <c r="E693" i="18"/>
  <c r="D693" i="18"/>
  <c r="C693" i="18"/>
  <c r="E692" i="18"/>
  <c r="D692" i="18"/>
  <c r="C692" i="18"/>
  <c r="E691" i="18"/>
  <c r="D691" i="18"/>
  <c r="C691" i="18"/>
  <c r="E690" i="18"/>
  <c r="D690" i="18"/>
  <c r="C690" i="18"/>
  <c r="E689" i="18"/>
  <c r="D689" i="18"/>
  <c r="C689" i="18"/>
  <c r="E688" i="18"/>
  <c r="D688" i="18"/>
  <c r="C688" i="18"/>
  <c r="E687" i="18"/>
  <c r="D687" i="18"/>
  <c r="C687" i="18"/>
  <c r="E686" i="18"/>
  <c r="D686" i="18"/>
  <c r="C686" i="18"/>
  <c r="E685" i="18"/>
  <c r="D685" i="18"/>
  <c r="C685" i="18"/>
  <c r="E684" i="18"/>
  <c r="D684" i="18"/>
  <c r="C684" i="18"/>
  <c r="E683" i="18"/>
  <c r="D683" i="18"/>
  <c r="C683" i="18"/>
  <c r="E682" i="18"/>
  <c r="D682" i="18"/>
  <c r="C682" i="18"/>
  <c r="E681" i="18"/>
  <c r="D681" i="18"/>
  <c r="C681" i="18"/>
  <c r="E680" i="18"/>
  <c r="D680" i="18"/>
  <c r="C680" i="18"/>
  <c r="E679" i="18"/>
  <c r="D679" i="18"/>
  <c r="C679" i="18"/>
  <c r="E678" i="18"/>
  <c r="D678" i="18"/>
  <c r="C678" i="18"/>
  <c r="E677" i="18"/>
  <c r="D677" i="18"/>
  <c r="C677" i="18"/>
  <c r="E676" i="18"/>
  <c r="D676" i="18"/>
  <c r="C676" i="18"/>
  <c r="E675" i="18"/>
  <c r="D675" i="18"/>
  <c r="C675" i="18"/>
  <c r="E674" i="18"/>
  <c r="D674" i="18"/>
  <c r="C674" i="18"/>
  <c r="E673" i="18"/>
  <c r="D673" i="18"/>
  <c r="C673" i="18"/>
  <c r="E672" i="18"/>
  <c r="D672" i="18"/>
  <c r="C672" i="18"/>
  <c r="E671" i="18"/>
  <c r="D671" i="18"/>
  <c r="C671" i="18"/>
  <c r="E670" i="18"/>
  <c r="D670" i="18"/>
  <c r="C670" i="18"/>
  <c r="E669" i="18"/>
  <c r="D669" i="18"/>
  <c r="C669" i="18"/>
  <c r="E668" i="18"/>
  <c r="D668" i="18"/>
  <c r="C668" i="18"/>
  <c r="E667" i="18"/>
  <c r="D667" i="18"/>
  <c r="C667" i="18"/>
  <c r="E666" i="18"/>
  <c r="D666" i="18"/>
  <c r="C666" i="18"/>
  <c r="E665" i="18"/>
  <c r="D665" i="18"/>
  <c r="C665" i="18"/>
  <c r="E664" i="18"/>
  <c r="D664" i="18"/>
  <c r="C664" i="18"/>
  <c r="E663" i="18"/>
  <c r="D663" i="18"/>
  <c r="C663" i="18"/>
  <c r="E662" i="18"/>
  <c r="D662" i="18"/>
  <c r="C662" i="18"/>
  <c r="E661" i="18"/>
  <c r="D661" i="18"/>
  <c r="C661" i="18"/>
  <c r="E660" i="18"/>
  <c r="D660" i="18"/>
  <c r="C660" i="18"/>
  <c r="E659" i="18"/>
  <c r="D659" i="18"/>
  <c r="C659" i="18"/>
  <c r="E658" i="18"/>
  <c r="D658" i="18"/>
  <c r="C658" i="18"/>
  <c r="E657" i="18"/>
  <c r="D657" i="18"/>
  <c r="C657" i="18"/>
  <c r="E656" i="18"/>
  <c r="D656" i="18"/>
  <c r="C656" i="18"/>
  <c r="E655" i="18"/>
  <c r="D655" i="18"/>
  <c r="C655" i="18"/>
  <c r="E654" i="18"/>
  <c r="D654" i="18"/>
  <c r="C654" i="18"/>
  <c r="E653" i="18"/>
  <c r="D653" i="18"/>
  <c r="C653" i="18"/>
  <c r="E652" i="18"/>
  <c r="D652" i="18"/>
  <c r="C652" i="18"/>
  <c r="E651" i="18"/>
  <c r="D651" i="18"/>
  <c r="C651" i="18"/>
  <c r="E650" i="18"/>
  <c r="D650" i="18"/>
  <c r="C650" i="18"/>
  <c r="E649" i="18"/>
  <c r="D649" i="18"/>
  <c r="C649" i="18"/>
  <c r="E648" i="18"/>
  <c r="D648" i="18"/>
  <c r="C648" i="18"/>
  <c r="E647" i="18"/>
  <c r="D647" i="18"/>
  <c r="C647" i="18"/>
  <c r="E646" i="18"/>
  <c r="D646" i="18"/>
  <c r="C646" i="18"/>
  <c r="E645" i="18"/>
  <c r="D645" i="18"/>
  <c r="C645" i="18"/>
  <c r="E644" i="18"/>
  <c r="D644" i="18"/>
  <c r="C644" i="18"/>
  <c r="E643" i="18"/>
  <c r="D643" i="18"/>
  <c r="C643" i="18"/>
  <c r="E642" i="18"/>
  <c r="D642" i="18"/>
  <c r="C642" i="18"/>
  <c r="E641" i="18"/>
  <c r="D641" i="18"/>
  <c r="C641" i="18"/>
  <c r="E640" i="18"/>
  <c r="D640" i="18"/>
  <c r="C640" i="18"/>
  <c r="E639" i="18"/>
  <c r="D639" i="18"/>
  <c r="C639" i="18"/>
  <c r="E638" i="18"/>
  <c r="D638" i="18"/>
  <c r="C638" i="18"/>
  <c r="E637" i="18"/>
  <c r="D637" i="18"/>
  <c r="C637" i="18"/>
  <c r="E636" i="18"/>
  <c r="D636" i="18"/>
  <c r="C636" i="18"/>
  <c r="E635" i="18"/>
  <c r="D635" i="18"/>
  <c r="C635" i="18"/>
  <c r="E634" i="18"/>
  <c r="D634" i="18"/>
  <c r="C634" i="18"/>
  <c r="E633" i="18"/>
  <c r="D633" i="18"/>
  <c r="C633" i="18"/>
  <c r="E632" i="18"/>
  <c r="D632" i="18"/>
  <c r="C632" i="18"/>
  <c r="E631" i="18"/>
  <c r="D631" i="18"/>
  <c r="C631" i="18"/>
  <c r="E630" i="18"/>
  <c r="D630" i="18"/>
  <c r="C630" i="18"/>
  <c r="E629" i="18"/>
  <c r="D629" i="18"/>
  <c r="C629" i="18"/>
  <c r="E628" i="18"/>
  <c r="D628" i="18"/>
  <c r="C628" i="18"/>
  <c r="E627" i="18"/>
  <c r="D627" i="18"/>
  <c r="C627" i="18"/>
  <c r="E626" i="18"/>
  <c r="D626" i="18"/>
  <c r="C626" i="18"/>
  <c r="E625" i="18"/>
  <c r="D625" i="18"/>
  <c r="C625" i="18"/>
  <c r="E624" i="18"/>
  <c r="D624" i="18"/>
  <c r="C624" i="18"/>
  <c r="E623" i="18"/>
  <c r="D623" i="18"/>
  <c r="C623" i="18"/>
  <c r="E622" i="18"/>
  <c r="D622" i="18"/>
  <c r="C622" i="18"/>
  <c r="E621" i="18"/>
  <c r="D621" i="18"/>
  <c r="C621" i="18"/>
  <c r="E620" i="18"/>
  <c r="D620" i="18"/>
  <c r="C620" i="18"/>
  <c r="E619" i="18"/>
  <c r="D619" i="18"/>
  <c r="C619" i="18"/>
  <c r="E618" i="18"/>
  <c r="D618" i="18"/>
  <c r="C618" i="18"/>
  <c r="E617" i="18"/>
  <c r="D617" i="18"/>
  <c r="C617" i="18"/>
  <c r="E616" i="18"/>
  <c r="D616" i="18"/>
  <c r="C616" i="18"/>
  <c r="E615" i="18"/>
  <c r="D615" i="18"/>
  <c r="C615" i="18"/>
  <c r="E614" i="18"/>
  <c r="D614" i="18"/>
  <c r="C614" i="18"/>
  <c r="E613" i="18"/>
  <c r="D613" i="18"/>
  <c r="C613" i="18"/>
  <c r="E612" i="18"/>
  <c r="D612" i="18"/>
  <c r="C612" i="18"/>
  <c r="E611" i="18"/>
  <c r="D611" i="18"/>
  <c r="C611" i="18"/>
  <c r="E610" i="18"/>
  <c r="D610" i="18"/>
  <c r="C610" i="18"/>
  <c r="E609" i="18"/>
  <c r="D609" i="18"/>
  <c r="C609" i="18"/>
  <c r="E608" i="18"/>
  <c r="D608" i="18"/>
  <c r="C608" i="18"/>
  <c r="E607" i="18"/>
  <c r="D607" i="18"/>
  <c r="C607" i="18"/>
  <c r="E606" i="18"/>
  <c r="D606" i="18"/>
  <c r="C606" i="18"/>
  <c r="E605" i="18"/>
  <c r="D605" i="18"/>
  <c r="C605" i="18"/>
  <c r="E604" i="18"/>
  <c r="D604" i="18"/>
  <c r="C604" i="18"/>
  <c r="E603" i="18"/>
  <c r="D603" i="18"/>
  <c r="C603" i="18"/>
  <c r="E602" i="18"/>
  <c r="D602" i="18"/>
  <c r="C602" i="18"/>
  <c r="E601" i="18"/>
  <c r="D601" i="18"/>
  <c r="C601" i="18"/>
  <c r="E600" i="18"/>
  <c r="D600" i="18"/>
  <c r="C600" i="18"/>
  <c r="E599" i="18"/>
  <c r="D599" i="18"/>
  <c r="C599" i="18"/>
  <c r="E598" i="18"/>
  <c r="D598" i="18"/>
  <c r="C598" i="18"/>
  <c r="E597" i="18"/>
  <c r="D597" i="18"/>
  <c r="C597" i="18"/>
  <c r="E596" i="18"/>
  <c r="D596" i="18"/>
  <c r="C596" i="18"/>
  <c r="E595" i="18"/>
  <c r="D595" i="18"/>
  <c r="C595" i="18"/>
  <c r="E594" i="18"/>
  <c r="D594" i="18"/>
  <c r="C594" i="18"/>
  <c r="E593" i="18"/>
  <c r="D593" i="18"/>
  <c r="C593" i="18"/>
  <c r="E592" i="18"/>
  <c r="D592" i="18"/>
  <c r="C592" i="18"/>
  <c r="E591" i="18"/>
  <c r="D591" i="18"/>
  <c r="C591" i="18"/>
  <c r="E590" i="18"/>
  <c r="D590" i="18"/>
  <c r="C590" i="18"/>
  <c r="E589" i="18"/>
  <c r="D589" i="18"/>
  <c r="C589" i="18"/>
  <c r="E588" i="18"/>
  <c r="D588" i="18"/>
  <c r="C588" i="18"/>
  <c r="E587" i="18"/>
  <c r="D587" i="18"/>
  <c r="C587" i="18"/>
  <c r="E586" i="18"/>
  <c r="D586" i="18"/>
  <c r="C586" i="18"/>
  <c r="E585" i="18"/>
  <c r="D585" i="18"/>
  <c r="C585" i="18"/>
  <c r="E584" i="18"/>
  <c r="D584" i="18"/>
  <c r="C584" i="18"/>
  <c r="E583" i="18"/>
  <c r="D583" i="18"/>
  <c r="C583" i="18"/>
  <c r="E582" i="18"/>
  <c r="D582" i="18"/>
  <c r="C582" i="18"/>
  <c r="E581" i="18"/>
  <c r="D581" i="18"/>
  <c r="C581" i="18"/>
  <c r="E580" i="18"/>
  <c r="D580" i="18"/>
  <c r="C580" i="18"/>
  <c r="E579" i="18"/>
  <c r="D579" i="18"/>
  <c r="C579" i="18"/>
  <c r="E578" i="18"/>
  <c r="D578" i="18"/>
  <c r="C578" i="18"/>
  <c r="E577" i="18"/>
  <c r="D577" i="18"/>
  <c r="C577" i="18"/>
  <c r="E576" i="18"/>
  <c r="D576" i="18"/>
  <c r="C576" i="18"/>
  <c r="E575" i="18"/>
  <c r="D575" i="18"/>
  <c r="C575" i="18"/>
  <c r="E574" i="18"/>
  <c r="D574" i="18"/>
  <c r="C574" i="18"/>
  <c r="E573" i="18"/>
  <c r="D573" i="18"/>
  <c r="C573" i="18"/>
  <c r="E572" i="18"/>
  <c r="D572" i="18"/>
  <c r="C572" i="18"/>
  <c r="E571" i="18"/>
  <c r="D571" i="18"/>
  <c r="C571" i="18"/>
  <c r="E570" i="18"/>
  <c r="D570" i="18"/>
  <c r="C570" i="18"/>
  <c r="E569" i="18"/>
  <c r="D569" i="18"/>
  <c r="C569" i="18"/>
  <c r="E568" i="18"/>
  <c r="D568" i="18"/>
  <c r="C568" i="18"/>
  <c r="E567" i="18"/>
  <c r="D567" i="18"/>
  <c r="C567" i="18"/>
  <c r="E566" i="18"/>
  <c r="D566" i="18"/>
  <c r="C566" i="18"/>
  <c r="E565" i="18"/>
  <c r="D565" i="18"/>
  <c r="C565" i="18"/>
  <c r="E564" i="18"/>
  <c r="D564" i="18"/>
  <c r="C564" i="18"/>
  <c r="E563" i="18"/>
  <c r="D563" i="18"/>
  <c r="C563" i="18"/>
  <c r="E562" i="18"/>
  <c r="D562" i="18"/>
  <c r="C562" i="18"/>
  <c r="E561" i="18"/>
  <c r="D561" i="18"/>
  <c r="C561" i="18"/>
  <c r="E560" i="18"/>
  <c r="D560" i="18"/>
  <c r="C560" i="18"/>
  <c r="E559" i="18"/>
  <c r="D559" i="18"/>
  <c r="C559" i="18"/>
  <c r="E558" i="18"/>
  <c r="D558" i="18"/>
  <c r="C558" i="18"/>
  <c r="E557" i="18"/>
  <c r="D557" i="18"/>
  <c r="C557" i="18"/>
  <c r="E556" i="18"/>
  <c r="D556" i="18"/>
  <c r="C556" i="18"/>
  <c r="E555" i="18"/>
  <c r="D555" i="18"/>
  <c r="C555" i="18"/>
  <c r="E554" i="18"/>
  <c r="D554" i="18"/>
  <c r="C554" i="18"/>
  <c r="E553" i="18"/>
  <c r="D553" i="18"/>
  <c r="C553" i="18"/>
  <c r="E552" i="18"/>
  <c r="D552" i="18"/>
  <c r="C552" i="18"/>
  <c r="E551" i="18"/>
  <c r="D551" i="18"/>
  <c r="C551" i="18"/>
  <c r="E550" i="18"/>
  <c r="D550" i="18"/>
  <c r="C550" i="18"/>
  <c r="E549" i="18"/>
  <c r="D549" i="18"/>
  <c r="C549" i="18"/>
  <c r="E548" i="18"/>
  <c r="D548" i="18"/>
  <c r="C548" i="18"/>
  <c r="E547" i="18"/>
  <c r="D547" i="18"/>
  <c r="C547" i="18"/>
  <c r="E546" i="18"/>
  <c r="D546" i="18"/>
  <c r="C546" i="18"/>
  <c r="E545" i="18"/>
  <c r="D545" i="18"/>
  <c r="C545" i="18"/>
  <c r="E544" i="18"/>
  <c r="D544" i="18"/>
  <c r="C544" i="18"/>
  <c r="E543" i="18"/>
  <c r="D543" i="18"/>
  <c r="C543" i="18"/>
  <c r="E542" i="18"/>
  <c r="D542" i="18"/>
  <c r="C542" i="18"/>
  <c r="E541" i="18"/>
  <c r="D541" i="18"/>
  <c r="C541" i="18"/>
  <c r="E540" i="18"/>
  <c r="D540" i="18"/>
  <c r="C540" i="18"/>
  <c r="E539" i="18"/>
  <c r="D539" i="18"/>
  <c r="C539" i="18"/>
  <c r="E538" i="18"/>
  <c r="D538" i="18"/>
  <c r="C538" i="18"/>
  <c r="E537" i="18"/>
  <c r="D537" i="18"/>
  <c r="C537" i="18"/>
  <c r="E536" i="18"/>
  <c r="D536" i="18"/>
  <c r="C536" i="18"/>
  <c r="E535" i="18"/>
  <c r="D535" i="18"/>
  <c r="C535" i="18"/>
  <c r="E534" i="18"/>
  <c r="D534" i="18"/>
  <c r="C534" i="18"/>
  <c r="E533" i="18"/>
  <c r="D533" i="18"/>
  <c r="C533" i="18"/>
  <c r="E532" i="18"/>
  <c r="D532" i="18"/>
  <c r="C532" i="18"/>
  <c r="E531" i="18"/>
  <c r="D531" i="18"/>
  <c r="C531" i="18"/>
  <c r="E530" i="18"/>
  <c r="D530" i="18"/>
  <c r="C530" i="18"/>
  <c r="E529" i="18"/>
  <c r="D529" i="18"/>
  <c r="C529" i="18"/>
  <c r="E528" i="18"/>
  <c r="D528" i="18"/>
  <c r="C528" i="18"/>
  <c r="E527" i="18"/>
  <c r="D527" i="18"/>
  <c r="C527" i="18"/>
  <c r="E526" i="18"/>
  <c r="D526" i="18"/>
  <c r="C526" i="18"/>
  <c r="E525" i="18"/>
  <c r="D525" i="18"/>
  <c r="C525" i="18"/>
  <c r="E524" i="18"/>
  <c r="D524" i="18"/>
  <c r="C524" i="18"/>
  <c r="E523" i="18"/>
  <c r="D523" i="18"/>
  <c r="C523" i="18"/>
  <c r="E522" i="18"/>
  <c r="D522" i="18"/>
  <c r="C522" i="18"/>
  <c r="E521" i="18"/>
  <c r="D521" i="18"/>
  <c r="C521" i="18"/>
  <c r="E520" i="18"/>
  <c r="D520" i="18"/>
  <c r="C520" i="18"/>
  <c r="E519" i="18"/>
  <c r="D519" i="18"/>
  <c r="C519" i="18"/>
  <c r="E518" i="18"/>
  <c r="D518" i="18"/>
  <c r="C518" i="18"/>
  <c r="E517" i="18"/>
  <c r="D517" i="18"/>
  <c r="C517" i="18"/>
  <c r="E516" i="18"/>
  <c r="D516" i="18"/>
  <c r="C516" i="18"/>
  <c r="E515" i="18"/>
  <c r="D515" i="18"/>
  <c r="C515" i="18"/>
  <c r="E514" i="18"/>
  <c r="D514" i="18"/>
  <c r="C514" i="18"/>
  <c r="E513" i="18"/>
  <c r="D513" i="18"/>
  <c r="C513" i="18"/>
  <c r="E512" i="18"/>
  <c r="D512" i="18"/>
  <c r="C512" i="18"/>
  <c r="E511" i="18"/>
  <c r="D511" i="18"/>
  <c r="C511" i="18"/>
  <c r="E510" i="18"/>
  <c r="D510" i="18"/>
  <c r="C510" i="18"/>
  <c r="E509" i="18"/>
  <c r="D509" i="18"/>
  <c r="C509" i="18"/>
  <c r="E508" i="18"/>
  <c r="D508" i="18"/>
  <c r="C508" i="18"/>
  <c r="E507" i="18"/>
  <c r="D507" i="18"/>
  <c r="C507" i="18"/>
  <c r="E506" i="18"/>
  <c r="D506" i="18"/>
  <c r="C506" i="18"/>
  <c r="E505" i="18"/>
  <c r="D505" i="18"/>
  <c r="C505" i="18"/>
  <c r="E504" i="18"/>
  <c r="D504" i="18"/>
  <c r="C504" i="18"/>
  <c r="E503" i="18"/>
  <c r="D503" i="18"/>
  <c r="C503" i="18"/>
  <c r="E502" i="18"/>
  <c r="D502" i="18"/>
  <c r="C502" i="18"/>
  <c r="E501" i="18"/>
  <c r="D501" i="18"/>
  <c r="C501" i="18"/>
  <c r="E500" i="18"/>
  <c r="D500" i="18"/>
  <c r="C500" i="18"/>
  <c r="E499" i="18"/>
  <c r="D499" i="18"/>
  <c r="C499" i="18"/>
  <c r="E498" i="18"/>
  <c r="D498" i="18"/>
  <c r="C498" i="18"/>
  <c r="E497" i="18"/>
  <c r="D497" i="18"/>
  <c r="C497" i="18"/>
  <c r="E496" i="18"/>
  <c r="D496" i="18"/>
  <c r="C496" i="18"/>
  <c r="E495" i="18"/>
  <c r="D495" i="18"/>
  <c r="C495" i="18"/>
  <c r="E494" i="18"/>
  <c r="D494" i="18"/>
  <c r="C494" i="18"/>
  <c r="E493" i="18"/>
  <c r="D493" i="18"/>
  <c r="C493" i="18"/>
  <c r="E492" i="18"/>
  <c r="D492" i="18"/>
  <c r="C492" i="18"/>
  <c r="E491" i="18"/>
  <c r="D491" i="18"/>
  <c r="C491" i="18"/>
  <c r="E490" i="18"/>
  <c r="D490" i="18"/>
  <c r="C490" i="18"/>
  <c r="E489" i="18"/>
  <c r="D489" i="18"/>
  <c r="C489" i="18"/>
  <c r="E488" i="18"/>
  <c r="D488" i="18"/>
  <c r="C488" i="18"/>
  <c r="E487" i="18"/>
  <c r="D487" i="18"/>
  <c r="C487" i="18"/>
  <c r="E486" i="18"/>
  <c r="D486" i="18"/>
  <c r="C486" i="18"/>
  <c r="E485" i="18"/>
  <c r="D485" i="18"/>
  <c r="C485" i="18"/>
  <c r="E484" i="18"/>
  <c r="D484" i="18"/>
  <c r="C484" i="18"/>
  <c r="E483" i="18"/>
  <c r="D483" i="18"/>
  <c r="C483" i="18"/>
  <c r="E482" i="18"/>
  <c r="D482" i="18"/>
  <c r="C482" i="18"/>
  <c r="E481" i="18"/>
  <c r="D481" i="18"/>
  <c r="C481" i="18"/>
  <c r="E480" i="18"/>
  <c r="D480" i="18"/>
  <c r="C480" i="18"/>
  <c r="E479" i="18"/>
  <c r="D479" i="18"/>
  <c r="C479" i="18"/>
  <c r="E478" i="18"/>
  <c r="D478" i="18"/>
  <c r="C478" i="18"/>
  <c r="E477" i="18"/>
  <c r="D477" i="18"/>
  <c r="C477" i="18"/>
  <c r="E476" i="18"/>
  <c r="D476" i="18"/>
  <c r="C476" i="18"/>
  <c r="E475" i="18"/>
  <c r="D475" i="18"/>
  <c r="C475" i="18"/>
  <c r="E474" i="18"/>
  <c r="D474" i="18"/>
  <c r="C474" i="18"/>
  <c r="E473" i="18"/>
  <c r="D473" i="18"/>
  <c r="C473" i="18"/>
  <c r="E472" i="18"/>
  <c r="D472" i="18"/>
  <c r="C472" i="18"/>
  <c r="E471" i="18"/>
  <c r="D471" i="18"/>
  <c r="C471" i="18"/>
  <c r="E470" i="18"/>
  <c r="D470" i="18"/>
  <c r="C470" i="18"/>
  <c r="E469" i="18"/>
  <c r="D469" i="18"/>
  <c r="C469" i="18"/>
  <c r="E468" i="18"/>
  <c r="D468" i="18"/>
  <c r="C468" i="18"/>
  <c r="E467" i="18"/>
  <c r="D467" i="18"/>
  <c r="C467" i="18"/>
  <c r="E466" i="18"/>
  <c r="D466" i="18"/>
  <c r="C466" i="18"/>
  <c r="E465" i="18"/>
  <c r="D465" i="18"/>
  <c r="C465" i="18"/>
  <c r="E464" i="18"/>
  <c r="D464" i="18"/>
  <c r="C464" i="18"/>
  <c r="E463" i="18"/>
  <c r="D463" i="18"/>
  <c r="C463" i="18"/>
  <c r="E462" i="18"/>
  <c r="D462" i="18"/>
  <c r="C462" i="18"/>
  <c r="E461" i="18"/>
  <c r="D461" i="18"/>
  <c r="C461" i="18"/>
  <c r="E460" i="18"/>
  <c r="D460" i="18"/>
  <c r="C460" i="18"/>
  <c r="E459" i="18"/>
  <c r="D459" i="18"/>
  <c r="C459" i="18"/>
  <c r="E458" i="18"/>
  <c r="D458" i="18"/>
  <c r="C458" i="18"/>
  <c r="E457" i="18"/>
  <c r="D457" i="18"/>
  <c r="C457" i="18"/>
  <c r="E456" i="18"/>
  <c r="D456" i="18"/>
  <c r="C456" i="18"/>
  <c r="E455" i="18"/>
  <c r="D455" i="18"/>
  <c r="C455" i="18"/>
  <c r="E454" i="18"/>
  <c r="D454" i="18"/>
  <c r="C454" i="18"/>
  <c r="E453" i="18"/>
  <c r="D453" i="18"/>
  <c r="C453" i="18"/>
  <c r="E452" i="18"/>
  <c r="D452" i="18"/>
  <c r="C452" i="18"/>
  <c r="E451" i="18"/>
  <c r="D451" i="18"/>
  <c r="C451" i="18"/>
  <c r="E450" i="18"/>
  <c r="D450" i="18"/>
  <c r="C450" i="18"/>
  <c r="E449" i="18"/>
  <c r="D449" i="18"/>
  <c r="C449" i="18"/>
  <c r="E448" i="18"/>
  <c r="D448" i="18"/>
  <c r="C448" i="18"/>
  <c r="E447" i="18"/>
  <c r="D447" i="18"/>
  <c r="C447" i="18"/>
  <c r="E446" i="18"/>
  <c r="D446" i="18"/>
  <c r="C446" i="18"/>
  <c r="E445" i="18"/>
  <c r="D445" i="18"/>
  <c r="C445" i="18"/>
  <c r="E444" i="18"/>
  <c r="D444" i="18"/>
  <c r="C444" i="18"/>
  <c r="E443" i="18"/>
  <c r="D443" i="18"/>
  <c r="C443" i="18"/>
  <c r="E442" i="18"/>
  <c r="D442" i="18"/>
  <c r="C442" i="18"/>
  <c r="E441" i="18"/>
  <c r="D441" i="18"/>
  <c r="C441" i="18"/>
  <c r="E440" i="18"/>
  <c r="D440" i="18"/>
  <c r="C440" i="18"/>
  <c r="E439" i="18"/>
  <c r="D439" i="18"/>
  <c r="C439" i="18"/>
  <c r="E438" i="18"/>
  <c r="D438" i="18"/>
  <c r="C438" i="18"/>
  <c r="E437" i="18"/>
  <c r="D437" i="18"/>
  <c r="C437" i="18"/>
  <c r="E436" i="18"/>
  <c r="D436" i="18"/>
  <c r="C436" i="18"/>
  <c r="E435" i="18"/>
  <c r="D435" i="18"/>
  <c r="C435" i="18"/>
  <c r="E434" i="18"/>
  <c r="D434" i="18"/>
  <c r="C434" i="18"/>
  <c r="E433" i="18"/>
  <c r="D433" i="18"/>
  <c r="C433" i="18"/>
  <c r="E432" i="18"/>
  <c r="D432" i="18"/>
  <c r="C432" i="18"/>
  <c r="E431" i="18"/>
  <c r="D431" i="18"/>
  <c r="C431" i="18"/>
  <c r="E430" i="18"/>
  <c r="D430" i="18"/>
  <c r="C430" i="18"/>
  <c r="E429" i="18"/>
  <c r="D429" i="18"/>
  <c r="C429" i="18"/>
  <c r="E428" i="18"/>
  <c r="D428" i="18"/>
  <c r="C428" i="18"/>
  <c r="E427" i="18"/>
  <c r="D427" i="18"/>
  <c r="C427" i="18"/>
  <c r="E426" i="18"/>
  <c r="D426" i="18"/>
  <c r="C426" i="18"/>
  <c r="E425" i="18"/>
  <c r="D425" i="18"/>
  <c r="C425" i="18"/>
  <c r="E424" i="18"/>
  <c r="D424" i="18"/>
  <c r="C424" i="18"/>
  <c r="E423" i="18"/>
  <c r="D423" i="18"/>
  <c r="C423" i="18"/>
  <c r="E422" i="18"/>
  <c r="D422" i="18"/>
  <c r="C422" i="18"/>
  <c r="E421" i="18"/>
  <c r="D421" i="18"/>
  <c r="C421" i="18"/>
  <c r="E420" i="18"/>
  <c r="D420" i="18"/>
  <c r="C420" i="18"/>
  <c r="E419" i="18"/>
  <c r="D419" i="18"/>
  <c r="C419" i="18"/>
  <c r="E418" i="18"/>
  <c r="D418" i="18"/>
  <c r="C418" i="18"/>
  <c r="E417" i="18"/>
  <c r="D417" i="18"/>
  <c r="C417" i="18"/>
  <c r="E416" i="18"/>
  <c r="D416" i="18"/>
  <c r="C416" i="18"/>
  <c r="E415" i="18"/>
  <c r="D415" i="18"/>
  <c r="C415" i="18"/>
  <c r="E414" i="18"/>
  <c r="D414" i="18"/>
  <c r="C414" i="18"/>
  <c r="E413" i="18"/>
  <c r="D413" i="18"/>
  <c r="C413" i="18"/>
  <c r="E412" i="18"/>
  <c r="D412" i="18"/>
  <c r="C412" i="18"/>
  <c r="E411" i="18"/>
  <c r="D411" i="18"/>
  <c r="C411" i="18"/>
  <c r="E410" i="18"/>
  <c r="D410" i="18"/>
  <c r="C410" i="18"/>
  <c r="E409" i="18"/>
  <c r="D409" i="18"/>
  <c r="C409" i="18"/>
  <c r="E408" i="18"/>
  <c r="D408" i="18"/>
  <c r="C408" i="18"/>
  <c r="E407" i="18"/>
  <c r="D407" i="18"/>
  <c r="C407" i="18"/>
  <c r="E406" i="18"/>
  <c r="D406" i="18"/>
  <c r="C406" i="18"/>
  <c r="E405" i="18"/>
  <c r="D405" i="18"/>
  <c r="C405" i="18"/>
  <c r="E404" i="18"/>
  <c r="D404" i="18"/>
  <c r="C404" i="18"/>
  <c r="E403" i="18"/>
  <c r="D403" i="18"/>
  <c r="C403" i="18"/>
  <c r="E402" i="18"/>
  <c r="D402" i="18"/>
  <c r="C402" i="18"/>
  <c r="E401" i="18"/>
  <c r="D401" i="18"/>
  <c r="C401" i="18"/>
  <c r="E400" i="18"/>
  <c r="D400" i="18"/>
  <c r="C400" i="18"/>
  <c r="E399" i="18"/>
  <c r="D399" i="18"/>
  <c r="C399" i="18"/>
  <c r="E398" i="18"/>
  <c r="D398" i="18"/>
  <c r="C398" i="18"/>
  <c r="E397" i="18"/>
  <c r="D397" i="18"/>
  <c r="C397" i="18"/>
  <c r="E396" i="18"/>
  <c r="D396" i="18"/>
  <c r="C396" i="18"/>
  <c r="E395" i="18"/>
  <c r="D395" i="18"/>
  <c r="C395" i="18"/>
  <c r="E394" i="18"/>
  <c r="D394" i="18"/>
  <c r="C394" i="18"/>
  <c r="E393" i="18"/>
  <c r="D393" i="18"/>
  <c r="C393" i="18"/>
  <c r="E392" i="18"/>
  <c r="D392" i="18"/>
  <c r="C392" i="18"/>
  <c r="E391" i="18"/>
  <c r="D391" i="18"/>
  <c r="C391" i="18"/>
  <c r="E390" i="18"/>
  <c r="D390" i="18"/>
  <c r="C390" i="18"/>
  <c r="E389" i="18"/>
  <c r="D389" i="18"/>
  <c r="C389" i="18"/>
  <c r="E388" i="18"/>
  <c r="D388" i="18"/>
  <c r="C388" i="18"/>
  <c r="E387" i="18"/>
  <c r="D387" i="18"/>
  <c r="C387" i="18"/>
  <c r="E386" i="18"/>
  <c r="D386" i="18"/>
  <c r="C386" i="18"/>
  <c r="E385" i="18"/>
  <c r="D385" i="18"/>
  <c r="C385" i="18"/>
  <c r="E384" i="18"/>
  <c r="D384" i="18"/>
  <c r="C384" i="18"/>
  <c r="E383" i="18"/>
  <c r="D383" i="18"/>
  <c r="C383" i="18"/>
  <c r="E382" i="18"/>
  <c r="D382" i="18"/>
  <c r="C382" i="18"/>
  <c r="E381" i="18"/>
  <c r="D381" i="18"/>
  <c r="C381" i="18"/>
  <c r="E380" i="18"/>
  <c r="D380" i="18"/>
  <c r="C380" i="18"/>
  <c r="E379" i="18"/>
  <c r="D379" i="18"/>
  <c r="C379" i="18"/>
  <c r="E378" i="18"/>
  <c r="D378" i="18"/>
  <c r="C378" i="18"/>
  <c r="E377" i="18"/>
  <c r="D377" i="18"/>
  <c r="C377" i="18"/>
  <c r="E376" i="18"/>
  <c r="D376" i="18"/>
  <c r="C376" i="18"/>
  <c r="E375" i="18"/>
  <c r="D375" i="18"/>
  <c r="C375" i="18"/>
  <c r="E374" i="18"/>
  <c r="D374" i="18"/>
  <c r="C374" i="18"/>
  <c r="E373" i="18"/>
  <c r="D373" i="18"/>
  <c r="C373" i="18"/>
  <c r="E372" i="18"/>
  <c r="D372" i="18"/>
  <c r="C372" i="18"/>
  <c r="E371" i="18"/>
  <c r="D371" i="18"/>
  <c r="C371" i="18"/>
  <c r="E370" i="18"/>
  <c r="D370" i="18"/>
  <c r="C370" i="18"/>
  <c r="E369" i="18"/>
  <c r="D369" i="18"/>
  <c r="C369" i="18"/>
  <c r="E368" i="18"/>
  <c r="D368" i="18"/>
  <c r="C368" i="18"/>
  <c r="E367" i="18"/>
  <c r="D367" i="18"/>
  <c r="C367" i="18"/>
  <c r="E366" i="18"/>
  <c r="D366" i="18"/>
  <c r="C366" i="18"/>
  <c r="E365" i="18"/>
  <c r="D365" i="18"/>
  <c r="C365" i="18"/>
  <c r="E364" i="18"/>
  <c r="D364" i="18"/>
  <c r="C364" i="18"/>
  <c r="E363" i="18"/>
  <c r="D363" i="18"/>
  <c r="C363" i="18"/>
  <c r="E362" i="18"/>
  <c r="D362" i="18"/>
  <c r="C362" i="18"/>
  <c r="E361" i="18"/>
  <c r="D361" i="18"/>
  <c r="C361" i="18"/>
  <c r="E360" i="18"/>
  <c r="D360" i="18"/>
  <c r="C360" i="18"/>
  <c r="E359" i="18"/>
  <c r="D359" i="18"/>
  <c r="C359" i="18"/>
  <c r="E358" i="18"/>
  <c r="D358" i="18"/>
  <c r="C358" i="18"/>
  <c r="E357" i="18"/>
  <c r="D357" i="18"/>
  <c r="C357" i="18"/>
  <c r="E356" i="18"/>
  <c r="D356" i="18"/>
  <c r="C356" i="18"/>
  <c r="E355" i="18"/>
  <c r="D355" i="18"/>
  <c r="C355" i="18"/>
  <c r="E354" i="18"/>
  <c r="D354" i="18"/>
  <c r="C354" i="18"/>
  <c r="E353" i="18"/>
  <c r="D353" i="18"/>
  <c r="C353" i="18"/>
  <c r="E352" i="18"/>
  <c r="D352" i="18"/>
  <c r="C352" i="18"/>
  <c r="E351" i="18"/>
  <c r="D351" i="18"/>
  <c r="C351" i="18"/>
  <c r="E350" i="18"/>
  <c r="D350" i="18"/>
  <c r="C350" i="18"/>
  <c r="E349" i="18"/>
  <c r="D349" i="18"/>
  <c r="C349" i="18"/>
  <c r="E348" i="18"/>
  <c r="D348" i="18"/>
  <c r="C348" i="18"/>
  <c r="E347" i="18"/>
  <c r="D347" i="18"/>
  <c r="C347" i="18"/>
  <c r="E346" i="18"/>
  <c r="D346" i="18"/>
  <c r="C346" i="18"/>
  <c r="E345" i="18"/>
  <c r="D345" i="18"/>
  <c r="C345" i="18"/>
  <c r="E344" i="18"/>
  <c r="D344" i="18"/>
  <c r="C344" i="18"/>
  <c r="E343" i="18"/>
  <c r="D343" i="18"/>
  <c r="C343" i="18"/>
  <c r="E342" i="18"/>
  <c r="D342" i="18"/>
  <c r="C342" i="18"/>
  <c r="E341" i="18"/>
  <c r="D341" i="18"/>
  <c r="C341" i="18"/>
  <c r="E340" i="18"/>
  <c r="D340" i="18"/>
  <c r="C340" i="18"/>
  <c r="E339" i="18"/>
  <c r="D339" i="18"/>
  <c r="C339" i="18"/>
  <c r="E338" i="18"/>
  <c r="D338" i="18"/>
  <c r="C338" i="18"/>
  <c r="E337" i="18"/>
  <c r="D337" i="18"/>
  <c r="C337" i="18"/>
  <c r="E336" i="18"/>
  <c r="D336" i="18"/>
  <c r="C336" i="18"/>
  <c r="E335" i="18"/>
  <c r="D335" i="18"/>
  <c r="C335" i="18"/>
  <c r="E334" i="18"/>
  <c r="D334" i="18"/>
  <c r="C334" i="18"/>
  <c r="E333" i="18"/>
  <c r="D333" i="18"/>
  <c r="C333" i="18"/>
  <c r="E332" i="18"/>
  <c r="D332" i="18"/>
  <c r="C332" i="18"/>
  <c r="E331" i="18"/>
  <c r="D331" i="18"/>
  <c r="C331" i="18"/>
  <c r="E330" i="18"/>
  <c r="D330" i="18"/>
  <c r="C330" i="18"/>
  <c r="E329" i="18"/>
  <c r="D329" i="18"/>
  <c r="C329" i="18"/>
  <c r="E328" i="18"/>
  <c r="D328" i="18"/>
  <c r="C328" i="18"/>
  <c r="E327" i="18"/>
  <c r="D327" i="18"/>
  <c r="C327" i="18"/>
  <c r="E326" i="18"/>
  <c r="D326" i="18"/>
  <c r="C326" i="18"/>
  <c r="E325" i="18"/>
  <c r="D325" i="18"/>
  <c r="C325" i="18"/>
  <c r="E324" i="18"/>
  <c r="D324" i="18"/>
  <c r="C324" i="18"/>
  <c r="E323" i="18"/>
  <c r="D323" i="18"/>
  <c r="C323" i="18"/>
  <c r="E322" i="18"/>
  <c r="D322" i="18"/>
  <c r="C322" i="18"/>
  <c r="E321" i="18"/>
  <c r="D321" i="18"/>
  <c r="C321" i="18"/>
  <c r="E320" i="18"/>
  <c r="D320" i="18"/>
  <c r="C320" i="18"/>
  <c r="E319" i="18"/>
  <c r="D319" i="18"/>
  <c r="C319" i="18"/>
  <c r="E318" i="18"/>
  <c r="D318" i="18"/>
  <c r="C318" i="18"/>
  <c r="E317" i="18"/>
  <c r="D317" i="18"/>
  <c r="C317" i="18"/>
  <c r="E316" i="18"/>
  <c r="D316" i="18"/>
  <c r="C316" i="18"/>
  <c r="E315" i="18"/>
  <c r="D315" i="18"/>
  <c r="C315" i="18"/>
  <c r="E314" i="18"/>
  <c r="D314" i="18"/>
  <c r="C314" i="18"/>
  <c r="E313" i="18"/>
  <c r="D313" i="18"/>
  <c r="C313" i="18"/>
  <c r="E312" i="18"/>
  <c r="D312" i="18"/>
  <c r="C312" i="18"/>
  <c r="E311" i="18"/>
  <c r="D311" i="18"/>
  <c r="C311" i="18"/>
  <c r="E310" i="18"/>
  <c r="D310" i="18"/>
  <c r="C310" i="18"/>
  <c r="E309" i="18"/>
  <c r="D309" i="18"/>
  <c r="C309" i="18"/>
  <c r="E308" i="18"/>
  <c r="D308" i="18"/>
  <c r="C308" i="18"/>
  <c r="E307" i="18"/>
  <c r="D307" i="18"/>
  <c r="C307" i="18"/>
  <c r="E306" i="18"/>
  <c r="D306" i="18"/>
  <c r="C306" i="18"/>
  <c r="E305" i="18"/>
  <c r="D305" i="18"/>
  <c r="C305" i="18"/>
  <c r="E304" i="18"/>
  <c r="D304" i="18"/>
  <c r="C304" i="18"/>
  <c r="E303" i="18"/>
  <c r="D303" i="18"/>
  <c r="C303" i="18"/>
  <c r="E302" i="18"/>
  <c r="D302" i="18"/>
  <c r="C302" i="18"/>
  <c r="E301" i="18"/>
  <c r="D301" i="18"/>
  <c r="C301" i="18"/>
  <c r="E300" i="18"/>
  <c r="D300" i="18"/>
  <c r="C300" i="18"/>
  <c r="E299" i="18"/>
  <c r="D299" i="18"/>
  <c r="C299" i="18"/>
  <c r="E298" i="18"/>
  <c r="D298" i="18"/>
  <c r="C298" i="18"/>
  <c r="E297" i="18"/>
  <c r="D297" i="18"/>
  <c r="C297" i="18"/>
  <c r="E296" i="18"/>
  <c r="D296" i="18"/>
  <c r="C296" i="18"/>
  <c r="E295" i="18"/>
  <c r="D295" i="18"/>
  <c r="C295" i="18"/>
  <c r="E294" i="18"/>
  <c r="D294" i="18"/>
  <c r="C294" i="18"/>
  <c r="E293" i="18"/>
  <c r="D293" i="18"/>
  <c r="C293" i="18"/>
  <c r="E292" i="18"/>
  <c r="D292" i="18"/>
  <c r="C292" i="18"/>
  <c r="E291" i="18"/>
  <c r="D291" i="18"/>
  <c r="C291" i="18"/>
  <c r="E290" i="18"/>
  <c r="D290" i="18"/>
  <c r="C290" i="18"/>
  <c r="E289" i="18"/>
  <c r="D289" i="18"/>
  <c r="C289" i="18"/>
  <c r="E288" i="18"/>
  <c r="D288" i="18"/>
  <c r="C288" i="18"/>
  <c r="E287" i="18"/>
  <c r="D287" i="18"/>
  <c r="C287" i="18"/>
  <c r="E286" i="18"/>
  <c r="D286" i="18"/>
  <c r="C286" i="18"/>
  <c r="E285" i="18"/>
  <c r="D285" i="18"/>
  <c r="C285" i="18"/>
  <c r="E284" i="18"/>
  <c r="D284" i="18"/>
  <c r="C284" i="18"/>
  <c r="E283" i="18"/>
  <c r="D283" i="18"/>
  <c r="C283" i="18"/>
  <c r="E282" i="18"/>
  <c r="D282" i="18"/>
  <c r="C282" i="18"/>
  <c r="E281" i="18"/>
  <c r="D281" i="18"/>
  <c r="C281" i="18"/>
  <c r="E280" i="18"/>
  <c r="D280" i="18"/>
  <c r="C280" i="18"/>
  <c r="E279" i="18"/>
  <c r="D279" i="18"/>
  <c r="C279" i="18"/>
  <c r="E278" i="18"/>
  <c r="D278" i="18"/>
  <c r="C278" i="18"/>
  <c r="E277" i="18"/>
  <c r="D277" i="18"/>
  <c r="C277" i="18"/>
  <c r="E276" i="18"/>
  <c r="D276" i="18"/>
  <c r="C276" i="18"/>
  <c r="E275" i="18"/>
  <c r="D275" i="18"/>
  <c r="C275" i="18"/>
  <c r="E274" i="18"/>
  <c r="D274" i="18"/>
  <c r="C274" i="18"/>
  <c r="E273" i="18"/>
  <c r="D273" i="18"/>
  <c r="C273" i="18"/>
  <c r="E272" i="18"/>
  <c r="D272" i="18"/>
  <c r="C272" i="18"/>
  <c r="E271" i="18"/>
  <c r="D271" i="18"/>
  <c r="C271" i="18"/>
  <c r="E270" i="18"/>
  <c r="D270" i="18"/>
  <c r="C270" i="18"/>
  <c r="E269" i="18"/>
  <c r="D269" i="18"/>
  <c r="C269" i="18"/>
  <c r="E268" i="18"/>
  <c r="D268" i="18"/>
  <c r="C268" i="18"/>
  <c r="E267" i="18"/>
  <c r="D267" i="18"/>
  <c r="C267" i="18"/>
  <c r="E266" i="18"/>
  <c r="D266" i="18"/>
  <c r="C266" i="18"/>
  <c r="E265" i="18"/>
  <c r="D265" i="18"/>
  <c r="C265" i="18"/>
  <c r="E264" i="18"/>
  <c r="D264" i="18"/>
  <c r="C264" i="18"/>
  <c r="E263" i="18"/>
  <c r="D263" i="18"/>
  <c r="C263" i="18"/>
  <c r="E262" i="18"/>
  <c r="D262" i="18"/>
  <c r="C262" i="18"/>
  <c r="E261" i="18"/>
  <c r="D261" i="18"/>
  <c r="C261" i="18"/>
  <c r="E260" i="18"/>
  <c r="D260" i="18"/>
  <c r="C260" i="18"/>
  <c r="E259" i="18"/>
  <c r="D259" i="18"/>
  <c r="C259" i="18"/>
  <c r="E258" i="18"/>
  <c r="D258" i="18"/>
  <c r="C258" i="18"/>
  <c r="E257" i="18"/>
  <c r="D257" i="18"/>
  <c r="C257" i="18"/>
  <c r="E256" i="18"/>
  <c r="D256" i="18"/>
  <c r="C256" i="18"/>
  <c r="E255" i="18"/>
  <c r="D255" i="18"/>
  <c r="C255" i="18"/>
  <c r="E254" i="18"/>
  <c r="D254" i="18"/>
  <c r="C254" i="18"/>
  <c r="E253" i="18"/>
  <c r="D253" i="18"/>
  <c r="C253" i="18"/>
  <c r="E252" i="18"/>
  <c r="D252" i="18"/>
  <c r="C252" i="18"/>
  <c r="E251" i="18"/>
  <c r="D251" i="18"/>
  <c r="C251" i="18"/>
  <c r="E250" i="18"/>
  <c r="D250" i="18"/>
  <c r="C250" i="18"/>
  <c r="E249" i="18"/>
  <c r="D249" i="18"/>
  <c r="C249" i="18"/>
  <c r="E248" i="18"/>
  <c r="D248" i="18"/>
  <c r="C248" i="18"/>
  <c r="E247" i="18"/>
  <c r="D247" i="18"/>
  <c r="C247" i="18"/>
  <c r="E246" i="18"/>
  <c r="D246" i="18"/>
  <c r="C246" i="18"/>
  <c r="E245" i="18"/>
  <c r="D245" i="18"/>
  <c r="C245" i="18"/>
  <c r="E244" i="18"/>
  <c r="D244" i="18"/>
  <c r="C244" i="18"/>
  <c r="E243" i="18"/>
  <c r="D243" i="18"/>
  <c r="C243" i="18"/>
  <c r="E242" i="18"/>
  <c r="D242" i="18"/>
  <c r="C242" i="18"/>
  <c r="E241" i="18"/>
  <c r="D241" i="18"/>
  <c r="C241" i="18"/>
  <c r="E240" i="18"/>
  <c r="D240" i="18"/>
  <c r="C240" i="18"/>
  <c r="E239" i="18"/>
  <c r="D239" i="18"/>
  <c r="C239" i="18"/>
  <c r="E238" i="18"/>
  <c r="D238" i="18"/>
  <c r="C238" i="18"/>
  <c r="E237" i="18"/>
  <c r="D237" i="18"/>
  <c r="C237" i="18"/>
  <c r="E236" i="18"/>
  <c r="D236" i="18"/>
  <c r="C236" i="18"/>
  <c r="E235" i="18"/>
  <c r="D235" i="18"/>
  <c r="C235" i="18"/>
  <c r="E234" i="18"/>
  <c r="D234" i="18"/>
  <c r="C234" i="18"/>
  <c r="E233" i="18"/>
  <c r="D233" i="18"/>
  <c r="C233" i="18"/>
  <c r="E232" i="18"/>
  <c r="D232" i="18"/>
  <c r="C232" i="18"/>
  <c r="E231" i="18"/>
  <c r="D231" i="18"/>
  <c r="C231" i="18"/>
  <c r="E230" i="18"/>
  <c r="D230" i="18"/>
  <c r="C230" i="18"/>
  <c r="E229" i="18"/>
  <c r="D229" i="18"/>
  <c r="C229" i="18"/>
  <c r="E228" i="18"/>
  <c r="D228" i="18"/>
  <c r="C228" i="18"/>
  <c r="E227" i="18"/>
  <c r="D227" i="18"/>
  <c r="C227" i="18"/>
  <c r="E226" i="18"/>
  <c r="D226" i="18"/>
  <c r="C226" i="18"/>
  <c r="E225" i="18"/>
  <c r="D225" i="18"/>
  <c r="C225" i="18"/>
  <c r="E224" i="18"/>
  <c r="D224" i="18"/>
  <c r="C224" i="18"/>
  <c r="E223" i="18"/>
  <c r="D223" i="18"/>
  <c r="C223" i="18"/>
  <c r="E222" i="18"/>
  <c r="D222" i="18"/>
  <c r="C222" i="18"/>
  <c r="E221" i="18"/>
  <c r="D221" i="18"/>
  <c r="C221" i="18"/>
  <c r="E220" i="18"/>
  <c r="D220" i="18"/>
  <c r="C220" i="18"/>
  <c r="E219" i="18"/>
  <c r="D219" i="18"/>
  <c r="C219" i="18"/>
  <c r="E218" i="18"/>
  <c r="D218" i="18"/>
  <c r="C218" i="18"/>
  <c r="E217" i="18"/>
  <c r="D217" i="18"/>
  <c r="C217" i="18"/>
  <c r="E216" i="18"/>
  <c r="D216" i="18"/>
  <c r="C216" i="18"/>
  <c r="E215" i="18"/>
  <c r="D215" i="18"/>
  <c r="C215" i="18"/>
  <c r="E214" i="18"/>
  <c r="D214" i="18"/>
  <c r="C214" i="18"/>
  <c r="E213" i="18"/>
  <c r="D213" i="18"/>
  <c r="C213" i="18"/>
  <c r="E212" i="18"/>
  <c r="D212" i="18"/>
  <c r="C212" i="18"/>
  <c r="E211" i="18"/>
  <c r="D211" i="18"/>
  <c r="C211" i="18"/>
  <c r="E210" i="18"/>
  <c r="D210" i="18"/>
  <c r="C210" i="18"/>
  <c r="E209" i="18"/>
  <c r="D209" i="18"/>
  <c r="C209" i="18"/>
  <c r="E208" i="18"/>
  <c r="D208" i="18"/>
  <c r="C208" i="18"/>
  <c r="E207" i="18"/>
  <c r="D207" i="18"/>
  <c r="C207" i="18"/>
  <c r="E206" i="18"/>
  <c r="D206" i="18"/>
  <c r="C206" i="18"/>
  <c r="E205" i="18"/>
  <c r="D205" i="18"/>
  <c r="C205" i="18"/>
  <c r="E204" i="18"/>
  <c r="D204" i="18"/>
  <c r="C204" i="18"/>
  <c r="E203" i="18"/>
  <c r="D203" i="18"/>
  <c r="C203" i="18"/>
  <c r="E202" i="18"/>
  <c r="D202" i="18"/>
  <c r="C202" i="18"/>
  <c r="E201" i="18"/>
  <c r="D201" i="18"/>
  <c r="C201" i="18"/>
  <c r="E200" i="18"/>
  <c r="D200" i="18"/>
  <c r="C200" i="18"/>
  <c r="E199" i="18"/>
  <c r="D199" i="18"/>
  <c r="C199" i="18"/>
  <c r="E198" i="18"/>
  <c r="D198" i="18"/>
  <c r="C198" i="18"/>
  <c r="E197" i="18"/>
  <c r="D197" i="18"/>
  <c r="C197" i="18"/>
  <c r="E196" i="18"/>
  <c r="D196" i="18"/>
  <c r="C196" i="18"/>
  <c r="E195" i="18"/>
  <c r="D195" i="18"/>
  <c r="C195" i="18"/>
  <c r="E194" i="18"/>
  <c r="D194" i="18"/>
  <c r="C194" i="18"/>
  <c r="E193" i="18"/>
  <c r="D193" i="18"/>
  <c r="C193" i="18"/>
  <c r="E192" i="18"/>
  <c r="D192" i="18"/>
  <c r="C192" i="18"/>
  <c r="E191" i="18"/>
  <c r="D191" i="18"/>
  <c r="C191" i="18"/>
  <c r="E190" i="18"/>
  <c r="D190" i="18"/>
  <c r="C190" i="18"/>
  <c r="E189" i="18"/>
  <c r="D189" i="18"/>
  <c r="C189" i="18"/>
  <c r="E188" i="18"/>
  <c r="D188" i="18"/>
  <c r="C188" i="18"/>
  <c r="E187" i="18"/>
  <c r="D187" i="18"/>
  <c r="C187" i="18"/>
  <c r="E186" i="18"/>
  <c r="D186" i="18"/>
  <c r="C186" i="18"/>
  <c r="E185" i="18"/>
  <c r="D185" i="18"/>
  <c r="C185" i="18"/>
  <c r="E184" i="18"/>
  <c r="D184" i="18"/>
  <c r="C184" i="18"/>
  <c r="E183" i="18"/>
  <c r="D183" i="18"/>
  <c r="C183" i="18"/>
  <c r="E182" i="18"/>
  <c r="D182" i="18"/>
  <c r="C182" i="18"/>
  <c r="E181" i="18"/>
  <c r="D181" i="18"/>
  <c r="C181" i="18"/>
  <c r="E180" i="18"/>
  <c r="D180" i="18"/>
  <c r="C180" i="18"/>
  <c r="E179" i="18"/>
  <c r="D179" i="18"/>
  <c r="C179" i="18"/>
  <c r="E178" i="18"/>
  <c r="D178" i="18"/>
  <c r="C178" i="18"/>
  <c r="E177" i="18"/>
  <c r="D177" i="18"/>
  <c r="C177" i="18"/>
  <c r="E176" i="18"/>
  <c r="D176" i="18"/>
  <c r="C176" i="18"/>
  <c r="E175" i="18"/>
  <c r="D175" i="18"/>
  <c r="C175" i="18"/>
  <c r="E174" i="18"/>
  <c r="D174" i="18"/>
  <c r="C174" i="18"/>
  <c r="E173" i="18"/>
  <c r="D173" i="18"/>
  <c r="C173" i="18"/>
  <c r="E172" i="18"/>
  <c r="D172" i="18"/>
  <c r="C172" i="18"/>
  <c r="E171" i="18"/>
  <c r="D171" i="18"/>
  <c r="C171" i="18"/>
  <c r="E170" i="18"/>
  <c r="D170" i="18"/>
  <c r="C170" i="18"/>
  <c r="E169" i="18"/>
  <c r="D169" i="18"/>
  <c r="C169" i="18"/>
  <c r="E168" i="18"/>
  <c r="D168" i="18"/>
  <c r="C168" i="18"/>
  <c r="E167" i="18"/>
  <c r="D167" i="18"/>
  <c r="C167" i="18"/>
  <c r="E166" i="18"/>
  <c r="D166" i="18"/>
  <c r="C166" i="18"/>
  <c r="E165" i="18"/>
  <c r="D165" i="18"/>
  <c r="C165" i="18"/>
  <c r="E164" i="18"/>
  <c r="D164" i="18"/>
  <c r="C164" i="18"/>
  <c r="E163" i="18"/>
  <c r="D163" i="18"/>
  <c r="C163" i="18"/>
  <c r="E162" i="18"/>
  <c r="D162" i="18"/>
  <c r="C162" i="18"/>
  <c r="E161" i="18"/>
  <c r="D161" i="18"/>
  <c r="C161" i="18"/>
  <c r="E160" i="18"/>
  <c r="D160" i="18"/>
  <c r="C160" i="18"/>
  <c r="E159" i="18"/>
  <c r="D159" i="18"/>
  <c r="C159" i="18"/>
  <c r="E158" i="18"/>
  <c r="D158" i="18"/>
  <c r="C158" i="18"/>
  <c r="E157" i="18"/>
  <c r="D157" i="18"/>
  <c r="C157" i="18"/>
  <c r="E156" i="18"/>
  <c r="D156" i="18"/>
  <c r="C156" i="18"/>
  <c r="E155" i="18"/>
  <c r="D155" i="18"/>
  <c r="C155" i="18"/>
  <c r="E154" i="18"/>
  <c r="D154" i="18"/>
  <c r="C154" i="18"/>
  <c r="E153" i="18"/>
  <c r="D153" i="18"/>
  <c r="C153" i="18"/>
  <c r="E152" i="18"/>
  <c r="D152" i="18"/>
  <c r="C152" i="18"/>
  <c r="E151" i="18"/>
  <c r="D151" i="18"/>
  <c r="C151" i="18"/>
  <c r="E150" i="18"/>
  <c r="D150" i="18"/>
  <c r="C150" i="18"/>
  <c r="E149" i="18"/>
  <c r="D149" i="18"/>
  <c r="C149" i="18"/>
  <c r="E148" i="18"/>
  <c r="D148" i="18"/>
  <c r="C148" i="18"/>
  <c r="E147" i="18"/>
  <c r="D147" i="18"/>
  <c r="C147" i="18"/>
  <c r="E146" i="18"/>
  <c r="D146" i="18"/>
  <c r="C146" i="18"/>
  <c r="E145" i="18"/>
  <c r="D145" i="18"/>
  <c r="C145" i="18"/>
  <c r="E144" i="18"/>
  <c r="D144" i="18"/>
  <c r="C144" i="18"/>
  <c r="E143" i="18"/>
  <c r="D143" i="18"/>
  <c r="C143" i="18"/>
  <c r="E142" i="18"/>
  <c r="D142" i="18"/>
  <c r="C142" i="18"/>
  <c r="E141" i="18"/>
  <c r="D141" i="18"/>
  <c r="C141" i="18"/>
  <c r="E140" i="18"/>
  <c r="D140" i="18"/>
  <c r="C140" i="18"/>
  <c r="E139" i="18"/>
  <c r="D139" i="18"/>
  <c r="C139" i="18"/>
  <c r="E138" i="18"/>
  <c r="D138" i="18"/>
  <c r="C138" i="18"/>
  <c r="E137" i="18"/>
  <c r="D137" i="18"/>
  <c r="C137" i="18"/>
  <c r="E136" i="18"/>
  <c r="D136" i="18"/>
  <c r="C136" i="18"/>
  <c r="E135" i="18"/>
  <c r="D135" i="18"/>
  <c r="C135" i="18"/>
  <c r="E134" i="18"/>
  <c r="D134" i="18"/>
  <c r="C134" i="18"/>
  <c r="E133" i="18"/>
  <c r="D133" i="18"/>
  <c r="C133" i="18"/>
  <c r="E132" i="18"/>
  <c r="D132" i="18"/>
  <c r="C132" i="18"/>
  <c r="E131" i="18"/>
  <c r="D131" i="18"/>
  <c r="C131" i="18"/>
  <c r="E130" i="18"/>
  <c r="D130" i="18"/>
  <c r="C130" i="18"/>
  <c r="E129" i="18"/>
  <c r="D129" i="18"/>
  <c r="C129" i="18"/>
  <c r="E128" i="18"/>
  <c r="D128" i="18"/>
  <c r="C128" i="18"/>
  <c r="E127" i="18"/>
  <c r="D127" i="18"/>
  <c r="C127" i="18"/>
  <c r="E126" i="18"/>
  <c r="D126" i="18"/>
  <c r="C126" i="18"/>
  <c r="E125" i="18"/>
  <c r="D125" i="18"/>
  <c r="C125" i="18"/>
  <c r="E124" i="18"/>
  <c r="D124" i="18"/>
  <c r="C124" i="18"/>
  <c r="E123" i="18"/>
  <c r="D123" i="18"/>
  <c r="C123" i="18"/>
  <c r="E122" i="18"/>
  <c r="D122" i="18"/>
  <c r="C122" i="18"/>
  <c r="E121" i="18"/>
  <c r="D121" i="18"/>
  <c r="C121" i="18"/>
  <c r="E120" i="18"/>
  <c r="D120" i="18"/>
  <c r="C120" i="18"/>
  <c r="E119" i="18"/>
  <c r="D119" i="18"/>
  <c r="C119" i="18"/>
  <c r="E118" i="18"/>
  <c r="D118" i="18"/>
  <c r="C118" i="18"/>
  <c r="E117" i="18"/>
  <c r="D117" i="18"/>
  <c r="C117" i="18"/>
  <c r="E116" i="18"/>
  <c r="D116" i="18"/>
  <c r="C116" i="18"/>
  <c r="E115" i="18"/>
  <c r="D115" i="18"/>
  <c r="C115" i="18"/>
  <c r="E114" i="18"/>
  <c r="D114" i="18"/>
  <c r="C114" i="18"/>
  <c r="E113" i="18"/>
  <c r="D113" i="18"/>
  <c r="C113" i="18"/>
  <c r="E112" i="18"/>
  <c r="D112" i="18"/>
  <c r="C112" i="18"/>
  <c r="E111" i="18"/>
  <c r="D111" i="18"/>
  <c r="C111" i="18"/>
  <c r="E110" i="18"/>
  <c r="D110" i="18"/>
  <c r="C110" i="18"/>
  <c r="E109" i="18"/>
  <c r="D109" i="18"/>
  <c r="C109" i="18"/>
  <c r="E108" i="18"/>
  <c r="D108" i="18"/>
  <c r="C108" i="18"/>
  <c r="E107" i="18"/>
  <c r="D107" i="18"/>
  <c r="C107" i="18"/>
  <c r="E106" i="18"/>
  <c r="D106" i="18"/>
  <c r="C106" i="18"/>
  <c r="E105" i="18"/>
  <c r="D105" i="18"/>
  <c r="C105" i="18"/>
  <c r="E104" i="18"/>
  <c r="D104" i="18"/>
  <c r="C104" i="18"/>
  <c r="E103" i="18"/>
  <c r="D103" i="18"/>
  <c r="C103" i="18"/>
  <c r="E102" i="18"/>
  <c r="D102" i="18"/>
  <c r="C102" i="18"/>
  <c r="E101" i="18"/>
  <c r="D101" i="18"/>
  <c r="C101" i="18"/>
  <c r="E100" i="18"/>
  <c r="D100" i="18"/>
  <c r="C100" i="18"/>
  <c r="E99" i="18"/>
  <c r="D99" i="18"/>
  <c r="C99" i="18"/>
  <c r="E98" i="18"/>
  <c r="D98" i="18"/>
  <c r="C98" i="18"/>
  <c r="E97" i="18"/>
  <c r="D97" i="18"/>
  <c r="C97" i="18"/>
  <c r="E96" i="18"/>
  <c r="D96" i="18"/>
  <c r="C96" i="18"/>
  <c r="E95" i="18"/>
  <c r="D95" i="18"/>
  <c r="C95" i="18"/>
  <c r="E94" i="18"/>
  <c r="D94" i="18"/>
  <c r="C94" i="18"/>
  <c r="E93" i="18"/>
  <c r="D93" i="18"/>
  <c r="C93" i="18"/>
  <c r="E92" i="18"/>
  <c r="D92" i="18"/>
  <c r="C92" i="18"/>
  <c r="E91" i="18"/>
  <c r="D91" i="18"/>
  <c r="C91" i="18"/>
  <c r="E90" i="18"/>
  <c r="D90" i="18"/>
  <c r="C90" i="18"/>
  <c r="E89" i="18"/>
  <c r="D89" i="18"/>
  <c r="C89" i="18"/>
  <c r="E88" i="18"/>
  <c r="D88" i="18"/>
  <c r="C88" i="18"/>
  <c r="E87" i="18"/>
  <c r="D87" i="18"/>
  <c r="C87" i="18"/>
  <c r="E86" i="18"/>
  <c r="D86" i="18"/>
  <c r="C86" i="18"/>
  <c r="E85" i="18"/>
  <c r="D85" i="18"/>
  <c r="C85" i="18"/>
  <c r="E84" i="18"/>
  <c r="D84" i="18"/>
  <c r="C84" i="18"/>
  <c r="E83" i="18"/>
  <c r="D83" i="18"/>
  <c r="C83" i="18"/>
  <c r="E82" i="18"/>
  <c r="D82" i="18"/>
  <c r="C82" i="18"/>
  <c r="E81" i="18"/>
  <c r="D81" i="18"/>
  <c r="C81" i="18"/>
  <c r="E80" i="18"/>
  <c r="D80" i="18"/>
  <c r="C80" i="18"/>
  <c r="E79" i="18"/>
  <c r="D79" i="18"/>
  <c r="C79" i="18"/>
  <c r="E78" i="18"/>
  <c r="D78" i="18"/>
  <c r="C78" i="18"/>
  <c r="E77" i="18"/>
  <c r="D77" i="18"/>
  <c r="C77" i="18"/>
  <c r="E76" i="18"/>
  <c r="D76" i="18"/>
  <c r="C76" i="18"/>
  <c r="E75" i="18"/>
  <c r="D75" i="18"/>
  <c r="C75" i="18"/>
  <c r="E74" i="18"/>
  <c r="D74" i="18"/>
  <c r="C74" i="18"/>
  <c r="E73" i="18"/>
  <c r="D73" i="18"/>
  <c r="C73" i="18"/>
  <c r="E72" i="18"/>
  <c r="D72" i="18"/>
  <c r="C72" i="18"/>
  <c r="E71" i="18"/>
  <c r="D71" i="18"/>
  <c r="C71" i="18"/>
  <c r="E70" i="18"/>
  <c r="D70" i="18"/>
  <c r="C70" i="18"/>
  <c r="E69" i="18"/>
  <c r="D69" i="18"/>
  <c r="C69" i="18"/>
  <c r="E68" i="18"/>
  <c r="D68" i="18"/>
  <c r="C68" i="18"/>
  <c r="E67" i="18"/>
  <c r="D67" i="18"/>
  <c r="C67" i="18"/>
  <c r="E66" i="18"/>
  <c r="D66" i="18"/>
  <c r="C66" i="18"/>
  <c r="E65" i="18"/>
  <c r="D65" i="18"/>
  <c r="C65" i="18"/>
  <c r="E64" i="18"/>
  <c r="D64" i="18"/>
  <c r="C64" i="18"/>
  <c r="E63" i="18"/>
  <c r="D63" i="18"/>
  <c r="C63" i="18"/>
  <c r="E62" i="18"/>
  <c r="D62" i="18"/>
  <c r="C62" i="18"/>
  <c r="E61" i="18"/>
  <c r="D61" i="18"/>
  <c r="C61" i="18"/>
  <c r="E60" i="18"/>
  <c r="D60" i="18"/>
  <c r="C60" i="18"/>
  <c r="E59" i="18"/>
  <c r="D59" i="18"/>
  <c r="C59" i="18"/>
  <c r="E58" i="18"/>
  <c r="D58" i="18"/>
  <c r="C58" i="18"/>
  <c r="E57" i="18"/>
  <c r="D57" i="18"/>
  <c r="C57" i="18"/>
  <c r="E56" i="18"/>
  <c r="D56" i="18"/>
  <c r="C56" i="18"/>
  <c r="E55" i="18"/>
  <c r="D55" i="18"/>
  <c r="C55" i="18"/>
  <c r="E54" i="18"/>
  <c r="D54" i="18"/>
  <c r="C54" i="18"/>
  <c r="E53" i="18"/>
  <c r="D53" i="18"/>
  <c r="C53" i="18"/>
  <c r="E52" i="18"/>
  <c r="D52" i="18"/>
  <c r="C52" i="18"/>
  <c r="E51" i="18"/>
  <c r="D51" i="18"/>
  <c r="C51" i="18"/>
  <c r="E50" i="18"/>
  <c r="D50" i="18"/>
  <c r="C50" i="18"/>
  <c r="E49" i="18"/>
  <c r="D49" i="18"/>
  <c r="C49" i="18"/>
  <c r="E48" i="18"/>
  <c r="D48" i="18"/>
  <c r="C48" i="18"/>
  <c r="E47" i="18"/>
  <c r="D47" i="18"/>
  <c r="C47" i="18"/>
  <c r="E46" i="18"/>
  <c r="D46" i="18"/>
  <c r="C46" i="18"/>
  <c r="E45" i="18"/>
  <c r="D45" i="18"/>
  <c r="C45" i="18"/>
  <c r="E44" i="18"/>
  <c r="D44" i="18"/>
  <c r="C44" i="18"/>
  <c r="E43" i="18"/>
  <c r="D43" i="18"/>
  <c r="C43" i="18"/>
  <c r="E42" i="18"/>
  <c r="D42" i="18"/>
  <c r="C42" i="18"/>
  <c r="E41" i="18"/>
  <c r="D41" i="18"/>
  <c r="C41" i="18"/>
  <c r="E40" i="18"/>
  <c r="D40" i="18"/>
  <c r="C40" i="18"/>
  <c r="E39" i="18"/>
  <c r="D39" i="18"/>
  <c r="C39" i="18"/>
  <c r="E38" i="18"/>
  <c r="D38" i="18"/>
  <c r="C38" i="18"/>
  <c r="E37" i="18"/>
  <c r="D37" i="18"/>
  <c r="C37" i="18"/>
  <c r="B37" i="18"/>
  <c r="E36" i="18"/>
  <c r="D36" i="18"/>
  <c r="C36" i="18"/>
  <c r="B36" i="18"/>
  <c r="E35" i="18"/>
  <c r="D35" i="18"/>
  <c r="C35" i="18"/>
  <c r="B35" i="18"/>
  <c r="E34" i="18"/>
  <c r="D34" i="18"/>
  <c r="C34" i="18"/>
  <c r="B34" i="18"/>
  <c r="E33" i="18"/>
  <c r="D33" i="18"/>
  <c r="C33" i="18"/>
  <c r="B33" i="18"/>
  <c r="E32" i="18"/>
  <c r="D32" i="18"/>
  <c r="C32" i="18"/>
  <c r="B32" i="18"/>
  <c r="E31" i="18"/>
  <c r="D31" i="18"/>
  <c r="C31" i="18"/>
  <c r="B31" i="18"/>
  <c r="E30" i="18"/>
  <c r="D30" i="18"/>
  <c r="C30" i="18"/>
  <c r="B30" i="18"/>
  <c r="E29" i="18"/>
  <c r="D29" i="18"/>
  <c r="C29" i="18"/>
  <c r="B29" i="18"/>
  <c r="E28" i="18"/>
  <c r="D28" i="18"/>
  <c r="C28" i="18"/>
  <c r="B28" i="18"/>
  <c r="E27" i="18"/>
  <c r="D27" i="18"/>
  <c r="C27" i="18"/>
  <c r="B27" i="18"/>
  <c r="E26" i="18"/>
  <c r="D26" i="18"/>
  <c r="C26" i="18"/>
  <c r="E25" i="18"/>
  <c r="D25" i="18"/>
  <c r="C25" i="18"/>
  <c r="B25" i="18"/>
  <c r="E24" i="18"/>
  <c r="D24" i="18"/>
  <c r="C24" i="18"/>
  <c r="B24" i="18"/>
  <c r="E23" i="18"/>
  <c r="D23" i="18"/>
  <c r="C23" i="18"/>
  <c r="B23" i="18"/>
  <c r="E22" i="18"/>
  <c r="D22" i="18"/>
  <c r="C22" i="18"/>
  <c r="B22" i="18"/>
  <c r="E21" i="18"/>
  <c r="D21" i="18"/>
  <c r="C21" i="18"/>
  <c r="B21" i="18"/>
  <c r="E20" i="18"/>
  <c r="D20" i="18"/>
  <c r="C20" i="18"/>
  <c r="B20" i="18"/>
  <c r="E19" i="18"/>
  <c r="D19" i="18"/>
  <c r="C19" i="18"/>
  <c r="B19" i="18"/>
  <c r="E18" i="18"/>
  <c r="D18" i="18"/>
  <c r="C18" i="18"/>
  <c r="B18" i="18"/>
  <c r="E17" i="18"/>
  <c r="D17" i="18"/>
  <c r="C17" i="18"/>
  <c r="B17" i="18"/>
  <c r="E16" i="18"/>
  <c r="D16" i="18"/>
  <c r="C16" i="18"/>
  <c r="B16" i="18"/>
  <c r="E15" i="18"/>
  <c r="D15" i="18"/>
  <c r="C15" i="18"/>
  <c r="B15" i="18"/>
  <c r="E14" i="18"/>
  <c r="D14" i="18"/>
  <c r="C14" i="18"/>
  <c r="B14" i="18"/>
  <c r="E13" i="18"/>
  <c r="D13" i="18"/>
  <c r="C13" i="18"/>
  <c r="B13" i="18"/>
  <c r="E12" i="18"/>
  <c r="D12" i="18"/>
  <c r="C12" i="18"/>
  <c r="B12" i="18"/>
  <c r="E11" i="18"/>
  <c r="D11" i="18"/>
  <c r="C11" i="18"/>
  <c r="B11" i="18"/>
  <c r="E10" i="18"/>
  <c r="D10" i="18"/>
  <c r="C10" i="18"/>
  <c r="B10" i="18"/>
  <c r="E9" i="18"/>
  <c r="D9" i="18"/>
  <c r="C9" i="18"/>
  <c r="B9" i="18"/>
  <c r="E8" i="18"/>
  <c r="D8" i="18"/>
  <c r="C8" i="18"/>
  <c r="B8" i="18"/>
  <c r="E7" i="18"/>
  <c r="D7" i="18"/>
  <c r="C7" i="18"/>
  <c r="B7" i="18"/>
  <c r="E6" i="18"/>
  <c r="D6" i="18"/>
  <c r="C6" i="18"/>
  <c r="B6" i="18"/>
  <c r="E5" i="18"/>
  <c r="D5" i="18"/>
  <c r="C5" i="18"/>
  <c r="E4" i="18"/>
  <c r="D4" i="18"/>
  <c r="C4" i="18"/>
  <c r="B4" i="18"/>
  <c r="E3" i="18"/>
  <c r="D3" i="18"/>
  <c r="C3" i="18"/>
  <c r="E2" i="18"/>
  <c r="D2" i="18"/>
  <c r="C2" i="18"/>
  <c r="B2" i="18"/>
  <c r="K469" i="17"/>
  <c r="J469" i="17"/>
  <c r="K468" i="17"/>
  <c r="J468" i="17"/>
  <c r="K467" i="17"/>
  <c r="J467" i="17"/>
  <c r="K453" i="17"/>
  <c r="J453" i="17"/>
  <c r="K452" i="17"/>
  <c r="J452" i="17"/>
  <c r="K450" i="17"/>
  <c r="J450" i="17"/>
  <c r="K446" i="17"/>
  <c r="J446" i="17"/>
  <c r="K445" i="17"/>
  <c r="J445" i="17"/>
  <c r="K438" i="17"/>
  <c r="J438" i="17"/>
  <c r="K437" i="17"/>
  <c r="J437" i="17"/>
  <c r="K422" i="17"/>
  <c r="J422" i="17"/>
  <c r="K421" i="17"/>
  <c r="J421" i="17"/>
  <c r="K420" i="17"/>
  <c r="J420" i="17"/>
  <c r="K412" i="17"/>
  <c r="J412" i="17"/>
  <c r="K383" i="17"/>
  <c r="J383" i="17"/>
  <c r="K382" i="17"/>
  <c r="J382" i="17"/>
  <c r="K367" i="17"/>
  <c r="J367" i="17"/>
  <c r="K366" i="17"/>
  <c r="J366" i="17"/>
  <c r="K365" i="17"/>
  <c r="J365" i="17"/>
  <c r="K362" i="17"/>
  <c r="J362" i="17"/>
  <c r="K355" i="17"/>
  <c r="K354" i="17"/>
  <c r="K353" i="17"/>
  <c r="J353" i="17"/>
  <c r="K352" i="17"/>
  <c r="J352" i="17"/>
  <c r="K351" i="17"/>
  <c r="J351" i="17"/>
  <c r="K350" i="17"/>
  <c r="J350" i="17"/>
  <c r="K341" i="17"/>
  <c r="J341" i="17"/>
  <c r="K340" i="17"/>
  <c r="J340" i="17"/>
  <c r="K339" i="17"/>
  <c r="J339" i="17"/>
  <c r="K338" i="17"/>
  <c r="J338" i="17"/>
  <c r="K333" i="17"/>
  <c r="J333" i="17"/>
  <c r="K321" i="17"/>
  <c r="J321" i="17"/>
  <c r="K320" i="17"/>
  <c r="J320" i="17"/>
  <c r="K319" i="17"/>
  <c r="J319" i="17"/>
  <c r="K318" i="17"/>
  <c r="J318" i="17"/>
  <c r="K317" i="17"/>
  <c r="J317" i="17"/>
  <c r="K316" i="17"/>
  <c r="J316" i="17"/>
  <c r="K315" i="17"/>
  <c r="J315" i="17"/>
  <c r="K312" i="17"/>
  <c r="J312" i="17"/>
  <c r="K311" i="17"/>
  <c r="J311" i="17"/>
  <c r="K310" i="17"/>
  <c r="J310" i="17"/>
  <c r="K309" i="17"/>
  <c r="J309" i="17"/>
  <c r="M293" i="17"/>
  <c r="M292" i="17"/>
  <c r="M291" i="17"/>
  <c r="M290" i="17"/>
  <c r="Z289" i="17"/>
  <c r="Y289" i="17"/>
  <c r="X289" i="17"/>
  <c r="W289" i="17"/>
  <c r="V289" i="17"/>
  <c r="U289" i="17"/>
  <c r="T289" i="17"/>
  <c r="S289" i="17"/>
  <c r="Q289" i="17"/>
  <c r="P289" i="17"/>
  <c r="O289" i="17"/>
  <c r="N289" i="17"/>
  <c r="M289" i="17"/>
  <c r="K289" i="17"/>
  <c r="J289" i="17"/>
  <c r="M288" i="17"/>
  <c r="M287" i="17"/>
  <c r="M286" i="17"/>
  <c r="M285" i="17"/>
  <c r="M284" i="17"/>
  <c r="M283" i="17"/>
  <c r="M282" i="17"/>
  <c r="M281" i="17"/>
  <c r="Z280" i="17"/>
  <c r="Y280" i="17"/>
  <c r="X280" i="17"/>
  <c r="W280" i="17"/>
  <c r="V280" i="17"/>
  <c r="U280" i="17"/>
  <c r="T280" i="17"/>
  <c r="S280" i="17"/>
  <c r="Q280" i="17"/>
  <c r="P280" i="17"/>
  <c r="O280" i="17"/>
  <c r="N280" i="17"/>
  <c r="M280" i="17"/>
  <c r="K280" i="17"/>
  <c r="J280" i="17"/>
  <c r="Z279" i="17"/>
  <c r="Y279" i="17"/>
  <c r="X279" i="17"/>
  <c r="W279" i="17"/>
  <c r="V279" i="17"/>
  <c r="U279" i="17"/>
  <c r="T279" i="17"/>
  <c r="S279" i="17"/>
  <c r="Q279" i="17"/>
  <c r="P279" i="17"/>
  <c r="O279" i="17"/>
  <c r="N279" i="17"/>
  <c r="M279" i="17"/>
  <c r="K279" i="17"/>
  <c r="J279" i="17"/>
  <c r="M278" i="17"/>
  <c r="M277" i="17"/>
  <c r="M276" i="17"/>
  <c r="M275" i="17"/>
  <c r="M274" i="17"/>
  <c r="M273" i="17"/>
  <c r="M272" i="17"/>
  <c r="M271" i="17"/>
  <c r="M270" i="17"/>
  <c r="M269" i="17"/>
  <c r="M268" i="17"/>
  <c r="M267" i="17"/>
  <c r="M266" i="17"/>
  <c r="M265" i="17"/>
  <c r="M264" i="17"/>
  <c r="M263" i="17"/>
  <c r="M262" i="17"/>
  <c r="M261" i="17"/>
  <c r="M260" i="17"/>
  <c r="M259" i="17"/>
  <c r="M258" i="17"/>
  <c r="M257" i="17"/>
  <c r="M256" i="17"/>
  <c r="M255" i="17"/>
  <c r="M254" i="17"/>
  <c r="M253" i="17"/>
  <c r="M252" i="17"/>
  <c r="M251" i="17"/>
  <c r="M250" i="17"/>
  <c r="M249" i="17"/>
  <c r="M248" i="17"/>
  <c r="M247" i="17"/>
  <c r="M246" i="17"/>
  <c r="M245" i="17"/>
  <c r="M244" i="17"/>
  <c r="M243" i="17"/>
  <c r="M242" i="17"/>
  <c r="M241" i="17"/>
  <c r="M240" i="17"/>
  <c r="M239" i="17"/>
  <c r="M238" i="17"/>
  <c r="M237" i="17"/>
  <c r="M236" i="17"/>
  <c r="M235" i="17"/>
  <c r="M234" i="17"/>
  <c r="M233" i="17"/>
  <c r="M232" i="17"/>
  <c r="M231" i="17"/>
  <c r="M230" i="17"/>
  <c r="M229" i="17"/>
  <c r="M228" i="17"/>
  <c r="M227" i="17"/>
  <c r="M226" i="17"/>
  <c r="M225" i="17"/>
  <c r="M224" i="17"/>
  <c r="M223" i="17"/>
  <c r="M222" i="17"/>
  <c r="M221" i="17"/>
  <c r="M220" i="17"/>
  <c r="M219" i="17"/>
  <c r="M218" i="17"/>
  <c r="M217" i="17"/>
  <c r="M216" i="17"/>
  <c r="M215" i="17"/>
  <c r="M214" i="17"/>
  <c r="M213" i="17"/>
  <c r="M212" i="17"/>
  <c r="M211" i="17"/>
  <c r="M210" i="17"/>
  <c r="M209" i="17"/>
  <c r="M208" i="17"/>
  <c r="M207" i="17"/>
  <c r="M206" i="17"/>
  <c r="M205" i="17"/>
  <c r="M204" i="17"/>
  <c r="M203" i="17"/>
  <c r="M202" i="17"/>
  <c r="M201" i="17"/>
  <c r="M200" i="17"/>
  <c r="M199" i="17"/>
  <c r="M198" i="17"/>
  <c r="M197" i="17"/>
  <c r="M196" i="17"/>
  <c r="M195" i="17"/>
  <c r="M194" i="17"/>
  <c r="M193" i="17"/>
  <c r="M192" i="17"/>
  <c r="M191" i="17"/>
  <c r="M190" i="17"/>
  <c r="M189" i="17"/>
  <c r="M188" i="17"/>
  <c r="M187" i="17"/>
  <c r="M186" i="17"/>
  <c r="M185" i="17"/>
  <c r="M184" i="17"/>
  <c r="M183" i="17"/>
  <c r="M182" i="17"/>
  <c r="M181" i="17"/>
  <c r="M180" i="17"/>
  <c r="M179" i="17"/>
  <c r="M178" i="17"/>
  <c r="M177" i="17"/>
  <c r="M176" i="17"/>
  <c r="M175" i="17"/>
  <c r="M174" i="17"/>
  <c r="M173" i="17"/>
  <c r="M172" i="17"/>
  <c r="M171" i="17"/>
  <c r="M170" i="17"/>
  <c r="M169" i="17"/>
  <c r="M168" i="17"/>
  <c r="M167" i="17"/>
  <c r="M166" i="17"/>
  <c r="M165" i="17"/>
  <c r="M164" i="17"/>
  <c r="M163" i="17"/>
  <c r="M162" i="17"/>
  <c r="M161" i="17"/>
  <c r="M160" i="17"/>
  <c r="M159" i="17"/>
  <c r="M158" i="17"/>
  <c r="M157" i="17"/>
  <c r="M156" i="17"/>
  <c r="M155" i="17"/>
  <c r="M154" i="17"/>
  <c r="M153" i="17"/>
  <c r="M152" i="17"/>
  <c r="M151" i="17"/>
  <c r="M150" i="17"/>
  <c r="M149" i="17"/>
  <c r="M148" i="17"/>
  <c r="M147" i="17"/>
  <c r="M146" i="17"/>
  <c r="M145" i="17"/>
  <c r="M144" i="17"/>
  <c r="M143" i="17"/>
  <c r="M142" i="17"/>
  <c r="M141" i="17"/>
  <c r="M140" i="17"/>
  <c r="M139" i="17"/>
  <c r="M138" i="17"/>
  <c r="M137" i="17"/>
  <c r="M136" i="17"/>
  <c r="M135" i="17"/>
  <c r="M134" i="17"/>
  <c r="M133" i="17"/>
  <c r="M132" i="17"/>
  <c r="M131" i="17"/>
  <c r="M130" i="17"/>
  <c r="M129" i="17"/>
  <c r="M128" i="17"/>
  <c r="M127" i="17"/>
  <c r="M126" i="17"/>
  <c r="M125" i="17"/>
  <c r="M124" i="17"/>
  <c r="M123" i="17"/>
  <c r="M122" i="17"/>
  <c r="M121" i="17"/>
  <c r="M120" i="17"/>
  <c r="M119" i="17"/>
  <c r="M118" i="17"/>
  <c r="M117" i="17"/>
  <c r="M116" i="17"/>
  <c r="M115" i="17"/>
  <c r="M114" i="17"/>
  <c r="M113" i="17"/>
  <c r="M112" i="17"/>
  <c r="M111" i="17"/>
  <c r="M110" i="17"/>
  <c r="M109" i="17"/>
  <c r="M108" i="17"/>
  <c r="M107" i="17"/>
  <c r="M106" i="17"/>
  <c r="M105" i="17"/>
  <c r="M104" i="17"/>
  <c r="M103" i="17"/>
  <c r="M102" i="17"/>
  <c r="M101" i="17"/>
  <c r="M100" i="17"/>
  <c r="M99" i="17"/>
  <c r="M98" i="17"/>
  <c r="M97" i="17"/>
  <c r="M96" i="17"/>
  <c r="M95" i="17"/>
  <c r="M94" i="17"/>
  <c r="M93" i="17"/>
  <c r="M92" i="17"/>
  <c r="M91" i="17"/>
  <c r="M90" i="17"/>
  <c r="M89" i="17"/>
  <c r="M88" i="17"/>
  <c r="M87" i="17"/>
  <c r="M86" i="17"/>
  <c r="M85" i="17"/>
  <c r="M84" i="17"/>
  <c r="M83" i="17"/>
  <c r="M82" i="17"/>
  <c r="M81" i="17"/>
  <c r="M80" i="17"/>
  <c r="M79" i="17"/>
  <c r="M78" i="17"/>
  <c r="M77" i="17"/>
  <c r="M76" i="17"/>
  <c r="M75" i="17"/>
  <c r="M74" i="17"/>
  <c r="M73" i="17"/>
  <c r="M72" i="17"/>
  <c r="M71" i="17"/>
  <c r="M70" i="17"/>
  <c r="M69" i="17"/>
  <c r="M68" i="17"/>
  <c r="M67" i="17"/>
  <c r="M66" i="17"/>
  <c r="M65" i="17"/>
  <c r="M64" i="17"/>
  <c r="M63" i="17"/>
  <c r="M62" i="17"/>
  <c r="M61" i="17"/>
  <c r="M60" i="17"/>
  <c r="M59" i="17"/>
  <c r="M58" i="17"/>
  <c r="M57" i="17"/>
  <c r="M56" i="17"/>
  <c r="M55" i="17"/>
  <c r="M54" i="17"/>
  <c r="M53" i="17"/>
  <c r="M52" i="17"/>
  <c r="M51" i="17"/>
  <c r="M50" i="17"/>
  <c r="M49" i="17"/>
  <c r="M48" i="17"/>
  <c r="M47" i="17"/>
  <c r="M46" i="17"/>
  <c r="M45" i="17"/>
  <c r="M44" i="17"/>
  <c r="Z43" i="17"/>
  <c r="Y43" i="17"/>
  <c r="X43" i="17"/>
  <c r="W43" i="17"/>
  <c r="V43" i="17"/>
  <c r="U43" i="17"/>
  <c r="T43" i="17"/>
  <c r="S43" i="17"/>
  <c r="Q43" i="17"/>
  <c r="P43" i="17"/>
  <c r="O43" i="17"/>
  <c r="N43" i="17"/>
  <c r="M43" i="17"/>
  <c r="K43" i="17"/>
  <c r="J43" i="17"/>
  <c r="Z42" i="17"/>
  <c r="Y42" i="17"/>
  <c r="X42" i="17"/>
  <c r="W42" i="17"/>
  <c r="V42" i="17"/>
  <c r="U42" i="17"/>
  <c r="T42" i="17"/>
  <c r="S42" i="17"/>
  <c r="Q42" i="17"/>
  <c r="P42" i="17"/>
  <c r="O42" i="17"/>
  <c r="N42" i="17"/>
  <c r="M42" i="17"/>
  <c r="K42" i="17"/>
  <c r="J42" i="17"/>
  <c r="Z41" i="17"/>
  <c r="Y41" i="17"/>
  <c r="X41" i="17"/>
  <c r="W41" i="17"/>
  <c r="V41" i="17"/>
  <c r="U41" i="17"/>
  <c r="T41" i="17"/>
  <c r="S41" i="17"/>
  <c r="Q41" i="17"/>
  <c r="P41" i="17"/>
  <c r="O41" i="17"/>
  <c r="N41" i="17"/>
  <c r="M41" i="17"/>
  <c r="K41" i="17"/>
  <c r="J41" i="17"/>
  <c r="Z40" i="17"/>
  <c r="Y40" i="17"/>
  <c r="X40" i="17"/>
  <c r="W40" i="17"/>
  <c r="V40" i="17"/>
  <c r="U40" i="17"/>
  <c r="T40" i="17"/>
  <c r="S40" i="17"/>
  <c r="Q40" i="17"/>
  <c r="P40" i="17"/>
  <c r="O40" i="17"/>
  <c r="N40" i="17"/>
  <c r="M40" i="17"/>
  <c r="K40" i="17"/>
  <c r="J40" i="17"/>
  <c r="M39" i="17"/>
  <c r="M38" i="17"/>
  <c r="Z37" i="17"/>
  <c r="Y37" i="17"/>
  <c r="X37" i="17"/>
  <c r="W37" i="17"/>
  <c r="V37" i="17"/>
  <c r="U37" i="17"/>
  <c r="T37" i="17"/>
  <c r="S37" i="17"/>
  <c r="Q37" i="17"/>
  <c r="P37" i="17"/>
  <c r="O37" i="17"/>
  <c r="N37" i="17"/>
  <c r="M37" i="17"/>
  <c r="K37" i="17"/>
  <c r="J37" i="17"/>
  <c r="Z36" i="17"/>
  <c r="Y36" i="17"/>
  <c r="X36" i="17"/>
  <c r="W36" i="17"/>
  <c r="V36" i="17"/>
  <c r="U36" i="17"/>
  <c r="T36" i="17"/>
  <c r="S36" i="17"/>
  <c r="Q36" i="17"/>
  <c r="P36" i="17"/>
  <c r="O36" i="17"/>
  <c r="N36" i="17"/>
  <c r="M36" i="17"/>
  <c r="K36" i="17"/>
  <c r="J36" i="17"/>
  <c r="M35" i="17"/>
  <c r="M34" i="17"/>
  <c r="M33" i="17"/>
  <c r="M32" i="17"/>
  <c r="M31" i="17"/>
  <c r="M30" i="17"/>
  <c r="M29" i="17"/>
  <c r="M28" i="17"/>
  <c r="M27" i="17"/>
  <c r="M26" i="17"/>
  <c r="M25" i="17"/>
  <c r="M24" i="17"/>
  <c r="M23" i="17"/>
  <c r="M22" i="17"/>
  <c r="M21" i="17"/>
  <c r="M20" i="17"/>
  <c r="Z19" i="17"/>
  <c r="Y19" i="17"/>
  <c r="X19" i="17"/>
  <c r="W19" i="17"/>
  <c r="V19" i="17"/>
  <c r="U19" i="17"/>
  <c r="T19" i="17"/>
  <c r="S19" i="17"/>
  <c r="Q19" i="17"/>
  <c r="P19" i="17"/>
  <c r="O19" i="17"/>
  <c r="N19" i="17"/>
  <c r="M19" i="17"/>
  <c r="K19" i="17"/>
  <c r="J19" i="17"/>
  <c r="Z18" i="17"/>
  <c r="Y18" i="17"/>
  <c r="X18" i="17"/>
  <c r="W18" i="17"/>
  <c r="V18" i="17"/>
  <c r="U18" i="17"/>
  <c r="T18" i="17"/>
  <c r="S18" i="17"/>
  <c r="Q18" i="17"/>
  <c r="P18" i="17"/>
  <c r="O18" i="17"/>
  <c r="N18" i="17"/>
  <c r="M18" i="17"/>
  <c r="K18" i="17"/>
  <c r="J18" i="17"/>
  <c r="M17" i="17"/>
  <c r="M16" i="17"/>
  <c r="M15" i="17"/>
  <c r="M14" i="17"/>
  <c r="M13" i="17"/>
  <c r="M12" i="17"/>
  <c r="M11" i="17"/>
  <c r="M10" i="17"/>
  <c r="M9" i="17"/>
  <c r="M8" i="17"/>
  <c r="M7" i="17"/>
  <c r="M6" i="17"/>
  <c r="M5" i="17"/>
  <c r="M4" i="17"/>
  <c r="M3" i="17"/>
  <c r="F4001" i="6"/>
  <c r="F3988" i="6"/>
  <c r="F3980" i="6"/>
  <c r="F3979" i="6"/>
  <c r="F3978" i="6"/>
  <c r="F3977" i="6"/>
  <c r="F3976" i="6"/>
  <c r="F3975" i="6"/>
  <c r="F3974" i="6"/>
  <c r="F3973" i="6"/>
  <c r="F3972" i="6"/>
  <c r="F3971" i="6"/>
  <c r="F3970" i="6"/>
  <c r="F3969" i="6"/>
  <c r="F3968" i="6"/>
  <c r="F3967" i="6"/>
  <c r="F3966" i="6"/>
  <c r="F3965" i="6"/>
  <c r="F3964" i="6"/>
  <c r="F3963" i="6"/>
  <c r="F3962" i="6"/>
  <c r="F3961" i="6"/>
  <c r="F3960" i="6"/>
  <c r="F3959" i="6"/>
  <c r="F3958" i="6"/>
  <c r="F3957" i="6"/>
  <c r="F3956" i="6"/>
  <c r="F3955" i="6"/>
  <c r="F3954" i="6"/>
  <c r="F3953" i="6"/>
  <c r="F3952" i="6"/>
  <c r="F3951" i="6"/>
  <c r="F3950" i="6"/>
  <c r="F3949" i="6"/>
  <c r="F3948" i="6"/>
  <c r="F3947" i="6"/>
  <c r="F3946" i="6"/>
  <c r="F3945" i="6"/>
  <c r="F3944" i="6"/>
  <c r="F3943" i="6"/>
  <c r="F3942" i="6"/>
  <c r="F3941" i="6"/>
  <c r="F3940" i="6"/>
  <c r="F3939" i="6"/>
  <c r="F3938" i="6"/>
  <c r="F3937" i="6"/>
  <c r="F3936" i="6"/>
  <c r="F3935" i="6"/>
  <c r="F3934" i="6"/>
  <c r="F3933" i="6"/>
  <c r="F3932" i="6"/>
  <c r="F3931" i="6"/>
  <c r="F3930" i="6"/>
  <c r="F3929" i="6"/>
  <c r="F3928" i="6"/>
  <c r="F3927" i="6"/>
  <c r="F3926" i="6"/>
  <c r="F3925" i="6"/>
  <c r="F3924" i="6"/>
  <c r="F3923" i="6"/>
  <c r="F3922" i="6"/>
  <c r="F3921" i="6"/>
  <c r="F3920" i="6"/>
  <c r="F3919" i="6"/>
  <c r="F3918" i="6"/>
  <c r="F3917" i="6"/>
  <c r="F3916" i="6"/>
  <c r="F3915" i="6"/>
  <c r="F3914" i="6"/>
  <c r="F3913" i="6"/>
  <c r="F3912" i="6"/>
  <c r="F3911" i="6"/>
  <c r="F3910" i="6"/>
  <c r="F3909" i="6"/>
  <c r="F3908" i="6"/>
  <c r="F3907" i="6"/>
  <c r="F3906" i="6"/>
  <c r="F3905" i="6"/>
  <c r="F3904" i="6"/>
  <c r="F3903" i="6"/>
  <c r="F3902" i="6"/>
  <c r="F3901" i="6"/>
  <c r="F3900" i="6"/>
  <c r="F3899" i="6"/>
  <c r="F3898" i="6"/>
  <c r="F3897" i="6"/>
  <c r="F3896" i="6"/>
  <c r="F3895" i="6"/>
  <c r="F3894" i="6"/>
  <c r="F3893" i="6"/>
  <c r="F3892" i="6"/>
  <c r="F3891" i="6"/>
  <c r="F3890" i="6"/>
  <c r="F3889" i="6"/>
  <c r="F3888" i="6"/>
  <c r="F3887" i="6"/>
  <c r="F3886" i="6"/>
  <c r="F3885" i="6"/>
  <c r="F3884" i="6"/>
  <c r="F3883" i="6"/>
  <c r="F3882" i="6"/>
  <c r="F3881" i="6"/>
  <c r="F3880" i="6"/>
  <c r="F3879" i="6"/>
  <c r="F3878" i="6"/>
  <c r="F3877" i="6"/>
  <c r="F3876" i="6"/>
  <c r="F3875" i="6"/>
  <c r="F3874" i="6"/>
  <c r="F3873" i="6"/>
  <c r="F3872" i="6"/>
  <c r="F3871" i="6"/>
  <c r="F3870" i="6"/>
  <c r="F3869" i="6"/>
  <c r="F3868" i="6"/>
  <c r="F3867" i="6"/>
  <c r="F3866" i="6"/>
  <c r="F3865" i="6"/>
  <c r="F3864" i="6"/>
  <c r="F3863" i="6"/>
  <c r="F3862" i="6"/>
  <c r="F3861" i="6"/>
  <c r="F3860" i="6"/>
  <c r="F3859" i="6"/>
  <c r="F3858" i="6"/>
  <c r="F3857" i="6"/>
  <c r="F3856" i="6"/>
  <c r="F3855" i="6"/>
  <c r="F3854" i="6"/>
  <c r="F3853" i="6"/>
  <c r="F3852" i="6"/>
  <c r="F3851" i="6"/>
  <c r="F3850" i="6"/>
  <c r="F3849" i="6"/>
  <c r="F3848" i="6"/>
  <c r="F3847" i="6"/>
  <c r="F3846" i="6"/>
  <c r="F3845" i="6"/>
  <c r="F3844" i="6"/>
  <c r="F3843" i="6"/>
  <c r="F3842" i="6"/>
  <c r="F3841" i="6"/>
  <c r="F3840" i="6"/>
  <c r="F3839" i="6"/>
  <c r="F3838" i="6"/>
  <c r="F3837" i="6"/>
  <c r="F3836" i="6"/>
  <c r="F3835" i="6"/>
  <c r="F3834" i="6"/>
  <c r="F3833" i="6"/>
  <c r="F3832" i="6"/>
  <c r="F3831" i="6"/>
  <c r="F3830" i="6"/>
  <c r="F3829" i="6"/>
  <c r="F3828" i="6"/>
  <c r="F3827" i="6"/>
  <c r="F3826" i="6"/>
  <c r="F3825" i="6"/>
  <c r="F3824" i="6"/>
  <c r="F3823" i="6"/>
  <c r="F3822" i="6"/>
  <c r="F3821" i="6"/>
  <c r="F3820" i="6"/>
  <c r="F3819" i="6"/>
  <c r="F3818" i="6"/>
  <c r="F3817" i="6"/>
  <c r="F3816" i="6"/>
  <c r="F3815" i="6"/>
  <c r="F3814" i="6"/>
  <c r="F3813" i="6"/>
  <c r="F3812" i="6"/>
  <c r="F3811" i="6"/>
  <c r="F3810" i="6"/>
  <c r="F3809" i="6"/>
  <c r="F3808" i="6"/>
  <c r="F3807" i="6"/>
  <c r="F3806" i="6"/>
  <c r="F3805" i="6"/>
  <c r="F3804" i="6"/>
  <c r="F3803" i="6"/>
  <c r="F3802" i="6"/>
  <c r="F3801" i="6"/>
  <c r="F3800" i="6"/>
  <c r="F3799" i="6"/>
  <c r="F3798" i="6"/>
  <c r="F3797" i="6"/>
  <c r="F3796" i="6"/>
  <c r="F3795" i="6"/>
  <c r="F3794" i="6"/>
  <c r="F3793" i="6"/>
  <c r="F3792" i="6"/>
  <c r="F3791" i="6"/>
  <c r="F3790" i="6"/>
  <c r="F3789" i="6"/>
  <c r="F3788" i="6"/>
  <c r="F3787" i="6"/>
  <c r="F3786" i="6"/>
  <c r="F3785" i="6"/>
  <c r="F3784" i="6"/>
  <c r="F3783" i="6"/>
  <c r="F3782" i="6"/>
  <c r="F3781" i="6"/>
  <c r="F3780" i="6"/>
  <c r="F3779" i="6"/>
  <c r="F3778" i="6"/>
  <c r="F3777" i="6"/>
  <c r="F3776" i="6"/>
  <c r="F3775" i="6"/>
  <c r="F3774" i="6"/>
  <c r="F3773" i="6"/>
  <c r="F3772" i="6"/>
  <c r="F3771" i="6"/>
  <c r="F3770" i="6"/>
  <c r="F3769" i="6"/>
  <c r="F3768" i="6"/>
  <c r="F3767" i="6"/>
  <c r="F3766" i="6"/>
  <c r="F3765" i="6"/>
  <c r="F3764" i="6"/>
  <c r="F3763" i="6"/>
  <c r="F3762" i="6"/>
  <c r="F3761" i="6"/>
  <c r="F3760" i="6"/>
  <c r="F3759" i="6"/>
  <c r="F3758" i="6"/>
  <c r="F3757" i="6"/>
  <c r="F3756" i="6"/>
  <c r="F3755" i="6"/>
  <c r="F3754" i="6"/>
  <c r="F3753" i="6"/>
  <c r="F3752" i="6"/>
  <c r="F3751" i="6"/>
  <c r="F3750" i="6"/>
  <c r="F3749" i="6"/>
  <c r="F3748" i="6"/>
  <c r="F3747" i="6"/>
  <c r="F3746" i="6"/>
  <c r="F3745" i="6"/>
  <c r="F3744" i="6"/>
  <c r="F3743" i="6"/>
  <c r="F3742" i="6"/>
  <c r="F3741" i="6"/>
  <c r="F3740" i="6"/>
  <c r="F3739" i="6"/>
  <c r="F3738" i="6"/>
  <c r="F3737" i="6"/>
  <c r="F3736" i="6"/>
  <c r="F3735" i="6"/>
  <c r="F3734" i="6"/>
  <c r="F3733" i="6"/>
  <c r="F3732" i="6"/>
  <c r="F3731" i="6"/>
  <c r="F3730" i="6"/>
  <c r="F3729" i="6"/>
  <c r="F3728" i="6"/>
  <c r="F3727" i="6"/>
  <c r="F3726" i="6"/>
  <c r="F3725" i="6"/>
  <c r="F3724" i="6"/>
  <c r="F3723" i="6"/>
  <c r="F3722" i="6"/>
  <c r="F3721" i="6"/>
  <c r="F3720" i="6"/>
  <c r="F3719" i="6"/>
  <c r="F3718" i="6"/>
  <c r="F3717" i="6"/>
  <c r="F3716" i="6"/>
  <c r="F3715" i="6"/>
  <c r="F3714" i="6"/>
  <c r="F3713" i="6"/>
  <c r="F3712" i="6"/>
  <c r="F3711" i="6"/>
  <c r="F3710" i="6"/>
  <c r="F3709" i="6"/>
  <c r="F3708" i="6"/>
  <c r="F3707" i="6"/>
  <c r="F3706" i="6"/>
  <c r="F3705" i="6"/>
  <c r="F3704" i="6"/>
  <c r="F3703" i="6"/>
  <c r="F3702" i="6"/>
  <c r="F3701" i="6"/>
  <c r="F3700" i="6"/>
  <c r="F3699" i="6"/>
  <c r="F3698" i="6"/>
  <c r="F3697" i="6"/>
  <c r="F3696" i="6"/>
  <c r="F3695" i="6"/>
  <c r="F3694" i="6"/>
  <c r="F3693" i="6"/>
  <c r="F3692" i="6"/>
  <c r="F3691" i="6"/>
  <c r="F3690" i="6"/>
  <c r="F3689" i="6"/>
  <c r="F3688" i="6"/>
  <c r="F3687" i="6"/>
  <c r="F3686" i="6"/>
  <c r="F3685" i="6"/>
  <c r="F3684" i="6"/>
  <c r="F3683" i="6"/>
  <c r="F3682" i="6"/>
  <c r="F3681" i="6"/>
  <c r="F3680" i="6"/>
  <c r="F3679" i="6"/>
  <c r="F3678" i="6"/>
  <c r="F3677" i="6"/>
  <c r="F3676" i="6"/>
  <c r="F3675" i="6"/>
  <c r="F3674" i="6"/>
  <c r="F3673" i="6"/>
  <c r="F3672" i="6"/>
  <c r="F3671" i="6"/>
  <c r="F3670" i="6"/>
  <c r="F3669" i="6"/>
  <c r="F3668" i="6"/>
  <c r="F3667" i="6"/>
  <c r="F3666" i="6"/>
  <c r="F3665" i="6"/>
  <c r="F3664" i="6"/>
  <c r="F3663" i="6"/>
  <c r="F3662" i="6"/>
  <c r="F3661" i="6"/>
  <c r="F3660" i="6"/>
  <c r="F3659" i="6"/>
  <c r="F3658" i="6"/>
  <c r="F3657" i="6"/>
  <c r="F3656" i="6"/>
  <c r="F3655" i="6"/>
  <c r="F3654" i="6"/>
  <c r="F3653" i="6"/>
  <c r="F3652" i="6"/>
  <c r="F3651" i="6"/>
  <c r="F3650" i="6"/>
  <c r="F3649" i="6"/>
  <c r="F3648" i="6"/>
  <c r="F3647" i="6"/>
  <c r="F3646" i="6"/>
  <c r="F3645" i="6"/>
  <c r="F3644" i="6"/>
  <c r="F3643" i="6"/>
  <c r="F3642" i="6"/>
  <c r="F3641" i="6"/>
  <c r="F3640" i="6"/>
  <c r="F3639" i="6"/>
  <c r="F3638" i="6"/>
  <c r="F3637" i="6"/>
  <c r="F3636" i="6"/>
  <c r="F3635" i="6"/>
  <c r="F3634" i="6"/>
  <c r="F3633" i="6"/>
  <c r="F3632" i="6"/>
  <c r="F3631" i="6"/>
  <c r="F3630" i="6"/>
  <c r="F3629" i="6"/>
  <c r="F3628" i="6"/>
  <c r="F3627" i="6"/>
  <c r="F3626" i="6"/>
  <c r="F3625" i="6"/>
  <c r="F3624" i="6"/>
  <c r="F3623" i="6"/>
  <c r="F3622" i="6"/>
  <c r="F3621" i="6"/>
  <c r="F3620" i="6"/>
  <c r="F3619" i="6"/>
  <c r="F3618" i="6"/>
  <c r="F3617" i="6"/>
  <c r="F3616" i="6"/>
  <c r="F3615" i="6"/>
  <c r="F3614" i="6"/>
  <c r="F3613" i="6"/>
  <c r="F3612" i="6"/>
  <c r="F3611" i="6"/>
  <c r="F3610" i="6"/>
  <c r="F3609" i="6"/>
  <c r="F3608" i="6"/>
  <c r="F3607" i="6"/>
  <c r="F3606" i="6"/>
  <c r="F3605" i="6"/>
  <c r="F3604" i="6"/>
  <c r="F3603" i="6"/>
  <c r="F3602" i="6"/>
  <c r="F3601" i="6"/>
  <c r="F3600" i="6"/>
  <c r="F3599" i="6"/>
  <c r="F3598" i="6"/>
  <c r="F3597" i="6"/>
  <c r="F3596" i="6"/>
  <c r="F3595" i="6"/>
  <c r="F3594" i="6"/>
  <c r="F3593" i="6"/>
  <c r="F3592" i="6"/>
  <c r="F3591" i="6"/>
  <c r="F3590" i="6"/>
  <c r="F3589" i="6"/>
  <c r="F3588" i="6"/>
  <c r="F3587" i="6"/>
  <c r="F3586" i="6"/>
  <c r="F3585" i="6"/>
  <c r="F3584" i="6"/>
  <c r="F3583" i="6"/>
  <c r="F3582" i="6"/>
  <c r="F3581" i="6"/>
  <c r="F3580" i="6"/>
  <c r="F3579" i="6"/>
  <c r="F3578" i="6"/>
  <c r="F3577" i="6"/>
  <c r="F3576" i="6"/>
  <c r="F3575" i="6"/>
  <c r="F3574" i="6"/>
  <c r="F3573" i="6"/>
  <c r="F3572" i="6"/>
  <c r="F3571" i="6"/>
  <c r="F3570" i="6"/>
  <c r="F3569" i="6"/>
  <c r="F3568" i="6"/>
  <c r="F3567" i="6"/>
  <c r="F3566" i="6"/>
  <c r="F3565" i="6"/>
  <c r="F3564" i="6"/>
  <c r="F3563" i="6"/>
  <c r="F3562" i="6"/>
  <c r="F3561" i="6"/>
  <c r="F3560" i="6"/>
  <c r="F3559" i="6"/>
  <c r="F3558" i="6"/>
  <c r="F3557" i="6"/>
  <c r="F3556" i="6"/>
  <c r="F3555" i="6"/>
  <c r="F3554" i="6"/>
  <c r="F3553" i="6"/>
  <c r="F3552" i="6"/>
  <c r="F3551" i="6"/>
  <c r="F3550" i="6"/>
  <c r="F3549" i="6"/>
  <c r="F3548" i="6"/>
  <c r="F3547" i="6"/>
  <c r="F3546" i="6"/>
  <c r="F3545" i="6"/>
  <c r="F3544" i="6"/>
  <c r="F3543" i="6"/>
  <c r="F3542" i="6"/>
  <c r="F3541" i="6"/>
  <c r="F3540" i="6"/>
  <c r="F3539" i="6"/>
  <c r="F3538" i="6"/>
  <c r="F3537" i="6"/>
  <c r="F3536" i="6"/>
  <c r="F3535" i="6"/>
  <c r="F3534" i="6"/>
  <c r="F3533" i="6"/>
  <c r="F3532" i="6"/>
  <c r="F3531" i="6"/>
  <c r="F3530" i="6"/>
  <c r="F3529" i="6"/>
  <c r="F3528" i="6"/>
  <c r="F3527" i="6"/>
  <c r="F3526" i="6"/>
  <c r="F3525" i="6"/>
  <c r="F3524" i="6"/>
  <c r="F3523" i="6"/>
  <c r="F3522" i="6"/>
  <c r="F3521" i="6"/>
  <c r="F3520" i="6"/>
  <c r="F3519" i="6"/>
  <c r="F3518" i="6"/>
  <c r="F3517" i="6"/>
  <c r="F3516" i="6"/>
  <c r="F3515" i="6"/>
  <c r="F3514" i="6"/>
  <c r="F3513" i="6"/>
  <c r="F3512" i="6"/>
  <c r="F3511" i="6"/>
  <c r="F3510" i="6"/>
  <c r="F3509" i="6"/>
  <c r="F3508" i="6"/>
  <c r="F3507" i="6"/>
  <c r="F3506" i="6"/>
  <c r="F3505" i="6"/>
  <c r="F3504" i="6"/>
  <c r="F3503" i="6"/>
  <c r="F3502" i="6"/>
  <c r="F3501" i="6"/>
  <c r="F3500" i="6"/>
  <c r="F3499" i="6"/>
  <c r="F3498" i="6"/>
  <c r="F3497" i="6"/>
  <c r="F3496" i="6"/>
  <c r="F3495" i="6"/>
  <c r="F3494" i="6"/>
  <c r="F3493" i="6"/>
  <c r="F3492" i="6"/>
  <c r="F3491" i="6"/>
  <c r="F3490" i="6"/>
  <c r="F3489" i="6"/>
  <c r="F3488" i="6"/>
  <c r="F3487" i="6"/>
  <c r="F3486" i="6"/>
  <c r="F3485" i="6"/>
  <c r="F3484" i="6"/>
  <c r="F3483" i="6"/>
  <c r="F3482" i="6"/>
  <c r="F3481" i="6"/>
  <c r="F3480" i="6"/>
  <c r="F3479" i="6"/>
  <c r="F3478" i="6"/>
  <c r="F3477" i="6"/>
  <c r="F3476" i="6"/>
  <c r="F3475" i="6"/>
  <c r="F3474" i="6"/>
  <c r="F3473" i="6"/>
  <c r="F3472" i="6"/>
  <c r="F3471" i="6"/>
  <c r="F3470" i="6"/>
  <c r="F3469" i="6"/>
  <c r="F3468" i="6"/>
  <c r="F3467" i="6"/>
  <c r="F3466" i="6"/>
  <c r="F3465" i="6"/>
  <c r="F3464" i="6"/>
  <c r="F3463" i="6"/>
  <c r="F3462" i="6"/>
  <c r="F3461" i="6"/>
  <c r="F3460" i="6"/>
  <c r="F3459" i="6"/>
  <c r="F3458" i="6"/>
  <c r="F3457" i="6"/>
  <c r="F3456" i="6"/>
  <c r="F3455" i="6"/>
  <c r="F3454" i="6"/>
  <c r="F3453" i="6"/>
  <c r="F3452" i="6"/>
  <c r="F3451" i="6"/>
  <c r="F3450" i="6"/>
  <c r="F3449" i="6"/>
  <c r="F3448" i="6"/>
  <c r="F3447" i="6"/>
  <c r="F3446" i="6"/>
  <c r="F3445" i="6"/>
  <c r="F3444" i="6"/>
  <c r="F3443" i="6"/>
  <c r="F3442" i="6"/>
  <c r="F3441" i="6"/>
  <c r="F3440" i="6"/>
  <c r="F3439" i="6"/>
  <c r="F3438" i="6"/>
  <c r="F3437" i="6"/>
  <c r="F3436" i="6"/>
  <c r="F3435" i="6"/>
  <c r="F3434" i="6"/>
  <c r="F3433" i="6"/>
  <c r="F3432" i="6"/>
  <c r="F3431" i="6"/>
  <c r="F3430" i="6"/>
  <c r="F3429" i="6"/>
  <c r="F3428" i="6"/>
  <c r="F3427" i="6"/>
  <c r="F3426" i="6"/>
  <c r="F3425" i="6"/>
  <c r="F3424" i="6"/>
  <c r="F3423" i="6"/>
  <c r="F3422" i="6"/>
  <c r="F3421" i="6"/>
  <c r="F3420" i="6"/>
  <c r="F3419" i="6"/>
  <c r="F3418" i="6"/>
  <c r="F3417" i="6"/>
  <c r="F3416" i="6"/>
  <c r="F3415" i="6"/>
  <c r="F3414" i="6"/>
  <c r="F3413" i="6"/>
  <c r="F3412" i="6"/>
  <c r="F3411" i="6"/>
  <c r="F3410" i="6"/>
  <c r="F3409" i="6"/>
  <c r="F3408" i="6"/>
  <c r="F3407" i="6"/>
  <c r="F3406" i="6"/>
  <c r="F3405" i="6"/>
  <c r="F3404" i="6"/>
  <c r="F3403" i="6"/>
  <c r="F3402" i="6"/>
  <c r="F3401" i="6"/>
  <c r="F3400" i="6"/>
  <c r="F3399" i="6"/>
  <c r="F3398" i="6"/>
  <c r="F3397" i="6"/>
  <c r="F3396" i="6"/>
  <c r="F3395" i="6"/>
  <c r="F3394" i="6"/>
  <c r="F3393" i="6"/>
  <c r="F3392" i="6"/>
  <c r="F3391" i="6"/>
  <c r="F3390" i="6"/>
  <c r="F3389" i="6"/>
  <c r="F3388" i="6"/>
  <c r="F3387" i="6"/>
  <c r="F3386" i="6"/>
  <c r="F3385" i="6"/>
  <c r="F3384" i="6"/>
  <c r="F3383" i="6"/>
  <c r="F3382" i="6"/>
  <c r="F3381" i="6"/>
  <c r="F3380" i="6"/>
  <c r="F3379" i="6"/>
  <c r="F3378" i="6"/>
  <c r="F3377" i="6"/>
  <c r="F3376" i="6"/>
  <c r="F3375" i="6"/>
  <c r="F3374" i="6"/>
  <c r="F3373" i="6"/>
  <c r="F3372" i="6"/>
  <c r="F3371" i="6"/>
  <c r="F3370" i="6"/>
  <c r="F3369" i="6"/>
  <c r="F3368" i="6"/>
  <c r="F3367" i="6"/>
  <c r="F3366" i="6"/>
  <c r="F3365" i="6"/>
  <c r="F3364" i="6"/>
  <c r="F3363" i="6"/>
  <c r="F3362" i="6"/>
  <c r="F3361" i="6"/>
  <c r="F3360" i="6"/>
  <c r="F3359" i="6"/>
  <c r="F3358" i="6"/>
  <c r="F3357" i="6"/>
  <c r="F3356" i="6"/>
  <c r="F3355" i="6"/>
  <c r="F3354" i="6"/>
  <c r="F3353" i="6"/>
  <c r="F3352" i="6"/>
  <c r="F3351" i="6"/>
  <c r="F3350" i="6"/>
  <c r="F3349" i="6"/>
  <c r="F3348" i="6"/>
  <c r="F3347" i="6"/>
  <c r="F3346" i="6"/>
  <c r="F3345" i="6"/>
  <c r="F3344" i="6"/>
  <c r="F3343" i="6"/>
  <c r="F3342" i="6"/>
  <c r="F3341" i="6"/>
  <c r="F3340" i="6"/>
  <c r="F3339" i="6"/>
  <c r="F3338" i="6"/>
  <c r="F3337" i="6"/>
  <c r="F3336" i="6"/>
  <c r="F3335" i="6"/>
  <c r="F3334" i="6"/>
  <c r="F3333" i="6"/>
  <c r="F3332" i="6"/>
  <c r="F3331" i="6"/>
  <c r="F3330" i="6"/>
  <c r="F3329" i="6"/>
  <c r="F3328" i="6"/>
  <c r="F3327" i="6"/>
  <c r="F3326" i="6"/>
  <c r="F3325" i="6"/>
  <c r="F3324" i="6"/>
  <c r="F3323" i="6"/>
  <c r="F3322" i="6"/>
  <c r="F3321" i="6"/>
  <c r="F3320" i="6"/>
  <c r="F3319" i="6"/>
  <c r="F3318" i="6"/>
  <c r="F3317" i="6"/>
  <c r="F3316" i="6"/>
  <c r="F3315" i="6"/>
  <c r="F3314" i="6"/>
  <c r="F3313" i="6"/>
  <c r="F3312" i="6"/>
  <c r="F3311" i="6"/>
  <c r="F3310" i="6"/>
  <c r="F3309" i="6"/>
  <c r="F3308" i="6"/>
  <c r="F3307" i="6"/>
  <c r="F3306" i="6"/>
  <c r="F3305" i="6"/>
  <c r="F3304" i="6"/>
  <c r="F3303" i="6"/>
  <c r="F3302" i="6"/>
  <c r="F3301" i="6"/>
  <c r="F3300" i="6"/>
  <c r="F3299" i="6"/>
  <c r="F3298" i="6"/>
  <c r="F3297" i="6"/>
  <c r="F3296" i="6"/>
  <c r="F3295" i="6"/>
  <c r="F3294" i="6"/>
  <c r="F3293" i="6"/>
  <c r="F3292" i="6"/>
  <c r="F3291" i="6"/>
  <c r="F3290" i="6"/>
  <c r="F3289" i="6"/>
  <c r="F3288" i="6"/>
  <c r="F3287" i="6"/>
  <c r="F3286" i="6"/>
  <c r="F3285" i="6"/>
  <c r="F3284" i="6"/>
  <c r="F3283" i="6"/>
  <c r="F3282" i="6"/>
  <c r="F3281" i="6"/>
  <c r="F3280" i="6"/>
  <c r="F3279" i="6"/>
  <c r="F3278" i="6"/>
  <c r="F3277" i="6"/>
  <c r="F3276" i="6"/>
  <c r="F3275" i="6"/>
  <c r="F3274" i="6"/>
  <c r="F3273" i="6"/>
  <c r="F3272" i="6"/>
  <c r="F3271" i="6"/>
  <c r="F3270" i="6"/>
  <c r="F3269" i="6"/>
  <c r="F3268" i="6"/>
  <c r="F3267" i="6"/>
  <c r="F3266" i="6"/>
  <c r="F3265" i="6"/>
  <c r="F3264" i="6"/>
  <c r="F3263" i="6"/>
  <c r="F3262" i="6"/>
  <c r="F3261" i="6"/>
  <c r="F3260" i="6"/>
  <c r="F3259" i="6"/>
  <c r="F3258" i="6"/>
  <c r="F3257" i="6"/>
  <c r="F3256" i="6"/>
  <c r="F3255" i="6"/>
  <c r="F3254" i="6"/>
  <c r="F3253" i="6"/>
  <c r="F3252" i="6"/>
  <c r="F3251" i="6"/>
  <c r="F3250" i="6"/>
  <c r="F3249" i="6"/>
  <c r="F3248" i="6"/>
  <c r="F3247" i="6"/>
  <c r="F3246" i="6"/>
  <c r="F3245" i="6"/>
  <c r="F3244" i="6"/>
  <c r="F3243" i="6"/>
  <c r="F3242" i="6"/>
  <c r="F3241" i="6"/>
  <c r="F3240" i="6"/>
  <c r="F3239" i="6"/>
  <c r="F3238" i="6"/>
  <c r="F3237" i="6"/>
  <c r="F3236" i="6"/>
  <c r="F3235" i="6"/>
  <c r="F3234" i="6"/>
  <c r="F3233" i="6"/>
  <c r="F3232" i="6"/>
  <c r="F3231" i="6"/>
  <c r="F3230" i="6"/>
  <c r="F3229" i="6"/>
  <c r="F3228" i="6"/>
  <c r="F3227" i="6"/>
  <c r="F3226" i="6"/>
  <c r="F3225" i="6"/>
  <c r="F3224" i="6"/>
  <c r="F3223" i="6"/>
  <c r="F3222" i="6"/>
  <c r="F3221" i="6"/>
  <c r="F3220" i="6"/>
  <c r="F3219" i="6"/>
  <c r="F3218" i="6"/>
  <c r="F3217" i="6"/>
  <c r="F3216" i="6"/>
  <c r="F3215" i="6"/>
  <c r="F3214" i="6"/>
  <c r="F3213" i="6"/>
  <c r="F3212" i="6"/>
  <c r="F3211" i="6"/>
  <c r="F3210" i="6"/>
  <c r="F3209" i="6"/>
  <c r="F3208" i="6"/>
  <c r="F3207" i="6"/>
  <c r="F3206" i="6"/>
  <c r="F3205" i="6"/>
  <c r="F3204" i="6"/>
  <c r="F3203" i="6"/>
  <c r="F3202" i="6"/>
  <c r="F3201" i="6"/>
  <c r="F3200" i="6"/>
  <c r="F3199" i="6"/>
  <c r="F3198" i="6"/>
  <c r="F3197" i="6"/>
  <c r="F3196" i="6"/>
  <c r="F3195" i="6"/>
  <c r="F3194" i="6"/>
  <c r="F3193" i="6"/>
  <c r="F3192" i="6"/>
  <c r="F3191" i="6"/>
  <c r="F3190" i="6"/>
  <c r="F3189" i="6"/>
  <c r="F3188" i="6"/>
  <c r="F3187" i="6"/>
  <c r="F3186" i="6"/>
  <c r="F3185" i="6"/>
  <c r="F3184" i="6"/>
  <c r="F3183" i="6"/>
  <c r="F3182" i="6"/>
  <c r="F3181" i="6"/>
  <c r="F3180" i="6"/>
  <c r="F3179" i="6"/>
  <c r="F3178" i="6"/>
  <c r="F3177" i="6"/>
  <c r="F3176" i="6"/>
  <c r="F3175" i="6"/>
  <c r="F3174" i="6"/>
  <c r="F3173" i="6"/>
  <c r="F3172" i="6"/>
  <c r="F3171" i="6"/>
  <c r="F3170" i="6"/>
  <c r="F3169" i="6"/>
  <c r="F3168" i="6"/>
  <c r="F3167" i="6"/>
  <c r="F3166" i="6"/>
  <c r="F3165" i="6"/>
  <c r="F3164" i="6"/>
  <c r="F3163" i="6"/>
  <c r="F3162" i="6"/>
  <c r="F3161" i="6"/>
  <c r="F3160" i="6"/>
  <c r="F3159" i="6"/>
  <c r="F3158" i="6"/>
  <c r="F3157" i="6"/>
  <c r="F3156" i="6"/>
  <c r="F3155" i="6"/>
  <c r="F3154" i="6"/>
  <c r="F3153" i="6"/>
  <c r="F3152" i="6"/>
  <c r="F3151" i="6"/>
  <c r="F3150" i="6"/>
  <c r="F3149" i="6"/>
  <c r="F3148" i="6"/>
  <c r="F3147" i="6"/>
  <c r="F3146" i="6"/>
  <c r="F3145" i="6"/>
  <c r="F3144" i="6"/>
  <c r="F3143" i="6"/>
  <c r="F3142" i="6"/>
  <c r="F3141" i="6"/>
  <c r="F3140" i="6"/>
  <c r="F3139" i="6"/>
  <c r="F3138" i="6"/>
  <c r="F3137" i="6"/>
  <c r="F3136" i="6"/>
  <c r="F3135" i="6"/>
  <c r="F3134" i="6"/>
  <c r="F3133" i="6"/>
  <c r="F3132" i="6"/>
  <c r="F3131" i="6"/>
  <c r="F3130" i="6"/>
  <c r="F3129" i="6"/>
  <c r="F3128" i="6"/>
  <c r="F3127" i="6"/>
  <c r="F3126" i="6"/>
  <c r="F3125" i="6"/>
  <c r="F3124" i="6"/>
  <c r="F3123" i="6"/>
  <c r="F3122" i="6"/>
  <c r="F3121" i="6"/>
  <c r="F3120" i="6"/>
  <c r="F3119" i="6"/>
  <c r="F3118" i="6"/>
  <c r="F3117" i="6"/>
  <c r="F3116" i="6"/>
  <c r="F3115" i="6"/>
  <c r="F3114" i="6"/>
  <c r="F3113" i="6"/>
  <c r="F3112" i="6"/>
  <c r="F3111" i="6"/>
  <c r="F3110" i="6"/>
  <c r="F3109" i="6"/>
  <c r="F3108" i="6"/>
  <c r="F3107" i="6"/>
  <c r="F3106" i="6"/>
  <c r="F3105" i="6"/>
  <c r="F3104" i="6"/>
  <c r="F3103" i="6"/>
  <c r="F3102" i="6"/>
  <c r="F3101" i="6"/>
  <c r="F3100" i="6"/>
  <c r="F3099" i="6"/>
  <c r="F3098" i="6"/>
  <c r="F3097" i="6"/>
  <c r="F3096" i="6"/>
  <c r="F3095" i="6"/>
  <c r="F3094" i="6"/>
  <c r="F3093" i="6"/>
  <c r="F3092" i="6"/>
  <c r="F3091" i="6"/>
  <c r="F3090" i="6"/>
  <c r="F3089" i="6"/>
  <c r="F3088" i="6"/>
  <c r="F3087" i="6"/>
  <c r="F3086" i="6"/>
  <c r="F3085" i="6"/>
  <c r="F3084" i="6"/>
  <c r="F3083" i="6"/>
  <c r="F3082" i="6"/>
  <c r="F3081" i="6"/>
  <c r="F3080" i="6"/>
  <c r="F3079" i="6"/>
  <c r="F3078" i="6"/>
  <c r="F3077" i="6"/>
  <c r="F3076" i="6"/>
  <c r="F3075" i="6"/>
  <c r="F3074" i="6"/>
  <c r="F3073" i="6"/>
  <c r="F3072" i="6"/>
  <c r="F3071" i="6"/>
  <c r="F3070" i="6"/>
  <c r="F3069" i="6"/>
  <c r="F3068" i="6"/>
  <c r="F3067" i="6"/>
  <c r="F3066" i="6"/>
  <c r="F3065" i="6"/>
  <c r="F3064" i="6"/>
  <c r="F3063" i="6"/>
  <c r="F3062" i="6"/>
  <c r="F3061" i="6"/>
  <c r="F3060" i="6"/>
  <c r="F3059" i="6"/>
  <c r="F3058" i="6"/>
  <c r="F3057" i="6"/>
  <c r="F3056" i="6"/>
  <c r="F3055" i="6"/>
  <c r="F3054" i="6"/>
  <c r="F3053" i="6"/>
  <c r="F3052" i="6"/>
  <c r="F3051" i="6"/>
  <c r="F3050" i="6"/>
  <c r="F3049" i="6"/>
  <c r="F3048" i="6"/>
  <c r="F3047" i="6"/>
  <c r="F3046" i="6"/>
  <c r="F3045" i="6"/>
  <c r="F3044" i="6"/>
  <c r="F3043" i="6"/>
  <c r="F3042" i="6"/>
  <c r="F3041" i="6"/>
  <c r="F3040" i="6"/>
  <c r="F3039" i="6"/>
  <c r="F3038" i="6"/>
  <c r="F3037" i="6"/>
  <c r="F3036" i="6"/>
  <c r="F3035" i="6"/>
  <c r="F3034" i="6"/>
  <c r="F3033" i="6"/>
  <c r="F3032" i="6"/>
  <c r="F3031" i="6"/>
  <c r="F3030" i="6"/>
  <c r="F3029" i="6"/>
  <c r="F3028" i="6"/>
  <c r="F3027" i="6"/>
  <c r="F3026" i="6"/>
  <c r="F3025" i="6"/>
  <c r="F3024" i="6"/>
  <c r="F3023" i="6"/>
  <c r="F3022" i="6"/>
  <c r="F3021" i="6"/>
  <c r="F3020" i="6"/>
  <c r="F3019" i="6"/>
  <c r="F3018" i="6"/>
  <c r="F3017" i="6"/>
  <c r="F3016" i="6"/>
  <c r="F3015" i="6"/>
  <c r="F3014" i="6"/>
  <c r="F3013" i="6"/>
  <c r="F3012" i="6"/>
  <c r="F3011" i="6"/>
  <c r="F3010" i="6"/>
  <c r="F3009" i="6"/>
  <c r="F3008" i="6"/>
  <c r="F3007" i="6"/>
  <c r="F3006" i="6"/>
  <c r="F3005" i="6"/>
  <c r="F3004" i="6"/>
  <c r="F3003" i="6"/>
  <c r="F3002" i="6"/>
  <c r="F3001" i="6"/>
  <c r="F3000" i="6"/>
  <c r="F2999" i="6"/>
  <c r="F2998" i="6"/>
  <c r="F2997" i="6"/>
  <c r="F2996" i="6"/>
  <c r="F2995" i="6"/>
  <c r="F2994" i="6"/>
  <c r="F2993" i="6"/>
  <c r="F2992" i="6"/>
  <c r="F2991" i="6"/>
  <c r="F2990" i="6"/>
  <c r="F2989" i="6"/>
  <c r="F2988" i="6"/>
  <c r="F2987" i="6"/>
  <c r="F2986" i="6"/>
  <c r="F2985" i="6"/>
  <c r="F2984" i="6"/>
  <c r="F2983" i="6"/>
  <c r="F2982" i="6"/>
  <c r="F2981" i="6"/>
  <c r="F2980" i="6"/>
  <c r="F2979" i="6"/>
  <c r="F2978" i="6"/>
  <c r="F2977" i="6"/>
  <c r="F2976" i="6"/>
  <c r="F2975" i="6"/>
  <c r="F2974" i="6"/>
  <c r="F2973" i="6"/>
  <c r="F2972" i="6"/>
  <c r="F2971" i="6"/>
  <c r="F2970" i="6"/>
  <c r="F2969" i="6"/>
  <c r="F2968" i="6"/>
  <c r="F2967" i="6"/>
  <c r="F2966" i="6"/>
  <c r="F2965" i="6"/>
  <c r="F2964" i="6"/>
  <c r="F2963" i="6"/>
  <c r="F2962" i="6"/>
  <c r="F2961" i="6"/>
  <c r="F2960" i="6"/>
  <c r="F2959" i="6"/>
  <c r="F2958" i="6"/>
  <c r="F2957" i="6"/>
  <c r="F2956" i="6"/>
  <c r="F2955" i="6"/>
  <c r="F2954" i="6"/>
  <c r="F2953" i="6"/>
  <c r="F2952" i="6"/>
  <c r="F2951" i="6"/>
  <c r="F2950" i="6"/>
  <c r="F2949" i="6"/>
  <c r="F2948" i="6"/>
  <c r="F2947" i="6"/>
  <c r="F2946" i="6"/>
  <c r="F2945" i="6"/>
  <c r="F2944" i="6"/>
  <c r="F2943" i="6"/>
  <c r="F2942" i="6"/>
  <c r="F2941" i="6"/>
  <c r="F2940" i="6"/>
  <c r="F2939" i="6"/>
  <c r="F2938" i="6"/>
  <c r="F2937" i="6"/>
  <c r="F2936" i="6"/>
  <c r="F2935" i="6"/>
  <c r="F2934" i="6"/>
  <c r="F2933" i="6"/>
  <c r="F2932" i="6"/>
  <c r="F2931" i="6"/>
  <c r="F2930" i="6"/>
  <c r="F2929" i="6"/>
  <c r="F2928" i="6"/>
  <c r="F2927" i="6"/>
  <c r="F2926" i="6"/>
  <c r="F2925" i="6"/>
  <c r="F2924" i="6"/>
  <c r="F2923" i="6"/>
  <c r="F2922" i="6"/>
  <c r="F2921" i="6"/>
  <c r="F2920" i="6"/>
  <c r="F2919" i="6"/>
  <c r="F2918" i="6"/>
  <c r="F2917" i="6"/>
  <c r="F2916" i="6"/>
  <c r="F2915" i="6"/>
  <c r="F2914" i="6"/>
  <c r="F2913" i="6"/>
  <c r="F2912" i="6"/>
  <c r="F2911" i="6"/>
  <c r="F2910" i="6"/>
  <c r="F2909" i="6"/>
  <c r="F2908" i="6"/>
  <c r="F2907" i="6"/>
  <c r="F2906" i="6"/>
  <c r="F2905" i="6"/>
  <c r="F2904" i="6"/>
  <c r="F2903" i="6"/>
  <c r="F2902" i="6"/>
  <c r="F2901" i="6"/>
  <c r="F2900" i="6"/>
  <c r="F2899" i="6"/>
  <c r="F2898" i="6"/>
  <c r="F2897" i="6"/>
  <c r="F2896" i="6"/>
  <c r="F2895" i="6"/>
  <c r="F2894" i="6"/>
  <c r="F2893" i="6"/>
  <c r="F2892" i="6"/>
  <c r="F2891" i="6"/>
  <c r="F2890" i="6"/>
  <c r="F2889" i="6"/>
  <c r="F2888" i="6"/>
  <c r="F2887" i="6"/>
  <c r="F2886" i="6"/>
  <c r="F2885" i="6"/>
  <c r="F2884" i="6"/>
  <c r="F2883" i="6"/>
  <c r="F2882" i="6"/>
  <c r="F2881" i="6"/>
  <c r="F2880" i="6"/>
  <c r="F2879" i="6"/>
  <c r="F2878" i="6"/>
  <c r="F2877" i="6"/>
  <c r="F2876" i="6"/>
  <c r="F2875" i="6"/>
  <c r="F2874" i="6"/>
  <c r="F2873" i="6"/>
  <c r="F2872" i="6"/>
  <c r="F2871" i="6"/>
  <c r="F2870" i="6"/>
  <c r="F2869" i="6"/>
  <c r="F2868" i="6"/>
  <c r="F2867" i="6"/>
  <c r="F2866" i="6"/>
  <c r="F2865" i="6"/>
  <c r="F2864" i="6"/>
  <c r="F2863" i="6"/>
  <c r="F2862" i="6"/>
  <c r="F2861" i="6"/>
  <c r="F2860" i="6"/>
  <c r="F2859" i="6"/>
  <c r="F2858" i="6"/>
  <c r="F2857" i="6"/>
  <c r="F2856" i="6"/>
  <c r="F2855" i="6"/>
  <c r="F2854" i="6"/>
  <c r="F2853" i="6"/>
  <c r="F2852" i="6"/>
  <c r="F2851" i="6"/>
  <c r="F2850" i="6"/>
  <c r="F2849" i="6"/>
  <c r="F2848" i="6"/>
  <c r="F2847" i="6"/>
  <c r="F2846" i="6"/>
  <c r="F2845" i="6"/>
  <c r="F2844" i="6"/>
  <c r="F2843" i="6"/>
  <c r="F2842" i="6"/>
  <c r="F2841" i="6"/>
  <c r="F2840" i="6"/>
  <c r="F2839" i="6"/>
  <c r="F2838" i="6"/>
  <c r="F2837" i="6"/>
  <c r="F2836" i="6"/>
  <c r="F2835" i="6"/>
  <c r="F2834" i="6"/>
  <c r="F2833" i="6"/>
  <c r="F2832" i="6"/>
  <c r="F2831" i="6"/>
  <c r="F2830" i="6"/>
  <c r="F2829" i="6"/>
  <c r="F2828" i="6"/>
  <c r="F2827" i="6"/>
  <c r="F2826" i="6"/>
  <c r="F2825" i="6"/>
  <c r="F2824" i="6"/>
  <c r="F2823" i="6"/>
  <c r="F2822" i="6"/>
  <c r="F2821" i="6"/>
  <c r="F2820" i="6"/>
  <c r="F2819" i="6"/>
  <c r="F2818" i="6"/>
  <c r="F2817" i="6"/>
  <c r="F2816" i="6"/>
  <c r="F2815" i="6"/>
  <c r="F2814" i="6"/>
  <c r="F2813" i="6"/>
  <c r="F2812" i="6"/>
  <c r="F2811" i="6"/>
  <c r="F2810" i="6"/>
  <c r="F2809" i="6"/>
  <c r="F2808" i="6"/>
  <c r="F2807" i="6"/>
  <c r="F2806" i="6"/>
  <c r="F2805" i="6"/>
  <c r="F2804" i="6"/>
  <c r="F2803" i="6"/>
  <c r="F2802" i="6"/>
  <c r="F2801" i="6"/>
  <c r="F2800" i="6"/>
  <c r="F2799" i="6"/>
  <c r="F2798" i="6"/>
  <c r="F2797" i="6"/>
  <c r="F2796" i="6"/>
  <c r="F2795" i="6"/>
  <c r="F2794" i="6"/>
  <c r="F2793" i="6"/>
  <c r="F2792" i="6"/>
  <c r="F2791" i="6"/>
  <c r="F2790" i="6"/>
  <c r="F2789" i="6"/>
  <c r="F2788" i="6"/>
  <c r="F2787" i="6"/>
  <c r="F2786" i="6"/>
  <c r="F2785" i="6"/>
  <c r="F2784" i="6"/>
  <c r="F2783" i="6"/>
  <c r="F2782" i="6"/>
  <c r="F2781" i="6"/>
  <c r="F2780" i="6"/>
  <c r="F2779" i="6"/>
  <c r="F2778" i="6"/>
  <c r="F2777" i="6"/>
  <c r="F2776" i="6"/>
  <c r="F2775" i="6"/>
  <c r="F2774" i="6"/>
  <c r="F2773" i="6"/>
  <c r="F2772" i="6"/>
  <c r="F2771" i="6"/>
  <c r="F2770" i="6"/>
  <c r="F2769" i="6"/>
  <c r="F2768" i="6"/>
  <c r="F2767" i="6"/>
  <c r="F2766" i="6"/>
  <c r="F2765" i="6"/>
  <c r="F2764" i="6"/>
  <c r="F2763" i="6"/>
  <c r="F2762" i="6"/>
  <c r="F2761" i="6"/>
  <c r="F2760" i="6"/>
  <c r="F2759" i="6"/>
  <c r="F2758" i="6"/>
  <c r="F2757" i="6"/>
  <c r="F2756" i="6"/>
  <c r="F2755" i="6"/>
  <c r="F2754" i="6"/>
  <c r="F2753" i="6"/>
  <c r="F2752" i="6"/>
  <c r="F2751" i="6"/>
  <c r="F2750" i="6"/>
  <c r="F2749" i="6"/>
  <c r="F2748" i="6"/>
  <c r="F2747" i="6"/>
  <c r="F2746" i="6"/>
  <c r="F2745" i="6"/>
  <c r="F2744" i="6"/>
  <c r="F2743" i="6"/>
  <c r="F2742" i="6"/>
  <c r="F2741" i="6"/>
  <c r="F2740" i="6"/>
  <c r="F2739" i="6"/>
  <c r="F2738" i="6"/>
  <c r="F2737" i="6"/>
  <c r="F2736" i="6"/>
  <c r="F2735" i="6"/>
  <c r="F2734" i="6"/>
  <c r="F2733" i="6"/>
  <c r="F2732" i="6"/>
  <c r="F2731" i="6"/>
  <c r="F2730" i="6"/>
  <c r="F2729" i="6"/>
  <c r="F2728" i="6"/>
  <c r="F2727" i="6"/>
  <c r="F2726" i="6"/>
  <c r="F2725" i="6"/>
  <c r="F2724" i="6"/>
  <c r="F2723" i="6"/>
  <c r="F2722" i="6"/>
  <c r="F2721" i="6"/>
  <c r="F2720" i="6"/>
  <c r="F2719" i="6"/>
  <c r="F2718" i="6"/>
  <c r="F2717" i="6"/>
  <c r="F2716" i="6"/>
  <c r="F2715" i="6"/>
  <c r="F2714" i="6"/>
  <c r="F2713" i="6"/>
  <c r="F2712" i="6"/>
  <c r="F2711" i="6"/>
  <c r="F2710" i="6"/>
  <c r="F2709" i="6"/>
  <c r="F2708" i="6"/>
  <c r="F2707" i="6"/>
  <c r="F2706" i="6"/>
  <c r="F2705" i="6"/>
  <c r="F2704" i="6"/>
  <c r="F2703" i="6"/>
  <c r="F2702" i="6"/>
  <c r="F2701" i="6"/>
  <c r="F2700" i="6"/>
  <c r="F2699" i="6"/>
  <c r="F2698" i="6"/>
  <c r="F2697" i="6"/>
  <c r="F2696" i="6"/>
  <c r="F2695" i="6"/>
  <c r="F2694" i="6"/>
  <c r="F2693" i="6"/>
  <c r="F2692" i="6"/>
  <c r="F2691" i="6"/>
  <c r="F2690" i="6"/>
  <c r="F2689" i="6"/>
  <c r="F2688" i="6"/>
  <c r="F2687" i="6"/>
  <c r="F2686" i="6"/>
  <c r="F2685" i="6"/>
  <c r="F2684" i="6"/>
  <c r="F2683" i="6"/>
  <c r="F2682" i="6"/>
  <c r="F2681" i="6"/>
  <c r="F2680" i="6"/>
  <c r="F2679" i="6"/>
  <c r="F2678" i="6"/>
  <c r="F2677" i="6"/>
  <c r="F2676" i="6"/>
  <c r="F2675" i="6"/>
  <c r="F2674" i="6"/>
  <c r="F2673" i="6"/>
  <c r="F2672" i="6"/>
  <c r="F2671" i="6"/>
  <c r="F2670" i="6"/>
  <c r="F2669" i="6"/>
  <c r="F2668" i="6"/>
  <c r="F2667" i="6"/>
  <c r="F2666" i="6"/>
  <c r="F2665" i="6"/>
  <c r="F2664" i="6"/>
  <c r="F2663" i="6"/>
  <c r="F2662" i="6"/>
  <c r="F2661" i="6"/>
  <c r="F2660" i="6"/>
  <c r="F2659" i="6"/>
  <c r="F2658" i="6"/>
  <c r="F2657" i="6"/>
  <c r="F2656" i="6"/>
  <c r="F2655" i="6"/>
  <c r="F2654" i="6"/>
  <c r="F2653" i="6"/>
  <c r="F2652" i="6"/>
  <c r="F2651" i="6"/>
  <c r="F2650" i="6"/>
  <c r="F2649" i="6"/>
  <c r="F2648" i="6"/>
  <c r="F2647" i="6"/>
  <c r="F2646" i="6"/>
  <c r="F2645" i="6"/>
  <c r="F2644" i="6"/>
  <c r="F2643" i="6"/>
  <c r="F2642" i="6"/>
  <c r="F2641" i="6"/>
  <c r="F2640" i="6"/>
  <c r="F2639" i="6"/>
  <c r="F2638" i="6"/>
  <c r="F2637" i="6"/>
  <c r="F2636" i="6"/>
  <c r="F2635" i="6"/>
  <c r="F2634" i="6"/>
  <c r="F2633" i="6"/>
  <c r="F2632" i="6"/>
  <c r="F2631" i="6"/>
  <c r="F2630" i="6"/>
  <c r="F2629" i="6"/>
  <c r="F2628" i="6"/>
  <c r="F2627" i="6"/>
  <c r="F2626" i="6"/>
  <c r="F2625" i="6"/>
  <c r="F2624" i="6"/>
  <c r="F2623" i="6"/>
  <c r="F2622" i="6"/>
  <c r="F2621" i="6"/>
  <c r="F2620" i="6"/>
  <c r="F2619" i="6"/>
  <c r="F2618" i="6"/>
  <c r="F2617" i="6"/>
  <c r="F2616" i="6"/>
  <c r="F2615" i="6"/>
  <c r="F2614" i="6"/>
  <c r="F2613" i="6"/>
  <c r="F2612" i="6"/>
  <c r="F2611" i="6"/>
  <c r="F2610" i="6"/>
  <c r="F2609" i="6"/>
  <c r="F2608" i="6"/>
  <c r="F2607" i="6"/>
  <c r="F2606" i="6"/>
  <c r="F2605" i="6"/>
  <c r="F2604" i="6"/>
  <c r="F2603" i="6"/>
  <c r="F2602" i="6"/>
  <c r="F2601" i="6"/>
  <c r="F2600" i="6"/>
  <c r="F2599" i="6"/>
  <c r="F2598" i="6"/>
  <c r="F2597" i="6"/>
  <c r="F2596" i="6"/>
  <c r="F2595" i="6"/>
  <c r="F2594" i="6"/>
  <c r="F2593" i="6"/>
  <c r="F2592" i="6"/>
  <c r="F2591" i="6"/>
  <c r="F2590" i="6"/>
  <c r="F2589" i="6"/>
  <c r="F2588" i="6"/>
  <c r="F2587" i="6"/>
  <c r="F2586" i="6"/>
  <c r="F2585" i="6"/>
  <c r="F2584" i="6"/>
  <c r="F2583" i="6"/>
  <c r="F2582" i="6"/>
  <c r="F2581" i="6"/>
  <c r="F2580" i="6"/>
  <c r="F2579" i="6"/>
  <c r="F2578" i="6"/>
  <c r="F2577" i="6"/>
  <c r="F2576" i="6"/>
  <c r="F2575" i="6"/>
  <c r="F2574" i="6"/>
  <c r="F2573" i="6"/>
  <c r="F2572" i="6"/>
  <c r="F2571" i="6"/>
  <c r="F2570" i="6"/>
  <c r="F2569" i="6"/>
  <c r="F2568" i="6"/>
  <c r="F2567" i="6"/>
  <c r="F2566" i="6"/>
  <c r="F2565" i="6"/>
  <c r="F2564" i="6"/>
  <c r="F2563" i="6"/>
  <c r="F2562" i="6"/>
  <c r="F2561" i="6"/>
  <c r="F2560" i="6"/>
  <c r="F2559" i="6"/>
  <c r="F2558" i="6"/>
  <c r="F2557" i="6"/>
  <c r="F2556" i="6"/>
  <c r="F2555" i="6"/>
  <c r="F2554" i="6"/>
  <c r="F2553" i="6"/>
  <c r="F2552" i="6"/>
  <c r="F2551" i="6"/>
  <c r="F2550" i="6"/>
  <c r="F2549" i="6"/>
  <c r="F2548" i="6"/>
  <c r="F2547" i="6"/>
  <c r="F2546" i="6"/>
  <c r="F2545" i="6"/>
  <c r="F2544" i="6"/>
  <c r="F2543" i="6"/>
  <c r="F2542" i="6"/>
  <c r="F2541" i="6"/>
  <c r="F2540" i="6"/>
  <c r="F2539" i="6"/>
  <c r="F2538" i="6"/>
  <c r="F2537" i="6"/>
  <c r="F2536" i="6"/>
  <c r="F2535" i="6"/>
  <c r="F2534" i="6"/>
  <c r="F2533" i="6"/>
  <c r="F2532" i="6"/>
  <c r="F2531" i="6"/>
  <c r="F2530" i="6"/>
  <c r="F2529" i="6"/>
  <c r="F2528" i="6"/>
  <c r="F2527" i="6"/>
  <c r="F2526" i="6"/>
  <c r="F2525" i="6"/>
  <c r="F2524" i="6"/>
  <c r="F2523" i="6"/>
  <c r="F2522" i="6"/>
  <c r="F2521" i="6"/>
  <c r="F2520" i="6"/>
  <c r="F2519" i="6"/>
  <c r="F2518" i="6"/>
  <c r="F2517" i="6"/>
  <c r="F2516" i="6"/>
  <c r="F2515" i="6"/>
  <c r="F2514" i="6"/>
  <c r="F2513" i="6"/>
  <c r="F2512" i="6"/>
  <c r="F2511" i="6"/>
  <c r="F2510" i="6"/>
  <c r="F2509" i="6"/>
  <c r="F2508" i="6"/>
  <c r="F2507" i="6"/>
  <c r="F2506" i="6"/>
  <c r="F2505" i="6"/>
  <c r="F2504" i="6"/>
  <c r="F2503" i="6"/>
  <c r="F2502" i="6"/>
  <c r="F2501" i="6"/>
  <c r="F2500" i="6"/>
  <c r="F2499" i="6"/>
  <c r="F2498" i="6"/>
  <c r="F2497" i="6"/>
  <c r="F2496" i="6"/>
  <c r="F2495" i="6"/>
  <c r="F2494" i="6"/>
  <c r="F2493" i="6"/>
  <c r="F2492" i="6"/>
  <c r="F2491" i="6"/>
  <c r="F2490" i="6"/>
  <c r="F2489" i="6"/>
  <c r="F2488" i="6"/>
  <c r="F2487" i="6"/>
  <c r="F2486" i="6"/>
  <c r="F2485" i="6"/>
  <c r="F2484" i="6"/>
  <c r="F2483" i="6"/>
  <c r="F2482" i="6"/>
  <c r="F2481" i="6"/>
  <c r="F2480" i="6"/>
  <c r="F2479" i="6"/>
  <c r="F2478" i="6"/>
  <c r="F2477" i="6"/>
  <c r="F2476" i="6"/>
  <c r="F2475" i="6"/>
  <c r="F2474" i="6"/>
  <c r="F2473" i="6"/>
  <c r="F2472" i="6"/>
  <c r="F2471" i="6"/>
  <c r="F2470" i="6"/>
  <c r="F2469" i="6"/>
  <c r="F2468" i="6"/>
  <c r="F2467" i="6"/>
  <c r="F2466" i="6"/>
  <c r="F2465" i="6"/>
  <c r="F2464" i="6"/>
  <c r="F2463" i="6"/>
  <c r="F2462" i="6"/>
  <c r="F2461" i="6"/>
  <c r="F2460" i="6"/>
  <c r="F2459" i="6"/>
  <c r="F2458" i="6"/>
  <c r="F2457" i="6"/>
  <c r="F2456" i="6"/>
  <c r="F2455" i="6"/>
  <c r="F2454" i="6"/>
  <c r="F2453" i="6"/>
  <c r="F2452" i="6"/>
  <c r="F2451" i="6"/>
  <c r="F2450" i="6"/>
  <c r="F2449" i="6"/>
  <c r="F2448" i="6"/>
  <c r="F2447" i="6"/>
  <c r="F2446" i="6"/>
  <c r="F2445" i="6"/>
  <c r="F2444" i="6"/>
  <c r="F2443" i="6"/>
  <c r="F2442" i="6"/>
  <c r="F2441" i="6"/>
  <c r="F2440" i="6"/>
  <c r="F2439" i="6"/>
  <c r="F2438" i="6"/>
  <c r="F2437" i="6"/>
  <c r="F2436" i="6"/>
  <c r="F2435" i="6"/>
  <c r="F2434" i="6"/>
  <c r="F2433" i="6"/>
  <c r="F2432" i="6"/>
  <c r="F2431" i="6"/>
  <c r="F2430" i="6"/>
  <c r="F2429" i="6"/>
  <c r="F2428" i="6"/>
  <c r="F2427" i="6"/>
  <c r="F2426" i="6"/>
  <c r="F2425" i="6"/>
  <c r="F2424" i="6"/>
  <c r="F2423" i="6"/>
  <c r="F2422" i="6"/>
  <c r="F2421" i="6"/>
  <c r="F2420" i="6"/>
  <c r="F2419" i="6"/>
  <c r="F2418" i="6"/>
  <c r="F2417" i="6"/>
  <c r="F2416" i="6"/>
  <c r="F2415" i="6"/>
  <c r="F2414" i="6"/>
  <c r="F2413" i="6"/>
  <c r="F2412" i="6"/>
  <c r="F2411" i="6"/>
  <c r="F2410" i="6"/>
  <c r="F2409" i="6"/>
  <c r="F2408" i="6"/>
  <c r="F2407" i="6"/>
  <c r="F2406" i="6"/>
  <c r="F2405" i="6"/>
  <c r="F2404" i="6"/>
  <c r="F2403" i="6"/>
  <c r="F2402" i="6"/>
  <c r="F2401" i="6"/>
  <c r="F2400" i="6"/>
  <c r="F2399" i="6"/>
  <c r="F2398" i="6"/>
  <c r="F2397" i="6"/>
  <c r="F2396" i="6"/>
  <c r="F2395" i="6"/>
  <c r="F2394" i="6"/>
  <c r="F2393" i="6"/>
  <c r="F2392" i="6"/>
  <c r="F2391" i="6"/>
  <c r="F2390" i="6"/>
  <c r="F2389" i="6"/>
  <c r="F2388" i="6"/>
  <c r="F2387" i="6"/>
  <c r="F2386" i="6"/>
  <c r="F2385" i="6"/>
  <c r="F2384" i="6"/>
  <c r="F2383" i="6"/>
  <c r="F2382" i="6"/>
  <c r="F2381" i="6"/>
  <c r="F2380" i="6"/>
  <c r="F2379" i="6"/>
  <c r="F2378" i="6"/>
  <c r="F2377" i="6"/>
  <c r="F2376" i="6"/>
  <c r="F2375" i="6"/>
  <c r="F2374" i="6"/>
  <c r="F2373" i="6"/>
  <c r="F2372" i="6"/>
  <c r="F2371" i="6"/>
  <c r="F2370" i="6"/>
  <c r="F2369" i="6"/>
  <c r="F2368" i="6"/>
  <c r="F2367" i="6"/>
  <c r="F2366" i="6"/>
  <c r="F2365" i="6"/>
  <c r="F2364" i="6"/>
  <c r="F2363" i="6"/>
  <c r="F2362" i="6"/>
  <c r="F2361" i="6"/>
  <c r="F2360" i="6"/>
  <c r="F2359" i="6"/>
  <c r="F2358" i="6"/>
  <c r="F2357" i="6"/>
  <c r="F2356" i="6"/>
  <c r="F2355" i="6"/>
  <c r="F2354" i="6"/>
  <c r="F2353" i="6"/>
  <c r="F2352" i="6"/>
  <c r="F2351" i="6"/>
  <c r="F2350" i="6"/>
  <c r="F2349" i="6"/>
  <c r="F2348" i="6"/>
  <c r="F2347" i="6"/>
  <c r="F2346" i="6"/>
  <c r="F2345" i="6"/>
  <c r="F2344" i="6"/>
  <c r="F2343" i="6"/>
  <c r="F2342" i="6"/>
  <c r="F2341" i="6"/>
  <c r="F2340" i="6"/>
  <c r="F2339" i="6"/>
  <c r="F2338" i="6"/>
  <c r="F2337" i="6"/>
  <c r="F2336" i="6"/>
  <c r="F2335" i="6"/>
  <c r="F2334" i="6"/>
  <c r="F2333" i="6"/>
  <c r="F2332" i="6"/>
  <c r="F2331" i="6"/>
  <c r="F2330" i="6"/>
  <c r="F2329" i="6"/>
  <c r="F2328" i="6"/>
  <c r="F2327" i="6"/>
  <c r="F2326" i="6"/>
  <c r="F2325" i="6"/>
  <c r="F2324" i="6"/>
  <c r="F2323" i="6"/>
  <c r="F2322" i="6"/>
  <c r="F2321" i="6"/>
  <c r="F2320" i="6"/>
  <c r="F2319" i="6"/>
  <c r="F2318" i="6"/>
  <c r="F2317" i="6"/>
  <c r="F2316" i="6"/>
  <c r="F2315" i="6"/>
  <c r="F2314" i="6"/>
  <c r="F2313" i="6"/>
  <c r="F2312" i="6"/>
  <c r="F2311" i="6"/>
  <c r="F2310" i="6"/>
  <c r="F2309" i="6"/>
  <c r="F2308" i="6"/>
  <c r="F2307" i="6"/>
  <c r="F2306" i="6"/>
  <c r="F2305" i="6"/>
  <c r="F2304" i="6"/>
  <c r="F2303" i="6"/>
  <c r="F2302" i="6"/>
  <c r="F2301" i="6"/>
  <c r="F2300" i="6"/>
  <c r="F2299" i="6"/>
  <c r="F2298" i="6"/>
  <c r="F2297" i="6"/>
  <c r="F2296" i="6"/>
  <c r="F2295" i="6"/>
  <c r="F2294" i="6"/>
  <c r="F2293" i="6"/>
  <c r="F2292" i="6"/>
  <c r="F2291" i="6"/>
  <c r="F2290" i="6"/>
  <c r="F2289" i="6"/>
  <c r="F2288" i="6"/>
  <c r="F2287" i="6"/>
  <c r="F2286" i="6"/>
  <c r="F2285" i="6"/>
  <c r="F2284" i="6"/>
  <c r="F2283" i="6"/>
  <c r="F2282" i="6"/>
  <c r="F2281" i="6"/>
  <c r="F2280" i="6"/>
  <c r="F2279" i="6"/>
  <c r="F2278" i="6"/>
  <c r="F2277" i="6"/>
  <c r="F2276" i="6"/>
  <c r="F2275" i="6"/>
  <c r="F2274" i="6"/>
  <c r="F2273" i="6"/>
  <c r="F2272" i="6"/>
  <c r="F2271" i="6"/>
  <c r="F2270" i="6"/>
  <c r="F2269" i="6"/>
  <c r="F2268" i="6"/>
  <c r="F2267" i="6"/>
  <c r="F2266" i="6"/>
  <c r="F2265" i="6"/>
  <c r="F2264" i="6"/>
  <c r="F2263" i="6"/>
  <c r="F2262" i="6"/>
  <c r="F2261" i="6"/>
  <c r="F2260" i="6"/>
  <c r="F2259" i="6"/>
  <c r="F2258" i="6"/>
  <c r="F2257" i="6"/>
  <c r="F2256" i="6"/>
  <c r="F2255" i="6"/>
  <c r="F2254" i="6"/>
  <c r="F2253" i="6"/>
  <c r="F2252" i="6"/>
  <c r="F2251" i="6"/>
  <c r="F2250" i="6"/>
  <c r="F2249" i="6"/>
  <c r="F2248" i="6"/>
  <c r="F2247" i="6"/>
  <c r="F2246" i="6"/>
  <c r="F2245" i="6"/>
  <c r="F2244" i="6"/>
  <c r="F2243" i="6"/>
  <c r="F2242" i="6"/>
  <c r="F2241" i="6"/>
  <c r="F2240" i="6"/>
  <c r="F2239" i="6"/>
  <c r="F2238" i="6"/>
  <c r="F2237" i="6"/>
  <c r="F2236" i="6"/>
  <c r="F2235" i="6"/>
  <c r="F2234" i="6"/>
  <c r="F2233" i="6"/>
  <c r="F2232" i="6"/>
  <c r="F2231" i="6"/>
  <c r="F2230" i="6"/>
  <c r="F2229" i="6"/>
  <c r="F2228" i="6"/>
  <c r="F2227" i="6"/>
  <c r="F2226" i="6"/>
  <c r="F2225" i="6"/>
  <c r="F2224" i="6"/>
  <c r="F2223" i="6"/>
  <c r="F2222" i="6"/>
  <c r="F2221" i="6"/>
  <c r="F2220" i="6"/>
  <c r="F2219" i="6"/>
  <c r="F2218" i="6"/>
  <c r="F2217" i="6"/>
  <c r="F2216" i="6"/>
  <c r="F2215" i="6"/>
  <c r="F2214" i="6"/>
  <c r="F2213" i="6"/>
  <c r="F2212" i="6"/>
  <c r="F2211" i="6"/>
  <c r="F2210" i="6"/>
  <c r="F2209" i="6"/>
  <c r="F2208" i="6"/>
  <c r="F2207" i="6"/>
  <c r="F2206" i="6"/>
  <c r="F2205" i="6"/>
  <c r="F2204" i="6"/>
  <c r="F2203" i="6"/>
  <c r="F2202" i="6"/>
  <c r="F2201" i="6"/>
  <c r="F2200" i="6"/>
  <c r="F2199" i="6"/>
  <c r="F2198" i="6"/>
  <c r="F2197" i="6"/>
  <c r="F2196" i="6"/>
  <c r="F2195" i="6"/>
  <c r="F2194" i="6"/>
  <c r="F2193" i="6"/>
  <c r="F2192" i="6"/>
  <c r="F2191" i="6"/>
  <c r="F2190" i="6"/>
  <c r="F2189" i="6"/>
  <c r="F2188" i="6"/>
  <c r="F2187" i="6"/>
  <c r="F2186" i="6"/>
  <c r="F2185" i="6"/>
  <c r="F2184" i="6"/>
  <c r="F2183" i="6"/>
  <c r="F2182" i="6"/>
  <c r="F2181" i="6"/>
  <c r="F2180" i="6"/>
  <c r="F2179" i="6"/>
  <c r="F2178" i="6"/>
  <c r="F2177" i="6"/>
  <c r="F2176" i="6"/>
  <c r="F2175" i="6"/>
  <c r="F2174" i="6"/>
  <c r="F2173" i="6"/>
  <c r="F2172" i="6"/>
  <c r="F2171" i="6"/>
  <c r="F2170" i="6"/>
  <c r="F2169" i="6"/>
  <c r="F2168" i="6"/>
  <c r="F2167" i="6"/>
  <c r="F2166" i="6"/>
  <c r="F2165" i="6"/>
  <c r="F2164" i="6"/>
  <c r="F2163" i="6"/>
  <c r="F2162" i="6"/>
  <c r="F2161" i="6"/>
  <c r="F2160" i="6"/>
  <c r="F2159" i="6"/>
  <c r="F2158" i="6"/>
  <c r="F2157" i="6"/>
  <c r="F2156" i="6"/>
  <c r="F2155" i="6"/>
  <c r="F2154" i="6"/>
  <c r="F2153" i="6"/>
  <c r="F2152" i="6"/>
  <c r="F2151" i="6"/>
  <c r="F2150" i="6"/>
  <c r="F2149" i="6"/>
  <c r="F2148" i="6"/>
  <c r="F2147" i="6"/>
  <c r="F2146" i="6"/>
  <c r="F2145" i="6"/>
  <c r="F2144" i="6"/>
  <c r="F2143" i="6"/>
  <c r="F2142" i="6"/>
  <c r="F2141" i="6"/>
  <c r="F2140" i="6"/>
  <c r="F2139" i="6"/>
  <c r="F2138" i="6"/>
  <c r="F2137" i="6"/>
  <c r="F2136" i="6"/>
  <c r="F2135" i="6"/>
  <c r="F2134" i="6"/>
  <c r="F2133" i="6"/>
  <c r="F2132" i="6"/>
  <c r="F2131" i="6"/>
  <c r="F2130" i="6"/>
  <c r="F2129" i="6"/>
  <c r="F2128" i="6"/>
  <c r="F2127" i="6"/>
  <c r="F2126" i="6"/>
  <c r="F2125" i="6"/>
  <c r="F2124" i="6"/>
  <c r="F2123" i="6"/>
  <c r="F2122" i="6"/>
  <c r="F2121" i="6"/>
  <c r="F2120" i="6"/>
  <c r="F2119" i="6"/>
  <c r="F2118" i="6"/>
  <c r="F2117" i="6"/>
  <c r="F2116" i="6"/>
  <c r="F2115" i="6"/>
  <c r="F2114" i="6"/>
  <c r="F2113" i="6"/>
  <c r="F2112" i="6"/>
  <c r="F2111" i="6"/>
  <c r="F2110" i="6"/>
  <c r="F2109" i="6"/>
  <c r="F2108" i="6"/>
  <c r="F2107" i="6"/>
  <c r="F2106" i="6"/>
  <c r="F2105" i="6"/>
  <c r="F2104" i="6"/>
  <c r="F2103" i="6"/>
  <c r="F2102" i="6"/>
  <c r="F2101" i="6"/>
  <c r="F2100" i="6"/>
  <c r="F2099" i="6"/>
  <c r="F2098" i="6"/>
  <c r="F2097" i="6"/>
  <c r="F2096" i="6"/>
  <c r="F2095" i="6"/>
  <c r="F2094" i="6"/>
  <c r="F2093" i="6"/>
  <c r="F2092" i="6"/>
  <c r="F2091" i="6"/>
  <c r="F2090" i="6"/>
  <c r="F2089" i="6"/>
  <c r="F2088" i="6"/>
  <c r="F2087" i="6"/>
  <c r="F2086" i="6"/>
  <c r="F2085" i="6"/>
  <c r="F2084" i="6"/>
  <c r="F2083" i="6"/>
  <c r="F2082" i="6"/>
  <c r="F2081" i="6"/>
  <c r="F2080" i="6"/>
  <c r="F2079" i="6"/>
  <c r="F2078" i="6"/>
  <c r="F2077" i="6"/>
  <c r="F2076" i="6"/>
  <c r="F2075" i="6"/>
  <c r="F2074" i="6"/>
  <c r="F2073" i="6"/>
  <c r="F2072" i="6"/>
  <c r="F2071" i="6"/>
  <c r="F2070" i="6"/>
  <c r="F2069" i="6"/>
  <c r="F2068" i="6"/>
  <c r="F2067" i="6"/>
  <c r="F2066" i="6"/>
  <c r="F2065" i="6"/>
  <c r="F2064" i="6"/>
  <c r="F2063" i="6"/>
  <c r="F2062" i="6"/>
  <c r="F2061" i="6"/>
  <c r="F2060" i="6"/>
  <c r="F2059" i="6"/>
  <c r="F2058" i="6"/>
  <c r="F2057" i="6"/>
  <c r="F2056" i="6"/>
  <c r="F2055" i="6"/>
  <c r="F2054" i="6"/>
  <c r="F2053" i="6"/>
  <c r="F2052" i="6"/>
  <c r="F2051" i="6"/>
  <c r="F2050" i="6"/>
  <c r="F2049" i="6"/>
  <c r="F2048" i="6"/>
  <c r="F2047" i="6"/>
  <c r="F2046" i="6"/>
  <c r="F2045" i="6"/>
  <c r="F2044" i="6"/>
  <c r="F2043" i="6"/>
  <c r="F2042" i="6"/>
  <c r="F2041" i="6"/>
  <c r="F2040" i="6"/>
  <c r="F2039" i="6"/>
  <c r="F2038" i="6"/>
  <c r="F2037" i="6"/>
  <c r="F2036" i="6"/>
  <c r="F2035" i="6"/>
  <c r="F2034" i="6"/>
  <c r="F2033" i="6"/>
  <c r="F2032" i="6"/>
  <c r="F2031" i="6"/>
  <c r="F2030" i="6"/>
  <c r="F2029" i="6"/>
  <c r="F2028" i="6"/>
  <c r="F2027" i="6"/>
  <c r="F2026" i="6"/>
  <c r="F2025" i="6"/>
  <c r="F2024" i="6"/>
  <c r="F2023" i="6"/>
  <c r="F2022" i="6"/>
  <c r="F2021" i="6"/>
  <c r="F2020" i="6"/>
  <c r="F2019" i="6"/>
  <c r="F2018" i="6"/>
  <c r="F2017" i="6"/>
  <c r="F2016" i="6"/>
  <c r="F2015" i="6"/>
  <c r="F2014" i="6"/>
  <c r="F2013" i="6"/>
  <c r="F2012" i="6"/>
  <c r="F2011" i="6"/>
  <c r="F2010" i="6"/>
  <c r="F2009" i="6"/>
  <c r="F2008" i="6"/>
  <c r="F2007" i="6"/>
  <c r="F2006" i="6"/>
  <c r="F2005" i="6"/>
  <c r="F2004" i="6"/>
  <c r="F2003" i="6"/>
  <c r="F2002" i="6"/>
  <c r="F2001" i="6"/>
  <c r="F2000" i="6"/>
  <c r="F1999" i="6"/>
  <c r="F1998" i="6"/>
  <c r="F1997" i="6"/>
  <c r="F1996" i="6"/>
  <c r="F1995" i="6"/>
  <c r="F1994" i="6"/>
  <c r="F1993" i="6"/>
  <c r="F1992" i="6"/>
  <c r="F1991" i="6"/>
  <c r="F1990" i="6"/>
  <c r="F1989" i="6"/>
  <c r="F1988" i="6"/>
  <c r="F1987" i="6"/>
  <c r="F1986" i="6"/>
  <c r="F1985" i="6"/>
  <c r="F1984" i="6"/>
  <c r="F1983" i="6"/>
  <c r="F1982" i="6"/>
  <c r="F1981" i="6"/>
  <c r="F1980" i="6"/>
  <c r="F1979" i="6"/>
  <c r="F1978" i="6"/>
  <c r="F1977" i="6"/>
  <c r="F1976" i="6"/>
  <c r="F1975" i="6"/>
  <c r="F1974" i="6"/>
  <c r="F1973" i="6"/>
  <c r="F1972" i="6"/>
  <c r="F1971" i="6"/>
  <c r="F1970" i="6"/>
  <c r="F1969" i="6"/>
  <c r="F1968" i="6"/>
  <c r="F1967" i="6"/>
  <c r="F1966" i="6"/>
  <c r="F1965" i="6"/>
  <c r="F1964" i="6"/>
  <c r="F1963" i="6"/>
  <c r="F1962" i="6"/>
  <c r="F1961" i="6"/>
  <c r="F1960" i="6"/>
  <c r="F1959" i="6"/>
  <c r="F1958" i="6"/>
  <c r="F1957" i="6"/>
  <c r="F1956" i="6"/>
  <c r="F1955" i="6"/>
  <c r="F1954" i="6"/>
  <c r="F1953" i="6"/>
  <c r="F1952" i="6"/>
  <c r="F1951" i="6"/>
  <c r="F1950" i="6"/>
  <c r="F1949" i="6"/>
  <c r="F1948" i="6"/>
  <c r="F1947" i="6"/>
  <c r="F1946" i="6"/>
  <c r="F1945" i="6"/>
  <c r="F1944" i="6"/>
  <c r="F1943" i="6"/>
  <c r="F1942" i="6"/>
  <c r="F1941" i="6"/>
  <c r="F1940" i="6"/>
  <c r="F1939" i="6"/>
  <c r="F1938" i="6"/>
  <c r="F1937" i="6"/>
  <c r="F1936" i="6"/>
  <c r="F1935" i="6"/>
  <c r="F1934" i="6"/>
  <c r="F1933" i="6"/>
  <c r="F1932" i="6"/>
  <c r="F1931" i="6"/>
  <c r="F1930" i="6"/>
  <c r="F1929" i="6"/>
  <c r="F1928" i="6"/>
  <c r="F1927" i="6"/>
  <c r="F1926" i="6"/>
  <c r="F1925" i="6"/>
  <c r="F1924" i="6"/>
  <c r="F1923" i="6"/>
  <c r="F1922" i="6"/>
  <c r="F1921" i="6"/>
  <c r="F1920" i="6"/>
  <c r="F1919" i="6"/>
  <c r="F1918" i="6"/>
  <c r="F1917" i="6"/>
  <c r="F1916" i="6"/>
  <c r="F1915" i="6"/>
  <c r="F1914" i="6"/>
  <c r="F1913" i="6"/>
  <c r="F1912" i="6"/>
  <c r="F1911" i="6"/>
  <c r="F1910" i="6"/>
  <c r="F1909" i="6"/>
  <c r="F1908" i="6"/>
  <c r="F1907" i="6"/>
  <c r="F1906" i="6"/>
  <c r="F1905" i="6"/>
  <c r="F1904" i="6"/>
  <c r="F1903" i="6"/>
  <c r="F1902" i="6"/>
  <c r="F1901" i="6"/>
  <c r="F1900" i="6"/>
  <c r="F1899" i="6"/>
  <c r="F1898" i="6"/>
  <c r="F1897" i="6"/>
  <c r="F1896" i="6"/>
  <c r="F1895" i="6"/>
  <c r="F1894" i="6"/>
  <c r="F1893" i="6"/>
  <c r="F1892" i="6"/>
  <c r="F1891" i="6"/>
  <c r="F1890" i="6"/>
  <c r="F1889" i="6"/>
  <c r="F1888" i="6"/>
  <c r="F1887" i="6"/>
  <c r="F1886" i="6"/>
  <c r="F1885" i="6"/>
  <c r="F1884" i="6"/>
  <c r="F1883" i="6"/>
  <c r="F1882" i="6"/>
  <c r="F1881" i="6"/>
  <c r="F1880" i="6"/>
  <c r="F1879" i="6"/>
  <c r="F1878" i="6"/>
  <c r="F1877" i="6"/>
  <c r="F1876" i="6"/>
  <c r="F1875" i="6"/>
  <c r="F1874" i="6"/>
  <c r="F1873" i="6"/>
  <c r="F1872" i="6"/>
  <c r="F1871" i="6"/>
  <c r="F1870" i="6"/>
  <c r="F1869" i="6"/>
  <c r="F1868" i="6"/>
  <c r="F1867" i="6"/>
  <c r="F1866" i="6"/>
  <c r="F1865" i="6"/>
  <c r="F1864" i="6"/>
  <c r="F1863" i="6"/>
  <c r="F1862" i="6"/>
  <c r="F1861" i="6"/>
  <c r="F1860" i="6"/>
  <c r="F1859" i="6"/>
  <c r="F1858" i="6"/>
  <c r="F1857" i="6"/>
  <c r="F1856" i="6"/>
  <c r="F1855" i="6"/>
  <c r="F1854" i="6"/>
  <c r="F1853" i="6"/>
  <c r="F1852" i="6"/>
  <c r="F1851" i="6"/>
  <c r="F1850" i="6"/>
  <c r="F1849" i="6"/>
  <c r="F1848" i="6"/>
  <c r="F1847" i="6"/>
  <c r="F1846" i="6"/>
  <c r="F1845" i="6"/>
  <c r="F1844" i="6"/>
  <c r="F1843" i="6"/>
  <c r="F1842" i="6"/>
  <c r="F1841" i="6"/>
  <c r="F1840" i="6"/>
  <c r="F1839" i="6"/>
  <c r="F1838" i="6"/>
  <c r="F1837" i="6"/>
  <c r="F1836" i="6"/>
  <c r="F1835" i="6"/>
  <c r="F1834" i="6"/>
  <c r="F1833" i="6"/>
  <c r="F1832" i="6"/>
  <c r="F1831" i="6"/>
  <c r="F1830" i="6"/>
  <c r="F1829" i="6"/>
  <c r="F1828" i="6"/>
  <c r="F1827" i="6"/>
  <c r="F1826" i="6"/>
  <c r="F1825" i="6"/>
  <c r="F1824" i="6"/>
  <c r="F1823" i="6"/>
  <c r="F1822" i="6"/>
  <c r="F1821" i="6"/>
  <c r="F1820" i="6"/>
  <c r="F1819" i="6"/>
  <c r="F1818" i="6"/>
  <c r="F1817" i="6"/>
  <c r="F1816" i="6"/>
  <c r="F1815" i="6"/>
  <c r="F1814" i="6"/>
  <c r="F1813" i="6"/>
  <c r="F1812" i="6"/>
  <c r="F1811" i="6"/>
  <c r="F1810" i="6"/>
  <c r="F1809" i="6"/>
  <c r="F1808" i="6"/>
  <c r="F1807" i="6"/>
  <c r="F1806" i="6"/>
  <c r="F1805" i="6"/>
  <c r="F1804" i="6"/>
  <c r="F1803" i="6"/>
  <c r="F1802" i="6"/>
  <c r="F1801" i="6"/>
  <c r="F1800" i="6"/>
  <c r="F1799" i="6"/>
  <c r="F1798" i="6"/>
  <c r="F1797" i="6"/>
  <c r="F1796" i="6"/>
  <c r="F1795" i="6"/>
  <c r="F1794" i="6"/>
  <c r="F1793" i="6"/>
  <c r="F1792" i="6"/>
  <c r="F1791" i="6"/>
  <c r="F1790" i="6"/>
  <c r="F1789" i="6"/>
  <c r="F1788" i="6"/>
  <c r="F1787" i="6"/>
  <c r="F1786" i="6"/>
  <c r="F1785" i="6"/>
  <c r="F1784" i="6"/>
  <c r="F1783" i="6"/>
  <c r="F1782" i="6"/>
  <c r="F1781" i="6"/>
  <c r="F1780" i="6"/>
  <c r="F1779" i="6"/>
  <c r="F1778" i="6"/>
  <c r="F1777" i="6"/>
  <c r="F1776" i="6"/>
  <c r="F1775" i="6"/>
  <c r="F1774" i="6"/>
  <c r="F1773" i="6"/>
  <c r="F1772" i="6"/>
  <c r="F1771" i="6"/>
  <c r="F1770" i="6"/>
  <c r="F1769" i="6"/>
  <c r="F1768" i="6"/>
  <c r="F1767" i="6"/>
  <c r="F1766" i="6"/>
  <c r="F1765" i="6"/>
  <c r="F1764" i="6"/>
  <c r="F1763" i="6"/>
  <c r="F1762" i="6"/>
  <c r="F1761" i="6"/>
  <c r="F1760" i="6"/>
  <c r="F1759" i="6"/>
  <c r="F1758" i="6"/>
  <c r="F1757" i="6"/>
  <c r="F1756" i="6"/>
  <c r="F1755" i="6"/>
  <c r="F1754" i="6"/>
  <c r="F1753" i="6"/>
  <c r="F1752" i="6"/>
  <c r="F1751" i="6"/>
  <c r="F1750" i="6"/>
  <c r="F1749" i="6"/>
  <c r="F1748" i="6"/>
  <c r="F1747" i="6"/>
  <c r="F1746" i="6"/>
  <c r="F1745" i="6"/>
  <c r="F1744" i="6"/>
  <c r="F1743" i="6"/>
  <c r="F1742" i="6"/>
  <c r="F1741" i="6"/>
  <c r="F1740" i="6"/>
  <c r="F1739" i="6"/>
  <c r="F1738" i="6"/>
  <c r="F1737" i="6"/>
  <c r="F1736" i="6"/>
  <c r="F1735" i="6"/>
  <c r="F1734" i="6"/>
  <c r="F1733" i="6"/>
  <c r="F1732" i="6"/>
  <c r="F1731" i="6"/>
  <c r="F1730" i="6"/>
  <c r="F1729" i="6"/>
  <c r="F1728" i="6"/>
  <c r="F1727" i="6"/>
  <c r="F1726" i="6"/>
  <c r="F1725" i="6"/>
  <c r="F1724" i="6"/>
  <c r="F1723" i="6"/>
  <c r="F1722" i="6"/>
  <c r="F1721" i="6"/>
  <c r="F1720" i="6"/>
  <c r="F1719" i="6"/>
  <c r="F1718" i="6"/>
  <c r="F1717" i="6"/>
  <c r="F1716" i="6"/>
  <c r="F1715" i="6"/>
  <c r="F1714" i="6"/>
  <c r="F1713" i="6"/>
  <c r="F1712" i="6"/>
  <c r="F1711" i="6"/>
  <c r="F1710" i="6"/>
  <c r="F1709" i="6"/>
  <c r="F1708" i="6"/>
  <c r="F1707" i="6"/>
  <c r="F1706" i="6"/>
  <c r="F1705" i="6"/>
  <c r="F1704" i="6"/>
  <c r="F1703" i="6"/>
  <c r="F1702" i="6"/>
  <c r="F1701" i="6"/>
  <c r="F1700" i="6"/>
  <c r="F1699" i="6"/>
  <c r="F1698" i="6"/>
  <c r="F1697" i="6"/>
  <c r="F1696" i="6"/>
  <c r="F1695" i="6"/>
  <c r="F1694" i="6"/>
  <c r="F1693" i="6"/>
  <c r="F1692" i="6"/>
  <c r="F1691" i="6"/>
  <c r="F1690" i="6"/>
  <c r="F1689" i="6"/>
  <c r="F1688" i="6"/>
  <c r="F1687" i="6"/>
  <c r="F1686" i="6"/>
  <c r="F1685" i="6"/>
  <c r="F1684" i="6"/>
  <c r="F1683" i="6"/>
  <c r="F1682" i="6"/>
  <c r="F1681" i="6"/>
  <c r="F1680" i="6"/>
  <c r="F1679" i="6"/>
  <c r="F1678" i="6"/>
  <c r="F1677" i="6"/>
  <c r="F1676" i="6"/>
  <c r="F1675" i="6"/>
  <c r="F1674" i="6"/>
  <c r="F1673" i="6"/>
  <c r="F1672" i="6"/>
  <c r="F1671" i="6"/>
  <c r="F1670" i="6"/>
  <c r="F1669" i="6"/>
  <c r="F1668" i="6"/>
  <c r="F1667" i="6"/>
  <c r="F1666" i="6"/>
  <c r="F1665" i="6"/>
  <c r="F1664" i="6"/>
  <c r="F1663" i="6"/>
  <c r="F1662" i="6"/>
  <c r="F1661" i="6"/>
  <c r="F1660" i="6"/>
  <c r="F1659" i="6"/>
  <c r="F1658" i="6"/>
  <c r="F1657" i="6"/>
  <c r="F1656" i="6"/>
  <c r="F1655" i="6"/>
  <c r="F1654" i="6"/>
  <c r="F1653" i="6"/>
  <c r="F1652" i="6"/>
  <c r="F1651" i="6"/>
  <c r="F1650" i="6"/>
  <c r="F1649" i="6"/>
  <c r="F1648" i="6"/>
  <c r="F1647" i="6"/>
  <c r="F1646" i="6"/>
  <c r="F1645" i="6"/>
  <c r="F1644" i="6"/>
  <c r="F1643" i="6"/>
  <c r="F1642" i="6"/>
  <c r="F1641" i="6"/>
  <c r="F1640" i="6"/>
  <c r="F1639" i="6"/>
  <c r="F1638" i="6"/>
  <c r="F1637" i="6"/>
  <c r="F1636" i="6"/>
  <c r="F1635" i="6"/>
  <c r="F1634" i="6"/>
  <c r="F1633" i="6"/>
  <c r="F1632" i="6"/>
  <c r="F1631" i="6"/>
  <c r="F1630" i="6"/>
  <c r="F1629" i="6"/>
  <c r="F1628" i="6"/>
  <c r="F1627" i="6"/>
  <c r="F1626" i="6"/>
  <c r="F1625" i="6"/>
  <c r="F1624" i="6"/>
  <c r="F1623" i="6"/>
  <c r="F1622" i="6"/>
  <c r="F1621" i="6"/>
  <c r="F1620" i="6"/>
  <c r="F1619" i="6"/>
  <c r="F1618" i="6"/>
  <c r="F1617" i="6"/>
  <c r="F1616" i="6"/>
  <c r="F1615" i="6"/>
  <c r="F1614" i="6"/>
  <c r="F1613" i="6"/>
  <c r="F1612" i="6"/>
  <c r="F1611" i="6"/>
  <c r="F1610" i="6"/>
  <c r="F1609" i="6"/>
  <c r="F1608" i="6"/>
  <c r="F1607" i="6"/>
  <c r="F1606" i="6"/>
  <c r="F1605" i="6"/>
  <c r="F1604" i="6"/>
  <c r="F1603" i="6"/>
  <c r="F1602" i="6"/>
  <c r="F1601" i="6"/>
  <c r="F1600" i="6"/>
  <c r="F1599" i="6"/>
  <c r="F1598" i="6"/>
  <c r="F1597" i="6"/>
  <c r="F1596" i="6"/>
  <c r="F1595" i="6"/>
  <c r="F1594" i="6"/>
  <c r="F1593" i="6"/>
  <c r="F1592" i="6"/>
  <c r="F1591" i="6"/>
  <c r="F1590" i="6"/>
  <c r="F1589" i="6"/>
  <c r="F1588" i="6"/>
  <c r="F1587" i="6"/>
  <c r="F1586" i="6"/>
  <c r="F1585" i="6"/>
  <c r="F1584" i="6"/>
  <c r="F1583" i="6"/>
  <c r="F1582" i="6"/>
  <c r="F1581" i="6"/>
  <c r="F1580" i="6"/>
  <c r="F1579" i="6"/>
  <c r="F1578" i="6"/>
  <c r="F1577" i="6"/>
  <c r="F1576" i="6"/>
  <c r="F1575" i="6"/>
  <c r="F1574" i="6"/>
  <c r="F1573" i="6"/>
  <c r="F1572" i="6"/>
  <c r="F1571" i="6"/>
  <c r="F1570" i="6"/>
  <c r="F1569" i="6"/>
  <c r="F1568" i="6"/>
  <c r="F1567" i="6"/>
  <c r="F1566" i="6"/>
  <c r="F1565" i="6"/>
  <c r="F1564" i="6"/>
  <c r="F1563" i="6"/>
  <c r="F1562" i="6"/>
  <c r="F1561" i="6"/>
  <c r="F1560" i="6"/>
  <c r="F1559" i="6"/>
  <c r="F1558" i="6"/>
  <c r="F1557" i="6"/>
  <c r="F1556" i="6"/>
  <c r="F1555" i="6"/>
  <c r="F1554" i="6"/>
  <c r="F1553" i="6"/>
  <c r="F1552" i="6"/>
  <c r="F1551" i="6"/>
  <c r="F1550" i="6"/>
  <c r="F1549" i="6"/>
  <c r="F1548" i="6"/>
  <c r="F1547" i="6"/>
  <c r="F1546" i="6"/>
  <c r="F1545" i="6"/>
  <c r="F1544" i="6"/>
  <c r="F1543" i="6"/>
  <c r="F1542" i="6"/>
  <c r="F1541" i="6"/>
  <c r="F1540" i="6"/>
  <c r="F1539" i="6"/>
  <c r="F1538" i="6"/>
  <c r="F1537" i="6"/>
  <c r="F1536" i="6"/>
  <c r="F1535" i="6"/>
  <c r="F1534" i="6"/>
  <c r="F1533" i="6"/>
  <c r="F1532" i="6"/>
  <c r="F1531" i="6"/>
  <c r="F1530" i="6"/>
  <c r="F1529" i="6"/>
  <c r="F1528" i="6"/>
  <c r="F1527" i="6"/>
  <c r="F1526" i="6"/>
  <c r="F1525" i="6"/>
  <c r="F1524" i="6"/>
  <c r="F1523" i="6"/>
  <c r="F1522" i="6"/>
  <c r="F1521" i="6"/>
  <c r="F1520" i="6"/>
  <c r="F1519" i="6"/>
  <c r="F1518" i="6"/>
  <c r="F1517" i="6"/>
  <c r="F1516" i="6"/>
  <c r="F1515" i="6"/>
  <c r="F1514" i="6"/>
  <c r="F1513" i="6"/>
  <c r="F1512" i="6"/>
  <c r="F1511" i="6"/>
  <c r="F1510" i="6"/>
  <c r="F1509" i="6"/>
  <c r="F1508" i="6"/>
  <c r="F1507" i="6"/>
  <c r="F1506" i="6"/>
  <c r="F1505" i="6"/>
  <c r="F1504" i="6"/>
  <c r="F1503" i="6"/>
  <c r="F1502" i="6"/>
  <c r="F1501" i="6"/>
  <c r="F1500" i="6"/>
  <c r="F1499" i="6"/>
  <c r="F1498" i="6"/>
  <c r="F1497" i="6"/>
  <c r="F1496" i="6"/>
  <c r="F1495" i="6"/>
  <c r="F1494" i="6"/>
  <c r="F1493" i="6"/>
  <c r="F1492" i="6"/>
  <c r="F1491" i="6"/>
  <c r="F1490" i="6"/>
  <c r="F1489" i="6"/>
  <c r="F1488" i="6"/>
  <c r="F1487" i="6"/>
  <c r="F1486" i="6"/>
  <c r="F1485" i="6"/>
  <c r="F1484" i="6"/>
  <c r="F1483" i="6"/>
  <c r="F1482" i="6"/>
  <c r="F1481" i="6"/>
  <c r="F1480" i="6"/>
  <c r="F1479" i="6"/>
  <c r="F1478" i="6"/>
  <c r="F1477" i="6"/>
  <c r="F1476" i="6"/>
  <c r="F1475" i="6"/>
  <c r="F1474" i="6"/>
  <c r="F1473" i="6"/>
  <c r="F1472" i="6"/>
  <c r="F1471" i="6"/>
  <c r="F1470" i="6"/>
  <c r="F1469" i="6"/>
  <c r="F1468" i="6"/>
  <c r="F1467" i="6"/>
  <c r="F1466" i="6"/>
  <c r="F1465" i="6"/>
  <c r="F1464" i="6"/>
  <c r="F1463" i="6"/>
  <c r="F1462" i="6"/>
  <c r="F1461" i="6"/>
  <c r="F1460" i="6"/>
  <c r="F1459" i="6"/>
  <c r="F1458" i="6"/>
  <c r="F1457" i="6"/>
  <c r="F1456" i="6"/>
  <c r="F1455" i="6"/>
  <c r="F1454" i="6"/>
  <c r="F1453" i="6"/>
  <c r="F1452" i="6"/>
  <c r="F1451" i="6"/>
  <c r="F1450" i="6"/>
  <c r="F1449" i="6"/>
  <c r="F1448" i="6"/>
  <c r="F1447" i="6"/>
  <c r="F1446" i="6"/>
  <c r="F1445" i="6"/>
  <c r="F1444" i="6"/>
  <c r="F1443" i="6"/>
  <c r="F1442" i="6"/>
  <c r="F1441" i="6"/>
  <c r="F1440" i="6"/>
  <c r="F1439" i="6"/>
  <c r="F1438" i="6"/>
  <c r="F1437" i="6"/>
  <c r="F1436" i="6"/>
  <c r="F1435" i="6"/>
  <c r="F1434" i="6"/>
  <c r="F1433" i="6"/>
  <c r="F1432" i="6"/>
  <c r="F1431" i="6"/>
  <c r="F1430" i="6"/>
  <c r="F1429" i="6"/>
  <c r="F1428" i="6"/>
  <c r="F1427" i="6"/>
  <c r="F1426" i="6"/>
  <c r="F1425" i="6"/>
  <c r="F1424" i="6"/>
  <c r="F1423" i="6"/>
  <c r="F1422" i="6"/>
  <c r="F1421" i="6"/>
  <c r="F1420" i="6"/>
  <c r="F1419" i="6"/>
  <c r="F1418" i="6"/>
  <c r="F1417" i="6"/>
  <c r="F1416" i="6"/>
  <c r="F1415" i="6"/>
  <c r="F1414" i="6"/>
  <c r="F1413" i="6"/>
  <c r="F1412" i="6"/>
  <c r="F1411" i="6"/>
  <c r="F1410" i="6"/>
  <c r="F1409" i="6"/>
  <c r="F1408" i="6"/>
  <c r="F1407" i="6"/>
  <c r="F1406" i="6"/>
  <c r="F1405" i="6"/>
  <c r="F1404" i="6"/>
  <c r="F1403" i="6"/>
  <c r="F1402" i="6"/>
  <c r="F1401" i="6"/>
  <c r="F1400" i="6"/>
  <c r="F1399" i="6"/>
  <c r="F1398" i="6"/>
  <c r="F1397" i="6"/>
  <c r="F1396" i="6"/>
  <c r="F1395" i="6"/>
  <c r="F1394" i="6"/>
  <c r="F1393" i="6"/>
  <c r="F1392" i="6"/>
  <c r="F1391" i="6"/>
  <c r="F1390" i="6"/>
  <c r="F1389" i="6"/>
  <c r="F1388" i="6"/>
  <c r="F1387" i="6"/>
  <c r="F1386" i="6"/>
  <c r="F1385" i="6"/>
  <c r="F1384" i="6"/>
  <c r="F1383" i="6"/>
  <c r="F1382" i="6"/>
  <c r="F1381" i="6"/>
  <c r="F1380" i="6"/>
  <c r="F1379" i="6"/>
  <c r="F1378" i="6"/>
  <c r="F1377" i="6"/>
  <c r="F1376" i="6"/>
  <c r="F1375" i="6"/>
  <c r="F1374" i="6"/>
  <c r="F1373" i="6"/>
  <c r="F1372" i="6"/>
  <c r="F1371" i="6"/>
  <c r="F1370" i="6"/>
  <c r="F1369" i="6"/>
  <c r="F1368" i="6"/>
  <c r="F1367" i="6"/>
  <c r="F1366" i="6"/>
  <c r="F1365" i="6"/>
  <c r="F1364" i="6"/>
  <c r="F1363" i="6"/>
  <c r="F1362" i="6"/>
  <c r="F1361" i="6"/>
  <c r="F1360" i="6"/>
  <c r="F1359" i="6"/>
  <c r="F1358" i="6"/>
  <c r="F1357" i="6"/>
  <c r="F1356" i="6"/>
  <c r="F1355" i="6"/>
  <c r="F1354" i="6"/>
  <c r="F1353" i="6"/>
  <c r="F1352" i="6"/>
  <c r="F1351" i="6"/>
  <c r="F1350" i="6"/>
  <c r="F1349" i="6"/>
  <c r="F1348" i="6"/>
  <c r="F1347" i="6"/>
  <c r="F1346" i="6"/>
  <c r="F1345" i="6"/>
  <c r="F1344" i="6"/>
  <c r="F1343" i="6"/>
  <c r="F1342" i="6"/>
  <c r="F1341" i="6"/>
  <c r="F1340" i="6"/>
  <c r="F1339" i="6"/>
  <c r="F1338" i="6"/>
  <c r="F1337" i="6"/>
  <c r="F1336" i="6"/>
  <c r="F1335" i="6"/>
  <c r="F1334" i="6"/>
  <c r="F1333" i="6"/>
  <c r="F1332" i="6"/>
  <c r="F1331" i="6"/>
  <c r="F1330" i="6"/>
  <c r="F1329" i="6"/>
  <c r="F1328" i="6"/>
  <c r="F1327" i="6"/>
  <c r="F1326" i="6"/>
  <c r="F1325" i="6"/>
  <c r="F1324" i="6"/>
  <c r="F1323" i="6"/>
  <c r="F1322" i="6"/>
  <c r="F1321" i="6"/>
  <c r="F1320" i="6"/>
  <c r="F1319" i="6"/>
  <c r="F1318" i="6"/>
  <c r="F1317" i="6"/>
  <c r="F1316" i="6"/>
  <c r="F1315" i="6"/>
  <c r="F1314" i="6"/>
  <c r="F1313" i="6"/>
  <c r="F1312" i="6"/>
  <c r="F1311" i="6"/>
  <c r="F1310" i="6"/>
  <c r="F1309" i="6"/>
  <c r="F1308" i="6"/>
  <c r="F1307" i="6"/>
  <c r="F1306" i="6"/>
  <c r="F1305" i="6"/>
  <c r="F1304" i="6"/>
  <c r="F1303" i="6"/>
  <c r="F1302" i="6"/>
  <c r="F1301" i="6"/>
  <c r="F1300" i="6"/>
  <c r="F1299" i="6"/>
  <c r="F1298" i="6"/>
  <c r="F1297" i="6"/>
  <c r="F1296" i="6"/>
  <c r="F1295" i="6"/>
  <c r="F1294" i="6"/>
  <c r="F1293" i="6"/>
  <c r="F1292" i="6"/>
  <c r="F1291" i="6"/>
  <c r="F1290" i="6"/>
  <c r="F1289" i="6"/>
  <c r="F1288" i="6"/>
  <c r="F1287" i="6"/>
  <c r="F1286" i="6"/>
  <c r="F1285" i="6"/>
  <c r="F1284" i="6"/>
  <c r="F1283" i="6"/>
  <c r="F1282" i="6"/>
  <c r="F1281" i="6"/>
  <c r="F1280" i="6"/>
  <c r="F1279" i="6"/>
  <c r="F1278" i="6"/>
  <c r="F1277" i="6"/>
  <c r="F1276" i="6"/>
  <c r="F1275" i="6"/>
  <c r="F1274" i="6"/>
  <c r="F1273" i="6"/>
  <c r="F1272" i="6"/>
  <c r="F1271" i="6"/>
  <c r="F1270" i="6"/>
  <c r="F1269" i="6"/>
  <c r="F1268" i="6"/>
  <c r="F1267" i="6"/>
  <c r="F1266" i="6"/>
  <c r="F1265" i="6"/>
  <c r="F1264" i="6"/>
  <c r="F1263" i="6"/>
  <c r="F1262" i="6"/>
  <c r="F1261" i="6"/>
  <c r="F1260" i="6"/>
  <c r="F1259" i="6"/>
  <c r="F1258" i="6"/>
  <c r="F1257" i="6"/>
  <c r="F1256" i="6"/>
  <c r="F1255" i="6"/>
  <c r="F1254" i="6"/>
  <c r="F1253" i="6"/>
  <c r="F1252" i="6"/>
  <c r="F1251" i="6"/>
  <c r="F1250" i="6"/>
  <c r="F1249" i="6"/>
  <c r="F1248" i="6"/>
  <c r="F1247" i="6"/>
  <c r="F1246" i="6"/>
  <c r="F1245" i="6"/>
  <c r="F1244" i="6"/>
  <c r="F1243" i="6"/>
  <c r="F1242" i="6"/>
  <c r="F1241" i="6"/>
  <c r="F1240" i="6"/>
  <c r="F1239" i="6"/>
  <c r="F1238" i="6"/>
  <c r="F1237" i="6"/>
  <c r="F1236" i="6"/>
  <c r="F1235" i="6"/>
  <c r="F1234" i="6"/>
  <c r="F1233" i="6"/>
  <c r="F1232" i="6"/>
  <c r="F1231" i="6"/>
  <c r="F1230" i="6"/>
  <c r="F1229" i="6"/>
  <c r="F1228" i="6"/>
  <c r="F1227" i="6"/>
  <c r="F1226" i="6"/>
  <c r="F1225" i="6"/>
  <c r="F1224" i="6"/>
  <c r="F1223" i="6"/>
  <c r="F1222" i="6"/>
  <c r="F1221" i="6"/>
  <c r="F1220" i="6"/>
  <c r="F1219" i="6"/>
  <c r="F1218" i="6"/>
  <c r="F1217" i="6"/>
  <c r="F1216" i="6"/>
  <c r="F1215" i="6"/>
  <c r="F1214" i="6"/>
  <c r="F1213" i="6"/>
  <c r="F1212" i="6"/>
  <c r="F1211" i="6"/>
  <c r="F1210" i="6"/>
  <c r="F1209" i="6"/>
  <c r="F1208" i="6"/>
  <c r="F1207" i="6"/>
  <c r="F1206" i="6"/>
  <c r="F1205" i="6"/>
  <c r="F1204" i="6"/>
  <c r="F1203" i="6"/>
  <c r="F1202" i="6"/>
  <c r="F1201" i="6"/>
  <c r="F1200" i="6"/>
  <c r="F1199" i="6"/>
  <c r="F1198" i="6"/>
  <c r="F1197" i="6"/>
  <c r="F1196" i="6"/>
  <c r="F1195" i="6"/>
  <c r="F1194" i="6"/>
  <c r="F1193" i="6"/>
  <c r="F1192" i="6"/>
  <c r="F1191" i="6"/>
  <c r="F1190" i="6"/>
  <c r="F1189" i="6"/>
  <c r="F1188" i="6"/>
  <c r="F1187" i="6"/>
  <c r="F1186" i="6"/>
  <c r="F1185" i="6"/>
  <c r="F1184" i="6"/>
  <c r="F1183" i="6"/>
  <c r="F1182" i="6"/>
  <c r="F1181" i="6"/>
  <c r="F1180" i="6"/>
  <c r="F1179" i="6"/>
  <c r="F1178" i="6"/>
  <c r="F1177" i="6"/>
  <c r="F1176" i="6"/>
  <c r="F1175" i="6"/>
  <c r="F1174" i="6"/>
  <c r="F1173" i="6"/>
  <c r="F1172" i="6"/>
  <c r="F1171" i="6"/>
  <c r="F1170" i="6"/>
  <c r="F1169" i="6"/>
  <c r="F1168" i="6"/>
  <c r="F1167" i="6"/>
  <c r="F1166" i="6"/>
  <c r="F1165" i="6"/>
  <c r="F1164" i="6"/>
  <c r="F1163" i="6"/>
  <c r="F1162" i="6"/>
  <c r="F1161" i="6"/>
  <c r="F1160" i="6"/>
  <c r="F1159" i="6"/>
  <c r="F1158" i="6"/>
  <c r="F1157" i="6"/>
  <c r="F1156" i="6"/>
  <c r="F1155" i="6"/>
  <c r="F1154" i="6"/>
  <c r="F1153" i="6"/>
  <c r="F1152" i="6"/>
  <c r="F1151" i="6"/>
  <c r="F1150" i="6"/>
  <c r="F1149" i="6"/>
  <c r="F1148" i="6"/>
  <c r="F1147" i="6"/>
  <c r="F1146" i="6"/>
  <c r="F1145" i="6"/>
  <c r="F1144" i="6"/>
  <c r="F1143" i="6"/>
  <c r="F1142" i="6"/>
  <c r="F1141" i="6"/>
  <c r="F1140" i="6"/>
  <c r="F1139" i="6"/>
  <c r="F1138" i="6"/>
  <c r="F1137" i="6"/>
  <c r="F1136" i="6"/>
  <c r="F1135" i="6"/>
  <c r="F1134" i="6"/>
  <c r="F1133" i="6"/>
  <c r="F1132" i="6"/>
  <c r="F1131" i="6"/>
  <c r="F1130" i="6"/>
  <c r="F1129" i="6"/>
  <c r="F1128" i="6"/>
  <c r="F1127" i="6"/>
  <c r="F1126" i="6"/>
  <c r="F1125" i="6"/>
  <c r="F1124" i="6"/>
  <c r="F1123" i="6"/>
  <c r="F1122" i="6"/>
  <c r="F1121" i="6"/>
  <c r="F1120" i="6"/>
  <c r="F1119" i="6"/>
  <c r="F1118" i="6"/>
  <c r="F1117" i="6"/>
  <c r="F1116" i="6"/>
  <c r="F1115" i="6"/>
  <c r="F1114" i="6"/>
  <c r="F1113" i="6"/>
  <c r="F1112" i="6"/>
  <c r="F1111" i="6"/>
  <c r="F1110" i="6"/>
  <c r="F1109" i="6"/>
  <c r="F1108" i="6"/>
  <c r="F1107" i="6"/>
  <c r="F1106" i="6"/>
  <c r="F1105" i="6"/>
  <c r="F1104" i="6"/>
  <c r="F1103" i="6"/>
  <c r="F1102" i="6"/>
  <c r="F1101" i="6"/>
  <c r="F1100" i="6"/>
  <c r="F1099" i="6"/>
  <c r="F1098" i="6"/>
  <c r="F1097" i="6"/>
  <c r="F1096" i="6"/>
  <c r="F1095" i="6"/>
  <c r="F1094" i="6"/>
  <c r="F1093" i="6"/>
  <c r="F1092" i="6"/>
  <c r="F1091" i="6"/>
  <c r="F1090" i="6"/>
  <c r="F1089" i="6"/>
  <c r="F1088" i="6"/>
  <c r="F1087" i="6"/>
  <c r="F1086" i="6"/>
  <c r="F1085" i="6"/>
  <c r="F1084" i="6"/>
  <c r="F1083" i="6"/>
  <c r="F1082" i="6"/>
  <c r="F1081" i="6"/>
  <c r="F1080" i="6"/>
  <c r="F1079" i="6"/>
  <c r="F1078" i="6"/>
  <c r="F1077" i="6"/>
  <c r="F1076" i="6"/>
  <c r="F1075" i="6"/>
  <c r="F1074" i="6"/>
  <c r="F1073" i="6"/>
  <c r="F1072" i="6"/>
  <c r="F1071" i="6"/>
  <c r="F1070" i="6"/>
  <c r="F1069" i="6"/>
  <c r="F1068" i="6"/>
  <c r="F1067" i="6"/>
  <c r="F1066" i="6"/>
  <c r="F1065" i="6"/>
  <c r="F1064" i="6"/>
  <c r="F1063" i="6"/>
  <c r="F1062" i="6"/>
  <c r="F1061" i="6"/>
  <c r="F1060" i="6"/>
  <c r="F1059" i="6"/>
  <c r="F1058" i="6"/>
  <c r="F1057" i="6"/>
  <c r="F1056" i="6"/>
  <c r="F1055" i="6"/>
  <c r="F1054" i="6"/>
  <c r="F1053" i="6"/>
  <c r="F1052" i="6"/>
  <c r="F1051" i="6"/>
  <c r="F1050" i="6"/>
  <c r="F1049" i="6"/>
  <c r="F1048" i="6"/>
  <c r="F1047" i="6"/>
  <c r="F1046" i="6"/>
  <c r="F1045" i="6"/>
  <c r="F1044" i="6"/>
  <c r="F1043" i="6"/>
  <c r="F1042" i="6"/>
  <c r="AM1041" i="6"/>
  <c r="AL1041" i="6"/>
  <c r="AK1041" i="6"/>
  <c r="AJ1041" i="6"/>
  <c r="AI1041" i="6"/>
  <c r="AH1041" i="6"/>
  <c r="AG1041" i="6"/>
  <c r="AF1041" i="6"/>
  <c r="AE1041" i="6"/>
  <c r="AD1041" i="6"/>
  <c r="AC1041" i="6"/>
  <c r="AB1041" i="6"/>
  <c r="F1041" i="6"/>
  <c r="AM1040" i="6"/>
  <c r="F1040" i="6"/>
  <c r="AM1039" i="6"/>
  <c r="F1039" i="6"/>
  <c r="AM1038" i="6"/>
  <c r="F1038" i="6"/>
  <c r="AM1037" i="6"/>
  <c r="F1037" i="6"/>
  <c r="AM1036" i="6"/>
  <c r="F1036" i="6"/>
  <c r="AM1035" i="6"/>
  <c r="F1035" i="6"/>
  <c r="AM1034" i="6"/>
  <c r="F1034" i="6"/>
  <c r="AM1033" i="6"/>
  <c r="F1033" i="6"/>
  <c r="AM1032" i="6"/>
  <c r="F1032" i="6"/>
  <c r="AM1031" i="6"/>
  <c r="F1031" i="6"/>
  <c r="AM1030" i="6"/>
  <c r="F1030" i="6"/>
  <c r="AM1029" i="6"/>
  <c r="F1029" i="6"/>
  <c r="AM1028" i="6"/>
  <c r="F1028" i="6"/>
  <c r="AM1027" i="6"/>
  <c r="F1027" i="6"/>
  <c r="AM1026" i="6"/>
  <c r="F1026" i="6"/>
  <c r="AM1025" i="6"/>
  <c r="F1025" i="6"/>
  <c r="AM1024" i="6"/>
  <c r="F1024" i="6"/>
  <c r="AM1023" i="6"/>
  <c r="F1023" i="6"/>
  <c r="AM1022" i="6"/>
  <c r="F1022" i="6"/>
  <c r="AM1021" i="6"/>
  <c r="F1021" i="6"/>
  <c r="AM1020" i="6"/>
  <c r="F1020" i="6"/>
  <c r="AM1019" i="6"/>
  <c r="F1019" i="6"/>
  <c r="AM1018" i="6"/>
  <c r="F1018" i="6"/>
  <c r="AM1017" i="6"/>
  <c r="F1017" i="6"/>
  <c r="AM1016" i="6"/>
  <c r="F1016" i="6"/>
  <c r="AM1015" i="6"/>
  <c r="F1015" i="6"/>
  <c r="AM1014" i="6"/>
  <c r="F1014" i="6"/>
  <c r="AM1013" i="6"/>
  <c r="F1013" i="6"/>
  <c r="AM1012" i="6"/>
  <c r="F1012" i="6"/>
  <c r="AM1011" i="6"/>
  <c r="F1011" i="6"/>
  <c r="AM1010" i="6"/>
  <c r="F1010" i="6"/>
  <c r="AM1009" i="6"/>
  <c r="F1009" i="6"/>
  <c r="AM1008" i="6"/>
  <c r="F1008" i="6"/>
  <c r="AM1007" i="6"/>
  <c r="F1007" i="6"/>
  <c r="AM1006" i="6"/>
  <c r="F1006" i="6"/>
  <c r="AM1005" i="6"/>
  <c r="F1005" i="6"/>
  <c r="AM1004" i="6"/>
  <c r="F1004" i="6"/>
  <c r="AM1003" i="6"/>
  <c r="F1003" i="6"/>
  <c r="AM1002" i="6"/>
  <c r="F1002" i="6"/>
  <c r="AM1001" i="6"/>
  <c r="F1001" i="6"/>
  <c r="AM1000" i="6"/>
  <c r="F1000" i="6"/>
  <c r="AM999" i="6"/>
  <c r="F999" i="6"/>
  <c r="AM998" i="6"/>
  <c r="F998" i="6"/>
  <c r="AM997" i="6"/>
  <c r="F997" i="6"/>
  <c r="AM996" i="6"/>
  <c r="F996" i="6"/>
  <c r="AM995" i="6"/>
  <c r="F995" i="6"/>
  <c r="AM994" i="6"/>
  <c r="F994" i="6"/>
  <c r="AM993" i="6"/>
  <c r="F993" i="6"/>
  <c r="AM992" i="6"/>
  <c r="F992" i="6"/>
  <c r="AM991" i="6"/>
  <c r="F991" i="6"/>
  <c r="AM990" i="6"/>
  <c r="F990" i="6"/>
  <c r="AM989" i="6"/>
  <c r="F989" i="6"/>
  <c r="AM988" i="6"/>
  <c r="F988" i="6"/>
  <c r="AM987" i="6"/>
  <c r="F987" i="6"/>
  <c r="AM986" i="6"/>
  <c r="F986" i="6"/>
  <c r="AM985" i="6"/>
  <c r="F985" i="6"/>
  <c r="AM984" i="6"/>
  <c r="F984" i="6"/>
  <c r="AM983" i="6"/>
  <c r="F983" i="6"/>
  <c r="AM982" i="6"/>
  <c r="F982" i="6"/>
  <c r="AM981" i="6"/>
  <c r="F981" i="6"/>
  <c r="AM980" i="6"/>
  <c r="F980" i="6"/>
  <c r="AM979" i="6"/>
  <c r="F979" i="6"/>
  <c r="AM978" i="6"/>
  <c r="F978" i="6"/>
  <c r="AM977" i="6"/>
  <c r="F977" i="6"/>
  <c r="AM976" i="6"/>
  <c r="F976" i="6"/>
  <c r="AM975" i="6"/>
  <c r="F975" i="6"/>
  <c r="AM974" i="6"/>
  <c r="F974" i="6"/>
  <c r="AM973" i="6"/>
  <c r="F973" i="6"/>
  <c r="AM972" i="6"/>
  <c r="F972" i="6"/>
  <c r="AM971" i="6"/>
  <c r="F971" i="6"/>
  <c r="AM970" i="6"/>
  <c r="F970" i="6"/>
  <c r="AM969" i="6"/>
  <c r="F969" i="6"/>
  <c r="AM968" i="6"/>
  <c r="F968" i="6"/>
  <c r="AM967" i="6"/>
  <c r="F967" i="6"/>
  <c r="AM966" i="6"/>
  <c r="F966" i="6"/>
  <c r="AM965" i="6"/>
  <c r="F965" i="6"/>
  <c r="AM964" i="6"/>
  <c r="F964" i="6"/>
  <c r="AM963" i="6"/>
  <c r="F963" i="6"/>
  <c r="AM962" i="6"/>
  <c r="F962" i="6"/>
  <c r="AM961" i="6"/>
  <c r="F961" i="6"/>
  <c r="AM960" i="6"/>
  <c r="F960" i="6"/>
  <c r="AM959" i="6"/>
  <c r="F959" i="6"/>
  <c r="AM958" i="6"/>
  <c r="F958" i="6"/>
  <c r="AM957" i="6"/>
  <c r="F957" i="6"/>
  <c r="AM956" i="6"/>
  <c r="F956" i="6"/>
  <c r="AM955" i="6"/>
  <c r="F955" i="6"/>
  <c r="AM954" i="6"/>
  <c r="F954" i="6"/>
  <c r="F953" i="6"/>
  <c r="AM952" i="6"/>
  <c r="F952" i="6"/>
  <c r="AM951" i="6"/>
  <c r="F951" i="6"/>
  <c r="AM950" i="6"/>
  <c r="F950" i="6"/>
  <c r="AM949" i="6"/>
  <c r="F949" i="6"/>
  <c r="AM948" i="6"/>
  <c r="F948" i="6"/>
  <c r="AM947" i="6"/>
  <c r="F947" i="6"/>
  <c r="AM946" i="6"/>
  <c r="F946" i="6"/>
  <c r="AM945" i="6"/>
  <c r="F945" i="6"/>
  <c r="AM944" i="6"/>
  <c r="F944" i="6"/>
  <c r="AM943" i="6"/>
  <c r="F943" i="6"/>
  <c r="AM942" i="6"/>
  <c r="F942" i="6"/>
  <c r="AM941" i="6"/>
  <c r="F941" i="6"/>
  <c r="AM940" i="6"/>
  <c r="F940" i="6"/>
  <c r="AM939" i="6"/>
  <c r="F939" i="6"/>
  <c r="AM938" i="6"/>
  <c r="F938" i="6"/>
  <c r="AM937" i="6"/>
  <c r="F937" i="6"/>
  <c r="AM936" i="6"/>
  <c r="F936" i="6"/>
  <c r="AM935" i="6"/>
  <c r="F935" i="6"/>
  <c r="AM934" i="6"/>
  <c r="F934" i="6"/>
  <c r="AM933" i="6"/>
  <c r="F933" i="6"/>
  <c r="AM932" i="6"/>
  <c r="F932" i="6"/>
  <c r="AM931" i="6"/>
  <c r="F931" i="6"/>
  <c r="AM930" i="6"/>
  <c r="F930" i="6"/>
  <c r="AM929" i="6"/>
  <c r="F929" i="6"/>
  <c r="AM928" i="6"/>
  <c r="F928" i="6"/>
  <c r="AM927" i="6"/>
  <c r="F927" i="6"/>
  <c r="AM926" i="6"/>
  <c r="F926" i="6"/>
  <c r="AM925" i="6"/>
  <c r="F925" i="6"/>
  <c r="AM924" i="6"/>
  <c r="F924" i="6"/>
  <c r="AM923" i="6"/>
  <c r="F923" i="6"/>
  <c r="AM922" i="6"/>
  <c r="F922" i="6"/>
  <c r="AM921" i="6"/>
  <c r="F921" i="6"/>
  <c r="AM920" i="6"/>
  <c r="F920" i="6"/>
  <c r="AM919" i="6"/>
  <c r="F919" i="6"/>
  <c r="AM918" i="6"/>
  <c r="F918" i="6"/>
  <c r="AM917" i="6"/>
  <c r="F917" i="6"/>
  <c r="AM916" i="6"/>
  <c r="F916" i="6"/>
  <c r="AM915" i="6"/>
  <c r="F915" i="6"/>
  <c r="AM914" i="6"/>
  <c r="F914" i="6"/>
  <c r="AM913" i="6"/>
  <c r="F913" i="6"/>
  <c r="AM912" i="6"/>
  <c r="F912" i="6"/>
  <c r="AM911" i="6"/>
  <c r="F911" i="6"/>
  <c r="AM910" i="6"/>
  <c r="F910" i="6"/>
  <c r="AM909" i="6"/>
  <c r="F909" i="6"/>
  <c r="AM908" i="6"/>
  <c r="F908" i="6"/>
  <c r="AM907" i="6"/>
  <c r="F907" i="6"/>
  <c r="AM906" i="6"/>
  <c r="F906" i="6"/>
  <c r="AM905" i="6"/>
  <c r="F905" i="6"/>
  <c r="AM904" i="6"/>
  <c r="F904" i="6"/>
  <c r="AM903" i="6"/>
  <c r="F903" i="6"/>
  <c r="AM902" i="6"/>
  <c r="F902" i="6"/>
  <c r="AM901" i="6"/>
  <c r="F901" i="6"/>
  <c r="AM900" i="6"/>
  <c r="F900" i="6"/>
  <c r="AM899" i="6"/>
  <c r="F899" i="6"/>
  <c r="AM898" i="6"/>
  <c r="F898" i="6"/>
  <c r="AM897" i="6"/>
  <c r="F897" i="6"/>
  <c r="AM896" i="6"/>
  <c r="F896" i="6"/>
  <c r="AM895" i="6"/>
  <c r="F895" i="6"/>
  <c r="AM894" i="6"/>
  <c r="F894" i="6"/>
  <c r="AM893" i="6"/>
  <c r="F893" i="6"/>
  <c r="AM892" i="6"/>
  <c r="F892" i="6"/>
  <c r="AM891" i="6"/>
  <c r="F891" i="6"/>
  <c r="AM890" i="6"/>
  <c r="F890" i="6"/>
  <c r="AM889" i="6"/>
  <c r="F889" i="6"/>
  <c r="AM888" i="6"/>
  <c r="F888" i="6"/>
  <c r="AM887" i="6"/>
  <c r="F887" i="6"/>
  <c r="AM886" i="6"/>
  <c r="F886" i="6"/>
  <c r="AM885" i="6"/>
  <c r="F885" i="6"/>
  <c r="AM884" i="6"/>
  <c r="F884" i="6"/>
  <c r="AM883" i="6"/>
  <c r="F883" i="6"/>
  <c r="AM882" i="6"/>
  <c r="F882" i="6"/>
  <c r="AM881" i="6"/>
  <c r="F881" i="6"/>
  <c r="AM880" i="6"/>
  <c r="F880" i="6"/>
  <c r="AM879" i="6"/>
  <c r="F879" i="6"/>
  <c r="AM878" i="6"/>
  <c r="F878" i="6"/>
  <c r="AM877" i="6"/>
  <c r="F877" i="6"/>
  <c r="AM876" i="6"/>
  <c r="F876" i="6"/>
  <c r="AM875" i="6"/>
  <c r="F875" i="6"/>
  <c r="AM874" i="6"/>
  <c r="F874" i="6"/>
  <c r="AM873" i="6"/>
  <c r="F873" i="6"/>
  <c r="AM872" i="6"/>
  <c r="F872" i="6"/>
  <c r="AM871" i="6"/>
  <c r="F871" i="6"/>
  <c r="AM870" i="6"/>
  <c r="F870" i="6"/>
  <c r="AM869" i="6"/>
  <c r="F869" i="6"/>
  <c r="AM868" i="6"/>
  <c r="F868" i="6"/>
  <c r="AM867" i="6"/>
  <c r="F867" i="6"/>
  <c r="AM866" i="6"/>
  <c r="F866" i="6"/>
  <c r="AM865" i="6"/>
  <c r="F865" i="6"/>
  <c r="AM864" i="6"/>
  <c r="F864" i="6"/>
  <c r="AM863" i="6"/>
  <c r="F863" i="6"/>
  <c r="AM862" i="6"/>
  <c r="F862" i="6"/>
  <c r="AM861" i="6"/>
  <c r="F861" i="6"/>
  <c r="AM860" i="6"/>
  <c r="F860" i="6"/>
  <c r="AM859" i="6"/>
  <c r="F859" i="6"/>
  <c r="AM858" i="6"/>
  <c r="F858" i="6"/>
  <c r="AM857" i="6"/>
  <c r="F857" i="6"/>
  <c r="AM856" i="6"/>
  <c r="F856" i="6"/>
  <c r="AM855" i="6"/>
  <c r="F855" i="6"/>
  <c r="AM854" i="6"/>
  <c r="F854" i="6"/>
  <c r="AM853" i="6"/>
  <c r="F853" i="6"/>
  <c r="AM852" i="6"/>
  <c r="F852" i="6"/>
  <c r="AM851" i="6"/>
  <c r="F851" i="6"/>
  <c r="AM850" i="6"/>
  <c r="F850" i="6"/>
  <c r="AM849" i="6"/>
  <c r="F849" i="6"/>
  <c r="AM848" i="6"/>
  <c r="F848" i="6"/>
  <c r="AM847" i="6"/>
  <c r="F847" i="6"/>
  <c r="AM846" i="6"/>
  <c r="F846" i="6"/>
  <c r="AM845" i="6"/>
  <c r="F845" i="6"/>
  <c r="AM844" i="6"/>
  <c r="F844" i="6"/>
  <c r="AM843" i="6"/>
  <c r="F843" i="6"/>
  <c r="AM842" i="6"/>
  <c r="F842" i="6"/>
  <c r="AM841" i="6"/>
  <c r="F841" i="6"/>
  <c r="AM840" i="6"/>
  <c r="F840" i="6"/>
  <c r="AM839" i="6"/>
  <c r="F839" i="6"/>
  <c r="AM838" i="6"/>
  <c r="F838" i="6"/>
  <c r="AM837" i="6"/>
  <c r="F837" i="6"/>
  <c r="AM836" i="6"/>
  <c r="F836" i="6"/>
  <c r="AM835" i="6"/>
  <c r="F835" i="6"/>
  <c r="AM834" i="6"/>
  <c r="F834" i="6"/>
  <c r="AM833" i="6"/>
  <c r="F833" i="6"/>
  <c r="AM832" i="6"/>
  <c r="F832" i="6"/>
  <c r="AM831" i="6"/>
  <c r="F831" i="6"/>
  <c r="AM830" i="6"/>
  <c r="F830" i="6"/>
  <c r="AM829" i="6"/>
  <c r="F829" i="6"/>
  <c r="AM828" i="6"/>
  <c r="F828" i="6"/>
  <c r="AM827" i="6"/>
  <c r="F827" i="6"/>
  <c r="AM826" i="6"/>
  <c r="F826" i="6"/>
  <c r="AM825" i="6"/>
  <c r="F825" i="6"/>
  <c r="AM824" i="6"/>
  <c r="F824" i="6"/>
  <c r="AM823" i="6"/>
  <c r="F823" i="6"/>
  <c r="AM822" i="6"/>
  <c r="F822" i="6"/>
  <c r="AM821" i="6"/>
  <c r="F821" i="6"/>
  <c r="AM820" i="6"/>
  <c r="F820" i="6"/>
  <c r="AM819" i="6"/>
  <c r="F819" i="6"/>
  <c r="AM818" i="6"/>
  <c r="F818" i="6"/>
  <c r="AM817" i="6"/>
  <c r="F817" i="6"/>
  <c r="AM816" i="6"/>
  <c r="F816" i="6"/>
  <c r="AM815" i="6"/>
  <c r="F815" i="6"/>
  <c r="AM814" i="6"/>
  <c r="F814" i="6"/>
  <c r="AM813" i="6"/>
  <c r="F813" i="6"/>
  <c r="AM812" i="6"/>
  <c r="F812" i="6"/>
  <c r="AM811" i="6"/>
  <c r="F811" i="6"/>
  <c r="AM810" i="6"/>
  <c r="F810" i="6"/>
  <c r="AM809" i="6"/>
  <c r="F809" i="6"/>
  <c r="AM808" i="6"/>
  <c r="F808" i="6"/>
  <c r="AM807" i="6"/>
  <c r="F807" i="6"/>
  <c r="AM806" i="6"/>
  <c r="F806" i="6"/>
  <c r="AM805" i="6"/>
  <c r="F805" i="6"/>
  <c r="AM804" i="6"/>
  <c r="F804" i="6"/>
  <c r="AM803" i="6"/>
  <c r="F803" i="6"/>
  <c r="AM802" i="6"/>
  <c r="F802" i="6"/>
  <c r="AM801" i="6"/>
  <c r="F801" i="6"/>
  <c r="AM800" i="6"/>
  <c r="F800" i="6"/>
  <c r="AM799" i="6"/>
  <c r="F799" i="6"/>
  <c r="AM798" i="6"/>
  <c r="F798" i="6"/>
  <c r="AM797" i="6"/>
  <c r="F797" i="6"/>
  <c r="AM796" i="6"/>
  <c r="F796" i="6"/>
  <c r="AM795" i="6"/>
  <c r="F795" i="6"/>
  <c r="AM794" i="6"/>
  <c r="F794" i="6"/>
  <c r="AM793" i="6"/>
  <c r="F793" i="6"/>
  <c r="AM792" i="6"/>
  <c r="F792" i="6"/>
  <c r="AM791" i="6"/>
  <c r="F791" i="6"/>
  <c r="AM790" i="6"/>
  <c r="F790" i="6"/>
  <c r="AM789" i="6"/>
  <c r="F789" i="6"/>
  <c r="AM788" i="6"/>
  <c r="F788" i="6"/>
  <c r="AM787" i="6"/>
  <c r="F787" i="6"/>
  <c r="AM786" i="6"/>
  <c r="F786" i="6"/>
  <c r="AM785" i="6"/>
  <c r="F785" i="6"/>
  <c r="AM784" i="6"/>
  <c r="F784" i="6"/>
  <c r="AM783" i="6"/>
  <c r="F783" i="6"/>
  <c r="AM782" i="6"/>
  <c r="F782" i="6"/>
  <c r="AM781" i="6"/>
  <c r="F781" i="6"/>
  <c r="AM780" i="6"/>
  <c r="F780" i="6"/>
  <c r="AM779" i="6"/>
  <c r="F779" i="6"/>
  <c r="AM778" i="6"/>
  <c r="F778" i="6"/>
  <c r="AM777" i="6"/>
  <c r="F777" i="6"/>
  <c r="AM776" i="6"/>
  <c r="F776" i="6"/>
  <c r="AM775" i="6"/>
  <c r="F775" i="6"/>
  <c r="AM774" i="6"/>
  <c r="F774" i="6"/>
  <c r="AM773" i="6"/>
  <c r="F773" i="6"/>
  <c r="AM772" i="6"/>
  <c r="F772" i="6"/>
  <c r="AM771" i="6"/>
  <c r="F771" i="6"/>
  <c r="AM770" i="6"/>
  <c r="F770" i="6"/>
  <c r="AM769" i="6"/>
  <c r="F769" i="6"/>
  <c r="AM768" i="6"/>
  <c r="F768" i="6"/>
  <c r="AM767" i="6"/>
  <c r="F767" i="6"/>
  <c r="AM766" i="6"/>
  <c r="F766" i="6"/>
  <c r="AM765" i="6"/>
  <c r="F765" i="6"/>
  <c r="AM764" i="6"/>
  <c r="F764" i="6"/>
  <c r="AM763" i="6"/>
  <c r="F763" i="6"/>
  <c r="AM762" i="6"/>
  <c r="F762" i="6"/>
  <c r="AM761" i="6"/>
  <c r="F761" i="6"/>
  <c r="AM760" i="6"/>
  <c r="F760" i="6"/>
  <c r="AM759" i="6"/>
  <c r="F759" i="6"/>
  <c r="AM758" i="6"/>
  <c r="F758" i="6"/>
  <c r="AM757" i="6"/>
  <c r="F757" i="6"/>
  <c r="AM756" i="6"/>
  <c r="F756" i="6"/>
  <c r="AM755" i="6"/>
  <c r="F755" i="6"/>
  <c r="AM754" i="6"/>
  <c r="F754" i="6"/>
  <c r="AM753" i="6"/>
  <c r="F753" i="6"/>
  <c r="AM752" i="6"/>
  <c r="F752" i="6"/>
  <c r="AM751" i="6"/>
  <c r="F751" i="6"/>
  <c r="AM750" i="6"/>
  <c r="F750" i="6"/>
  <c r="AM749" i="6"/>
  <c r="F749" i="6"/>
  <c r="AM748" i="6"/>
  <c r="F748" i="6"/>
  <c r="AM747" i="6"/>
  <c r="F747" i="6"/>
  <c r="AM746" i="6"/>
  <c r="F746" i="6"/>
  <c r="AM745" i="6"/>
  <c r="F745" i="6"/>
  <c r="AM744" i="6"/>
  <c r="F744" i="6"/>
  <c r="AM743" i="6"/>
  <c r="F743" i="6"/>
  <c r="AM742" i="6"/>
  <c r="F742" i="6"/>
  <c r="AM741" i="6"/>
  <c r="F741" i="6"/>
  <c r="AM740" i="6"/>
  <c r="F740" i="6"/>
  <c r="AM739" i="6"/>
  <c r="F739" i="6"/>
  <c r="AM738" i="6"/>
  <c r="F738" i="6"/>
  <c r="AM737" i="6"/>
  <c r="F737" i="6"/>
  <c r="AM736" i="6"/>
  <c r="F736" i="6"/>
  <c r="AM735" i="6"/>
  <c r="F735" i="6"/>
  <c r="AM734" i="6"/>
  <c r="F734" i="6"/>
  <c r="AM733" i="6"/>
  <c r="F733" i="6"/>
  <c r="AM732" i="6"/>
  <c r="F732" i="6"/>
  <c r="AM731" i="6"/>
  <c r="F731" i="6"/>
  <c r="AM730" i="6"/>
  <c r="F730" i="6"/>
  <c r="AM729" i="6"/>
  <c r="F729" i="6"/>
  <c r="AM728" i="6"/>
  <c r="F728" i="6"/>
  <c r="AM727" i="6"/>
  <c r="F727" i="6"/>
  <c r="AM726" i="6"/>
  <c r="F726" i="6"/>
  <c r="AM725" i="6"/>
  <c r="F725" i="6"/>
  <c r="AM724" i="6"/>
  <c r="F724" i="6"/>
  <c r="AM723" i="6"/>
  <c r="F723" i="6"/>
  <c r="AM722" i="6"/>
  <c r="F722" i="6"/>
  <c r="AM721" i="6"/>
  <c r="F721" i="6"/>
  <c r="AM720" i="6"/>
  <c r="F720" i="6"/>
  <c r="AM719" i="6"/>
  <c r="F719" i="6"/>
  <c r="AM718" i="6"/>
  <c r="F718" i="6"/>
  <c r="AM717" i="6"/>
  <c r="F717" i="6"/>
  <c r="AM716" i="6"/>
  <c r="F716" i="6"/>
  <c r="AM715" i="6"/>
  <c r="F715" i="6"/>
  <c r="AM714" i="6"/>
  <c r="F714" i="6"/>
  <c r="AM713" i="6"/>
  <c r="F713" i="6"/>
  <c r="AM712" i="6"/>
  <c r="F712" i="6"/>
  <c r="AM711" i="6"/>
  <c r="F711" i="6"/>
  <c r="AM710" i="6"/>
  <c r="F710" i="6"/>
  <c r="AM709" i="6"/>
  <c r="F709" i="6"/>
  <c r="AM708" i="6"/>
  <c r="F708" i="6"/>
  <c r="AM707" i="6"/>
  <c r="F707" i="6"/>
  <c r="AM706" i="6"/>
  <c r="F706" i="6"/>
  <c r="AM705" i="6"/>
  <c r="F705" i="6"/>
  <c r="AM704" i="6"/>
  <c r="F704" i="6"/>
  <c r="AM703" i="6"/>
  <c r="F703" i="6"/>
  <c r="AM702" i="6"/>
  <c r="F702" i="6"/>
  <c r="AM701" i="6"/>
  <c r="F701" i="6"/>
  <c r="AM700" i="6"/>
  <c r="F700" i="6"/>
  <c r="AM699" i="6"/>
  <c r="F699" i="6"/>
  <c r="AM698" i="6"/>
  <c r="F698" i="6"/>
  <c r="AM697" i="6"/>
  <c r="F697" i="6"/>
  <c r="AM696" i="6"/>
  <c r="F696" i="6"/>
  <c r="AM695" i="6"/>
  <c r="F695" i="6"/>
  <c r="AM694" i="6"/>
  <c r="F694" i="6"/>
  <c r="AM693" i="6"/>
  <c r="F693" i="6"/>
  <c r="AM692" i="6"/>
  <c r="F692" i="6"/>
  <c r="AM691" i="6"/>
  <c r="F691" i="6"/>
  <c r="AM690" i="6"/>
  <c r="F690" i="6"/>
  <c r="AM689" i="6"/>
  <c r="F689" i="6"/>
  <c r="AM688" i="6"/>
  <c r="F688" i="6"/>
  <c r="AM687" i="6"/>
  <c r="F687" i="6"/>
  <c r="AM686" i="6"/>
  <c r="F686" i="6"/>
  <c r="AM685" i="6"/>
  <c r="F685" i="6"/>
  <c r="AM684" i="6"/>
  <c r="F684" i="6"/>
  <c r="AM683" i="6"/>
  <c r="F683" i="6"/>
  <c r="AM682" i="6"/>
  <c r="F682" i="6"/>
  <c r="AM681" i="6"/>
  <c r="F681" i="6"/>
  <c r="AM680" i="6"/>
  <c r="F680" i="6"/>
  <c r="AM679" i="6"/>
  <c r="F679" i="6"/>
  <c r="AM678" i="6"/>
  <c r="F678" i="6"/>
  <c r="AM677" i="6"/>
  <c r="F677" i="6"/>
  <c r="AM676" i="6"/>
  <c r="F676" i="6"/>
  <c r="AM675" i="6"/>
  <c r="F675" i="6"/>
  <c r="AM674" i="6"/>
  <c r="F674" i="6"/>
  <c r="AM673" i="6"/>
  <c r="F673" i="6"/>
  <c r="AM672" i="6"/>
  <c r="F672" i="6"/>
  <c r="AM671" i="6"/>
  <c r="F671" i="6"/>
  <c r="AM670" i="6"/>
  <c r="F670" i="6"/>
  <c r="AM669" i="6"/>
  <c r="F669" i="6"/>
  <c r="AM668" i="6"/>
  <c r="F668" i="6"/>
  <c r="AM667" i="6"/>
  <c r="F667" i="6"/>
  <c r="AM666" i="6"/>
  <c r="F666" i="6"/>
  <c r="AM665" i="6"/>
  <c r="F665" i="6"/>
  <c r="AM664" i="6"/>
  <c r="F664" i="6"/>
  <c r="AM663" i="6"/>
  <c r="F663" i="6"/>
  <c r="AM662" i="6"/>
  <c r="F662" i="6"/>
  <c r="AM661" i="6"/>
  <c r="F661" i="6"/>
  <c r="AM660" i="6"/>
  <c r="F660" i="6"/>
  <c r="AM659" i="6"/>
  <c r="F659" i="6"/>
  <c r="AM658" i="6"/>
  <c r="F658" i="6"/>
  <c r="AM657" i="6"/>
  <c r="F657" i="6"/>
  <c r="AM656" i="6"/>
  <c r="F656" i="6"/>
  <c r="AM655" i="6"/>
  <c r="F655" i="6"/>
  <c r="AM654" i="6"/>
  <c r="F654" i="6"/>
  <c r="AM653" i="6"/>
  <c r="F653" i="6"/>
  <c r="AM652" i="6"/>
  <c r="F652" i="6"/>
  <c r="AM651" i="6"/>
  <c r="F651" i="6"/>
  <c r="AM650" i="6"/>
  <c r="F650" i="6"/>
  <c r="AM649" i="6"/>
  <c r="F649" i="6"/>
  <c r="AM648" i="6"/>
  <c r="F648" i="6"/>
  <c r="AM647" i="6"/>
  <c r="F647" i="6"/>
  <c r="AM646" i="6"/>
  <c r="F646" i="6"/>
  <c r="AM645" i="6"/>
  <c r="F645" i="6"/>
  <c r="AM644" i="6"/>
  <c r="F644" i="6"/>
  <c r="AM643" i="6"/>
  <c r="F643" i="6"/>
  <c r="AM642" i="6"/>
  <c r="F642" i="6"/>
  <c r="AM641" i="6"/>
  <c r="F641" i="6"/>
  <c r="AM640" i="6"/>
  <c r="F640" i="6"/>
  <c r="AM639" i="6"/>
  <c r="F639" i="6"/>
  <c r="AM638" i="6"/>
  <c r="F638" i="6"/>
  <c r="AM637" i="6"/>
  <c r="F637" i="6"/>
  <c r="AM636" i="6"/>
  <c r="F636" i="6"/>
  <c r="AM635" i="6"/>
  <c r="F635" i="6"/>
  <c r="AM634" i="6"/>
  <c r="F634" i="6"/>
  <c r="AM633" i="6"/>
  <c r="F633" i="6"/>
  <c r="AM632" i="6"/>
  <c r="F632" i="6"/>
  <c r="AM631" i="6"/>
  <c r="F631" i="6"/>
  <c r="AM630" i="6"/>
  <c r="F630" i="6"/>
  <c r="AM629" i="6"/>
  <c r="F629" i="6"/>
  <c r="AM628" i="6"/>
  <c r="F628" i="6"/>
  <c r="AM627" i="6"/>
  <c r="F627" i="6"/>
  <c r="AM626" i="6"/>
  <c r="F626" i="6"/>
  <c r="AM625" i="6"/>
  <c r="F625" i="6"/>
  <c r="AM624" i="6"/>
  <c r="F624" i="6"/>
  <c r="AM623" i="6"/>
  <c r="F623" i="6"/>
  <c r="AM622" i="6"/>
  <c r="F622" i="6"/>
  <c r="AM621" i="6"/>
  <c r="F621" i="6"/>
  <c r="AM620" i="6"/>
  <c r="F620" i="6"/>
  <c r="AM619" i="6"/>
  <c r="F619" i="6"/>
  <c r="AM618" i="6"/>
  <c r="F618" i="6"/>
  <c r="AM617" i="6"/>
  <c r="F617" i="6"/>
  <c r="AM616" i="6"/>
  <c r="F616" i="6"/>
  <c r="AM615" i="6"/>
  <c r="F615" i="6"/>
  <c r="AM614" i="6"/>
  <c r="F614" i="6"/>
  <c r="AM613" i="6"/>
  <c r="F613" i="6"/>
  <c r="AM612" i="6"/>
  <c r="F612" i="6"/>
  <c r="AM611" i="6"/>
  <c r="F611" i="6"/>
  <c r="AM610" i="6"/>
  <c r="F610" i="6"/>
  <c r="AM609" i="6"/>
  <c r="F609" i="6"/>
  <c r="AM608" i="6"/>
  <c r="F608" i="6"/>
  <c r="AM607" i="6"/>
  <c r="F607" i="6"/>
  <c r="AM606" i="6"/>
  <c r="F606" i="6"/>
  <c r="AM605" i="6"/>
  <c r="F605" i="6"/>
  <c r="AM604" i="6"/>
  <c r="F604" i="6"/>
  <c r="AM603" i="6"/>
  <c r="F603" i="6"/>
  <c r="AM602" i="6"/>
  <c r="F602" i="6"/>
  <c r="AM601" i="6"/>
  <c r="F601" i="6"/>
  <c r="AM600" i="6"/>
  <c r="F600" i="6"/>
  <c r="AM599" i="6"/>
  <c r="F599" i="6"/>
  <c r="AM598" i="6"/>
  <c r="F598" i="6"/>
  <c r="AM597" i="6"/>
  <c r="F597" i="6"/>
  <c r="AM596" i="6"/>
  <c r="F596" i="6"/>
  <c r="AM595" i="6"/>
  <c r="F595" i="6"/>
  <c r="AM594" i="6"/>
  <c r="F594" i="6"/>
  <c r="AM593" i="6"/>
  <c r="F593" i="6"/>
  <c r="AM592" i="6"/>
  <c r="F592" i="6"/>
  <c r="AM591" i="6"/>
  <c r="F591" i="6"/>
  <c r="AM590" i="6"/>
  <c r="F590" i="6"/>
  <c r="AM589" i="6"/>
  <c r="F589" i="6"/>
  <c r="AM588" i="6"/>
  <c r="F588" i="6"/>
  <c r="AM587" i="6"/>
  <c r="F587" i="6"/>
  <c r="AM586" i="6"/>
  <c r="F586" i="6"/>
  <c r="AM585" i="6"/>
  <c r="F585" i="6"/>
  <c r="AM584" i="6"/>
  <c r="F584" i="6"/>
  <c r="AM583" i="6"/>
  <c r="F583" i="6"/>
  <c r="AM582" i="6"/>
  <c r="F582" i="6"/>
  <c r="AM581" i="6"/>
  <c r="F581" i="6"/>
  <c r="AM580" i="6"/>
  <c r="F580" i="6"/>
  <c r="AM579" i="6"/>
  <c r="F579" i="6"/>
  <c r="AM578" i="6"/>
  <c r="F578" i="6"/>
  <c r="AM577" i="6"/>
  <c r="F577" i="6"/>
  <c r="AM576" i="6"/>
  <c r="F576" i="6"/>
  <c r="AM575" i="6"/>
  <c r="F575" i="6"/>
  <c r="AM574" i="6"/>
  <c r="F574" i="6"/>
  <c r="AM573" i="6"/>
  <c r="F573" i="6"/>
  <c r="AM572" i="6"/>
  <c r="F572" i="6"/>
  <c r="AM571" i="6"/>
  <c r="F571" i="6"/>
  <c r="AM570" i="6"/>
  <c r="F570" i="6"/>
  <c r="AM569" i="6"/>
  <c r="F569" i="6"/>
  <c r="AM568" i="6"/>
  <c r="F568" i="6"/>
  <c r="AM567" i="6"/>
  <c r="F567" i="6"/>
  <c r="AM566" i="6"/>
  <c r="F566" i="6"/>
  <c r="AM565" i="6"/>
  <c r="F565" i="6"/>
  <c r="AM564" i="6"/>
  <c r="F564" i="6"/>
  <c r="AM563" i="6"/>
  <c r="F563" i="6"/>
  <c r="AM562" i="6"/>
  <c r="F562" i="6"/>
  <c r="AM561" i="6"/>
  <c r="F561" i="6"/>
  <c r="AM560" i="6"/>
  <c r="F560" i="6"/>
  <c r="AM559" i="6"/>
  <c r="F559" i="6"/>
  <c r="AM558" i="6"/>
  <c r="F558" i="6"/>
  <c r="AM557" i="6"/>
  <c r="F557" i="6"/>
  <c r="AM556" i="6"/>
  <c r="F556" i="6"/>
  <c r="AM555" i="6"/>
  <c r="F555" i="6"/>
  <c r="AM554" i="6"/>
  <c r="F554" i="6"/>
  <c r="AM553" i="6"/>
  <c r="F553" i="6"/>
  <c r="AM552" i="6"/>
  <c r="F552" i="6"/>
  <c r="AM551" i="6"/>
  <c r="F551" i="6"/>
  <c r="AM550" i="6"/>
  <c r="F550" i="6"/>
  <c r="AM549" i="6"/>
  <c r="F549" i="6"/>
  <c r="AM548" i="6"/>
  <c r="F548" i="6"/>
  <c r="AM547" i="6"/>
  <c r="F547" i="6"/>
  <c r="AM546" i="6"/>
  <c r="F546" i="6"/>
  <c r="AM545" i="6"/>
  <c r="F545" i="6"/>
  <c r="AM544" i="6"/>
  <c r="F544" i="6"/>
  <c r="AM543" i="6"/>
  <c r="F543" i="6"/>
  <c r="AM542" i="6"/>
  <c r="F542" i="6"/>
  <c r="AM541" i="6"/>
  <c r="F541" i="6"/>
  <c r="AM540" i="6"/>
  <c r="F540" i="6"/>
  <c r="AM539" i="6"/>
  <c r="F539" i="6"/>
  <c r="AM538" i="6"/>
  <c r="F538" i="6"/>
  <c r="AM537" i="6"/>
  <c r="F537" i="6"/>
  <c r="AM536" i="6"/>
  <c r="F536" i="6"/>
  <c r="AM535" i="6"/>
  <c r="F535" i="6"/>
  <c r="AM534" i="6"/>
  <c r="F534" i="6"/>
  <c r="AM533" i="6"/>
  <c r="F533" i="6"/>
  <c r="AM532" i="6"/>
  <c r="F532" i="6"/>
  <c r="AM531" i="6"/>
  <c r="F531" i="6"/>
  <c r="AM530" i="6"/>
  <c r="F530" i="6"/>
  <c r="AM529" i="6"/>
  <c r="F529" i="6"/>
  <c r="AM528" i="6"/>
  <c r="F528" i="6"/>
  <c r="AM527" i="6"/>
  <c r="F527" i="6"/>
  <c r="AM526" i="6"/>
  <c r="F526" i="6"/>
  <c r="AM525" i="6"/>
  <c r="F525" i="6"/>
  <c r="AM524" i="6"/>
  <c r="F524" i="6"/>
  <c r="AM523" i="6"/>
  <c r="F523" i="6"/>
  <c r="AM522" i="6"/>
  <c r="F522" i="6"/>
  <c r="AM521" i="6"/>
  <c r="F521" i="6"/>
  <c r="AM520" i="6"/>
  <c r="F520" i="6"/>
  <c r="AM519" i="6"/>
  <c r="F519" i="6"/>
  <c r="AM518" i="6"/>
  <c r="F518" i="6"/>
  <c r="AM517" i="6"/>
  <c r="F517" i="6"/>
  <c r="AM516" i="6"/>
  <c r="F516" i="6"/>
  <c r="AM515" i="6"/>
  <c r="F515" i="6"/>
  <c r="AM514" i="6"/>
  <c r="F514" i="6"/>
  <c r="AM513" i="6"/>
  <c r="F513" i="6"/>
  <c r="AM512" i="6"/>
  <c r="F512" i="6"/>
  <c r="AM511" i="6"/>
  <c r="F511" i="6"/>
  <c r="AM510" i="6"/>
  <c r="F510" i="6"/>
  <c r="AM509" i="6"/>
  <c r="F509" i="6"/>
  <c r="AM508" i="6"/>
  <c r="F508" i="6"/>
  <c r="AM507" i="6"/>
  <c r="F507" i="6"/>
  <c r="AM506" i="6"/>
  <c r="F506" i="6"/>
  <c r="AM505" i="6"/>
  <c r="F505" i="6"/>
  <c r="AM504" i="6"/>
  <c r="F504" i="6"/>
  <c r="AM503" i="6"/>
  <c r="F503" i="6"/>
  <c r="AM502" i="6"/>
  <c r="F502" i="6"/>
  <c r="AM501" i="6"/>
  <c r="F501" i="6"/>
  <c r="AM500" i="6"/>
  <c r="F500" i="6"/>
  <c r="AM499" i="6"/>
  <c r="F499" i="6"/>
  <c r="AM498" i="6"/>
  <c r="F498" i="6"/>
  <c r="AM497" i="6"/>
  <c r="F497" i="6"/>
  <c r="AM496" i="6"/>
  <c r="F496" i="6"/>
  <c r="AM495" i="6"/>
  <c r="F495" i="6"/>
  <c r="AM494" i="6"/>
  <c r="F494" i="6"/>
  <c r="AM493" i="6"/>
  <c r="F493" i="6"/>
  <c r="AM492" i="6"/>
  <c r="F492" i="6"/>
  <c r="AM491" i="6"/>
  <c r="F491" i="6"/>
  <c r="AM490" i="6"/>
  <c r="F490" i="6"/>
  <c r="AM489" i="6"/>
  <c r="F489" i="6"/>
  <c r="AM488" i="6"/>
  <c r="F488" i="6"/>
  <c r="AM487" i="6"/>
  <c r="F487" i="6"/>
  <c r="AM486" i="6"/>
  <c r="F486" i="6"/>
  <c r="AM485" i="6"/>
  <c r="F485" i="6"/>
  <c r="AM484" i="6"/>
  <c r="F484" i="6"/>
  <c r="AM483" i="6"/>
  <c r="F483" i="6"/>
  <c r="AM482" i="6"/>
  <c r="F482" i="6"/>
  <c r="AM481" i="6"/>
  <c r="F481" i="6"/>
  <c r="AM480" i="6"/>
  <c r="F480" i="6"/>
  <c r="AM479" i="6"/>
  <c r="F479" i="6"/>
  <c r="AM478" i="6"/>
  <c r="F478" i="6"/>
  <c r="AM477" i="6"/>
  <c r="F477" i="6"/>
  <c r="AM476" i="6"/>
  <c r="F476" i="6"/>
  <c r="AM475" i="6"/>
  <c r="F475" i="6"/>
  <c r="AM474" i="6"/>
  <c r="F474" i="6"/>
  <c r="AM473" i="6"/>
  <c r="F473" i="6"/>
  <c r="AM472" i="6"/>
  <c r="F472" i="6"/>
  <c r="AM471" i="6"/>
  <c r="F471" i="6"/>
  <c r="AM470" i="6"/>
  <c r="F470" i="6"/>
  <c r="AM469" i="6"/>
  <c r="F469" i="6"/>
  <c r="AM468" i="6"/>
  <c r="F468" i="6"/>
  <c r="AM467" i="6"/>
  <c r="F467" i="6"/>
  <c r="AM466" i="6"/>
  <c r="F466" i="6"/>
  <c r="AM465" i="6"/>
  <c r="F465" i="6"/>
  <c r="AM464" i="6"/>
  <c r="F464" i="6"/>
  <c r="AM463" i="6"/>
  <c r="F463" i="6"/>
  <c r="AM462" i="6"/>
  <c r="F462" i="6"/>
  <c r="AM461" i="6"/>
  <c r="F461" i="6"/>
  <c r="AM460" i="6"/>
  <c r="F460" i="6"/>
  <c r="AM459" i="6"/>
  <c r="F459" i="6"/>
  <c r="AM458" i="6"/>
  <c r="F458" i="6"/>
  <c r="AM457" i="6"/>
  <c r="F457" i="6"/>
  <c r="AM456" i="6"/>
  <c r="F456" i="6"/>
  <c r="AM455" i="6"/>
  <c r="F455" i="6"/>
  <c r="AM454" i="6"/>
  <c r="F454" i="6"/>
  <c r="AM453" i="6"/>
  <c r="F453" i="6"/>
  <c r="AM452" i="6"/>
  <c r="F452" i="6"/>
  <c r="AM451" i="6"/>
  <c r="F451" i="6"/>
  <c r="AM450" i="6"/>
  <c r="F450" i="6"/>
  <c r="AM449" i="6"/>
  <c r="F449" i="6"/>
  <c r="AM448" i="6"/>
  <c r="F448" i="6"/>
  <c r="AM447" i="6"/>
  <c r="F447" i="6"/>
  <c r="AM446" i="6"/>
  <c r="F446" i="6"/>
  <c r="AM445" i="6"/>
  <c r="F445" i="6"/>
  <c r="AM444" i="6"/>
  <c r="F444" i="6"/>
  <c r="AM443" i="6"/>
  <c r="F443" i="6"/>
  <c r="AM442" i="6"/>
  <c r="F442" i="6"/>
  <c r="AM441" i="6"/>
  <c r="F441" i="6"/>
  <c r="AM440" i="6"/>
  <c r="F440" i="6"/>
  <c r="AM439" i="6"/>
  <c r="F439" i="6"/>
  <c r="AM438" i="6"/>
  <c r="F438" i="6"/>
  <c r="AM437" i="6"/>
  <c r="F437" i="6"/>
  <c r="AM436" i="6"/>
  <c r="F436" i="6"/>
  <c r="AM435" i="6"/>
  <c r="F435" i="6"/>
  <c r="AM434" i="6"/>
  <c r="F434" i="6"/>
  <c r="AM433" i="6"/>
  <c r="F433" i="6"/>
  <c r="AM432" i="6"/>
  <c r="F432" i="6"/>
  <c r="AM431" i="6"/>
  <c r="F431" i="6"/>
  <c r="AM430" i="6"/>
  <c r="F430" i="6"/>
  <c r="AM429" i="6"/>
  <c r="F429" i="6"/>
  <c r="AM428" i="6"/>
  <c r="F428" i="6"/>
  <c r="AM427" i="6"/>
  <c r="F427" i="6"/>
  <c r="AM426" i="6"/>
  <c r="F426" i="6"/>
  <c r="AM425" i="6"/>
  <c r="F425" i="6"/>
  <c r="AM424" i="6"/>
  <c r="F424" i="6"/>
  <c r="AM423" i="6"/>
  <c r="F423" i="6"/>
  <c r="AM422" i="6"/>
  <c r="F422" i="6"/>
  <c r="AM421" i="6"/>
  <c r="F421" i="6"/>
  <c r="AM420" i="6"/>
  <c r="F420" i="6"/>
  <c r="AM419" i="6"/>
  <c r="F419" i="6"/>
  <c r="AM418" i="6"/>
  <c r="F418" i="6"/>
  <c r="AM417" i="6"/>
  <c r="F417" i="6"/>
  <c r="AM416" i="6"/>
  <c r="F416" i="6"/>
  <c r="AM415" i="6"/>
  <c r="F415" i="6"/>
  <c r="AM414" i="6"/>
  <c r="F414" i="6"/>
  <c r="AM413" i="6"/>
  <c r="F413" i="6"/>
  <c r="AM412" i="6"/>
  <c r="F412" i="6"/>
  <c r="AM411" i="6"/>
  <c r="F411" i="6"/>
  <c r="AM410" i="6"/>
  <c r="F410" i="6"/>
  <c r="AM409" i="6"/>
  <c r="F409" i="6"/>
  <c r="AM408" i="6"/>
  <c r="F408" i="6"/>
  <c r="AM407" i="6"/>
  <c r="F407" i="6"/>
  <c r="AM406" i="6"/>
  <c r="F406" i="6"/>
  <c r="AM405" i="6"/>
  <c r="F405" i="6"/>
  <c r="AM404" i="6"/>
  <c r="F404" i="6"/>
  <c r="AM403" i="6"/>
  <c r="F403" i="6"/>
  <c r="AM402" i="6"/>
  <c r="F402" i="6"/>
  <c r="AM401" i="6"/>
  <c r="F401" i="6"/>
  <c r="AM400" i="6"/>
  <c r="F400" i="6"/>
  <c r="AM399" i="6"/>
  <c r="F399" i="6"/>
  <c r="AM398" i="6"/>
  <c r="F398" i="6"/>
  <c r="AM397" i="6"/>
  <c r="F397" i="6"/>
  <c r="AM396" i="6"/>
  <c r="F396" i="6"/>
  <c r="AM395" i="6"/>
  <c r="F395" i="6"/>
  <c r="AM394" i="6"/>
  <c r="F394" i="6"/>
  <c r="AM393" i="6"/>
  <c r="F393" i="6"/>
  <c r="AM392" i="6"/>
  <c r="F392" i="6"/>
  <c r="AM391" i="6"/>
  <c r="F391" i="6"/>
  <c r="AM390" i="6"/>
  <c r="F390" i="6"/>
  <c r="AM389" i="6"/>
  <c r="F389" i="6"/>
  <c r="AM388" i="6"/>
  <c r="F388" i="6"/>
  <c r="AM387" i="6"/>
  <c r="F387" i="6"/>
  <c r="AM386" i="6"/>
  <c r="F386" i="6"/>
  <c r="AM385" i="6"/>
  <c r="F385" i="6"/>
  <c r="AM384" i="6"/>
  <c r="F384" i="6"/>
  <c r="AM383" i="6"/>
  <c r="F383" i="6"/>
  <c r="AM382" i="6"/>
  <c r="F382" i="6"/>
  <c r="AM381" i="6"/>
  <c r="F381" i="6"/>
  <c r="AM380" i="6"/>
  <c r="F380" i="6"/>
  <c r="AM379" i="6"/>
  <c r="F379" i="6"/>
  <c r="AM378" i="6"/>
  <c r="F378" i="6"/>
  <c r="AM377" i="6"/>
  <c r="F377" i="6"/>
  <c r="AM376" i="6"/>
  <c r="F376" i="6"/>
  <c r="AM375" i="6"/>
  <c r="F375" i="6"/>
  <c r="AM374" i="6"/>
  <c r="F374" i="6"/>
  <c r="AM373" i="6"/>
  <c r="F373" i="6"/>
  <c r="AM372" i="6"/>
  <c r="F372" i="6"/>
  <c r="AM371" i="6"/>
  <c r="F371" i="6"/>
  <c r="AM370" i="6"/>
  <c r="F370" i="6"/>
  <c r="AM369" i="6"/>
  <c r="F369" i="6"/>
  <c r="AM368" i="6"/>
  <c r="F368" i="6"/>
  <c r="AM367" i="6"/>
  <c r="F367" i="6"/>
  <c r="AM366" i="6"/>
  <c r="F366" i="6"/>
  <c r="AM365" i="6"/>
  <c r="F365" i="6"/>
  <c r="AM364" i="6"/>
  <c r="F364" i="6"/>
  <c r="AM363" i="6"/>
  <c r="F363" i="6"/>
  <c r="AM362" i="6"/>
  <c r="F362" i="6"/>
  <c r="AM361" i="6"/>
  <c r="F361" i="6"/>
  <c r="AM360" i="6"/>
  <c r="F360" i="6"/>
  <c r="AM359" i="6"/>
  <c r="F359" i="6"/>
  <c r="AM358" i="6"/>
  <c r="F358" i="6"/>
  <c r="AM357" i="6"/>
  <c r="F357" i="6"/>
  <c r="AM356" i="6"/>
  <c r="F356" i="6"/>
  <c r="AM355" i="6"/>
  <c r="F355" i="6"/>
  <c r="AM354" i="6"/>
  <c r="F354" i="6"/>
  <c r="AM353" i="6"/>
  <c r="F353" i="6"/>
  <c r="AM352" i="6"/>
  <c r="F352" i="6"/>
  <c r="AM351" i="6"/>
  <c r="F351" i="6"/>
  <c r="AM350" i="6"/>
  <c r="F350" i="6"/>
  <c r="AM349" i="6"/>
  <c r="F349" i="6"/>
  <c r="AM348" i="6"/>
  <c r="F348" i="6"/>
  <c r="AM347" i="6"/>
  <c r="F347" i="6"/>
  <c r="AM346" i="6"/>
  <c r="F346" i="6"/>
  <c r="AM345" i="6"/>
  <c r="F345" i="6"/>
  <c r="AM344" i="6"/>
  <c r="F344" i="6"/>
  <c r="AM343" i="6"/>
  <c r="F343" i="6"/>
  <c r="AM342" i="6"/>
  <c r="F342" i="6"/>
  <c r="AM341" i="6"/>
  <c r="F341" i="6"/>
  <c r="AM340" i="6"/>
  <c r="F340" i="6"/>
  <c r="AM339" i="6"/>
  <c r="F339" i="6"/>
  <c r="AM338" i="6"/>
  <c r="F338" i="6"/>
  <c r="AM337" i="6"/>
  <c r="F337" i="6"/>
  <c r="AM336" i="6"/>
  <c r="F336" i="6"/>
  <c r="AM335" i="6"/>
  <c r="F335" i="6"/>
  <c r="AM334" i="6"/>
  <c r="F334" i="6"/>
  <c r="AM333" i="6"/>
  <c r="F333" i="6"/>
  <c r="AM332" i="6"/>
  <c r="F332" i="6"/>
  <c r="AM331" i="6"/>
  <c r="F331" i="6"/>
  <c r="AM330" i="6"/>
  <c r="F330" i="6"/>
  <c r="AM329" i="6"/>
  <c r="F329" i="6"/>
  <c r="AM328" i="6"/>
  <c r="F328" i="6"/>
  <c r="AM327" i="6"/>
  <c r="F327" i="6"/>
  <c r="AM326" i="6"/>
  <c r="F326" i="6"/>
  <c r="AM325" i="6"/>
  <c r="F325" i="6"/>
  <c r="AM324" i="6"/>
  <c r="F324" i="6"/>
  <c r="AM323" i="6"/>
  <c r="F323" i="6"/>
  <c r="AM322" i="6"/>
  <c r="F322" i="6"/>
  <c r="AM321" i="6"/>
  <c r="F321" i="6"/>
  <c r="AM320" i="6"/>
  <c r="F320" i="6"/>
  <c r="AM319" i="6"/>
  <c r="F319" i="6"/>
  <c r="AM318" i="6"/>
  <c r="F318" i="6"/>
  <c r="AM317" i="6"/>
  <c r="F317" i="6"/>
  <c r="AM316" i="6"/>
  <c r="F316" i="6"/>
  <c r="AM315" i="6"/>
  <c r="F315" i="6"/>
  <c r="AM314" i="6"/>
  <c r="F314" i="6"/>
  <c r="AM313" i="6"/>
  <c r="F313" i="6"/>
  <c r="AM312" i="6"/>
  <c r="F312" i="6"/>
  <c r="AM311" i="6"/>
  <c r="F311" i="6"/>
  <c r="AM310" i="6"/>
  <c r="F310" i="6"/>
  <c r="AM309" i="6"/>
  <c r="F309" i="6"/>
  <c r="AM308" i="6"/>
  <c r="F308" i="6"/>
  <c r="AM307" i="6"/>
  <c r="F307" i="6"/>
  <c r="AM306" i="6"/>
  <c r="F306" i="6"/>
  <c r="AM305" i="6"/>
  <c r="F305" i="6"/>
  <c r="AM304" i="6"/>
  <c r="F304" i="6"/>
  <c r="AM303" i="6"/>
  <c r="F303" i="6"/>
  <c r="AM302" i="6"/>
  <c r="F302" i="6"/>
  <c r="AM301" i="6"/>
  <c r="F301" i="6"/>
  <c r="AM300" i="6"/>
  <c r="F300" i="6"/>
  <c r="AM299" i="6"/>
  <c r="F299" i="6"/>
  <c r="AM298" i="6"/>
  <c r="F298" i="6"/>
  <c r="AM297" i="6"/>
  <c r="F297" i="6"/>
  <c r="AM296" i="6"/>
  <c r="F296" i="6"/>
  <c r="AM295" i="6"/>
  <c r="F295" i="6"/>
  <c r="AM294" i="6"/>
  <c r="F294" i="6"/>
  <c r="AM293" i="6"/>
  <c r="F293" i="6"/>
  <c r="AM292" i="6"/>
  <c r="F292" i="6"/>
  <c r="AM291" i="6"/>
  <c r="F291" i="6"/>
  <c r="AM290" i="6"/>
  <c r="F290" i="6"/>
  <c r="AM289" i="6"/>
  <c r="F289" i="6"/>
  <c r="AM288" i="6"/>
  <c r="F288" i="6"/>
  <c r="AM287" i="6"/>
  <c r="F287" i="6"/>
  <c r="AM286" i="6"/>
  <c r="F286" i="6"/>
  <c r="AM285" i="6"/>
  <c r="F285" i="6"/>
  <c r="AM284" i="6"/>
  <c r="F284" i="6"/>
  <c r="AM283" i="6"/>
  <c r="F283" i="6"/>
  <c r="AM282" i="6"/>
  <c r="F282" i="6"/>
  <c r="AM281" i="6"/>
  <c r="F281" i="6"/>
  <c r="AM280" i="6"/>
  <c r="F280" i="6"/>
  <c r="AM279" i="6"/>
  <c r="F279" i="6"/>
  <c r="AM278" i="6"/>
  <c r="F278" i="6"/>
  <c r="AM277" i="6"/>
  <c r="F277" i="6"/>
  <c r="AM276" i="6"/>
  <c r="F276" i="6"/>
  <c r="AM275" i="6"/>
  <c r="F275" i="6"/>
  <c r="AM274" i="6"/>
  <c r="F274" i="6"/>
  <c r="AM273" i="6"/>
  <c r="F273" i="6"/>
  <c r="AM272" i="6"/>
  <c r="F272" i="6"/>
  <c r="AM271" i="6"/>
  <c r="F271" i="6"/>
  <c r="AM270" i="6"/>
  <c r="F270" i="6"/>
  <c r="AM269" i="6"/>
  <c r="F269" i="6"/>
  <c r="AM268" i="6"/>
  <c r="F268" i="6"/>
  <c r="AM267" i="6"/>
  <c r="F267" i="6"/>
  <c r="AM266" i="6"/>
  <c r="F266" i="6"/>
  <c r="AM265" i="6"/>
  <c r="F265" i="6"/>
  <c r="AM264" i="6"/>
  <c r="F264" i="6"/>
  <c r="AM263" i="6"/>
  <c r="F263" i="6"/>
  <c r="AM262" i="6"/>
  <c r="F262" i="6"/>
  <c r="AM261" i="6"/>
  <c r="F261" i="6"/>
  <c r="AM260" i="6"/>
  <c r="F260" i="6"/>
  <c r="AM259" i="6"/>
  <c r="F259" i="6"/>
  <c r="AM258" i="6"/>
  <c r="F258" i="6"/>
  <c r="AM257" i="6"/>
  <c r="F257" i="6"/>
  <c r="AM256" i="6"/>
  <c r="F256" i="6"/>
  <c r="AM255" i="6"/>
  <c r="F255" i="6"/>
  <c r="AM254" i="6"/>
  <c r="F254" i="6"/>
  <c r="AM253" i="6"/>
  <c r="F253" i="6"/>
  <c r="AM252" i="6"/>
  <c r="F252" i="6"/>
  <c r="AM251" i="6"/>
  <c r="F251" i="6"/>
  <c r="AM250" i="6"/>
  <c r="F250" i="6"/>
  <c r="AM249" i="6"/>
  <c r="F249" i="6"/>
  <c r="AM248" i="6"/>
  <c r="F248" i="6"/>
  <c r="AM247" i="6"/>
  <c r="F247" i="6"/>
  <c r="AM246" i="6"/>
  <c r="F246" i="6"/>
  <c r="AM245" i="6"/>
  <c r="F245" i="6"/>
  <c r="AM244" i="6"/>
  <c r="F244" i="6"/>
  <c r="AM243" i="6"/>
  <c r="F243" i="6"/>
  <c r="AM242" i="6"/>
  <c r="F242" i="6"/>
  <c r="AM241" i="6"/>
  <c r="F241" i="6"/>
  <c r="AM240" i="6"/>
  <c r="F240" i="6"/>
  <c r="AM239" i="6"/>
  <c r="F239" i="6"/>
  <c r="AM238" i="6"/>
  <c r="F238" i="6"/>
  <c r="AM237" i="6"/>
  <c r="F237" i="6"/>
  <c r="AM236" i="6"/>
  <c r="F236" i="6"/>
  <c r="AM235" i="6"/>
  <c r="F235" i="6"/>
  <c r="AM234" i="6"/>
  <c r="F234" i="6"/>
  <c r="AM233" i="6"/>
  <c r="F233" i="6"/>
  <c r="AM232" i="6"/>
  <c r="F232" i="6"/>
  <c r="AM231" i="6"/>
  <c r="F231" i="6"/>
  <c r="AM230" i="6"/>
  <c r="F230" i="6"/>
  <c r="AM229" i="6"/>
  <c r="F229" i="6"/>
  <c r="AM228" i="6"/>
  <c r="F228" i="6"/>
  <c r="AM227" i="6"/>
  <c r="F227" i="6"/>
  <c r="AM226" i="6"/>
  <c r="F226" i="6"/>
  <c r="AM225" i="6"/>
  <c r="F225" i="6"/>
  <c r="AM224" i="6"/>
  <c r="F224" i="6"/>
  <c r="AM223" i="6"/>
  <c r="F223" i="6"/>
  <c r="AM222" i="6"/>
  <c r="F222" i="6"/>
  <c r="F221" i="6"/>
  <c r="AM220" i="6"/>
  <c r="F220" i="6"/>
  <c r="AM219" i="6"/>
  <c r="F219" i="6"/>
  <c r="AM218" i="6"/>
  <c r="F218" i="6"/>
  <c r="AM217" i="6"/>
  <c r="F217" i="6"/>
  <c r="AM216" i="6"/>
  <c r="F216" i="6"/>
  <c r="AM215" i="6"/>
  <c r="F215" i="6"/>
  <c r="AM214" i="6"/>
  <c r="F214" i="6"/>
  <c r="AM213" i="6"/>
  <c r="F213" i="6"/>
  <c r="AM212" i="6"/>
  <c r="F212" i="6"/>
  <c r="AM211" i="6"/>
  <c r="F211" i="6"/>
  <c r="AM210" i="6"/>
  <c r="F210" i="6"/>
  <c r="AM209" i="6"/>
  <c r="F209" i="6"/>
  <c r="AM208" i="6"/>
  <c r="F208" i="6"/>
  <c r="AM207" i="6"/>
  <c r="F207" i="6"/>
  <c r="AM206" i="6"/>
  <c r="F206" i="6"/>
  <c r="AM205" i="6"/>
  <c r="F205" i="6"/>
  <c r="AM204" i="6"/>
  <c r="F204" i="6"/>
  <c r="AM203" i="6"/>
  <c r="F203" i="6"/>
  <c r="AM202" i="6"/>
  <c r="F202" i="6"/>
  <c r="AM201" i="6"/>
  <c r="F201" i="6"/>
  <c r="AM200" i="6"/>
  <c r="F200" i="6"/>
  <c r="AM199" i="6"/>
  <c r="F199" i="6"/>
  <c r="AM198" i="6"/>
  <c r="F198" i="6"/>
  <c r="AM197" i="6"/>
  <c r="F197" i="6"/>
  <c r="AM196" i="6"/>
  <c r="F196" i="6"/>
  <c r="AM195" i="6"/>
  <c r="F195" i="6"/>
  <c r="AM194" i="6"/>
  <c r="F194" i="6"/>
  <c r="AM193" i="6"/>
  <c r="F193" i="6"/>
  <c r="AM192" i="6"/>
  <c r="F192" i="6"/>
  <c r="AM191" i="6"/>
  <c r="F191" i="6"/>
  <c r="AM190" i="6"/>
  <c r="F190" i="6"/>
  <c r="AM189" i="6"/>
  <c r="F189" i="6"/>
  <c r="AM188" i="6"/>
  <c r="F188" i="6"/>
  <c r="AM187" i="6"/>
  <c r="F187" i="6"/>
  <c r="AM186" i="6"/>
  <c r="F186" i="6"/>
  <c r="AM185" i="6"/>
  <c r="F185" i="6"/>
  <c r="AM184" i="6"/>
  <c r="F184" i="6"/>
  <c r="AM183" i="6"/>
  <c r="F183" i="6"/>
  <c r="AM182" i="6"/>
  <c r="F182" i="6"/>
  <c r="AM181" i="6"/>
  <c r="F181" i="6"/>
  <c r="AM180" i="6"/>
  <c r="F180" i="6"/>
  <c r="AM179" i="6"/>
  <c r="F179" i="6"/>
  <c r="AM178" i="6"/>
  <c r="F178" i="6"/>
  <c r="AM177" i="6"/>
  <c r="F177" i="6"/>
  <c r="AM176" i="6"/>
  <c r="F176" i="6"/>
  <c r="AM175" i="6"/>
  <c r="F175" i="6"/>
  <c r="AM174" i="6"/>
  <c r="F174" i="6"/>
  <c r="AM173" i="6"/>
  <c r="F173" i="6"/>
  <c r="AM172" i="6"/>
  <c r="F172" i="6"/>
  <c r="AM171" i="6"/>
  <c r="F171" i="6"/>
  <c r="AM170" i="6"/>
  <c r="F170" i="6"/>
  <c r="AM169" i="6"/>
  <c r="F169" i="6"/>
  <c r="AM168" i="6"/>
  <c r="F168" i="6"/>
  <c r="AM167" i="6"/>
  <c r="F167" i="6"/>
  <c r="AM166" i="6"/>
  <c r="F166" i="6"/>
  <c r="AM165" i="6"/>
  <c r="F165" i="6"/>
  <c r="AM164" i="6"/>
  <c r="F164" i="6"/>
  <c r="AM163" i="6"/>
  <c r="F163" i="6"/>
  <c r="AM162" i="6"/>
  <c r="F162" i="6"/>
  <c r="AM161" i="6"/>
  <c r="F161" i="6"/>
  <c r="AM160" i="6"/>
  <c r="F160" i="6"/>
  <c r="AM159" i="6"/>
  <c r="F159" i="6"/>
  <c r="AM158" i="6"/>
  <c r="F158" i="6"/>
  <c r="AM157" i="6"/>
  <c r="F157" i="6"/>
  <c r="AM156" i="6"/>
  <c r="F156" i="6"/>
  <c r="AM155" i="6"/>
  <c r="F155" i="6"/>
  <c r="AM154" i="6"/>
  <c r="F154" i="6"/>
  <c r="AM153" i="6"/>
  <c r="F153" i="6"/>
  <c r="AM152" i="6"/>
  <c r="F152" i="6"/>
  <c r="AM151" i="6"/>
  <c r="F151" i="6"/>
  <c r="AM150" i="6"/>
  <c r="F150" i="6"/>
  <c r="AM149" i="6"/>
  <c r="F149" i="6"/>
  <c r="AM148" i="6"/>
  <c r="F148" i="6"/>
  <c r="AM147" i="6"/>
  <c r="F147" i="6"/>
  <c r="AM146" i="6"/>
  <c r="F146" i="6"/>
  <c r="AM145" i="6"/>
  <c r="F145" i="6"/>
  <c r="AM144" i="6"/>
  <c r="F144" i="6"/>
  <c r="AM143" i="6"/>
  <c r="F143" i="6"/>
  <c r="AM142" i="6"/>
  <c r="F142" i="6"/>
  <c r="AM141" i="6"/>
  <c r="F141" i="6"/>
  <c r="AM140" i="6"/>
  <c r="F140" i="6"/>
  <c r="AM139" i="6"/>
  <c r="F139" i="6"/>
  <c r="AM138" i="6"/>
  <c r="F138" i="6"/>
  <c r="AM137" i="6"/>
  <c r="F137" i="6"/>
  <c r="AM136" i="6"/>
  <c r="F136" i="6"/>
  <c r="AM135" i="6"/>
  <c r="F135" i="6"/>
  <c r="AM134" i="6"/>
  <c r="F134" i="6"/>
  <c r="AM133" i="6"/>
  <c r="F133" i="6"/>
  <c r="AM132" i="6"/>
  <c r="F132" i="6"/>
  <c r="AM131" i="6"/>
  <c r="F131" i="6"/>
  <c r="AM130" i="6"/>
  <c r="F130" i="6"/>
  <c r="AM129" i="6"/>
  <c r="F129" i="6"/>
  <c r="AM128" i="6"/>
  <c r="F128" i="6"/>
  <c r="AM127" i="6"/>
  <c r="F127" i="6"/>
  <c r="AM126" i="6"/>
  <c r="F126" i="6"/>
  <c r="AM125" i="6"/>
  <c r="F125" i="6"/>
  <c r="AM124" i="6"/>
  <c r="F124" i="6"/>
  <c r="AM123" i="6"/>
  <c r="F123" i="6"/>
  <c r="AM122" i="6"/>
  <c r="F122" i="6"/>
  <c r="AM121" i="6"/>
  <c r="F121" i="6"/>
  <c r="AM120" i="6"/>
  <c r="F120" i="6"/>
  <c r="AM119" i="6"/>
  <c r="F119" i="6"/>
  <c r="AM118" i="6"/>
  <c r="F118" i="6"/>
  <c r="AM117" i="6"/>
  <c r="F117" i="6"/>
  <c r="AM116" i="6"/>
  <c r="F116" i="6"/>
  <c r="AM115" i="6"/>
  <c r="F115" i="6"/>
  <c r="AM114" i="6"/>
  <c r="F114" i="6"/>
  <c r="AM113" i="6"/>
  <c r="F113" i="6"/>
  <c r="AM112" i="6"/>
  <c r="F112" i="6"/>
  <c r="AM111" i="6"/>
  <c r="F111" i="6"/>
  <c r="AM110" i="6"/>
  <c r="F110" i="6"/>
  <c r="AM109" i="6"/>
  <c r="F109" i="6"/>
  <c r="AM108" i="6"/>
  <c r="F108" i="6"/>
  <c r="AM107" i="6"/>
  <c r="F107" i="6"/>
  <c r="AM106" i="6"/>
  <c r="F106" i="6"/>
  <c r="AM105" i="6"/>
  <c r="F105" i="6"/>
  <c r="AM104" i="6"/>
  <c r="F104" i="6"/>
  <c r="AM103" i="6"/>
  <c r="F103" i="6"/>
  <c r="AM102" i="6"/>
  <c r="F102" i="6"/>
  <c r="AM101" i="6"/>
  <c r="F101" i="6"/>
  <c r="AM100" i="6"/>
  <c r="F100" i="6"/>
  <c r="AM99" i="6"/>
  <c r="F99" i="6"/>
  <c r="AM98" i="6"/>
  <c r="F98" i="6"/>
  <c r="AM97" i="6"/>
  <c r="F97" i="6"/>
  <c r="AM96" i="6"/>
  <c r="F96" i="6"/>
  <c r="AM95" i="6"/>
  <c r="F95" i="6"/>
  <c r="AM94" i="6"/>
  <c r="F94" i="6"/>
  <c r="AM93" i="6"/>
  <c r="F93" i="6"/>
  <c r="AM92" i="6"/>
  <c r="F92" i="6"/>
  <c r="AM91" i="6"/>
  <c r="F91" i="6"/>
  <c r="AM90" i="6"/>
  <c r="F90" i="6"/>
  <c r="AM89" i="6"/>
  <c r="F89" i="6"/>
  <c r="AM88" i="6"/>
  <c r="F88" i="6"/>
  <c r="AM87" i="6"/>
  <c r="F87" i="6"/>
  <c r="AM86" i="6"/>
  <c r="F86" i="6"/>
  <c r="AM85" i="6"/>
  <c r="F85" i="6"/>
  <c r="AM84" i="6"/>
  <c r="F84" i="6"/>
  <c r="AM83" i="6"/>
  <c r="F83" i="6"/>
  <c r="AM82" i="6"/>
  <c r="F82" i="6"/>
  <c r="AM81" i="6"/>
  <c r="F81" i="6"/>
  <c r="AM80" i="6"/>
  <c r="F80" i="6"/>
  <c r="AM79" i="6"/>
  <c r="F79" i="6"/>
  <c r="AM78" i="6"/>
  <c r="F78" i="6"/>
  <c r="AM77" i="6"/>
  <c r="F77" i="6"/>
  <c r="AM76" i="6"/>
  <c r="F76" i="6"/>
  <c r="AM75" i="6"/>
  <c r="F75" i="6"/>
  <c r="AM74" i="6"/>
  <c r="F74" i="6"/>
  <c r="AM73" i="6"/>
  <c r="F73" i="6"/>
  <c r="AM72" i="6"/>
  <c r="F72" i="6"/>
  <c r="AM71" i="6"/>
  <c r="F71" i="6"/>
  <c r="AM70" i="6"/>
  <c r="F70" i="6"/>
  <c r="AM69" i="6"/>
  <c r="F69" i="6"/>
  <c r="AM68" i="6"/>
  <c r="F68" i="6"/>
  <c r="AM67" i="6"/>
  <c r="F67" i="6"/>
  <c r="AM66" i="6"/>
  <c r="F66" i="6"/>
  <c r="F65" i="6"/>
  <c r="AM64" i="6"/>
  <c r="F64" i="6"/>
  <c r="AM63" i="6"/>
  <c r="F63" i="6"/>
  <c r="AM62" i="6"/>
  <c r="F62" i="6"/>
  <c r="AM61" i="6"/>
  <c r="F61" i="6"/>
  <c r="AM60" i="6"/>
  <c r="F60" i="6"/>
  <c r="AM59" i="6"/>
  <c r="F59" i="6"/>
  <c r="AM58" i="6"/>
  <c r="F58" i="6"/>
  <c r="AM57" i="6"/>
  <c r="F57" i="6"/>
  <c r="AM56" i="6"/>
  <c r="F56" i="6"/>
  <c r="AM55" i="6"/>
  <c r="F55" i="6"/>
  <c r="AM54" i="6"/>
  <c r="F54" i="6"/>
  <c r="AM53" i="6"/>
  <c r="F53" i="6"/>
  <c r="AM52" i="6"/>
  <c r="F52" i="6"/>
  <c r="AM51" i="6"/>
  <c r="F51" i="6"/>
  <c r="AM50" i="6"/>
  <c r="F50" i="6"/>
  <c r="AM49" i="6"/>
  <c r="F49" i="6"/>
  <c r="AM48" i="6"/>
  <c r="F48" i="6"/>
  <c r="AM47" i="6"/>
  <c r="F47" i="6"/>
  <c r="AM46" i="6"/>
  <c r="F46" i="6"/>
  <c r="AM45" i="6"/>
  <c r="F45" i="6"/>
  <c r="AM44" i="6"/>
  <c r="F44" i="6"/>
  <c r="AM43" i="6"/>
  <c r="F43" i="6"/>
  <c r="AM42" i="6"/>
  <c r="F42" i="6"/>
  <c r="AM41" i="6"/>
  <c r="F41" i="6"/>
  <c r="AM40" i="6"/>
  <c r="F40" i="6"/>
  <c r="AM39" i="6"/>
  <c r="F39" i="6"/>
  <c r="AM38" i="6"/>
  <c r="F38" i="6"/>
  <c r="AM37" i="6"/>
  <c r="F37" i="6"/>
  <c r="AM36" i="6"/>
  <c r="F36" i="6"/>
  <c r="AM35" i="6"/>
  <c r="F35" i="6"/>
  <c r="AM34" i="6"/>
  <c r="F34" i="6"/>
  <c r="AM33" i="6"/>
  <c r="F33" i="6"/>
  <c r="AM32" i="6"/>
  <c r="F32" i="6"/>
  <c r="AM31" i="6"/>
  <c r="F31" i="6"/>
  <c r="AM30" i="6"/>
  <c r="F30" i="6"/>
  <c r="AM29" i="6"/>
  <c r="F29" i="6"/>
  <c r="AM28" i="6"/>
  <c r="F28" i="6"/>
  <c r="AM27" i="6"/>
  <c r="F27" i="6"/>
  <c r="AM26" i="6"/>
  <c r="F26" i="6"/>
  <c r="AM25" i="6"/>
  <c r="F25" i="6"/>
  <c r="AM24" i="6"/>
  <c r="F24" i="6"/>
  <c r="AM23" i="6"/>
  <c r="F23" i="6"/>
  <c r="AM22" i="6"/>
  <c r="F22" i="6"/>
  <c r="AM21" i="6"/>
  <c r="F21" i="6"/>
  <c r="AM20" i="6"/>
  <c r="F20" i="6"/>
  <c r="AM19" i="6"/>
  <c r="F19" i="6"/>
  <c r="AM18" i="6"/>
  <c r="F18" i="6"/>
  <c r="AM17" i="6"/>
  <c r="F17" i="6"/>
  <c r="AM16" i="6"/>
  <c r="F16" i="6"/>
  <c r="AM15" i="6"/>
  <c r="F15" i="6"/>
  <c r="AM14" i="6"/>
  <c r="F14" i="6"/>
  <c r="AM13" i="6"/>
  <c r="F13" i="6"/>
  <c r="AM12" i="6"/>
  <c r="F12" i="6"/>
  <c r="AM11" i="6"/>
  <c r="F11" i="6"/>
  <c r="AM10" i="6"/>
  <c r="F10" i="6"/>
  <c r="AM9" i="6"/>
  <c r="F9" i="6"/>
  <c r="AM8" i="6"/>
  <c r="F8" i="6"/>
  <c r="AM7" i="6"/>
  <c r="F7" i="6"/>
  <c r="AM6" i="6"/>
  <c r="F6" i="6"/>
  <c r="AM5" i="6"/>
  <c r="F5" i="6"/>
  <c r="AM4" i="6"/>
  <c r="F4" i="6"/>
  <c r="F3" i="6"/>
  <c r="F2" i="6"/>
  <c r="M47" i="16"/>
  <c r="M44" i="16"/>
  <c r="M40" i="16"/>
  <c r="M31" i="16"/>
  <c r="R3590" i="3"/>
  <c r="H3590" i="3"/>
  <c r="R3589" i="3"/>
  <c r="H3589" i="3"/>
  <c r="R3588" i="3"/>
  <c r="H3588" i="3"/>
  <c r="R3587" i="3"/>
  <c r="H3587" i="3"/>
  <c r="H3586" i="3"/>
  <c r="H3585" i="3"/>
  <c r="H3584" i="3"/>
  <c r="H3583" i="3"/>
  <c r="H3582" i="3"/>
  <c r="H3581" i="3"/>
  <c r="R3580" i="3"/>
  <c r="H3580" i="3"/>
  <c r="R3579" i="3"/>
  <c r="H3579" i="3"/>
  <c r="R3578" i="3"/>
  <c r="H3578" i="3"/>
  <c r="Y3577" i="3"/>
  <c r="R3577" i="3"/>
  <c r="Q3577" i="3"/>
  <c r="H3577" i="3"/>
  <c r="Y3576" i="3"/>
  <c r="R3576" i="3"/>
  <c r="Q3576" i="3"/>
  <c r="H3576" i="3"/>
  <c r="Y3575" i="3"/>
  <c r="R3575" i="3"/>
  <c r="Q3575" i="3"/>
  <c r="H3575" i="3"/>
  <c r="Y3574" i="3"/>
  <c r="R3574" i="3"/>
  <c r="Q3574" i="3"/>
  <c r="H3574" i="3"/>
  <c r="Y3573" i="3"/>
  <c r="R3573" i="3"/>
  <c r="Q3573" i="3"/>
  <c r="H3573" i="3"/>
  <c r="Y3572" i="3"/>
  <c r="R3572" i="3"/>
  <c r="Q3572" i="3"/>
  <c r="H3572" i="3"/>
  <c r="Y3571" i="3"/>
  <c r="R3571" i="3"/>
  <c r="Q3571" i="3"/>
  <c r="H3571" i="3"/>
  <c r="Y3570" i="3"/>
  <c r="R3570" i="3"/>
  <c r="H3570" i="3"/>
  <c r="Y3569" i="3"/>
  <c r="R3569" i="3"/>
  <c r="H3569" i="3"/>
  <c r="Y3568" i="3"/>
  <c r="R3568" i="3"/>
  <c r="Q3568" i="3"/>
  <c r="H3568" i="3"/>
  <c r="Y3567" i="3"/>
  <c r="R3567" i="3"/>
  <c r="Q3567" i="3"/>
  <c r="H3567" i="3"/>
  <c r="H3566" i="3"/>
  <c r="H3565" i="3"/>
  <c r="R3564" i="3"/>
  <c r="H3564" i="3"/>
  <c r="R3563" i="3"/>
  <c r="H3563" i="3"/>
  <c r="R3562" i="3"/>
  <c r="H3562" i="3"/>
  <c r="Y3561" i="3"/>
  <c r="R3561" i="3"/>
  <c r="Q3561" i="3"/>
  <c r="H3561" i="3"/>
  <c r="Y3560" i="3"/>
  <c r="R3560" i="3"/>
  <c r="Q3560" i="3"/>
  <c r="H3560" i="3"/>
  <c r="Y3559" i="3"/>
  <c r="R3559" i="3"/>
  <c r="Q3559" i="3"/>
  <c r="H3559" i="3"/>
  <c r="Y3558" i="3"/>
  <c r="R3558" i="3"/>
  <c r="Q3558" i="3"/>
  <c r="H3558" i="3"/>
  <c r="Y3557" i="3"/>
  <c r="R3557" i="3"/>
  <c r="Q3557" i="3"/>
  <c r="H3557" i="3"/>
  <c r="Y3556" i="3"/>
  <c r="R3556" i="3"/>
  <c r="Q3556" i="3"/>
  <c r="H3556" i="3"/>
  <c r="H3555" i="3"/>
  <c r="H3554" i="3"/>
  <c r="H3553" i="3"/>
  <c r="H3552" i="3"/>
  <c r="H3551" i="3"/>
  <c r="Y3550" i="3"/>
  <c r="R3550" i="3"/>
  <c r="H3550" i="3"/>
  <c r="R3549" i="3"/>
  <c r="H3549" i="3"/>
  <c r="R3548" i="3"/>
  <c r="H3548" i="3"/>
  <c r="R3547" i="3"/>
  <c r="H3547" i="3"/>
  <c r="R3546" i="3"/>
  <c r="H3546" i="3"/>
  <c r="R3545" i="3"/>
  <c r="H3545" i="3"/>
  <c r="R3544" i="3"/>
  <c r="H3544" i="3"/>
  <c r="R3543" i="3"/>
  <c r="H3543" i="3"/>
  <c r="R3542" i="3"/>
  <c r="H3542" i="3"/>
  <c r="R3541" i="3"/>
  <c r="H3541" i="3"/>
  <c r="R3540" i="3"/>
  <c r="H3540" i="3"/>
  <c r="R3539" i="3"/>
  <c r="H3539" i="3"/>
  <c r="R3538" i="3"/>
  <c r="H3538" i="3"/>
  <c r="R3537" i="3"/>
  <c r="H3537" i="3"/>
  <c r="Y3536" i="3"/>
  <c r="R3536" i="3"/>
  <c r="Q3536" i="3"/>
  <c r="H3536" i="3"/>
  <c r="Y3535" i="3"/>
  <c r="R3535" i="3"/>
  <c r="Q3535" i="3"/>
  <c r="H3535" i="3"/>
  <c r="Y3534" i="3"/>
  <c r="R3534" i="3"/>
  <c r="Q3534" i="3"/>
  <c r="H3534" i="3"/>
  <c r="H3533" i="3"/>
  <c r="H3532" i="3"/>
  <c r="H3531" i="3"/>
  <c r="H3530" i="3"/>
  <c r="H3529" i="3"/>
  <c r="R3528" i="3"/>
  <c r="H3528" i="3"/>
  <c r="Y3527" i="3"/>
  <c r="R3527" i="3"/>
  <c r="H3527" i="3"/>
  <c r="R3526" i="3"/>
  <c r="H3526" i="3"/>
  <c r="Y3525" i="3"/>
  <c r="R3525" i="3"/>
  <c r="Q3525" i="3"/>
  <c r="H3525" i="3"/>
  <c r="R3524" i="3"/>
  <c r="H3524" i="3"/>
  <c r="R3523" i="3"/>
  <c r="H3523" i="3"/>
  <c r="R3522" i="3"/>
  <c r="H3522" i="3"/>
  <c r="R3521" i="3"/>
  <c r="H3521" i="3"/>
  <c r="R3520" i="3"/>
  <c r="H3520" i="3"/>
  <c r="R3519" i="3"/>
  <c r="H3519" i="3"/>
  <c r="H3518" i="3"/>
  <c r="R3517" i="3"/>
  <c r="H3517" i="3"/>
  <c r="R3516" i="3"/>
  <c r="H3516" i="3"/>
  <c r="R3515" i="3"/>
  <c r="H3515" i="3"/>
  <c r="R3514" i="3"/>
  <c r="H3514" i="3"/>
  <c r="H3513" i="3"/>
  <c r="H3512" i="3"/>
  <c r="R3511" i="3"/>
  <c r="H3511" i="3"/>
  <c r="R3510" i="3"/>
  <c r="H3510" i="3"/>
  <c r="R3509" i="3"/>
  <c r="H3509" i="3"/>
  <c r="R3508" i="3"/>
  <c r="H3508" i="3"/>
  <c r="R3507" i="3"/>
  <c r="H3507" i="3"/>
  <c r="R3506" i="3"/>
  <c r="H3506" i="3"/>
  <c r="R3505" i="3"/>
  <c r="H3505" i="3"/>
  <c r="R3504" i="3"/>
  <c r="H3504" i="3"/>
  <c r="R3503" i="3"/>
  <c r="H3503" i="3"/>
  <c r="R3502" i="3"/>
  <c r="H3502" i="3"/>
  <c r="R3501" i="3"/>
  <c r="H3501" i="3"/>
  <c r="R3500" i="3"/>
  <c r="H3500" i="3"/>
  <c r="H3499" i="3"/>
  <c r="R3498" i="3"/>
  <c r="H3498" i="3"/>
  <c r="R3497" i="3"/>
  <c r="H3497" i="3"/>
  <c r="R3496" i="3"/>
  <c r="H3496" i="3"/>
  <c r="R3495" i="3"/>
  <c r="H3495" i="3"/>
  <c r="R3494" i="3"/>
  <c r="H3494" i="3"/>
  <c r="R3493" i="3"/>
  <c r="H3493" i="3"/>
  <c r="R3490" i="3"/>
  <c r="H3490" i="3"/>
  <c r="R3489" i="3"/>
  <c r="H3489" i="3"/>
  <c r="R3488" i="3"/>
  <c r="H3488" i="3"/>
  <c r="R3487" i="3"/>
  <c r="H3487" i="3"/>
  <c r="H3486" i="3"/>
  <c r="R3485" i="3"/>
  <c r="H3485" i="3"/>
  <c r="R3484" i="3"/>
  <c r="H3484" i="3"/>
  <c r="R3483" i="3"/>
  <c r="H3483" i="3"/>
  <c r="R3482" i="3"/>
  <c r="H3482" i="3"/>
  <c r="R3481" i="3"/>
  <c r="H3481" i="3"/>
  <c r="R3480" i="3"/>
  <c r="H3480" i="3"/>
  <c r="R3479" i="3"/>
  <c r="H3479" i="3"/>
  <c r="R3478" i="3"/>
  <c r="H3478" i="3"/>
  <c r="R3477" i="3"/>
  <c r="H3477" i="3"/>
  <c r="R3476" i="3"/>
  <c r="H3476" i="3"/>
  <c r="R3475" i="3"/>
  <c r="H3475" i="3"/>
  <c r="R3474" i="3"/>
  <c r="H3474" i="3"/>
  <c r="R3473" i="3"/>
  <c r="H3473" i="3"/>
  <c r="R3472" i="3"/>
  <c r="H3472" i="3"/>
  <c r="H3471" i="3"/>
  <c r="H3470" i="3"/>
  <c r="H3469" i="3"/>
  <c r="H3468" i="3"/>
  <c r="R3467" i="3"/>
  <c r="H3467" i="3"/>
  <c r="R3466" i="3"/>
  <c r="H3466" i="3"/>
  <c r="R3465" i="3"/>
  <c r="H3465" i="3"/>
  <c r="R3464" i="3"/>
  <c r="H3464" i="3"/>
  <c r="H3463" i="3"/>
  <c r="R3462" i="3"/>
  <c r="H3462" i="3"/>
  <c r="Y3461" i="3"/>
  <c r="R3461" i="3"/>
  <c r="Q3461" i="3"/>
  <c r="H3461" i="3"/>
  <c r="Y3460" i="3"/>
  <c r="R3460" i="3"/>
  <c r="Q3460" i="3"/>
  <c r="H3460" i="3"/>
  <c r="Y3459" i="3"/>
  <c r="R3459" i="3"/>
  <c r="Q3459" i="3"/>
  <c r="H3459" i="3"/>
  <c r="Y3458" i="3"/>
  <c r="R3458" i="3"/>
  <c r="Q3458" i="3"/>
  <c r="H3458" i="3"/>
  <c r="Y3457" i="3"/>
  <c r="R3457" i="3"/>
  <c r="Q3457" i="3"/>
  <c r="H3457" i="3"/>
  <c r="Y3456" i="3"/>
  <c r="R3456" i="3"/>
  <c r="Q3456" i="3"/>
  <c r="H3456" i="3"/>
  <c r="Y3455" i="3"/>
  <c r="R3455" i="3"/>
  <c r="Q3455" i="3"/>
  <c r="H3455" i="3"/>
  <c r="H3454" i="3"/>
  <c r="R3453" i="3"/>
  <c r="H3453" i="3"/>
  <c r="R3452" i="3"/>
  <c r="H3452" i="3"/>
  <c r="H3451" i="3"/>
  <c r="H3450" i="3"/>
  <c r="R3449" i="3"/>
  <c r="H3449" i="3"/>
  <c r="R3448" i="3"/>
  <c r="H3448" i="3"/>
  <c r="R3447" i="3"/>
  <c r="H3447" i="3"/>
  <c r="R3446" i="3"/>
  <c r="H3446" i="3"/>
  <c r="R3445" i="3"/>
  <c r="H3445" i="3"/>
  <c r="R3444" i="3"/>
  <c r="H3444" i="3"/>
  <c r="R3443" i="3"/>
  <c r="H3443" i="3"/>
  <c r="R3442" i="3"/>
  <c r="H3442" i="3"/>
  <c r="R3441" i="3"/>
  <c r="H3441" i="3"/>
  <c r="R3440" i="3"/>
  <c r="H3440" i="3"/>
  <c r="R3439" i="3"/>
  <c r="H3439" i="3"/>
  <c r="R3438" i="3"/>
  <c r="H3438" i="3"/>
  <c r="R3437" i="3"/>
  <c r="H3437" i="3"/>
  <c r="R3436" i="3"/>
  <c r="H3436" i="3"/>
  <c r="R3435" i="3"/>
  <c r="H3435" i="3"/>
  <c r="R3434" i="3"/>
  <c r="H3434" i="3"/>
  <c r="R3433" i="3"/>
  <c r="H3433" i="3"/>
  <c r="H3432" i="3"/>
  <c r="R3431" i="3"/>
  <c r="H3431" i="3"/>
  <c r="R3430" i="3"/>
  <c r="H3430" i="3"/>
  <c r="R3429" i="3"/>
  <c r="H3429" i="3"/>
  <c r="R3428" i="3"/>
  <c r="H3428" i="3"/>
  <c r="R3427" i="3"/>
  <c r="H3427" i="3"/>
  <c r="R3426" i="3"/>
  <c r="H3426" i="3"/>
  <c r="R3425" i="3"/>
  <c r="H3425" i="3"/>
  <c r="H3420" i="3"/>
  <c r="H3419" i="3"/>
  <c r="H3418" i="3"/>
  <c r="H3417" i="3"/>
  <c r="R3416" i="3"/>
  <c r="H3416" i="3"/>
  <c r="R3415" i="3"/>
  <c r="H3415" i="3"/>
  <c r="R3414" i="3"/>
  <c r="H3414" i="3"/>
  <c r="R3413" i="3"/>
  <c r="H3413" i="3"/>
  <c r="R3412" i="3"/>
  <c r="H3412" i="3"/>
  <c r="R3411" i="3"/>
  <c r="H3411" i="3"/>
  <c r="R3410" i="3"/>
  <c r="H3410" i="3"/>
  <c r="H3409" i="3"/>
  <c r="R3408" i="3"/>
  <c r="H3408" i="3"/>
  <c r="R3407" i="3"/>
  <c r="H3407" i="3"/>
  <c r="R3406" i="3"/>
  <c r="H3406" i="3"/>
  <c r="R3405" i="3"/>
  <c r="H3405" i="3"/>
  <c r="R3404" i="3"/>
  <c r="H3404" i="3"/>
  <c r="R3403" i="3"/>
  <c r="H3403" i="3"/>
  <c r="R3402" i="3"/>
  <c r="H3402" i="3"/>
  <c r="R3401" i="3"/>
  <c r="H3401" i="3"/>
  <c r="R3400" i="3"/>
  <c r="H3400" i="3"/>
  <c r="H3399" i="3"/>
  <c r="R3398" i="3"/>
  <c r="H3398" i="3"/>
  <c r="R3397" i="3"/>
  <c r="H3397" i="3"/>
  <c r="R3396" i="3"/>
  <c r="H3396" i="3"/>
  <c r="R3395" i="3"/>
  <c r="H3395" i="3"/>
  <c r="R3394" i="3"/>
  <c r="H3394" i="3"/>
  <c r="R3393" i="3"/>
  <c r="H3393" i="3"/>
  <c r="R3392" i="3"/>
  <c r="H3392" i="3"/>
  <c r="R3391" i="3"/>
  <c r="H3391" i="3"/>
  <c r="R3390" i="3"/>
  <c r="H3390" i="3"/>
  <c r="Y3389" i="3"/>
  <c r="R3389" i="3"/>
  <c r="Q3389" i="3"/>
  <c r="H3389" i="3"/>
  <c r="Y3388" i="3"/>
  <c r="R3388" i="3"/>
  <c r="Q3388" i="3"/>
  <c r="H3388" i="3"/>
  <c r="Y3387" i="3"/>
  <c r="R3387" i="3"/>
  <c r="Q3387" i="3"/>
  <c r="H3387" i="3"/>
  <c r="H3386" i="3"/>
  <c r="R3385" i="3"/>
  <c r="H3385" i="3"/>
  <c r="R3383" i="3"/>
  <c r="H3383" i="3"/>
  <c r="R3382" i="3"/>
  <c r="H3382" i="3"/>
  <c r="Y3381" i="3"/>
  <c r="R3381" i="3"/>
  <c r="Q3381" i="3"/>
  <c r="H3381" i="3"/>
  <c r="Y3380" i="3"/>
  <c r="R3380" i="3"/>
  <c r="Q3380" i="3"/>
  <c r="H3380" i="3"/>
  <c r="Y3379" i="3"/>
  <c r="R3379" i="3"/>
  <c r="Q3379" i="3"/>
  <c r="H3379" i="3"/>
  <c r="R3378" i="3"/>
  <c r="H3378" i="3"/>
  <c r="R3377" i="3"/>
  <c r="H3377" i="3"/>
  <c r="R3376" i="3"/>
  <c r="H3376" i="3"/>
  <c r="R3375" i="3"/>
  <c r="H3375" i="3"/>
  <c r="R3374" i="3"/>
  <c r="H3374" i="3"/>
  <c r="H3373" i="3"/>
  <c r="H3372" i="3"/>
  <c r="H3371" i="3"/>
  <c r="H3370" i="3"/>
  <c r="R3369" i="3"/>
  <c r="H3369" i="3"/>
  <c r="R3368" i="3"/>
  <c r="H3368" i="3"/>
  <c r="R3367" i="3"/>
  <c r="H3367" i="3"/>
  <c r="R3366" i="3"/>
  <c r="H3366" i="3"/>
  <c r="R3365" i="3"/>
  <c r="H3365" i="3"/>
  <c r="R3364" i="3"/>
  <c r="H3364" i="3"/>
  <c r="R3363" i="3"/>
  <c r="H3363" i="3"/>
  <c r="R3362" i="3"/>
  <c r="H3362" i="3"/>
  <c r="R3361" i="3"/>
  <c r="H3361" i="3"/>
  <c r="R3360" i="3"/>
  <c r="H3360" i="3"/>
  <c r="R3359" i="3"/>
  <c r="H3359" i="3"/>
  <c r="R3358" i="3"/>
  <c r="H3358" i="3"/>
  <c r="R3357" i="3"/>
  <c r="H3357" i="3"/>
  <c r="R3356" i="3"/>
  <c r="H3356" i="3"/>
  <c r="R3355" i="3"/>
  <c r="H3355" i="3"/>
  <c r="R3354" i="3"/>
  <c r="H3354" i="3"/>
  <c r="R3353" i="3"/>
  <c r="H3353" i="3"/>
  <c r="R3352" i="3"/>
  <c r="H3352" i="3"/>
  <c r="R3351" i="3"/>
  <c r="H3351" i="3"/>
  <c r="R3350" i="3"/>
  <c r="H3350" i="3"/>
  <c r="R3349" i="3"/>
  <c r="H3349" i="3"/>
  <c r="R3348" i="3"/>
  <c r="H3348" i="3"/>
  <c r="R3347" i="3"/>
  <c r="H3347" i="3"/>
  <c r="R3346" i="3"/>
  <c r="H3346" i="3"/>
  <c r="R3345" i="3"/>
  <c r="H3345" i="3"/>
  <c r="R3344" i="3"/>
  <c r="H3344" i="3"/>
  <c r="R3343" i="3"/>
  <c r="H3343" i="3"/>
  <c r="R3342" i="3"/>
  <c r="H3342" i="3"/>
  <c r="R3341" i="3"/>
  <c r="H3341" i="3"/>
  <c r="R3340" i="3"/>
  <c r="H3340" i="3"/>
  <c r="R3339" i="3"/>
  <c r="H3339" i="3"/>
  <c r="H3337" i="3"/>
  <c r="H3336" i="3"/>
  <c r="H3335" i="3"/>
  <c r="H3334" i="3"/>
  <c r="H3333" i="3"/>
  <c r="H3332" i="3"/>
  <c r="H3331" i="3"/>
  <c r="H3330" i="3"/>
  <c r="H3329" i="3"/>
  <c r="H3328" i="3"/>
  <c r="H3327" i="3"/>
  <c r="H3326" i="3"/>
  <c r="H3325" i="3"/>
  <c r="H3324" i="3"/>
  <c r="R3323" i="3"/>
  <c r="H3323" i="3"/>
  <c r="R3322" i="3"/>
  <c r="H3322" i="3"/>
  <c r="R3321" i="3"/>
  <c r="H3321" i="3"/>
  <c r="R3320" i="3"/>
  <c r="H3320" i="3"/>
  <c r="R3319" i="3"/>
  <c r="H3319" i="3"/>
  <c r="R3318" i="3"/>
  <c r="H3318" i="3"/>
  <c r="R3317" i="3"/>
  <c r="H3317" i="3"/>
  <c r="R3316" i="3"/>
  <c r="H3316" i="3"/>
  <c r="R3315" i="3"/>
  <c r="H3315" i="3"/>
  <c r="R3314" i="3"/>
  <c r="H3314" i="3"/>
  <c r="R3313" i="3"/>
  <c r="H3313" i="3"/>
  <c r="R3312" i="3"/>
  <c r="H3312" i="3"/>
  <c r="R3311" i="3"/>
  <c r="H3311" i="3"/>
  <c r="R3310" i="3"/>
  <c r="H3310" i="3"/>
  <c r="R3309" i="3"/>
  <c r="H3309" i="3"/>
  <c r="H3308" i="3"/>
  <c r="R3307" i="3"/>
  <c r="H3307" i="3"/>
  <c r="R3306" i="3"/>
  <c r="H3306" i="3"/>
  <c r="R3305" i="3"/>
  <c r="H3305" i="3"/>
  <c r="R3304" i="3"/>
  <c r="H3304" i="3"/>
  <c r="R3303" i="3"/>
  <c r="H3303" i="3"/>
  <c r="R3302" i="3"/>
  <c r="H3302" i="3"/>
  <c r="R3301" i="3"/>
  <c r="H3301" i="3"/>
  <c r="R3300" i="3"/>
  <c r="H3300" i="3"/>
  <c r="R3299" i="3"/>
  <c r="H3299" i="3"/>
  <c r="R3298" i="3"/>
  <c r="H3298" i="3"/>
  <c r="R3297" i="3"/>
  <c r="H3297" i="3"/>
  <c r="R3296" i="3"/>
  <c r="H3296" i="3"/>
  <c r="R3295" i="3"/>
  <c r="H3295" i="3"/>
  <c r="R3294" i="3"/>
  <c r="H3294" i="3"/>
  <c r="Y3293" i="3"/>
  <c r="R3293" i="3"/>
  <c r="Q3293" i="3"/>
  <c r="H3293" i="3"/>
  <c r="Y3292" i="3"/>
  <c r="R3292" i="3"/>
  <c r="Q3292" i="3"/>
  <c r="H3292" i="3"/>
  <c r="Y3291" i="3"/>
  <c r="R3291" i="3"/>
  <c r="Q3291" i="3"/>
  <c r="H3291" i="3"/>
  <c r="Y3290" i="3"/>
  <c r="R3290" i="3"/>
  <c r="Q3290" i="3"/>
  <c r="H3290" i="3"/>
  <c r="Y3289" i="3"/>
  <c r="R3289" i="3"/>
  <c r="Q3289" i="3"/>
  <c r="H3289" i="3"/>
  <c r="Y3288" i="3"/>
  <c r="R3288" i="3"/>
  <c r="Q3288" i="3"/>
  <c r="H3288" i="3"/>
  <c r="Y3287" i="3"/>
  <c r="R3287" i="3"/>
  <c r="Q3287" i="3"/>
  <c r="H3287" i="3"/>
  <c r="Y3286" i="3"/>
  <c r="R3286" i="3"/>
  <c r="Q3286" i="3"/>
  <c r="H3286" i="3"/>
  <c r="R3285" i="3"/>
  <c r="H3285" i="3"/>
  <c r="R3284" i="3"/>
  <c r="H3284" i="3"/>
  <c r="R3283" i="3"/>
  <c r="H3283" i="3"/>
  <c r="H3282" i="3"/>
  <c r="R3281" i="3"/>
  <c r="H3281" i="3"/>
  <c r="R3280" i="3"/>
  <c r="H3280" i="3"/>
  <c r="R3279" i="3"/>
  <c r="H3279" i="3"/>
  <c r="R3278" i="3"/>
  <c r="H3278" i="3"/>
  <c r="H3277" i="3"/>
  <c r="H3276" i="3"/>
  <c r="H3275" i="3"/>
  <c r="H3274" i="3"/>
  <c r="H3273" i="3"/>
  <c r="H3271" i="3"/>
  <c r="H3270" i="3"/>
  <c r="R3269" i="3"/>
  <c r="H3269" i="3"/>
  <c r="R3268" i="3"/>
  <c r="H3268" i="3"/>
  <c r="R3267" i="3"/>
  <c r="H3267" i="3"/>
  <c r="R3266" i="3"/>
  <c r="H3266" i="3"/>
  <c r="R3265" i="3"/>
  <c r="H3265" i="3"/>
  <c r="R3264" i="3"/>
  <c r="H3264" i="3"/>
  <c r="R3263" i="3"/>
  <c r="H3263" i="3"/>
  <c r="R3262" i="3"/>
  <c r="H3262" i="3"/>
  <c r="R3261" i="3"/>
  <c r="H3261" i="3"/>
  <c r="R3260" i="3"/>
  <c r="H3260" i="3"/>
  <c r="R3259" i="3"/>
  <c r="H3259" i="3"/>
  <c r="R3258" i="3"/>
  <c r="H3258" i="3"/>
  <c r="R3257" i="3"/>
  <c r="H3257" i="3"/>
  <c r="R3256" i="3"/>
  <c r="H3256" i="3"/>
  <c r="R3255" i="3"/>
  <c r="H3255" i="3"/>
  <c r="R3254" i="3"/>
  <c r="H3254" i="3"/>
  <c r="R3253" i="3"/>
  <c r="H3253" i="3"/>
  <c r="R3252" i="3"/>
  <c r="H3252" i="3"/>
  <c r="R3251" i="3"/>
  <c r="H3251" i="3"/>
  <c r="R3250" i="3"/>
  <c r="H3250" i="3"/>
  <c r="R3249" i="3"/>
  <c r="H3249" i="3"/>
  <c r="R3248" i="3"/>
  <c r="H3248" i="3"/>
  <c r="R3247" i="3"/>
  <c r="H3247" i="3"/>
  <c r="R3246" i="3"/>
  <c r="H3246" i="3"/>
  <c r="R3245" i="3"/>
  <c r="H3245" i="3"/>
  <c r="H3244" i="3"/>
  <c r="H3243" i="3"/>
  <c r="H3242" i="3"/>
  <c r="R3241" i="3"/>
  <c r="H3241" i="3"/>
  <c r="R3240" i="3"/>
  <c r="H3240" i="3"/>
  <c r="R3239" i="3"/>
  <c r="H3239" i="3"/>
  <c r="R3238" i="3"/>
  <c r="H3238" i="3"/>
  <c r="R3237" i="3"/>
  <c r="H3237" i="3"/>
  <c r="R3236" i="3"/>
  <c r="H3236" i="3"/>
  <c r="R3235" i="3"/>
  <c r="H3235" i="3"/>
  <c r="R3234" i="3"/>
  <c r="H3234" i="3"/>
  <c r="R3233" i="3"/>
  <c r="H3233" i="3"/>
  <c r="H3232" i="3"/>
  <c r="H3231" i="3"/>
  <c r="H3230" i="3"/>
  <c r="Y3229" i="3"/>
  <c r="R3229" i="3"/>
  <c r="Q3229" i="3"/>
  <c r="H3229" i="3"/>
  <c r="Y3228" i="3"/>
  <c r="R3228" i="3"/>
  <c r="Q3228" i="3"/>
  <c r="H3228" i="3"/>
  <c r="Y3227" i="3"/>
  <c r="R3227" i="3"/>
  <c r="Q3227" i="3"/>
  <c r="H3227" i="3"/>
  <c r="Y3226" i="3"/>
  <c r="R3226" i="3"/>
  <c r="Q3226" i="3"/>
  <c r="H3226" i="3"/>
  <c r="Y3225" i="3"/>
  <c r="R3225" i="3"/>
  <c r="Q3225" i="3"/>
  <c r="H3225" i="3"/>
  <c r="R3224" i="3"/>
  <c r="H3224" i="3"/>
  <c r="R3223" i="3"/>
  <c r="H3223" i="3"/>
  <c r="R3222" i="3"/>
  <c r="H3222" i="3"/>
  <c r="R3221" i="3"/>
  <c r="H3221" i="3"/>
  <c r="R3220" i="3"/>
  <c r="H3220" i="3"/>
  <c r="H3219" i="3"/>
  <c r="R3218" i="3"/>
  <c r="H3218" i="3"/>
  <c r="R3217" i="3"/>
  <c r="H3217" i="3"/>
  <c r="R3216" i="3"/>
  <c r="H3216" i="3"/>
  <c r="R3215" i="3"/>
  <c r="H3215" i="3"/>
  <c r="R3214" i="3"/>
  <c r="H3214" i="3"/>
  <c r="R3213" i="3"/>
  <c r="H3213" i="3"/>
  <c r="R3212" i="3"/>
  <c r="H3212" i="3"/>
  <c r="R3211" i="3"/>
  <c r="H3211" i="3"/>
  <c r="R3210" i="3"/>
  <c r="H3210" i="3"/>
  <c r="Y3206" i="3"/>
  <c r="R3206" i="3"/>
  <c r="Q3206" i="3"/>
  <c r="H3206" i="3"/>
  <c r="Y3205" i="3"/>
  <c r="R3205" i="3"/>
  <c r="Q3205" i="3"/>
  <c r="H3205" i="3"/>
  <c r="Y3204" i="3"/>
  <c r="R3204" i="3"/>
  <c r="Q3204" i="3"/>
  <c r="H3204" i="3"/>
  <c r="H3203" i="3"/>
  <c r="H3202" i="3"/>
  <c r="H3201" i="3"/>
  <c r="H3200" i="3"/>
  <c r="R3199" i="3"/>
  <c r="H3199" i="3"/>
  <c r="R3198" i="3"/>
  <c r="H3198" i="3"/>
  <c r="R3197" i="3"/>
  <c r="H3197" i="3"/>
  <c r="R3196" i="3"/>
  <c r="H3196" i="3"/>
  <c r="R3195" i="3"/>
  <c r="H3195" i="3"/>
  <c r="R3194" i="3"/>
  <c r="H3194" i="3"/>
  <c r="H3193" i="3"/>
  <c r="R3192" i="3"/>
  <c r="H3192" i="3"/>
  <c r="R3191" i="3"/>
  <c r="H3191" i="3"/>
  <c r="R3190" i="3"/>
  <c r="H3190" i="3"/>
  <c r="R3189" i="3"/>
  <c r="H3189" i="3"/>
  <c r="R3188" i="3"/>
  <c r="H3188" i="3"/>
  <c r="R3187" i="3"/>
  <c r="H3187" i="3"/>
  <c r="R3186" i="3"/>
  <c r="H3186" i="3"/>
  <c r="H3183" i="3"/>
  <c r="H3182" i="3"/>
  <c r="H3181" i="3"/>
  <c r="R3180" i="3"/>
  <c r="H3180" i="3"/>
  <c r="R3179" i="3"/>
  <c r="H3179" i="3"/>
  <c r="R3178" i="3"/>
  <c r="H3178" i="3"/>
  <c r="R3177" i="3"/>
  <c r="H3177" i="3"/>
  <c r="R3176" i="3"/>
  <c r="H3176" i="3"/>
  <c r="H3173" i="3"/>
  <c r="H3172" i="3"/>
  <c r="H3171" i="3"/>
  <c r="H3170" i="3"/>
  <c r="H3169" i="3"/>
  <c r="H3168" i="3"/>
  <c r="R3167" i="3"/>
  <c r="H3167" i="3"/>
  <c r="R3166" i="3"/>
  <c r="H3166" i="3"/>
  <c r="R3165" i="3"/>
  <c r="H3165" i="3"/>
  <c r="R3164" i="3"/>
  <c r="H3164" i="3"/>
  <c r="H3163" i="3"/>
  <c r="H3162" i="3"/>
  <c r="H3161" i="3"/>
  <c r="H3160" i="3"/>
  <c r="H3159" i="3"/>
  <c r="R3158" i="3"/>
  <c r="H3158" i="3"/>
  <c r="R3157" i="3"/>
  <c r="H3157" i="3"/>
  <c r="R3156" i="3"/>
  <c r="H3156" i="3"/>
  <c r="R3155" i="3"/>
  <c r="H3155" i="3"/>
  <c r="R3154" i="3"/>
  <c r="H3154" i="3"/>
  <c r="R3153" i="3"/>
  <c r="H3153" i="3"/>
  <c r="R3152" i="3"/>
  <c r="H3152" i="3"/>
  <c r="R3151" i="3"/>
  <c r="H3151" i="3"/>
  <c r="R3150" i="3"/>
  <c r="H3150" i="3"/>
  <c r="R3149" i="3"/>
  <c r="H3149" i="3"/>
  <c r="R3148" i="3"/>
  <c r="H3148" i="3"/>
  <c r="R3147" i="3"/>
  <c r="H3147" i="3"/>
  <c r="R3146" i="3"/>
  <c r="H3146" i="3"/>
  <c r="R3145" i="3"/>
  <c r="H3145" i="3"/>
  <c r="R3144" i="3"/>
  <c r="H3144" i="3"/>
  <c r="R3143" i="3"/>
  <c r="H3143" i="3"/>
  <c r="R3142" i="3"/>
  <c r="H3142" i="3"/>
  <c r="R3141" i="3"/>
  <c r="H3141" i="3"/>
  <c r="R3140" i="3"/>
  <c r="H3140" i="3"/>
  <c r="R3139" i="3"/>
  <c r="H3139" i="3"/>
  <c r="R3138" i="3"/>
  <c r="H3138" i="3"/>
  <c r="R3137" i="3"/>
  <c r="H3137" i="3"/>
  <c r="R3136" i="3"/>
  <c r="H3136" i="3"/>
  <c r="H3135" i="3"/>
  <c r="H3134" i="3"/>
  <c r="H3133" i="3"/>
  <c r="R3132" i="3"/>
  <c r="H3132" i="3"/>
  <c r="R3131" i="3"/>
  <c r="H3131" i="3"/>
  <c r="R3130" i="3"/>
  <c r="H3130" i="3"/>
  <c r="R3129" i="3"/>
  <c r="H3129" i="3"/>
  <c r="R3128" i="3"/>
  <c r="H3128" i="3"/>
  <c r="R3127" i="3"/>
  <c r="H3127" i="3"/>
  <c r="R3126" i="3"/>
  <c r="H3126" i="3"/>
  <c r="R3125" i="3"/>
  <c r="H3125" i="3"/>
  <c r="R3124" i="3"/>
  <c r="H3124" i="3"/>
  <c r="R3123" i="3"/>
  <c r="H3123" i="3"/>
  <c r="R3122" i="3"/>
  <c r="H3122" i="3"/>
  <c r="R3121" i="3"/>
  <c r="H3121" i="3"/>
  <c r="R3120" i="3"/>
  <c r="H3120" i="3"/>
  <c r="R3119" i="3"/>
  <c r="H3119" i="3"/>
  <c r="R3118" i="3"/>
  <c r="H3118" i="3"/>
  <c r="H3117" i="3"/>
  <c r="H3116" i="3"/>
  <c r="R3115" i="3"/>
  <c r="H3115" i="3"/>
  <c r="R3114" i="3"/>
  <c r="H3114" i="3"/>
  <c r="H3113" i="3"/>
  <c r="R3112" i="3"/>
  <c r="H3112" i="3"/>
  <c r="R3111" i="3"/>
  <c r="H3111" i="3"/>
  <c r="R3110" i="3"/>
  <c r="H3110" i="3"/>
  <c r="R3109" i="3"/>
  <c r="H3109" i="3"/>
  <c r="R3108" i="3"/>
  <c r="H3108" i="3"/>
  <c r="R3107" i="3"/>
  <c r="H3107" i="3"/>
  <c r="R3106" i="3"/>
  <c r="H3106" i="3"/>
  <c r="R3105" i="3"/>
  <c r="H3105" i="3"/>
  <c r="R3104" i="3"/>
  <c r="H3104" i="3"/>
  <c r="R3103" i="3"/>
  <c r="H3103" i="3"/>
  <c r="R3102" i="3"/>
  <c r="H3102" i="3"/>
  <c r="R3101" i="3"/>
  <c r="Q3101" i="3"/>
  <c r="H3101" i="3"/>
  <c r="R3100" i="3"/>
  <c r="Q3100" i="3"/>
  <c r="H3100" i="3"/>
  <c r="H3099" i="3"/>
  <c r="R3098" i="3"/>
  <c r="H3098" i="3"/>
  <c r="R3097" i="3"/>
  <c r="H3097" i="3"/>
  <c r="R3096" i="3"/>
  <c r="H3096" i="3"/>
  <c r="R3095" i="3"/>
  <c r="H3095" i="3"/>
  <c r="R3094" i="3"/>
  <c r="H3094" i="3"/>
  <c r="R3093" i="3"/>
  <c r="H3093" i="3"/>
  <c r="R3092" i="3"/>
  <c r="H3092" i="3"/>
  <c r="R3091" i="3"/>
  <c r="H3091" i="3"/>
  <c r="R3090" i="3"/>
  <c r="H3090" i="3"/>
  <c r="R3089" i="3"/>
  <c r="H3089" i="3"/>
  <c r="R3088" i="3"/>
  <c r="H3088" i="3"/>
  <c r="R3087" i="3"/>
  <c r="H3087" i="3"/>
  <c r="R3086" i="3"/>
  <c r="H3086" i="3"/>
  <c r="H3085" i="3"/>
  <c r="R3084" i="3"/>
  <c r="H3084" i="3"/>
  <c r="R3083" i="3"/>
  <c r="H3083" i="3"/>
  <c r="R3082" i="3"/>
  <c r="H3082" i="3"/>
  <c r="R3081" i="3"/>
  <c r="H3081" i="3"/>
  <c r="R3080" i="3"/>
  <c r="H3080" i="3"/>
  <c r="H3079" i="3"/>
  <c r="R3078" i="3"/>
  <c r="H3078" i="3"/>
  <c r="R3077" i="3"/>
  <c r="H3077" i="3"/>
  <c r="R3076" i="3"/>
  <c r="H3076" i="3"/>
  <c r="R3075" i="3"/>
  <c r="H3075" i="3"/>
  <c r="R3074" i="3"/>
  <c r="H3074" i="3"/>
  <c r="R3073" i="3"/>
  <c r="H3073" i="3"/>
  <c r="R3072" i="3"/>
  <c r="H3072" i="3"/>
  <c r="R3071" i="3"/>
  <c r="H3071" i="3"/>
  <c r="R3070" i="3"/>
  <c r="H3070" i="3"/>
  <c r="R3069" i="3"/>
  <c r="H3069" i="3"/>
  <c r="R3068" i="3"/>
  <c r="H3068" i="3"/>
  <c r="R3067" i="3"/>
  <c r="H3067" i="3"/>
  <c r="R3066" i="3"/>
  <c r="H3066" i="3"/>
  <c r="R3065" i="3"/>
  <c r="H3065" i="3"/>
  <c r="R3064" i="3"/>
  <c r="H3064" i="3"/>
  <c r="R3063" i="3"/>
  <c r="H3063" i="3"/>
  <c r="R3060" i="3"/>
  <c r="H3060" i="3"/>
  <c r="R3059" i="3"/>
  <c r="H3059" i="3"/>
  <c r="R3058" i="3"/>
  <c r="H3058" i="3"/>
  <c r="R3057" i="3"/>
  <c r="H3057" i="3"/>
  <c r="R3056" i="3"/>
  <c r="H3056" i="3"/>
  <c r="R3055" i="3"/>
  <c r="H3055" i="3"/>
  <c r="H3054" i="3"/>
  <c r="H3053" i="3"/>
  <c r="H3052" i="3"/>
  <c r="H3051" i="3"/>
  <c r="H3050" i="3"/>
  <c r="H3049" i="3"/>
  <c r="R3048" i="3"/>
  <c r="H3048" i="3"/>
  <c r="R3047" i="3"/>
  <c r="H3047" i="3"/>
  <c r="R3046" i="3"/>
  <c r="H3046" i="3"/>
  <c r="R3045" i="3"/>
  <c r="H3045" i="3"/>
  <c r="R3044" i="3"/>
  <c r="H3044" i="3"/>
  <c r="R3043" i="3"/>
  <c r="H3043" i="3"/>
  <c r="R3042" i="3"/>
  <c r="H3042" i="3"/>
  <c r="R3041" i="3"/>
  <c r="H3041" i="3"/>
  <c r="R3040" i="3"/>
  <c r="H3040" i="3"/>
  <c r="R3039" i="3"/>
  <c r="H3039" i="3"/>
  <c r="R3038" i="3"/>
  <c r="H3038" i="3"/>
  <c r="R3037" i="3"/>
  <c r="H3037" i="3"/>
  <c r="R3036" i="3"/>
  <c r="H3036" i="3"/>
  <c r="R3035" i="3"/>
  <c r="H3035" i="3"/>
  <c r="R3034" i="3"/>
  <c r="H3034" i="3"/>
  <c r="R3033" i="3"/>
  <c r="H3033" i="3"/>
  <c r="R3032" i="3"/>
  <c r="H3032" i="3"/>
  <c r="R3031" i="3"/>
  <c r="H3031" i="3"/>
  <c r="R3030" i="3"/>
  <c r="H3030" i="3"/>
  <c r="R3029" i="3"/>
  <c r="H3029" i="3"/>
  <c r="R3028" i="3"/>
  <c r="H3028" i="3"/>
  <c r="R3027" i="3"/>
  <c r="H3027" i="3"/>
  <c r="H3026" i="3"/>
  <c r="H3025" i="3"/>
  <c r="H3024" i="3"/>
  <c r="H3023" i="3"/>
  <c r="H3022" i="3"/>
  <c r="H3021" i="3"/>
  <c r="H3020" i="3"/>
  <c r="H3019" i="3"/>
  <c r="R3018" i="3"/>
  <c r="H3018" i="3"/>
  <c r="R3017" i="3"/>
  <c r="H3017" i="3"/>
  <c r="H3016" i="3"/>
  <c r="H3015" i="3"/>
  <c r="H3014" i="3"/>
  <c r="R3013" i="3"/>
  <c r="H3013" i="3"/>
  <c r="R3012" i="3"/>
  <c r="H3012" i="3"/>
  <c r="R3011" i="3"/>
  <c r="H3011" i="3"/>
  <c r="R3010" i="3"/>
  <c r="H3010" i="3"/>
  <c r="R3009" i="3"/>
  <c r="H3009" i="3"/>
  <c r="Y3008" i="3"/>
  <c r="R3008" i="3"/>
  <c r="Q3008" i="3"/>
  <c r="H3008" i="3"/>
  <c r="Y3007" i="3"/>
  <c r="R3007" i="3"/>
  <c r="Q3007" i="3"/>
  <c r="H3007" i="3"/>
  <c r="Y3006" i="3"/>
  <c r="R3006" i="3"/>
  <c r="Q3006" i="3"/>
  <c r="H3006" i="3"/>
  <c r="R3005" i="3"/>
  <c r="H3005" i="3"/>
  <c r="R3004" i="3"/>
  <c r="H3004" i="3"/>
  <c r="R3003" i="3"/>
  <c r="H3003" i="3"/>
  <c r="R3002" i="3"/>
  <c r="H3002" i="3"/>
  <c r="R3001" i="3"/>
  <c r="H3001" i="3"/>
  <c r="H3000" i="3"/>
  <c r="H2999" i="3"/>
  <c r="R2998" i="3"/>
  <c r="H2998" i="3"/>
  <c r="R2997" i="3"/>
  <c r="H2997" i="3"/>
  <c r="H2996" i="3"/>
  <c r="H2995" i="3"/>
  <c r="H2994" i="3"/>
  <c r="R2993" i="3"/>
  <c r="H2993" i="3"/>
  <c r="R2992" i="3"/>
  <c r="H2992" i="3"/>
  <c r="R2991" i="3"/>
  <c r="H2991" i="3"/>
  <c r="R2990" i="3"/>
  <c r="H2990" i="3"/>
  <c r="R2989" i="3"/>
  <c r="H2989" i="3"/>
  <c r="R2988" i="3"/>
  <c r="H2988" i="3"/>
  <c r="R2987" i="3"/>
  <c r="H2987" i="3"/>
  <c r="R2986" i="3"/>
  <c r="H2986" i="3"/>
  <c r="R2985" i="3"/>
  <c r="H2985" i="3"/>
  <c r="R2984" i="3"/>
  <c r="H2984" i="3"/>
  <c r="R2983" i="3"/>
  <c r="H2983" i="3"/>
  <c r="R2982" i="3"/>
  <c r="H2982" i="3"/>
  <c r="R2981" i="3"/>
  <c r="H2981" i="3"/>
  <c r="R2980" i="3"/>
  <c r="H2980" i="3"/>
  <c r="R2979" i="3"/>
  <c r="H2979" i="3"/>
  <c r="R2978" i="3"/>
  <c r="Q2978" i="3"/>
  <c r="H2978" i="3"/>
  <c r="R2977" i="3"/>
  <c r="Q2977" i="3"/>
  <c r="H2977" i="3"/>
  <c r="R2976" i="3"/>
  <c r="Q2976" i="3"/>
  <c r="H2976" i="3"/>
  <c r="R2975" i="3"/>
  <c r="Q2975" i="3"/>
  <c r="H2975" i="3"/>
  <c r="R2974" i="3"/>
  <c r="H2974" i="3"/>
  <c r="R2973" i="3"/>
  <c r="H2973" i="3"/>
  <c r="H2972" i="3"/>
  <c r="H2971" i="3"/>
  <c r="H2970" i="3"/>
  <c r="R2969" i="3"/>
  <c r="H2969" i="3"/>
  <c r="R2968" i="3"/>
  <c r="H2968" i="3"/>
  <c r="R2967" i="3"/>
  <c r="H2967" i="3"/>
  <c r="R2966" i="3"/>
  <c r="H2966" i="3"/>
  <c r="R2965" i="3"/>
  <c r="H2965" i="3"/>
  <c r="R2964" i="3"/>
  <c r="H2964" i="3"/>
  <c r="R2963" i="3"/>
  <c r="H2963" i="3"/>
  <c r="R2962" i="3"/>
  <c r="H2962" i="3"/>
  <c r="R2961" i="3"/>
  <c r="H2961" i="3"/>
  <c r="R2960" i="3"/>
  <c r="H2960" i="3"/>
  <c r="R2959" i="3"/>
  <c r="H2959" i="3"/>
  <c r="R2958" i="3"/>
  <c r="H2958" i="3"/>
  <c r="R2957" i="3"/>
  <c r="H2957" i="3"/>
  <c r="R2956" i="3"/>
  <c r="H2956" i="3"/>
  <c r="R2955" i="3"/>
  <c r="H2955" i="3"/>
  <c r="R2954" i="3"/>
  <c r="H2954" i="3"/>
  <c r="R2953" i="3"/>
  <c r="H2953" i="3"/>
  <c r="R2952" i="3"/>
  <c r="H2952" i="3"/>
  <c r="R2951" i="3"/>
  <c r="H2951" i="3"/>
  <c r="H2950" i="3"/>
  <c r="R2949" i="3"/>
  <c r="H2949" i="3"/>
  <c r="R2948" i="3"/>
  <c r="H2948" i="3"/>
  <c r="R2947" i="3"/>
  <c r="H2947" i="3"/>
  <c r="R2946" i="3"/>
  <c r="H2946" i="3"/>
  <c r="H2945" i="3"/>
  <c r="R2944" i="3"/>
  <c r="H2944" i="3"/>
  <c r="R2943" i="3"/>
  <c r="H2943" i="3"/>
  <c r="R2942" i="3"/>
  <c r="H2942" i="3"/>
  <c r="R2941" i="3"/>
  <c r="H2941" i="3"/>
  <c r="R2940" i="3"/>
  <c r="H2940" i="3"/>
  <c r="H2939" i="3"/>
  <c r="H2938" i="3"/>
  <c r="H2937" i="3"/>
  <c r="H2936" i="3"/>
  <c r="R2935" i="3"/>
  <c r="H2935" i="3"/>
  <c r="R2934" i="3"/>
  <c r="H2934" i="3"/>
  <c r="H2933" i="3"/>
  <c r="H2932" i="3"/>
  <c r="H2931" i="3"/>
  <c r="H2930" i="3"/>
  <c r="H2929" i="3"/>
  <c r="R2928" i="3"/>
  <c r="H2928" i="3"/>
  <c r="R2927" i="3"/>
  <c r="H2927" i="3"/>
  <c r="R2926" i="3"/>
  <c r="H2926" i="3"/>
  <c r="R2925" i="3"/>
  <c r="H2925" i="3"/>
  <c r="R2924" i="3"/>
  <c r="H2924" i="3"/>
  <c r="R2923" i="3"/>
  <c r="H2923" i="3"/>
  <c r="R2922" i="3"/>
  <c r="H2922" i="3"/>
  <c r="R2921" i="3"/>
  <c r="H2921" i="3"/>
  <c r="R2920" i="3"/>
  <c r="H2920" i="3"/>
  <c r="R2919" i="3"/>
  <c r="H2919" i="3"/>
  <c r="R2918" i="3"/>
  <c r="H2918" i="3"/>
  <c r="R2917" i="3"/>
  <c r="H2917" i="3"/>
  <c r="R2916" i="3"/>
  <c r="H2916" i="3"/>
  <c r="R2915" i="3"/>
  <c r="H2915" i="3"/>
  <c r="R2914" i="3"/>
  <c r="H2914" i="3"/>
  <c r="R2913" i="3"/>
  <c r="H2913" i="3"/>
  <c r="R2912" i="3"/>
  <c r="H2912" i="3"/>
  <c r="R2911" i="3"/>
  <c r="H2911" i="3"/>
  <c r="R2910" i="3"/>
  <c r="H2910" i="3"/>
  <c r="R2909" i="3"/>
  <c r="H2909" i="3"/>
  <c r="R2908" i="3"/>
  <c r="H2908" i="3"/>
  <c r="R2907" i="3"/>
  <c r="H2907" i="3"/>
  <c r="R2906" i="3"/>
  <c r="H2906" i="3"/>
  <c r="R2905" i="3"/>
  <c r="H2905" i="3"/>
  <c r="R2904" i="3"/>
  <c r="H2904" i="3"/>
  <c r="R2903" i="3"/>
  <c r="H2903" i="3"/>
  <c r="R2902" i="3"/>
  <c r="H2902" i="3"/>
  <c r="R2901" i="3"/>
  <c r="H2901" i="3"/>
  <c r="R2900" i="3"/>
  <c r="H2900" i="3"/>
  <c r="R2899" i="3"/>
  <c r="H2899" i="3"/>
  <c r="R2898" i="3"/>
  <c r="H2898" i="3"/>
  <c r="R2897" i="3"/>
  <c r="H2897" i="3"/>
  <c r="H2896" i="3"/>
  <c r="H2895" i="3"/>
  <c r="H2894" i="3"/>
  <c r="H2893" i="3"/>
  <c r="H2892" i="3"/>
  <c r="R2891" i="3"/>
  <c r="H2891" i="3"/>
  <c r="H2890" i="3"/>
  <c r="H2889" i="3"/>
  <c r="R2888" i="3"/>
  <c r="H2888" i="3"/>
  <c r="R2887" i="3"/>
  <c r="H2887" i="3"/>
  <c r="H2886" i="3"/>
  <c r="H2885" i="3"/>
  <c r="H2884" i="3"/>
  <c r="H2883" i="3"/>
  <c r="H2882" i="3"/>
  <c r="H2881" i="3"/>
  <c r="H2880" i="3"/>
  <c r="H2879" i="3"/>
  <c r="H2878" i="3"/>
  <c r="H2877" i="3"/>
  <c r="H2876" i="3"/>
  <c r="R2875" i="3"/>
  <c r="H2875" i="3"/>
  <c r="R2874" i="3"/>
  <c r="H2874" i="3"/>
  <c r="R2873" i="3"/>
  <c r="H2873" i="3"/>
  <c r="R2872" i="3"/>
  <c r="H2872" i="3"/>
  <c r="H2871" i="3"/>
  <c r="H2870" i="3"/>
  <c r="R2869" i="3"/>
  <c r="H2869" i="3"/>
  <c r="R2868" i="3"/>
  <c r="H2868" i="3"/>
  <c r="R2867" i="3"/>
  <c r="H2867" i="3"/>
  <c r="R2866" i="3"/>
  <c r="H2866" i="3"/>
  <c r="R2865" i="3"/>
  <c r="H2865" i="3"/>
  <c r="R2864" i="3"/>
  <c r="H2864" i="3"/>
  <c r="R2863" i="3"/>
  <c r="H2863" i="3"/>
  <c r="R2862" i="3"/>
  <c r="H2862" i="3"/>
  <c r="R2861" i="3"/>
  <c r="H2861" i="3"/>
  <c r="R2860" i="3"/>
  <c r="H2860" i="3"/>
  <c r="R2859" i="3"/>
  <c r="H2859" i="3"/>
  <c r="R2858" i="3"/>
  <c r="H2858" i="3"/>
  <c r="R2857" i="3"/>
  <c r="H2857" i="3"/>
  <c r="R2856" i="3"/>
  <c r="H2856" i="3"/>
  <c r="R2855" i="3"/>
  <c r="H2855" i="3"/>
  <c r="R2854" i="3"/>
  <c r="H2854" i="3"/>
  <c r="R2853" i="3"/>
  <c r="H2853" i="3"/>
  <c r="R2852" i="3"/>
  <c r="H2852" i="3"/>
  <c r="Y2851" i="3"/>
  <c r="R2851" i="3"/>
  <c r="Q2851" i="3"/>
  <c r="H2851" i="3"/>
  <c r="Y2850" i="3"/>
  <c r="R2850" i="3"/>
  <c r="Q2850" i="3"/>
  <c r="H2850" i="3"/>
  <c r="Y2849" i="3"/>
  <c r="R2849" i="3"/>
  <c r="Q2849" i="3"/>
  <c r="H2849" i="3"/>
  <c r="H2848" i="3"/>
  <c r="H2847" i="3"/>
  <c r="Y2846" i="3"/>
  <c r="R2846" i="3"/>
  <c r="H2846" i="3"/>
  <c r="Y2845" i="3"/>
  <c r="R2845" i="3"/>
  <c r="Q2845" i="3"/>
  <c r="H2845" i="3"/>
  <c r="Y2844" i="3"/>
  <c r="R2844" i="3"/>
  <c r="Q2844" i="3"/>
  <c r="H2844" i="3"/>
  <c r="Y2843" i="3"/>
  <c r="R2843" i="3"/>
  <c r="Q2843" i="3"/>
  <c r="H2843" i="3"/>
  <c r="Y2842" i="3"/>
  <c r="R2842" i="3"/>
  <c r="Q2842" i="3"/>
  <c r="H2842" i="3"/>
  <c r="Y2841" i="3"/>
  <c r="R2841" i="3"/>
  <c r="Q2841" i="3"/>
  <c r="H2841" i="3"/>
  <c r="Y2840" i="3"/>
  <c r="R2840" i="3"/>
  <c r="H2840" i="3"/>
  <c r="Y2839" i="3"/>
  <c r="R2839" i="3"/>
  <c r="H2839" i="3"/>
  <c r="Y2838" i="3"/>
  <c r="R2838" i="3"/>
  <c r="H2838" i="3"/>
  <c r="Y2837" i="3"/>
  <c r="R2837" i="3"/>
  <c r="H2837" i="3"/>
  <c r="Y2836" i="3"/>
  <c r="R2836" i="3"/>
  <c r="H2836" i="3"/>
  <c r="R2835" i="3"/>
  <c r="H2835" i="3"/>
  <c r="R2834" i="3"/>
  <c r="H2834" i="3"/>
  <c r="R2833" i="3"/>
  <c r="H2833" i="3"/>
  <c r="R2832" i="3"/>
  <c r="H2832" i="3"/>
  <c r="R2831" i="3"/>
  <c r="H2831" i="3"/>
  <c r="R2830" i="3"/>
  <c r="H2830" i="3"/>
  <c r="R2829" i="3"/>
  <c r="H2829" i="3"/>
  <c r="R2828" i="3"/>
  <c r="H2828" i="3"/>
  <c r="R2827" i="3"/>
  <c r="H2827" i="3"/>
  <c r="R2826" i="3"/>
  <c r="H2826" i="3"/>
  <c r="R2825" i="3"/>
  <c r="H2825" i="3"/>
  <c r="R2824" i="3"/>
  <c r="H2824" i="3"/>
  <c r="R2823" i="3"/>
  <c r="H2823" i="3"/>
  <c r="Y2822" i="3"/>
  <c r="R2822" i="3"/>
  <c r="Q2822" i="3"/>
  <c r="H2822" i="3"/>
  <c r="Y2821" i="3"/>
  <c r="R2821" i="3"/>
  <c r="Q2821" i="3"/>
  <c r="H2821" i="3"/>
  <c r="Y2820" i="3"/>
  <c r="R2820" i="3"/>
  <c r="Q2820" i="3"/>
  <c r="H2820" i="3"/>
  <c r="Y2819" i="3"/>
  <c r="R2819" i="3"/>
  <c r="Q2819" i="3"/>
  <c r="H2819" i="3"/>
  <c r="Y2818" i="3"/>
  <c r="R2818" i="3"/>
  <c r="Q2818" i="3"/>
  <c r="H2818" i="3"/>
  <c r="Y2817" i="3"/>
  <c r="R2817" i="3"/>
  <c r="Q2817" i="3"/>
  <c r="H2817" i="3"/>
  <c r="H2816" i="3"/>
  <c r="H2815" i="3"/>
  <c r="H2814" i="3"/>
  <c r="H2813" i="3"/>
  <c r="H2812" i="3"/>
  <c r="H2811" i="3"/>
  <c r="H2810" i="3"/>
  <c r="R2809" i="3"/>
  <c r="H2809" i="3"/>
  <c r="R2808" i="3"/>
  <c r="H2808" i="3"/>
  <c r="H2807" i="3"/>
  <c r="H2806" i="3"/>
  <c r="R2805" i="3"/>
  <c r="H2805" i="3"/>
  <c r="R2804" i="3"/>
  <c r="H2804" i="3"/>
  <c r="R2803" i="3"/>
  <c r="H2803" i="3"/>
  <c r="R2802" i="3"/>
  <c r="H2802" i="3"/>
  <c r="R2801" i="3"/>
  <c r="H2801" i="3"/>
  <c r="R2800" i="3"/>
  <c r="H2800" i="3"/>
  <c r="R2799" i="3"/>
  <c r="H2799" i="3"/>
  <c r="R2798" i="3"/>
  <c r="H2798" i="3"/>
  <c r="R2797" i="3"/>
  <c r="H2797" i="3"/>
  <c r="R2796" i="3"/>
  <c r="H2796" i="3"/>
  <c r="R2795" i="3"/>
  <c r="H2795" i="3"/>
  <c r="R2794" i="3"/>
  <c r="H2794" i="3"/>
  <c r="R2793" i="3"/>
  <c r="H2793" i="3"/>
  <c r="Y2792" i="3"/>
  <c r="R2792" i="3"/>
  <c r="H2792" i="3"/>
  <c r="H2791" i="3"/>
  <c r="H2790" i="3"/>
  <c r="R2789" i="3"/>
  <c r="H2789" i="3"/>
  <c r="R2788" i="3"/>
  <c r="H2788" i="3"/>
  <c r="Y2787" i="3"/>
  <c r="R2787" i="3"/>
  <c r="Q2787" i="3"/>
  <c r="H2787" i="3"/>
  <c r="R2786" i="3"/>
  <c r="H2786" i="3"/>
  <c r="R2785" i="3"/>
  <c r="H2785" i="3"/>
  <c r="R2784" i="3"/>
  <c r="H2784" i="3"/>
  <c r="R2783" i="3"/>
  <c r="H2783" i="3"/>
  <c r="R2782" i="3"/>
  <c r="H2782" i="3"/>
  <c r="R2781" i="3"/>
  <c r="H2781" i="3"/>
  <c r="R2780" i="3"/>
  <c r="H2780" i="3"/>
  <c r="R2779" i="3"/>
  <c r="H2779" i="3"/>
  <c r="R2778" i="3"/>
  <c r="H2778" i="3"/>
  <c r="R2777" i="3"/>
  <c r="H2777" i="3"/>
  <c r="H2776" i="3"/>
  <c r="R2775" i="3"/>
  <c r="H2775" i="3"/>
  <c r="R2774" i="3"/>
  <c r="H2774" i="3"/>
  <c r="R2773" i="3"/>
  <c r="H2773" i="3"/>
  <c r="R2772" i="3"/>
  <c r="H2772" i="3"/>
  <c r="H2771" i="3"/>
  <c r="H2770" i="3"/>
  <c r="H2769" i="3"/>
  <c r="H2768" i="3"/>
  <c r="R2763" i="3"/>
  <c r="H2763" i="3"/>
  <c r="H2762" i="3"/>
  <c r="R2761" i="3"/>
  <c r="H2761" i="3"/>
  <c r="Y2760" i="3"/>
  <c r="R2760" i="3"/>
  <c r="Q2760" i="3"/>
  <c r="H2760" i="3"/>
  <c r="Y2759" i="3"/>
  <c r="R2759" i="3"/>
  <c r="Q2759" i="3"/>
  <c r="H2759" i="3"/>
  <c r="Y2758" i="3"/>
  <c r="R2758" i="3"/>
  <c r="Q2758" i="3"/>
  <c r="H2758" i="3"/>
  <c r="H2755" i="3"/>
  <c r="Y2754" i="3"/>
  <c r="R2754" i="3"/>
  <c r="H2754" i="3"/>
  <c r="Y2753" i="3"/>
  <c r="R2753" i="3"/>
  <c r="H2753" i="3"/>
  <c r="Y2752" i="3"/>
  <c r="R2752" i="3"/>
  <c r="H2752" i="3"/>
  <c r="Y2751" i="3"/>
  <c r="R2751" i="3"/>
  <c r="H2751" i="3"/>
  <c r="Y2750" i="3"/>
  <c r="R2750" i="3"/>
  <c r="H2750" i="3"/>
  <c r="Y2749" i="3"/>
  <c r="R2749" i="3"/>
  <c r="H2749" i="3"/>
  <c r="Y2748" i="3"/>
  <c r="R2748" i="3"/>
  <c r="H2748" i="3"/>
  <c r="R2747" i="3"/>
  <c r="H2747" i="3"/>
  <c r="R2746" i="3"/>
  <c r="H2746" i="3"/>
  <c r="Y2745" i="3"/>
  <c r="R2745" i="3"/>
  <c r="Q2745" i="3"/>
  <c r="H2745" i="3"/>
  <c r="Y2744" i="3"/>
  <c r="R2744" i="3"/>
  <c r="Q2744" i="3"/>
  <c r="H2744" i="3"/>
  <c r="Y2743" i="3"/>
  <c r="R2743" i="3"/>
  <c r="Q2743" i="3"/>
  <c r="H2743" i="3"/>
  <c r="Y2742" i="3"/>
  <c r="R2742" i="3"/>
  <c r="Q2742" i="3"/>
  <c r="H2742" i="3"/>
  <c r="Y2741" i="3"/>
  <c r="R2741" i="3"/>
  <c r="Q2741" i="3"/>
  <c r="H2741" i="3"/>
  <c r="R2740" i="3"/>
  <c r="H2740" i="3"/>
  <c r="Y2739" i="3"/>
  <c r="R2739" i="3"/>
  <c r="Q2739" i="3"/>
  <c r="H2739" i="3"/>
  <c r="Y2738" i="3"/>
  <c r="R2738" i="3"/>
  <c r="Q2738" i="3"/>
  <c r="H2738" i="3"/>
  <c r="Y2737" i="3"/>
  <c r="R2737" i="3"/>
  <c r="Q2737" i="3"/>
  <c r="H2737" i="3"/>
  <c r="H2735" i="3"/>
  <c r="Y2734" i="3"/>
  <c r="R2734" i="3"/>
  <c r="Q2734" i="3"/>
  <c r="H2734" i="3"/>
  <c r="R2733" i="3"/>
  <c r="H2733" i="3"/>
  <c r="R2732" i="3"/>
  <c r="H2732" i="3"/>
  <c r="R2731" i="3"/>
  <c r="H2731" i="3"/>
  <c r="R2730" i="3"/>
  <c r="H2730" i="3"/>
  <c r="Y2729" i="3"/>
  <c r="R2729" i="3"/>
  <c r="H2729" i="3"/>
  <c r="Y2728" i="3"/>
  <c r="R2728" i="3"/>
  <c r="H2728" i="3"/>
  <c r="H2727" i="3"/>
  <c r="H2726" i="3"/>
  <c r="H2725" i="3"/>
  <c r="Y2724" i="3"/>
  <c r="R2724" i="3"/>
  <c r="Q2724" i="3"/>
  <c r="H2724" i="3"/>
  <c r="Y2723" i="3"/>
  <c r="R2723" i="3"/>
  <c r="Q2723" i="3"/>
  <c r="H2723" i="3"/>
  <c r="Y2722" i="3"/>
  <c r="R2722" i="3"/>
  <c r="Q2722" i="3"/>
  <c r="H2722" i="3"/>
  <c r="R2721" i="3"/>
  <c r="H2721" i="3"/>
  <c r="R2720" i="3"/>
  <c r="H2720" i="3"/>
  <c r="R2719" i="3"/>
  <c r="H2719" i="3"/>
  <c r="R2718" i="3"/>
  <c r="H2718" i="3"/>
  <c r="H2717" i="3"/>
  <c r="R2716" i="3"/>
  <c r="H2716" i="3"/>
  <c r="Y2715" i="3"/>
  <c r="R2715" i="3"/>
  <c r="Q2715" i="3"/>
  <c r="H2715" i="3"/>
  <c r="Y2714" i="3"/>
  <c r="R2714" i="3"/>
  <c r="Q2714" i="3"/>
  <c r="H2714" i="3"/>
  <c r="Y2713" i="3"/>
  <c r="R2713" i="3"/>
  <c r="Q2713" i="3"/>
  <c r="H2713" i="3"/>
  <c r="H2712" i="3"/>
  <c r="H2711" i="3"/>
  <c r="H2710" i="3"/>
  <c r="H2707" i="3"/>
  <c r="H2706" i="3"/>
  <c r="Y2705" i="3"/>
  <c r="R2705" i="3"/>
  <c r="H2705" i="3"/>
  <c r="R2704" i="3"/>
  <c r="H2704" i="3"/>
  <c r="R2703" i="3"/>
  <c r="H2703" i="3"/>
  <c r="Y2702" i="3"/>
  <c r="R2702" i="3"/>
  <c r="H2702" i="3"/>
  <c r="R2701" i="3"/>
  <c r="H2701" i="3"/>
  <c r="R2700" i="3"/>
  <c r="H2700" i="3"/>
  <c r="H2699" i="3"/>
  <c r="Y2698" i="3"/>
  <c r="R2698" i="3"/>
  <c r="H2698" i="3"/>
  <c r="R2697" i="3"/>
  <c r="H2697" i="3"/>
  <c r="R2696" i="3"/>
  <c r="H2696" i="3"/>
  <c r="R2695" i="3"/>
  <c r="H2695" i="3"/>
  <c r="R2694" i="3"/>
  <c r="H2694" i="3"/>
  <c r="R2693" i="3"/>
  <c r="H2693" i="3"/>
  <c r="R2692" i="3"/>
  <c r="H2692" i="3"/>
  <c r="H2691" i="3"/>
  <c r="R2690" i="3"/>
  <c r="H2690" i="3"/>
  <c r="R2689" i="3"/>
  <c r="H2689" i="3"/>
  <c r="R2688" i="3"/>
  <c r="H2688" i="3"/>
  <c r="R2687" i="3"/>
  <c r="H2687" i="3"/>
  <c r="R2686" i="3"/>
  <c r="H2686" i="3"/>
  <c r="R2685" i="3"/>
  <c r="H2685" i="3"/>
  <c r="R2684" i="3"/>
  <c r="H2684" i="3"/>
  <c r="Y2683" i="3"/>
  <c r="R2683" i="3"/>
  <c r="Q2683" i="3"/>
  <c r="H2683" i="3"/>
  <c r="Y2682" i="3"/>
  <c r="R2682" i="3"/>
  <c r="Q2682" i="3"/>
  <c r="H2682" i="3"/>
  <c r="Y2681" i="3"/>
  <c r="R2681" i="3"/>
  <c r="Q2681" i="3"/>
  <c r="H2681" i="3"/>
  <c r="Y2680" i="3"/>
  <c r="R2680" i="3"/>
  <c r="Q2680" i="3"/>
  <c r="H2680" i="3"/>
  <c r="Y2679" i="3"/>
  <c r="R2679" i="3"/>
  <c r="Q2679" i="3"/>
  <c r="H2679" i="3"/>
  <c r="Y2678" i="3"/>
  <c r="R2678" i="3"/>
  <c r="Q2678" i="3"/>
  <c r="H2678" i="3"/>
  <c r="Y2677" i="3"/>
  <c r="R2677" i="3"/>
  <c r="Q2677" i="3"/>
  <c r="H2677" i="3"/>
  <c r="Y2676" i="3"/>
  <c r="R2676" i="3"/>
  <c r="Q2676" i="3"/>
  <c r="H2676" i="3"/>
  <c r="Y2675" i="3"/>
  <c r="R2675" i="3"/>
  <c r="Q2675" i="3"/>
  <c r="H2675" i="3"/>
  <c r="Y2674" i="3"/>
  <c r="R2674" i="3"/>
  <c r="Q2674" i="3"/>
  <c r="H2674" i="3"/>
  <c r="Y2673" i="3"/>
  <c r="R2673" i="3"/>
  <c r="Q2673" i="3"/>
  <c r="H2673" i="3"/>
  <c r="Y2672" i="3"/>
  <c r="R2672" i="3"/>
  <c r="Q2672" i="3"/>
  <c r="H2672" i="3"/>
  <c r="H2670" i="3"/>
  <c r="H2669" i="3"/>
  <c r="H2668" i="3"/>
  <c r="R2667" i="3"/>
  <c r="H2667" i="3"/>
  <c r="H2666" i="3"/>
  <c r="R2665" i="3"/>
  <c r="H2665" i="3"/>
  <c r="R2664" i="3"/>
  <c r="H2664" i="3"/>
  <c r="R2663" i="3"/>
  <c r="H2663" i="3"/>
  <c r="R2662" i="3"/>
  <c r="H2662" i="3"/>
  <c r="R2661" i="3"/>
  <c r="H2661" i="3"/>
  <c r="R2660" i="3"/>
  <c r="H2660" i="3"/>
  <c r="Y2659" i="3"/>
  <c r="R2659" i="3"/>
  <c r="H2659" i="3"/>
  <c r="R2658" i="3"/>
  <c r="H2658" i="3"/>
  <c r="R2657" i="3"/>
  <c r="H2657" i="3"/>
  <c r="R2656" i="3"/>
  <c r="H2656" i="3"/>
  <c r="R2655" i="3"/>
  <c r="H2655" i="3"/>
  <c r="Y2654" i="3"/>
  <c r="R2654" i="3"/>
  <c r="H2654" i="3"/>
  <c r="Y2653" i="3"/>
  <c r="R2653" i="3"/>
  <c r="H2653" i="3"/>
  <c r="Y2652" i="3"/>
  <c r="R2652" i="3"/>
  <c r="H2652" i="3"/>
  <c r="R2651" i="3"/>
  <c r="H2651" i="3"/>
  <c r="Y2650" i="3"/>
  <c r="R2650" i="3"/>
  <c r="H2650" i="3"/>
  <c r="R2649" i="3"/>
  <c r="H2649" i="3"/>
  <c r="R2648" i="3"/>
  <c r="H2648" i="3"/>
  <c r="R2647" i="3"/>
  <c r="H2647" i="3"/>
  <c r="R2646" i="3"/>
  <c r="H2646" i="3"/>
  <c r="H2645" i="3"/>
  <c r="H2644" i="3"/>
  <c r="R2643" i="3"/>
  <c r="H2643" i="3"/>
  <c r="R2642" i="3"/>
  <c r="H2642" i="3"/>
  <c r="R2641" i="3"/>
  <c r="H2641" i="3"/>
  <c r="R2640" i="3"/>
  <c r="H2640" i="3"/>
  <c r="R2639" i="3"/>
  <c r="H2639" i="3"/>
  <c r="H2638" i="3"/>
  <c r="Y2637" i="3"/>
  <c r="R2637" i="3"/>
  <c r="Q2637" i="3"/>
  <c r="H2637" i="3"/>
  <c r="Y2636" i="3"/>
  <c r="R2636" i="3"/>
  <c r="Q2636" i="3"/>
  <c r="H2636" i="3"/>
  <c r="Y2635" i="3"/>
  <c r="R2635" i="3"/>
  <c r="Q2635" i="3"/>
  <c r="H2635" i="3"/>
  <c r="Y2634" i="3"/>
  <c r="R2634" i="3"/>
  <c r="Q2634" i="3"/>
  <c r="H2634" i="3"/>
  <c r="Y2633" i="3"/>
  <c r="R2633" i="3"/>
  <c r="Q2633" i="3"/>
  <c r="H2633" i="3"/>
  <c r="Y2632" i="3"/>
  <c r="R2632" i="3"/>
  <c r="Q2632" i="3"/>
  <c r="H2632" i="3"/>
  <c r="Y2631" i="3"/>
  <c r="R2631" i="3"/>
  <c r="Q2631" i="3"/>
  <c r="H2631" i="3"/>
  <c r="Y2630" i="3"/>
  <c r="R2630" i="3"/>
  <c r="Q2630" i="3"/>
  <c r="H2630" i="3"/>
  <c r="Y2629" i="3"/>
  <c r="R2629" i="3"/>
  <c r="Q2629" i="3"/>
  <c r="H2629" i="3"/>
  <c r="Y2628" i="3"/>
  <c r="R2628" i="3"/>
  <c r="H2628" i="3"/>
  <c r="Y2627" i="3"/>
  <c r="R2627" i="3"/>
  <c r="H2627" i="3"/>
  <c r="H2626" i="3"/>
  <c r="R2625" i="3"/>
  <c r="H2625" i="3"/>
  <c r="R2624" i="3"/>
  <c r="H2624" i="3"/>
  <c r="R2623" i="3"/>
  <c r="H2623" i="3"/>
  <c r="R2622" i="3"/>
  <c r="H2622" i="3"/>
  <c r="Y2621" i="3"/>
  <c r="R2621" i="3"/>
  <c r="Q2621" i="3"/>
  <c r="H2621" i="3"/>
  <c r="Y2620" i="3"/>
  <c r="R2620" i="3"/>
  <c r="Q2620" i="3"/>
  <c r="H2620" i="3"/>
  <c r="Y2619" i="3"/>
  <c r="R2619" i="3"/>
  <c r="Q2619" i="3"/>
  <c r="H2619" i="3"/>
  <c r="R2618" i="3"/>
  <c r="H2618" i="3"/>
  <c r="R2617" i="3"/>
  <c r="H2617" i="3"/>
  <c r="R2616" i="3"/>
  <c r="H2616" i="3"/>
  <c r="Y2615" i="3"/>
  <c r="R2615" i="3"/>
  <c r="Q2615" i="3"/>
  <c r="H2615" i="3"/>
  <c r="Y2614" i="3"/>
  <c r="R2614" i="3"/>
  <c r="Q2614" i="3"/>
  <c r="H2614" i="3"/>
  <c r="Y2613" i="3"/>
  <c r="R2613" i="3"/>
  <c r="Q2613" i="3"/>
  <c r="H2613" i="3"/>
  <c r="H2612" i="3"/>
  <c r="H2611" i="3"/>
  <c r="H2610" i="3"/>
  <c r="H2609" i="3"/>
  <c r="Y2608" i="3"/>
  <c r="R2608" i="3"/>
  <c r="H2608" i="3"/>
  <c r="R2607" i="3"/>
  <c r="H2607" i="3"/>
  <c r="Y2606" i="3"/>
  <c r="R2606" i="3"/>
  <c r="Q2606" i="3"/>
  <c r="H2606" i="3"/>
  <c r="R2605" i="3"/>
  <c r="H2605" i="3"/>
  <c r="R2604" i="3"/>
  <c r="H2604" i="3"/>
  <c r="R2603" i="3"/>
  <c r="H2603" i="3"/>
  <c r="R2602" i="3"/>
  <c r="H2602" i="3"/>
  <c r="H2599" i="3"/>
  <c r="H2598" i="3"/>
  <c r="H2597" i="3"/>
  <c r="H2596" i="3"/>
  <c r="H2595" i="3"/>
  <c r="H2594" i="3"/>
  <c r="R2593" i="3"/>
  <c r="H2593" i="3"/>
  <c r="R2592" i="3"/>
  <c r="H2592" i="3"/>
  <c r="R2591" i="3"/>
  <c r="H2591" i="3"/>
  <c r="R2590" i="3"/>
  <c r="H2590" i="3"/>
  <c r="R2589" i="3"/>
  <c r="H2589" i="3"/>
  <c r="R2588" i="3"/>
  <c r="H2588" i="3"/>
  <c r="Y2587" i="3"/>
  <c r="R2587" i="3"/>
  <c r="Q2587" i="3"/>
  <c r="H2587" i="3"/>
  <c r="Y2586" i="3"/>
  <c r="R2586" i="3"/>
  <c r="Q2586" i="3"/>
  <c r="H2586" i="3"/>
  <c r="Y2585" i="3"/>
  <c r="R2585" i="3"/>
  <c r="Q2585" i="3"/>
  <c r="H2585" i="3"/>
  <c r="H2581" i="3"/>
  <c r="Y2580" i="3"/>
  <c r="R2580" i="3"/>
  <c r="H2580" i="3"/>
  <c r="Y2579" i="3"/>
  <c r="R2579" i="3"/>
  <c r="H2579" i="3"/>
  <c r="Y2578" i="3"/>
  <c r="R2578" i="3"/>
  <c r="H2578" i="3"/>
  <c r="Y2577" i="3"/>
  <c r="R2577" i="3"/>
  <c r="Q2577" i="3"/>
  <c r="H2577" i="3"/>
  <c r="R2576" i="3"/>
  <c r="H2576" i="3"/>
  <c r="Y2575" i="3"/>
  <c r="R2575" i="3"/>
  <c r="Q2575" i="3"/>
  <c r="H2575" i="3"/>
  <c r="Y2574" i="3"/>
  <c r="R2574" i="3"/>
  <c r="Q2574" i="3"/>
  <c r="H2574" i="3"/>
  <c r="Y2573" i="3"/>
  <c r="R2573" i="3"/>
  <c r="Q2573" i="3"/>
  <c r="H2573" i="3"/>
  <c r="H2572" i="3"/>
  <c r="H2571" i="3"/>
  <c r="H2570" i="3"/>
  <c r="H2569" i="3"/>
  <c r="Y2568" i="3"/>
  <c r="R2568" i="3"/>
  <c r="Q2568" i="3"/>
  <c r="H2568" i="3"/>
  <c r="R2567" i="3"/>
  <c r="H2567" i="3"/>
  <c r="R2566" i="3"/>
  <c r="H2566" i="3"/>
  <c r="Y2565" i="3"/>
  <c r="R2565" i="3"/>
  <c r="H2565" i="3"/>
  <c r="Y2564" i="3"/>
  <c r="R2564" i="3"/>
  <c r="H2564" i="3"/>
  <c r="Y2563" i="3"/>
  <c r="R2563" i="3"/>
  <c r="Q2563" i="3"/>
  <c r="H2563" i="3"/>
  <c r="Y2562" i="3"/>
  <c r="R2562" i="3"/>
  <c r="Q2562" i="3"/>
  <c r="H2562" i="3"/>
  <c r="Y2561" i="3"/>
  <c r="R2561" i="3"/>
  <c r="Q2561" i="3"/>
  <c r="H2561" i="3"/>
  <c r="Y2560" i="3"/>
  <c r="R2560" i="3"/>
  <c r="Q2560" i="3"/>
  <c r="H2560" i="3"/>
  <c r="Y2559" i="3"/>
  <c r="R2559" i="3"/>
  <c r="H2559" i="3"/>
  <c r="Y2558" i="3"/>
  <c r="R2558" i="3"/>
  <c r="H2558" i="3"/>
  <c r="H2554" i="3"/>
  <c r="H2553" i="3"/>
  <c r="H2552" i="3"/>
  <c r="H2551" i="3"/>
  <c r="H2550" i="3"/>
  <c r="R2549" i="3"/>
  <c r="H2549" i="3"/>
  <c r="H2548" i="3"/>
  <c r="R2547" i="3"/>
  <c r="H2547" i="3"/>
  <c r="R2546" i="3"/>
  <c r="H2546" i="3"/>
  <c r="R2545" i="3"/>
  <c r="H2545" i="3"/>
  <c r="R2544" i="3"/>
  <c r="H2544" i="3"/>
  <c r="R2543" i="3"/>
  <c r="H2543" i="3"/>
  <c r="R2542" i="3"/>
  <c r="H2542" i="3"/>
  <c r="Y2541" i="3"/>
  <c r="R2541" i="3"/>
  <c r="H2541" i="3"/>
  <c r="Y2540" i="3"/>
  <c r="R2540" i="3"/>
  <c r="H2540" i="3"/>
  <c r="R2539" i="3"/>
  <c r="H2539" i="3"/>
  <c r="R2538" i="3"/>
  <c r="H2538" i="3"/>
  <c r="R2537" i="3"/>
  <c r="H2537" i="3"/>
  <c r="R2536" i="3"/>
  <c r="H2536" i="3"/>
  <c r="R2535" i="3"/>
  <c r="H2535" i="3"/>
  <c r="R2534" i="3"/>
  <c r="H2534" i="3"/>
  <c r="R2533" i="3"/>
  <c r="H2533" i="3"/>
  <c r="R2532" i="3"/>
  <c r="H2532" i="3"/>
  <c r="R2531" i="3"/>
  <c r="H2531" i="3"/>
  <c r="R2530" i="3"/>
  <c r="H2530" i="3"/>
  <c r="R2529" i="3"/>
  <c r="H2529" i="3"/>
  <c r="R2528" i="3"/>
  <c r="H2528" i="3"/>
  <c r="R2527" i="3"/>
  <c r="H2527" i="3"/>
  <c r="R2526" i="3"/>
  <c r="H2526" i="3"/>
  <c r="R2525" i="3"/>
  <c r="H2525" i="3"/>
  <c r="R2524" i="3"/>
  <c r="H2524" i="3"/>
  <c r="R2523" i="3"/>
  <c r="H2523" i="3"/>
  <c r="R2522" i="3"/>
  <c r="H2522" i="3"/>
  <c r="R2521" i="3"/>
  <c r="H2521" i="3"/>
  <c r="R2520" i="3"/>
  <c r="H2520" i="3"/>
  <c r="R2519" i="3"/>
  <c r="H2519" i="3"/>
  <c r="R2518" i="3"/>
  <c r="H2518" i="3"/>
  <c r="R2517" i="3"/>
  <c r="H2517" i="3"/>
  <c r="R2516" i="3"/>
  <c r="H2516" i="3"/>
  <c r="H2515" i="3"/>
  <c r="R2514" i="3"/>
  <c r="H2514" i="3"/>
  <c r="R2513" i="3"/>
  <c r="H2513" i="3"/>
  <c r="R2512" i="3"/>
  <c r="H2512" i="3"/>
  <c r="R2511" i="3"/>
  <c r="H2511" i="3"/>
  <c r="Y2510" i="3"/>
  <c r="R2510" i="3"/>
  <c r="Q2510" i="3"/>
  <c r="H2510" i="3"/>
  <c r="Y2509" i="3"/>
  <c r="R2509" i="3"/>
  <c r="Q2509" i="3"/>
  <c r="H2509" i="3"/>
  <c r="Y2508" i="3"/>
  <c r="R2508" i="3"/>
  <c r="Q2508" i="3"/>
  <c r="H2508" i="3"/>
  <c r="H2507" i="3"/>
  <c r="H2506" i="3"/>
  <c r="Y2505" i="3"/>
  <c r="R2505" i="3"/>
  <c r="Q2505" i="3"/>
  <c r="H2505" i="3"/>
  <c r="Y2504" i="3"/>
  <c r="R2504" i="3"/>
  <c r="Q2504" i="3"/>
  <c r="H2504" i="3"/>
  <c r="Y2503" i="3"/>
  <c r="R2503" i="3"/>
  <c r="Q2503" i="3"/>
  <c r="H2503" i="3"/>
  <c r="Y2502" i="3"/>
  <c r="R2502" i="3"/>
  <c r="Q2502" i="3"/>
  <c r="H2502" i="3"/>
  <c r="Y2501" i="3"/>
  <c r="R2501" i="3"/>
  <c r="Q2501" i="3"/>
  <c r="H2501" i="3"/>
  <c r="H2500" i="3"/>
  <c r="H2499" i="3"/>
  <c r="H2498" i="3"/>
  <c r="R2497" i="3"/>
  <c r="H2497" i="3"/>
  <c r="R2496" i="3"/>
  <c r="H2496" i="3"/>
  <c r="H2495" i="3"/>
  <c r="R2494" i="3"/>
  <c r="H2494" i="3"/>
  <c r="R2493" i="3"/>
  <c r="H2493" i="3"/>
  <c r="R2492" i="3"/>
  <c r="H2492" i="3"/>
  <c r="R2491" i="3"/>
  <c r="H2491" i="3"/>
  <c r="R2490" i="3"/>
  <c r="H2490" i="3"/>
  <c r="R2489" i="3"/>
  <c r="H2489" i="3"/>
  <c r="R2488" i="3"/>
  <c r="H2488" i="3"/>
  <c r="R2487" i="3"/>
  <c r="H2487" i="3"/>
  <c r="R2486" i="3"/>
  <c r="H2486" i="3"/>
  <c r="R2485" i="3"/>
  <c r="H2485" i="3"/>
  <c r="R2484" i="3"/>
  <c r="H2484" i="3"/>
  <c r="Y2483" i="3"/>
  <c r="R2483" i="3"/>
  <c r="Q2483" i="3"/>
  <c r="H2483" i="3"/>
  <c r="Y2482" i="3"/>
  <c r="R2482" i="3"/>
  <c r="Q2482" i="3"/>
  <c r="H2482" i="3"/>
  <c r="Y2481" i="3"/>
  <c r="R2481" i="3"/>
  <c r="Q2481" i="3"/>
  <c r="H2481" i="3"/>
  <c r="Y2480" i="3"/>
  <c r="R2480" i="3"/>
  <c r="Q2480" i="3"/>
  <c r="H2480" i="3"/>
  <c r="Y2479" i="3"/>
  <c r="R2479" i="3"/>
  <c r="Q2479" i="3"/>
  <c r="H2479" i="3"/>
  <c r="Y2478" i="3"/>
  <c r="R2478" i="3"/>
  <c r="Q2478" i="3"/>
  <c r="H2478" i="3"/>
  <c r="H2477" i="3"/>
  <c r="H2476" i="3"/>
  <c r="H2475" i="3"/>
  <c r="H2474" i="3"/>
  <c r="H2473" i="3"/>
  <c r="H2472" i="3"/>
  <c r="Y2471" i="3"/>
  <c r="R2471" i="3"/>
  <c r="H2471" i="3"/>
  <c r="Y2470" i="3"/>
  <c r="R2470" i="3"/>
  <c r="H2470" i="3"/>
  <c r="R2469" i="3"/>
  <c r="H2469" i="3"/>
  <c r="R2468" i="3"/>
  <c r="H2468" i="3"/>
  <c r="R2467" i="3"/>
  <c r="H2467" i="3"/>
  <c r="R2466" i="3"/>
  <c r="H2466" i="3"/>
  <c r="Y2465" i="3"/>
  <c r="R2465" i="3"/>
  <c r="Q2465" i="3"/>
  <c r="H2465" i="3"/>
  <c r="Y2464" i="3"/>
  <c r="R2464" i="3"/>
  <c r="H2464" i="3"/>
  <c r="Y2463" i="3"/>
  <c r="R2463" i="3"/>
  <c r="H2463" i="3"/>
  <c r="Y2462" i="3"/>
  <c r="R2462" i="3"/>
  <c r="Q2462" i="3"/>
  <c r="H2462" i="3"/>
  <c r="R2461" i="3"/>
  <c r="H2461" i="3"/>
  <c r="R2460" i="3"/>
  <c r="H2460" i="3"/>
  <c r="R2459" i="3"/>
  <c r="H2459" i="3"/>
  <c r="R2458" i="3"/>
  <c r="H2458" i="3"/>
  <c r="R2457" i="3"/>
  <c r="H2457" i="3"/>
  <c r="R2456" i="3"/>
  <c r="H2456" i="3"/>
  <c r="H2455" i="3"/>
  <c r="R2454" i="3"/>
  <c r="H2454" i="3"/>
  <c r="Y2453" i="3"/>
  <c r="R2453" i="3"/>
  <c r="Q2453" i="3"/>
  <c r="H2453" i="3"/>
  <c r="Y2452" i="3"/>
  <c r="R2452" i="3"/>
  <c r="Q2452" i="3"/>
  <c r="H2452" i="3"/>
  <c r="Y2451" i="3"/>
  <c r="R2451" i="3"/>
  <c r="Q2451" i="3"/>
  <c r="H2451" i="3"/>
  <c r="H2449" i="3"/>
  <c r="H2448" i="3"/>
  <c r="H2447" i="3"/>
  <c r="H2446" i="3"/>
  <c r="H2445" i="3"/>
  <c r="H2444" i="3"/>
  <c r="Y2443" i="3"/>
  <c r="R2443" i="3"/>
  <c r="H2443" i="3"/>
  <c r="R2442" i="3"/>
  <c r="H2442" i="3"/>
  <c r="R2441" i="3"/>
  <c r="H2441" i="3"/>
  <c r="R2440" i="3"/>
  <c r="H2440" i="3"/>
  <c r="R2439" i="3"/>
  <c r="H2439" i="3"/>
  <c r="R2438" i="3"/>
  <c r="H2438" i="3"/>
  <c r="R2437" i="3"/>
  <c r="H2437" i="3"/>
  <c r="Y2436" i="3"/>
  <c r="R2436" i="3"/>
  <c r="H2436" i="3"/>
  <c r="R2435" i="3"/>
  <c r="H2435" i="3"/>
  <c r="R2434" i="3"/>
  <c r="H2434" i="3"/>
  <c r="Y2433" i="3"/>
  <c r="R2433" i="3"/>
  <c r="H2433" i="3"/>
  <c r="Y2432" i="3"/>
  <c r="R2432" i="3"/>
  <c r="H2432" i="3"/>
  <c r="R2431" i="3"/>
  <c r="H2431" i="3"/>
  <c r="R2430" i="3"/>
  <c r="H2430" i="3"/>
  <c r="Y2429" i="3"/>
  <c r="R2429" i="3"/>
  <c r="H2429" i="3"/>
  <c r="Y2428" i="3"/>
  <c r="R2428" i="3"/>
  <c r="H2428" i="3"/>
  <c r="Y2427" i="3"/>
  <c r="R2427" i="3"/>
  <c r="Q2427" i="3"/>
  <c r="H2427" i="3"/>
  <c r="R2426" i="3"/>
  <c r="H2426" i="3"/>
  <c r="Y2425" i="3"/>
  <c r="R2425" i="3"/>
  <c r="H2425" i="3"/>
  <c r="R2424" i="3"/>
  <c r="H2424" i="3"/>
  <c r="Y2423" i="3"/>
  <c r="R2423" i="3"/>
  <c r="H2423" i="3"/>
  <c r="R2422" i="3"/>
  <c r="H2422" i="3"/>
  <c r="R2421" i="3"/>
  <c r="H2421" i="3"/>
  <c r="R2420" i="3"/>
  <c r="H2420" i="3"/>
  <c r="R2419" i="3"/>
  <c r="H2419" i="3"/>
  <c r="R2418" i="3"/>
  <c r="H2418" i="3"/>
  <c r="R2417" i="3"/>
  <c r="H2417" i="3"/>
  <c r="R2416" i="3"/>
  <c r="H2416" i="3"/>
  <c r="H2415" i="3"/>
  <c r="H2414" i="3"/>
  <c r="H2413" i="3"/>
  <c r="H2412" i="3"/>
  <c r="H2411" i="3"/>
  <c r="R2410" i="3"/>
  <c r="H2410" i="3"/>
  <c r="R2409" i="3"/>
  <c r="H2409" i="3"/>
  <c r="R2408" i="3"/>
  <c r="H2408" i="3"/>
  <c r="R2407" i="3"/>
  <c r="H2407" i="3"/>
  <c r="R2406" i="3"/>
  <c r="H2406" i="3"/>
  <c r="R2405" i="3"/>
  <c r="H2405" i="3"/>
  <c r="R2404" i="3"/>
  <c r="H2404" i="3"/>
  <c r="R2403" i="3"/>
  <c r="H2403" i="3"/>
  <c r="R2402" i="3"/>
  <c r="H2402" i="3"/>
  <c r="H2401" i="3"/>
  <c r="R2400" i="3"/>
  <c r="H2400" i="3"/>
  <c r="R2399" i="3"/>
  <c r="H2399" i="3"/>
  <c r="R2398" i="3"/>
  <c r="H2398" i="3"/>
  <c r="R2397" i="3"/>
  <c r="H2397" i="3"/>
  <c r="R2396" i="3"/>
  <c r="H2396" i="3"/>
  <c r="R2395" i="3"/>
  <c r="H2395" i="3"/>
  <c r="R2394" i="3"/>
  <c r="H2394" i="3"/>
  <c r="R2393" i="3"/>
  <c r="H2393" i="3"/>
  <c r="R2392" i="3"/>
  <c r="H2392" i="3"/>
  <c r="R2391" i="3"/>
  <c r="H2391" i="3"/>
  <c r="R2390" i="3"/>
  <c r="H2390" i="3"/>
  <c r="R2389" i="3"/>
  <c r="H2389" i="3"/>
  <c r="R2388" i="3"/>
  <c r="H2388" i="3"/>
  <c r="R2387" i="3"/>
  <c r="H2387" i="3"/>
  <c r="R2386" i="3"/>
  <c r="H2386" i="3"/>
  <c r="H2385" i="3"/>
  <c r="R2384" i="3"/>
  <c r="H2384" i="3"/>
  <c r="R2383" i="3"/>
  <c r="H2383" i="3"/>
  <c r="R2382" i="3"/>
  <c r="H2382" i="3"/>
  <c r="R2381" i="3"/>
  <c r="H2381" i="3"/>
  <c r="R2380" i="3"/>
  <c r="H2380" i="3"/>
  <c r="R2379" i="3"/>
  <c r="H2379" i="3"/>
  <c r="R2378" i="3"/>
  <c r="H2378" i="3"/>
  <c r="R2377" i="3"/>
  <c r="H2377" i="3"/>
  <c r="R2376" i="3"/>
  <c r="H2376" i="3"/>
  <c r="R2375" i="3"/>
  <c r="H2375" i="3"/>
  <c r="R2374" i="3"/>
  <c r="H2374" i="3"/>
  <c r="R2373" i="3"/>
  <c r="H2373" i="3"/>
  <c r="R2372" i="3"/>
  <c r="H2372" i="3"/>
  <c r="R2371" i="3"/>
  <c r="H2371" i="3"/>
  <c r="R2370" i="3"/>
  <c r="H2370" i="3"/>
  <c r="R2369" i="3"/>
  <c r="H2369" i="3"/>
  <c r="R2368" i="3"/>
  <c r="H2368" i="3"/>
  <c r="R2367" i="3"/>
  <c r="H2367" i="3"/>
  <c r="R2366" i="3"/>
  <c r="H2366" i="3"/>
  <c r="R2365" i="3"/>
  <c r="H2365" i="3"/>
  <c r="R2364" i="3"/>
  <c r="H2364" i="3"/>
  <c r="R2363" i="3"/>
  <c r="H2363" i="3"/>
  <c r="R2362" i="3"/>
  <c r="H2362" i="3"/>
  <c r="R2361" i="3"/>
  <c r="H2361" i="3"/>
  <c r="R2360" i="3"/>
  <c r="H2360" i="3"/>
  <c r="R2359" i="3"/>
  <c r="H2359" i="3"/>
  <c r="R2358" i="3"/>
  <c r="H2358" i="3"/>
  <c r="R2357" i="3"/>
  <c r="H2357" i="3"/>
  <c r="R2356" i="3"/>
  <c r="H2356" i="3"/>
  <c r="R2355" i="3"/>
  <c r="H2355" i="3"/>
  <c r="R2354" i="3"/>
  <c r="H2354" i="3"/>
  <c r="H2353" i="3"/>
  <c r="H2352" i="3"/>
  <c r="H2351" i="3"/>
  <c r="R2350" i="3"/>
  <c r="H2350" i="3"/>
  <c r="R2349" i="3"/>
  <c r="H2349" i="3"/>
  <c r="R2348" i="3"/>
  <c r="H2348" i="3"/>
  <c r="R2347" i="3"/>
  <c r="H2347" i="3"/>
  <c r="R2346" i="3"/>
  <c r="H2346" i="3"/>
  <c r="R2345" i="3"/>
  <c r="H2345" i="3"/>
  <c r="H2344" i="3"/>
  <c r="R2343" i="3"/>
  <c r="H2343" i="3"/>
  <c r="R2342" i="3"/>
  <c r="H2342" i="3"/>
  <c r="R2341" i="3"/>
  <c r="H2341" i="3"/>
  <c r="R2340" i="3"/>
  <c r="H2340" i="3"/>
  <c r="R2339" i="3"/>
  <c r="H2339" i="3"/>
  <c r="H2335" i="3"/>
  <c r="H2334" i="3"/>
  <c r="Y2333" i="3"/>
  <c r="R2333" i="3"/>
  <c r="H2333" i="3"/>
  <c r="R2332" i="3"/>
  <c r="H2332" i="3"/>
  <c r="R2331" i="3"/>
  <c r="H2331" i="3"/>
  <c r="R2330" i="3"/>
  <c r="H2330" i="3"/>
  <c r="R2329" i="3"/>
  <c r="H2329" i="3"/>
  <c r="R2328" i="3"/>
  <c r="H2328" i="3"/>
  <c r="H2327" i="3"/>
  <c r="H2326" i="3"/>
  <c r="H2325" i="3"/>
  <c r="H2324" i="3"/>
  <c r="R2323" i="3"/>
  <c r="H2323" i="3"/>
  <c r="R2322" i="3"/>
  <c r="H2322" i="3"/>
  <c r="R2321" i="3"/>
  <c r="H2321" i="3"/>
  <c r="R2320" i="3"/>
  <c r="H2320" i="3"/>
  <c r="R2319" i="3"/>
  <c r="H2319" i="3"/>
  <c r="R2318" i="3"/>
  <c r="H2318" i="3"/>
  <c r="R2317" i="3"/>
  <c r="H2317" i="3"/>
  <c r="Y2316" i="3"/>
  <c r="R2316" i="3"/>
  <c r="Q2316" i="3"/>
  <c r="H2316" i="3"/>
  <c r="Y2315" i="3"/>
  <c r="R2315" i="3"/>
  <c r="Q2315" i="3"/>
  <c r="H2315" i="3"/>
  <c r="Y2314" i="3"/>
  <c r="R2314" i="3"/>
  <c r="Q2314" i="3"/>
  <c r="H2314" i="3"/>
  <c r="Y2313" i="3"/>
  <c r="R2313" i="3"/>
  <c r="Q2313" i="3"/>
  <c r="H2313" i="3"/>
  <c r="Y2312" i="3"/>
  <c r="R2312" i="3"/>
  <c r="Q2312" i="3"/>
  <c r="H2312" i="3"/>
  <c r="Y2311" i="3"/>
  <c r="R2311" i="3"/>
  <c r="Q2311" i="3"/>
  <c r="H2311" i="3"/>
  <c r="Y2310" i="3"/>
  <c r="R2310" i="3"/>
  <c r="Q2310" i="3"/>
  <c r="H2310" i="3"/>
  <c r="Y2309" i="3"/>
  <c r="R2309" i="3"/>
  <c r="H2309" i="3"/>
  <c r="Y2308" i="3"/>
  <c r="R2308" i="3"/>
  <c r="H2308" i="3"/>
  <c r="H2307" i="3"/>
  <c r="H2306" i="3"/>
  <c r="H2305" i="3"/>
  <c r="R2304" i="3"/>
  <c r="H2304" i="3"/>
  <c r="Y2303" i="3"/>
  <c r="R2303" i="3"/>
  <c r="Q2303" i="3"/>
  <c r="H2303" i="3"/>
  <c r="Y2302" i="3"/>
  <c r="R2302" i="3"/>
  <c r="Q2302" i="3"/>
  <c r="H2302" i="3"/>
  <c r="H2301" i="3"/>
  <c r="R2300" i="3"/>
  <c r="H2300" i="3"/>
  <c r="R2299" i="3"/>
  <c r="H2299" i="3"/>
  <c r="R2298" i="3"/>
  <c r="H2298" i="3"/>
  <c r="R2297" i="3"/>
  <c r="H2297" i="3"/>
  <c r="R2296" i="3"/>
  <c r="H2296" i="3"/>
  <c r="R2295" i="3"/>
  <c r="H2295" i="3"/>
  <c r="R2294" i="3"/>
  <c r="H2294" i="3"/>
  <c r="R2293" i="3"/>
  <c r="H2293" i="3"/>
  <c r="R2292" i="3"/>
  <c r="H2292" i="3"/>
  <c r="H2291" i="3"/>
  <c r="H2290" i="3"/>
  <c r="R2289" i="3"/>
  <c r="H2289" i="3"/>
  <c r="R2288" i="3"/>
  <c r="H2288" i="3"/>
  <c r="H2287" i="3"/>
  <c r="H2286" i="3"/>
  <c r="H2285" i="3"/>
  <c r="H2284" i="3"/>
  <c r="H2283" i="3"/>
  <c r="R2282" i="3"/>
  <c r="H2282" i="3"/>
  <c r="R2281" i="3"/>
  <c r="H2281" i="3"/>
  <c r="R2280" i="3"/>
  <c r="H2280" i="3"/>
  <c r="Y2279" i="3"/>
  <c r="R2279" i="3"/>
  <c r="Q2279" i="3"/>
  <c r="H2279" i="3"/>
  <c r="Y2278" i="3"/>
  <c r="R2278" i="3"/>
  <c r="Q2278" i="3"/>
  <c r="H2278" i="3"/>
  <c r="Y2277" i="3"/>
  <c r="R2277" i="3"/>
  <c r="Q2277" i="3"/>
  <c r="H2277" i="3"/>
  <c r="R2276" i="3"/>
  <c r="H2276" i="3"/>
  <c r="R2275" i="3"/>
  <c r="H2275" i="3"/>
  <c r="R2274" i="3"/>
  <c r="H2274" i="3"/>
  <c r="R2273" i="3"/>
  <c r="H2273" i="3"/>
  <c r="Y2272" i="3"/>
  <c r="R2272" i="3"/>
  <c r="Q2272" i="3"/>
  <c r="H2272" i="3"/>
  <c r="Y2271" i="3"/>
  <c r="R2271" i="3"/>
  <c r="Q2271" i="3"/>
  <c r="H2271" i="3"/>
  <c r="Y2270" i="3"/>
  <c r="R2270" i="3"/>
  <c r="Q2270" i="3"/>
  <c r="H2270" i="3"/>
  <c r="Y2269" i="3"/>
  <c r="R2269" i="3"/>
  <c r="Q2269" i="3"/>
  <c r="H2269" i="3"/>
  <c r="Y2268" i="3"/>
  <c r="R2268" i="3"/>
  <c r="Q2268" i="3"/>
  <c r="H2268" i="3"/>
  <c r="Y2267" i="3"/>
  <c r="R2267" i="3"/>
  <c r="Q2267" i="3"/>
  <c r="H2267" i="3"/>
  <c r="Y2266" i="3"/>
  <c r="R2266" i="3"/>
  <c r="Q2266" i="3"/>
  <c r="H2266" i="3"/>
  <c r="Y2264" i="3"/>
  <c r="R2264" i="3"/>
  <c r="Q2264" i="3"/>
  <c r="H2264" i="3"/>
  <c r="H2263" i="3"/>
  <c r="H2262" i="3"/>
  <c r="H2261" i="3"/>
  <c r="H2260" i="3"/>
  <c r="Y2259" i="3"/>
  <c r="R2259" i="3"/>
  <c r="H2259" i="3"/>
  <c r="Y2258" i="3"/>
  <c r="R2258" i="3"/>
  <c r="H2258" i="3"/>
  <c r="Y2257" i="3"/>
  <c r="R2257" i="3"/>
  <c r="H2257" i="3"/>
  <c r="Y2256" i="3"/>
  <c r="R2256" i="3"/>
  <c r="H2256" i="3"/>
  <c r="R2255" i="3"/>
  <c r="H2255" i="3"/>
  <c r="R2254" i="3"/>
  <c r="H2254" i="3"/>
  <c r="Y2253" i="3"/>
  <c r="R2253" i="3"/>
  <c r="H2253" i="3"/>
  <c r="Y2252" i="3"/>
  <c r="R2252" i="3"/>
  <c r="H2252" i="3"/>
  <c r="R2251" i="3"/>
  <c r="H2251" i="3"/>
  <c r="Y2250" i="3"/>
  <c r="R2250" i="3"/>
  <c r="H2250" i="3"/>
  <c r="Y2249" i="3"/>
  <c r="R2249" i="3"/>
  <c r="H2249" i="3"/>
  <c r="Y2248" i="3"/>
  <c r="R2248" i="3"/>
  <c r="H2248" i="3"/>
  <c r="Y2247" i="3"/>
  <c r="R2247" i="3"/>
  <c r="H2247" i="3"/>
  <c r="Y2246" i="3"/>
  <c r="R2246" i="3"/>
  <c r="H2246" i="3"/>
  <c r="Y2245" i="3"/>
  <c r="R2245" i="3"/>
  <c r="H2245" i="3"/>
  <c r="Y2244" i="3"/>
  <c r="R2244" i="3"/>
  <c r="H2244" i="3"/>
  <c r="R2243" i="3"/>
  <c r="H2243" i="3"/>
  <c r="R2242" i="3"/>
  <c r="H2242" i="3"/>
  <c r="Q2241" i="3"/>
  <c r="H2241" i="3"/>
  <c r="Y2240" i="3"/>
  <c r="R2240" i="3"/>
  <c r="Q2240" i="3"/>
  <c r="H2240" i="3"/>
  <c r="Y2239" i="3"/>
  <c r="R2239" i="3"/>
  <c r="Q2239" i="3"/>
  <c r="H2239" i="3"/>
  <c r="Y2238" i="3"/>
  <c r="R2238" i="3"/>
  <c r="Q2238" i="3"/>
  <c r="H2238" i="3"/>
  <c r="Y2237" i="3"/>
  <c r="R2237" i="3"/>
  <c r="Q2237" i="3"/>
  <c r="H2237" i="3"/>
  <c r="Y2236" i="3"/>
  <c r="R2236" i="3"/>
  <c r="Q2236" i="3"/>
  <c r="H2236" i="3"/>
  <c r="Y2235" i="3"/>
  <c r="R2235" i="3"/>
  <c r="Q2235" i="3"/>
  <c r="H2235" i="3"/>
  <c r="H2234" i="3"/>
  <c r="R2233" i="3"/>
  <c r="H2233" i="3"/>
  <c r="H2232" i="3"/>
  <c r="H2231" i="3"/>
  <c r="Y2230" i="3"/>
  <c r="R2230" i="3"/>
  <c r="Q2230" i="3"/>
  <c r="H2230" i="3"/>
  <c r="Y2229" i="3"/>
  <c r="R2229" i="3"/>
  <c r="Q2229" i="3"/>
  <c r="H2229" i="3"/>
  <c r="Y2228" i="3"/>
  <c r="R2228" i="3"/>
  <c r="Q2228" i="3"/>
  <c r="H2228" i="3"/>
  <c r="R2227" i="3"/>
  <c r="H2227" i="3"/>
  <c r="R2226" i="3"/>
  <c r="H2226" i="3"/>
  <c r="H2225" i="3"/>
  <c r="H2224" i="3"/>
  <c r="H2223" i="3"/>
  <c r="H2222" i="3"/>
  <c r="H2221" i="3"/>
  <c r="H2220" i="3"/>
  <c r="H2219" i="3"/>
  <c r="H2218" i="3"/>
  <c r="Y2217" i="3"/>
  <c r="R2217" i="3"/>
  <c r="H2217" i="3"/>
  <c r="Y2216" i="3"/>
  <c r="R2216" i="3"/>
  <c r="H2216" i="3"/>
  <c r="Y2215" i="3"/>
  <c r="R2215" i="3"/>
  <c r="H2215" i="3"/>
  <c r="R2214" i="3"/>
  <c r="H2214" i="3"/>
  <c r="R2213" i="3"/>
  <c r="H2213" i="3"/>
  <c r="R2212" i="3"/>
  <c r="H2212" i="3"/>
  <c r="Y2211" i="3"/>
  <c r="R2211" i="3"/>
  <c r="H2211" i="3"/>
  <c r="Y2210" i="3"/>
  <c r="R2210" i="3"/>
  <c r="H2210" i="3"/>
  <c r="R2209" i="3"/>
  <c r="H2209" i="3"/>
  <c r="Y2208" i="3"/>
  <c r="R2208" i="3"/>
  <c r="Q2208" i="3"/>
  <c r="H2208" i="3"/>
  <c r="Y2207" i="3"/>
  <c r="R2207" i="3"/>
  <c r="Q2207" i="3"/>
  <c r="H2207" i="3"/>
  <c r="Y2206" i="3"/>
  <c r="R2206" i="3"/>
  <c r="Q2206" i="3"/>
  <c r="H2206" i="3"/>
  <c r="R2205" i="3"/>
  <c r="H2205" i="3"/>
  <c r="R2204" i="3"/>
  <c r="H2204" i="3"/>
  <c r="R2203" i="3"/>
  <c r="H2203" i="3"/>
  <c r="Y2202" i="3"/>
  <c r="R2202" i="3"/>
  <c r="H2202" i="3"/>
  <c r="Y2201" i="3"/>
  <c r="R2201" i="3"/>
  <c r="H2201" i="3"/>
  <c r="Y2200" i="3"/>
  <c r="R2200" i="3"/>
  <c r="H2200" i="3"/>
  <c r="Y2199" i="3"/>
  <c r="R2199" i="3"/>
  <c r="H2199" i="3"/>
  <c r="R2198" i="3"/>
  <c r="H2198" i="3"/>
  <c r="R2197" i="3"/>
  <c r="H2197" i="3"/>
  <c r="R2196" i="3"/>
  <c r="H2196" i="3"/>
  <c r="Y2195" i="3"/>
  <c r="R2195" i="3"/>
  <c r="H2195" i="3"/>
  <c r="Y2194" i="3"/>
  <c r="R2194" i="3"/>
  <c r="H2194" i="3"/>
  <c r="Y2193" i="3"/>
  <c r="R2193" i="3"/>
  <c r="H2193" i="3"/>
  <c r="Y2192" i="3"/>
  <c r="R2192" i="3"/>
  <c r="H2192" i="3"/>
  <c r="Y2191" i="3"/>
  <c r="R2191" i="3"/>
  <c r="H2191" i="3"/>
  <c r="R2190" i="3"/>
  <c r="H2190" i="3"/>
  <c r="Y2189" i="3"/>
  <c r="R2189" i="3"/>
  <c r="H2189" i="3"/>
  <c r="Y2188" i="3"/>
  <c r="R2188" i="3"/>
  <c r="H2188" i="3"/>
  <c r="R2187" i="3"/>
  <c r="H2187" i="3"/>
  <c r="R2186" i="3"/>
  <c r="H2186" i="3"/>
  <c r="Y2185" i="3"/>
  <c r="R2185" i="3"/>
  <c r="H2185" i="3"/>
  <c r="Y2184" i="3"/>
  <c r="R2184" i="3"/>
  <c r="H2184" i="3"/>
  <c r="Y2183" i="3"/>
  <c r="R2183" i="3"/>
  <c r="H2183" i="3"/>
  <c r="Y2182" i="3"/>
  <c r="R2182" i="3"/>
  <c r="H2182" i="3"/>
  <c r="Y2181" i="3"/>
  <c r="R2181" i="3"/>
  <c r="H2181" i="3"/>
  <c r="R2180" i="3"/>
  <c r="H2180" i="3"/>
  <c r="R2179" i="3"/>
  <c r="H2179" i="3"/>
  <c r="R2178" i="3"/>
  <c r="H2178" i="3"/>
  <c r="R2177" i="3"/>
  <c r="H2177" i="3"/>
  <c r="R2176" i="3"/>
  <c r="H2176" i="3"/>
  <c r="R2175" i="3"/>
  <c r="H2175" i="3"/>
  <c r="R2174" i="3"/>
  <c r="H2174" i="3"/>
  <c r="R2171" i="3"/>
  <c r="Q2171" i="3"/>
  <c r="H2171" i="3"/>
  <c r="R2170" i="3"/>
  <c r="Q2170" i="3"/>
  <c r="H2170" i="3"/>
  <c r="H2169" i="3"/>
  <c r="H2168" i="3"/>
  <c r="R2167" i="3"/>
  <c r="H2167" i="3"/>
  <c r="H2166" i="3"/>
  <c r="R2165" i="3"/>
  <c r="H2165" i="3"/>
  <c r="Y2164" i="3"/>
  <c r="R2164" i="3"/>
  <c r="Q2164" i="3"/>
  <c r="H2164" i="3"/>
  <c r="Y2163" i="3"/>
  <c r="R2163" i="3"/>
  <c r="Q2163" i="3"/>
  <c r="H2163" i="3"/>
  <c r="Y2162" i="3"/>
  <c r="R2162" i="3"/>
  <c r="Q2162" i="3"/>
  <c r="H2162" i="3"/>
  <c r="Y2161" i="3"/>
  <c r="R2161" i="3"/>
  <c r="Q2161" i="3"/>
  <c r="H2161" i="3"/>
  <c r="Y2160" i="3"/>
  <c r="R2160" i="3"/>
  <c r="Q2160" i="3"/>
  <c r="H2160" i="3"/>
  <c r="Y2159" i="3"/>
  <c r="R2159" i="3"/>
  <c r="Q2159" i="3"/>
  <c r="H2159" i="3"/>
  <c r="H2158" i="3"/>
  <c r="H2157" i="3"/>
  <c r="Y2156" i="3"/>
  <c r="R2156" i="3"/>
  <c r="Q2156" i="3"/>
  <c r="H2156" i="3"/>
  <c r="Y2155" i="3"/>
  <c r="R2155" i="3"/>
  <c r="Q2155" i="3"/>
  <c r="H2155" i="3"/>
  <c r="Y2154" i="3"/>
  <c r="R2154" i="3"/>
  <c r="Q2154" i="3"/>
  <c r="H2154" i="3"/>
  <c r="Y2153" i="3"/>
  <c r="R2153" i="3"/>
  <c r="Q2153" i="3"/>
  <c r="H2153" i="3"/>
  <c r="Y2152" i="3"/>
  <c r="R2152" i="3"/>
  <c r="Q2152" i="3"/>
  <c r="H2152" i="3"/>
  <c r="Y2151" i="3"/>
  <c r="R2151" i="3"/>
  <c r="Q2151" i="3"/>
  <c r="H2151" i="3"/>
  <c r="Y2150" i="3"/>
  <c r="R2150" i="3"/>
  <c r="Q2150" i="3"/>
  <c r="H2150" i="3"/>
  <c r="R2149" i="3"/>
  <c r="H2149" i="3"/>
  <c r="R2148" i="3"/>
  <c r="H2148" i="3"/>
  <c r="H2147" i="3"/>
  <c r="H2146" i="3"/>
  <c r="H2145" i="3"/>
  <c r="H2144" i="3"/>
  <c r="H2143" i="3"/>
  <c r="H2142" i="3"/>
  <c r="H2141" i="3"/>
  <c r="R2140" i="3"/>
  <c r="H2140" i="3"/>
  <c r="R2139" i="3"/>
  <c r="H2139" i="3"/>
  <c r="R2138" i="3"/>
  <c r="H2138" i="3"/>
  <c r="R2137" i="3"/>
  <c r="H2137" i="3"/>
  <c r="Y2136" i="3"/>
  <c r="R2136" i="3"/>
  <c r="H2136" i="3"/>
  <c r="H2135" i="3"/>
  <c r="R2134" i="3"/>
  <c r="H2134" i="3"/>
  <c r="R2133" i="3"/>
  <c r="H2133" i="3"/>
  <c r="R2132" i="3"/>
  <c r="H2132" i="3"/>
  <c r="R2131" i="3"/>
  <c r="H2131" i="3"/>
  <c r="Y2130" i="3"/>
  <c r="R2130" i="3"/>
  <c r="H2130" i="3"/>
  <c r="R2129" i="3"/>
  <c r="H2129" i="3"/>
  <c r="R2128" i="3"/>
  <c r="H2128" i="3"/>
  <c r="R2127" i="3"/>
  <c r="H2127" i="3"/>
  <c r="R2126" i="3"/>
  <c r="H2126" i="3"/>
  <c r="R2125" i="3"/>
  <c r="H2125" i="3"/>
  <c r="R2124" i="3"/>
  <c r="H2124" i="3"/>
  <c r="R2123" i="3"/>
  <c r="H2123" i="3"/>
  <c r="R2122" i="3"/>
  <c r="H2122" i="3"/>
  <c r="R2121" i="3"/>
  <c r="H2121" i="3"/>
  <c r="H2120" i="3"/>
  <c r="H2119" i="3"/>
  <c r="R2118" i="3"/>
  <c r="H2118" i="3"/>
  <c r="R2117" i="3"/>
  <c r="H2117" i="3"/>
  <c r="R2116" i="3"/>
  <c r="H2116" i="3"/>
  <c r="R2115" i="3"/>
  <c r="H2115" i="3"/>
  <c r="R2114" i="3"/>
  <c r="H2114" i="3"/>
  <c r="R2113" i="3"/>
  <c r="H2113" i="3"/>
  <c r="R2112" i="3"/>
  <c r="H2112" i="3"/>
  <c r="R2111" i="3"/>
  <c r="H2111" i="3"/>
  <c r="Y2110" i="3"/>
  <c r="R2110" i="3"/>
  <c r="Q2110" i="3"/>
  <c r="H2110" i="3"/>
  <c r="Y2109" i="3"/>
  <c r="R2109" i="3"/>
  <c r="Q2109" i="3"/>
  <c r="H2109" i="3"/>
  <c r="Y2108" i="3"/>
  <c r="R2108" i="3"/>
  <c r="Q2108" i="3"/>
  <c r="H2108" i="3"/>
  <c r="H2107" i="3"/>
  <c r="R2106" i="3"/>
  <c r="H2106" i="3"/>
  <c r="R2105" i="3"/>
  <c r="H2105" i="3"/>
  <c r="Y2104" i="3"/>
  <c r="R2104" i="3"/>
  <c r="Q2104" i="3"/>
  <c r="H2104" i="3"/>
  <c r="R2103" i="3"/>
  <c r="H2103" i="3"/>
  <c r="R2102" i="3"/>
  <c r="H2102" i="3"/>
  <c r="R2101" i="3"/>
  <c r="H2101" i="3"/>
  <c r="R2100" i="3"/>
  <c r="H2100" i="3"/>
  <c r="R2099" i="3"/>
  <c r="H2099" i="3"/>
  <c r="R2098" i="3"/>
  <c r="H2098" i="3"/>
  <c r="R2097" i="3"/>
  <c r="H2097" i="3"/>
  <c r="R2096" i="3"/>
  <c r="H2096" i="3"/>
  <c r="H2095" i="3"/>
  <c r="R2094" i="3"/>
  <c r="H2094" i="3"/>
  <c r="H2093" i="3"/>
  <c r="R2092" i="3"/>
  <c r="H2092" i="3"/>
  <c r="R2091" i="3"/>
  <c r="H2091" i="3"/>
  <c r="R2090" i="3"/>
  <c r="H2090" i="3"/>
  <c r="R2089" i="3"/>
  <c r="H2089" i="3"/>
  <c r="R2088" i="3"/>
  <c r="H2088" i="3"/>
  <c r="R2087" i="3"/>
  <c r="H2087" i="3"/>
  <c r="R2086" i="3"/>
  <c r="H2086" i="3"/>
  <c r="H2085" i="3"/>
  <c r="H2084" i="3"/>
  <c r="R2083" i="3"/>
  <c r="H2083" i="3"/>
  <c r="R2082" i="3"/>
  <c r="H2082" i="3"/>
  <c r="R2081" i="3"/>
  <c r="H2081" i="3"/>
  <c r="R2080" i="3"/>
  <c r="H2080" i="3"/>
  <c r="R2079" i="3"/>
  <c r="H2079" i="3"/>
  <c r="R2078" i="3"/>
  <c r="H2078" i="3"/>
  <c r="R2077" i="3"/>
  <c r="H2077" i="3"/>
  <c r="R2076" i="3"/>
  <c r="H2076" i="3"/>
  <c r="R2075" i="3"/>
  <c r="H2075" i="3"/>
  <c r="R2074" i="3"/>
  <c r="H2074" i="3"/>
  <c r="R2073" i="3"/>
  <c r="H2073" i="3"/>
  <c r="R2072" i="3"/>
  <c r="H2072" i="3"/>
  <c r="H2070" i="3"/>
  <c r="H2069" i="3"/>
  <c r="H2068" i="3"/>
  <c r="H2067" i="3"/>
  <c r="H2066" i="3"/>
  <c r="H2065" i="3"/>
  <c r="H2064" i="3"/>
  <c r="R2063" i="3"/>
  <c r="H2063" i="3"/>
  <c r="R2062" i="3"/>
  <c r="H2062" i="3"/>
  <c r="R2061" i="3"/>
  <c r="H2061" i="3"/>
  <c r="R2060" i="3"/>
  <c r="H2060" i="3"/>
  <c r="R2059" i="3"/>
  <c r="H2059" i="3"/>
  <c r="R2058" i="3"/>
  <c r="H2058" i="3"/>
  <c r="R2057" i="3"/>
  <c r="H2057" i="3"/>
  <c r="R2056" i="3"/>
  <c r="H2056" i="3"/>
  <c r="R2055" i="3"/>
  <c r="H2055" i="3"/>
  <c r="R2054" i="3"/>
  <c r="H2054" i="3"/>
  <c r="R2053" i="3"/>
  <c r="H2053" i="3"/>
  <c r="R2052" i="3"/>
  <c r="H2052" i="3"/>
  <c r="R2051" i="3"/>
  <c r="H2051" i="3"/>
  <c r="R2050" i="3"/>
  <c r="H2050" i="3"/>
  <c r="R2049" i="3"/>
  <c r="H2049" i="3"/>
  <c r="R2048" i="3"/>
  <c r="H2048" i="3"/>
  <c r="R2047" i="3"/>
  <c r="H2047" i="3"/>
  <c r="R2046" i="3"/>
  <c r="H2046" i="3"/>
  <c r="R2045" i="3"/>
  <c r="H2045" i="3"/>
  <c r="R2044" i="3"/>
  <c r="H2044" i="3"/>
  <c r="R2043" i="3"/>
  <c r="H2043" i="3"/>
  <c r="R2042" i="3"/>
  <c r="H2042" i="3"/>
  <c r="R2041" i="3"/>
  <c r="H2041" i="3"/>
  <c r="R2040" i="3"/>
  <c r="H2040" i="3"/>
  <c r="R2039" i="3"/>
  <c r="H2039" i="3"/>
  <c r="R2038" i="3"/>
  <c r="H2038" i="3"/>
  <c r="R2037" i="3"/>
  <c r="H2037" i="3"/>
  <c r="R2036" i="3"/>
  <c r="H2036" i="3"/>
  <c r="R2035" i="3"/>
  <c r="H2035" i="3"/>
  <c r="R2034" i="3"/>
  <c r="H2034" i="3"/>
  <c r="R2033" i="3"/>
  <c r="H2033" i="3"/>
  <c r="R2032" i="3"/>
  <c r="H2032" i="3"/>
  <c r="R2031" i="3"/>
  <c r="H2031" i="3"/>
  <c r="R2030" i="3"/>
  <c r="H2030" i="3"/>
  <c r="R2029" i="3"/>
  <c r="H2029" i="3"/>
  <c r="R2028" i="3"/>
  <c r="H2028" i="3"/>
  <c r="H2027" i="3"/>
  <c r="R2026" i="3"/>
  <c r="H2026" i="3"/>
  <c r="H2025" i="3"/>
  <c r="R2024" i="3"/>
  <c r="H2024" i="3"/>
  <c r="R2023" i="3"/>
  <c r="H2023" i="3"/>
  <c r="Y2022" i="3"/>
  <c r="R2022" i="3"/>
  <c r="Q2022" i="3"/>
  <c r="H2022" i="3"/>
  <c r="Y2021" i="3"/>
  <c r="R2021" i="3"/>
  <c r="Q2021" i="3"/>
  <c r="H2021" i="3"/>
  <c r="Y2020" i="3"/>
  <c r="R2020" i="3"/>
  <c r="Q2020" i="3"/>
  <c r="H2020" i="3"/>
  <c r="Y2019" i="3"/>
  <c r="R2019" i="3"/>
  <c r="Q2019" i="3"/>
  <c r="H2019" i="3"/>
  <c r="Y2018" i="3"/>
  <c r="R2018" i="3"/>
  <c r="Q2018" i="3"/>
  <c r="H2018" i="3"/>
  <c r="Y2017" i="3"/>
  <c r="R2017" i="3"/>
  <c r="Q2017" i="3"/>
  <c r="H2017" i="3"/>
  <c r="H2016" i="3"/>
  <c r="H2015" i="3"/>
  <c r="Y2014" i="3"/>
  <c r="R2014" i="3"/>
  <c r="Q2014" i="3"/>
  <c r="H2014" i="3"/>
  <c r="Y2013" i="3"/>
  <c r="R2013" i="3"/>
  <c r="Q2013" i="3"/>
  <c r="H2013" i="3"/>
  <c r="Y2012" i="3"/>
  <c r="R2012" i="3"/>
  <c r="Q2012" i="3"/>
  <c r="H2012" i="3"/>
  <c r="Y2011" i="3"/>
  <c r="R2011" i="3"/>
  <c r="Q2011" i="3"/>
  <c r="H2011" i="3"/>
  <c r="Y2010" i="3"/>
  <c r="R2010" i="3"/>
  <c r="Q2010" i="3"/>
  <c r="H2010" i="3"/>
  <c r="Y2009" i="3"/>
  <c r="R2009" i="3"/>
  <c r="Q2009" i="3"/>
  <c r="H2009" i="3"/>
  <c r="Y2008" i="3"/>
  <c r="R2008" i="3"/>
  <c r="Q2008" i="3"/>
  <c r="H2008" i="3"/>
  <c r="Y2007" i="3"/>
  <c r="R2007" i="3"/>
  <c r="Q2007" i="3"/>
  <c r="H2007" i="3"/>
  <c r="Y2006" i="3"/>
  <c r="R2006" i="3"/>
  <c r="Q2006" i="3"/>
  <c r="H2006" i="3"/>
  <c r="Y2005" i="3"/>
  <c r="R2005" i="3"/>
  <c r="Q2005" i="3"/>
  <c r="H2005" i="3"/>
  <c r="Y2004" i="3"/>
  <c r="R2004" i="3"/>
  <c r="Q2004" i="3"/>
  <c r="H2004" i="3"/>
  <c r="H1993" i="3"/>
  <c r="H1992" i="3"/>
  <c r="H1991" i="3"/>
  <c r="H1990" i="3"/>
  <c r="H1989" i="3"/>
  <c r="H1988" i="3"/>
  <c r="R1987" i="3"/>
  <c r="H1987" i="3"/>
  <c r="Y1986" i="3"/>
  <c r="R1986" i="3"/>
  <c r="H1986" i="3"/>
  <c r="H1985" i="3"/>
  <c r="H1984" i="3"/>
  <c r="H1983" i="3"/>
  <c r="H1982" i="3"/>
  <c r="H1981" i="3"/>
  <c r="H1980" i="3"/>
  <c r="H1979" i="3"/>
  <c r="Y1978" i="3"/>
  <c r="R1978" i="3"/>
  <c r="H1978" i="3"/>
  <c r="R1977" i="3"/>
  <c r="H1977" i="3"/>
  <c r="Y1976" i="3"/>
  <c r="R1976" i="3"/>
  <c r="H1976" i="3"/>
  <c r="Y1975" i="3"/>
  <c r="R1975" i="3"/>
  <c r="H1975" i="3"/>
  <c r="Y1974" i="3"/>
  <c r="R1974" i="3"/>
  <c r="Q1974" i="3"/>
  <c r="H1974" i="3"/>
  <c r="Y1973" i="3"/>
  <c r="R1973" i="3"/>
  <c r="Q1973" i="3"/>
  <c r="H1973" i="3"/>
  <c r="Y1972" i="3"/>
  <c r="R1972" i="3"/>
  <c r="Q1972" i="3"/>
  <c r="H1972" i="3"/>
  <c r="Y1971" i="3"/>
  <c r="R1971" i="3"/>
  <c r="Q1971" i="3"/>
  <c r="H1971" i="3"/>
  <c r="Y1970" i="3"/>
  <c r="R1970" i="3"/>
  <c r="Q1970" i="3"/>
  <c r="H1970" i="3"/>
  <c r="Y1969" i="3"/>
  <c r="R1969" i="3"/>
  <c r="H1969" i="3"/>
  <c r="Y1968" i="3"/>
  <c r="R1968" i="3"/>
  <c r="H1968" i="3"/>
  <c r="Y1967" i="3"/>
  <c r="R1967" i="3"/>
  <c r="H1967" i="3"/>
  <c r="R1966" i="3"/>
  <c r="H1966" i="3"/>
  <c r="R1965" i="3"/>
  <c r="H1965" i="3"/>
  <c r="R1964" i="3"/>
  <c r="H1964" i="3"/>
  <c r="R1963" i="3"/>
  <c r="H1963" i="3"/>
  <c r="R1962" i="3"/>
  <c r="H1962" i="3"/>
  <c r="Y1961" i="3"/>
  <c r="R1961" i="3"/>
  <c r="H1961" i="3"/>
  <c r="R1960" i="3"/>
  <c r="H1960" i="3"/>
  <c r="R1959" i="3"/>
  <c r="H1959" i="3"/>
  <c r="R1958" i="3"/>
  <c r="H1958" i="3"/>
  <c r="Y1957" i="3"/>
  <c r="R1957" i="3"/>
  <c r="H1957" i="3"/>
  <c r="Y1956" i="3"/>
  <c r="R1956" i="3"/>
  <c r="H1956" i="3"/>
  <c r="Y1955" i="3"/>
  <c r="R1955" i="3"/>
  <c r="Q1955" i="3"/>
  <c r="H1955" i="3"/>
  <c r="R1954" i="3"/>
  <c r="H1954" i="3"/>
  <c r="R1953" i="3"/>
  <c r="H1953" i="3"/>
  <c r="Y1952" i="3"/>
  <c r="R1952" i="3"/>
  <c r="H1952" i="3"/>
  <c r="R1951" i="3"/>
  <c r="H1951" i="3"/>
  <c r="R1950" i="3"/>
  <c r="H1950" i="3"/>
  <c r="Y1949" i="3"/>
  <c r="R1949" i="3"/>
  <c r="H1949" i="3"/>
  <c r="Y1948" i="3"/>
  <c r="R1948" i="3"/>
  <c r="H1948" i="3"/>
  <c r="Y1947" i="3"/>
  <c r="R1947" i="3"/>
  <c r="H1947" i="3"/>
  <c r="Y1946" i="3"/>
  <c r="R1946" i="3"/>
  <c r="H1946" i="3"/>
  <c r="Y1945" i="3"/>
  <c r="R1945" i="3"/>
  <c r="H1945" i="3"/>
  <c r="Y1944" i="3"/>
  <c r="R1944" i="3"/>
  <c r="H1944" i="3"/>
  <c r="Y1943" i="3"/>
  <c r="R1943" i="3"/>
  <c r="H1943" i="3"/>
  <c r="R1942" i="3"/>
  <c r="H1942" i="3"/>
  <c r="Y1941" i="3"/>
  <c r="R1941" i="3"/>
  <c r="H1941" i="3"/>
  <c r="Y1940" i="3"/>
  <c r="R1940" i="3"/>
  <c r="H1940" i="3"/>
  <c r="R1939" i="3"/>
  <c r="H1939" i="3"/>
  <c r="R1938" i="3"/>
  <c r="H1938" i="3"/>
  <c r="R1937" i="3"/>
  <c r="H1937" i="3"/>
  <c r="R1936" i="3"/>
  <c r="H1936" i="3"/>
  <c r="Y1935" i="3"/>
  <c r="R1935" i="3"/>
  <c r="H1935" i="3"/>
  <c r="Y1934" i="3"/>
  <c r="R1934" i="3"/>
  <c r="H1934" i="3"/>
  <c r="Y1933" i="3"/>
  <c r="R1933" i="3"/>
  <c r="H1933" i="3"/>
  <c r="Y1932" i="3"/>
  <c r="R1932" i="3"/>
  <c r="Q1932" i="3"/>
  <c r="H1932" i="3"/>
  <c r="Y1931" i="3"/>
  <c r="R1931" i="3"/>
  <c r="Q1931" i="3"/>
  <c r="H1931" i="3"/>
  <c r="Y1930" i="3"/>
  <c r="R1930" i="3"/>
  <c r="Q1930" i="3"/>
  <c r="H1930" i="3"/>
  <c r="R1929" i="3"/>
  <c r="H1929" i="3"/>
  <c r="Y1928" i="3"/>
  <c r="R1928" i="3"/>
  <c r="H1928" i="3"/>
  <c r="R1927" i="3"/>
  <c r="H1927" i="3"/>
  <c r="R1926" i="3"/>
  <c r="H1926" i="3"/>
  <c r="Y1925" i="3"/>
  <c r="R1925" i="3"/>
  <c r="H1925" i="3"/>
  <c r="Y1924" i="3"/>
  <c r="R1924" i="3"/>
  <c r="Q1924" i="3"/>
  <c r="H1924" i="3"/>
  <c r="R1923" i="3"/>
  <c r="H1923" i="3"/>
  <c r="R1922" i="3"/>
  <c r="H1922" i="3"/>
  <c r="Y1921" i="3"/>
  <c r="R1921" i="3"/>
  <c r="H1921" i="3"/>
  <c r="Y1920" i="3"/>
  <c r="R1920" i="3"/>
  <c r="H1920" i="3"/>
  <c r="Y1919" i="3"/>
  <c r="R1919" i="3"/>
  <c r="H1919" i="3"/>
  <c r="Y1918" i="3"/>
  <c r="R1918" i="3"/>
  <c r="H1918" i="3"/>
  <c r="Y1917" i="3"/>
  <c r="R1917" i="3"/>
  <c r="H1917" i="3"/>
  <c r="R1916" i="3"/>
  <c r="H1916" i="3"/>
  <c r="R1915" i="3"/>
  <c r="H1915" i="3"/>
  <c r="Y1914" i="3"/>
  <c r="R1914" i="3"/>
  <c r="H1914" i="3"/>
  <c r="Y1913" i="3"/>
  <c r="R1913" i="3"/>
  <c r="H1913" i="3"/>
  <c r="R1912" i="3"/>
  <c r="H1912" i="3"/>
  <c r="R1911" i="3"/>
  <c r="H1911" i="3"/>
  <c r="R1910" i="3"/>
  <c r="H1910" i="3"/>
  <c r="R1909" i="3"/>
  <c r="H1909" i="3"/>
  <c r="R1908" i="3"/>
  <c r="H1908" i="3"/>
  <c r="R1907" i="3"/>
  <c r="H1907" i="3"/>
  <c r="R1906" i="3"/>
  <c r="H1906" i="3"/>
  <c r="R1905" i="3"/>
  <c r="H1905" i="3"/>
  <c r="R1904" i="3"/>
  <c r="H1904" i="3"/>
  <c r="R1903" i="3"/>
  <c r="H1903" i="3"/>
  <c r="Y1902" i="3"/>
  <c r="R1902" i="3"/>
  <c r="Q1902" i="3"/>
  <c r="H1902" i="3"/>
  <c r="Y1901" i="3"/>
  <c r="R1901" i="3"/>
  <c r="Q1901" i="3"/>
  <c r="H1901" i="3"/>
  <c r="Y1900" i="3"/>
  <c r="R1900" i="3"/>
  <c r="Q1900" i="3"/>
  <c r="H1900" i="3"/>
  <c r="H1898" i="3"/>
  <c r="H1897" i="3"/>
  <c r="H1896" i="3"/>
  <c r="H1895" i="3"/>
  <c r="H1894" i="3"/>
  <c r="R1893" i="3"/>
  <c r="H1893" i="3"/>
  <c r="R1892" i="3"/>
  <c r="H1892" i="3"/>
  <c r="R1891" i="3"/>
  <c r="H1891" i="3"/>
  <c r="Y1890" i="3"/>
  <c r="R1890" i="3"/>
  <c r="Q1890" i="3"/>
  <c r="H1890" i="3"/>
  <c r="R1889" i="3"/>
  <c r="H1889" i="3"/>
  <c r="Y1888" i="3"/>
  <c r="R1888" i="3"/>
  <c r="Q1888" i="3"/>
  <c r="H1888" i="3"/>
  <c r="Y1887" i="3"/>
  <c r="R1887" i="3"/>
  <c r="Q1887" i="3"/>
  <c r="H1887" i="3"/>
  <c r="Y1886" i="3"/>
  <c r="R1886" i="3"/>
  <c r="Q1886" i="3"/>
  <c r="H1886" i="3"/>
  <c r="Y1885" i="3"/>
  <c r="R1885" i="3"/>
  <c r="Q1885" i="3"/>
  <c r="H1885" i="3"/>
  <c r="Y1884" i="3"/>
  <c r="R1884" i="3"/>
  <c r="Q1884" i="3"/>
  <c r="H1884" i="3"/>
  <c r="R1883" i="3"/>
  <c r="H1883" i="3"/>
  <c r="R1882" i="3"/>
  <c r="H1882" i="3"/>
  <c r="R1881" i="3"/>
  <c r="H1881" i="3"/>
  <c r="R1880" i="3"/>
  <c r="H1880" i="3"/>
  <c r="R1879" i="3"/>
  <c r="Q1879" i="3"/>
  <c r="H1879" i="3"/>
  <c r="R1878" i="3"/>
  <c r="Q1878" i="3"/>
  <c r="H1878" i="3"/>
  <c r="H1877" i="3"/>
  <c r="H1876" i="3"/>
  <c r="R1875" i="3"/>
  <c r="H1875" i="3"/>
  <c r="R1874" i="3"/>
  <c r="H1874" i="3"/>
  <c r="R1873" i="3"/>
  <c r="H1873" i="3"/>
  <c r="R1872" i="3"/>
  <c r="H1872" i="3"/>
  <c r="R1871" i="3"/>
  <c r="H1871" i="3"/>
  <c r="R1870" i="3"/>
  <c r="H1870" i="3"/>
  <c r="H1869" i="3"/>
  <c r="H1868" i="3"/>
  <c r="R1867" i="3"/>
  <c r="H1867" i="3"/>
  <c r="R1866" i="3"/>
  <c r="H1866" i="3"/>
  <c r="R1865" i="3"/>
  <c r="H1865" i="3"/>
  <c r="R1864" i="3"/>
  <c r="H1864" i="3"/>
  <c r="R1863" i="3"/>
  <c r="H1863" i="3"/>
  <c r="R1862" i="3"/>
  <c r="H1862" i="3"/>
  <c r="R1861" i="3"/>
  <c r="H1861" i="3"/>
  <c r="R1860" i="3"/>
  <c r="H1860" i="3"/>
  <c r="R1859" i="3"/>
  <c r="H1859" i="3"/>
  <c r="H1858" i="3"/>
  <c r="R1857" i="3"/>
  <c r="H1857" i="3"/>
  <c r="R1856" i="3"/>
  <c r="H1856" i="3"/>
  <c r="H1855" i="3"/>
  <c r="R1854" i="3"/>
  <c r="H1854" i="3"/>
  <c r="R1853" i="3"/>
  <c r="H1853" i="3"/>
  <c r="R1852" i="3"/>
  <c r="H1852" i="3"/>
  <c r="R1851" i="3"/>
  <c r="H1851" i="3"/>
  <c r="R1850" i="3"/>
  <c r="H1850" i="3"/>
  <c r="Y1849" i="3"/>
  <c r="R1849" i="3"/>
  <c r="Q1849" i="3"/>
  <c r="H1849" i="3"/>
  <c r="Y1848" i="3"/>
  <c r="R1848" i="3"/>
  <c r="Q1848" i="3"/>
  <c r="H1848" i="3"/>
  <c r="Y1847" i="3"/>
  <c r="R1847" i="3"/>
  <c r="Q1847" i="3"/>
  <c r="H1847" i="3"/>
  <c r="H1846" i="3"/>
  <c r="H1844" i="3"/>
  <c r="H1843" i="3"/>
  <c r="Y1842" i="3"/>
  <c r="R1842" i="3"/>
  <c r="Q1842" i="3"/>
  <c r="H1842" i="3"/>
  <c r="R1841" i="3"/>
  <c r="H1841" i="3"/>
  <c r="Y1840" i="3"/>
  <c r="R1840" i="3"/>
  <c r="H1840" i="3"/>
  <c r="Y1839" i="3"/>
  <c r="R1839" i="3"/>
  <c r="H1839" i="3"/>
  <c r="Y1838" i="3"/>
  <c r="R1838" i="3"/>
  <c r="H1838" i="3"/>
  <c r="Y1837" i="3"/>
  <c r="R1837" i="3"/>
  <c r="H1837" i="3"/>
  <c r="Y1836" i="3"/>
  <c r="R1836" i="3"/>
  <c r="H1836" i="3"/>
  <c r="Y1835" i="3"/>
  <c r="R1835" i="3"/>
  <c r="Q1835" i="3"/>
  <c r="H1835" i="3"/>
  <c r="Y1834" i="3"/>
  <c r="R1834" i="3"/>
  <c r="Q1834" i="3"/>
  <c r="H1834" i="3"/>
  <c r="R1833" i="3"/>
  <c r="H1833" i="3"/>
  <c r="Y1832" i="3"/>
  <c r="R1832" i="3"/>
  <c r="H1832" i="3"/>
  <c r="Y1831" i="3"/>
  <c r="R1831" i="3"/>
  <c r="H1831" i="3"/>
  <c r="Y1830" i="3"/>
  <c r="R1830" i="3"/>
  <c r="H1830" i="3"/>
  <c r="R1829" i="3"/>
  <c r="H1829" i="3"/>
  <c r="Y1828" i="3"/>
  <c r="R1828" i="3"/>
  <c r="Q1828" i="3"/>
  <c r="H1828" i="3"/>
  <c r="Y1827" i="3"/>
  <c r="R1827" i="3"/>
  <c r="Q1827" i="3"/>
  <c r="H1827" i="3"/>
  <c r="Y1826" i="3"/>
  <c r="R1826" i="3"/>
  <c r="Q1826" i="3"/>
  <c r="H1826" i="3"/>
  <c r="H1825" i="3"/>
  <c r="R1824" i="3"/>
  <c r="H1824" i="3"/>
  <c r="Y1823" i="3"/>
  <c r="R1823" i="3"/>
  <c r="Q1823" i="3"/>
  <c r="H1823" i="3"/>
  <c r="R1822" i="3"/>
  <c r="H1822" i="3"/>
  <c r="R1821" i="3"/>
  <c r="H1821" i="3"/>
  <c r="Y1820" i="3"/>
  <c r="R1820" i="3"/>
  <c r="Q1820" i="3"/>
  <c r="H1820" i="3"/>
  <c r="Y1819" i="3"/>
  <c r="R1819" i="3"/>
  <c r="H1819" i="3"/>
  <c r="R1818" i="3"/>
  <c r="H1818" i="3"/>
  <c r="R1817" i="3"/>
  <c r="H1817" i="3"/>
  <c r="H1816" i="3"/>
  <c r="H1815" i="3"/>
  <c r="H1814" i="3"/>
  <c r="Y1813" i="3"/>
  <c r="R1813" i="3"/>
  <c r="Q1813" i="3"/>
  <c r="H1813" i="3"/>
  <c r="Y1812" i="3"/>
  <c r="R1812" i="3"/>
  <c r="Q1812" i="3"/>
  <c r="H1812" i="3"/>
  <c r="Y1811" i="3"/>
  <c r="R1811" i="3"/>
  <c r="Q1811" i="3"/>
  <c r="H1811" i="3"/>
  <c r="Y1810" i="3"/>
  <c r="R1810" i="3"/>
  <c r="Q1810" i="3"/>
  <c r="H1810" i="3"/>
  <c r="Y1809" i="3"/>
  <c r="R1809" i="3"/>
  <c r="Q1809" i="3"/>
  <c r="H1809" i="3"/>
  <c r="Y1808" i="3"/>
  <c r="R1808" i="3"/>
  <c r="Q1808" i="3"/>
  <c r="H1808" i="3"/>
  <c r="H1807" i="3"/>
  <c r="H1806" i="3"/>
  <c r="R1805" i="3"/>
  <c r="H1805" i="3"/>
  <c r="H1804" i="3"/>
  <c r="R1803" i="3"/>
  <c r="H1803" i="3"/>
  <c r="R1802" i="3"/>
  <c r="H1802" i="3"/>
  <c r="R1801" i="3"/>
  <c r="H1801" i="3"/>
  <c r="H1800" i="3"/>
  <c r="H1799" i="3"/>
  <c r="R1798" i="3"/>
  <c r="H1798" i="3"/>
  <c r="R1797" i="3"/>
  <c r="H1797" i="3"/>
  <c r="R1796" i="3"/>
  <c r="H1796" i="3"/>
  <c r="R1795" i="3"/>
  <c r="H1795" i="3"/>
  <c r="Y1794" i="3"/>
  <c r="R1794" i="3"/>
  <c r="Q1794" i="3"/>
  <c r="H1794" i="3"/>
  <c r="Y1793" i="3"/>
  <c r="R1793" i="3"/>
  <c r="Q1793" i="3"/>
  <c r="H1793" i="3"/>
  <c r="Y1792" i="3"/>
  <c r="R1792" i="3"/>
  <c r="Q1792" i="3"/>
  <c r="H1792" i="3"/>
  <c r="R1791" i="3"/>
  <c r="H1791" i="3"/>
  <c r="R1790" i="3"/>
  <c r="H1790" i="3"/>
  <c r="Y1789" i="3"/>
  <c r="R1789" i="3"/>
  <c r="H1789" i="3"/>
  <c r="Y1788" i="3"/>
  <c r="R1788" i="3"/>
  <c r="H1788" i="3"/>
  <c r="Y1787" i="3"/>
  <c r="R1787" i="3"/>
  <c r="H1787" i="3"/>
  <c r="R1786" i="3"/>
  <c r="H1786" i="3"/>
  <c r="R1785" i="3"/>
  <c r="H1785" i="3"/>
  <c r="R1784" i="3"/>
  <c r="H1784" i="3"/>
  <c r="R1783" i="3"/>
  <c r="H1783" i="3"/>
  <c r="H1782" i="3"/>
  <c r="H1781" i="3"/>
  <c r="R1780" i="3"/>
  <c r="H1780" i="3"/>
  <c r="R1779" i="3"/>
  <c r="H1779" i="3"/>
  <c r="R1778" i="3"/>
  <c r="H1778" i="3"/>
  <c r="R1777" i="3"/>
  <c r="H1777" i="3"/>
  <c r="R1776" i="3"/>
  <c r="H1776" i="3"/>
  <c r="R1775" i="3"/>
  <c r="H1775" i="3"/>
  <c r="R1774" i="3"/>
  <c r="H1774" i="3"/>
  <c r="R1773" i="3"/>
  <c r="H1773" i="3"/>
  <c r="R1772" i="3"/>
  <c r="H1772" i="3"/>
  <c r="R1771" i="3"/>
  <c r="H1771" i="3"/>
  <c r="R1770" i="3"/>
  <c r="H1770" i="3"/>
  <c r="R1769" i="3"/>
  <c r="H1769" i="3"/>
  <c r="R1768" i="3"/>
  <c r="H1768" i="3"/>
  <c r="R1767" i="3"/>
  <c r="H1767" i="3"/>
  <c r="R1766" i="3"/>
  <c r="H1766" i="3"/>
  <c r="R1765" i="3"/>
  <c r="H1765" i="3"/>
  <c r="R1764" i="3"/>
  <c r="H1764" i="3"/>
  <c r="R1763" i="3"/>
  <c r="H1763" i="3"/>
  <c r="R1762" i="3"/>
  <c r="H1762" i="3"/>
  <c r="R1761" i="3"/>
  <c r="H1761" i="3"/>
  <c r="R1760" i="3"/>
  <c r="H1760" i="3"/>
  <c r="R1759" i="3"/>
  <c r="H1759" i="3"/>
  <c r="R1758" i="3"/>
  <c r="H1758" i="3"/>
  <c r="H1757" i="3"/>
  <c r="R1756" i="3"/>
  <c r="H1756" i="3"/>
  <c r="R1755" i="3"/>
  <c r="H1755" i="3"/>
  <c r="R1754" i="3"/>
  <c r="H1754" i="3"/>
  <c r="R1753" i="3"/>
  <c r="H1753" i="3"/>
  <c r="Y1752" i="3"/>
  <c r="R1752" i="3"/>
  <c r="Q1752" i="3"/>
  <c r="H1752" i="3"/>
  <c r="Y1751" i="3"/>
  <c r="R1751" i="3"/>
  <c r="Q1751" i="3"/>
  <c r="H1751" i="3"/>
  <c r="Y1750" i="3"/>
  <c r="R1750" i="3"/>
  <c r="Q1750" i="3"/>
  <c r="H1750" i="3"/>
  <c r="H1747" i="3"/>
  <c r="H1746" i="3"/>
  <c r="R1745" i="3"/>
  <c r="H1745" i="3"/>
  <c r="R1744" i="3"/>
  <c r="H1744" i="3"/>
  <c r="R1743" i="3"/>
  <c r="H1743" i="3"/>
  <c r="Y1742" i="3"/>
  <c r="R1742" i="3"/>
  <c r="Q1742" i="3"/>
  <c r="H1742" i="3"/>
  <c r="Y1741" i="3"/>
  <c r="R1741" i="3"/>
  <c r="Q1741" i="3"/>
  <c r="H1741" i="3"/>
  <c r="Y1740" i="3"/>
  <c r="H1740" i="3"/>
  <c r="R1739" i="3"/>
  <c r="H1739" i="3"/>
  <c r="Y1738" i="3"/>
  <c r="R1738" i="3"/>
  <c r="Q1738" i="3"/>
  <c r="H1738" i="3"/>
  <c r="Y1737" i="3"/>
  <c r="R1737" i="3"/>
  <c r="Q1737" i="3"/>
  <c r="H1737" i="3"/>
  <c r="Y1736" i="3"/>
  <c r="R1736" i="3"/>
  <c r="Q1736" i="3"/>
  <c r="H1736" i="3"/>
  <c r="Y1735" i="3"/>
  <c r="R1735" i="3"/>
  <c r="Q1735" i="3"/>
  <c r="H1735" i="3"/>
  <c r="Y1734" i="3"/>
  <c r="R1734" i="3"/>
  <c r="Q1734" i="3"/>
  <c r="H1734" i="3"/>
  <c r="Y1733" i="3"/>
  <c r="R1733" i="3"/>
  <c r="Q1733" i="3"/>
  <c r="H1733" i="3"/>
  <c r="H1732" i="3"/>
  <c r="Y1731" i="3"/>
  <c r="R1731" i="3"/>
  <c r="H1731" i="3"/>
  <c r="R1730" i="3"/>
  <c r="H1730" i="3"/>
  <c r="R1729" i="3"/>
  <c r="H1729" i="3"/>
  <c r="R1728" i="3"/>
  <c r="H1728" i="3"/>
  <c r="R1727" i="3"/>
  <c r="H1727" i="3"/>
  <c r="R1724" i="3"/>
  <c r="H1724" i="3"/>
  <c r="R1723" i="3"/>
  <c r="H1723" i="3"/>
  <c r="R1722" i="3"/>
  <c r="H1722" i="3"/>
  <c r="R1721" i="3"/>
  <c r="H1721" i="3"/>
  <c r="R1720" i="3"/>
  <c r="H1720" i="3"/>
  <c r="R1719" i="3"/>
  <c r="H1719" i="3"/>
  <c r="R1718" i="3"/>
  <c r="H1718" i="3"/>
  <c r="R1717" i="3"/>
  <c r="H1717" i="3"/>
  <c r="R1716" i="3"/>
  <c r="H1716" i="3"/>
  <c r="R1715" i="3"/>
  <c r="H1715" i="3"/>
  <c r="R1714" i="3"/>
  <c r="H1714" i="3"/>
  <c r="R1713" i="3"/>
  <c r="H1713" i="3"/>
  <c r="R1712" i="3"/>
  <c r="H1712" i="3"/>
  <c r="R1711" i="3"/>
  <c r="H1711" i="3"/>
  <c r="Y1710" i="3"/>
  <c r="R1710" i="3"/>
  <c r="Q1710" i="3"/>
  <c r="H1710" i="3"/>
  <c r="Y1709" i="3"/>
  <c r="R1709" i="3"/>
  <c r="Q1709" i="3"/>
  <c r="H1709" i="3"/>
  <c r="Y1708" i="3"/>
  <c r="R1708" i="3"/>
  <c r="Q1708" i="3"/>
  <c r="H1708" i="3"/>
  <c r="H1707" i="3"/>
  <c r="H1706" i="3"/>
  <c r="R1705" i="3"/>
  <c r="H1705" i="3"/>
  <c r="R1704" i="3"/>
  <c r="H1704" i="3"/>
  <c r="R1703" i="3"/>
  <c r="H1703" i="3"/>
  <c r="R1702" i="3"/>
  <c r="H1702" i="3"/>
  <c r="R1701" i="3"/>
  <c r="H1701" i="3"/>
  <c r="R1700" i="3"/>
  <c r="H1700" i="3"/>
  <c r="R1699" i="3"/>
  <c r="H1699" i="3"/>
  <c r="R1698" i="3"/>
  <c r="H1698" i="3"/>
  <c r="R1697" i="3"/>
  <c r="H1697" i="3"/>
  <c r="R1696" i="3"/>
  <c r="H1696" i="3"/>
  <c r="R1695" i="3"/>
  <c r="H1695" i="3"/>
  <c r="R1694" i="3"/>
  <c r="H1694" i="3"/>
  <c r="R1693" i="3"/>
  <c r="H1693" i="3"/>
  <c r="R1692" i="3"/>
  <c r="H1692" i="3"/>
  <c r="R1691" i="3"/>
  <c r="H1691" i="3"/>
  <c r="R1690" i="3"/>
  <c r="H1690" i="3"/>
  <c r="R1689" i="3"/>
  <c r="H1689" i="3"/>
  <c r="H1688" i="3"/>
  <c r="H1687" i="3"/>
  <c r="R1686" i="3"/>
  <c r="H1686" i="3"/>
  <c r="R1685" i="3"/>
  <c r="H1685" i="3"/>
  <c r="H1683" i="3"/>
  <c r="H1682" i="3"/>
  <c r="R1681" i="3"/>
  <c r="H1681" i="3"/>
  <c r="R1680" i="3"/>
  <c r="H1680" i="3"/>
  <c r="R1679" i="3"/>
  <c r="H1679" i="3"/>
  <c r="R1678" i="3"/>
  <c r="H1678" i="3"/>
  <c r="R1677" i="3"/>
  <c r="H1677" i="3"/>
  <c r="R1676" i="3"/>
  <c r="H1676" i="3"/>
  <c r="R1675" i="3"/>
  <c r="H1675" i="3"/>
  <c r="R1674" i="3"/>
  <c r="H1674" i="3"/>
  <c r="R1673" i="3"/>
  <c r="H1673" i="3"/>
  <c r="R1672" i="3"/>
  <c r="H1672" i="3"/>
  <c r="R1671" i="3"/>
  <c r="H1671" i="3"/>
  <c r="R1670" i="3"/>
  <c r="H1670" i="3"/>
  <c r="R1669" i="3"/>
  <c r="H1669" i="3"/>
  <c r="R1668" i="3"/>
  <c r="H1668" i="3"/>
  <c r="R1667" i="3"/>
  <c r="H1667" i="3"/>
  <c r="R1666" i="3"/>
  <c r="H1666" i="3"/>
  <c r="Y1665" i="3"/>
  <c r="R1665" i="3"/>
  <c r="Q1665" i="3"/>
  <c r="H1665" i="3"/>
  <c r="Y1664" i="3"/>
  <c r="R1664" i="3"/>
  <c r="Q1664" i="3"/>
  <c r="H1664" i="3"/>
  <c r="Y1663" i="3"/>
  <c r="R1663" i="3"/>
  <c r="Q1663" i="3"/>
  <c r="H1663" i="3"/>
  <c r="H1662" i="3"/>
  <c r="H1661" i="3"/>
  <c r="H1660" i="3"/>
  <c r="H1659" i="3"/>
  <c r="Y1658" i="3"/>
  <c r="R1658" i="3"/>
  <c r="Q1658" i="3"/>
  <c r="H1658" i="3"/>
  <c r="H1657" i="3"/>
  <c r="Y1656" i="3"/>
  <c r="R1656" i="3"/>
  <c r="H1656" i="3"/>
  <c r="R1655" i="3"/>
  <c r="H1655" i="3"/>
  <c r="R1654" i="3"/>
  <c r="H1654" i="3"/>
  <c r="R1653" i="3"/>
  <c r="H1653" i="3"/>
  <c r="Y1652" i="3"/>
  <c r="R1652" i="3"/>
  <c r="H1652" i="3"/>
  <c r="R1651" i="3"/>
  <c r="H1651" i="3"/>
  <c r="R1650" i="3"/>
  <c r="H1650" i="3"/>
  <c r="Y1649" i="3"/>
  <c r="R1649" i="3"/>
  <c r="Q1649" i="3"/>
  <c r="H1649" i="3"/>
  <c r="Y1648" i="3"/>
  <c r="R1648" i="3"/>
  <c r="Q1648" i="3"/>
  <c r="H1648" i="3"/>
  <c r="Y1647" i="3"/>
  <c r="R1647" i="3"/>
  <c r="Q1647" i="3"/>
  <c r="H1647" i="3"/>
  <c r="Y1646" i="3"/>
  <c r="R1646" i="3"/>
  <c r="Q1646" i="3"/>
  <c r="H1646" i="3"/>
  <c r="Y1645" i="3"/>
  <c r="R1645" i="3"/>
  <c r="Q1645" i="3"/>
  <c r="H1645" i="3"/>
  <c r="Y1644" i="3"/>
  <c r="R1644" i="3"/>
  <c r="Q1644" i="3"/>
  <c r="H1644" i="3"/>
  <c r="R1643" i="3"/>
  <c r="H1643" i="3"/>
  <c r="R1642" i="3"/>
  <c r="H1642" i="3"/>
  <c r="R1641" i="3"/>
  <c r="H1641" i="3"/>
  <c r="R1640" i="3"/>
  <c r="H1640" i="3"/>
  <c r="H1639" i="3"/>
  <c r="R1638" i="3"/>
  <c r="H1638" i="3"/>
  <c r="R1637" i="3"/>
  <c r="H1637" i="3"/>
  <c r="R1636" i="3"/>
  <c r="H1636" i="3"/>
  <c r="R1635" i="3"/>
  <c r="H1635" i="3"/>
  <c r="H1634" i="3"/>
  <c r="H1633" i="3"/>
  <c r="H1632" i="3"/>
  <c r="H1631" i="3"/>
  <c r="H1630" i="3"/>
  <c r="H1629" i="3"/>
  <c r="R1628" i="3"/>
  <c r="H1628" i="3"/>
  <c r="R1627" i="3"/>
  <c r="H1627" i="3"/>
  <c r="R1626" i="3"/>
  <c r="H1626" i="3"/>
  <c r="Y1625" i="3"/>
  <c r="R1625" i="3"/>
  <c r="Q1625" i="3"/>
  <c r="H1625" i="3"/>
  <c r="Y1624" i="3"/>
  <c r="R1624" i="3"/>
  <c r="Q1624" i="3"/>
  <c r="H1624" i="3"/>
  <c r="Y1623" i="3"/>
  <c r="R1623" i="3"/>
  <c r="Q1623" i="3"/>
  <c r="H1623" i="3"/>
  <c r="Y1622" i="3"/>
  <c r="R1622" i="3"/>
  <c r="Q1622" i="3"/>
  <c r="H1622" i="3"/>
  <c r="Y1621" i="3"/>
  <c r="R1621" i="3"/>
  <c r="Q1621" i="3"/>
  <c r="H1621" i="3"/>
  <c r="Y1620" i="3"/>
  <c r="R1620" i="3"/>
  <c r="Q1620" i="3"/>
  <c r="H1620" i="3"/>
  <c r="Y1619" i="3"/>
  <c r="R1619" i="3"/>
  <c r="Q1619" i="3"/>
  <c r="H1619" i="3"/>
  <c r="Y1618" i="3"/>
  <c r="R1618" i="3"/>
  <c r="Q1618" i="3"/>
  <c r="H1618" i="3"/>
  <c r="Y1617" i="3"/>
  <c r="R1617" i="3"/>
  <c r="Q1617" i="3"/>
  <c r="H1617" i="3"/>
  <c r="Y1616" i="3"/>
  <c r="R1616" i="3"/>
  <c r="Q1616" i="3"/>
  <c r="H1616" i="3"/>
  <c r="Y1615" i="3"/>
  <c r="R1615" i="3"/>
  <c r="Q1615" i="3"/>
  <c r="H1615" i="3"/>
  <c r="Y1614" i="3"/>
  <c r="R1614" i="3"/>
  <c r="Q1614" i="3"/>
  <c r="H1614" i="3"/>
  <c r="H1612" i="3"/>
  <c r="H1611" i="3"/>
  <c r="Y1610" i="3"/>
  <c r="R1610" i="3"/>
  <c r="H1610" i="3"/>
  <c r="H1609" i="3"/>
  <c r="H1608" i="3"/>
  <c r="R1607" i="3"/>
  <c r="H1607" i="3"/>
  <c r="R1606" i="3"/>
  <c r="H1606" i="3"/>
  <c r="H1605" i="3"/>
  <c r="R1604" i="3"/>
  <c r="H1604" i="3"/>
  <c r="Y1603" i="3"/>
  <c r="R1603" i="3"/>
  <c r="H1603" i="3"/>
  <c r="Y1602" i="3"/>
  <c r="R1602" i="3"/>
  <c r="H1602" i="3"/>
  <c r="R1601" i="3"/>
  <c r="H1601" i="3"/>
  <c r="R1600" i="3"/>
  <c r="H1600" i="3"/>
  <c r="R1599" i="3"/>
  <c r="H1599" i="3"/>
  <c r="R1598" i="3"/>
  <c r="H1598" i="3"/>
  <c r="Y1597" i="3"/>
  <c r="R1597" i="3"/>
  <c r="H1597" i="3"/>
  <c r="Y1596" i="3"/>
  <c r="R1596" i="3"/>
  <c r="H1596" i="3"/>
  <c r="Y1595" i="3"/>
  <c r="R1595" i="3"/>
  <c r="H1595" i="3"/>
  <c r="R1594" i="3"/>
  <c r="H1594" i="3"/>
  <c r="R1593" i="3"/>
  <c r="H1593" i="3"/>
  <c r="R1592" i="3"/>
  <c r="H1592" i="3"/>
  <c r="R1591" i="3"/>
  <c r="H1591" i="3"/>
  <c r="H1590" i="3"/>
  <c r="H1589" i="3"/>
  <c r="R1588" i="3"/>
  <c r="H1588" i="3"/>
  <c r="R1587" i="3"/>
  <c r="H1587" i="3"/>
  <c r="R1586" i="3"/>
  <c r="H1586" i="3"/>
  <c r="R1585" i="3"/>
  <c r="H1585" i="3"/>
  <c r="R1584" i="3"/>
  <c r="H1584" i="3"/>
  <c r="R1583" i="3"/>
  <c r="H1583" i="3"/>
  <c r="R1582" i="3"/>
  <c r="H1582" i="3"/>
  <c r="R1581" i="3"/>
  <c r="H1581" i="3"/>
  <c r="R1580" i="3"/>
  <c r="H1580" i="3"/>
  <c r="R1579" i="3"/>
  <c r="H1579" i="3"/>
  <c r="R1578" i="3"/>
  <c r="H1578" i="3"/>
  <c r="R1577" i="3"/>
  <c r="H1577" i="3"/>
  <c r="R1576" i="3"/>
  <c r="H1576" i="3"/>
  <c r="R1575" i="3"/>
  <c r="H1575" i="3"/>
  <c r="R1574" i="3"/>
  <c r="H1574" i="3"/>
  <c r="R1573" i="3"/>
  <c r="H1573" i="3"/>
  <c r="R1572" i="3"/>
  <c r="H1572" i="3"/>
  <c r="Y1571" i="3"/>
  <c r="R1571" i="3"/>
  <c r="Q1571" i="3"/>
  <c r="H1571" i="3"/>
  <c r="Y1570" i="3"/>
  <c r="R1570" i="3"/>
  <c r="Q1570" i="3"/>
  <c r="H1570" i="3"/>
  <c r="Y1569" i="3"/>
  <c r="R1569" i="3"/>
  <c r="Q1569" i="3"/>
  <c r="H1569" i="3"/>
  <c r="H1567" i="3"/>
  <c r="H1566" i="3"/>
  <c r="Y1565" i="3"/>
  <c r="R1565" i="3"/>
  <c r="Q1565" i="3"/>
  <c r="H1565" i="3"/>
  <c r="Y1564" i="3"/>
  <c r="R1564" i="3"/>
  <c r="H1564" i="3"/>
  <c r="R1563" i="3"/>
  <c r="H1563" i="3"/>
  <c r="Y1562" i="3"/>
  <c r="R1562" i="3"/>
  <c r="H1562" i="3"/>
  <c r="Y1561" i="3"/>
  <c r="R1561" i="3"/>
  <c r="H1561" i="3"/>
  <c r="Y1560" i="3"/>
  <c r="R1560" i="3"/>
  <c r="H1560" i="3"/>
  <c r="Y1559" i="3"/>
  <c r="R1559" i="3"/>
  <c r="H1559" i="3"/>
  <c r="R1558" i="3"/>
  <c r="H1558" i="3"/>
  <c r="Y1557" i="3"/>
  <c r="R1557" i="3"/>
  <c r="H1557" i="3"/>
  <c r="Y1556" i="3"/>
  <c r="R1556" i="3"/>
  <c r="H1556" i="3"/>
  <c r="H1555" i="3"/>
  <c r="H1554" i="3"/>
  <c r="H1553" i="3"/>
  <c r="H1552" i="3"/>
  <c r="R1551" i="3"/>
  <c r="H1551" i="3"/>
  <c r="R1550" i="3"/>
  <c r="H1550" i="3"/>
  <c r="R1549" i="3"/>
  <c r="H1549" i="3"/>
  <c r="R1548" i="3"/>
  <c r="H1548" i="3"/>
  <c r="R1547" i="3"/>
  <c r="H1547" i="3"/>
  <c r="H1546" i="3"/>
  <c r="H1545" i="3"/>
  <c r="R1544" i="3"/>
  <c r="H1544" i="3"/>
  <c r="R1543" i="3"/>
  <c r="H1543" i="3"/>
  <c r="R1542" i="3"/>
  <c r="H1542" i="3"/>
  <c r="R1541" i="3"/>
  <c r="H1541" i="3"/>
  <c r="R1540" i="3"/>
  <c r="H1540" i="3"/>
  <c r="H1539" i="3"/>
  <c r="R1538" i="3"/>
  <c r="H1538" i="3"/>
  <c r="R1537" i="3"/>
  <c r="H1537" i="3"/>
  <c r="R1536" i="3"/>
  <c r="H1536" i="3"/>
  <c r="R1535" i="3"/>
  <c r="H1535" i="3"/>
  <c r="R1534" i="3"/>
  <c r="H1534" i="3"/>
  <c r="R1533" i="3"/>
  <c r="H1533" i="3"/>
  <c r="R1532" i="3"/>
  <c r="H1532" i="3"/>
  <c r="R1531" i="3"/>
  <c r="H1531" i="3"/>
  <c r="R1530" i="3"/>
  <c r="H1530" i="3"/>
  <c r="H1527" i="3"/>
  <c r="H1526" i="3"/>
  <c r="R1525" i="3"/>
  <c r="H1525" i="3"/>
  <c r="R1524" i="3"/>
  <c r="H1524" i="3"/>
  <c r="R1523" i="3"/>
  <c r="H1523" i="3"/>
  <c r="R1522" i="3"/>
  <c r="H1522" i="3"/>
  <c r="H1521" i="3"/>
  <c r="H1520" i="3"/>
  <c r="H1519" i="3"/>
  <c r="H1518" i="3"/>
  <c r="H1517" i="3"/>
  <c r="R1516" i="3"/>
  <c r="H1516" i="3"/>
  <c r="R1515" i="3"/>
  <c r="H1515" i="3"/>
  <c r="R1514" i="3"/>
  <c r="H1514" i="3"/>
  <c r="R1513" i="3"/>
  <c r="H1513" i="3"/>
  <c r="R1512" i="3"/>
  <c r="H1512" i="3"/>
  <c r="R1511" i="3"/>
  <c r="H1511" i="3"/>
  <c r="R1510" i="3"/>
  <c r="H1510" i="3"/>
  <c r="R1509" i="3"/>
  <c r="H1509" i="3"/>
  <c r="Y1508" i="3"/>
  <c r="R1508" i="3"/>
  <c r="Q1508" i="3"/>
  <c r="H1508" i="3"/>
  <c r="Y1507" i="3"/>
  <c r="R1507" i="3"/>
  <c r="Q1507" i="3"/>
  <c r="H1507" i="3"/>
  <c r="Y1506" i="3"/>
  <c r="R1506" i="3"/>
  <c r="Q1506" i="3"/>
  <c r="H1506" i="3"/>
  <c r="Y1505" i="3"/>
  <c r="R1505" i="3"/>
  <c r="Q1505" i="3"/>
  <c r="H1505" i="3"/>
  <c r="Y1504" i="3"/>
  <c r="R1504" i="3"/>
  <c r="Q1504" i="3"/>
  <c r="H1504" i="3"/>
  <c r="Y1503" i="3"/>
  <c r="R1503" i="3"/>
  <c r="Q1503" i="3"/>
  <c r="H1503" i="3"/>
  <c r="R1502" i="3"/>
  <c r="H1502" i="3"/>
  <c r="R1501" i="3"/>
  <c r="H1501" i="3"/>
  <c r="R1500" i="3"/>
  <c r="H1500" i="3"/>
  <c r="R1499" i="3"/>
  <c r="H1499" i="3"/>
  <c r="H1498" i="3"/>
  <c r="H1497" i="3"/>
  <c r="H1496" i="3"/>
  <c r="H1495" i="3"/>
  <c r="H1494" i="3"/>
  <c r="H1493" i="3"/>
  <c r="H1492" i="3"/>
  <c r="H1491" i="3"/>
  <c r="H1490" i="3"/>
  <c r="R1489" i="3"/>
  <c r="H1489" i="3"/>
  <c r="Y1488" i="3"/>
  <c r="R1488" i="3"/>
  <c r="Q1488" i="3"/>
  <c r="H1488" i="3"/>
  <c r="Y1487" i="3"/>
  <c r="R1487" i="3"/>
  <c r="Q1487" i="3"/>
  <c r="H1487" i="3"/>
  <c r="Y1486" i="3"/>
  <c r="R1486" i="3"/>
  <c r="Q1486" i="3"/>
  <c r="H1486" i="3"/>
  <c r="Y1485" i="3"/>
  <c r="R1485" i="3"/>
  <c r="Q1485" i="3"/>
  <c r="H1485" i="3"/>
  <c r="Y1484" i="3"/>
  <c r="R1484" i="3"/>
  <c r="Q1484" i="3"/>
  <c r="H1484" i="3"/>
  <c r="Y1483" i="3"/>
  <c r="R1483" i="3"/>
  <c r="Q1483" i="3"/>
  <c r="H1483" i="3"/>
  <c r="Y1482" i="3"/>
  <c r="R1482" i="3"/>
  <c r="Q1482" i="3"/>
  <c r="H1482" i="3"/>
  <c r="Y1481" i="3"/>
  <c r="R1481" i="3"/>
  <c r="Q1481" i="3"/>
  <c r="H1481" i="3"/>
  <c r="Y1480" i="3"/>
  <c r="R1480" i="3"/>
  <c r="Q1480" i="3"/>
  <c r="H1480" i="3"/>
  <c r="H1479" i="3"/>
  <c r="H1478" i="3"/>
  <c r="H1477" i="3"/>
  <c r="H1476" i="3"/>
  <c r="Y1475" i="3"/>
  <c r="R1475" i="3"/>
  <c r="Q1475" i="3"/>
  <c r="H1475" i="3"/>
  <c r="Y1474" i="3"/>
  <c r="R1474" i="3"/>
  <c r="Q1474" i="3"/>
  <c r="H1474" i="3"/>
  <c r="Y1473" i="3"/>
  <c r="R1473" i="3"/>
  <c r="Q1473" i="3"/>
  <c r="H1473" i="3"/>
  <c r="Y1472" i="3"/>
  <c r="R1472" i="3"/>
  <c r="Q1472" i="3"/>
  <c r="H1472" i="3"/>
  <c r="Y1471" i="3"/>
  <c r="R1471" i="3"/>
  <c r="Q1471" i="3"/>
  <c r="H1471" i="3"/>
  <c r="Y1470" i="3"/>
  <c r="R1470" i="3"/>
  <c r="Q1470" i="3"/>
  <c r="H1470" i="3"/>
  <c r="H1469" i="3"/>
  <c r="H1468" i="3"/>
  <c r="H1467" i="3"/>
  <c r="H1466" i="3"/>
  <c r="H1465" i="3"/>
  <c r="H1464" i="3"/>
  <c r="H1463" i="3"/>
  <c r="R1462" i="3"/>
  <c r="H1462" i="3"/>
  <c r="R1461" i="3"/>
  <c r="H1461" i="3"/>
  <c r="R1460" i="3"/>
  <c r="H1460" i="3"/>
  <c r="R1459" i="3"/>
  <c r="H1459" i="3"/>
  <c r="R1458" i="3"/>
  <c r="H1458" i="3"/>
  <c r="R1457" i="3"/>
  <c r="H1457" i="3"/>
  <c r="H1456" i="3"/>
  <c r="R1455" i="3"/>
  <c r="H1455" i="3"/>
  <c r="R1454" i="3"/>
  <c r="H1454" i="3"/>
  <c r="Y1453" i="3"/>
  <c r="R1453" i="3"/>
  <c r="H1453" i="3"/>
  <c r="R1452" i="3"/>
  <c r="H1452" i="3"/>
  <c r="Y1451" i="3"/>
  <c r="R1451" i="3"/>
  <c r="H1451" i="3"/>
  <c r="Y1450" i="3"/>
  <c r="R1450" i="3"/>
  <c r="H1450" i="3"/>
  <c r="R1449" i="3"/>
  <c r="H1449" i="3"/>
  <c r="Y1448" i="3"/>
  <c r="R1448" i="3"/>
  <c r="H1448" i="3"/>
  <c r="Y1447" i="3"/>
  <c r="R1447" i="3"/>
  <c r="H1447" i="3"/>
  <c r="R1446" i="3"/>
  <c r="H1446" i="3"/>
  <c r="Y1445" i="3"/>
  <c r="R1445" i="3"/>
  <c r="Q1445" i="3"/>
  <c r="H1445" i="3"/>
  <c r="Y1444" i="3"/>
  <c r="R1444" i="3"/>
  <c r="Q1444" i="3"/>
  <c r="H1444" i="3"/>
  <c r="Y1443" i="3"/>
  <c r="R1443" i="3"/>
  <c r="Q1443" i="3"/>
  <c r="H1443" i="3"/>
  <c r="H1442" i="3"/>
  <c r="Y1441" i="3"/>
  <c r="R1441" i="3"/>
  <c r="H1441" i="3"/>
  <c r="Y1440" i="3"/>
  <c r="R1440" i="3"/>
  <c r="H1440" i="3"/>
  <c r="H1439" i="3"/>
  <c r="H1438" i="3"/>
  <c r="R1437" i="3"/>
  <c r="H1437" i="3"/>
  <c r="R1436" i="3"/>
  <c r="H1436" i="3"/>
  <c r="R1435" i="3"/>
  <c r="H1435" i="3"/>
  <c r="Y1434" i="3"/>
  <c r="R1434" i="3"/>
  <c r="H1434" i="3"/>
  <c r="Y1433" i="3"/>
  <c r="R1433" i="3"/>
  <c r="H1433" i="3"/>
  <c r="R1432" i="3"/>
  <c r="H1432" i="3"/>
  <c r="Y1431" i="3"/>
  <c r="R1431" i="3"/>
  <c r="Q1431" i="3"/>
  <c r="H1431" i="3"/>
  <c r="Y1430" i="3"/>
  <c r="R1430" i="3"/>
  <c r="Q1430" i="3"/>
  <c r="H1430" i="3"/>
  <c r="Y1429" i="3"/>
  <c r="R1429" i="3"/>
  <c r="Q1429" i="3"/>
  <c r="H1429" i="3"/>
  <c r="Y1428" i="3"/>
  <c r="R1428" i="3"/>
  <c r="Q1428" i="3"/>
  <c r="H1428" i="3"/>
  <c r="Y1427" i="3"/>
  <c r="R1427" i="3"/>
  <c r="Q1427" i="3"/>
  <c r="H1427" i="3"/>
  <c r="Y1426" i="3"/>
  <c r="R1426" i="3"/>
  <c r="Q1426" i="3"/>
  <c r="H1426" i="3"/>
  <c r="Y1424" i="3"/>
  <c r="R1424" i="3"/>
  <c r="Q1424" i="3"/>
  <c r="H1424" i="3"/>
  <c r="H1423" i="3"/>
  <c r="Y1422" i="3"/>
  <c r="R1422" i="3"/>
  <c r="Q1422" i="3"/>
  <c r="H1422" i="3"/>
  <c r="Y1421" i="3"/>
  <c r="R1421" i="3"/>
  <c r="Q1421" i="3"/>
  <c r="H1421" i="3"/>
  <c r="R1420" i="3"/>
  <c r="H1420" i="3"/>
  <c r="H1419" i="3"/>
  <c r="R1418" i="3"/>
  <c r="H1418" i="3"/>
  <c r="R1417" i="3"/>
  <c r="H1417" i="3"/>
  <c r="R1416" i="3"/>
  <c r="H1416" i="3"/>
  <c r="R1415" i="3"/>
  <c r="H1415" i="3"/>
  <c r="R1414" i="3"/>
  <c r="H1414" i="3"/>
  <c r="Y1413" i="3"/>
  <c r="R1413" i="3"/>
  <c r="H1413" i="3"/>
  <c r="R1412" i="3"/>
  <c r="H1412" i="3"/>
  <c r="R1411" i="3"/>
  <c r="H1411" i="3"/>
  <c r="R1410" i="3"/>
  <c r="H1410" i="3"/>
  <c r="R1409" i="3"/>
  <c r="H1409" i="3"/>
  <c r="H1408" i="3"/>
  <c r="H1407" i="3"/>
  <c r="R1406" i="3"/>
  <c r="H1406" i="3"/>
  <c r="R1405" i="3"/>
  <c r="H1405" i="3"/>
  <c r="H1404" i="3"/>
  <c r="H1403" i="3"/>
  <c r="H1402" i="3"/>
  <c r="R1401" i="3"/>
  <c r="H1401" i="3"/>
  <c r="R1400" i="3"/>
  <c r="H1400" i="3"/>
  <c r="R1399" i="3"/>
  <c r="H1399" i="3"/>
  <c r="R1398" i="3"/>
  <c r="H1398" i="3"/>
  <c r="R1397" i="3"/>
  <c r="H1397" i="3"/>
  <c r="R1396" i="3"/>
  <c r="H1396" i="3"/>
  <c r="R1395" i="3"/>
  <c r="H1395" i="3"/>
  <c r="R1394" i="3"/>
  <c r="H1394" i="3"/>
  <c r="R1393" i="3"/>
  <c r="H1393" i="3"/>
  <c r="R1392" i="3"/>
  <c r="H1392" i="3"/>
  <c r="R1391" i="3"/>
  <c r="H1391" i="3"/>
  <c r="R1390" i="3"/>
  <c r="H1390" i="3"/>
  <c r="R1389" i="3"/>
  <c r="H1389" i="3"/>
  <c r="R1388" i="3"/>
  <c r="H1388" i="3"/>
  <c r="H1387" i="3"/>
  <c r="H1386" i="3"/>
  <c r="H1385" i="3"/>
  <c r="H1384" i="3"/>
  <c r="H1383" i="3"/>
  <c r="H1382" i="3"/>
  <c r="R1381" i="3"/>
  <c r="H1381" i="3"/>
  <c r="R1380" i="3"/>
  <c r="H1380" i="3"/>
  <c r="H1379" i="3"/>
  <c r="H1378" i="3"/>
  <c r="R1377" i="3"/>
  <c r="H1377" i="3"/>
  <c r="R1376" i="3"/>
  <c r="H1376" i="3"/>
  <c r="R1375" i="3"/>
  <c r="H1375" i="3"/>
  <c r="R1374" i="3"/>
  <c r="H1374" i="3"/>
  <c r="R1373" i="3"/>
  <c r="H1373" i="3"/>
  <c r="Y1372" i="3"/>
  <c r="R1372" i="3"/>
  <c r="Q1372" i="3"/>
  <c r="H1372" i="3"/>
  <c r="Y1371" i="3"/>
  <c r="R1371" i="3"/>
  <c r="Q1371" i="3"/>
  <c r="H1371" i="3"/>
  <c r="Y1370" i="3"/>
  <c r="R1370" i="3"/>
  <c r="Q1370" i="3"/>
  <c r="H1370" i="3"/>
  <c r="Y1369" i="3"/>
  <c r="R1369" i="3"/>
  <c r="Q1369" i="3"/>
  <c r="H1369" i="3"/>
  <c r="Y1368" i="3"/>
  <c r="R1368" i="3"/>
  <c r="Q1368" i="3"/>
  <c r="H1368" i="3"/>
  <c r="Y1367" i="3"/>
  <c r="R1367" i="3"/>
  <c r="Q1367" i="3"/>
  <c r="H1367" i="3"/>
  <c r="Y1366" i="3"/>
  <c r="R1366" i="3"/>
  <c r="Q1366" i="3"/>
  <c r="H1366" i="3"/>
  <c r="Y1365" i="3"/>
  <c r="R1365" i="3"/>
  <c r="Q1365" i="3"/>
  <c r="H1365" i="3"/>
  <c r="Y1364" i="3"/>
  <c r="R1364" i="3"/>
  <c r="Q1364" i="3"/>
  <c r="H1364" i="3"/>
  <c r="Y1363" i="3"/>
  <c r="R1363" i="3"/>
  <c r="Q1363" i="3"/>
  <c r="H1363" i="3"/>
  <c r="H1361" i="3"/>
  <c r="H1360" i="3"/>
  <c r="R1359" i="3"/>
  <c r="H1359" i="3"/>
  <c r="R1358" i="3"/>
  <c r="H1358" i="3"/>
  <c r="Y1357" i="3"/>
  <c r="R1357" i="3"/>
  <c r="Q1357" i="3"/>
  <c r="H1357" i="3"/>
  <c r="R1356" i="3"/>
  <c r="H1356" i="3"/>
  <c r="Y1355" i="3"/>
  <c r="R1355" i="3"/>
  <c r="H1355" i="3"/>
  <c r="Y1354" i="3"/>
  <c r="R1354" i="3"/>
  <c r="H1354" i="3"/>
  <c r="Y1353" i="3"/>
  <c r="R1353" i="3"/>
  <c r="H1353" i="3"/>
  <c r="Y1352" i="3"/>
  <c r="R1352" i="3"/>
  <c r="H1352" i="3"/>
  <c r="Y1351" i="3"/>
  <c r="R1351" i="3"/>
  <c r="H1351" i="3"/>
  <c r="Y1350" i="3"/>
  <c r="R1350" i="3"/>
  <c r="H1350" i="3"/>
  <c r="R1349" i="3"/>
  <c r="H1349" i="3"/>
  <c r="Y1348" i="3"/>
  <c r="R1348" i="3"/>
  <c r="Q1348" i="3"/>
  <c r="H1348" i="3"/>
  <c r="Y1347" i="3"/>
  <c r="R1347" i="3"/>
  <c r="H1347" i="3"/>
  <c r="H1346" i="3"/>
  <c r="Y1345" i="3"/>
  <c r="R1345" i="3"/>
  <c r="H1345" i="3"/>
  <c r="Y1344" i="3"/>
  <c r="R1344" i="3"/>
  <c r="H1344" i="3"/>
  <c r="R1343" i="3"/>
  <c r="H1343" i="3"/>
  <c r="R1342" i="3"/>
  <c r="H1342" i="3"/>
  <c r="R1341" i="3"/>
  <c r="H1341" i="3"/>
  <c r="R1340" i="3"/>
  <c r="H1340" i="3"/>
  <c r="R1335" i="3"/>
  <c r="H1335" i="3"/>
  <c r="R1334" i="3"/>
  <c r="H1334" i="3"/>
  <c r="R1333" i="3"/>
  <c r="H1333" i="3"/>
  <c r="R1332" i="3"/>
  <c r="H1332" i="3"/>
  <c r="R1331" i="3"/>
  <c r="H1331" i="3"/>
  <c r="H1330" i="3"/>
  <c r="H1329" i="3"/>
  <c r="R1328" i="3"/>
  <c r="H1328" i="3"/>
  <c r="R1327" i="3"/>
  <c r="H1327" i="3"/>
  <c r="R1326" i="3"/>
  <c r="H1326" i="3"/>
  <c r="H1325" i="3"/>
  <c r="H1324" i="3"/>
  <c r="H1323" i="3"/>
  <c r="R1322" i="3"/>
  <c r="H1322" i="3"/>
  <c r="H1321" i="3"/>
  <c r="R1320" i="3"/>
  <c r="H1320" i="3"/>
  <c r="H1319" i="3"/>
  <c r="H1318" i="3"/>
  <c r="H1317" i="3"/>
  <c r="H1316" i="3"/>
  <c r="R1315" i="3"/>
  <c r="H1315" i="3"/>
  <c r="R1314" i="3"/>
  <c r="H1314" i="3"/>
  <c r="R1313" i="3"/>
  <c r="H1313" i="3"/>
  <c r="R1312" i="3"/>
  <c r="H1312" i="3"/>
  <c r="R1311" i="3"/>
  <c r="H1311" i="3"/>
  <c r="R1310" i="3"/>
  <c r="H1310" i="3"/>
  <c r="R1309" i="3"/>
  <c r="H1309" i="3"/>
  <c r="R1308" i="3"/>
  <c r="H1308" i="3"/>
  <c r="R1307" i="3"/>
  <c r="H1307" i="3"/>
  <c r="R1306" i="3"/>
  <c r="H1306" i="3"/>
  <c r="R1305" i="3"/>
  <c r="H1305" i="3"/>
  <c r="R1304" i="3"/>
  <c r="H1304" i="3"/>
  <c r="R1303" i="3"/>
  <c r="H1303" i="3"/>
  <c r="R1302" i="3"/>
  <c r="H1302" i="3"/>
  <c r="R1301" i="3"/>
  <c r="H1301" i="3"/>
  <c r="R1300" i="3"/>
  <c r="H1300" i="3"/>
  <c r="R1299" i="3"/>
  <c r="H1299" i="3"/>
  <c r="R1298" i="3"/>
  <c r="H1298" i="3"/>
  <c r="Y1297" i="3"/>
  <c r="R1297" i="3"/>
  <c r="Q1297" i="3"/>
  <c r="H1297" i="3"/>
  <c r="Y1296" i="3"/>
  <c r="R1296" i="3"/>
  <c r="Q1296" i="3"/>
  <c r="H1296" i="3"/>
  <c r="Y1295" i="3"/>
  <c r="R1295" i="3"/>
  <c r="Q1295" i="3"/>
  <c r="H1295" i="3"/>
  <c r="H1294" i="3"/>
  <c r="R1293" i="3"/>
  <c r="H1293" i="3"/>
  <c r="R1292" i="3"/>
  <c r="H1292" i="3"/>
  <c r="R1291" i="3"/>
  <c r="H1291" i="3"/>
  <c r="Y1290" i="3"/>
  <c r="R1290" i="3"/>
  <c r="Q1290" i="3"/>
  <c r="H1290" i="3"/>
  <c r="Y1289" i="3"/>
  <c r="R1289" i="3"/>
  <c r="Q1289" i="3"/>
  <c r="H1289" i="3"/>
  <c r="R1288" i="3"/>
  <c r="H1288" i="3"/>
  <c r="R1287" i="3"/>
  <c r="H1287" i="3"/>
  <c r="R1286" i="3"/>
  <c r="H1286" i="3"/>
  <c r="R1285" i="3"/>
  <c r="H1285" i="3"/>
  <c r="R1284" i="3"/>
  <c r="H1284" i="3"/>
  <c r="R1283" i="3"/>
  <c r="H1283" i="3"/>
  <c r="R1282" i="3"/>
  <c r="H1282" i="3"/>
  <c r="R1281" i="3"/>
  <c r="H1281" i="3"/>
  <c r="R1280" i="3"/>
  <c r="H1280" i="3"/>
  <c r="R1279" i="3"/>
  <c r="H1279" i="3"/>
  <c r="R1278" i="3"/>
  <c r="H1278" i="3"/>
  <c r="R1277" i="3"/>
  <c r="H1277" i="3"/>
  <c r="R1276" i="3"/>
  <c r="H1276" i="3"/>
  <c r="R1275" i="3"/>
  <c r="H1275" i="3"/>
  <c r="H1274" i="3"/>
  <c r="H1273" i="3"/>
  <c r="R1272" i="3"/>
  <c r="H1272" i="3"/>
  <c r="R1271" i="3"/>
  <c r="H1271" i="3"/>
  <c r="R1270" i="3"/>
  <c r="H1270" i="3"/>
  <c r="R1269" i="3"/>
  <c r="H1269" i="3"/>
  <c r="R1268" i="3"/>
  <c r="H1268" i="3"/>
  <c r="R1267" i="3"/>
  <c r="H1267" i="3"/>
  <c r="R1266" i="3"/>
  <c r="H1266" i="3"/>
  <c r="H1265" i="3"/>
  <c r="H1264" i="3"/>
  <c r="H1263" i="3"/>
  <c r="H1262" i="3"/>
  <c r="H1261" i="3"/>
  <c r="H1260" i="3"/>
  <c r="H1259" i="3"/>
  <c r="R1258" i="3"/>
  <c r="H1258" i="3"/>
  <c r="R1257" i="3"/>
  <c r="H1257" i="3"/>
  <c r="R1256" i="3"/>
  <c r="H1256" i="3"/>
  <c r="R1255" i="3"/>
  <c r="H1255" i="3"/>
  <c r="R1254" i="3"/>
  <c r="H1254" i="3"/>
  <c r="R1253" i="3"/>
  <c r="H1253" i="3"/>
  <c r="R1252" i="3"/>
  <c r="H1252" i="3"/>
  <c r="R1251" i="3"/>
  <c r="H1251" i="3"/>
  <c r="R1250" i="3"/>
  <c r="H1250" i="3"/>
  <c r="R1249" i="3"/>
  <c r="H1249" i="3"/>
  <c r="R1248" i="3"/>
  <c r="H1248" i="3"/>
  <c r="H1247" i="3"/>
  <c r="H1246" i="3"/>
  <c r="R1245" i="3"/>
  <c r="H1245" i="3"/>
  <c r="R1244" i="3"/>
  <c r="H1244" i="3"/>
  <c r="R1243" i="3"/>
  <c r="H1243" i="3"/>
  <c r="R1242" i="3"/>
  <c r="H1242" i="3"/>
  <c r="H1241" i="3"/>
  <c r="H1240" i="3"/>
  <c r="R1239" i="3"/>
  <c r="H1239" i="3"/>
  <c r="R1238" i="3"/>
  <c r="H1238" i="3"/>
  <c r="H1237" i="3"/>
  <c r="H1236" i="3"/>
  <c r="H1235" i="3"/>
  <c r="H1234" i="3"/>
  <c r="H1233" i="3"/>
  <c r="H1232" i="3"/>
  <c r="H1231" i="3"/>
  <c r="R1230" i="3"/>
  <c r="H1230" i="3"/>
  <c r="R1229" i="3"/>
  <c r="H1229" i="3"/>
  <c r="R1228" i="3"/>
  <c r="H1228" i="3"/>
  <c r="R1227" i="3"/>
  <c r="H1227" i="3"/>
  <c r="R1226" i="3"/>
  <c r="H1226" i="3"/>
  <c r="R1225" i="3"/>
  <c r="H1225" i="3"/>
  <c r="R1224" i="3"/>
  <c r="H1224" i="3"/>
  <c r="R1223" i="3"/>
  <c r="H1223" i="3"/>
  <c r="R1222" i="3"/>
  <c r="H1222" i="3"/>
  <c r="R1221" i="3"/>
  <c r="H1221" i="3"/>
  <c r="R1220" i="3"/>
  <c r="H1220" i="3"/>
  <c r="R1219" i="3"/>
  <c r="H1219" i="3"/>
  <c r="R1218" i="3"/>
  <c r="H1218" i="3"/>
  <c r="Y1217" i="3"/>
  <c r="R1217" i="3"/>
  <c r="Q1217" i="3"/>
  <c r="H1217" i="3"/>
  <c r="Y1216" i="3"/>
  <c r="R1216" i="3"/>
  <c r="Q1216" i="3"/>
  <c r="H1216" i="3"/>
  <c r="Y1215" i="3"/>
  <c r="R1215" i="3"/>
  <c r="Q1215" i="3"/>
  <c r="H1215" i="3"/>
  <c r="Y1214" i="3"/>
  <c r="R1214" i="3"/>
  <c r="Q1214" i="3"/>
  <c r="H1214" i="3"/>
  <c r="Y1213" i="3"/>
  <c r="R1213" i="3"/>
  <c r="Q1213" i="3"/>
  <c r="H1213" i="3"/>
  <c r="Y1212" i="3"/>
  <c r="R1212" i="3"/>
  <c r="Q1212" i="3"/>
  <c r="H1212" i="3"/>
  <c r="Y1211" i="3"/>
  <c r="R1211" i="3"/>
  <c r="Q1211" i="3"/>
  <c r="H1211" i="3"/>
  <c r="R1210" i="3"/>
  <c r="H1210" i="3"/>
  <c r="H1209" i="3"/>
  <c r="Y1208" i="3"/>
  <c r="R1208" i="3"/>
  <c r="H1208" i="3"/>
  <c r="Y1207" i="3"/>
  <c r="R1207" i="3"/>
  <c r="H1207" i="3"/>
  <c r="R1206" i="3"/>
  <c r="H1206" i="3"/>
  <c r="R1205" i="3"/>
  <c r="H1205" i="3"/>
  <c r="R1204" i="3"/>
  <c r="H1204" i="3"/>
  <c r="Y1203" i="3"/>
  <c r="R1203" i="3"/>
  <c r="H1203" i="3"/>
  <c r="Y1202" i="3"/>
  <c r="R1202" i="3"/>
  <c r="H1202" i="3"/>
  <c r="R1201" i="3"/>
  <c r="H1201" i="3"/>
  <c r="R1200" i="3"/>
  <c r="H1200" i="3"/>
  <c r="R1199" i="3"/>
  <c r="H1199" i="3"/>
  <c r="R1198" i="3"/>
  <c r="H1198" i="3"/>
  <c r="H1197" i="3"/>
  <c r="R1196" i="3"/>
  <c r="H1196" i="3"/>
  <c r="Y1195" i="3"/>
  <c r="R1195" i="3"/>
  <c r="Q1195" i="3"/>
  <c r="H1195" i="3"/>
  <c r="Y1194" i="3"/>
  <c r="R1194" i="3"/>
  <c r="Q1194" i="3"/>
  <c r="H1194" i="3"/>
  <c r="Y1193" i="3"/>
  <c r="R1193" i="3"/>
  <c r="Q1193" i="3"/>
  <c r="H1193" i="3"/>
  <c r="Y1192" i="3"/>
  <c r="R1192" i="3"/>
  <c r="Q1192" i="3"/>
  <c r="H1192" i="3"/>
  <c r="Y1191" i="3"/>
  <c r="R1191" i="3"/>
  <c r="Q1191" i="3"/>
  <c r="H1191" i="3"/>
  <c r="Y1190" i="3"/>
  <c r="R1190" i="3"/>
  <c r="Q1190" i="3"/>
  <c r="H1190" i="3"/>
  <c r="H1188" i="3"/>
  <c r="H1187" i="3"/>
  <c r="H1186" i="3"/>
  <c r="H1185" i="3"/>
  <c r="R1184" i="3"/>
  <c r="H1184" i="3"/>
  <c r="Y1183" i="3"/>
  <c r="R1183" i="3"/>
  <c r="Q1183" i="3"/>
  <c r="H1183" i="3"/>
  <c r="R1182" i="3"/>
  <c r="H1182" i="3"/>
  <c r="R1181" i="3"/>
  <c r="H1181" i="3"/>
  <c r="R1180" i="3"/>
  <c r="H1180" i="3"/>
  <c r="R1179" i="3"/>
  <c r="H1179" i="3"/>
  <c r="R1178" i="3"/>
  <c r="H1178" i="3"/>
  <c r="R1177" i="3"/>
  <c r="H1177" i="3"/>
  <c r="R1176" i="3"/>
  <c r="H1176" i="3"/>
  <c r="R1175" i="3"/>
  <c r="H1175" i="3"/>
  <c r="Y1174" i="3"/>
  <c r="R1174" i="3"/>
  <c r="H1174" i="3"/>
  <c r="R1173" i="3"/>
  <c r="H1173" i="3"/>
  <c r="Y1172" i="3"/>
  <c r="R1172" i="3"/>
  <c r="Q1172" i="3"/>
  <c r="H1172" i="3"/>
  <c r="Y1171" i="3"/>
  <c r="R1171" i="3"/>
  <c r="Q1171" i="3"/>
  <c r="H1171" i="3"/>
  <c r="Y1170" i="3"/>
  <c r="R1170" i="3"/>
  <c r="Q1170" i="3"/>
  <c r="H1170" i="3"/>
  <c r="R1169" i="3"/>
  <c r="H1169" i="3"/>
  <c r="R1168" i="3"/>
  <c r="H1168" i="3"/>
  <c r="R1167" i="3"/>
  <c r="H1167" i="3"/>
  <c r="R1166" i="3"/>
  <c r="H1166" i="3"/>
  <c r="H1165" i="3"/>
  <c r="H1164" i="3"/>
  <c r="H1163" i="3"/>
  <c r="H1162" i="3"/>
  <c r="H1161" i="3"/>
  <c r="H1160" i="3"/>
  <c r="H1159" i="3"/>
  <c r="H1158" i="3"/>
  <c r="H1157" i="3"/>
  <c r="R1156" i="3"/>
  <c r="H1156" i="3"/>
  <c r="R1155" i="3"/>
  <c r="H1155" i="3"/>
  <c r="R1154" i="3"/>
  <c r="H1154" i="3"/>
  <c r="R1153" i="3"/>
  <c r="H1153" i="3"/>
  <c r="R1152" i="3"/>
  <c r="H1152" i="3"/>
  <c r="R1151" i="3"/>
  <c r="H1151" i="3"/>
  <c r="R1150" i="3"/>
  <c r="H1150" i="3"/>
  <c r="R1149" i="3"/>
  <c r="H1149" i="3"/>
  <c r="R1148" i="3"/>
  <c r="H1148" i="3"/>
  <c r="R1147" i="3"/>
  <c r="H1147" i="3"/>
  <c r="R1146" i="3"/>
  <c r="H1146" i="3"/>
  <c r="R1145" i="3"/>
  <c r="H1145" i="3"/>
  <c r="R1144" i="3"/>
  <c r="H1144" i="3"/>
  <c r="R1143" i="3"/>
  <c r="H1143" i="3"/>
  <c r="R1142" i="3"/>
  <c r="H1142" i="3"/>
  <c r="R1141" i="3"/>
  <c r="H1141" i="3"/>
  <c r="R1140" i="3"/>
  <c r="H1140" i="3"/>
  <c r="R1139" i="3"/>
  <c r="H1139" i="3"/>
  <c r="R1138" i="3"/>
  <c r="H1138" i="3"/>
  <c r="R1137" i="3"/>
  <c r="H1137" i="3"/>
  <c r="R1136" i="3"/>
  <c r="H1136" i="3"/>
  <c r="R1135" i="3"/>
  <c r="H1135" i="3"/>
  <c r="R1134" i="3"/>
  <c r="H1134" i="3"/>
  <c r="R1133" i="3"/>
  <c r="H1133" i="3"/>
  <c r="R1132" i="3"/>
  <c r="H1132" i="3"/>
  <c r="R1131" i="3"/>
  <c r="H1131" i="3"/>
  <c r="R1130" i="3"/>
  <c r="H1130" i="3"/>
  <c r="H1129" i="3"/>
  <c r="R1128" i="3"/>
  <c r="H1128" i="3"/>
  <c r="R1127" i="3"/>
  <c r="H1127" i="3"/>
  <c r="Y1126" i="3"/>
  <c r="R1126" i="3"/>
  <c r="Q1126" i="3"/>
  <c r="H1126" i="3"/>
  <c r="Y1125" i="3"/>
  <c r="R1125" i="3"/>
  <c r="Q1125" i="3"/>
  <c r="H1125" i="3"/>
  <c r="Y1124" i="3"/>
  <c r="R1124" i="3"/>
  <c r="Q1124" i="3"/>
  <c r="H1124" i="3"/>
  <c r="Y1123" i="3"/>
  <c r="R1123" i="3"/>
  <c r="Q1123" i="3"/>
  <c r="H1123" i="3"/>
  <c r="H1122" i="3"/>
  <c r="H1121" i="3"/>
  <c r="H1120" i="3"/>
  <c r="H1119" i="3"/>
  <c r="R1118" i="3"/>
  <c r="H1118" i="3"/>
  <c r="Y1117" i="3"/>
  <c r="R1117" i="3"/>
  <c r="H1117" i="3"/>
  <c r="Y1116" i="3"/>
  <c r="R1116" i="3"/>
  <c r="H1116" i="3"/>
  <c r="R1115" i="3"/>
  <c r="H1115" i="3"/>
  <c r="R1114" i="3"/>
  <c r="H1114" i="3"/>
  <c r="R1113" i="3"/>
  <c r="H1113" i="3"/>
  <c r="R1112" i="3"/>
  <c r="H1112" i="3"/>
  <c r="R1111" i="3"/>
  <c r="H1111" i="3"/>
  <c r="R1110" i="3"/>
  <c r="H1110" i="3"/>
  <c r="R1109" i="3"/>
  <c r="H1109" i="3"/>
  <c r="R1108" i="3"/>
  <c r="H1108" i="3"/>
  <c r="R1107" i="3"/>
  <c r="H1107" i="3"/>
  <c r="R1106" i="3"/>
  <c r="H1106" i="3"/>
  <c r="Y1105" i="3"/>
  <c r="R1105" i="3"/>
  <c r="Q1105" i="3"/>
  <c r="H1105" i="3"/>
  <c r="R1104" i="3"/>
  <c r="H1104" i="3"/>
  <c r="Y1103" i="3"/>
  <c r="R1103" i="3"/>
  <c r="Q1103" i="3"/>
  <c r="H1103" i="3"/>
  <c r="Y1102" i="3"/>
  <c r="R1102" i="3"/>
  <c r="Q1102" i="3"/>
  <c r="H1102" i="3"/>
  <c r="Y1101" i="3"/>
  <c r="R1101" i="3"/>
  <c r="Q1101" i="3"/>
  <c r="H1101" i="3"/>
  <c r="Y1099" i="3"/>
  <c r="R1099" i="3"/>
  <c r="Q1099" i="3"/>
  <c r="H1099" i="3"/>
  <c r="Y1098" i="3"/>
  <c r="R1098" i="3"/>
  <c r="Q1098" i="3"/>
  <c r="H1098" i="3"/>
  <c r="Y1097" i="3"/>
  <c r="R1097" i="3"/>
  <c r="H1097" i="3"/>
  <c r="Y1096" i="3"/>
  <c r="R1096" i="3"/>
  <c r="H1096" i="3"/>
  <c r="R1095" i="3"/>
  <c r="H1095" i="3"/>
  <c r="Y1094" i="3"/>
  <c r="R1094" i="3"/>
  <c r="Q1094" i="3"/>
  <c r="H1094" i="3"/>
  <c r="Y1093" i="3"/>
  <c r="R1093" i="3"/>
  <c r="Q1093" i="3"/>
  <c r="H1093" i="3"/>
  <c r="R1092" i="3"/>
  <c r="H1092" i="3"/>
  <c r="Y1091" i="3"/>
  <c r="R1091" i="3"/>
  <c r="H1091" i="3"/>
  <c r="R1090" i="3"/>
  <c r="H1090" i="3"/>
  <c r="R1089" i="3"/>
  <c r="H1089" i="3"/>
  <c r="R1088" i="3"/>
  <c r="H1088" i="3"/>
  <c r="R1087" i="3"/>
  <c r="H1087" i="3"/>
  <c r="R1086" i="3"/>
  <c r="H1086" i="3"/>
  <c r="R1085" i="3"/>
  <c r="H1085" i="3"/>
  <c r="R1084" i="3"/>
  <c r="H1084" i="3"/>
  <c r="R1083" i="3"/>
  <c r="H1083" i="3"/>
  <c r="R1082" i="3"/>
  <c r="H1082" i="3"/>
  <c r="R1081" i="3"/>
  <c r="H1081" i="3"/>
  <c r="R1080" i="3"/>
  <c r="H1080" i="3"/>
  <c r="R1079" i="3"/>
  <c r="H1079" i="3"/>
  <c r="R1078" i="3"/>
  <c r="H1078" i="3"/>
  <c r="R1077" i="3"/>
  <c r="H1077" i="3"/>
  <c r="Y1076" i="3"/>
  <c r="R1076" i="3"/>
  <c r="Q1076" i="3"/>
  <c r="H1076" i="3"/>
  <c r="Y1075" i="3"/>
  <c r="R1075" i="3"/>
  <c r="Q1075" i="3"/>
  <c r="H1075" i="3"/>
  <c r="Y1074" i="3"/>
  <c r="R1074" i="3"/>
  <c r="Q1074" i="3"/>
  <c r="H1074" i="3"/>
  <c r="Y1073" i="3"/>
  <c r="R1073" i="3"/>
  <c r="Q1073" i="3"/>
  <c r="H1073" i="3"/>
  <c r="Y1072" i="3"/>
  <c r="R1072" i="3"/>
  <c r="Q1072" i="3"/>
  <c r="H1072" i="3"/>
  <c r="Y1071" i="3"/>
  <c r="R1071" i="3"/>
  <c r="Q1071" i="3"/>
  <c r="H1071" i="3"/>
  <c r="H1070" i="3"/>
  <c r="H1069" i="3"/>
  <c r="Y1068" i="3"/>
  <c r="R1068" i="3"/>
  <c r="Q1068" i="3"/>
  <c r="H1068" i="3"/>
  <c r="Y1067" i="3"/>
  <c r="R1067" i="3"/>
  <c r="Q1067" i="3"/>
  <c r="H1067" i="3"/>
  <c r="Y1066" i="3"/>
  <c r="R1066" i="3"/>
  <c r="Q1066" i="3"/>
  <c r="H1066" i="3"/>
  <c r="Y1065" i="3"/>
  <c r="R1065" i="3"/>
  <c r="Q1065" i="3"/>
  <c r="H1065" i="3"/>
  <c r="Y1064" i="3"/>
  <c r="R1064" i="3"/>
  <c r="Q1064" i="3"/>
  <c r="H1064" i="3"/>
  <c r="Y1063" i="3"/>
  <c r="R1063" i="3"/>
  <c r="Q1063" i="3"/>
  <c r="H1063" i="3"/>
  <c r="Y1062" i="3"/>
  <c r="R1062" i="3"/>
  <c r="Q1062" i="3"/>
  <c r="H1062" i="3"/>
  <c r="Y1061" i="3"/>
  <c r="R1061" i="3"/>
  <c r="Q1061" i="3"/>
  <c r="H1061" i="3"/>
  <c r="Y1060" i="3"/>
  <c r="R1060" i="3"/>
  <c r="Q1060" i="3"/>
  <c r="H1060" i="3"/>
  <c r="Y1059" i="3"/>
  <c r="R1059" i="3"/>
  <c r="Q1059" i="3"/>
  <c r="H1059" i="3"/>
  <c r="Y1058" i="3"/>
  <c r="R1058" i="3"/>
  <c r="Q1058" i="3"/>
  <c r="H1058" i="3"/>
  <c r="Y1057" i="3"/>
  <c r="R1057" i="3"/>
  <c r="Q1057" i="3"/>
  <c r="H1057" i="3"/>
  <c r="H1056" i="3"/>
  <c r="H1055" i="3"/>
  <c r="H1054" i="3"/>
  <c r="H1053" i="3"/>
  <c r="R1052" i="3"/>
  <c r="H1052" i="3"/>
  <c r="R1051" i="3"/>
  <c r="H1051" i="3"/>
  <c r="R1050" i="3"/>
  <c r="H1050" i="3"/>
  <c r="Y1049" i="3"/>
  <c r="R1049" i="3"/>
  <c r="Q1049" i="3"/>
  <c r="H1049" i="3"/>
  <c r="Y1048" i="3"/>
  <c r="R1048" i="3"/>
  <c r="Q1048" i="3"/>
  <c r="H1048" i="3"/>
  <c r="R1047" i="3"/>
  <c r="H1047" i="3"/>
  <c r="R1046" i="3"/>
  <c r="H1046" i="3"/>
  <c r="H1045" i="3"/>
  <c r="Y1044" i="3"/>
  <c r="R1044" i="3"/>
  <c r="Q1044" i="3"/>
  <c r="H1044" i="3"/>
  <c r="R1043" i="3"/>
  <c r="H1043" i="3"/>
  <c r="R1042" i="3"/>
  <c r="H1042" i="3"/>
  <c r="R1041" i="3"/>
  <c r="H1041" i="3"/>
  <c r="R1040" i="3"/>
  <c r="H1040" i="3"/>
  <c r="Y1039" i="3"/>
  <c r="R1039" i="3"/>
  <c r="H1039" i="3"/>
  <c r="H1038" i="3"/>
  <c r="Y1037" i="3"/>
  <c r="R1037" i="3"/>
  <c r="H1037" i="3"/>
  <c r="Y1036" i="3"/>
  <c r="R1036" i="3"/>
  <c r="H1036" i="3"/>
  <c r="R1035" i="3"/>
  <c r="H1035" i="3"/>
  <c r="R1034" i="3"/>
  <c r="H1034" i="3"/>
  <c r="Y1033" i="3"/>
  <c r="R1033" i="3"/>
  <c r="Q1033" i="3"/>
  <c r="H1033" i="3"/>
  <c r="R1032" i="3"/>
  <c r="H1032" i="3"/>
  <c r="R1031" i="3"/>
  <c r="H1031" i="3"/>
  <c r="R1030" i="3"/>
  <c r="H1030" i="3"/>
  <c r="R1029" i="3"/>
  <c r="H1029" i="3"/>
  <c r="H1028" i="3"/>
  <c r="H1027" i="3"/>
  <c r="H1026" i="3"/>
  <c r="H1025" i="3"/>
  <c r="H1024" i="3"/>
  <c r="H1023" i="3"/>
  <c r="R1022" i="3"/>
  <c r="H1022" i="3"/>
  <c r="R1021" i="3"/>
  <c r="H1021" i="3"/>
  <c r="R1020" i="3"/>
  <c r="H1020" i="3"/>
  <c r="R1019" i="3"/>
  <c r="H1019" i="3"/>
  <c r="R1018" i="3"/>
  <c r="H1018" i="3"/>
  <c r="R1017" i="3"/>
  <c r="H1017" i="3"/>
  <c r="R1016" i="3"/>
  <c r="H1016" i="3"/>
  <c r="R1015" i="3"/>
  <c r="H1015" i="3"/>
  <c r="R1014" i="3"/>
  <c r="H1014" i="3"/>
  <c r="R1013" i="3"/>
  <c r="H1013" i="3"/>
  <c r="R1012" i="3"/>
  <c r="H1012" i="3"/>
  <c r="R1011" i="3"/>
  <c r="H1011" i="3"/>
  <c r="R1010" i="3"/>
  <c r="H1010" i="3"/>
  <c r="R1009" i="3"/>
  <c r="H1009" i="3"/>
  <c r="R1008" i="3"/>
  <c r="H1008" i="3"/>
  <c r="R1007" i="3"/>
  <c r="H1007" i="3"/>
  <c r="Y1006" i="3"/>
  <c r="R1006" i="3"/>
  <c r="Q1006" i="3"/>
  <c r="H1006" i="3"/>
  <c r="Y1005" i="3"/>
  <c r="R1005" i="3"/>
  <c r="Q1005" i="3"/>
  <c r="H1005" i="3"/>
  <c r="Y1004" i="3"/>
  <c r="R1004" i="3"/>
  <c r="Q1004" i="3"/>
  <c r="H1004" i="3"/>
  <c r="Y1003" i="3"/>
  <c r="R1003" i="3"/>
  <c r="Q1003" i="3"/>
  <c r="H1003" i="3"/>
  <c r="Y1002" i="3"/>
  <c r="R1002" i="3"/>
  <c r="Q1002" i="3"/>
  <c r="H1002" i="3"/>
  <c r="Y1001" i="3"/>
  <c r="R1001" i="3"/>
  <c r="Q1001" i="3"/>
  <c r="H1001" i="3"/>
  <c r="H998" i="3"/>
  <c r="H997" i="3"/>
  <c r="H996" i="3"/>
  <c r="H995" i="3"/>
  <c r="Y994" i="3"/>
  <c r="R994" i="3"/>
  <c r="Q994" i="3"/>
  <c r="H994" i="3"/>
  <c r="Y993" i="3"/>
  <c r="R993" i="3"/>
  <c r="Q993" i="3"/>
  <c r="H993" i="3"/>
  <c r="H992" i="3"/>
  <c r="H991" i="3"/>
  <c r="H990" i="3"/>
  <c r="H989" i="3"/>
  <c r="H988" i="3"/>
  <c r="H987" i="3"/>
  <c r="R986" i="3"/>
  <c r="H986" i="3"/>
  <c r="R985" i="3"/>
  <c r="H985" i="3"/>
  <c r="R984" i="3"/>
  <c r="H984" i="3"/>
  <c r="R983" i="3"/>
  <c r="H983" i="3"/>
  <c r="R982" i="3"/>
  <c r="H982" i="3"/>
  <c r="H981" i="3"/>
  <c r="R980" i="3"/>
  <c r="H980" i="3"/>
  <c r="Y979" i="3"/>
  <c r="R979" i="3"/>
  <c r="H979" i="3"/>
  <c r="R978" i="3"/>
  <c r="H978" i="3"/>
  <c r="R977" i="3"/>
  <c r="H977" i="3"/>
  <c r="Y976" i="3"/>
  <c r="R976" i="3"/>
  <c r="H976" i="3"/>
  <c r="Y975" i="3"/>
  <c r="R975" i="3"/>
  <c r="H975" i="3"/>
  <c r="R974" i="3"/>
  <c r="H974" i="3"/>
  <c r="R973" i="3"/>
  <c r="H973" i="3"/>
  <c r="R972" i="3"/>
  <c r="H972" i="3"/>
  <c r="R971" i="3"/>
  <c r="H971" i="3"/>
  <c r="R970" i="3"/>
  <c r="H970" i="3"/>
  <c r="Y969" i="3"/>
  <c r="R969" i="3"/>
  <c r="Q969" i="3"/>
  <c r="H969" i="3"/>
  <c r="R968" i="3"/>
  <c r="H968" i="3"/>
  <c r="R967" i="3"/>
  <c r="H967" i="3"/>
  <c r="R966" i="3"/>
  <c r="H966" i="3"/>
  <c r="R965" i="3"/>
  <c r="H965" i="3"/>
  <c r="H964" i="3"/>
  <c r="H963" i="3"/>
  <c r="H962" i="3"/>
  <c r="R961" i="3"/>
  <c r="H961" i="3"/>
  <c r="Y960" i="3"/>
  <c r="R960" i="3"/>
  <c r="Q960" i="3"/>
  <c r="H960" i="3"/>
  <c r="Y959" i="3"/>
  <c r="R959" i="3"/>
  <c r="Q959" i="3"/>
  <c r="H959" i="3"/>
  <c r="Y958" i="3"/>
  <c r="R958" i="3"/>
  <c r="Q958" i="3"/>
  <c r="H958" i="3"/>
  <c r="Y957" i="3"/>
  <c r="R957" i="3"/>
  <c r="Q957" i="3"/>
  <c r="H957" i="3"/>
  <c r="Y956" i="3"/>
  <c r="R956" i="3"/>
  <c r="Q956" i="3"/>
  <c r="H956" i="3"/>
  <c r="Y955" i="3"/>
  <c r="R955" i="3"/>
  <c r="Q955" i="3"/>
  <c r="H955" i="3"/>
  <c r="Y954" i="3"/>
  <c r="R954" i="3"/>
  <c r="Q954" i="3"/>
  <c r="H954" i="3"/>
  <c r="Y953" i="3"/>
  <c r="R953" i="3"/>
  <c r="Q953" i="3"/>
  <c r="H953" i="3"/>
  <c r="Y952" i="3"/>
  <c r="R952" i="3"/>
  <c r="H952" i="3"/>
  <c r="Y951" i="3"/>
  <c r="R951" i="3"/>
  <c r="H951" i="3"/>
  <c r="Y950" i="3"/>
  <c r="R950" i="3"/>
  <c r="H950" i="3"/>
  <c r="R949" i="3"/>
  <c r="H949" i="3"/>
  <c r="Y948" i="3"/>
  <c r="R948" i="3"/>
  <c r="Q948" i="3"/>
  <c r="H948" i="3"/>
  <c r="Y947" i="3"/>
  <c r="R947" i="3"/>
  <c r="Q947" i="3"/>
  <c r="H947" i="3"/>
  <c r="Y946" i="3"/>
  <c r="R946" i="3"/>
  <c r="Q946" i="3"/>
  <c r="H946" i="3"/>
  <c r="H945" i="3"/>
  <c r="R944" i="3"/>
  <c r="H944" i="3"/>
  <c r="Y943" i="3"/>
  <c r="R943" i="3"/>
  <c r="H943" i="3"/>
  <c r="Y942" i="3"/>
  <c r="R942" i="3"/>
  <c r="Q942" i="3"/>
  <c r="H942" i="3"/>
  <c r="Y941" i="3"/>
  <c r="R941" i="3"/>
  <c r="Q941" i="3"/>
  <c r="H941" i="3"/>
  <c r="Y940" i="3"/>
  <c r="R940" i="3"/>
  <c r="Q940" i="3"/>
  <c r="H940" i="3"/>
  <c r="R939" i="3"/>
  <c r="H939" i="3"/>
  <c r="H938" i="3"/>
  <c r="R937" i="3"/>
  <c r="H937" i="3"/>
  <c r="R936" i="3"/>
  <c r="H936" i="3"/>
  <c r="R935" i="3"/>
  <c r="H935" i="3"/>
  <c r="R934" i="3"/>
  <c r="H934" i="3"/>
  <c r="R933" i="3"/>
  <c r="H933" i="3"/>
  <c r="R932" i="3"/>
  <c r="H932" i="3"/>
  <c r="R931" i="3"/>
  <c r="H931" i="3"/>
  <c r="H930" i="3"/>
  <c r="H929" i="3"/>
  <c r="H928" i="3"/>
  <c r="H927" i="3"/>
  <c r="H926" i="3"/>
  <c r="H925" i="3"/>
  <c r="R924" i="3"/>
  <c r="H924" i="3"/>
  <c r="R923" i="3"/>
  <c r="H923" i="3"/>
  <c r="H922" i="3"/>
  <c r="R921" i="3"/>
  <c r="H921" i="3"/>
  <c r="R920" i="3"/>
  <c r="H920" i="3"/>
  <c r="R919" i="3"/>
  <c r="H919" i="3"/>
  <c r="R918" i="3"/>
  <c r="H918" i="3"/>
  <c r="R917" i="3"/>
  <c r="H917" i="3"/>
  <c r="R916" i="3"/>
  <c r="H916" i="3"/>
  <c r="R915" i="3"/>
  <c r="H915" i="3"/>
  <c r="R914" i="3"/>
  <c r="H914" i="3"/>
  <c r="R913" i="3"/>
  <c r="H913" i="3"/>
  <c r="R912" i="3"/>
  <c r="H912" i="3"/>
  <c r="H911" i="3"/>
  <c r="R910" i="3"/>
  <c r="H910" i="3"/>
  <c r="R909" i="3"/>
  <c r="H909" i="3"/>
  <c r="R908" i="3"/>
  <c r="H908" i="3"/>
  <c r="R907" i="3"/>
  <c r="H907" i="3"/>
  <c r="R906" i="3"/>
  <c r="H906" i="3"/>
  <c r="R905" i="3"/>
  <c r="H905" i="3"/>
  <c r="R904" i="3"/>
  <c r="H904" i="3"/>
  <c r="R903" i="3"/>
  <c r="H903" i="3"/>
  <c r="R902" i="3"/>
  <c r="H902" i="3"/>
  <c r="R901" i="3"/>
  <c r="H901" i="3"/>
  <c r="R900" i="3"/>
  <c r="H900" i="3"/>
  <c r="R899" i="3"/>
  <c r="H899" i="3"/>
  <c r="R898" i="3"/>
  <c r="H898" i="3"/>
  <c r="R897" i="3"/>
  <c r="H897" i="3"/>
  <c r="H896" i="3"/>
  <c r="R895" i="3"/>
  <c r="H895" i="3"/>
  <c r="H894" i="3"/>
  <c r="R893" i="3"/>
  <c r="H893" i="3"/>
  <c r="R892" i="3"/>
  <c r="H892" i="3"/>
  <c r="R891" i="3"/>
  <c r="H891" i="3"/>
  <c r="H890" i="3"/>
  <c r="H889" i="3"/>
  <c r="R888" i="3"/>
  <c r="H888" i="3"/>
  <c r="R887" i="3"/>
  <c r="H887" i="3"/>
  <c r="R886" i="3"/>
  <c r="H886" i="3"/>
  <c r="R885" i="3"/>
  <c r="H885" i="3"/>
  <c r="R884" i="3"/>
  <c r="H884" i="3"/>
  <c r="R883" i="3"/>
  <c r="H883" i="3"/>
  <c r="R882" i="3"/>
  <c r="H882" i="3"/>
  <c r="R881" i="3"/>
  <c r="H881" i="3"/>
  <c r="R880" i="3"/>
  <c r="H880" i="3"/>
  <c r="R879" i="3"/>
  <c r="H879" i="3"/>
  <c r="R878" i="3"/>
  <c r="H878" i="3"/>
  <c r="R877" i="3"/>
  <c r="H877" i="3"/>
  <c r="R876" i="3"/>
  <c r="H876" i="3"/>
  <c r="R875" i="3"/>
  <c r="H875" i="3"/>
  <c r="R874" i="3"/>
  <c r="H874" i="3"/>
  <c r="R873" i="3"/>
  <c r="H873" i="3"/>
  <c r="R872" i="3"/>
  <c r="H872" i="3"/>
  <c r="R871" i="3"/>
  <c r="H871" i="3"/>
  <c r="R870" i="3"/>
  <c r="H870" i="3"/>
  <c r="R869" i="3"/>
  <c r="H869" i="3"/>
  <c r="R868" i="3"/>
  <c r="H868" i="3"/>
  <c r="Y867" i="3"/>
  <c r="R867" i="3"/>
  <c r="Q867" i="3"/>
  <c r="H867" i="3"/>
  <c r="Y866" i="3"/>
  <c r="R866" i="3"/>
  <c r="Q866" i="3"/>
  <c r="H866" i="3"/>
  <c r="Y865" i="3"/>
  <c r="R865" i="3"/>
  <c r="Q865" i="3"/>
  <c r="H865" i="3"/>
  <c r="Y864" i="3"/>
  <c r="R864" i="3"/>
  <c r="Q864" i="3"/>
  <c r="H864" i="3"/>
  <c r="R863" i="3"/>
  <c r="H863" i="3"/>
  <c r="R862" i="3"/>
  <c r="H862" i="3"/>
  <c r="Y861" i="3"/>
  <c r="R861" i="3"/>
  <c r="Q861" i="3"/>
  <c r="H861" i="3"/>
  <c r="R860" i="3"/>
  <c r="H860" i="3"/>
  <c r="Y859" i="3"/>
  <c r="R859" i="3"/>
  <c r="Q859" i="3"/>
  <c r="H859" i="3"/>
  <c r="R280" i="17" s="1"/>
  <c r="Y858" i="3"/>
  <c r="R858" i="3"/>
  <c r="Q858" i="3"/>
  <c r="H858" i="3"/>
  <c r="R279" i="17" s="1"/>
  <c r="R857" i="3"/>
  <c r="H857" i="3"/>
  <c r="Y856" i="3"/>
  <c r="R856" i="3"/>
  <c r="Q856" i="3"/>
  <c r="H856" i="3"/>
  <c r="Y855" i="3"/>
  <c r="R855" i="3"/>
  <c r="Q855" i="3"/>
  <c r="H855" i="3"/>
  <c r="Y854" i="3"/>
  <c r="R854" i="3"/>
  <c r="Q854" i="3"/>
  <c r="H854" i="3"/>
  <c r="Y853" i="3"/>
  <c r="R853" i="3"/>
  <c r="Q853" i="3"/>
  <c r="H853" i="3"/>
  <c r="Y852" i="3"/>
  <c r="R852" i="3"/>
  <c r="Q852" i="3"/>
  <c r="H852" i="3"/>
  <c r="Y851" i="3"/>
  <c r="R851" i="3"/>
  <c r="Q851" i="3"/>
  <c r="H851" i="3"/>
  <c r="Y850" i="3"/>
  <c r="R850" i="3"/>
  <c r="Q850" i="3"/>
  <c r="H850" i="3"/>
  <c r="Y849" i="3"/>
  <c r="R849" i="3"/>
  <c r="Q849" i="3"/>
  <c r="H849" i="3"/>
  <c r="R848" i="3"/>
  <c r="H848" i="3"/>
  <c r="Y847" i="3"/>
  <c r="R847" i="3"/>
  <c r="H847" i="3"/>
  <c r="Y846" i="3"/>
  <c r="R846" i="3"/>
  <c r="H846" i="3"/>
  <c r="Y845" i="3"/>
  <c r="R845" i="3"/>
  <c r="H845" i="3"/>
  <c r="Y844" i="3"/>
  <c r="R844" i="3"/>
  <c r="Q844" i="3"/>
  <c r="H844" i="3"/>
  <c r="Y843" i="3"/>
  <c r="R843" i="3"/>
  <c r="Q843" i="3"/>
  <c r="H843" i="3"/>
  <c r="Y842" i="3"/>
  <c r="R842" i="3"/>
  <c r="Q842" i="3"/>
  <c r="H842" i="3"/>
  <c r="Y841" i="3"/>
  <c r="R841" i="3"/>
  <c r="Q841" i="3"/>
  <c r="H841" i="3"/>
  <c r="H838" i="3"/>
  <c r="R837" i="3"/>
  <c r="H837" i="3"/>
  <c r="Y836" i="3"/>
  <c r="R836" i="3"/>
  <c r="H836" i="3"/>
  <c r="Y835" i="3"/>
  <c r="R835" i="3"/>
  <c r="H835" i="3"/>
  <c r="R834" i="3"/>
  <c r="H834" i="3"/>
  <c r="Y833" i="3"/>
  <c r="R833" i="3"/>
  <c r="Q833" i="3"/>
  <c r="H833" i="3"/>
  <c r="Y832" i="3"/>
  <c r="R832" i="3"/>
  <c r="Q832" i="3"/>
  <c r="H832" i="3"/>
  <c r="Y831" i="3"/>
  <c r="R831" i="3"/>
  <c r="Q831" i="3"/>
  <c r="H831" i="3"/>
  <c r="Y830" i="3"/>
  <c r="R830" i="3"/>
  <c r="Q830" i="3"/>
  <c r="H830" i="3"/>
  <c r="Y829" i="3"/>
  <c r="R829" i="3"/>
  <c r="Q829" i="3"/>
  <c r="H829" i="3"/>
  <c r="H828" i="3"/>
  <c r="Y827" i="3"/>
  <c r="R827" i="3"/>
  <c r="Q827" i="3"/>
  <c r="H827" i="3"/>
  <c r="R826" i="3"/>
  <c r="H826" i="3"/>
  <c r="Y825" i="3"/>
  <c r="R825" i="3"/>
  <c r="Q825" i="3"/>
  <c r="H825" i="3"/>
  <c r="Y824" i="3"/>
  <c r="R824" i="3"/>
  <c r="Q824" i="3"/>
  <c r="H824" i="3"/>
  <c r="Y823" i="3"/>
  <c r="R823" i="3"/>
  <c r="Q823" i="3"/>
  <c r="H823" i="3"/>
  <c r="Y822" i="3"/>
  <c r="R822" i="3"/>
  <c r="Q822" i="3"/>
  <c r="H822" i="3"/>
  <c r="Y821" i="3"/>
  <c r="R821" i="3"/>
  <c r="Q821" i="3"/>
  <c r="H821" i="3"/>
  <c r="Y820" i="3"/>
  <c r="R820" i="3"/>
  <c r="Q820" i="3"/>
  <c r="H820" i="3"/>
  <c r="H819" i="3"/>
  <c r="H818" i="3"/>
  <c r="H817" i="3"/>
  <c r="Y816" i="3"/>
  <c r="R816" i="3"/>
  <c r="Q816" i="3"/>
  <c r="H816" i="3"/>
  <c r="Y815" i="3"/>
  <c r="R815" i="3"/>
  <c r="H815" i="3"/>
  <c r="R814" i="3"/>
  <c r="H814" i="3"/>
  <c r="Y813" i="3"/>
  <c r="R813" i="3"/>
  <c r="H813" i="3"/>
  <c r="R812" i="3"/>
  <c r="H812" i="3"/>
  <c r="R811" i="3"/>
  <c r="H811" i="3"/>
  <c r="R810" i="3"/>
  <c r="H810" i="3"/>
  <c r="R809" i="3"/>
  <c r="H809" i="3"/>
  <c r="Y808" i="3"/>
  <c r="R808" i="3"/>
  <c r="H808" i="3"/>
  <c r="R807" i="3"/>
  <c r="H807" i="3"/>
  <c r="R806" i="3"/>
  <c r="H806" i="3"/>
  <c r="R805" i="3"/>
  <c r="H805" i="3"/>
  <c r="R804" i="3"/>
  <c r="H804" i="3"/>
  <c r="R803" i="3"/>
  <c r="H803" i="3"/>
  <c r="R802" i="3"/>
  <c r="H802" i="3"/>
  <c r="R801" i="3"/>
  <c r="H801" i="3"/>
  <c r="Y800" i="3"/>
  <c r="R800" i="3"/>
  <c r="Q800" i="3"/>
  <c r="H800" i="3"/>
  <c r="R799" i="3"/>
  <c r="H799" i="3"/>
  <c r="R798" i="3"/>
  <c r="H798" i="3"/>
  <c r="R797" i="3"/>
  <c r="H797" i="3"/>
  <c r="R796" i="3"/>
  <c r="H796" i="3"/>
  <c r="R795" i="3"/>
  <c r="H795" i="3"/>
  <c r="R794" i="3"/>
  <c r="H794" i="3"/>
  <c r="R793" i="3"/>
  <c r="H793" i="3"/>
  <c r="R792" i="3"/>
  <c r="H792" i="3"/>
  <c r="R791" i="3"/>
  <c r="H791" i="3"/>
  <c r="H790" i="3"/>
  <c r="H789" i="3"/>
  <c r="R788" i="3"/>
  <c r="H788" i="3"/>
  <c r="R787" i="3"/>
  <c r="H787" i="3"/>
  <c r="H785" i="3"/>
  <c r="H784" i="3"/>
  <c r="H783" i="3"/>
  <c r="H782" i="3"/>
  <c r="H781" i="3"/>
  <c r="R780" i="3"/>
  <c r="H780" i="3"/>
  <c r="R779" i="3"/>
  <c r="H779" i="3"/>
  <c r="R778" i="3"/>
  <c r="H778" i="3"/>
  <c r="R777" i="3"/>
  <c r="H777" i="3"/>
  <c r="R776" i="3"/>
  <c r="H776" i="3"/>
  <c r="R775" i="3"/>
  <c r="H775" i="3"/>
  <c r="R774" i="3"/>
  <c r="H774" i="3"/>
  <c r="R773" i="3"/>
  <c r="H773" i="3"/>
  <c r="R772" i="3"/>
  <c r="H772" i="3"/>
  <c r="R771" i="3"/>
  <c r="H771" i="3"/>
  <c r="R770" i="3"/>
  <c r="H770" i="3"/>
  <c r="R769" i="3"/>
  <c r="H769" i="3"/>
  <c r="R768" i="3"/>
  <c r="H768" i="3"/>
  <c r="R767" i="3"/>
  <c r="H767" i="3"/>
  <c r="R766" i="3"/>
  <c r="H766" i="3"/>
  <c r="R765" i="3"/>
  <c r="H765" i="3"/>
  <c r="H764" i="3"/>
  <c r="H763" i="3"/>
  <c r="H762" i="3"/>
  <c r="R761" i="3"/>
  <c r="H761" i="3"/>
  <c r="R760" i="3"/>
  <c r="H760" i="3"/>
  <c r="R759" i="3"/>
  <c r="H759" i="3"/>
  <c r="R758" i="3"/>
  <c r="H758" i="3"/>
  <c r="R757" i="3"/>
  <c r="H757" i="3"/>
  <c r="R756" i="3"/>
  <c r="H756" i="3"/>
  <c r="R755" i="3"/>
  <c r="H755" i="3"/>
  <c r="R754" i="3"/>
  <c r="H754" i="3"/>
  <c r="R753" i="3"/>
  <c r="H753" i="3"/>
  <c r="R752" i="3"/>
  <c r="H752" i="3"/>
  <c r="R751" i="3"/>
  <c r="H751" i="3"/>
  <c r="R750" i="3"/>
  <c r="H750" i="3"/>
  <c r="R749" i="3"/>
  <c r="H749" i="3"/>
  <c r="R748" i="3"/>
  <c r="H748" i="3"/>
  <c r="R747" i="3"/>
  <c r="H747" i="3"/>
  <c r="R746" i="3"/>
  <c r="H746" i="3"/>
  <c r="R745" i="3"/>
  <c r="H745" i="3"/>
  <c r="R744" i="3"/>
  <c r="H744" i="3"/>
  <c r="R743" i="3"/>
  <c r="H743" i="3"/>
  <c r="R742" i="3"/>
  <c r="H742" i="3"/>
  <c r="R741" i="3"/>
  <c r="H741" i="3"/>
  <c r="R740" i="3"/>
  <c r="H740" i="3"/>
  <c r="R739" i="3"/>
  <c r="H739" i="3"/>
  <c r="R738" i="3"/>
  <c r="H738" i="3"/>
  <c r="Y737" i="3"/>
  <c r="R737" i="3"/>
  <c r="Q737" i="3"/>
  <c r="H737" i="3"/>
  <c r="Y736" i="3"/>
  <c r="R736" i="3"/>
  <c r="Q736" i="3"/>
  <c r="H736" i="3"/>
  <c r="Y735" i="3"/>
  <c r="R735" i="3"/>
  <c r="Q735" i="3"/>
  <c r="H735" i="3"/>
  <c r="R734" i="3"/>
  <c r="H734" i="3"/>
  <c r="R733" i="3"/>
  <c r="H733" i="3"/>
  <c r="R732" i="3"/>
  <c r="H732" i="3"/>
  <c r="H731" i="3"/>
  <c r="R730" i="3"/>
  <c r="H730" i="3"/>
  <c r="H729" i="3"/>
  <c r="R728" i="3"/>
  <c r="H728" i="3"/>
  <c r="R727" i="3"/>
  <c r="H727" i="3"/>
  <c r="R726" i="3"/>
  <c r="H726" i="3"/>
  <c r="R725" i="3"/>
  <c r="H725" i="3"/>
  <c r="H722" i="3"/>
  <c r="R289" i="17" s="1"/>
  <c r="H721" i="3"/>
  <c r="R720" i="3"/>
  <c r="H720" i="3"/>
  <c r="R719" i="3"/>
  <c r="H719" i="3"/>
  <c r="R718" i="3"/>
  <c r="H718" i="3"/>
  <c r="R717" i="3"/>
  <c r="H717" i="3"/>
  <c r="H716" i="3"/>
  <c r="H715" i="3"/>
  <c r="H714" i="3"/>
  <c r="H713" i="3"/>
  <c r="H712" i="3"/>
  <c r="R711" i="3"/>
  <c r="H711" i="3"/>
  <c r="R710" i="3"/>
  <c r="H710" i="3"/>
  <c r="R709" i="3"/>
  <c r="H709" i="3"/>
  <c r="R708" i="3"/>
  <c r="H708" i="3"/>
  <c r="R707" i="3"/>
  <c r="H707" i="3"/>
  <c r="R706" i="3"/>
  <c r="H706" i="3"/>
  <c r="R705" i="3"/>
  <c r="H705" i="3"/>
  <c r="R704" i="3"/>
  <c r="H704" i="3"/>
  <c r="R703" i="3"/>
  <c r="H703" i="3"/>
  <c r="R702" i="3"/>
  <c r="H702" i="3"/>
  <c r="R701" i="3"/>
  <c r="H701" i="3"/>
  <c r="R700" i="3"/>
  <c r="H700" i="3"/>
  <c r="R699" i="3"/>
  <c r="H699" i="3"/>
  <c r="R698" i="3"/>
  <c r="H698" i="3"/>
  <c r="R697" i="3"/>
  <c r="H697" i="3"/>
  <c r="R696" i="3"/>
  <c r="H696" i="3"/>
  <c r="R695" i="3"/>
  <c r="H695" i="3"/>
  <c r="R694" i="3"/>
  <c r="H694" i="3"/>
  <c r="R693" i="3"/>
  <c r="H693" i="3"/>
  <c r="R692" i="3"/>
  <c r="H692" i="3"/>
  <c r="Y691" i="3"/>
  <c r="R691" i="3"/>
  <c r="Q691" i="3"/>
  <c r="H691" i="3"/>
  <c r="Y690" i="3"/>
  <c r="R690" i="3"/>
  <c r="Q690" i="3"/>
  <c r="H690" i="3"/>
  <c r="Y689" i="3"/>
  <c r="R689" i="3"/>
  <c r="Q689" i="3"/>
  <c r="H689" i="3"/>
  <c r="Y688" i="3"/>
  <c r="R688" i="3"/>
  <c r="Q688" i="3"/>
  <c r="H688" i="3"/>
  <c r="Y687" i="3"/>
  <c r="R687" i="3"/>
  <c r="Q687" i="3"/>
  <c r="H687" i="3"/>
  <c r="Y686" i="3"/>
  <c r="R686" i="3"/>
  <c r="Q686" i="3"/>
  <c r="H686" i="3"/>
  <c r="Y685" i="3"/>
  <c r="R685" i="3"/>
  <c r="Q685" i="3"/>
  <c r="H685" i="3"/>
  <c r="Y684" i="3"/>
  <c r="R684" i="3"/>
  <c r="Q684" i="3"/>
  <c r="H684" i="3"/>
  <c r="Y683" i="3"/>
  <c r="R683" i="3"/>
  <c r="Q683" i="3"/>
  <c r="H683" i="3"/>
  <c r="R682" i="3"/>
  <c r="H682" i="3"/>
  <c r="Y681" i="3"/>
  <c r="R681" i="3"/>
  <c r="H681" i="3"/>
  <c r="R680" i="3"/>
  <c r="H680" i="3"/>
  <c r="Y679" i="3"/>
  <c r="R679" i="3"/>
  <c r="H679" i="3"/>
  <c r="Y678" i="3"/>
  <c r="R678" i="3"/>
  <c r="Q678" i="3"/>
  <c r="H678" i="3"/>
  <c r="Y677" i="3"/>
  <c r="R677" i="3"/>
  <c r="Q677" i="3"/>
  <c r="H677" i="3"/>
  <c r="Y676" i="3"/>
  <c r="R676" i="3"/>
  <c r="Q676" i="3"/>
  <c r="H676" i="3"/>
  <c r="R675" i="3"/>
  <c r="H675" i="3"/>
  <c r="Y674" i="3"/>
  <c r="R674" i="3"/>
  <c r="Q674" i="3"/>
  <c r="H674" i="3"/>
  <c r="R673" i="3"/>
  <c r="H673" i="3"/>
  <c r="H672" i="3"/>
  <c r="R671" i="3"/>
  <c r="H671" i="3"/>
  <c r="R670" i="3"/>
  <c r="H670" i="3"/>
  <c r="R669" i="3"/>
  <c r="H669" i="3"/>
  <c r="H668" i="3"/>
  <c r="H667" i="3"/>
  <c r="R666" i="3"/>
  <c r="H666" i="3"/>
  <c r="R665" i="3"/>
  <c r="H665" i="3"/>
  <c r="R664" i="3"/>
  <c r="H664" i="3"/>
  <c r="R663" i="3"/>
  <c r="H663" i="3"/>
  <c r="R662" i="3"/>
  <c r="H662" i="3"/>
  <c r="R661" i="3"/>
  <c r="H661" i="3"/>
  <c r="R660" i="3"/>
  <c r="H660" i="3"/>
  <c r="R659" i="3"/>
  <c r="H659" i="3"/>
  <c r="R658" i="3"/>
  <c r="H658" i="3"/>
  <c r="R657" i="3"/>
  <c r="H657" i="3"/>
  <c r="H656" i="3"/>
  <c r="R655" i="3"/>
  <c r="H655" i="3"/>
  <c r="R654" i="3"/>
  <c r="H654" i="3"/>
  <c r="R653" i="3"/>
  <c r="H653" i="3"/>
  <c r="H652" i="3"/>
  <c r="H651" i="3"/>
  <c r="H650" i="3"/>
  <c r="H649" i="3"/>
  <c r="H648" i="3"/>
  <c r="H647" i="3"/>
  <c r="H646" i="3"/>
  <c r="R645" i="3"/>
  <c r="H645" i="3"/>
  <c r="R644" i="3"/>
  <c r="H644" i="3"/>
  <c r="R643" i="3"/>
  <c r="H643" i="3"/>
  <c r="R642" i="3"/>
  <c r="H642" i="3"/>
  <c r="H641" i="3"/>
  <c r="R640" i="3"/>
  <c r="H640" i="3"/>
  <c r="R639" i="3"/>
  <c r="H639" i="3"/>
  <c r="R638" i="3"/>
  <c r="H638" i="3"/>
  <c r="R637" i="3"/>
  <c r="H637" i="3"/>
  <c r="R636" i="3"/>
  <c r="H636" i="3"/>
  <c r="R635" i="3"/>
  <c r="H635" i="3"/>
  <c r="R634" i="3"/>
  <c r="H634" i="3"/>
  <c r="R633" i="3"/>
  <c r="H633" i="3"/>
  <c r="R632" i="3"/>
  <c r="H632" i="3"/>
  <c r="R631" i="3"/>
  <c r="H631" i="3"/>
  <c r="R630" i="3"/>
  <c r="H630" i="3"/>
  <c r="R629" i="3"/>
  <c r="H629" i="3"/>
  <c r="R628" i="3"/>
  <c r="H628" i="3"/>
  <c r="R627" i="3"/>
  <c r="H627" i="3"/>
  <c r="R626" i="3"/>
  <c r="H626" i="3"/>
  <c r="H625" i="3"/>
  <c r="H624" i="3"/>
  <c r="R623" i="3"/>
  <c r="H623" i="3"/>
  <c r="R43" i="17" s="1"/>
  <c r="R622" i="3"/>
  <c r="H622" i="3"/>
  <c r="R41" i="17" s="1"/>
  <c r="R621" i="3"/>
  <c r="H621" i="3"/>
  <c r="R42" i="17" s="1"/>
  <c r="R620" i="3"/>
  <c r="H620" i="3"/>
  <c r="R40" i="17" s="1"/>
  <c r="H619" i="3"/>
  <c r="R618" i="3"/>
  <c r="H618" i="3"/>
  <c r="R617" i="3"/>
  <c r="H617" i="3"/>
  <c r="R616" i="3"/>
  <c r="H616" i="3"/>
  <c r="R615" i="3"/>
  <c r="H615" i="3"/>
  <c r="R614" i="3"/>
  <c r="H614" i="3"/>
  <c r="R613" i="3"/>
  <c r="H613" i="3"/>
  <c r="R612" i="3"/>
  <c r="H612" i="3"/>
  <c r="R611" i="3"/>
  <c r="H611" i="3"/>
  <c r="H610" i="3"/>
  <c r="R609" i="3"/>
  <c r="H609" i="3"/>
  <c r="Y608" i="3"/>
  <c r="R608" i="3"/>
  <c r="Q608" i="3"/>
  <c r="H608" i="3"/>
  <c r="Y607" i="3"/>
  <c r="R607" i="3"/>
  <c r="Q607" i="3"/>
  <c r="H607" i="3"/>
  <c r="Y606" i="3"/>
  <c r="R606" i="3"/>
  <c r="Q606" i="3"/>
  <c r="H606" i="3"/>
  <c r="Y605" i="3"/>
  <c r="R605" i="3"/>
  <c r="Q605" i="3"/>
  <c r="H605" i="3"/>
  <c r="R604" i="3"/>
  <c r="H604" i="3"/>
  <c r="Y603" i="3"/>
  <c r="R603" i="3"/>
  <c r="Q603" i="3"/>
  <c r="H603" i="3"/>
  <c r="Y602" i="3"/>
  <c r="R602" i="3"/>
  <c r="Q602" i="3"/>
  <c r="H602" i="3"/>
  <c r="Y601" i="3"/>
  <c r="R601" i="3"/>
  <c r="Q601" i="3"/>
  <c r="H601" i="3"/>
  <c r="Y600" i="3"/>
  <c r="R600" i="3"/>
  <c r="Q600" i="3"/>
  <c r="H600" i="3"/>
  <c r="R599" i="3"/>
  <c r="H599" i="3"/>
  <c r="Y598" i="3"/>
  <c r="R598" i="3"/>
  <c r="Q598" i="3"/>
  <c r="H598" i="3"/>
  <c r="R597" i="3"/>
  <c r="H597" i="3"/>
  <c r="R596" i="3"/>
  <c r="H596" i="3"/>
  <c r="R595" i="3"/>
  <c r="H595" i="3"/>
  <c r="Y594" i="3"/>
  <c r="R594" i="3"/>
  <c r="Q594" i="3"/>
  <c r="H594" i="3"/>
  <c r="Y593" i="3"/>
  <c r="R593" i="3"/>
  <c r="H593" i="3"/>
  <c r="Y592" i="3"/>
  <c r="R592" i="3"/>
  <c r="Q592" i="3"/>
  <c r="H592" i="3"/>
  <c r="R591" i="3"/>
  <c r="H591" i="3"/>
  <c r="Y590" i="3"/>
  <c r="R590" i="3"/>
  <c r="Q590" i="3"/>
  <c r="H590" i="3"/>
  <c r="Y589" i="3"/>
  <c r="R589" i="3"/>
  <c r="Q589" i="3"/>
  <c r="H589" i="3"/>
  <c r="Y588" i="3"/>
  <c r="R588" i="3"/>
  <c r="Q588" i="3"/>
  <c r="H588" i="3"/>
  <c r="Y587" i="3"/>
  <c r="R587" i="3"/>
  <c r="Q587" i="3"/>
  <c r="H587" i="3"/>
  <c r="Y586" i="3"/>
  <c r="R586" i="3"/>
  <c r="Q586" i="3"/>
  <c r="H586" i="3"/>
  <c r="Y585" i="3"/>
  <c r="R585" i="3"/>
  <c r="Q585" i="3"/>
  <c r="H585" i="3"/>
  <c r="H582" i="3"/>
  <c r="H581" i="3"/>
  <c r="H580" i="3"/>
  <c r="R579" i="3"/>
  <c r="H579" i="3"/>
  <c r="R578" i="3"/>
  <c r="H578" i="3"/>
  <c r="R577" i="3"/>
  <c r="H577" i="3"/>
  <c r="R576" i="3"/>
  <c r="H576" i="3"/>
  <c r="R575" i="3"/>
  <c r="H575" i="3"/>
  <c r="R574" i="3"/>
  <c r="H574" i="3"/>
  <c r="R573" i="3"/>
  <c r="H573" i="3"/>
  <c r="R572" i="3"/>
  <c r="H572" i="3"/>
  <c r="R571" i="3"/>
  <c r="H571" i="3"/>
  <c r="R570" i="3"/>
  <c r="H570" i="3"/>
  <c r="R569" i="3"/>
  <c r="H569" i="3"/>
  <c r="R568" i="3"/>
  <c r="H568" i="3"/>
  <c r="R567" i="3"/>
  <c r="H567" i="3"/>
  <c r="R566" i="3"/>
  <c r="H566" i="3"/>
  <c r="R565" i="3"/>
  <c r="H565" i="3"/>
  <c r="R564" i="3"/>
  <c r="H564" i="3"/>
  <c r="R563" i="3"/>
  <c r="H563" i="3"/>
  <c r="R562" i="3"/>
  <c r="H562" i="3"/>
  <c r="R561" i="3"/>
  <c r="H561" i="3"/>
  <c r="R560" i="3"/>
  <c r="Q560" i="3"/>
  <c r="P560" i="3"/>
  <c r="Y560" i="3" s="1"/>
  <c r="H560" i="3"/>
  <c r="R559" i="3"/>
  <c r="Q559" i="3"/>
  <c r="P559" i="3"/>
  <c r="Y559" i="3" s="1"/>
  <c r="H559" i="3"/>
  <c r="R558" i="3"/>
  <c r="H558" i="3"/>
  <c r="R557" i="3"/>
  <c r="H557" i="3"/>
  <c r="R556" i="3"/>
  <c r="H556" i="3"/>
  <c r="R555" i="3"/>
  <c r="H555" i="3"/>
  <c r="R554" i="3"/>
  <c r="H554" i="3"/>
  <c r="R553" i="3"/>
  <c r="H553" i="3"/>
  <c r="R552" i="3"/>
  <c r="H552" i="3"/>
  <c r="R551" i="3"/>
  <c r="H551" i="3"/>
  <c r="R550" i="3"/>
  <c r="H550" i="3"/>
  <c r="R549" i="3"/>
  <c r="H549" i="3"/>
  <c r="R548" i="3"/>
  <c r="H548" i="3"/>
  <c r="R547" i="3"/>
  <c r="H547" i="3"/>
  <c r="R546" i="3"/>
  <c r="H546" i="3"/>
  <c r="R545" i="3"/>
  <c r="H545" i="3"/>
  <c r="R544" i="3"/>
  <c r="H544" i="3"/>
  <c r="R543" i="3"/>
  <c r="H543" i="3"/>
  <c r="R542" i="3"/>
  <c r="H542" i="3"/>
  <c r="R541" i="3"/>
  <c r="H541" i="3"/>
  <c r="R540" i="3"/>
  <c r="H540" i="3"/>
  <c r="R539" i="3"/>
  <c r="H539" i="3"/>
  <c r="Y538" i="3"/>
  <c r="R538" i="3"/>
  <c r="Q538" i="3"/>
  <c r="H538" i="3"/>
  <c r="R537" i="3"/>
  <c r="H537" i="3"/>
  <c r="Y536" i="3"/>
  <c r="R536" i="3"/>
  <c r="Q536" i="3"/>
  <c r="H536" i="3"/>
  <c r="Y535" i="3"/>
  <c r="R535" i="3"/>
  <c r="Q535" i="3"/>
  <c r="H535" i="3"/>
  <c r="Y534" i="3"/>
  <c r="R534" i="3"/>
  <c r="Q534" i="3"/>
  <c r="H534" i="3"/>
  <c r="H533" i="3"/>
  <c r="H530" i="3"/>
  <c r="H529" i="3"/>
  <c r="H528" i="3"/>
  <c r="H527" i="3"/>
  <c r="H526" i="3"/>
  <c r="Y525" i="3"/>
  <c r="R525" i="3"/>
  <c r="Q525" i="3"/>
  <c r="H525" i="3"/>
  <c r="Y524" i="3"/>
  <c r="R524" i="3"/>
  <c r="H524" i="3"/>
  <c r="R523" i="3"/>
  <c r="H523" i="3"/>
  <c r="R522" i="3"/>
  <c r="H522" i="3"/>
  <c r="Y521" i="3"/>
  <c r="R521" i="3"/>
  <c r="H521" i="3"/>
  <c r="Y520" i="3"/>
  <c r="R520" i="3"/>
  <c r="H520" i="3"/>
  <c r="R519" i="3"/>
  <c r="H519" i="3"/>
  <c r="R518" i="3"/>
  <c r="H518" i="3"/>
  <c r="R517" i="3"/>
  <c r="H517" i="3"/>
  <c r="R516" i="3"/>
  <c r="H516" i="3"/>
  <c r="Y515" i="3"/>
  <c r="R515" i="3"/>
  <c r="H515" i="3"/>
  <c r="Y514" i="3"/>
  <c r="R514" i="3"/>
  <c r="H514" i="3"/>
  <c r="R513" i="3"/>
  <c r="H513" i="3"/>
  <c r="R512" i="3"/>
  <c r="H512" i="3"/>
  <c r="Y511" i="3"/>
  <c r="R511" i="3"/>
  <c r="H511" i="3"/>
  <c r="Y510" i="3"/>
  <c r="R510" i="3"/>
  <c r="H510" i="3"/>
  <c r="Y509" i="3"/>
  <c r="R509" i="3"/>
  <c r="H509" i="3"/>
  <c r="R508" i="3"/>
  <c r="H508" i="3"/>
  <c r="H507" i="3"/>
  <c r="R506" i="3"/>
  <c r="H506" i="3"/>
  <c r="R505" i="3"/>
  <c r="H505" i="3"/>
  <c r="R504" i="3"/>
  <c r="H504" i="3"/>
  <c r="R503" i="3"/>
  <c r="H503" i="3"/>
  <c r="R502" i="3"/>
  <c r="H502" i="3"/>
  <c r="R501" i="3"/>
  <c r="H501" i="3"/>
  <c r="Y500" i="3"/>
  <c r="R500" i="3"/>
  <c r="Q500" i="3"/>
  <c r="H500" i="3"/>
  <c r="Y499" i="3"/>
  <c r="R499" i="3"/>
  <c r="Q499" i="3"/>
  <c r="H499" i="3"/>
  <c r="Y498" i="3"/>
  <c r="R498" i="3"/>
  <c r="Q498" i="3"/>
  <c r="H498" i="3"/>
  <c r="Y497" i="3"/>
  <c r="R497" i="3"/>
  <c r="Q497" i="3"/>
  <c r="H497" i="3"/>
  <c r="Y496" i="3"/>
  <c r="R496" i="3"/>
  <c r="Q496" i="3"/>
  <c r="H496" i="3"/>
  <c r="R37" i="17" s="1"/>
  <c r="Y495" i="3"/>
  <c r="R495" i="3"/>
  <c r="Q495" i="3"/>
  <c r="H495" i="3"/>
  <c r="R36" i="17" s="1"/>
  <c r="Y494" i="3"/>
  <c r="R494" i="3"/>
  <c r="Q494" i="3"/>
  <c r="H494" i="3"/>
  <c r="Y493" i="3"/>
  <c r="R493" i="3"/>
  <c r="Q493" i="3"/>
  <c r="H493" i="3"/>
  <c r="Y492" i="3"/>
  <c r="R492" i="3"/>
  <c r="Q492" i="3"/>
  <c r="H492" i="3"/>
  <c r="Y491" i="3"/>
  <c r="R491" i="3"/>
  <c r="Q491" i="3"/>
  <c r="H491" i="3"/>
  <c r="Y490" i="3"/>
  <c r="R490" i="3"/>
  <c r="Q490" i="3"/>
  <c r="H490" i="3"/>
  <c r="Y489" i="3"/>
  <c r="R489" i="3"/>
  <c r="Q489" i="3"/>
  <c r="H489" i="3"/>
  <c r="R488" i="3"/>
  <c r="H488" i="3"/>
  <c r="R487" i="3"/>
  <c r="H487" i="3"/>
  <c r="R486" i="3"/>
  <c r="H486" i="3"/>
  <c r="R485" i="3"/>
  <c r="H485" i="3"/>
  <c r="H484" i="3"/>
  <c r="H483" i="3"/>
  <c r="H482" i="3"/>
  <c r="H481" i="3"/>
  <c r="H480" i="3"/>
  <c r="H479" i="3"/>
  <c r="R478" i="3"/>
  <c r="H478" i="3"/>
  <c r="R477" i="3"/>
  <c r="H477" i="3"/>
  <c r="H476" i="3"/>
  <c r="H475" i="3"/>
  <c r="H474" i="3"/>
  <c r="H473" i="3"/>
  <c r="H472" i="3"/>
  <c r="R471" i="3"/>
  <c r="H471" i="3"/>
  <c r="R470" i="3"/>
  <c r="H470" i="3"/>
  <c r="R469" i="3"/>
  <c r="H469" i="3"/>
  <c r="R468" i="3"/>
  <c r="H468" i="3"/>
  <c r="H467" i="3"/>
  <c r="R466" i="3"/>
  <c r="H466" i="3"/>
  <c r="R465" i="3"/>
  <c r="H465" i="3"/>
  <c r="R464" i="3"/>
  <c r="H464" i="3"/>
  <c r="R463" i="3"/>
  <c r="H463" i="3"/>
  <c r="R462" i="3"/>
  <c r="H462" i="3"/>
  <c r="R461" i="3"/>
  <c r="H461" i="3"/>
  <c r="R460" i="3"/>
  <c r="H460" i="3"/>
  <c r="R459" i="3"/>
  <c r="H459" i="3"/>
  <c r="R458" i="3"/>
  <c r="H458" i="3"/>
  <c r="R457" i="3"/>
  <c r="H457" i="3"/>
  <c r="H456" i="3"/>
  <c r="H455" i="3"/>
  <c r="H454" i="3"/>
  <c r="H453" i="3"/>
  <c r="H452" i="3"/>
  <c r="H451" i="3"/>
  <c r="H450" i="3"/>
  <c r="H449" i="3"/>
  <c r="H448" i="3"/>
  <c r="H447" i="3"/>
  <c r="H446" i="3"/>
  <c r="H445" i="3"/>
  <c r="H444" i="3"/>
  <c r="H443" i="3"/>
  <c r="H442" i="3"/>
  <c r="H441" i="3"/>
  <c r="R440" i="3"/>
  <c r="H440" i="3"/>
  <c r="H439" i="3"/>
  <c r="R438" i="3"/>
  <c r="H438" i="3"/>
  <c r="R437" i="3"/>
  <c r="H437" i="3"/>
  <c r="R436" i="3"/>
  <c r="H436" i="3"/>
  <c r="R435" i="3"/>
  <c r="H435" i="3"/>
  <c r="R434" i="3"/>
  <c r="H434" i="3"/>
  <c r="R433" i="3"/>
  <c r="H433" i="3"/>
  <c r="R432" i="3"/>
  <c r="H432" i="3"/>
  <c r="R431" i="3"/>
  <c r="H431" i="3"/>
  <c r="R430" i="3"/>
  <c r="H430" i="3"/>
  <c r="R429" i="3"/>
  <c r="H429" i="3"/>
  <c r="R428" i="3"/>
  <c r="H428" i="3"/>
  <c r="R427" i="3"/>
  <c r="H427" i="3"/>
  <c r="R426" i="3"/>
  <c r="H426" i="3"/>
  <c r="R425" i="3"/>
  <c r="H425" i="3"/>
  <c r="R424" i="3"/>
  <c r="H424" i="3"/>
  <c r="R423" i="3"/>
  <c r="H423" i="3"/>
  <c r="R422" i="3"/>
  <c r="H422" i="3"/>
  <c r="R421" i="3"/>
  <c r="H421" i="3"/>
  <c r="R420" i="3"/>
  <c r="H420" i="3"/>
  <c r="R419" i="3"/>
  <c r="H419" i="3"/>
  <c r="R418" i="3"/>
  <c r="H418" i="3"/>
  <c r="R417" i="3"/>
  <c r="H417" i="3"/>
  <c r="R416" i="3"/>
  <c r="H416" i="3"/>
  <c r="R415" i="3"/>
  <c r="H415" i="3"/>
  <c r="R414" i="3"/>
  <c r="H414" i="3"/>
  <c r="R413" i="3"/>
  <c r="H413" i="3"/>
  <c r="R412" i="3"/>
  <c r="H412" i="3"/>
  <c r="H411" i="3"/>
  <c r="R410" i="3"/>
  <c r="H410" i="3"/>
  <c r="R409" i="3"/>
  <c r="H409" i="3"/>
  <c r="Y408" i="3"/>
  <c r="R408" i="3"/>
  <c r="Q408" i="3"/>
  <c r="H408" i="3"/>
  <c r="Y407" i="3"/>
  <c r="R407" i="3"/>
  <c r="Q407" i="3"/>
  <c r="H407" i="3"/>
  <c r="Y406" i="3"/>
  <c r="R406" i="3"/>
  <c r="Q406" i="3"/>
  <c r="H406" i="3"/>
  <c r="R405" i="3"/>
  <c r="H405" i="3"/>
  <c r="Y403" i="3"/>
  <c r="R403" i="3"/>
  <c r="Q403" i="3"/>
  <c r="H403" i="3"/>
  <c r="Y402" i="3"/>
  <c r="R402" i="3"/>
  <c r="Q402" i="3"/>
  <c r="H402" i="3"/>
  <c r="Y401" i="3"/>
  <c r="R401" i="3"/>
  <c r="Q401" i="3"/>
  <c r="H401" i="3"/>
  <c r="R400" i="3"/>
  <c r="H400" i="3"/>
  <c r="H399" i="3"/>
  <c r="R398" i="3"/>
  <c r="H398" i="3"/>
  <c r="R397" i="3"/>
  <c r="H397" i="3"/>
  <c r="R396" i="3"/>
  <c r="H396" i="3"/>
  <c r="R395" i="3"/>
  <c r="H395" i="3"/>
  <c r="H394" i="3"/>
  <c r="H393" i="3"/>
  <c r="H392" i="3"/>
  <c r="H391" i="3"/>
  <c r="H390" i="3"/>
  <c r="H389" i="3"/>
  <c r="H388" i="3"/>
  <c r="H387" i="3"/>
  <c r="H386" i="3"/>
  <c r="H385" i="3"/>
  <c r="H384" i="3"/>
  <c r="R383" i="3"/>
  <c r="H383" i="3"/>
  <c r="R382" i="3"/>
  <c r="H382" i="3"/>
  <c r="R381" i="3"/>
  <c r="H381" i="3"/>
  <c r="R380" i="3"/>
  <c r="H380" i="3"/>
  <c r="R379" i="3"/>
  <c r="H379" i="3"/>
  <c r="R378" i="3"/>
  <c r="H378" i="3"/>
  <c r="R377" i="3"/>
  <c r="H377" i="3"/>
  <c r="R376" i="3"/>
  <c r="H376" i="3"/>
  <c r="R375" i="3"/>
  <c r="H375" i="3"/>
  <c r="R374" i="3"/>
  <c r="H374" i="3"/>
  <c r="H373" i="3"/>
  <c r="R372" i="3"/>
  <c r="H372" i="3"/>
  <c r="R371" i="3"/>
  <c r="H371" i="3"/>
  <c r="R370" i="3"/>
  <c r="H370" i="3"/>
  <c r="R369" i="3"/>
  <c r="H369" i="3"/>
  <c r="H368" i="3"/>
  <c r="R367" i="3"/>
  <c r="H367" i="3"/>
  <c r="R366" i="3"/>
  <c r="H366" i="3"/>
  <c r="R365" i="3"/>
  <c r="H365" i="3"/>
  <c r="R364" i="3"/>
  <c r="H364" i="3"/>
  <c r="R363" i="3"/>
  <c r="H363" i="3"/>
  <c r="R362" i="3"/>
  <c r="H362" i="3"/>
  <c r="R361" i="3"/>
  <c r="H361" i="3"/>
  <c r="Y360" i="3"/>
  <c r="R360" i="3"/>
  <c r="Q360" i="3"/>
  <c r="H360" i="3"/>
  <c r="Y359" i="3"/>
  <c r="R359" i="3"/>
  <c r="Q359" i="3"/>
  <c r="H359" i="3"/>
  <c r="Y358" i="3"/>
  <c r="R358" i="3"/>
  <c r="Q358" i="3"/>
  <c r="H358" i="3"/>
  <c r="H357" i="3"/>
  <c r="H356" i="3"/>
  <c r="Y355" i="3"/>
  <c r="R355" i="3"/>
  <c r="H355" i="3"/>
  <c r="Y354" i="3"/>
  <c r="R354" i="3"/>
  <c r="H354" i="3"/>
  <c r="Y353" i="3"/>
  <c r="R353" i="3"/>
  <c r="H353" i="3"/>
  <c r="R352" i="3"/>
  <c r="H352" i="3"/>
  <c r="Y351" i="3"/>
  <c r="R351" i="3"/>
  <c r="Q351" i="3"/>
  <c r="H351" i="3"/>
  <c r="Y350" i="3"/>
  <c r="R350" i="3"/>
  <c r="H350" i="3"/>
  <c r="Y349" i="3"/>
  <c r="R349" i="3"/>
  <c r="H349" i="3"/>
  <c r="R348" i="3"/>
  <c r="R344" i="3"/>
  <c r="H344" i="3"/>
  <c r="Y343" i="3"/>
  <c r="R343" i="3"/>
  <c r="Q343" i="3"/>
  <c r="H343" i="3"/>
  <c r="Y342" i="3"/>
  <c r="R342" i="3"/>
  <c r="Q342" i="3"/>
  <c r="H342" i="3"/>
  <c r="Y341" i="3"/>
  <c r="R341" i="3"/>
  <c r="Q341" i="3"/>
  <c r="H341" i="3"/>
  <c r="H340" i="3"/>
  <c r="H339" i="3"/>
  <c r="R338" i="3"/>
  <c r="H338" i="3"/>
  <c r="R337" i="3"/>
  <c r="H337" i="3"/>
  <c r="R336" i="3"/>
  <c r="H336" i="3"/>
  <c r="Y335" i="3"/>
  <c r="R335" i="3"/>
  <c r="Q335" i="3"/>
  <c r="H335" i="3"/>
  <c r="Y334" i="3"/>
  <c r="R334" i="3"/>
  <c r="Q334" i="3"/>
  <c r="H334" i="3"/>
  <c r="Y333" i="3"/>
  <c r="R333" i="3"/>
  <c r="Q333" i="3"/>
  <c r="H333" i="3"/>
  <c r="Y332" i="3"/>
  <c r="R332" i="3"/>
  <c r="Q332" i="3"/>
  <c r="H332" i="3"/>
  <c r="H331" i="3"/>
  <c r="Y330" i="3"/>
  <c r="R330" i="3"/>
  <c r="Q330" i="3"/>
  <c r="H330" i="3"/>
  <c r="H329" i="3"/>
  <c r="R328" i="3"/>
  <c r="H328" i="3"/>
  <c r="R327" i="3"/>
  <c r="H327" i="3"/>
  <c r="R326" i="3"/>
  <c r="H326" i="3"/>
  <c r="Y325" i="3"/>
  <c r="R325" i="3"/>
  <c r="Q325" i="3"/>
  <c r="H325" i="3"/>
  <c r="Y324" i="3"/>
  <c r="R324" i="3"/>
  <c r="Q324" i="3"/>
  <c r="H324" i="3"/>
  <c r="Y323" i="3"/>
  <c r="R323" i="3"/>
  <c r="Q323" i="3"/>
  <c r="H323" i="3"/>
  <c r="Y322" i="3"/>
  <c r="R322" i="3"/>
  <c r="H322" i="3"/>
  <c r="R321" i="3"/>
  <c r="H321" i="3"/>
  <c r="Y320" i="3"/>
  <c r="R320" i="3"/>
  <c r="Q320" i="3"/>
  <c r="H320" i="3"/>
  <c r="Y319" i="3"/>
  <c r="R319" i="3"/>
  <c r="H319" i="3"/>
  <c r="R318" i="3"/>
  <c r="H318" i="3"/>
  <c r="Y317" i="3"/>
  <c r="R317" i="3"/>
  <c r="H317" i="3"/>
  <c r="Y316" i="3"/>
  <c r="R316" i="3"/>
  <c r="H316" i="3"/>
  <c r="Y315" i="3"/>
  <c r="R315" i="3"/>
  <c r="H315" i="3"/>
  <c r="Y314" i="3"/>
  <c r="R314" i="3"/>
  <c r="H314" i="3"/>
  <c r="Y313" i="3"/>
  <c r="R313" i="3"/>
  <c r="H313" i="3"/>
  <c r="Y312" i="3"/>
  <c r="R312" i="3"/>
  <c r="H312" i="3"/>
  <c r="R311" i="3"/>
  <c r="H311" i="3"/>
  <c r="R310" i="3"/>
  <c r="H310" i="3"/>
  <c r="R309" i="3"/>
  <c r="H309" i="3"/>
  <c r="R308" i="3"/>
  <c r="H308" i="3"/>
  <c r="R307" i="3"/>
  <c r="H307" i="3"/>
  <c r="H306" i="3"/>
  <c r="H305" i="3"/>
  <c r="H304" i="3"/>
  <c r="H303" i="3"/>
  <c r="H302" i="3"/>
  <c r="H301" i="3"/>
  <c r="H300" i="3"/>
  <c r="H299" i="3"/>
  <c r="H298" i="3"/>
  <c r="H297" i="3"/>
  <c r="H296" i="3"/>
  <c r="R295" i="3"/>
  <c r="H295" i="3"/>
  <c r="R294" i="3"/>
  <c r="H294" i="3"/>
  <c r="R293" i="3"/>
  <c r="H293" i="3"/>
  <c r="R292" i="3"/>
  <c r="H292" i="3"/>
  <c r="R291" i="3"/>
  <c r="H291" i="3"/>
  <c r="R290" i="3"/>
  <c r="H290" i="3"/>
  <c r="R289" i="3"/>
  <c r="H289" i="3"/>
  <c r="R288" i="3"/>
  <c r="H288" i="3"/>
  <c r="R287" i="3"/>
  <c r="H287" i="3"/>
  <c r="R286" i="3"/>
  <c r="H286" i="3"/>
  <c r="R285" i="3"/>
  <c r="H285" i="3"/>
  <c r="R284" i="3"/>
  <c r="H284" i="3"/>
  <c r="R283" i="3"/>
  <c r="H283" i="3"/>
  <c r="R282" i="3"/>
  <c r="H282" i="3"/>
  <c r="R281" i="3"/>
  <c r="H281" i="3"/>
  <c r="R280" i="3"/>
  <c r="H280" i="3"/>
  <c r="R279" i="3"/>
  <c r="H279" i="3"/>
  <c r="R278" i="3"/>
  <c r="H278" i="3"/>
  <c r="Y277" i="3"/>
  <c r="R277" i="3"/>
  <c r="Q277" i="3"/>
  <c r="H277" i="3"/>
  <c r="Y276" i="3"/>
  <c r="R276" i="3"/>
  <c r="Q276" i="3"/>
  <c r="H276" i="3"/>
  <c r="Y275" i="3"/>
  <c r="R275" i="3"/>
  <c r="Q275" i="3"/>
  <c r="H275" i="3"/>
  <c r="Y274" i="3"/>
  <c r="R274" i="3"/>
  <c r="Q274" i="3"/>
  <c r="H274" i="3"/>
  <c r="Y273" i="3"/>
  <c r="R273" i="3"/>
  <c r="Q273" i="3"/>
  <c r="H273" i="3"/>
  <c r="Y272" i="3"/>
  <c r="R272" i="3"/>
  <c r="Q272" i="3"/>
  <c r="H272" i="3"/>
  <c r="H271" i="3"/>
  <c r="H270" i="3"/>
  <c r="H269" i="3"/>
  <c r="H268" i="3"/>
  <c r="R267" i="3"/>
  <c r="H267" i="3"/>
  <c r="R266" i="3"/>
  <c r="H266" i="3"/>
  <c r="Y265" i="3"/>
  <c r="R265" i="3"/>
  <c r="Q265" i="3"/>
  <c r="H265" i="3"/>
  <c r="Y264" i="3"/>
  <c r="R264" i="3"/>
  <c r="Q264" i="3"/>
  <c r="H264" i="3"/>
  <c r="R263" i="3"/>
  <c r="H263" i="3"/>
  <c r="R262" i="3"/>
  <c r="H262" i="3"/>
  <c r="H261" i="3"/>
  <c r="R260" i="3"/>
  <c r="H260" i="3"/>
  <c r="Y259" i="3"/>
  <c r="R259" i="3"/>
  <c r="H259" i="3"/>
  <c r="R258" i="3"/>
  <c r="H258" i="3"/>
  <c r="R257" i="3"/>
  <c r="H257" i="3"/>
  <c r="H256" i="3"/>
  <c r="H255" i="3"/>
  <c r="Y254" i="3"/>
  <c r="R254" i="3"/>
  <c r="H254" i="3"/>
  <c r="R253" i="3"/>
  <c r="H253" i="3"/>
  <c r="R252" i="3"/>
  <c r="H252" i="3"/>
  <c r="R251" i="3"/>
  <c r="H251" i="3"/>
  <c r="R250" i="3"/>
  <c r="H250" i="3"/>
  <c r="R249" i="3"/>
  <c r="H249" i="3"/>
  <c r="R248" i="3"/>
  <c r="H248" i="3"/>
  <c r="R247" i="3"/>
  <c r="H247" i="3"/>
  <c r="H244" i="3"/>
  <c r="H243" i="3"/>
  <c r="H242" i="3"/>
  <c r="H241" i="3"/>
  <c r="H240" i="3"/>
  <c r="H239" i="3"/>
  <c r="R238" i="3"/>
  <c r="H238" i="3"/>
  <c r="R237" i="3"/>
  <c r="H237" i="3"/>
  <c r="R236" i="3"/>
  <c r="H236" i="3"/>
  <c r="R235" i="3"/>
  <c r="H235" i="3"/>
  <c r="R234" i="3"/>
  <c r="H234" i="3"/>
  <c r="R233" i="3"/>
  <c r="H233" i="3"/>
  <c r="R232" i="3"/>
  <c r="H232" i="3"/>
  <c r="R231" i="3"/>
  <c r="H231" i="3"/>
  <c r="R230" i="3"/>
  <c r="H230" i="3"/>
  <c r="R229" i="3"/>
  <c r="H229" i="3"/>
  <c r="R228" i="3"/>
  <c r="H228" i="3"/>
  <c r="R227" i="3"/>
  <c r="H227" i="3"/>
  <c r="R226" i="3"/>
  <c r="H226" i="3"/>
  <c r="R225" i="3"/>
  <c r="H225" i="3"/>
  <c r="R224" i="3"/>
  <c r="H224" i="3"/>
  <c r="R223" i="3"/>
  <c r="H223" i="3"/>
  <c r="R222" i="3"/>
  <c r="H222" i="3"/>
  <c r="R221" i="3"/>
  <c r="H221" i="3"/>
  <c r="R220" i="3"/>
  <c r="H220" i="3"/>
  <c r="R219" i="3"/>
  <c r="H219" i="3"/>
  <c r="R218" i="3"/>
  <c r="H218" i="3"/>
  <c r="R217" i="3"/>
  <c r="H217" i="3"/>
  <c r="R216" i="3"/>
  <c r="H216" i="3"/>
  <c r="R215" i="3"/>
  <c r="H215" i="3"/>
  <c r="R214" i="3"/>
  <c r="H214" i="3"/>
  <c r="R213" i="3"/>
  <c r="H213" i="3"/>
  <c r="Q212" i="3"/>
  <c r="H212" i="3"/>
  <c r="Y211" i="3"/>
  <c r="R211" i="3"/>
  <c r="Q211" i="3"/>
  <c r="H211" i="3"/>
  <c r="Y210" i="3"/>
  <c r="R210" i="3"/>
  <c r="Q210" i="3"/>
  <c r="H210" i="3"/>
  <c r="Y209" i="3"/>
  <c r="R209" i="3"/>
  <c r="Q209" i="3"/>
  <c r="H209" i="3"/>
  <c r="Y208" i="3"/>
  <c r="R208" i="3"/>
  <c r="Q208" i="3"/>
  <c r="H208" i="3"/>
  <c r="Y207" i="3"/>
  <c r="R207" i="3"/>
  <c r="Q207" i="3"/>
  <c r="H207" i="3"/>
  <c r="Y206" i="3"/>
  <c r="R206" i="3"/>
  <c r="Q206" i="3"/>
  <c r="H206" i="3"/>
  <c r="H205" i="3"/>
  <c r="H204" i="3"/>
  <c r="H203" i="3"/>
  <c r="H202" i="3"/>
  <c r="H201" i="3"/>
  <c r="Y200" i="3"/>
  <c r="R200" i="3"/>
  <c r="Q200" i="3"/>
  <c r="H200" i="3"/>
  <c r="R199" i="3"/>
  <c r="H199" i="3"/>
  <c r="H198" i="3"/>
  <c r="Y197" i="3"/>
  <c r="R197" i="3"/>
  <c r="H197" i="3"/>
  <c r="Y196" i="3"/>
  <c r="R196" i="3"/>
  <c r="H196" i="3"/>
  <c r="Y195" i="3"/>
  <c r="R195" i="3"/>
  <c r="H195" i="3"/>
  <c r="R194" i="3"/>
  <c r="H194" i="3"/>
  <c r="R193" i="3"/>
  <c r="H193" i="3"/>
  <c r="R192" i="3"/>
  <c r="H192" i="3"/>
  <c r="Y191" i="3"/>
  <c r="R191" i="3"/>
  <c r="Q191" i="3"/>
  <c r="H191" i="3"/>
  <c r="Y190" i="3"/>
  <c r="R190" i="3"/>
  <c r="Q190" i="3"/>
  <c r="H190" i="3"/>
  <c r="R189" i="3"/>
  <c r="H189" i="3"/>
  <c r="R188" i="3"/>
  <c r="H188" i="3"/>
  <c r="R187" i="3"/>
  <c r="H187" i="3"/>
  <c r="R186" i="3"/>
  <c r="H186" i="3"/>
  <c r="R185" i="3"/>
  <c r="H185" i="3"/>
  <c r="R184" i="3"/>
  <c r="H184" i="3"/>
  <c r="R183" i="3"/>
  <c r="H183" i="3"/>
  <c r="Y182" i="3"/>
  <c r="R182" i="3"/>
  <c r="Q182" i="3"/>
  <c r="H182" i="3"/>
  <c r="Y181" i="3"/>
  <c r="R181" i="3"/>
  <c r="Q181" i="3"/>
  <c r="H181" i="3"/>
  <c r="Y180" i="3"/>
  <c r="R180" i="3"/>
  <c r="Q180" i="3"/>
  <c r="H180" i="3"/>
  <c r="H174" i="3"/>
  <c r="Y173" i="3"/>
  <c r="R173" i="3"/>
  <c r="H173" i="3"/>
  <c r="R172" i="3"/>
  <c r="H172" i="3"/>
  <c r="R171" i="3"/>
  <c r="H171" i="3"/>
  <c r="R170" i="3"/>
  <c r="H170" i="3"/>
  <c r="R169" i="3"/>
  <c r="H169" i="3"/>
  <c r="R168" i="3"/>
  <c r="H168" i="3"/>
  <c r="R167" i="3"/>
  <c r="H167" i="3"/>
  <c r="R166" i="3"/>
  <c r="H166" i="3"/>
  <c r="Y165" i="3"/>
  <c r="R165" i="3"/>
  <c r="H165" i="3"/>
  <c r="R164" i="3"/>
  <c r="H164" i="3"/>
  <c r="R163" i="3"/>
  <c r="H163" i="3"/>
  <c r="R162" i="3"/>
  <c r="H162" i="3"/>
  <c r="R161" i="3"/>
  <c r="H161" i="3"/>
  <c r="R160" i="3"/>
  <c r="H160" i="3"/>
  <c r="Y159" i="3"/>
  <c r="R159" i="3"/>
  <c r="H159" i="3"/>
  <c r="R158" i="3"/>
  <c r="H158" i="3"/>
  <c r="R157" i="3"/>
  <c r="H157" i="3"/>
  <c r="R156" i="3"/>
  <c r="H156" i="3"/>
  <c r="R155" i="3"/>
  <c r="H155" i="3"/>
  <c r="Y154" i="3"/>
  <c r="R154" i="3"/>
  <c r="Q154" i="3"/>
  <c r="H154" i="3"/>
  <c r="R19" i="17" s="1"/>
  <c r="Y153" i="3"/>
  <c r="R153" i="3"/>
  <c r="Q153" i="3"/>
  <c r="H153" i="3"/>
  <c r="R18" i="17" s="1"/>
  <c r="H149" i="3"/>
  <c r="H148" i="3"/>
  <c r="H147" i="3"/>
  <c r="H146" i="3"/>
  <c r="R145" i="3"/>
  <c r="H145" i="3"/>
  <c r="R144" i="3"/>
  <c r="H144" i="3"/>
  <c r="R143" i="3"/>
  <c r="H143" i="3"/>
  <c r="R142" i="3"/>
  <c r="H142" i="3"/>
  <c r="R141" i="3"/>
  <c r="H141" i="3"/>
  <c r="H140" i="3"/>
  <c r="H139" i="3"/>
  <c r="R138" i="3"/>
  <c r="H138" i="3"/>
  <c r="R137" i="3"/>
  <c r="H137" i="3"/>
  <c r="R136" i="3"/>
  <c r="H136" i="3"/>
  <c r="Y135" i="3"/>
  <c r="R135" i="3"/>
  <c r="Q135" i="3"/>
  <c r="H135" i="3"/>
  <c r="Y134" i="3"/>
  <c r="R134" i="3"/>
  <c r="Q134" i="3"/>
  <c r="H134" i="3"/>
  <c r="Y133" i="3"/>
  <c r="R133" i="3"/>
  <c r="Q133" i="3"/>
  <c r="H133" i="3"/>
  <c r="Y132" i="3"/>
  <c r="R132" i="3"/>
  <c r="Q132" i="3"/>
  <c r="H132" i="3"/>
  <c r="R131" i="3"/>
  <c r="H131" i="3"/>
  <c r="H127" i="3"/>
  <c r="H126" i="3"/>
  <c r="R125" i="3"/>
  <c r="H125" i="3"/>
  <c r="R124" i="3"/>
  <c r="H124" i="3"/>
  <c r="Y123" i="3"/>
  <c r="R123" i="3"/>
  <c r="H123" i="3"/>
  <c r="Y122" i="3"/>
  <c r="R122" i="3"/>
  <c r="H122" i="3"/>
  <c r="Y121" i="3"/>
  <c r="R121" i="3"/>
  <c r="H121" i="3"/>
  <c r="Y120" i="3"/>
  <c r="R120" i="3"/>
  <c r="H120" i="3"/>
  <c r="Y119" i="3"/>
  <c r="R119" i="3"/>
  <c r="H119" i="3"/>
  <c r="R118" i="3"/>
  <c r="H118" i="3"/>
  <c r="R117" i="3"/>
  <c r="H117" i="3"/>
  <c r="R116" i="3"/>
  <c r="H116" i="3"/>
  <c r="R115" i="3"/>
  <c r="H115" i="3"/>
  <c r="R114" i="3"/>
  <c r="H114" i="3"/>
  <c r="R113" i="3"/>
  <c r="H113" i="3"/>
  <c r="Y112" i="3"/>
  <c r="R112" i="3"/>
  <c r="Q112" i="3"/>
  <c r="H112" i="3"/>
  <c r="Y111" i="3"/>
  <c r="R111" i="3"/>
  <c r="Q111" i="3"/>
  <c r="H111" i="3"/>
  <c r="Y110" i="3"/>
  <c r="R110" i="3"/>
  <c r="Q110" i="3"/>
  <c r="H110" i="3"/>
  <c r="Y109" i="3"/>
  <c r="R109" i="3"/>
  <c r="Q109" i="3"/>
  <c r="H109" i="3"/>
  <c r="Y108" i="3"/>
  <c r="R108" i="3"/>
  <c r="Q108" i="3"/>
  <c r="H108" i="3"/>
  <c r="Y107" i="3"/>
  <c r="R107" i="3"/>
  <c r="Q107" i="3"/>
  <c r="H107" i="3"/>
  <c r="Y106" i="3"/>
  <c r="R106" i="3"/>
  <c r="Q106" i="3"/>
  <c r="H106" i="3"/>
  <c r="H105" i="3"/>
  <c r="H104" i="3"/>
  <c r="H102" i="3"/>
  <c r="H101" i="3"/>
  <c r="H100" i="3"/>
  <c r="H99" i="3"/>
  <c r="R98" i="3"/>
  <c r="H98" i="3"/>
  <c r="R97" i="3"/>
  <c r="H97" i="3"/>
  <c r="Y96" i="3"/>
  <c r="R96" i="3"/>
  <c r="Q96" i="3"/>
  <c r="H96" i="3"/>
  <c r="Y95" i="3"/>
  <c r="R95" i="3"/>
  <c r="H95" i="3"/>
  <c r="Y94" i="3"/>
  <c r="R94" i="3"/>
  <c r="H94" i="3"/>
  <c r="Y93" i="3"/>
  <c r="R93" i="3"/>
  <c r="H93" i="3"/>
  <c r="R92" i="3"/>
  <c r="H92" i="3"/>
  <c r="R91" i="3"/>
  <c r="H91" i="3"/>
  <c r="Y90" i="3"/>
  <c r="R90" i="3"/>
  <c r="Q90" i="3"/>
  <c r="H90" i="3"/>
  <c r="R89" i="3"/>
  <c r="H89" i="3"/>
  <c r="Y88" i="3"/>
  <c r="R88" i="3"/>
  <c r="H88" i="3"/>
  <c r="Y87" i="3"/>
  <c r="R87" i="3"/>
  <c r="H87" i="3"/>
  <c r="R86" i="3"/>
  <c r="H86" i="3"/>
  <c r="H85" i="3"/>
  <c r="R84" i="3"/>
  <c r="H84" i="3"/>
  <c r="Y83" i="3"/>
  <c r="R83" i="3"/>
  <c r="H83" i="3"/>
  <c r="Y82" i="3"/>
  <c r="R82" i="3"/>
  <c r="H82" i="3"/>
  <c r="R81" i="3"/>
  <c r="H81" i="3"/>
  <c r="R80" i="3"/>
  <c r="H80" i="3"/>
  <c r="Y79" i="3"/>
  <c r="R79" i="3"/>
  <c r="H79" i="3"/>
  <c r="R78" i="3"/>
  <c r="H78" i="3"/>
  <c r="R77" i="3"/>
  <c r="H77" i="3"/>
  <c r="R76" i="3"/>
  <c r="H76" i="3"/>
  <c r="Y75" i="3"/>
  <c r="R75" i="3"/>
  <c r="H75" i="3"/>
  <c r="R74" i="3"/>
  <c r="H74" i="3"/>
  <c r="Y73" i="3"/>
  <c r="R73" i="3"/>
  <c r="H73" i="3"/>
  <c r="R72" i="3"/>
  <c r="H72" i="3"/>
  <c r="R71" i="3"/>
  <c r="H71" i="3"/>
  <c r="Y70" i="3"/>
  <c r="R70" i="3"/>
  <c r="H70" i="3"/>
  <c r="Y69" i="3"/>
  <c r="R69" i="3"/>
  <c r="H69" i="3"/>
  <c r="R68" i="3"/>
  <c r="H68" i="3"/>
  <c r="Y67" i="3"/>
  <c r="R67" i="3"/>
  <c r="H67" i="3"/>
  <c r="R66" i="3"/>
  <c r="H66" i="3"/>
  <c r="R65" i="3"/>
  <c r="H65" i="3"/>
  <c r="R64" i="3"/>
  <c r="H64" i="3"/>
  <c r="R63" i="3"/>
  <c r="H63" i="3"/>
  <c r="H62" i="3"/>
  <c r="H61" i="3"/>
  <c r="H60" i="3"/>
  <c r="H59" i="3"/>
  <c r="H58" i="3"/>
  <c r="R57" i="3"/>
  <c r="H57" i="3"/>
  <c r="R56" i="3"/>
  <c r="H56" i="3"/>
  <c r="R55" i="3"/>
  <c r="H55" i="3"/>
  <c r="R54" i="3"/>
  <c r="H54" i="3"/>
  <c r="R53" i="3"/>
  <c r="H53" i="3"/>
  <c r="R52" i="3"/>
  <c r="H52" i="3"/>
  <c r="H51" i="3"/>
  <c r="R50" i="3"/>
  <c r="H50" i="3"/>
  <c r="R49" i="3"/>
  <c r="H49" i="3"/>
  <c r="R48" i="3"/>
  <c r="H48" i="3"/>
  <c r="R47" i="3"/>
  <c r="H47" i="3"/>
  <c r="R46" i="3"/>
  <c r="H46" i="3"/>
  <c r="R45" i="3"/>
  <c r="H45" i="3"/>
  <c r="R44" i="3"/>
  <c r="H44" i="3"/>
  <c r="R43" i="3"/>
  <c r="H43" i="3"/>
  <c r="R42" i="3"/>
  <c r="H42" i="3"/>
  <c r="H41" i="3"/>
  <c r="H40" i="3"/>
  <c r="Y39" i="3"/>
  <c r="R39" i="3"/>
  <c r="Q39" i="3"/>
  <c r="H39" i="3"/>
  <c r="Y38" i="3"/>
  <c r="R38" i="3"/>
  <c r="Q38" i="3"/>
  <c r="H38" i="3"/>
  <c r="Y37" i="3"/>
  <c r="R37" i="3"/>
  <c r="Q37" i="3"/>
  <c r="H37" i="3"/>
  <c r="Y36" i="3"/>
  <c r="R36" i="3"/>
  <c r="Q36" i="3"/>
  <c r="H36" i="3"/>
  <c r="Y35" i="3"/>
  <c r="R35" i="3"/>
  <c r="Q35" i="3"/>
  <c r="H35" i="3"/>
  <c r="Y34" i="3"/>
  <c r="R34" i="3"/>
  <c r="Q34" i="3"/>
  <c r="H34" i="3"/>
  <c r="Y33" i="3"/>
  <c r="R33" i="3"/>
  <c r="Q33" i="3"/>
  <c r="H33" i="3"/>
  <c r="Y32" i="3"/>
  <c r="R32" i="3"/>
  <c r="Q32" i="3"/>
  <c r="H32" i="3"/>
  <c r="Y31" i="3"/>
  <c r="R31" i="3"/>
  <c r="Q31" i="3"/>
  <c r="H31" i="3"/>
  <c r="Y30" i="3"/>
  <c r="R30" i="3"/>
  <c r="Q30" i="3"/>
  <c r="H30" i="3"/>
  <c r="Y29" i="3"/>
  <c r="R29" i="3"/>
  <c r="Q29" i="3"/>
  <c r="H29" i="3"/>
  <c r="Y28" i="3"/>
  <c r="U28" i="3"/>
  <c r="R28" i="3"/>
  <c r="Q28" i="3"/>
  <c r="H28" i="3"/>
  <c r="H27" i="3"/>
  <c r="H26" i="3"/>
  <c r="R25" i="3"/>
  <c r="H25" i="3"/>
  <c r="R24" i="3"/>
  <c r="H24" i="3"/>
  <c r="H20" i="3"/>
  <c r="Y19" i="3"/>
  <c r="R19" i="3"/>
  <c r="Q19" i="3"/>
  <c r="H19" i="3"/>
  <c r="Y18" i="3"/>
  <c r="R18" i="3"/>
  <c r="Q18" i="3"/>
  <c r="H18" i="3"/>
  <c r="Y17" i="3"/>
  <c r="R17" i="3"/>
  <c r="Q17" i="3"/>
  <c r="H17" i="3"/>
  <c r="H14" i="3"/>
  <c r="H13" i="3"/>
  <c r="R12" i="3"/>
  <c r="H12" i="3"/>
  <c r="Y11" i="3"/>
  <c r="R11" i="3"/>
  <c r="H11" i="3"/>
  <c r="Y10" i="3"/>
  <c r="R10" i="3"/>
  <c r="Q10" i="3"/>
  <c r="H10" i="3"/>
  <c r="Y9" i="3"/>
  <c r="R9" i="3"/>
  <c r="Q9" i="3"/>
  <c r="H9" i="3"/>
  <c r="Y8" i="3"/>
  <c r="R8" i="3"/>
  <c r="Q8" i="3"/>
  <c r="H8" i="3"/>
  <c r="R7" i="3"/>
  <c r="H7" i="3"/>
  <c r="R6" i="3"/>
  <c r="H6" i="3"/>
  <c r="AA5" i="3"/>
  <c r="R5" i="3"/>
  <c r="H5" i="3"/>
  <c r="B5" i="3"/>
  <c r="B6" i="3" s="1"/>
  <c r="B7" i="3" s="1"/>
  <c r="B8" i="3" s="1"/>
  <c r="B9" i="3" s="1"/>
  <c r="B10" i="3" s="1"/>
  <c r="B11" i="3" s="1"/>
  <c r="B12" i="3" s="1"/>
  <c r="B13" i="3" s="1"/>
  <c r="B14" i="3" s="1"/>
  <c r="B15" i="3" s="1"/>
  <c r="B16" i="3" s="1"/>
  <c r="B17" i="3" s="1"/>
  <c r="B18" i="3" s="1"/>
  <c r="B19" i="3" s="1"/>
  <c r="B20" i="3" s="1"/>
  <c r="B21" i="3" s="1"/>
  <c r="B22" i="3" s="1"/>
  <c r="B23" i="3" s="1"/>
  <c r="B24" i="3" s="1"/>
  <c r="B25" i="3" s="1"/>
  <c r="B26" i="3" s="1"/>
  <c r="B27" i="3" s="1"/>
  <c r="B28" i="3" s="1"/>
  <c r="B29" i="3" s="1"/>
  <c r="B30" i="3" s="1"/>
  <c r="B31" i="3" s="1"/>
  <c r="B32" i="3" s="1"/>
  <c r="B33" i="3" s="1"/>
  <c r="B34" i="3" s="1"/>
  <c r="B35" i="3" s="1"/>
  <c r="B36" i="3" s="1"/>
  <c r="B37" i="3" s="1"/>
  <c r="B38" i="3" s="1"/>
  <c r="B39" i="3" s="1"/>
  <c r="B40" i="3" s="1"/>
  <c r="B41" i="3" s="1"/>
  <c r="B42" i="3" s="1"/>
  <c r="B43" i="3" s="1"/>
  <c r="B44" i="3" s="1"/>
  <c r="B45" i="3" s="1"/>
  <c r="B46" i="3" s="1"/>
  <c r="B47" i="3" s="1"/>
  <c r="B48" i="3" s="1"/>
  <c r="B49" i="3" s="1"/>
  <c r="B50" i="3" s="1"/>
  <c r="B51" i="3" s="1"/>
  <c r="B52" i="3" s="1"/>
  <c r="B53" i="3" s="1"/>
  <c r="B54" i="3" s="1"/>
  <c r="B55" i="3" s="1"/>
  <c r="B56" i="3" s="1"/>
  <c r="B57" i="3" s="1"/>
  <c r="B58" i="3" s="1"/>
  <c r="B59" i="3" s="1"/>
  <c r="B60" i="3" s="1"/>
  <c r="B61" i="3" s="1"/>
  <c r="B62" i="3" s="1"/>
  <c r="B63" i="3" s="1"/>
  <c r="B64" i="3" s="1"/>
  <c r="B65" i="3" s="1"/>
  <c r="B66" i="3" s="1"/>
  <c r="B67" i="3" s="1"/>
  <c r="B68" i="3" s="1"/>
  <c r="B69" i="3" s="1"/>
  <c r="B70" i="3" s="1"/>
  <c r="B71" i="3" s="1"/>
  <c r="B72" i="3" s="1"/>
  <c r="B73" i="3" s="1"/>
  <c r="B74" i="3" s="1"/>
  <c r="B75" i="3" s="1"/>
  <c r="B76" i="3" s="1"/>
  <c r="B77" i="3" s="1"/>
  <c r="B78" i="3" s="1"/>
  <c r="B79" i="3" s="1"/>
  <c r="B80" i="3" s="1"/>
  <c r="B81" i="3" s="1"/>
  <c r="B82" i="3" s="1"/>
  <c r="B83" i="3" s="1"/>
  <c r="B84" i="3" s="1"/>
  <c r="B85" i="3" s="1"/>
  <c r="B86" i="3" s="1"/>
  <c r="B87" i="3" s="1"/>
  <c r="B88" i="3" s="1"/>
  <c r="B89" i="3" s="1"/>
  <c r="B90" i="3" s="1"/>
  <c r="B91" i="3" s="1"/>
  <c r="B92" i="3" s="1"/>
  <c r="B93" i="3" s="1"/>
  <c r="B94" i="3" s="1"/>
  <c r="B95" i="3" s="1"/>
  <c r="B96" i="3" s="1"/>
  <c r="B97" i="3" s="1"/>
  <c r="B98" i="3" s="1"/>
  <c r="B99" i="3" s="1"/>
  <c r="B100" i="3" s="1"/>
  <c r="B101" i="3" s="1"/>
  <c r="B102" i="3" s="1"/>
  <c r="B103" i="3" s="1"/>
  <c r="B104" i="3" s="1"/>
  <c r="B105" i="3" s="1"/>
  <c r="B106" i="3" s="1"/>
  <c r="B107" i="3" s="1"/>
  <c r="B108" i="3" s="1"/>
  <c r="B109" i="3" s="1"/>
  <c r="B110" i="3" s="1"/>
  <c r="B111" i="3" s="1"/>
  <c r="B112" i="3" s="1"/>
  <c r="B113" i="3" s="1"/>
  <c r="B114" i="3" s="1"/>
  <c r="B115" i="3" s="1"/>
  <c r="B116" i="3" s="1"/>
  <c r="B117" i="3" s="1"/>
  <c r="B118" i="3" s="1"/>
  <c r="B119" i="3" s="1"/>
  <c r="B120" i="3" s="1"/>
  <c r="B121" i="3" s="1"/>
  <c r="B122" i="3" s="1"/>
  <c r="B123" i="3" s="1"/>
  <c r="B124" i="3" s="1"/>
  <c r="B125" i="3" s="1"/>
  <c r="B126" i="3" s="1"/>
  <c r="B127" i="3" s="1"/>
  <c r="B128" i="3" s="1"/>
  <c r="B129" i="3" s="1"/>
  <c r="B130" i="3" s="1"/>
  <c r="B131" i="3" s="1"/>
  <c r="B132" i="3" s="1"/>
  <c r="B133" i="3" s="1"/>
  <c r="B134" i="3" s="1"/>
  <c r="B135" i="3" s="1"/>
  <c r="B136" i="3" s="1"/>
  <c r="B137" i="3" s="1"/>
  <c r="B138" i="3" s="1"/>
  <c r="B139" i="3" s="1"/>
  <c r="B140" i="3" s="1"/>
  <c r="B141" i="3" s="1"/>
  <c r="B142" i="3" s="1"/>
  <c r="B143" i="3" s="1"/>
  <c r="B144" i="3" s="1"/>
  <c r="B145" i="3" s="1"/>
  <c r="B146" i="3" s="1"/>
  <c r="B147" i="3" s="1"/>
  <c r="B148" i="3" s="1"/>
  <c r="B149" i="3" s="1"/>
  <c r="B150" i="3" s="1"/>
  <c r="B151" i="3" s="1"/>
  <c r="B152" i="3" s="1"/>
  <c r="B153" i="3" s="1"/>
  <c r="B154" i="3" s="1"/>
  <c r="B155" i="3" s="1"/>
  <c r="B156" i="3" s="1"/>
  <c r="B157" i="3" s="1"/>
  <c r="B158" i="3" s="1"/>
  <c r="B159" i="3" s="1"/>
  <c r="B160" i="3" s="1"/>
  <c r="B161" i="3" s="1"/>
  <c r="B162" i="3" s="1"/>
  <c r="B163" i="3" s="1"/>
  <c r="B164" i="3" s="1"/>
  <c r="B165" i="3" s="1"/>
  <c r="B166" i="3" s="1"/>
  <c r="B167" i="3" s="1"/>
  <c r="B168" i="3" s="1"/>
  <c r="B169" i="3" s="1"/>
  <c r="B170" i="3" s="1"/>
  <c r="B171" i="3" s="1"/>
  <c r="B172" i="3" s="1"/>
  <c r="B173" i="3" s="1"/>
  <c r="B174" i="3" s="1"/>
  <c r="B175" i="3" s="1"/>
  <c r="B176" i="3" s="1"/>
  <c r="B177" i="3" s="1"/>
  <c r="B178" i="3" s="1"/>
  <c r="B179" i="3" s="1"/>
  <c r="B180" i="3" s="1"/>
  <c r="B181" i="3" s="1"/>
  <c r="B182" i="3" s="1"/>
  <c r="B183" i="3" s="1"/>
  <c r="B184" i="3" s="1"/>
  <c r="B185" i="3" s="1"/>
  <c r="B186" i="3" s="1"/>
  <c r="B187" i="3" s="1"/>
  <c r="B188" i="3" s="1"/>
  <c r="B189" i="3" s="1"/>
  <c r="B190" i="3" s="1"/>
  <c r="B191" i="3" s="1"/>
  <c r="B192" i="3" s="1"/>
  <c r="B193" i="3" s="1"/>
  <c r="B194" i="3" s="1"/>
  <c r="B195" i="3" s="1"/>
  <c r="B196" i="3" s="1"/>
  <c r="B197" i="3" s="1"/>
  <c r="B198" i="3" s="1"/>
  <c r="B199" i="3" s="1"/>
  <c r="B200" i="3" s="1"/>
  <c r="B201" i="3" s="1"/>
  <c r="B202" i="3" s="1"/>
  <c r="B203" i="3" s="1"/>
  <c r="B204" i="3" s="1"/>
  <c r="B205" i="3" s="1"/>
  <c r="B206" i="3" s="1"/>
  <c r="B207" i="3" s="1"/>
  <c r="B208" i="3" s="1"/>
  <c r="B209" i="3" s="1"/>
  <c r="B210" i="3" s="1"/>
  <c r="B211" i="3" s="1"/>
  <c r="B212" i="3" s="1"/>
  <c r="B213" i="3" s="1"/>
  <c r="B214" i="3" s="1"/>
  <c r="B215" i="3" s="1"/>
  <c r="B216" i="3" s="1"/>
  <c r="B217" i="3" s="1"/>
  <c r="B218" i="3" s="1"/>
  <c r="B219" i="3" s="1"/>
  <c r="B220" i="3" s="1"/>
  <c r="B221" i="3" s="1"/>
  <c r="B222" i="3" s="1"/>
  <c r="B223" i="3" s="1"/>
  <c r="B224" i="3" s="1"/>
  <c r="B225" i="3" s="1"/>
  <c r="B226" i="3" s="1"/>
  <c r="B227" i="3" s="1"/>
  <c r="B228" i="3" s="1"/>
  <c r="B229" i="3" s="1"/>
  <c r="B230" i="3" s="1"/>
  <c r="B231" i="3" s="1"/>
  <c r="B232" i="3" s="1"/>
  <c r="B233" i="3" s="1"/>
  <c r="B234" i="3" s="1"/>
  <c r="B235" i="3" s="1"/>
  <c r="B236" i="3" s="1"/>
  <c r="B237" i="3" s="1"/>
  <c r="B238" i="3" s="1"/>
  <c r="B239" i="3" s="1"/>
  <c r="B240" i="3" s="1"/>
  <c r="B241" i="3" s="1"/>
  <c r="B242" i="3" s="1"/>
  <c r="B243" i="3" s="1"/>
  <c r="B244" i="3" s="1"/>
  <c r="B245" i="3" s="1"/>
  <c r="B246" i="3" s="1"/>
  <c r="B247" i="3" s="1"/>
  <c r="B248" i="3" s="1"/>
  <c r="B249" i="3" s="1"/>
  <c r="B250" i="3" s="1"/>
  <c r="B251" i="3" s="1"/>
  <c r="B252" i="3" s="1"/>
  <c r="B253" i="3" s="1"/>
  <c r="B254" i="3" s="1"/>
  <c r="B255" i="3" s="1"/>
  <c r="B256" i="3" s="1"/>
  <c r="B257" i="3" s="1"/>
  <c r="B258" i="3" s="1"/>
  <c r="B259" i="3" s="1"/>
  <c r="B260" i="3" s="1"/>
  <c r="B261" i="3" s="1"/>
  <c r="B262" i="3" s="1"/>
  <c r="B263" i="3" s="1"/>
  <c r="B264" i="3" s="1"/>
  <c r="B265" i="3" s="1"/>
  <c r="B266" i="3" s="1"/>
  <c r="B267" i="3" s="1"/>
  <c r="B268" i="3" s="1"/>
  <c r="B269" i="3" s="1"/>
  <c r="B270" i="3" s="1"/>
  <c r="B271" i="3" s="1"/>
  <c r="B272" i="3" s="1"/>
  <c r="B273" i="3" s="1"/>
  <c r="B274" i="3" s="1"/>
  <c r="B275" i="3" s="1"/>
  <c r="B276" i="3" s="1"/>
  <c r="B277" i="3" s="1"/>
  <c r="B278" i="3" s="1"/>
  <c r="B279" i="3" s="1"/>
  <c r="B280" i="3" s="1"/>
  <c r="B281" i="3" s="1"/>
  <c r="B282" i="3" s="1"/>
  <c r="B283" i="3" s="1"/>
  <c r="B284" i="3" s="1"/>
  <c r="B285" i="3" s="1"/>
  <c r="B286" i="3" s="1"/>
  <c r="B287" i="3" s="1"/>
  <c r="B288" i="3" s="1"/>
  <c r="B289" i="3" s="1"/>
  <c r="B290" i="3" s="1"/>
  <c r="B291" i="3" s="1"/>
  <c r="B292" i="3" s="1"/>
  <c r="B293" i="3" s="1"/>
  <c r="B294" i="3" s="1"/>
  <c r="B295" i="3" s="1"/>
  <c r="B296" i="3" s="1"/>
  <c r="B297" i="3" s="1"/>
  <c r="B298" i="3" s="1"/>
  <c r="B299" i="3" s="1"/>
  <c r="B300" i="3" s="1"/>
  <c r="B301" i="3" s="1"/>
  <c r="B302" i="3" s="1"/>
  <c r="B303" i="3" s="1"/>
  <c r="B304" i="3" s="1"/>
  <c r="B305" i="3" s="1"/>
  <c r="B306" i="3" s="1"/>
  <c r="B307" i="3" s="1"/>
  <c r="B308" i="3" s="1"/>
  <c r="B309" i="3" s="1"/>
  <c r="B310" i="3" s="1"/>
  <c r="B311" i="3" s="1"/>
  <c r="B312" i="3" s="1"/>
  <c r="B313" i="3" s="1"/>
  <c r="B314" i="3" s="1"/>
  <c r="B315" i="3" s="1"/>
  <c r="B316" i="3" s="1"/>
  <c r="B317" i="3" s="1"/>
  <c r="B318" i="3" s="1"/>
  <c r="B319" i="3" s="1"/>
  <c r="B320" i="3" s="1"/>
  <c r="B321" i="3" s="1"/>
  <c r="B322" i="3" s="1"/>
  <c r="B323" i="3" s="1"/>
  <c r="B324" i="3" s="1"/>
  <c r="B325" i="3" s="1"/>
  <c r="B326" i="3" s="1"/>
  <c r="B327" i="3" s="1"/>
  <c r="B328" i="3" s="1"/>
  <c r="B329" i="3" s="1"/>
  <c r="B330" i="3" s="1"/>
  <c r="B331" i="3" s="1"/>
  <c r="B332" i="3" s="1"/>
  <c r="B333" i="3" s="1"/>
  <c r="B334" i="3" s="1"/>
  <c r="B335" i="3" s="1"/>
  <c r="B336" i="3" s="1"/>
  <c r="B337" i="3" s="1"/>
  <c r="B338" i="3" s="1"/>
  <c r="B339" i="3" s="1"/>
  <c r="B340" i="3" s="1"/>
  <c r="B341" i="3" s="1"/>
  <c r="B342" i="3" s="1"/>
  <c r="B343" i="3" s="1"/>
  <c r="B344" i="3" s="1"/>
  <c r="B345" i="3" s="1"/>
  <c r="B346" i="3" s="1"/>
  <c r="B347" i="3" s="1"/>
  <c r="B348" i="3" s="1"/>
  <c r="B349" i="3" s="1"/>
  <c r="B350" i="3" s="1"/>
  <c r="B351" i="3" s="1"/>
  <c r="B352" i="3" s="1"/>
  <c r="B353" i="3" s="1"/>
  <c r="B354" i="3" s="1"/>
  <c r="B355" i="3" s="1"/>
  <c r="B356" i="3" s="1"/>
  <c r="B357" i="3" s="1"/>
  <c r="B358" i="3" s="1"/>
  <c r="B359" i="3" s="1"/>
  <c r="B360" i="3" s="1"/>
  <c r="B361" i="3" s="1"/>
  <c r="B362" i="3" s="1"/>
  <c r="B363" i="3" s="1"/>
  <c r="B364" i="3" s="1"/>
  <c r="B365" i="3" s="1"/>
  <c r="B366" i="3" s="1"/>
  <c r="B367" i="3" s="1"/>
  <c r="B368" i="3" s="1"/>
  <c r="B369" i="3" s="1"/>
  <c r="B370" i="3" s="1"/>
  <c r="B371" i="3" s="1"/>
  <c r="B372" i="3" s="1"/>
  <c r="B373" i="3" s="1"/>
  <c r="B374" i="3" s="1"/>
  <c r="B375" i="3" s="1"/>
  <c r="B376" i="3" s="1"/>
  <c r="B377" i="3" s="1"/>
  <c r="B378" i="3" s="1"/>
  <c r="B379" i="3" s="1"/>
  <c r="B380" i="3" s="1"/>
  <c r="B381" i="3" s="1"/>
  <c r="B382" i="3" s="1"/>
  <c r="B383" i="3" s="1"/>
  <c r="B384" i="3" s="1"/>
  <c r="B385" i="3" s="1"/>
  <c r="B386" i="3" s="1"/>
  <c r="B387" i="3" s="1"/>
  <c r="B388" i="3" s="1"/>
  <c r="B389" i="3" s="1"/>
  <c r="B390" i="3" s="1"/>
  <c r="B391" i="3" s="1"/>
  <c r="B392" i="3" s="1"/>
  <c r="B393" i="3" s="1"/>
  <c r="B394" i="3" s="1"/>
  <c r="B395" i="3" s="1"/>
  <c r="B396" i="3" s="1"/>
  <c r="B397" i="3" s="1"/>
  <c r="B398" i="3" s="1"/>
  <c r="B399" i="3" s="1"/>
  <c r="B400" i="3" s="1"/>
  <c r="B401" i="3" s="1"/>
  <c r="B402" i="3" s="1"/>
  <c r="B403" i="3" s="1"/>
  <c r="B404" i="3" s="1"/>
  <c r="B405" i="3" s="1"/>
  <c r="B406" i="3" s="1"/>
  <c r="B407" i="3" s="1"/>
  <c r="B408" i="3" s="1"/>
  <c r="B409" i="3" s="1"/>
  <c r="B410" i="3" s="1"/>
  <c r="B411" i="3" s="1"/>
  <c r="B412" i="3" s="1"/>
  <c r="B413" i="3" s="1"/>
  <c r="B414" i="3" s="1"/>
  <c r="B415" i="3" s="1"/>
  <c r="B416" i="3" s="1"/>
  <c r="B417" i="3" s="1"/>
  <c r="B418" i="3" s="1"/>
  <c r="B419" i="3" s="1"/>
  <c r="B420" i="3" s="1"/>
  <c r="B421" i="3" s="1"/>
  <c r="B422" i="3" s="1"/>
  <c r="B423" i="3" s="1"/>
  <c r="B424" i="3" s="1"/>
  <c r="B425" i="3" s="1"/>
  <c r="B426" i="3" s="1"/>
  <c r="B427" i="3" s="1"/>
  <c r="B428" i="3" s="1"/>
  <c r="B429" i="3" s="1"/>
  <c r="B430" i="3" s="1"/>
  <c r="B431" i="3" s="1"/>
  <c r="B432" i="3" s="1"/>
  <c r="B433" i="3" s="1"/>
  <c r="B434" i="3" s="1"/>
  <c r="B435" i="3" s="1"/>
  <c r="B436" i="3" s="1"/>
  <c r="B437" i="3" s="1"/>
  <c r="B438" i="3" s="1"/>
  <c r="B439" i="3" s="1"/>
  <c r="B440" i="3" s="1"/>
  <c r="B441" i="3" s="1"/>
  <c r="B442" i="3" s="1"/>
  <c r="B443" i="3" s="1"/>
  <c r="B444" i="3" s="1"/>
  <c r="B445" i="3" s="1"/>
  <c r="B446" i="3" s="1"/>
  <c r="B447" i="3" s="1"/>
  <c r="B448" i="3" s="1"/>
  <c r="B449" i="3" s="1"/>
  <c r="B450" i="3" s="1"/>
  <c r="B451" i="3" s="1"/>
  <c r="B452" i="3" s="1"/>
  <c r="B453" i="3" s="1"/>
  <c r="B454" i="3" s="1"/>
  <c r="B455" i="3" s="1"/>
  <c r="B456" i="3" s="1"/>
  <c r="B457" i="3" s="1"/>
  <c r="B458" i="3" s="1"/>
  <c r="B459" i="3" s="1"/>
  <c r="B460" i="3" s="1"/>
  <c r="B461" i="3" s="1"/>
  <c r="B462" i="3" s="1"/>
  <c r="B463" i="3" s="1"/>
  <c r="B464" i="3" s="1"/>
  <c r="B465" i="3" s="1"/>
  <c r="B466" i="3" s="1"/>
  <c r="B467" i="3" s="1"/>
  <c r="B468" i="3" s="1"/>
  <c r="B469" i="3" s="1"/>
  <c r="B470" i="3" s="1"/>
  <c r="B471" i="3" s="1"/>
  <c r="B472" i="3" s="1"/>
  <c r="B473" i="3" s="1"/>
  <c r="B474" i="3" s="1"/>
  <c r="B475" i="3" s="1"/>
  <c r="B476" i="3" s="1"/>
  <c r="B477" i="3" s="1"/>
  <c r="B478" i="3" s="1"/>
  <c r="B479" i="3" s="1"/>
  <c r="B480" i="3" s="1"/>
  <c r="B481" i="3" s="1"/>
  <c r="B482" i="3" s="1"/>
  <c r="B483" i="3" s="1"/>
  <c r="B484" i="3" s="1"/>
  <c r="B485" i="3" s="1"/>
  <c r="B486" i="3" s="1"/>
  <c r="B487" i="3" s="1"/>
  <c r="B488" i="3" s="1"/>
  <c r="B489" i="3" s="1"/>
  <c r="B490" i="3" s="1"/>
  <c r="B491" i="3" s="1"/>
  <c r="B492" i="3" s="1"/>
  <c r="B493" i="3" s="1"/>
  <c r="B494" i="3" s="1"/>
  <c r="B495" i="3" s="1"/>
  <c r="B496" i="3" s="1"/>
  <c r="B497" i="3" s="1"/>
  <c r="B498" i="3" s="1"/>
  <c r="B499" i="3" s="1"/>
  <c r="B500" i="3" s="1"/>
  <c r="B501" i="3" s="1"/>
  <c r="B502" i="3" s="1"/>
  <c r="B503" i="3" s="1"/>
  <c r="B504" i="3" s="1"/>
  <c r="B505" i="3" s="1"/>
  <c r="B506" i="3" s="1"/>
  <c r="B507" i="3" s="1"/>
  <c r="B508" i="3" s="1"/>
  <c r="B509" i="3" s="1"/>
  <c r="B510" i="3" s="1"/>
  <c r="B511" i="3" s="1"/>
  <c r="B512" i="3" s="1"/>
  <c r="B513" i="3" s="1"/>
  <c r="B514" i="3" s="1"/>
  <c r="B515" i="3" s="1"/>
  <c r="B516" i="3" s="1"/>
  <c r="B517" i="3" s="1"/>
  <c r="B518" i="3" s="1"/>
  <c r="B519" i="3" s="1"/>
  <c r="B520" i="3" s="1"/>
  <c r="B521" i="3" s="1"/>
  <c r="B522" i="3" s="1"/>
  <c r="B523" i="3" s="1"/>
  <c r="B524" i="3" s="1"/>
  <c r="B525" i="3" s="1"/>
  <c r="B526" i="3" s="1"/>
  <c r="B527" i="3" s="1"/>
  <c r="B528" i="3" s="1"/>
  <c r="B529" i="3" s="1"/>
  <c r="B530" i="3" s="1"/>
  <c r="B531" i="3" s="1"/>
  <c r="B532" i="3" s="1"/>
  <c r="B533" i="3" s="1"/>
  <c r="B534" i="3" s="1"/>
  <c r="B535" i="3" s="1"/>
  <c r="B536" i="3" s="1"/>
  <c r="B537" i="3" s="1"/>
  <c r="B538" i="3" s="1"/>
  <c r="B539" i="3" s="1"/>
  <c r="B540" i="3" s="1"/>
  <c r="B541" i="3" s="1"/>
  <c r="B542" i="3" s="1"/>
  <c r="B543" i="3" s="1"/>
  <c r="B544" i="3" s="1"/>
  <c r="B545" i="3" s="1"/>
  <c r="B546" i="3" s="1"/>
  <c r="B547" i="3" s="1"/>
  <c r="B548" i="3" s="1"/>
  <c r="B549" i="3" s="1"/>
  <c r="B550" i="3" s="1"/>
  <c r="B551" i="3" s="1"/>
  <c r="B552" i="3" s="1"/>
  <c r="B553" i="3" s="1"/>
  <c r="B554" i="3" s="1"/>
  <c r="B555" i="3" s="1"/>
  <c r="B556" i="3" s="1"/>
  <c r="B557" i="3" s="1"/>
  <c r="B558" i="3" s="1"/>
  <c r="B559" i="3" s="1"/>
  <c r="B560" i="3" s="1"/>
  <c r="B561" i="3" s="1"/>
  <c r="B562" i="3" s="1"/>
  <c r="B563" i="3" s="1"/>
  <c r="B564" i="3" s="1"/>
  <c r="B565" i="3" s="1"/>
  <c r="B566" i="3" s="1"/>
  <c r="B567" i="3" s="1"/>
  <c r="B568" i="3" s="1"/>
  <c r="B569" i="3" s="1"/>
  <c r="B570" i="3" s="1"/>
  <c r="B571" i="3" s="1"/>
  <c r="B572" i="3" s="1"/>
  <c r="B573" i="3" s="1"/>
  <c r="B574" i="3" s="1"/>
  <c r="B575" i="3" s="1"/>
  <c r="B576" i="3" s="1"/>
  <c r="B577" i="3" s="1"/>
  <c r="B578" i="3" s="1"/>
  <c r="B579" i="3" s="1"/>
  <c r="B580" i="3" s="1"/>
  <c r="B581" i="3" s="1"/>
  <c r="B582" i="3" s="1"/>
  <c r="B583" i="3" s="1"/>
  <c r="B584" i="3" s="1"/>
  <c r="B585" i="3" s="1"/>
  <c r="B586" i="3" s="1"/>
  <c r="B587" i="3" s="1"/>
  <c r="B588" i="3" s="1"/>
  <c r="B589" i="3" s="1"/>
  <c r="B590" i="3" s="1"/>
  <c r="B591" i="3" s="1"/>
  <c r="B592" i="3" s="1"/>
  <c r="B593" i="3" s="1"/>
  <c r="B594" i="3" s="1"/>
  <c r="B595" i="3" s="1"/>
  <c r="B596" i="3" s="1"/>
  <c r="B597" i="3" s="1"/>
  <c r="B598" i="3" s="1"/>
  <c r="B599" i="3" s="1"/>
  <c r="B600" i="3" s="1"/>
  <c r="B601" i="3" s="1"/>
  <c r="B602" i="3" s="1"/>
  <c r="B603" i="3" s="1"/>
  <c r="B604" i="3" s="1"/>
  <c r="B605" i="3" s="1"/>
  <c r="B606" i="3" s="1"/>
  <c r="B607" i="3" s="1"/>
  <c r="B608" i="3" s="1"/>
  <c r="B609" i="3" s="1"/>
  <c r="B610" i="3" s="1"/>
  <c r="B611" i="3" s="1"/>
  <c r="B612" i="3" s="1"/>
  <c r="B613" i="3" s="1"/>
  <c r="B614" i="3" s="1"/>
  <c r="B615" i="3" s="1"/>
  <c r="B616" i="3" s="1"/>
  <c r="B617" i="3" s="1"/>
  <c r="B618" i="3" s="1"/>
  <c r="B619" i="3" s="1"/>
  <c r="B620" i="3" s="1"/>
  <c r="B621" i="3" s="1"/>
  <c r="B622" i="3" s="1"/>
  <c r="B623" i="3" s="1"/>
  <c r="B624" i="3" s="1"/>
  <c r="B625" i="3" s="1"/>
  <c r="B626" i="3" s="1"/>
  <c r="B627" i="3" s="1"/>
  <c r="B628" i="3" s="1"/>
  <c r="B629" i="3" s="1"/>
  <c r="B630" i="3" s="1"/>
  <c r="B631" i="3" s="1"/>
  <c r="B632" i="3" s="1"/>
  <c r="B633" i="3" s="1"/>
  <c r="B634" i="3" s="1"/>
  <c r="B635" i="3" s="1"/>
  <c r="B636" i="3" s="1"/>
  <c r="B637" i="3" s="1"/>
  <c r="B638" i="3" s="1"/>
  <c r="B639" i="3" s="1"/>
  <c r="B640" i="3" s="1"/>
  <c r="B641" i="3" s="1"/>
  <c r="B642" i="3" s="1"/>
  <c r="B643" i="3" s="1"/>
  <c r="B644" i="3" s="1"/>
  <c r="B645" i="3" s="1"/>
  <c r="B646" i="3" s="1"/>
  <c r="B647" i="3" s="1"/>
  <c r="B648" i="3" s="1"/>
  <c r="B649" i="3" s="1"/>
  <c r="B650" i="3" s="1"/>
  <c r="B651" i="3" s="1"/>
  <c r="B652" i="3" s="1"/>
  <c r="B653" i="3" s="1"/>
  <c r="B654" i="3" s="1"/>
  <c r="B655" i="3" s="1"/>
  <c r="B656" i="3" s="1"/>
  <c r="B657" i="3" s="1"/>
  <c r="B658" i="3" s="1"/>
  <c r="B659" i="3" s="1"/>
  <c r="B660" i="3" s="1"/>
  <c r="B661" i="3" s="1"/>
  <c r="B662" i="3" s="1"/>
  <c r="B663" i="3" s="1"/>
  <c r="B664" i="3" s="1"/>
  <c r="B665" i="3" s="1"/>
  <c r="B666" i="3" s="1"/>
  <c r="B667" i="3" s="1"/>
  <c r="B668" i="3" s="1"/>
  <c r="B669" i="3" s="1"/>
  <c r="B670" i="3" s="1"/>
  <c r="B671" i="3" s="1"/>
  <c r="B672" i="3" s="1"/>
  <c r="B673" i="3" s="1"/>
  <c r="B674" i="3" s="1"/>
  <c r="B675" i="3" s="1"/>
  <c r="B676" i="3" s="1"/>
  <c r="B677" i="3" s="1"/>
  <c r="B678" i="3" s="1"/>
  <c r="B679" i="3" s="1"/>
  <c r="B680" i="3" s="1"/>
  <c r="B681" i="3" s="1"/>
  <c r="B682" i="3" s="1"/>
  <c r="B683" i="3" s="1"/>
  <c r="B684" i="3" s="1"/>
  <c r="B685" i="3" s="1"/>
  <c r="B686" i="3" s="1"/>
  <c r="B687" i="3" s="1"/>
  <c r="B688" i="3" s="1"/>
  <c r="B689" i="3" s="1"/>
  <c r="B690" i="3" s="1"/>
  <c r="B691" i="3" s="1"/>
  <c r="B692" i="3" s="1"/>
  <c r="B693" i="3" s="1"/>
  <c r="B694" i="3" s="1"/>
  <c r="B695" i="3" s="1"/>
  <c r="B696" i="3" s="1"/>
  <c r="B697" i="3" s="1"/>
  <c r="B698" i="3" s="1"/>
  <c r="B699" i="3" s="1"/>
  <c r="B700" i="3" s="1"/>
  <c r="B701" i="3" s="1"/>
  <c r="B702" i="3" s="1"/>
  <c r="B703" i="3" s="1"/>
  <c r="B704" i="3" s="1"/>
  <c r="B705" i="3" s="1"/>
  <c r="B706" i="3" s="1"/>
  <c r="B707" i="3" s="1"/>
  <c r="B708" i="3" s="1"/>
  <c r="B709" i="3" s="1"/>
  <c r="B710" i="3" s="1"/>
  <c r="B711" i="3" s="1"/>
  <c r="B712" i="3" s="1"/>
  <c r="B713" i="3" s="1"/>
  <c r="B714" i="3" s="1"/>
  <c r="B715" i="3" s="1"/>
  <c r="B716" i="3" s="1"/>
  <c r="B717" i="3" s="1"/>
  <c r="B718" i="3" s="1"/>
  <c r="B719" i="3" s="1"/>
  <c r="B720" i="3" s="1"/>
  <c r="B721" i="3" s="1"/>
  <c r="B722" i="3" s="1"/>
  <c r="B723" i="3" s="1"/>
  <c r="B724" i="3" s="1"/>
  <c r="B725" i="3" s="1"/>
  <c r="B726" i="3" s="1"/>
  <c r="B727" i="3" s="1"/>
  <c r="B728" i="3" s="1"/>
  <c r="B729" i="3" s="1"/>
  <c r="B730" i="3" s="1"/>
  <c r="B731" i="3" s="1"/>
  <c r="B732" i="3" s="1"/>
  <c r="B733" i="3" s="1"/>
  <c r="B734" i="3" s="1"/>
  <c r="B735" i="3" s="1"/>
  <c r="B736" i="3" s="1"/>
  <c r="B737" i="3" s="1"/>
  <c r="B738" i="3" s="1"/>
  <c r="B739" i="3" s="1"/>
  <c r="B740" i="3" s="1"/>
  <c r="B741" i="3" s="1"/>
  <c r="B742" i="3" s="1"/>
  <c r="B743" i="3" s="1"/>
  <c r="B744" i="3" s="1"/>
  <c r="B745" i="3" s="1"/>
  <c r="B746" i="3" s="1"/>
  <c r="B747" i="3" s="1"/>
  <c r="B748" i="3" s="1"/>
  <c r="B749" i="3" s="1"/>
  <c r="B750" i="3" s="1"/>
  <c r="B751" i="3" s="1"/>
  <c r="B752" i="3" s="1"/>
  <c r="B753" i="3" s="1"/>
  <c r="B754" i="3" s="1"/>
  <c r="B755" i="3" s="1"/>
  <c r="B756" i="3" s="1"/>
  <c r="B757" i="3" s="1"/>
  <c r="B758" i="3" s="1"/>
  <c r="B759" i="3" s="1"/>
  <c r="B760" i="3" s="1"/>
  <c r="B761" i="3" s="1"/>
  <c r="B762" i="3" s="1"/>
  <c r="B763" i="3" s="1"/>
  <c r="B764" i="3" s="1"/>
  <c r="B765" i="3" s="1"/>
  <c r="B766" i="3" s="1"/>
  <c r="B767" i="3" s="1"/>
  <c r="B768" i="3" s="1"/>
  <c r="B769" i="3" s="1"/>
  <c r="B770" i="3" s="1"/>
  <c r="B771" i="3" s="1"/>
  <c r="B772" i="3" s="1"/>
  <c r="B773" i="3" s="1"/>
  <c r="B774" i="3" s="1"/>
  <c r="B775" i="3" s="1"/>
  <c r="B776" i="3" s="1"/>
  <c r="B777" i="3" s="1"/>
  <c r="B778" i="3" s="1"/>
  <c r="B779" i="3" s="1"/>
  <c r="B780" i="3" s="1"/>
  <c r="B781" i="3" s="1"/>
  <c r="B782" i="3" s="1"/>
  <c r="B783" i="3" s="1"/>
  <c r="B784" i="3" s="1"/>
  <c r="B785" i="3" s="1"/>
  <c r="B786" i="3" s="1"/>
  <c r="B787" i="3" s="1"/>
  <c r="B788" i="3" s="1"/>
  <c r="B789" i="3" s="1"/>
  <c r="B790" i="3" s="1"/>
  <c r="B791" i="3" s="1"/>
  <c r="B792" i="3" s="1"/>
  <c r="B793" i="3" s="1"/>
  <c r="B794" i="3" s="1"/>
  <c r="B795" i="3" s="1"/>
  <c r="B796" i="3" s="1"/>
  <c r="B797" i="3" s="1"/>
  <c r="B798" i="3" s="1"/>
  <c r="B799" i="3" s="1"/>
  <c r="B800" i="3" s="1"/>
  <c r="B801" i="3" s="1"/>
  <c r="B802" i="3" s="1"/>
  <c r="B803" i="3" s="1"/>
  <c r="B804" i="3" s="1"/>
  <c r="B805" i="3" s="1"/>
  <c r="B806" i="3" s="1"/>
  <c r="B807" i="3" s="1"/>
  <c r="B808" i="3" s="1"/>
  <c r="B809" i="3" s="1"/>
  <c r="B810" i="3" s="1"/>
  <c r="B811" i="3" s="1"/>
  <c r="B812" i="3" s="1"/>
  <c r="B813" i="3" s="1"/>
  <c r="B814" i="3" s="1"/>
  <c r="B815" i="3" s="1"/>
  <c r="B816" i="3" s="1"/>
  <c r="B817" i="3" s="1"/>
  <c r="B818" i="3" s="1"/>
  <c r="B819" i="3" s="1"/>
  <c r="B820" i="3" s="1"/>
  <c r="B821" i="3" s="1"/>
  <c r="B822" i="3" s="1"/>
  <c r="B823" i="3" s="1"/>
  <c r="B824" i="3" s="1"/>
  <c r="B825" i="3" s="1"/>
  <c r="B826" i="3" s="1"/>
  <c r="B827" i="3" s="1"/>
  <c r="B828" i="3" s="1"/>
  <c r="B829" i="3" s="1"/>
  <c r="B830" i="3" s="1"/>
  <c r="B831" i="3" s="1"/>
  <c r="B832" i="3" s="1"/>
  <c r="B833" i="3" s="1"/>
  <c r="B834" i="3" s="1"/>
  <c r="B835" i="3" s="1"/>
  <c r="B836" i="3" s="1"/>
  <c r="B837" i="3" s="1"/>
  <c r="B838" i="3" s="1"/>
  <c r="B839" i="3" s="1"/>
  <c r="B840" i="3" s="1"/>
  <c r="B841" i="3" s="1"/>
  <c r="B842" i="3" s="1"/>
  <c r="B843" i="3" s="1"/>
  <c r="B844" i="3" s="1"/>
  <c r="B845" i="3" s="1"/>
  <c r="B846" i="3" s="1"/>
  <c r="B847" i="3" s="1"/>
  <c r="B848" i="3" s="1"/>
  <c r="B849" i="3" s="1"/>
  <c r="B850" i="3" s="1"/>
  <c r="B851" i="3" s="1"/>
  <c r="B852" i="3" s="1"/>
  <c r="B853" i="3" s="1"/>
  <c r="B854" i="3" s="1"/>
  <c r="B855" i="3" s="1"/>
  <c r="B856" i="3" s="1"/>
  <c r="B857" i="3" s="1"/>
  <c r="B858" i="3" s="1"/>
  <c r="B859" i="3" s="1"/>
  <c r="B860" i="3" s="1"/>
  <c r="B861" i="3" s="1"/>
  <c r="B862" i="3" s="1"/>
  <c r="B863" i="3" s="1"/>
  <c r="B864" i="3" s="1"/>
  <c r="B865" i="3" s="1"/>
  <c r="B866" i="3" s="1"/>
  <c r="B867" i="3" s="1"/>
  <c r="B868" i="3" s="1"/>
  <c r="B869" i="3" s="1"/>
  <c r="B870" i="3" s="1"/>
  <c r="B871" i="3" s="1"/>
  <c r="B872" i="3" s="1"/>
  <c r="B873" i="3" s="1"/>
  <c r="B874" i="3" s="1"/>
  <c r="B875" i="3" s="1"/>
  <c r="B876" i="3" s="1"/>
  <c r="B877" i="3" s="1"/>
  <c r="B878" i="3" s="1"/>
  <c r="B879" i="3" s="1"/>
  <c r="B880" i="3" s="1"/>
  <c r="B881" i="3" s="1"/>
  <c r="B882" i="3" s="1"/>
  <c r="B883" i="3" s="1"/>
  <c r="B884" i="3" s="1"/>
  <c r="B885" i="3" s="1"/>
  <c r="B886" i="3" s="1"/>
  <c r="B887" i="3" s="1"/>
  <c r="B888" i="3" s="1"/>
  <c r="B889" i="3" s="1"/>
  <c r="B890" i="3" s="1"/>
  <c r="B891" i="3" s="1"/>
  <c r="B892" i="3" s="1"/>
  <c r="B893" i="3" s="1"/>
  <c r="B894" i="3" s="1"/>
  <c r="B895" i="3" s="1"/>
  <c r="B896" i="3" s="1"/>
  <c r="B897" i="3" s="1"/>
  <c r="B898" i="3" s="1"/>
  <c r="B899" i="3" s="1"/>
  <c r="B900" i="3" s="1"/>
  <c r="B901" i="3" s="1"/>
  <c r="B902" i="3" s="1"/>
  <c r="B903" i="3" s="1"/>
  <c r="B904" i="3" s="1"/>
  <c r="B905" i="3" s="1"/>
  <c r="B906" i="3" s="1"/>
  <c r="B907" i="3" s="1"/>
  <c r="B908" i="3" s="1"/>
  <c r="B909" i="3" s="1"/>
  <c r="B910" i="3" s="1"/>
  <c r="B911" i="3" s="1"/>
  <c r="B912" i="3" s="1"/>
  <c r="B913" i="3" s="1"/>
  <c r="B914" i="3" s="1"/>
  <c r="B915" i="3" s="1"/>
  <c r="B916" i="3" s="1"/>
  <c r="B917" i="3" s="1"/>
  <c r="B918" i="3" s="1"/>
  <c r="B919" i="3" s="1"/>
  <c r="B920" i="3" s="1"/>
  <c r="B921" i="3" s="1"/>
  <c r="B922" i="3" s="1"/>
  <c r="B923" i="3" s="1"/>
  <c r="B924" i="3" s="1"/>
  <c r="B925" i="3" s="1"/>
  <c r="B926" i="3" s="1"/>
  <c r="B927" i="3" s="1"/>
  <c r="B928" i="3" s="1"/>
  <c r="B929" i="3" s="1"/>
  <c r="B930" i="3" s="1"/>
  <c r="B931" i="3" s="1"/>
  <c r="B932" i="3" s="1"/>
  <c r="B933" i="3" s="1"/>
  <c r="B934" i="3" s="1"/>
  <c r="B935" i="3" s="1"/>
  <c r="B936" i="3" s="1"/>
  <c r="B937" i="3" s="1"/>
  <c r="B938" i="3" s="1"/>
  <c r="B939" i="3" s="1"/>
  <c r="B940" i="3" s="1"/>
  <c r="B941" i="3" s="1"/>
  <c r="B942" i="3" s="1"/>
  <c r="B943" i="3" s="1"/>
  <c r="B944" i="3" s="1"/>
  <c r="B945" i="3" s="1"/>
  <c r="B946" i="3" s="1"/>
  <c r="B947" i="3" s="1"/>
  <c r="B948" i="3" s="1"/>
  <c r="B949" i="3" s="1"/>
  <c r="B950" i="3" s="1"/>
  <c r="B951" i="3" s="1"/>
  <c r="B952" i="3" s="1"/>
  <c r="B953" i="3" s="1"/>
  <c r="B954" i="3" s="1"/>
  <c r="B955" i="3" s="1"/>
  <c r="B956" i="3" s="1"/>
  <c r="B957" i="3" s="1"/>
  <c r="B958" i="3" s="1"/>
  <c r="B959" i="3" s="1"/>
  <c r="B960" i="3" s="1"/>
  <c r="B961" i="3" s="1"/>
  <c r="B962" i="3" s="1"/>
  <c r="B963" i="3" s="1"/>
  <c r="B964" i="3" s="1"/>
  <c r="B965" i="3" s="1"/>
  <c r="B966" i="3" s="1"/>
  <c r="B967" i="3" s="1"/>
  <c r="B968" i="3" s="1"/>
  <c r="B969" i="3" s="1"/>
  <c r="B970" i="3" s="1"/>
  <c r="B971" i="3" s="1"/>
  <c r="B972" i="3" s="1"/>
  <c r="B973" i="3" s="1"/>
  <c r="B974" i="3" s="1"/>
  <c r="B975" i="3" s="1"/>
  <c r="B976" i="3" s="1"/>
  <c r="B977" i="3" s="1"/>
  <c r="B978" i="3" s="1"/>
  <c r="B979" i="3" s="1"/>
  <c r="B980" i="3" s="1"/>
  <c r="B981" i="3" s="1"/>
  <c r="B982" i="3" s="1"/>
  <c r="B983" i="3" s="1"/>
  <c r="B984" i="3" s="1"/>
  <c r="B985" i="3" s="1"/>
  <c r="B986" i="3" s="1"/>
  <c r="B987" i="3" s="1"/>
  <c r="B988" i="3" s="1"/>
  <c r="B989" i="3" s="1"/>
  <c r="B990" i="3" s="1"/>
  <c r="B991" i="3" s="1"/>
  <c r="B992" i="3" s="1"/>
  <c r="B993" i="3" s="1"/>
  <c r="B994" i="3" s="1"/>
  <c r="B995" i="3" s="1"/>
  <c r="B996" i="3" s="1"/>
  <c r="B997" i="3" s="1"/>
  <c r="B998" i="3" s="1"/>
  <c r="B999" i="3" s="1"/>
  <c r="B1000" i="3" s="1"/>
  <c r="B1001" i="3" s="1"/>
  <c r="B1002" i="3" s="1"/>
  <c r="B1003" i="3" s="1"/>
  <c r="B1004" i="3" s="1"/>
  <c r="B1005" i="3" s="1"/>
  <c r="B1006" i="3" s="1"/>
  <c r="B1007" i="3" s="1"/>
  <c r="B1008" i="3" s="1"/>
  <c r="B1009" i="3" s="1"/>
  <c r="B1010" i="3" s="1"/>
  <c r="B1011" i="3" s="1"/>
  <c r="B1012" i="3" s="1"/>
  <c r="B1013" i="3" s="1"/>
  <c r="B1014" i="3" s="1"/>
  <c r="B1015" i="3" s="1"/>
  <c r="B1016" i="3" s="1"/>
  <c r="B1017" i="3" s="1"/>
  <c r="B1018" i="3" s="1"/>
  <c r="B1019" i="3" s="1"/>
  <c r="B1020" i="3" s="1"/>
  <c r="B1021" i="3" s="1"/>
  <c r="B1022" i="3" s="1"/>
  <c r="B1023" i="3" s="1"/>
  <c r="B1024" i="3" s="1"/>
  <c r="B1025" i="3" s="1"/>
  <c r="B1026" i="3" s="1"/>
  <c r="B1027" i="3" s="1"/>
  <c r="B1028" i="3" s="1"/>
  <c r="B1029" i="3" s="1"/>
  <c r="B1030" i="3" s="1"/>
  <c r="B1031" i="3" s="1"/>
  <c r="B1032" i="3" s="1"/>
  <c r="B1033" i="3" s="1"/>
  <c r="B1034" i="3" s="1"/>
  <c r="B1035" i="3" s="1"/>
  <c r="B1036" i="3" s="1"/>
  <c r="B1037" i="3" s="1"/>
  <c r="B1038" i="3" s="1"/>
  <c r="B1039" i="3" s="1"/>
  <c r="B1040" i="3" s="1"/>
  <c r="B1041" i="3" s="1"/>
  <c r="B1042" i="3" s="1"/>
  <c r="B1043" i="3" s="1"/>
  <c r="B1044" i="3" s="1"/>
  <c r="B1045" i="3" s="1"/>
  <c r="B1046" i="3" s="1"/>
  <c r="B1047" i="3" s="1"/>
  <c r="B1048" i="3" s="1"/>
  <c r="B1049" i="3" s="1"/>
  <c r="B1050" i="3" s="1"/>
  <c r="B1051" i="3" s="1"/>
  <c r="B1052" i="3" s="1"/>
  <c r="B1053" i="3" s="1"/>
  <c r="B1054" i="3" s="1"/>
  <c r="B1055" i="3" s="1"/>
  <c r="B1056" i="3" s="1"/>
  <c r="B1057" i="3" s="1"/>
  <c r="B1058" i="3" s="1"/>
  <c r="B1059" i="3" s="1"/>
  <c r="B1060" i="3" s="1"/>
  <c r="B1061" i="3" s="1"/>
  <c r="B1062" i="3" s="1"/>
  <c r="B1063" i="3" s="1"/>
  <c r="B1064" i="3" s="1"/>
  <c r="B1065" i="3" s="1"/>
  <c r="B1066" i="3" s="1"/>
  <c r="B1067" i="3" s="1"/>
  <c r="B1068" i="3" s="1"/>
  <c r="B1069" i="3" s="1"/>
  <c r="B1070" i="3" s="1"/>
  <c r="B1071" i="3" s="1"/>
  <c r="B1072" i="3" s="1"/>
  <c r="B1073" i="3" s="1"/>
  <c r="B1074" i="3" s="1"/>
  <c r="B1075" i="3" s="1"/>
  <c r="B1076" i="3" s="1"/>
  <c r="B1077" i="3" s="1"/>
  <c r="B1078" i="3" s="1"/>
  <c r="B1079" i="3" s="1"/>
  <c r="B1080" i="3" s="1"/>
  <c r="B1081" i="3" s="1"/>
  <c r="B1082" i="3" s="1"/>
  <c r="B1083" i="3" s="1"/>
  <c r="B1084" i="3" s="1"/>
  <c r="B1085" i="3" s="1"/>
  <c r="B1086" i="3" s="1"/>
  <c r="B1087" i="3" s="1"/>
  <c r="B1088" i="3" s="1"/>
  <c r="B1089" i="3" s="1"/>
  <c r="B1090" i="3" s="1"/>
  <c r="B1091" i="3" s="1"/>
  <c r="B1092" i="3" s="1"/>
  <c r="B1093" i="3" s="1"/>
  <c r="B1094" i="3" s="1"/>
  <c r="B1095" i="3" s="1"/>
  <c r="B1096" i="3" s="1"/>
  <c r="B1097" i="3" s="1"/>
  <c r="B1098" i="3" s="1"/>
  <c r="B1099" i="3" s="1"/>
  <c r="B1100" i="3" s="1"/>
  <c r="B1101" i="3" s="1"/>
  <c r="B1102" i="3" s="1"/>
  <c r="B1103" i="3" s="1"/>
  <c r="B1104" i="3" s="1"/>
  <c r="B1105" i="3" s="1"/>
  <c r="B1106" i="3" s="1"/>
  <c r="B1107" i="3" s="1"/>
  <c r="B1108" i="3" s="1"/>
  <c r="B1109" i="3" s="1"/>
  <c r="B1110" i="3" s="1"/>
  <c r="B1111" i="3" s="1"/>
  <c r="B1112" i="3" s="1"/>
  <c r="B1113" i="3" s="1"/>
  <c r="B1114" i="3" s="1"/>
  <c r="B1115" i="3" s="1"/>
  <c r="B1116" i="3" s="1"/>
  <c r="B1117" i="3" s="1"/>
  <c r="B1118" i="3" s="1"/>
  <c r="B1119" i="3" s="1"/>
  <c r="B1120" i="3" s="1"/>
  <c r="B1121" i="3" s="1"/>
  <c r="B1122" i="3" s="1"/>
  <c r="B1123" i="3" s="1"/>
  <c r="B1124" i="3" s="1"/>
  <c r="B1125" i="3" s="1"/>
  <c r="B1126" i="3" s="1"/>
  <c r="B1127" i="3" s="1"/>
  <c r="B1128" i="3" s="1"/>
  <c r="B1129" i="3" s="1"/>
  <c r="B1130" i="3" s="1"/>
  <c r="B1131" i="3" s="1"/>
  <c r="B1132" i="3" s="1"/>
  <c r="B1133" i="3" s="1"/>
  <c r="B1134" i="3" s="1"/>
  <c r="B1135" i="3" s="1"/>
  <c r="B1136" i="3" s="1"/>
  <c r="B1137" i="3" s="1"/>
  <c r="B1138" i="3" s="1"/>
  <c r="B1139" i="3" s="1"/>
  <c r="B1140" i="3" s="1"/>
  <c r="B1141" i="3" s="1"/>
  <c r="B1142" i="3" s="1"/>
  <c r="B1143" i="3" s="1"/>
  <c r="B1144" i="3" s="1"/>
  <c r="B1145" i="3" s="1"/>
  <c r="B1146" i="3" s="1"/>
  <c r="B1147" i="3" s="1"/>
  <c r="B1148" i="3" s="1"/>
  <c r="B1149" i="3" s="1"/>
  <c r="B1150" i="3" s="1"/>
  <c r="B1151" i="3" s="1"/>
  <c r="B1152" i="3" s="1"/>
  <c r="B1153" i="3" s="1"/>
  <c r="B1154" i="3" s="1"/>
  <c r="B1155" i="3" s="1"/>
  <c r="B1156" i="3" s="1"/>
  <c r="B1157" i="3" s="1"/>
  <c r="B1158" i="3" s="1"/>
  <c r="B1159" i="3" s="1"/>
  <c r="B1160" i="3" s="1"/>
  <c r="B1161" i="3" s="1"/>
  <c r="B1162" i="3" s="1"/>
  <c r="B1163" i="3" s="1"/>
  <c r="B1164" i="3" s="1"/>
  <c r="B1165" i="3" s="1"/>
  <c r="B1166" i="3" s="1"/>
  <c r="B1167" i="3" s="1"/>
  <c r="B1168" i="3" s="1"/>
  <c r="B1169" i="3" s="1"/>
  <c r="B1170" i="3" s="1"/>
  <c r="B1171" i="3" s="1"/>
  <c r="B1172" i="3" s="1"/>
  <c r="B1173" i="3" s="1"/>
  <c r="B1174" i="3" s="1"/>
  <c r="B1175" i="3" s="1"/>
  <c r="B1176" i="3" s="1"/>
  <c r="B1177" i="3" s="1"/>
  <c r="B1178" i="3" s="1"/>
  <c r="B1179" i="3" s="1"/>
  <c r="B1180" i="3" s="1"/>
  <c r="B1181" i="3" s="1"/>
  <c r="B1182" i="3" s="1"/>
  <c r="B1183" i="3" s="1"/>
  <c r="B1184" i="3" s="1"/>
  <c r="B1185" i="3" s="1"/>
  <c r="B1186" i="3" s="1"/>
  <c r="B1187" i="3" s="1"/>
  <c r="B1188" i="3" s="1"/>
  <c r="B1189" i="3" s="1"/>
  <c r="B1190" i="3" s="1"/>
  <c r="B1191" i="3" s="1"/>
  <c r="B1192" i="3" s="1"/>
  <c r="B1193" i="3" s="1"/>
  <c r="B1194" i="3" s="1"/>
  <c r="B1195" i="3" s="1"/>
  <c r="B1196" i="3" s="1"/>
  <c r="B1197" i="3" s="1"/>
  <c r="B1198" i="3" s="1"/>
  <c r="B1199" i="3" s="1"/>
  <c r="B1200" i="3" s="1"/>
  <c r="B1201" i="3" s="1"/>
  <c r="B1202" i="3" s="1"/>
  <c r="B1203" i="3" s="1"/>
  <c r="B1204" i="3" s="1"/>
  <c r="B1205" i="3" s="1"/>
  <c r="B1206" i="3" s="1"/>
  <c r="B1207" i="3" s="1"/>
  <c r="B1208" i="3" s="1"/>
  <c r="B1209" i="3" s="1"/>
  <c r="B1210" i="3" s="1"/>
  <c r="B1211" i="3" s="1"/>
  <c r="B1212" i="3" s="1"/>
  <c r="B1213" i="3" s="1"/>
  <c r="B1214" i="3" s="1"/>
  <c r="B1215" i="3" s="1"/>
  <c r="B1216" i="3" s="1"/>
  <c r="B1217" i="3" s="1"/>
  <c r="B1218" i="3" s="1"/>
  <c r="B1219" i="3" s="1"/>
  <c r="B1220" i="3" s="1"/>
  <c r="B1221" i="3" s="1"/>
  <c r="B1222" i="3" s="1"/>
  <c r="B1223" i="3" s="1"/>
  <c r="B1224" i="3" s="1"/>
  <c r="B1225" i="3" s="1"/>
  <c r="B1226" i="3" s="1"/>
  <c r="B1227" i="3" s="1"/>
  <c r="B1228" i="3" s="1"/>
  <c r="B1229" i="3" s="1"/>
  <c r="B1230" i="3" s="1"/>
  <c r="B1231" i="3" s="1"/>
  <c r="B1232" i="3" s="1"/>
  <c r="B1233" i="3" s="1"/>
  <c r="B1234" i="3" s="1"/>
  <c r="B1235" i="3" s="1"/>
  <c r="B1236" i="3" s="1"/>
  <c r="B1237" i="3" s="1"/>
  <c r="B1238" i="3" s="1"/>
  <c r="B1239" i="3" s="1"/>
  <c r="B1240" i="3" s="1"/>
  <c r="B1241" i="3" s="1"/>
  <c r="B1242" i="3" s="1"/>
  <c r="B1243" i="3" s="1"/>
  <c r="B1244" i="3" s="1"/>
  <c r="B1245" i="3" s="1"/>
  <c r="B1246" i="3" s="1"/>
  <c r="B1247" i="3" s="1"/>
  <c r="B1248" i="3" s="1"/>
  <c r="B1249" i="3" s="1"/>
  <c r="B1250" i="3" s="1"/>
  <c r="B1251" i="3" s="1"/>
  <c r="B1252" i="3" s="1"/>
  <c r="B1253" i="3" s="1"/>
  <c r="B1254" i="3" s="1"/>
  <c r="B1255" i="3" s="1"/>
  <c r="B1256" i="3" s="1"/>
  <c r="B1257" i="3" s="1"/>
  <c r="B1258" i="3" s="1"/>
  <c r="B1259" i="3" s="1"/>
  <c r="B1260" i="3" s="1"/>
  <c r="B1261" i="3" s="1"/>
  <c r="B1262" i="3" s="1"/>
  <c r="B1263" i="3" s="1"/>
  <c r="B1264" i="3" s="1"/>
  <c r="B1265" i="3" s="1"/>
  <c r="B1266" i="3" s="1"/>
  <c r="B1267" i="3" s="1"/>
  <c r="B1268" i="3" s="1"/>
  <c r="B1269" i="3" s="1"/>
  <c r="B1270" i="3" s="1"/>
  <c r="B1271" i="3" s="1"/>
  <c r="B1272" i="3" s="1"/>
  <c r="B1273" i="3" s="1"/>
  <c r="B1274" i="3" s="1"/>
  <c r="B1275" i="3" s="1"/>
  <c r="B1276" i="3" s="1"/>
  <c r="B1277" i="3" s="1"/>
  <c r="B1278" i="3" s="1"/>
  <c r="B1279" i="3" s="1"/>
  <c r="B1280" i="3" s="1"/>
  <c r="B1281" i="3" s="1"/>
  <c r="B1282" i="3" s="1"/>
  <c r="B1283" i="3" s="1"/>
  <c r="B1284" i="3" s="1"/>
  <c r="B1285" i="3" s="1"/>
  <c r="B1286" i="3" s="1"/>
  <c r="B1287" i="3" s="1"/>
  <c r="B1288" i="3" s="1"/>
  <c r="B1289" i="3" s="1"/>
  <c r="B1290" i="3" s="1"/>
  <c r="B1291" i="3" s="1"/>
  <c r="B1292" i="3" s="1"/>
  <c r="B1293" i="3" s="1"/>
  <c r="B1294" i="3" s="1"/>
  <c r="B1295" i="3" s="1"/>
  <c r="B1296" i="3" s="1"/>
  <c r="B1297" i="3" s="1"/>
  <c r="B1298" i="3" s="1"/>
  <c r="B1299" i="3" s="1"/>
  <c r="B1300" i="3" s="1"/>
  <c r="B1301" i="3" s="1"/>
  <c r="B1302" i="3" s="1"/>
  <c r="B1303" i="3" s="1"/>
  <c r="B1304" i="3" s="1"/>
  <c r="B1305" i="3" s="1"/>
  <c r="B1306" i="3" s="1"/>
  <c r="B1307" i="3" s="1"/>
  <c r="B1308" i="3" s="1"/>
  <c r="B1309" i="3" s="1"/>
  <c r="B1310" i="3" s="1"/>
  <c r="B1311" i="3" s="1"/>
  <c r="B1312" i="3" s="1"/>
  <c r="B1313" i="3" s="1"/>
  <c r="B1314" i="3" s="1"/>
  <c r="B1315" i="3" s="1"/>
  <c r="B1316" i="3" s="1"/>
  <c r="B1317" i="3" s="1"/>
  <c r="B1318" i="3" s="1"/>
  <c r="B1319" i="3" s="1"/>
  <c r="B1320" i="3" s="1"/>
  <c r="B1321" i="3" s="1"/>
  <c r="B1322" i="3" s="1"/>
  <c r="B1323" i="3" s="1"/>
  <c r="B1324" i="3" s="1"/>
  <c r="B1325" i="3" s="1"/>
  <c r="B1326" i="3" s="1"/>
  <c r="B1327" i="3" s="1"/>
  <c r="B1328" i="3" s="1"/>
  <c r="B1329" i="3" s="1"/>
  <c r="B1330" i="3" s="1"/>
  <c r="B1331" i="3" s="1"/>
  <c r="B1332" i="3" s="1"/>
  <c r="B1333" i="3" s="1"/>
  <c r="B1334" i="3" s="1"/>
  <c r="B1335" i="3" s="1"/>
  <c r="B1336" i="3" s="1"/>
  <c r="B1337" i="3" s="1"/>
  <c r="B1338" i="3" s="1"/>
  <c r="B1339" i="3" s="1"/>
  <c r="B1340" i="3" s="1"/>
  <c r="B1341" i="3" s="1"/>
  <c r="B1342" i="3" s="1"/>
  <c r="B1343" i="3" s="1"/>
  <c r="B1344" i="3" s="1"/>
  <c r="B1345" i="3" s="1"/>
  <c r="B1346" i="3" s="1"/>
  <c r="B1347" i="3" s="1"/>
  <c r="B1348" i="3" s="1"/>
  <c r="B1349" i="3" s="1"/>
  <c r="B1350" i="3" s="1"/>
  <c r="B1351" i="3" s="1"/>
  <c r="B1352" i="3" s="1"/>
  <c r="B1353" i="3" s="1"/>
  <c r="B1354" i="3" s="1"/>
  <c r="B1355" i="3" s="1"/>
  <c r="B1356" i="3" s="1"/>
  <c r="B1357" i="3" s="1"/>
  <c r="B1358" i="3" s="1"/>
  <c r="B1359" i="3" s="1"/>
  <c r="B1360" i="3" s="1"/>
  <c r="B1361" i="3" s="1"/>
  <c r="B1362" i="3" s="1"/>
  <c r="B1363" i="3" s="1"/>
  <c r="B1364" i="3" s="1"/>
  <c r="B1365" i="3" s="1"/>
  <c r="B1366" i="3" s="1"/>
  <c r="B1367" i="3" s="1"/>
  <c r="B1368" i="3" s="1"/>
  <c r="B1369" i="3" s="1"/>
  <c r="B1370" i="3" s="1"/>
  <c r="B1371" i="3" s="1"/>
  <c r="B1372" i="3" s="1"/>
  <c r="B1373" i="3" s="1"/>
  <c r="B1374" i="3" s="1"/>
  <c r="B1375" i="3" s="1"/>
  <c r="B1376" i="3" s="1"/>
  <c r="B1377" i="3" s="1"/>
  <c r="B1378" i="3" s="1"/>
  <c r="B1379" i="3" s="1"/>
  <c r="B1380" i="3" s="1"/>
  <c r="B1381" i="3" s="1"/>
  <c r="B1382" i="3" s="1"/>
  <c r="B1383" i="3" s="1"/>
  <c r="B1384" i="3" s="1"/>
  <c r="B1385" i="3" s="1"/>
  <c r="B1386" i="3" s="1"/>
  <c r="B1387" i="3" s="1"/>
  <c r="B1388" i="3" s="1"/>
  <c r="B1389" i="3" s="1"/>
  <c r="B1390" i="3" s="1"/>
  <c r="B1391" i="3" s="1"/>
  <c r="B1392" i="3" s="1"/>
  <c r="B1393" i="3" s="1"/>
  <c r="B1394" i="3" s="1"/>
  <c r="B1395" i="3" s="1"/>
  <c r="B1396" i="3" s="1"/>
  <c r="B1397" i="3" s="1"/>
  <c r="B1398" i="3" s="1"/>
  <c r="B1399" i="3" s="1"/>
  <c r="B1400" i="3" s="1"/>
  <c r="B1401" i="3" s="1"/>
  <c r="B1402" i="3" s="1"/>
  <c r="B1403" i="3" s="1"/>
  <c r="B1404" i="3" s="1"/>
  <c r="B1405" i="3" s="1"/>
  <c r="B1406" i="3" s="1"/>
  <c r="B1407" i="3" s="1"/>
  <c r="B1408" i="3" s="1"/>
  <c r="B1409" i="3" s="1"/>
  <c r="B1410" i="3" s="1"/>
  <c r="B1411" i="3" s="1"/>
  <c r="B1412" i="3" s="1"/>
  <c r="B1413" i="3" s="1"/>
  <c r="B1414" i="3" s="1"/>
  <c r="B1415" i="3" s="1"/>
  <c r="B1416" i="3" s="1"/>
  <c r="B1417" i="3" s="1"/>
  <c r="B1418" i="3" s="1"/>
  <c r="B1419" i="3" s="1"/>
  <c r="B1420" i="3" s="1"/>
  <c r="B1421" i="3" s="1"/>
  <c r="B1422" i="3" s="1"/>
  <c r="B1423" i="3" s="1"/>
  <c r="B1424" i="3" s="1"/>
  <c r="B1425" i="3" s="1"/>
  <c r="B1426" i="3" s="1"/>
  <c r="B1427" i="3" s="1"/>
  <c r="B1428" i="3" s="1"/>
  <c r="B1429" i="3" s="1"/>
  <c r="B1430" i="3" s="1"/>
  <c r="B1431" i="3" s="1"/>
  <c r="B1432" i="3" s="1"/>
  <c r="B1433" i="3" s="1"/>
  <c r="B1434" i="3" s="1"/>
  <c r="B1435" i="3" s="1"/>
  <c r="B1436" i="3" s="1"/>
  <c r="B1437" i="3" s="1"/>
  <c r="B1438" i="3" s="1"/>
  <c r="B1439" i="3" s="1"/>
  <c r="B1440" i="3" s="1"/>
  <c r="B1441" i="3" s="1"/>
  <c r="B1442" i="3" s="1"/>
  <c r="B1443" i="3" s="1"/>
  <c r="B1444" i="3" s="1"/>
  <c r="B1445" i="3" s="1"/>
  <c r="B1446" i="3" s="1"/>
  <c r="B1447" i="3" s="1"/>
  <c r="B1448" i="3" s="1"/>
  <c r="B1449" i="3" s="1"/>
  <c r="B1450" i="3" s="1"/>
  <c r="B1451" i="3" s="1"/>
  <c r="B1452" i="3" s="1"/>
  <c r="B1453" i="3" s="1"/>
  <c r="B1454" i="3" s="1"/>
  <c r="B1455" i="3" s="1"/>
  <c r="B1456" i="3" s="1"/>
  <c r="B1457" i="3" s="1"/>
  <c r="B1458" i="3" s="1"/>
  <c r="B1459" i="3" s="1"/>
  <c r="B1460" i="3" s="1"/>
  <c r="B1461" i="3" s="1"/>
  <c r="B1462" i="3" s="1"/>
  <c r="B1463" i="3" s="1"/>
  <c r="B1464" i="3" s="1"/>
  <c r="B1465" i="3" s="1"/>
  <c r="B1466" i="3" s="1"/>
  <c r="B1467" i="3" s="1"/>
  <c r="B1468" i="3" s="1"/>
  <c r="B1469" i="3" s="1"/>
  <c r="B1470" i="3" s="1"/>
  <c r="B1471" i="3" s="1"/>
  <c r="B1472" i="3" s="1"/>
  <c r="B1473" i="3" s="1"/>
  <c r="B1474" i="3" s="1"/>
  <c r="B1475" i="3" s="1"/>
  <c r="B1476" i="3" s="1"/>
  <c r="B1477" i="3" s="1"/>
  <c r="B1478" i="3" s="1"/>
  <c r="B1479" i="3" s="1"/>
  <c r="B1480" i="3" s="1"/>
  <c r="B1481" i="3" s="1"/>
  <c r="B1482" i="3" s="1"/>
  <c r="B1483" i="3" s="1"/>
  <c r="B1484" i="3" s="1"/>
  <c r="B1485" i="3" s="1"/>
  <c r="B1486" i="3" s="1"/>
  <c r="B1487" i="3" s="1"/>
  <c r="B1488" i="3" s="1"/>
  <c r="B1489" i="3" s="1"/>
  <c r="B1490" i="3" s="1"/>
  <c r="B1491" i="3" s="1"/>
  <c r="B1492" i="3" s="1"/>
  <c r="B1493" i="3" s="1"/>
  <c r="B1494" i="3" s="1"/>
  <c r="B1495" i="3" s="1"/>
  <c r="B1496" i="3" s="1"/>
  <c r="B1497" i="3" s="1"/>
  <c r="B1498" i="3" s="1"/>
  <c r="B1499" i="3" s="1"/>
  <c r="B1500" i="3" s="1"/>
  <c r="B1501" i="3" s="1"/>
  <c r="B1502" i="3" s="1"/>
  <c r="B1503" i="3" s="1"/>
  <c r="B1504" i="3" s="1"/>
  <c r="B1505" i="3" s="1"/>
  <c r="B1506" i="3" s="1"/>
  <c r="B1507" i="3" s="1"/>
  <c r="B1508" i="3" s="1"/>
  <c r="B1509" i="3" s="1"/>
  <c r="B1510" i="3" s="1"/>
  <c r="B1511" i="3" s="1"/>
  <c r="B1512" i="3" s="1"/>
  <c r="B1513" i="3" s="1"/>
  <c r="B1514" i="3" s="1"/>
  <c r="B1515" i="3" s="1"/>
  <c r="B1516" i="3" s="1"/>
  <c r="B1517" i="3" s="1"/>
  <c r="B1518" i="3" s="1"/>
  <c r="B1519" i="3" s="1"/>
  <c r="B1520" i="3" s="1"/>
  <c r="B1521" i="3" s="1"/>
  <c r="B1522" i="3" s="1"/>
  <c r="B1523" i="3" s="1"/>
  <c r="B1524" i="3" s="1"/>
  <c r="B1525" i="3" s="1"/>
  <c r="B1526" i="3" s="1"/>
  <c r="B1527" i="3" s="1"/>
  <c r="B1528" i="3" s="1"/>
  <c r="B1529" i="3" s="1"/>
  <c r="B1530" i="3" s="1"/>
  <c r="B1531" i="3" s="1"/>
  <c r="B1532" i="3" s="1"/>
  <c r="B1533" i="3" s="1"/>
  <c r="B1534" i="3" s="1"/>
  <c r="B1535" i="3" s="1"/>
  <c r="B1536" i="3" s="1"/>
  <c r="B1537" i="3" s="1"/>
  <c r="B1538" i="3" s="1"/>
  <c r="B1539" i="3" s="1"/>
  <c r="B1540" i="3" s="1"/>
  <c r="B1541" i="3" s="1"/>
  <c r="B1542" i="3" s="1"/>
  <c r="B1543" i="3" s="1"/>
  <c r="B1544" i="3" s="1"/>
  <c r="B1545" i="3" s="1"/>
  <c r="B1546" i="3" s="1"/>
  <c r="B1547" i="3" s="1"/>
  <c r="B1548" i="3" s="1"/>
  <c r="B1549" i="3" s="1"/>
  <c r="B1550" i="3" s="1"/>
  <c r="B1551" i="3" s="1"/>
  <c r="B1552" i="3" s="1"/>
  <c r="B1553" i="3" s="1"/>
  <c r="B1554" i="3" s="1"/>
  <c r="B1555" i="3" s="1"/>
  <c r="B1556" i="3" s="1"/>
  <c r="B1557" i="3" s="1"/>
  <c r="B1558" i="3" s="1"/>
  <c r="B1559" i="3" s="1"/>
  <c r="B1560" i="3" s="1"/>
  <c r="B1561" i="3" s="1"/>
  <c r="B1562" i="3" s="1"/>
  <c r="B1563" i="3" s="1"/>
  <c r="B1564" i="3" s="1"/>
  <c r="B1565" i="3" s="1"/>
  <c r="B1566" i="3" s="1"/>
  <c r="B1567" i="3" s="1"/>
  <c r="B1568" i="3" s="1"/>
  <c r="B1569" i="3" s="1"/>
  <c r="B1570" i="3" s="1"/>
  <c r="B1571" i="3" s="1"/>
  <c r="B1572" i="3" s="1"/>
  <c r="B1573" i="3" s="1"/>
  <c r="B1574" i="3" s="1"/>
  <c r="B1575" i="3" s="1"/>
  <c r="B1576" i="3" s="1"/>
  <c r="B1577" i="3" s="1"/>
  <c r="B1578" i="3" s="1"/>
  <c r="B1579" i="3" s="1"/>
  <c r="B1580" i="3" s="1"/>
  <c r="B1581" i="3" s="1"/>
  <c r="B1582" i="3" s="1"/>
  <c r="B1583" i="3" s="1"/>
  <c r="B1584" i="3" s="1"/>
  <c r="B1585" i="3" s="1"/>
  <c r="B1586" i="3" s="1"/>
  <c r="B1587" i="3" s="1"/>
  <c r="B1588" i="3" s="1"/>
  <c r="B1589" i="3" s="1"/>
  <c r="B1590" i="3" s="1"/>
  <c r="B1591" i="3" s="1"/>
  <c r="B1592" i="3" s="1"/>
  <c r="B1593" i="3" s="1"/>
  <c r="B1594" i="3" s="1"/>
  <c r="B1595" i="3" s="1"/>
  <c r="B1596" i="3" s="1"/>
  <c r="B1597" i="3" s="1"/>
  <c r="B1598" i="3" s="1"/>
  <c r="B1599" i="3" s="1"/>
  <c r="B1600" i="3" s="1"/>
  <c r="B1601" i="3" s="1"/>
  <c r="B1602" i="3" s="1"/>
  <c r="B1603" i="3" s="1"/>
  <c r="B1604" i="3" s="1"/>
  <c r="B1605" i="3" s="1"/>
  <c r="B1606" i="3" s="1"/>
  <c r="B1607" i="3" s="1"/>
  <c r="B1608" i="3" s="1"/>
  <c r="B1609" i="3" s="1"/>
  <c r="B1610" i="3" s="1"/>
  <c r="B1611" i="3" s="1"/>
  <c r="B1612" i="3" s="1"/>
  <c r="B1613" i="3" s="1"/>
  <c r="B1614" i="3" s="1"/>
  <c r="B1615" i="3" s="1"/>
  <c r="B1616" i="3" s="1"/>
  <c r="B1617" i="3" s="1"/>
  <c r="B1618" i="3" s="1"/>
  <c r="B1619" i="3" s="1"/>
  <c r="B1620" i="3" s="1"/>
  <c r="B1621" i="3" s="1"/>
  <c r="B1622" i="3" s="1"/>
  <c r="B1623" i="3" s="1"/>
  <c r="B1624" i="3" s="1"/>
  <c r="B1625" i="3" s="1"/>
  <c r="B1626" i="3" s="1"/>
  <c r="B1627" i="3" s="1"/>
  <c r="B1628" i="3" s="1"/>
  <c r="B1629" i="3" s="1"/>
  <c r="B1630" i="3" s="1"/>
  <c r="B1631" i="3" s="1"/>
  <c r="B1632" i="3" s="1"/>
  <c r="B1633" i="3" s="1"/>
  <c r="B1634" i="3" s="1"/>
  <c r="B1635" i="3" s="1"/>
  <c r="B1636" i="3" s="1"/>
  <c r="B1637" i="3" s="1"/>
  <c r="B1638" i="3" s="1"/>
  <c r="B1639" i="3" s="1"/>
  <c r="B1640" i="3" s="1"/>
  <c r="B1641" i="3" s="1"/>
  <c r="B1642" i="3" s="1"/>
  <c r="B1643" i="3" s="1"/>
  <c r="B1644" i="3" s="1"/>
  <c r="B1645" i="3" s="1"/>
  <c r="B1646" i="3" s="1"/>
  <c r="B1647" i="3" s="1"/>
  <c r="B1648" i="3" s="1"/>
  <c r="B1649" i="3" s="1"/>
  <c r="B1650" i="3" s="1"/>
  <c r="B1651" i="3" s="1"/>
  <c r="B1652" i="3" s="1"/>
  <c r="B1653" i="3" s="1"/>
  <c r="B1654" i="3" s="1"/>
  <c r="B1655" i="3" s="1"/>
  <c r="B1656" i="3" s="1"/>
  <c r="B1657" i="3" s="1"/>
  <c r="B1658" i="3" s="1"/>
  <c r="B1659" i="3" s="1"/>
  <c r="B1660" i="3" s="1"/>
  <c r="B1661" i="3" s="1"/>
  <c r="B1662" i="3" s="1"/>
  <c r="B1663" i="3" s="1"/>
  <c r="B1664" i="3" s="1"/>
  <c r="B1665" i="3" s="1"/>
  <c r="B1666" i="3" s="1"/>
  <c r="B1667" i="3" s="1"/>
  <c r="B1668" i="3" s="1"/>
  <c r="B1669" i="3" s="1"/>
  <c r="B1670" i="3" s="1"/>
  <c r="B1671" i="3" s="1"/>
  <c r="B1672" i="3" s="1"/>
  <c r="B1673" i="3" s="1"/>
  <c r="B1674" i="3" s="1"/>
  <c r="B1675" i="3" s="1"/>
  <c r="B1676" i="3" s="1"/>
  <c r="B1677" i="3" s="1"/>
  <c r="B1678" i="3" s="1"/>
  <c r="B1679" i="3" s="1"/>
  <c r="B1680" i="3" s="1"/>
  <c r="B1681" i="3" s="1"/>
  <c r="B1682" i="3" s="1"/>
  <c r="B1683" i="3" s="1"/>
  <c r="B1684" i="3" s="1"/>
  <c r="B1685" i="3" s="1"/>
  <c r="B1686" i="3" s="1"/>
  <c r="B1687" i="3" s="1"/>
  <c r="B1688" i="3" s="1"/>
  <c r="B1689" i="3" s="1"/>
  <c r="B1690" i="3" s="1"/>
  <c r="B1691" i="3" s="1"/>
  <c r="B1692" i="3" s="1"/>
  <c r="B1693" i="3" s="1"/>
  <c r="B1694" i="3" s="1"/>
  <c r="B1695" i="3" s="1"/>
  <c r="B1696" i="3" s="1"/>
  <c r="B1697" i="3" s="1"/>
  <c r="B1698" i="3" s="1"/>
  <c r="B1699" i="3" s="1"/>
  <c r="B1700" i="3" s="1"/>
  <c r="B1701" i="3" s="1"/>
  <c r="B1702" i="3" s="1"/>
  <c r="B1703" i="3" s="1"/>
  <c r="B1704" i="3" s="1"/>
  <c r="B1705" i="3" s="1"/>
  <c r="B1706" i="3" s="1"/>
  <c r="B1707" i="3" s="1"/>
  <c r="B1708" i="3" s="1"/>
  <c r="B1709" i="3" s="1"/>
  <c r="B1710" i="3" s="1"/>
  <c r="B1711" i="3" s="1"/>
  <c r="B1712" i="3" s="1"/>
  <c r="B1713" i="3" s="1"/>
  <c r="B1714" i="3" s="1"/>
  <c r="B1715" i="3" s="1"/>
  <c r="B1716" i="3" s="1"/>
  <c r="B1717" i="3" s="1"/>
  <c r="B1718" i="3" s="1"/>
  <c r="B1719" i="3" s="1"/>
  <c r="B1720" i="3" s="1"/>
  <c r="B1721" i="3" s="1"/>
  <c r="B1722" i="3" s="1"/>
  <c r="B1723" i="3" s="1"/>
  <c r="B1724" i="3" s="1"/>
  <c r="B1725" i="3" s="1"/>
  <c r="B1726" i="3" s="1"/>
  <c r="B1727" i="3" s="1"/>
  <c r="B1728" i="3" s="1"/>
  <c r="B1729" i="3" s="1"/>
  <c r="B1730" i="3" s="1"/>
  <c r="B1731" i="3" s="1"/>
  <c r="B1732" i="3" s="1"/>
  <c r="B1733" i="3" s="1"/>
  <c r="B1734" i="3" s="1"/>
  <c r="B1735" i="3" s="1"/>
  <c r="B1736" i="3" s="1"/>
  <c r="B1737" i="3" s="1"/>
  <c r="B1738" i="3" s="1"/>
  <c r="B1739" i="3" s="1"/>
  <c r="B1740" i="3" s="1"/>
  <c r="B1741" i="3" s="1"/>
  <c r="B1742" i="3" s="1"/>
  <c r="B1743" i="3" s="1"/>
  <c r="B1744" i="3" s="1"/>
  <c r="B1745" i="3" s="1"/>
  <c r="B1746" i="3" s="1"/>
  <c r="B1747" i="3" s="1"/>
  <c r="B1748" i="3" s="1"/>
  <c r="B1749" i="3" s="1"/>
  <c r="B1750" i="3" s="1"/>
  <c r="B1751" i="3" s="1"/>
  <c r="B1752" i="3" s="1"/>
  <c r="B1753" i="3" s="1"/>
  <c r="B1754" i="3" s="1"/>
  <c r="B1755" i="3" s="1"/>
  <c r="B1756" i="3" s="1"/>
  <c r="B1757" i="3" s="1"/>
  <c r="B1758" i="3" s="1"/>
  <c r="B1759" i="3" s="1"/>
  <c r="B1760" i="3" s="1"/>
  <c r="B1761" i="3" s="1"/>
  <c r="B1762" i="3" s="1"/>
  <c r="B1763" i="3" s="1"/>
  <c r="B1764" i="3" s="1"/>
  <c r="B1765" i="3" s="1"/>
  <c r="B1766" i="3" s="1"/>
  <c r="B1767" i="3" s="1"/>
  <c r="B1768" i="3" s="1"/>
  <c r="B1769" i="3" s="1"/>
  <c r="B1770" i="3" s="1"/>
  <c r="B1771" i="3" s="1"/>
  <c r="B1772" i="3" s="1"/>
  <c r="B1773" i="3" s="1"/>
  <c r="B1774" i="3" s="1"/>
  <c r="B1775" i="3" s="1"/>
  <c r="B1776" i="3" s="1"/>
  <c r="B1777" i="3" s="1"/>
  <c r="B1778" i="3" s="1"/>
  <c r="B1779" i="3" s="1"/>
  <c r="B1780" i="3" s="1"/>
  <c r="B1781" i="3" s="1"/>
  <c r="B1782" i="3" s="1"/>
  <c r="B1783" i="3" s="1"/>
  <c r="B1784" i="3" s="1"/>
  <c r="B1785" i="3" s="1"/>
  <c r="B1786" i="3" s="1"/>
  <c r="B1787" i="3" s="1"/>
  <c r="B1788" i="3" s="1"/>
  <c r="B1789" i="3" s="1"/>
  <c r="B1790" i="3" s="1"/>
  <c r="B1791" i="3" s="1"/>
  <c r="B1792" i="3" s="1"/>
  <c r="B1793" i="3" s="1"/>
  <c r="B1794" i="3" s="1"/>
  <c r="B1795" i="3" s="1"/>
  <c r="B1796" i="3" s="1"/>
  <c r="B1797" i="3" s="1"/>
  <c r="B1798" i="3" s="1"/>
  <c r="B1799" i="3" s="1"/>
  <c r="B1800" i="3" s="1"/>
  <c r="B1801" i="3" s="1"/>
  <c r="B1802" i="3" s="1"/>
  <c r="B1803" i="3" s="1"/>
  <c r="B1804" i="3" s="1"/>
  <c r="B1805" i="3" s="1"/>
  <c r="B1806" i="3" s="1"/>
  <c r="B1807" i="3" s="1"/>
  <c r="B1808" i="3" s="1"/>
  <c r="B1809" i="3" s="1"/>
  <c r="B1810" i="3" s="1"/>
  <c r="B1811" i="3" s="1"/>
  <c r="B1812" i="3" s="1"/>
  <c r="B1813" i="3" s="1"/>
  <c r="B1814" i="3" s="1"/>
  <c r="B1815" i="3" s="1"/>
  <c r="B1816" i="3" s="1"/>
  <c r="B1817" i="3" s="1"/>
  <c r="B1818" i="3" s="1"/>
  <c r="B1819" i="3" s="1"/>
  <c r="B1820" i="3" s="1"/>
  <c r="B1821" i="3" s="1"/>
  <c r="B1822" i="3" s="1"/>
  <c r="B1823" i="3" s="1"/>
  <c r="B1824" i="3" s="1"/>
  <c r="B1825" i="3" s="1"/>
  <c r="B1826" i="3" s="1"/>
  <c r="B1827" i="3" s="1"/>
  <c r="B1828" i="3" s="1"/>
  <c r="B1829" i="3" s="1"/>
  <c r="B1830" i="3" s="1"/>
  <c r="B1831" i="3" s="1"/>
  <c r="B1832" i="3" s="1"/>
  <c r="B1833" i="3" s="1"/>
  <c r="B1834" i="3" s="1"/>
  <c r="B1835" i="3" s="1"/>
  <c r="B1836" i="3" s="1"/>
  <c r="B1837" i="3" s="1"/>
  <c r="B1838" i="3" s="1"/>
  <c r="B1839" i="3" s="1"/>
  <c r="B1840" i="3" s="1"/>
  <c r="B1841" i="3" s="1"/>
  <c r="B1842" i="3" s="1"/>
  <c r="B1843" i="3" s="1"/>
  <c r="B1844" i="3" s="1"/>
  <c r="B1845" i="3" s="1"/>
  <c r="B1846" i="3" s="1"/>
  <c r="B1847" i="3" s="1"/>
  <c r="B1848" i="3" s="1"/>
  <c r="B1849" i="3" s="1"/>
  <c r="B1850" i="3" s="1"/>
  <c r="B1851" i="3" s="1"/>
  <c r="B1852" i="3" s="1"/>
  <c r="B1853" i="3" s="1"/>
  <c r="B1854" i="3" s="1"/>
  <c r="B1855" i="3" s="1"/>
  <c r="B1856" i="3" s="1"/>
  <c r="B1857" i="3" s="1"/>
  <c r="B1858" i="3" s="1"/>
  <c r="B1859" i="3" s="1"/>
  <c r="B1860" i="3" s="1"/>
  <c r="B1861" i="3" s="1"/>
  <c r="B1862" i="3" s="1"/>
  <c r="B1863" i="3" s="1"/>
  <c r="B1864" i="3" s="1"/>
  <c r="B1865" i="3" s="1"/>
  <c r="B1866" i="3" s="1"/>
  <c r="B1867" i="3" s="1"/>
  <c r="B1868" i="3" s="1"/>
  <c r="B1869" i="3" s="1"/>
  <c r="B1870" i="3" s="1"/>
  <c r="B1871" i="3" s="1"/>
  <c r="B1872" i="3" s="1"/>
  <c r="B1873" i="3" s="1"/>
  <c r="B1874" i="3" s="1"/>
  <c r="B1875" i="3" s="1"/>
  <c r="B1876" i="3" s="1"/>
  <c r="B1877" i="3" s="1"/>
  <c r="B1878" i="3" s="1"/>
  <c r="B1879" i="3" s="1"/>
  <c r="B1880" i="3" s="1"/>
  <c r="B1881" i="3" s="1"/>
  <c r="B1882" i="3" s="1"/>
  <c r="B1883" i="3" s="1"/>
  <c r="B1884" i="3" s="1"/>
  <c r="B1885" i="3" s="1"/>
  <c r="B1886" i="3" s="1"/>
  <c r="B1887" i="3" s="1"/>
  <c r="B1888" i="3" s="1"/>
  <c r="B1889" i="3" s="1"/>
  <c r="B1890" i="3" s="1"/>
  <c r="B1891" i="3" s="1"/>
  <c r="B1892" i="3" s="1"/>
  <c r="B1893" i="3" s="1"/>
  <c r="B1894" i="3" s="1"/>
  <c r="B1895" i="3" s="1"/>
  <c r="B1896" i="3" s="1"/>
  <c r="B1897" i="3" s="1"/>
  <c r="B1898" i="3" s="1"/>
  <c r="B1899" i="3" s="1"/>
  <c r="B1900" i="3" s="1"/>
  <c r="B1901" i="3" s="1"/>
  <c r="B1902" i="3" s="1"/>
  <c r="B1903" i="3" s="1"/>
  <c r="B1904" i="3" s="1"/>
  <c r="B1905" i="3" s="1"/>
  <c r="B1906" i="3" s="1"/>
  <c r="B1907" i="3" s="1"/>
  <c r="B1908" i="3" s="1"/>
  <c r="B1909" i="3" s="1"/>
  <c r="B1910" i="3" s="1"/>
  <c r="B1911" i="3" s="1"/>
  <c r="B1912" i="3" s="1"/>
  <c r="B1913" i="3" s="1"/>
  <c r="B1914" i="3" s="1"/>
  <c r="B1915" i="3" s="1"/>
  <c r="B1916" i="3" s="1"/>
  <c r="B1917" i="3" s="1"/>
  <c r="B1918" i="3" s="1"/>
  <c r="B1919" i="3" s="1"/>
  <c r="B1920" i="3" s="1"/>
  <c r="B1921" i="3" s="1"/>
  <c r="B1922" i="3" s="1"/>
  <c r="B1923" i="3" s="1"/>
  <c r="B1924" i="3" s="1"/>
  <c r="B1925" i="3" s="1"/>
  <c r="B1926" i="3" s="1"/>
  <c r="B1927" i="3" s="1"/>
  <c r="B1928" i="3" s="1"/>
  <c r="B1929" i="3" s="1"/>
  <c r="B1930" i="3" s="1"/>
  <c r="B1931" i="3" s="1"/>
  <c r="B1932" i="3" s="1"/>
  <c r="B1933" i="3" s="1"/>
  <c r="B1934" i="3" s="1"/>
  <c r="B1935" i="3" s="1"/>
  <c r="B1936" i="3" s="1"/>
  <c r="B1937" i="3" s="1"/>
  <c r="B1938" i="3" s="1"/>
  <c r="B1939" i="3" s="1"/>
  <c r="B1940" i="3" s="1"/>
  <c r="B1941" i="3" s="1"/>
  <c r="B1942" i="3" s="1"/>
  <c r="B1943" i="3" s="1"/>
  <c r="B1944" i="3" s="1"/>
  <c r="B1945" i="3" s="1"/>
  <c r="B1946" i="3" s="1"/>
  <c r="B1947" i="3" s="1"/>
  <c r="B1948" i="3" s="1"/>
  <c r="B1949" i="3" s="1"/>
  <c r="B1950" i="3" s="1"/>
  <c r="B1951" i="3" s="1"/>
  <c r="B1952" i="3" s="1"/>
  <c r="B1953" i="3" s="1"/>
  <c r="B1954" i="3" s="1"/>
  <c r="B1955" i="3" s="1"/>
  <c r="B1956" i="3" s="1"/>
  <c r="B1957" i="3" s="1"/>
  <c r="B1958" i="3" s="1"/>
  <c r="B1959" i="3" s="1"/>
  <c r="B1960" i="3" s="1"/>
  <c r="B1961" i="3" s="1"/>
  <c r="B1962" i="3" s="1"/>
  <c r="B1963" i="3" s="1"/>
  <c r="B1964" i="3" s="1"/>
  <c r="B1965" i="3" s="1"/>
  <c r="B1966" i="3" s="1"/>
  <c r="B1967" i="3" s="1"/>
  <c r="B1968" i="3" s="1"/>
  <c r="B1969" i="3" s="1"/>
  <c r="B1970" i="3" s="1"/>
  <c r="B1971" i="3" s="1"/>
  <c r="B1972" i="3" s="1"/>
  <c r="B1973" i="3" s="1"/>
  <c r="B1974" i="3" s="1"/>
  <c r="B1975" i="3" s="1"/>
  <c r="B1976" i="3" s="1"/>
  <c r="B1977" i="3" s="1"/>
  <c r="B1978" i="3" s="1"/>
  <c r="B1979" i="3" s="1"/>
  <c r="B1980" i="3" s="1"/>
  <c r="B1981" i="3" s="1"/>
  <c r="B1982" i="3" s="1"/>
  <c r="B1983" i="3" s="1"/>
  <c r="B1984" i="3" s="1"/>
  <c r="B1985" i="3" s="1"/>
  <c r="B1986" i="3" s="1"/>
  <c r="B1987" i="3" s="1"/>
  <c r="B1988" i="3" s="1"/>
  <c r="B1989" i="3" s="1"/>
  <c r="B1990" i="3" s="1"/>
  <c r="B1991" i="3" s="1"/>
  <c r="B1992" i="3" s="1"/>
  <c r="B1993" i="3" s="1"/>
  <c r="B1994" i="3" s="1"/>
  <c r="B1995" i="3" s="1"/>
  <c r="B1996" i="3" s="1"/>
  <c r="B1997" i="3" s="1"/>
  <c r="B1998" i="3" s="1"/>
  <c r="B1999" i="3" s="1"/>
  <c r="B2000" i="3" s="1"/>
  <c r="B2001" i="3" s="1"/>
  <c r="B2002" i="3" s="1"/>
  <c r="B2003" i="3" s="1"/>
  <c r="B2004" i="3" s="1"/>
  <c r="B2005" i="3" s="1"/>
  <c r="B2006" i="3" s="1"/>
  <c r="B2007" i="3" s="1"/>
  <c r="B2008" i="3" s="1"/>
  <c r="B2009" i="3" s="1"/>
  <c r="B2010" i="3" s="1"/>
  <c r="B2011" i="3" s="1"/>
  <c r="B2012" i="3" s="1"/>
  <c r="B2013" i="3" s="1"/>
  <c r="B2014" i="3" s="1"/>
  <c r="B2015" i="3" s="1"/>
  <c r="B2016" i="3" s="1"/>
  <c r="B2017" i="3" s="1"/>
  <c r="B2018" i="3" s="1"/>
  <c r="B2019" i="3" s="1"/>
  <c r="B2020" i="3" s="1"/>
  <c r="B2021" i="3" s="1"/>
  <c r="B2022" i="3" s="1"/>
  <c r="B2023" i="3" s="1"/>
  <c r="B2024" i="3" s="1"/>
  <c r="B2025" i="3" s="1"/>
  <c r="B2026" i="3" s="1"/>
  <c r="B2027" i="3" s="1"/>
  <c r="B2028" i="3" s="1"/>
  <c r="B2029" i="3" s="1"/>
  <c r="B2030" i="3" s="1"/>
  <c r="B2031" i="3" s="1"/>
  <c r="B2032" i="3" s="1"/>
  <c r="B2033" i="3" s="1"/>
  <c r="B2034" i="3" s="1"/>
  <c r="B2035" i="3" s="1"/>
  <c r="B2036" i="3" s="1"/>
  <c r="B2037" i="3" s="1"/>
  <c r="B2038" i="3" s="1"/>
  <c r="B2039" i="3" s="1"/>
  <c r="B2040" i="3" s="1"/>
  <c r="B2041" i="3" s="1"/>
  <c r="B2042" i="3" s="1"/>
  <c r="B2043" i="3" s="1"/>
  <c r="B2044" i="3" s="1"/>
  <c r="B2045" i="3" s="1"/>
  <c r="B2046" i="3" s="1"/>
  <c r="B2047" i="3" s="1"/>
  <c r="B2048" i="3" s="1"/>
  <c r="B2049" i="3" s="1"/>
  <c r="B2050" i="3" s="1"/>
  <c r="B2051" i="3" s="1"/>
  <c r="B2052" i="3" s="1"/>
  <c r="B2053" i="3" s="1"/>
  <c r="B2054" i="3" s="1"/>
  <c r="B2055" i="3" s="1"/>
  <c r="B2056" i="3" s="1"/>
  <c r="B2057" i="3" s="1"/>
  <c r="B2058" i="3" s="1"/>
  <c r="B2059" i="3" s="1"/>
  <c r="B2060" i="3" s="1"/>
  <c r="B2061" i="3" s="1"/>
  <c r="B2062" i="3" s="1"/>
  <c r="B2063" i="3" s="1"/>
  <c r="B2064" i="3" s="1"/>
  <c r="B2065" i="3" s="1"/>
  <c r="B2066" i="3" s="1"/>
  <c r="B2067" i="3" s="1"/>
  <c r="B2068" i="3" s="1"/>
  <c r="B2069" i="3" s="1"/>
  <c r="B2070" i="3" s="1"/>
  <c r="B2071" i="3" s="1"/>
  <c r="B2072" i="3" s="1"/>
  <c r="B2073" i="3" s="1"/>
  <c r="B2074" i="3" s="1"/>
  <c r="B2075" i="3" s="1"/>
  <c r="B2076" i="3" s="1"/>
  <c r="B2077" i="3" s="1"/>
  <c r="B2078" i="3" s="1"/>
  <c r="B2079" i="3" s="1"/>
  <c r="B2080" i="3" s="1"/>
  <c r="B2081" i="3" s="1"/>
  <c r="B2082" i="3" s="1"/>
  <c r="B2083" i="3" s="1"/>
  <c r="B2084" i="3" s="1"/>
  <c r="B2085" i="3" s="1"/>
  <c r="B2086" i="3" s="1"/>
  <c r="B2087" i="3" s="1"/>
  <c r="B2088" i="3" s="1"/>
  <c r="B2089" i="3" s="1"/>
  <c r="B2090" i="3" s="1"/>
  <c r="B2091" i="3" s="1"/>
  <c r="B2092" i="3" s="1"/>
  <c r="B2093" i="3" s="1"/>
  <c r="B2094" i="3" s="1"/>
  <c r="B2095" i="3" s="1"/>
  <c r="B2096" i="3" s="1"/>
  <c r="B2097" i="3" s="1"/>
  <c r="B2098" i="3" s="1"/>
  <c r="B2099" i="3" s="1"/>
  <c r="B2100" i="3" s="1"/>
  <c r="B2101" i="3" s="1"/>
  <c r="B2102" i="3" s="1"/>
  <c r="B2103" i="3" s="1"/>
  <c r="B2104" i="3" s="1"/>
  <c r="B2105" i="3" s="1"/>
  <c r="B2106" i="3" s="1"/>
  <c r="B2107" i="3" s="1"/>
  <c r="B2108" i="3" s="1"/>
  <c r="B2109" i="3" s="1"/>
  <c r="B2110" i="3" s="1"/>
  <c r="B2111" i="3" s="1"/>
  <c r="B2112" i="3" s="1"/>
  <c r="B2113" i="3" s="1"/>
  <c r="B2114" i="3" s="1"/>
  <c r="B2115" i="3" s="1"/>
  <c r="B2116" i="3" s="1"/>
  <c r="B2117" i="3" s="1"/>
  <c r="B2118" i="3" s="1"/>
  <c r="B2119" i="3" s="1"/>
  <c r="B2120" i="3" s="1"/>
  <c r="B2121" i="3" s="1"/>
  <c r="B2122" i="3" s="1"/>
  <c r="B2123" i="3" s="1"/>
  <c r="B2124" i="3" s="1"/>
  <c r="B2125" i="3" s="1"/>
  <c r="B2126" i="3" s="1"/>
  <c r="B2127" i="3" s="1"/>
  <c r="B2128" i="3" s="1"/>
  <c r="B2129" i="3" s="1"/>
  <c r="B2130" i="3" s="1"/>
  <c r="B2131" i="3" s="1"/>
  <c r="B2132" i="3" s="1"/>
  <c r="B2133" i="3" s="1"/>
  <c r="B2134" i="3" s="1"/>
  <c r="B2135" i="3" s="1"/>
  <c r="B2136" i="3" s="1"/>
  <c r="B2137" i="3" s="1"/>
  <c r="B2138" i="3" s="1"/>
  <c r="B2139" i="3" s="1"/>
  <c r="B2140" i="3" s="1"/>
  <c r="B2141" i="3" s="1"/>
  <c r="B2142" i="3" s="1"/>
  <c r="B2143" i="3" s="1"/>
  <c r="B2144" i="3" s="1"/>
  <c r="B2145" i="3" s="1"/>
  <c r="B2146" i="3" s="1"/>
  <c r="B2147" i="3" s="1"/>
  <c r="B2148" i="3" s="1"/>
  <c r="B2149" i="3" s="1"/>
  <c r="B2150" i="3" s="1"/>
  <c r="B2151" i="3" s="1"/>
  <c r="B2152" i="3" s="1"/>
  <c r="B2153" i="3" s="1"/>
  <c r="B2154" i="3" s="1"/>
  <c r="B2155" i="3" s="1"/>
  <c r="B2156" i="3" s="1"/>
  <c r="B2157" i="3" s="1"/>
  <c r="B2158" i="3" s="1"/>
  <c r="B2159" i="3" s="1"/>
  <c r="B2160" i="3" s="1"/>
  <c r="B2161" i="3" s="1"/>
  <c r="B2162" i="3" s="1"/>
  <c r="B2163" i="3" s="1"/>
  <c r="B2164" i="3" s="1"/>
  <c r="B2165" i="3" s="1"/>
  <c r="B2166" i="3" s="1"/>
  <c r="B2167" i="3" s="1"/>
  <c r="B2168" i="3" s="1"/>
  <c r="B2169" i="3" s="1"/>
  <c r="B2170" i="3" s="1"/>
  <c r="B2171" i="3" s="1"/>
  <c r="B2172" i="3" s="1"/>
  <c r="B2173" i="3" s="1"/>
  <c r="B2174" i="3" s="1"/>
  <c r="B2175" i="3" s="1"/>
  <c r="B2176" i="3" s="1"/>
  <c r="B2177" i="3" s="1"/>
  <c r="B2178" i="3" s="1"/>
  <c r="B2179" i="3" s="1"/>
  <c r="B2180" i="3" s="1"/>
  <c r="B2181" i="3" s="1"/>
  <c r="B2182" i="3" s="1"/>
  <c r="B2183" i="3" s="1"/>
  <c r="B2184" i="3" s="1"/>
  <c r="B2185" i="3" s="1"/>
  <c r="B2186" i="3" s="1"/>
  <c r="B2187" i="3" s="1"/>
  <c r="B2188" i="3" s="1"/>
  <c r="B2189" i="3" s="1"/>
  <c r="B2190" i="3" s="1"/>
  <c r="B2191" i="3" s="1"/>
  <c r="B2192" i="3" s="1"/>
  <c r="B2193" i="3" s="1"/>
  <c r="B2194" i="3" s="1"/>
  <c r="B2195" i="3" s="1"/>
  <c r="B2196" i="3" s="1"/>
  <c r="B2197" i="3" s="1"/>
  <c r="B2198" i="3" s="1"/>
  <c r="B2199" i="3" s="1"/>
  <c r="B2200" i="3" s="1"/>
  <c r="B2201" i="3" s="1"/>
  <c r="B2202" i="3" s="1"/>
  <c r="B2203" i="3" s="1"/>
  <c r="B2204" i="3" s="1"/>
  <c r="B2205" i="3" s="1"/>
  <c r="B2206" i="3" s="1"/>
  <c r="B2207" i="3" s="1"/>
  <c r="B2208" i="3" s="1"/>
  <c r="B2209" i="3" s="1"/>
  <c r="B2210" i="3" s="1"/>
  <c r="B2211" i="3" s="1"/>
  <c r="B2212" i="3" s="1"/>
  <c r="B2213" i="3" s="1"/>
  <c r="B2214" i="3" s="1"/>
  <c r="B2215" i="3" s="1"/>
  <c r="B2216" i="3" s="1"/>
  <c r="B2217" i="3" s="1"/>
  <c r="B2218" i="3" s="1"/>
  <c r="B2219" i="3" s="1"/>
  <c r="B2220" i="3" s="1"/>
  <c r="B2221" i="3" s="1"/>
  <c r="B2222" i="3" s="1"/>
  <c r="B2223" i="3" s="1"/>
  <c r="B2224" i="3" s="1"/>
  <c r="B2225" i="3" s="1"/>
  <c r="B2226" i="3" s="1"/>
  <c r="B2227" i="3" s="1"/>
  <c r="B2228" i="3" s="1"/>
  <c r="B2229" i="3" s="1"/>
  <c r="B2230" i="3" s="1"/>
  <c r="B2231" i="3" s="1"/>
  <c r="B2232" i="3" s="1"/>
  <c r="B2233" i="3" s="1"/>
  <c r="B2234" i="3" s="1"/>
  <c r="B2235" i="3" s="1"/>
  <c r="B2236" i="3" s="1"/>
  <c r="B2237" i="3" s="1"/>
  <c r="B2238" i="3" s="1"/>
  <c r="B2239" i="3" s="1"/>
  <c r="B2240" i="3" s="1"/>
  <c r="B2241" i="3" s="1"/>
  <c r="B2242" i="3" s="1"/>
  <c r="B2243" i="3" s="1"/>
  <c r="B2244" i="3" s="1"/>
  <c r="B2245" i="3" s="1"/>
  <c r="B2246" i="3" s="1"/>
  <c r="B2247" i="3" s="1"/>
  <c r="B2248" i="3" s="1"/>
  <c r="B2249" i="3" s="1"/>
  <c r="B2250" i="3" s="1"/>
  <c r="B2251" i="3" s="1"/>
  <c r="B2252" i="3" s="1"/>
  <c r="B2253" i="3" s="1"/>
  <c r="B2254" i="3" s="1"/>
  <c r="B2255" i="3" s="1"/>
  <c r="B2256" i="3" s="1"/>
  <c r="B2257" i="3" s="1"/>
  <c r="B2258" i="3" s="1"/>
  <c r="B2259" i="3" s="1"/>
  <c r="B2260" i="3" s="1"/>
  <c r="B2261" i="3" s="1"/>
  <c r="B2262" i="3" s="1"/>
  <c r="B2263" i="3" s="1"/>
  <c r="B2264" i="3" s="1"/>
  <c r="B2265" i="3" s="1"/>
  <c r="B2266" i="3" s="1"/>
  <c r="B2267" i="3" s="1"/>
  <c r="B2268" i="3" s="1"/>
  <c r="B2269" i="3" s="1"/>
  <c r="B2270" i="3" s="1"/>
  <c r="B2271" i="3" s="1"/>
  <c r="B2272" i="3" s="1"/>
  <c r="B2273" i="3" s="1"/>
  <c r="B2274" i="3" s="1"/>
  <c r="B2275" i="3" s="1"/>
  <c r="B2276" i="3" s="1"/>
  <c r="B2277" i="3" s="1"/>
  <c r="B2278" i="3" s="1"/>
  <c r="B2279" i="3" s="1"/>
  <c r="B2280" i="3" s="1"/>
  <c r="B2281" i="3" s="1"/>
  <c r="B2282" i="3" s="1"/>
  <c r="B2283" i="3" s="1"/>
  <c r="B2284" i="3" s="1"/>
  <c r="B2285" i="3" s="1"/>
  <c r="B2286" i="3" s="1"/>
  <c r="B2287" i="3" s="1"/>
  <c r="B2288" i="3" s="1"/>
  <c r="B2289" i="3" s="1"/>
  <c r="B2290" i="3" s="1"/>
  <c r="B2291" i="3" s="1"/>
  <c r="B2292" i="3" s="1"/>
  <c r="B2293" i="3" s="1"/>
  <c r="B2294" i="3" s="1"/>
  <c r="B2295" i="3" s="1"/>
  <c r="B2296" i="3" s="1"/>
  <c r="B2297" i="3" s="1"/>
  <c r="B2298" i="3" s="1"/>
  <c r="B2299" i="3" s="1"/>
  <c r="B2300" i="3" s="1"/>
  <c r="B2301" i="3" s="1"/>
  <c r="B2302" i="3" s="1"/>
  <c r="B2303" i="3" s="1"/>
  <c r="B2304" i="3" s="1"/>
  <c r="B2305" i="3" s="1"/>
  <c r="B2306" i="3" s="1"/>
  <c r="B2307" i="3" s="1"/>
  <c r="B2308" i="3" s="1"/>
  <c r="B2309" i="3" s="1"/>
  <c r="B2310" i="3" s="1"/>
  <c r="B2311" i="3" s="1"/>
  <c r="B2312" i="3" s="1"/>
  <c r="B2313" i="3" s="1"/>
  <c r="B2314" i="3" s="1"/>
  <c r="B2315" i="3" s="1"/>
  <c r="B2316" i="3" s="1"/>
  <c r="B2317" i="3" s="1"/>
  <c r="B2318" i="3" s="1"/>
  <c r="B2319" i="3" s="1"/>
  <c r="B2320" i="3" s="1"/>
  <c r="B2321" i="3" s="1"/>
  <c r="B2322" i="3" s="1"/>
  <c r="B2323" i="3" s="1"/>
  <c r="B2324" i="3" s="1"/>
  <c r="B2325" i="3" s="1"/>
  <c r="B2326" i="3" s="1"/>
  <c r="B2327" i="3" s="1"/>
  <c r="B2328" i="3" s="1"/>
  <c r="B2329" i="3" s="1"/>
  <c r="B2330" i="3" s="1"/>
  <c r="B2331" i="3" s="1"/>
  <c r="B2332" i="3" s="1"/>
  <c r="B2333" i="3" s="1"/>
  <c r="B2334" i="3" s="1"/>
  <c r="B2335" i="3" s="1"/>
  <c r="B2336" i="3" s="1"/>
  <c r="B2337" i="3" s="1"/>
  <c r="B2338" i="3" s="1"/>
  <c r="B2339" i="3" s="1"/>
  <c r="B2340" i="3" s="1"/>
  <c r="B2341" i="3" s="1"/>
  <c r="B2342" i="3" s="1"/>
  <c r="B2343" i="3" s="1"/>
  <c r="B2344" i="3" s="1"/>
  <c r="B2345" i="3" s="1"/>
  <c r="B2346" i="3" s="1"/>
  <c r="B2347" i="3" s="1"/>
  <c r="B2348" i="3" s="1"/>
  <c r="B2349" i="3" s="1"/>
  <c r="B2350" i="3" s="1"/>
  <c r="B2351" i="3" s="1"/>
  <c r="B2352" i="3" s="1"/>
  <c r="B2353" i="3" s="1"/>
  <c r="B2354" i="3" s="1"/>
  <c r="B2355" i="3" s="1"/>
  <c r="B2356" i="3" s="1"/>
  <c r="B2357" i="3" s="1"/>
  <c r="B2358" i="3" s="1"/>
  <c r="B2359" i="3" s="1"/>
  <c r="B2360" i="3" s="1"/>
  <c r="B2361" i="3" s="1"/>
  <c r="B2362" i="3" s="1"/>
  <c r="B2363" i="3" s="1"/>
  <c r="B2364" i="3" s="1"/>
  <c r="B2365" i="3" s="1"/>
  <c r="B2366" i="3" s="1"/>
  <c r="B2367" i="3" s="1"/>
  <c r="B2368" i="3" s="1"/>
  <c r="B2369" i="3" s="1"/>
  <c r="B2370" i="3" s="1"/>
  <c r="B2371" i="3" s="1"/>
  <c r="B2372" i="3" s="1"/>
  <c r="B2373" i="3" s="1"/>
  <c r="B2374" i="3" s="1"/>
  <c r="B2375" i="3" s="1"/>
  <c r="B2376" i="3" s="1"/>
  <c r="B2377" i="3" s="1"/>
  <c r="B2378" i="3" s="1"/>
  <c r="B2379" i="3" s="1"/>
  <c r="B2380" i="3" s="1"/>
  <c r="B2381" i="3" s="1"/>
  <c r="B2382" i="3" s="1"/>
  <c r="B2383" i="3" s="1"/>
  <c r="B2384" i="3" s="1"/>
  <c r="B2385" i="3" s="1"/>
  <c r="B2386" i="3" s="1"/>
  <c r="B2387" i="3" s="1"/>
  <c r="B2388" i="3" s="1"/>
  <c r="B2389" i="3" s="1"/>
  <c r="B2390" i="3" s="1"/>
  <c r="B2391" i="3" s="1"/>
  <c r="B2392" i="3" s="1"/>
  <c r="B2393" i="3" s="1"/>
  <c r="B2394" i="3" s="1"/>
  <c r="B2395" i="3" s="1"/>
  <c r="B2396" i="3" s="1"/>
  <c r="B2397" i="3" s="1"/>
  <c r="B2398" i="3" s="1"/>
  <c r="B2399" i="3" s="1"/>
  <c r="B2400" i="3" s="1"/>
  <c r="B2401" i="3" s="1"/>
  <c r="B2402" i="3" s="1"/>
  <c r="B2403" i="3" s="1"/>
  <c r="B2404" i="3" s="1"/>
  <c r="B2405" i="3" s="1"/>
  <c r="B2406" i="3" s="1"/>
  <c r="B2407" i="3" s="1"/>
  <c r="B2408" i="3" s="1"/>
  <c r="B2409" i="3" s="1"/>
  <c r="B2410" i="3" s="1"/>
  <c r="B2411" i="3" s="1"/>
  <c r="B2412" i="3" s="1"/>
  <c r="B2413" i="3" s="1"/>
  <c r="B2414" i="3" s="1"/>
  <c r="B2415" i="3" s="1"/>
  <c r="B2416" i="3" s="1"/>
  <c r="B2417" i="3" s="1"/>
  <c r="B2418" i="3" s="1"/>
  <c r="B2419" i="3" s="1"/>
  <c r="B2420" i="3" s="1"/>
  <c r="B2421" i="3" s="1"/>
  <c r="B2422" i="3" s="1"/>
  <c r="B2423" i="3" s="1"/>
  <c r="B2424" i="3" s="1"/>
  <c r="B2425" i="3" s="1"/>
  <c r="B2426" i="3" s="1"/>
  <c r="B2427" i="3" s="1"/>
  <c r="B2428" i="3" s="1"/>
  <c r="B2429" i="3" s="1"/>
  <c r="B2430" i="3" s="1"/>
  <c r="B2431" i="3" s="1"/>
  <c r="B2432" i="3" s="1"/>
  <c r="B2433" i="3" s="1"/>
  <c r="B2434" i="3" s="1"/>
  <c r="B2435" i="3" s="1"/>
  <c r="B2436" i="3" s="1"/>
  <c r="B2437" i="3" s="1"/>
  <c r="B2438" i="3" s="1"/>
  <c r="B2439" i="3" s="1"/>
  <c r="B2440" i="3" s="1"/>
  <c r="B2441" i="3" s="1"/>
  <c r="B2442" i="3" s="1"/>
  <c r="B2443" i="3" s="1"/>
  <c r="B2444" i="3" s="1"/>
  <c r="B2445" i="3" s="1"/>
  <c r="B2446" i="3" s="1"/>
  <c r="B2447" i="3" s="1"/>
  <c r="B2448" i="3" s="1"/>
  <c r="B2449" i="3" s="1"/>
  <c r="B2450" i="3" s="1"/>
  <c r="B2451" i="3" s="1"/>
  <c r="B2452" i="3" s="1"/>
  <c r="B2453" i="3" s="1"/>
  <c r="B2454" i="3" s="1"/>
  <c r="B2455" i="3" s="1"/>
  <c r="B2456" i="3" s="1"/>
  <c r="B2457" i="3" s="1"/>
  <c r="B2458" i="3" s="1"/>
  <c r="B2459" i="3" s="1"/>
  <c r="B2460" i="3" s="1"/>
  <c r="B2461" i="3" s="1"/>
  <c r="B2462" i="3" s="1"/>
  <c r="B2463" i="3" s="1"/>
  <c r="B2464" i="3" s="1"/>
  <c r="B2465" i="3" s="1"/>
  <c r="B2466" i="3" s="1"/>
  <c r="B2467" i="3" s="1"/>
  <c r="B2468" i="3" s="1"/>
  <c r="B2469" i="3" s="1"/>
  <c r="B2470" i="3" s="1"/>
  <c r="B2471" i="3" s="1"/>
  <c r="B2472" i="3" s="1"/>
  <c r="B2473" i="3" s="1"/>
  <c r="B2474" i="3" s="1"/>
  <c r="B2475" i="3" s="1"/>
  <c r="B2476" i="3" s="1"/>
  <c r="B2477" i="3" s="1"/>
  <c r="B2478" i="3" s="1"/>
  <c r="B2479" i="3" s="1"/>
  <c r="B2480" i="3" s="1"/>
  <c r="B2481" i="3" s="1"/>
  <c r="B2482" i="3" s="1"/>
  <c r="B2483" i="3" s="1"/>
  <c r="B2484" i="3" s="1"/>
  <c r="B2485" i="3" s="1"/>
  <c r="B2486" i="3" s="1"/>
  <c r="B2487" i="3" s="1"/>
  <c r="B2488" i="3" s="1"/>
  <c r="B2489" i="3" s="1"/>
  <c r="B2490" i="3" s="1"/>
  <c r="B2491" i="3" s="1"/>
  <c r="B2492" i="3" s="1"/>
  <c r="B2493" i="3" s="1"/>
  <c r="B2494" i="3" s="1"/>
  <c r="B2495" i="3" s="1"/>
  <c r="B2496" i="3" s="1"/>
  <c r="B2497" i="3" s="1"/>
  <c r="B2498" i="3" s="1"/>
  <c r="B2499" i="3" s="1"/>
  <c r="B2500" i="3" s="1"/>
  <c r="B2501" i="3" s="1"/>
  <c r="B2502" i="3" s="1"/>
  <c r="B2503" i="3" s="1"/>
  <c r="B2504" i="3" s="1"/>
  <c r="B2505" i="3" s="1"/>
  <c r="B2506" i="3" s="1"/>
  <c r="B2507" i="3" s="1"/>
  <c r="B2508" i="3" s="1"/>
  <c r="B2509" i="3" s="1"/>
  <c r="B2510" i="3" s="1"/>
  <c r="B2511" i="3" s="1"/>
  <c r="B2512" i="3" s="1"/>
  <c r="B2513" i="3" s="1"/>
  <c r="B2514" i="3" s="1"/>
  <c r="B2515" i="3" s="1"/>
  <c r="B2516" i="3" s="1"/>
  <c r="B2517" i="3" s="1"/>
  <c r="B2518" i="3" s="1"/>
  <c r="B2519" i="3" s="1"/>
  <c r="B2520" i="3" s="1"/>
  <c r="B2521" i="3" s="1"/>
  <c r="B2522" i="3" s="1"/>
  <c r="B2523" i="3" s="1"/>
  <c r="B2524" i="3" s="1"/>
  <c r="B2525" i="3" s="1"/>
  <c r="B2526" i="3" s="1"/>
  <c r="B2527" i="3" s="1"/>
  <c r="B2528" i="3" s="1"/>
  <c r="B2529" i="3" s="1"/>
  <c r="B2530" i="3" s="1"/>
  <c r="B2531" i="3" s="1"/>
  <c r="B2532" i="3" s="1"/>
  <c r="B2533" i="3" s="1"/>
  <c r="B2534" i="3" s="1"/>
  <c r="B2535" i="3" s="1"/>
  <c r="B2536" i="3" s="1"/>
  <c r="B2537" i="3" s="1"/>
  <c r="B2538" i="3" s="1"/>
  <c r="B2539" i="3" s="1"/>
  <c r="B2540" i="3" s="1"/>
  <c r="B2541" i="3" s="1"/>
  <c r="B2542" i="3" s="1"/>
  <c r="B2543" i="3" s="1"/>
  <c r="B2544" i="3" s="1"/>
  <c r="B2545" i="3" s="1"/>
  <c r="B2546" i="3" s="1"/>
  <c r="B2547" i="3" s="1"/>
  <c r="B2548" i="3" s="1"/>
  <c r="B2549" i="3" s="1"/>
  <c r="B2550" i="3" s="1"/>
  <c r="B2551" i="3" s="1"/>
  <c r="B2552" i="3" s="1"/>
  <c r="B2553" i="3" s="1"/>
  <c r="B2554" i="3" s="1"/>
  <c r="B2555" i="3" s="1"/>
  <c r="B2556" i="3" s="1"/>
  <c r="B2557" i="3" s="1"/>
  <c r="B2558" i="3" s="1"/>
  <c r="B2559" i="3" s="1"/>
  <c r="B2560" i="3" s="1"/>
  <c r="B2561" i="3" s="1"/>
  <c r="B2562" i="3" s="1"/>
  <c r="B2563" i="3" s="1"/>
  <c r="B2564" i="3" s="1"/>
  <c r="B2565" i="3" s="1"/>
  <c r="B2566" i="3" s="1"/>
  <c r="B2567" i="3" s="1"/>
  <c r="B2568" i="3" s="1"/>
  <c r="B2569" i="3" s="1"/>
  <c r="B2570" i="3" s="1"/>
  <c r="B2571" i="3" s="1"/>
  <c r="B2572" i="3" s="1"/>
  <c r="B2573" i="3" s="1"/>
  <c r="B2574" i="3" s="1"/>
  <c r="B2575" i="3" s="1"/>
  <c r="B2576" i="3" s="1"/>
  <c r="B2577" i="3" s="1"/>
  <c r="B2578" i="3" s="1"/>
  <c r="B2579" i="3" s="1"/>
  <c r="B2580" i="3" s="1"/>
  <c r="B2581" i="3" s="1"/>
  <c r="B2582" i="3" s="1"/>
  <c r="B2583" i="3" s="1"/>
  <c r="B2584" i="3" s="1"/>
  <c r="B2585" i="3" s="1"/>
  <c r="B2586" i="3" s="1"/>
  <c r="B2587" i="3" s="1"/>
  <c r="B2588" i="3" s="1"/>
  <c r="B2589" i="3" s="1"/>
  <c r="B2590" i="3" s="1"/>
  <c r="B2591" i="3" s="1"/>
  <c r="B2592" i="3" s="1"/>
  <c r="B2593" i="3" s="1"/>
  <c r="B2594" i="3" s="1"/>
  <c r="B2595" i="3" s="1"/>
  <c r="B2596" i="3" s="1"/>
  <c r="B2597" i="3" s="1"/>
  <c r="B2598" i="3" s="1"/>
  <c r="B2599" i="3" s="1"/>
  <c r="B2600" i="3" s="1"/>
  <c r="B2601" i="3" s="1"/>
  <c r="B2602" i="3" s="1"/>
  <c r="B2603" i="3" s="1"/>
  <c r="B2604" i="3" s="1"/>
  <c r="B2605" i="3" s="1"/>
  <c r="B2606" i="3" s="1"/>
  <c r="B2607" i="3" s="1"/>
  <c r="B2608" i="3" s="1"/>
  <c r="B2609" i="3" s="1"/>
  <c r="B2610" i="3" s="1"/>
  <c r="B2611" i="3" s="1"/>
  <c r="B2612" i="3" s="1"/>
  <c r="B2613" i="3" s="1"/>
  <c r="B2614" i="3" s="1"/>
  <c r="B2615" i="3" s="1"/>
  <c r="B2616" i="3" s="1"/>
  <c r="B2617" i="3" s="1"/>
  <c r="B2618" i="3" s="1"/>
  <c r="B2619" i="3" s="1"/>
  <c r="B2620" i="3" s="1"/>
  <c r="B2621" i="3" s="1"/>
  <c r="B2622" i="3" s="1"/>
  <c r="B2623" i="3" s="1"/>
  <c r="B2624" i="3" s="1"/>
  <c r="B2625" i="3" s="1"/>
  <c r="B2626" i="3" s="1"/>
  <c r="B2627" i="3" s="1"/>
  <c r="B2628" i="3" s="1"/>
  <c r="B2629" i="3" s="1"/>
  <c r="B2630" i="3" s="1"/>
  <c r="B2631" i="3" s="1"/>
  <c r="B2632" i="3" s="1"/>
  <c r="B2633" i="3" s="1"/>
  <c r="B2634" i="3" s="1"/>
  <c r="B2635" i="3" s="1"/>
  <c r="B2636" i="3" s="1"/>
  <c r="B2637" i="3" s="1"/>
  <c r="B2638" i="3" s="1"/>
  <c r="B2639" i="3" s="1"/>
  <c r="B2640" i="3" s="1"/>
  <c r="B2641" i="3" s="1"/>
  <c r="B2642" i="3" s="1"/>
  <c r="B2643" i="3" s="1"/>
  <c r="B2644" i="3" s="1"/>
  <c r="B2645" i="3" s="1"/>
  <c r="B2646" i="3" s="1"/>
  <c r="B2647" i="3" s="1"/>
  <c r="B2648" i="3" s="1"/>
  <c r="B2649" i="3" s="1"/>
  <c r="B2650" i="3" s="1"/>
  <c r="B2651" i="3" s="1"/>
  <c r="B2652" i="3" s="1"/>
  <c r="B2653" i="3" s="1"/>
  <c r="B2654" i="3" s="1"/>
  <c r="B2655" i="3" s="1"/>
  <c r="B2656" i="3" s="1"/>
  <c r="B2657" i="3" s="1"/>
  <c r="B2658" i="3" s="1"/>
  <c r="B2659" i="3" s="1"/>
  <c r="B2660" i="3" s="1"/>
  <c r="B2661" i="3" s="1"/>
  <c r="B2662" i="3" s="1"/>
  <c r="B2663" i="3" s="1"/>
  <c r="B2664" i="3" s="1"/>
  <c r="B2665" i="3" s="1"/>
  <c r="B2666" i="3" s="1"/>
  <c r="B2667" i="3" s="1"/>
  <c r="B2668" i="3" s="1"/>
  <c r="B2669" i="3" s="1"/>
  <c r="B2670" i="3" s="1"/>
  <c r="B2671" i="3" s="1"/>
  <c r="B2672" i="3" s="1"/>
  <c r="B2673" i="3" s="1"/>
  <c r="B2674" i="3" s="1"/>
  <c r="B2675" i="3" s="1"/>
  <c r="B2676" i="3" s="1"/>
  <c r="B2677" i="3" s="1"/>
  <c r="B2678" i="3" s="1"/>
  <c r="B2679" i="3" s="1"/>
  <c r="B2680" i="3" s="1"/>
  <c r="B2681" i="3" s="1"/>
  <c r="B2682" i="3" s="1"/>
  <c r="B2683" i="3" s="1"/>
  <c r="B2684" i="3" s="1"/>
  <c r="B2685" i="3" s="1"/>
  <c r="B2686" i="3" s="1"/>
  <c r="B2687" i="3" s="1"/>
  <c r="B2688" i="3" s="1"/>
  <c r="B2689" i="3" s="1"/>
  <c r="B2690" i="3" s="1"/>
  <c r="B2691" i="3" s="1"/>
  <c r="B2692" i="3" s="1"/>
  <c r="B2693" i="3" s="1"/>
  <c r="B2694" i="3" s="1"/>
  <c r="B2695" i="3" s="1"/>
  <c r="B2696" i="3" s="1"/>
  <c r="B2697" i="3" s="1"/>
  <c r="B2698" i="3" s="1"/>
  <c r="B2699" i="3" s="1"/>
  <c r="B2700" i="3" s="1"/>
  <c r="B2701" i="3" s="1"/>
  <c r="B2702" i="3" s="1"/>
  <c r="B2703" i="3" s="1"/>
  <c r="B2704" i="3" s="1"/>
  <c r="B2705" i="3" s="1"/>
  <c r="B2706" i="3" s="1"/>
  <c r="B2707" i="3" s="1"/>
  <c r="B2708" i="3" s="1"/>
  <c r="B2709" i="3" s="1"/>
  <c r="B2710" i="3" s="1"/>
  <c r="B2711" i="3" s="1"/>
  <c r="B2712" i="3" s="1"/>
  <c r="B2713" i="3" s="1"/>
  <c r="B2714" i="3" s="1"/>
  <c r="B2715" i="3" s="1"/>
  <c r="B2716" i="3" s="1"/>
  <c r="B2717" i="3" s="1"/>
  <c r="B2718" i="3" s="1"/>
  <c r="B2719" i="3" s="1"/>
  <c r="B2720" i="3" s="1"/>
  <c r="B2721" i="3" s="1"/>
  <c r="B2722" i="3" s="1"/>
  <c r="B2723" i="3" s="1"/>
  <c r="B2724" i="3" s="1"/>
  <c r="B2725" i="3" s="1"/>
  <c r="B2726" i="3" s="1"/>
  <c r="B2727" i="3" s="1"/>
  <c r="B2728" i="3" s="1"/>
  <c r="B2729" i="3" s="1"/>
  <c r="B2730" i="3" s="1"/>
  <c r="B2731" i="3" s="1"/>
  <c r="B2732" i="3" s="1"/>
  <c r="B2733" i="3" s="1"/>
  <c r="B2734" i="3" s="1"/>
  <c r="B2735" i="3" s="1"/>
  <c r="B2736" i="3" s="1"/>
  <c r="B2737" i="3" s="1"/>
  <c r="B2738" i="3" s="1"/>
  <c r="B2739" i="3" s="1"/>
  <c r="B2740" i="3" s="1"/>
  <c r="B2741" i="3" s="1"/>
  <c r="B2742" i="3" s="1"/>
  <c r="B2743" i="3" s="1"/>
  <c r="B2744" i="3" s="1"/>
  <c r="B2745" i="3" s="1"/>
  <c r="B2746" i="3" s="1"/>
  <c r="B2747" i="3" s="1"/>
  <c r="B2748" i="3" s="1"/>
  <c r="B2749" i="3" s="1"/>
  <c r="B2750" i="3" s="1"/>
  <c r="B2751" i="3" s="1"/>
  <c r="B2752" i="3" s="1"/>
  <c r="B2753" i="3" s="1"/>
  <c r="B2754" i="3" s="1"/>
  <c r="B2755" i="3" s="1"/>
  <c r="B2756" i="3" s="1"/>
  <c r="B2757" i="3" s="1"/>
  <c r="B2758" i="3" s="1"/>
  <c r="B2759" i="3" s="1"/>
  <c r="B2760" i="3" s="1"/>
  <c r="B2761" i="3" s="1"/>
  <c r="B2762" i="3" s="1"/>
  <c r="B2763" i="3" s="1"/>
  <c r="B2764" i="3" s="1"/>
  <c r="B2765" i="3" s="1"/>
  <c r="B2766" i="3" s="1"/>
  <c r="B2767" i="3" s="1"/>
  <c r="B2768" i="3" s="1"/>
  <c r="B2769" i="3" s="1"/>
  <c r="B2770" i="3" s="1"/>
  <c r="B2771" i="3" s="1"/>
  <c r="B2772" i="3" s="1"/>
  <c r="B2773" i="3" s="1"/>
  <c r="B2774" i="3" s="1"/>
  <c r="B2775" i="3" s="1"/>
  <c r="B2776" i="3" s="1"/>
  <c r="B2777" i="3" s="1"/>
  <c r="B2778" i="3" s="1"/>
  <c r="B2779" i="3" s="1"/>
  <c r="B2780" i="3" s="1"/>
  <c r="B2781" i="3" s="1"/>
  <c r="B2782" i="3" s="1"/>
  <c r="B2783" i="3" s="1"/>
  <c r="B2784" i="3" s="1"/>
  <c r="B2785" i="3" s="1"/>
  <c r="B2786" i="3" s="1"/>
  <c r="B2787" i="3" s="1"/>
  <c r="B2788" i="3" s="1"/>
  <c r="B2789" i="3" s="1"/>
  <c r="B2790" i="3" s="1"/>
  <c r="B2791" i="3" s="1"/>
  <c r="B2792" i="3" s="1"/>
  <c r="B2793" i="3" s="1"/>
  <c r="B2794" i="3" s="1"/>
  <c r="B2795" i="3" s="1"/>
  <c r="B2796" i="3" s="1"/>
  <c r="B2797" i="3" s="1"/>
  <c r="B2798" i="3" s="1"/>
  <c r="B2799" i="3" s="1"/>
  <c r="B2800" i="3" s="1"/>
  <c r="B2801" i="3" s="1"/>
  <c r="B2802" i="3" s="1"/>
  <c r="B2803" i="3" s="1"/>
  <c r="B2804" i="3" s="1"/>
  <c r="B2805" i="3" s="1"/>
  <c r="B2806" i="3" s="1"/>
  <c r="B2807" i="3" s="1"/>
  <c r="B2808" i="3" s="1"/>
  <c r="B2809" i="3" s="1"/>
  <c r="B2810" i="3" s="1"/>
  <c r="B2811" i="3" s="1"/>
  <c r="B2812" i="3" s="1"/>
  <c r="B2813" i="3" s="1"/>
  <c r="B2814" i="3" s="1"/>
  <c r="B2815" i="3" s="1"/>
  <c r="B2816" i="3" s="1"/>
  <c r="B2817" i="3" s="1"/>
  <c r="B2818" i="3" s="1"/>
  <c r="B2819" i="3" s="1"/>
  <c r="B2820" i="3" s="1"/>
  <c r="B2821" i="3" s="1"/>
  <c r="B2822" i="3" s="1"/>
  <c r="B2823" i="3" s="1"/>
  <c r="B2824" i="3" s="1"/>
  <c r="B2825" i="3" s="1"/>
  <c r="B2826" i="3" s="1"/>
  <c r="B2827" i="3" s="1"/>
  <c r="B2828" i="3" s="1"/>
  <c r="B2829" i="3" s="1"/>
  <c r="B2830" i="3" s="1"/>
  <c r="B2831" i="3" s="1"/>
  <c r="B2832" i="3" s="1"/>
  <c r="B2833" i="3" s="1"/>
  <c r="B2834" i="3" s="1"/>
  <c r="B2835" i="3" s="1"/>
  <c r="B2836" i="3" s="1"/>
  <c r="B2837" i="3" s="1"/>
  <c r="B2838" i="3" s="1"/>
  <c r="B2839" i="3" s="1"/>
  <c r="B2840" i="3" s="1"/>
  <c r="B2841" i="3" s="1"/>
  <c r="B2842" i="3" s="1"/>
  <c r="B2843" i="3" s="1"/>
  <c r="B2844" i="3" s="1"/>
  <c r="B2845" i="3" s="1"/>
  <c r="B2846" i="3" s="1"/>
  <c r="B2847" i="3" s="1"/>
  <c r="B2848" i="3" s="1"/>
  <c r="B2849" i="3" s="1"/>
  <c r="B2850" i="3" s="1"/>
  <c r="B2851" i="3" s="1"/>
  <c r="B2852" i="3" s="1"/>
  <c r="B2853" i="3" s="1"/>
  <c r="B2854" i="3" s="1"/>
  <c r="B2855" i="3" s="1"/>
  <c r="B2856" i="3" s="1"/>
  <c r="B2857" i="3" s="1"/>
  <c r="B2858" i="3" s="1"/>
  <c r="B2859" i="3" s="1"/>
  <c r="B2860" i="3" s="1"/>
  <c r="B2861" i="3" s="1"/>
  <c r="B2862" i="3" s="1"/>
  <c r="B2863" i="3" s="1"/>
  <c r="B2864" i="3" s="1"/>
  <c r="B2865" i="3" s="1"/>
  <c r="B2866" i="3" s="1"/>
  <c r="B2867" i="3" s="1"/>
  <c r="B2868" i="3" s="1"/>
  <c r="B2869" i="3" s="1"/>
  <c r="B2870" i="3" s="1"/>
  <c r="B2871" i="3" s="1"/>
  <c r="B2872" i="3" s="1"/>
  <c r="B2873" i="3" s="1"/>
  <c r="B2874" i="3" s="1"/>
  <c r="B2875" i="3" s="1"/>
  <c r="B2876" i="3" s="1"/>
  <c r="B2877" i="3" s="1"/>
  <c r="B2878" i="3" s="1"/>
  <c r="B2879" i="3" s="1"/>
  <c r="B2880" i="3" s="1"/>
  <c r="B2881" i="3" s="1"/>
  <c r="B2882" i="3" s="1"/>
  <c r="B2883" i="3" s="1"/>
  <c r="B2884" i="3" s="1"/>
  <c r="B2885" i="3" s="1"/>
  <c r="B2886" i="3" s="1"/>
  <c r="B2887" i="3" s="1"/>
  <c r="B2888" i="3" s="1"/>
  <c r="B2889" i="3" s="1"/>
  <c r="B2890" i="3" s="1"/>
  <c r="B2891" i="3" s="1"/>
  <c r="B2892" i="3" s="1"/>
  <c r="B2893" i="3" s="1"/>
  <c r="B2894" i="3" s="1"/>
  <c r="B2895" i="3" s="1"/>
  <c r="B2896" i="3" s="1"/>
  <c r="B2897" i="3" s="1"/>
  <c r="B2898" i="3" s="1"/>
  <c r="B2899" i="3" s="1"/>
  <c r="B2900" i="3" s="1"/>
  <c r="B2901" i="3" s="1"/>
  <c r="B2902" i="3" s="1"/>
  <c r="B2903" i="3" s="1"/>
  <c r="B2904" i="3" s="1"/>
  <c r="B2905" i="3" s="1"/>
  <c r="B2906" i="3" s="1"/>
  <c r="B2907" i="3" s="1"/>
  <c r="B2908" i="3" s="1"/>
  <c r="B2909" i="3" s="1"/>
  <c r="B2910" i="3" s="1"/>
  <c r="B2911" i="3" s="1"/>
  <c r="B2912" i="3" s="1"/>
  <c r="B2913" i="3" s="1"/>
  <c r="B2914" i="3" s="1"/>
  <c r="B2915" i="3" s="1"/>
  <c r="B2916" i="3" s="1"/>
  <c r="B2917" i="3" s="1"/>
  <c r="B2918" i="3" s="1"/>
  <c r="B2919" i="3" s="1"/>
  <c r="B2920" i="3" s="1"/>
  <c r="B2921" i="3" s="1"/>
  <c r="B2922" i="3" s="1"/>
  <c r="B2923" i="3" s="1"/>
  <c r="B2924" i="3" s="1"/>
  <c r="B2925" i="3" s="1"/>
  <c r="B2926" i="3" s="1"/>
  <c r="B2927" i="3" s="1"/>
  <c r="B2928" i="3" s="1"/>
  <c r="B2929" i="3" s="1"/>
  <c r="B2930" i="3" s="1"/>
  <c r="B2931" i="3" s="1"/>
  <c r="B2932" i="3" s="1"/>
  <c r="B2933" i="3" s="1"/>
  <c r="B2934" i="3" s="1"/>
  <c r="B2935" i="3" s="1"/>
  <c r="B2936" i="3" s="1"/>
  <c r="B2937" i="3" s="1"/>
  <c r="B2938" i="3" s="1"/>
  <c r="B2939" i="3" s="1"/>
  <c r="B2940" i="3" s="1"/>
  <c r="B2941" i="3" s="1"/>
  <c r="B2942" i="3" s="1"/>
  <c r="B2943" i="3" s="1"/>
  <c r="B2944" i="3" s="1"/>
  <c r="B2945" i="3" s="1"/>
  <c r="B2946" i="3" s="1"/>
  <c r="B2947" i="3" s="1"/>
  <c r="B2948" i="3" s="1"/>
  <c r="B2949" i="3" s="1"/>
  <c r="B2950" i="3" s="1"/>
  <c r="B2951" i="3" s="1"/>
  <c r="B2952" i="3" s="1"/>
  <c r="B2953" i="3" s="1"/>
  <c r="B2954" i="3" s="1"/>
  <c r="B2955" i="3" s="1"/>
  <c r="B2956" i="3" s="1"/>
  <c r="B2957" i="3" s="1"/>
  <c r="B2958" i="3" s="1"/>
  <c r="B2959" i="3" s="1"/>
  <c r="B2960" i="3" s="1"/>
  <c r="B2961" i="3" s="1"/>
  <c r="B2962" i="3" s="1"/>
  <c r="B2963" i="3" s="1"/>
  <c r="B2964" i="3" s="1"/>
  <c r="B2965" i="3" s="1"/>
  <c r="B2966" i="3" s="1"/>
  <c r="B2967" i="3" s="1"/>
  <c r="B2968" i="3" s="1"/>
  <c r="B2969" i="3" s="1"/>
  <c r="B2970" i="3" s="1"/>
  <c r="B2971" i="3" s="1"/>
  <c r="B2972" i="3" s="1"/>
  <c r="B2973" i="3" s="1"/>
  <c r="B2974" i="3" s="1"/>
  <c r="B2975" i="3" s="1"/>
  <c r="B2976" i="3" s="1"/>
  <c r="B2977" i="3" s="1"/>
  <c r="B2978" i="3" s="1"/>
  <c r="B2979" i="3" s="1"/>
  <c r="B2980" i="3" s="1"/>
  <c r="B2981" i="3" s="1"/>
  <c r="B2982" i="3" s="1"/>
  <c r="B2983" i="3" s="1"/>
  <c r="B2984" i="3" s="1"/>
  <c r="B2985" i="3" s="1"/>
  <c r="B2986" i="3" s="1"/>
  <c r="B2987" i="3" s="1"/>
  <c r="B2988" i="3" s="1"/>
  <c r="B2989" i="3" s="1"/>
  <c r="B2990" i="3" s="1"/>
  <c r="B2991" i="3" s="1"/>
  <c r="B2992" i="3" s="1"/>
  <c r="B2993" i="3" s="1"/>
  <c r="B2994" i="3" s="1"/>
  <c r="B2995" i="3" s="1"/>
  <c r="B2996" i="3" s="1"/>
  <c r="B2997" i="3" s="1"/>
  <c r="B2998" i="3" s="1"/>
  <c r="B2999" i="3" s="1"/>
  <c r="B3000" i="3" s="1"/>
  <c r="B3001" i="3" s="1"/>
  <c r="B3002" i="3" s="1"/>
  <c r="B3003" i="3" s="1"/>
  <c r="B3004" i="3" s="1"/>
  <c r="B3005" i="3" s="1"/>
  <c r="B3006" i="3" s="1"/>
  <c r="B3007" i="3" s="1"/>
  <c r="B3008" i="3" s="1"/>
  <c r="B3009" i="3" s="1"/>
  <c r="B3010" i="3" s="1"/>
  <c r="B3011" i="3" s="1"/>
  <c r="B3012" i="3" s="1"/>
  <c r="B3013" i="3" s="1"/>
  <c r="B3014" i="3" s="1"/>
  <c r="B3015" i="3" s="1"/>
  <c r="B3016" i="3" s="1"/>
  <c r="B3017" i="3" s="1"/>
  <c r="B3018" i="3" s="1"/>
  <c r="B3019" i="3" s="1"/>
  <c r="B3020" i="3" s="1"/>
  <c r="B3021" i="3" s="1"/>
  <c r="B3022" i="3" s="1"/>
  <c r="B3023" i="3" s="1"/>
  <c r="B3024" i="3" s="1"/>
  <c r="B3025" i="3" s="1"/>
  <c r="B3026" i="3" s="1"/>
  <c r="B3027" i="3" s="1"/>
  <c r="B3028" i="3" s="1"/>
  <c r="B3029" i="3" s="1"/>
  <c r="B3030" i="3" s="1"/>
  <c r="B3031" i="3" s="1"/>
  <c r="B3032" i="3" s="1"/>
  <c r="B3033" i="3" s="1"/>
  <c r="B3034" i="3" s="1"/>
  <c r="B3035" i="3" s="1"/>
  <c r="B3036" i="3" s="1"/>
  <c r="B3037" i="3" s="1"/>
  <c r="B3038" i="3" s="1"/>
  <c r="B3039" i="3" s="1"/>
  <c r="B3040" i="3" s="1"/>
  <c r="B3041" i="3" s="1"/>
  <c r="B3042" i="3" s="1"/>
  <c r="B3043" i="3" s="1"/>
  <c r="B3044" i="3" s="1"/>
  <c r="B3045" i="3" s="1"/>
  <c r="B3046" i="3" s="1"/>
  <c r="B3047" i="3" s="1"/>
  <c r="B3048" i="3" s="1"/>
  <c r="B3049" i="3" s="1"/>
  <c r="B3050" i="3" s="1"/>
  <c r="B3051" i="3" s="1"/>
  <c r="B3052" i="3" s="1"/>
  <c r="B3053" i="3" s="1"/>
  <c r="B3054" i="3" s="1"/>
  <c r="B3055" i="3" s="1"/>
  <c r="B3056" i="3" s="1"/>
  <c r="B3057" i="3" s="1"/>
  <c r="B3058" i="3" s="1"/>
  <c r="B3059" i="3" s="1"/>
  <c r="B3060" i="3" s="1"/>
  <c r="B3061" i="3" s="1"/>
  <c r="B3062" i="3" s="1"/>
  <c r="B3063" i="3" s="1"/>
  <c r="B3064" i="3" s="1"/>
  <c r="B3065" i="3" s="1"/>
  <c r="B3066" i="3" s="1"/>
  <c r="B3067" i="3" s="1"/>
  <c r="B3068" i="3" s="1"/>
  <c r="B3069" i="3" s="1"/>
  <c r="B3070" i="3" s="1"/>
  <c r="B3071" i="3" s="1"/>
  <c r="B3072" i="3" s="1"/>
  <c r="B3073" i="3" s="1"/>
  <c r="B3074" i="3" s="1"/>
  <c r="B3075" i="3" s="1"/>
  <c r="B3076" i="3" s="1"/>
  <c r="B3077" i="3" s="1"/>
  <c r="B3078" i="3" s="1"/>
  <c r="B3079" i="3" s="1"/>
  <c r="B3080" i="3" s="1"/>
  <c r="B3081" i="3" s="1"/>
  <c r="B3082" i="3" s="1"/>
  <c r="B3083" i="3" s="1"/>
  <c r="B3084" i="3" s="1"/>
  <c r="B3085" i="3" s="1"/>
  <c r="B3086" i="3" s="1"/>
  <c r="B3087" i="3" s="1"/>
  <c r="B3088" i="3" s="1"/>
  <c r="B3089" i="3" s="1"/>
  <c r="B3090" i="3" s="1"/>
  <c r="B3091" i="3" s="1"/>
  <c r="B3092" i="3" s="1"/>
  <c r="B3093" i="3" s="1"/>
  <c r="B3094" i="3" s="1"/>
  <c r="B3095" i="3" s="1"/>
  <c r="B3096" i="3" s="1"/>
  <c r="B3097" i="3" s="1"/>
  <c r="B3098" i="3" s="1"/>
  <c r="B3099" i="3" s="1"/>
  <c r="B3100" i="3" s="1"/>
  <c r="B3101" i="3" s="1"/>
  <c r="B3102" i="3" s="1"/>
  <c r="B3103" i="3" s="1"/>
  <c r="B3104" i="3" s="1"/>
  <c r="B3105" i="3" s="1"/>
  <c r="B3106" i="3" s="1"/>
  <c r="B3107" i="3" s="1"/>
  <c r="B3108" i="3" s="1"/>
  <c r="B3109" i="3" s="1"/>
  <c r="B3110" i="3" s="1"/>
  <c r="B3111" i="3" s="1"/>
  <c r="B3112" i="3" s="1"/>
  <c r="B3113" i="3" s="1"/>
  <c r="B3114" i="3" s="1"/>
  <c r="B3115" i="3" s="1"/>
  <c r="B3116" i="3" s="1"/>
  <c r="B3117" i="3" s="1"/>
  <c r="B3118" i="3" s="1"/>
  <c r="B3119" i="3" s="1"/>
  <c r="B3120" i="3" s="1"/>
  <c r="B3121" i="3" s="1"/>
  <c r="B3122" i="3" s="1"/>
  <c r="B3123" i="3" s="1"/>
  <c r="B3124" i="3" s="1"/>
  <c r="B3125" i="3" s="1"/>
  <c r="B3126" i="3" s="1"/>
  <c r="B3127" i="3" s="1"/>
  <c r="B3128" i="3" s="1"/>
  <c r="B3129" i="3" s="1"/>
  <c r="B3130" i="3" s="1"/>
  <c r="B3131" i="3" s="1"/>
  <c r="B3132" i="3" s="1"/>
  <c r="B3133" i="3" s="1"/>
  <c r="B3134" i="3" s="1"/>
  <c r="B3135" i="3" s="1"/>
  <c r="B3136" i="3" s="1"/>
  <c r="B3137" i="3" s="1"/>
  <c r="B3138" i="3" s="1"/>
  <c r="B3139" i="3" s="1"/>
  <c r="B3140" i="3" s="1"/>
  <c r="B3141" i="3" s="1"/>
  <c r="B3142" i="3" s="1"/>
  <c r="B3143" i="3" s="1"/>
  <c r="B3144" i="3" s="1"/>
  <c r="B3145" i="3" s="1"/>
  <c r="B3146" i="3" s="1"/>
  <c r="B3147" i="3" s="1"/>
  <c r="B3148" i="3" s="1"/>
  <c r="B3149" i="3" s="1"/>
  <c r="B3150" i="3" s="1"/>
  <c r="B3151" i="3" s="1"/>
  <c r="B3152" i="3" s="1"/>
  <c r="B3153" i="3" s="1"/>
  <c r="B3154" i="3" s="1"/>
  <c r="B3155" i="3" s="1"/>
  <c r="B3156" i="3" s="1"/>
  <c r="B3157" i="3" s="1"/>
  <c r="B3158" i="3" s="1"/>
  <c r="B3159" i="3" s="1"/>
  <c r="B3160" i="3" s="1"/>
  <c r="B3161" i="3" s="1"/>
  <c r="B3162" i="3" s="1"/>
  <c r="B3163" i="3" s="1"/>
  <c r="B3164" i="3" s="1"/>
  <c r="B3165" i="3" s="1"/>
  <c r="B3166" i="3" s="1"/>
  <c r="B3167" i="3" s="1"/>
  <c r="B3168" i="3" s="1"/>
  <c r="B3169" i="3" s="1"/>
  <c r="B3170" i="3" s="1"/>
  <c r="B3171" i="3" s="1"/>
  <c r="B3172" i="3" s="1"/>
  <c r="B3173" i="3" s="1"/>
  <c r="B3174" i="3" s="1"/>
  <c r="B3175" i="3" s="1"/>
  <c r="B3176" i="3" s="1"/>
  <c r="B3177" i="3" s="1"/>
  <c r="B3178" i="3" s="1"/>
  <c r="B3179" i="3" s="1"/>
  <c r="B3180" i="3" s="1"/>
  <c r="B3181" i="3" s="1"/>
  <c r="B3182" i="3" s="1"/>
  <c r="B3183" i="3" s="1"/>
  <c r="B3184" i="3" s="1"/>
  <c r="B3185" i="3" s="1"/>
  <c r="B3186" i="3" s="1"/>
  <c r="B3187" i="3" s="1"/>
  <c r="B3188" i="3" s="1"/>
  <c r="B3189" i="3" s="1"/>
  <c r="B3190" i="3" s="1"/>
  <c r="B3191" i="3" s="1"/>
  <c r="B3192" i="3" s="1"/>
  <c r="B3193" i="3" s="1"/>
  <c r="B3194" i="3" s="1"/>
  <c r="B3195" i="3" s="1"/>
  <c r="B3196" i="3" s="1"/>
  <c r="B3197" i="3" s="1"/>
  <c r="B3198" i="3" s="1"/>
  <c r="B3199" i="3" s="1"/>
  <c r="B3200" i="3" s="1"/>
  <c r="B3201" i="3" s="1"/>
  <c r="B3202" i="3" s="1"/>
  <c r="B3203" i="3" s="1"/>
  <c r="B3204" i="3" s="1"/>
  <c r="B3205" i="3" s="1"/>
  <c r="B3206" i="3" s="1"/>
  <c r="B3207" i="3" s="1"/>
  <c r="B3208" i="3" s="1"/>
  <c r="B3209" i="3" s="1"/>
  <c r="B3210" i="3" s="1"/>
  <c r="B3211" i="3" s="1"/>
  <c r="B3212" i="3" s="1"/>
  <c r="B3213" i="3" s="1"/>
  <c r="B3214" i="3" s="1"/>
  <c r="B3215" i="3" s="1"/>
  <c r="B3216" i="3" s="1"/>
  <c r="B3217" i="3" s="1"/>
  <c r="B3218" i="3" s="1"/>
  <c r="B3219" i="3" s="1"/>
  <c r="B3220" i="3" s="1"/>
  <c r="B3221" i="3" s="1"/>
  <c r="B3222" i="3" s="1"/>
  <c r="B3223" i="3" s="1"/>
  <c r="B3224" i="3" s="1"/>
  <c r="B3225" i="3" s="1"/>
  <c r="B3226" i="3" s="1"/>
  <c r="B3227" i="3" s="1"/>
  <c r="B3228" i="3" s="1"/>
  <c r="B3229" i="3" s="1"/>
  <c r="B3230" i="3" s="1"/>
  <c r="B3231" i="3" s="1"/>
  <c r="B3232" i="3" s="1"/>
  <c r="B3233" i="3" s="1"/>
  <c r="B3234" i="3" s="1"/>
  <c r="B3235" i="3" s="1"/>
  <c r="B3236" i="3" s="1"/>
  <c r="B3237" i="3" s="1"/>
  <c r="B3238" i="3" s="1"/>
  <c r="B3239" i="3" s="1"/>
  <c r="B3240" i="3" s="1"/>
  <c r="B3241" i="3" s="1"/>
  <c r="B3242" i="3" s="1"/>
  <c r="B3243" i="3" s="1"/>
  <c r="B3244" i="3" s="1"/>
  <c r="B3245" i="3" s="1"/>
  <c r="B3246" i="3" s="1"/>
  <c r="B3247" i="3" s="1"/>
  <c r="B3248" i="3" s="1"/>
  <c r="B3249" i="3" s="1"/>
  <c r="B3250" i="3" s="1"/>
  <c r="B3251" i="3" s="1"/>
  <c r="B3252" i="3" s="1"/>
  <c r="B3253" i="3" s="1"/>
  <c r="B3254" i="3" s="1"/>
  <c r="B3255" i="3" s="1"/>
  <c r="B3256" i="3" s="1"/>
  <c r="B3257" i="3" s="1"/>
  <c r="B3258" i="3" s="1"/>
  <c r="B3259" i="3" s="1"/>
  <c r="B3260" i="3" s="1"/>
  <c r="B3261" i="3" s="1"/>
  <c r="B3262" i="3" s="1"/>
  <c r="B3263" i="3" s="1"/>
  <c r="B3264" i="3" s="1"/>
  <c r="B3265" i="3" s="1"/>
  <c r="B3266" i="3" s="1"/>
  <c r="B3267" i="3" s="1"/>
  <c r="B3268" i="3" s="1"/>
  <c r="B3269" i="3" s="1"/>
  <c r="B3270" i="3" s="1"/>
  <c r="B3271" i="3" s="1"/>
  <c r="B3272" i="3" s="1"/>
  <c r="B3273" i="3" s="1"/>
  <c r="B3274" i="3" s="1"/>
  <c r="B3275" i="3" s="1"/>
  <c r="B3276" i="3" s="1"/>
  <c r="B3277" i="3" s="1"/>
  <c r="B3278" i="3" s="1"/>
  <c r="B3279" i="3" s="1"/>
  <c r="B3280" i="3" s="1"/>
  <c r="B3281" i="3" s="1"/>
  <c r="B3282" i="3" s="1"/>
  <c r="B3283" i="3" s="1"/>
  <c r="B3284" i="3" s="1"/>
  <c r="B3285" i="3" s="1"/>
  <c r="B3286" i="3" s="1"/>
  <c r="B3287" i="3" s="1"/>
  <c r="B3288" i="3" s="1"/>
  <c r="B3289" i="3" s="1"/>
  <c r="B3290" i="3" s="1"/>
  <c r="B3291" i="3" s="1"/>
  <c r="B3292" i="3" s="1"/>
  <c r="B3293" i="3" s="1"/>
  <c r="B3294" i="3" s="1"/>
  <c r="B3295" i="3" s="1"/>
  <c r="B3296" i="3" s="1"/>
  <c r="B3297" i="3" s="1"/>
  <c r="B3298" i="3" s="1"/>
  <c r="B3299" i="3" s="1"/>
  <c r="B3300" i="3" s="1"/>
  <c r="B3301" i="3" s="1"/>
  <c r="B3302" i="3" s="1"/>
  <c r="B3303" i="3" s="1"/>
  <c r="B3304" i="3" s="1"/>
  <c r="B3305" i="3" s="1"/>
  <c r="B3306" i="3" s="1"/>
  <c r="B3307" i="3" s="1"/>
  <c r="B3308" i="3" s="1"/>
  <c r="B3309" i="3" s="1"/>
  <c r="B3310" i="3" s="1"/>
  <c r="B3311" i="3" s="1"/>
  <c r="B3312" i="3" s="1"/>
  <c r="B3313" i="3" s="1"/>
  <c r="B3314" i="3" s="1"/>
  <c r="B3315" i="3" s="1"/>
  <c r="B3316" i="3" s="1"/>
  <c r="B3317" i="3" s="1"/>
  <c r="B3318" i="3" s="1"/>
  <c r="B3319" i="3" s="1"/>
  <c r="B3320" i="3" s="1"/>
  <c r="B3321" i="3" s="1"/>
  <c r="B3322" i="3" s="1"/>
  <c r="B3323" i="3" s="1"/>
  <c r="B3324" i="3" s="1"/>
  <c r="B3325" i="3" s="1"/>
  <c r="B3326" i="3" s="1"/>
  <c r="B3327" i="3" s="1"/>
  <c r="B3328" i="3" s="1"/>
  <c r="B3329" i="3" s="1"/>
  <c r="B3330" i="3" s="1"/>
  <c r="B3331" i="3" s="1"/>
  <c r="B3332" i="3" s="1"/>
  <c r="B3333" i="3" s="1"/>
  <c r="B3334" i="3" s="1"/>
  <c r="B3335" i="3" s="1"/>
  <c r="B3336" i="3" s="1"/>
  <c r="B3337" i="3" s="1"/>
  <c r="B3338" i="3" s="1"/>
  <c r="B3339" i="3" s="1"/>
  <c r="B3340" i="3" s="1"/>
  <c r="B3341" i="3" s="1"/>
  <c r="B3342" i="3" s="1"/>
  <c r="B3343" i="3" s="1"/>
  <c r="B3344" i="3" s="1"/>
  <c r="B3345" i="3" s="1"/>
  <c r="B3346" i="3" s="1"/>
  <c r="B3347" i="3" s="1"/>
  <c r="B3348" i="3" s="1"/>
  <c r="B3349" i="3" s="1"/>
  <c r="B3350" i="3" s="1"/>
  <c r="B3351" i="3" s="1"/>
  <c r="B3352" i="3" s="1"/>
  <c r="B3353" i="3" s="1"/>
  <c r="B3354" i="3" s="1"/>
  <c r="B3355" i="3" s="1"/>
  <c r="B3356" i="3" s="1"/>
  <c r="B3357" i="3" s="1"/>
  <c r="B3358" i="3" s="1"/>
  <c r="B3359" i="3" s="1"/>
  <c r="B3360" i="3" s="1"/>
  <c r="B3361" i="3" s="1"/>
  <c r="B3362" i="3" s="1"/>
  <c r="B3363" i="3" s="1"/>
  <c r="B3364" i="3" s="1"/>
  <c r="B3365" i="3" s="1"/>
  <c r="B3366" i="3" s="1"/>
  <c r="B3367" i="3" s="1"/>
  <c r="B3368" i="3" s="1"/>
  <c r="B3369" i="3" s="1"/>
  <c r="B3370" i="3" s="1"/>
  <c r="B3371" i="3" s="1"/>
  <c r="B3372" i="3" s="1"/>
  <c r="B3373" i="3" s="1"/>
  <c r="B3374" i="3" s="1"/>
  <c r="B3375" i="3" s="1"/>
  <c r="B3376" i="3" s="1"/>
  <c r="B3377" i="3" s="1"/>
  <c r="B3378" i="3" s="1"/>
  <c r="B3379" i="3" s="1"/>
  <c r="B3380" i="3" s="1"/>
  <c r="B3381" i="3" s="1"/>
  <c r="B3382" i="3" s="1"/>
  <c r="B3383" i="3" s="1"/>
  <c r="B3384" i="3" s="1"/>
  <c r="B3385" i="3" s="1"/>
  <c r="B3386" i="3" s="1"/>
  <c r="B3387" i="3" s="1"/>
  <c r="B3388" i="3" s="1"/>
  <c r="B3389" i="3" s="1"/>
  <c r="B3390" i="3" s="1"/>
  <c r="B3391" i="3" s="1"/>
  <c r="B3392" i="3" s="1"/>
  <c r="B3393" i="3" s="1"/>
  <c r="B3394" i="3" s="1"/>
  <c r="B3395" i="3" s="1"/>
  <c r="B3396" i="3" s="1"/>
  <c r="B3397" i="3" s="1"/>
  <c r="B3398" i="3" s="1"/>
  <c r="B3399" i="3" s="1"/>
  <c r="B3400" i="3" s="1"/>
  <c r="B3401" i="3" s="1"/>
  <c r="B3402" i="3" s="1"/>
  <c r="B3403" i="3" s="1"/>
  <c r="B3404" i="3" s="1"/>
  <c r="B3405" i="3" s="1"/>
  <c r="B3406" i="3" s="1"/>
  <c r="B3407" i="3" s="1"/>
  <c r="B3408" i="3" s="1"/>
  <c r="B3409" i="3" s="1"/>
  <c r="B3410" i="3" s="1"/>
  <c r="B3411" i="3" s="1"/>
  <c r="B3412" i="3" s="1"/>
  <c r="B3413" i="3" s="1"/>
  <c r="B3414" i="3" s="1"/>
  <c r="B3415" i="3" s="1"/>
  <c r="B3416" i="3" s="1"/>
  <c r="B3417" i="3" s="1"/>
  <c r="B3418" i="3" s="1"/>
  <c r="B3419" i="3" s="1"/>
  <c r="B3420" i="3" s="1"/>
  <c r="B3421" i="3" s="1"/>
  <c r="B3422" i="3" s="1"/>
  <c r="B3423" i="3" s="1"/>
  <c r="B3424" i="3" s="1"/>
  <c r="B3425" i="3" s="1"/>
  <c r="B3426" i="3" s="1"/>
  <c r="B3427" i="3" s="1"/>
  <c r="B3428" i="3" s="1"/>
  <c r="B3429" i="3" s="1"/>
  <c r="B3430" i="3" s="1"/>
  <c r="B3431" i="3" s="1"/>
  <c r="B3432" i="3" s="1"/>
  <c r="B3433" i="3" s="1"/>
  <c r="B3434" i="3" s="1"/>
  <c r="B3435" i="3" s="1"/>
  <c r="B3436" i="3" s="1"/>
  <c r="B3437" i="3" s="1"/>
  <c r="B3438" i="3" s="1"/>
  <c r="B3439" i="3" s="1"/>
  <c r="B3440" i="3" s="1"/>
  <c r="B3441" i="3" s="1"/>
  <c r="B3442" i="3" s="1"/>
  <c r="B3443" i="3" s="1"/>
  <c r="B3444" i="3" s="1"/>
  <c r="B3445" i="3" s="1"/>
  <c r="B3446" i="3" s="1"/>
  <c r="B3447" i="3" s="1"/>
  <c r="B3448" i="3" s="1"/>
  <c r="B3449" i="3" s="1"/>
  <c r="B3450" i="3" s="1"/>
  <c r="B3451" i="3" s="1"/>
  <c r="B3452" i="3" s="1"/>
  <c r="B3453" i="3" s="1"/>
  <c r="B3454" i="3" s="1"/>
  <c r="B3455" i="3" s="1"/>
  <c r="B3456" i="3" s="1"/>
  <c r="B3457" i="3" s="1"/>
  <c r="B3458" i="3" s="1"/>
  <c r="B3459" i="3" s="1"/>
  <c r="B3460" i="3" s="1"/>
  <c r="B3461" i="3" s="1"/>
  <c r="B3462" i="3" s="1"/>
  <c r="B3463" i="3" s="1"/>
  <c r="B3464" i="3" s="1"/>
  <c r="B3465" i="3" s="1"/>
  <c r="B3466" i="3" s="1"/>
  <c r="B3467" i="3" s="1"/>
  <c r="B3468" i="3" s="1"/>
  <c r="B3469" i="3" s="1"/>
  <c r="B3470" i="3" s="1"/>
  <c r="B3471" i="3" s="1"/>
  <c r="B3472" i="3" s="1"/>
  <c r="B3473" i="3" s="1"/>
  <c r="B3474" i="3" s="1"/>
  <c r="B3475" i="3" s="1"/>
  <c r="B3476" i="3" s="1"/>
  <c r="B3477" i="3" s="1"/>
  <c r="B3478" i="3" s="1"/>
  <c r="B3479" i="3" s="1"/>
  <c r="B3480" i="3" s="1"/>
  <c r="B3481" i="3" s="1"/>
  <c r="B3482" i="3" s="1"/>
  <c r="B3483" i="3" s="1"/>
  <c r="B3484" i="3" s="1"/>
  <c r="B3485" i="3" s="1"/>
  <c r="B3486" i="3" s="1"/>
  <c r="B3487" i="3" s="1"/>
  <c r="B3488" i="3" s="1"/>
  <c r="B3489" i="3" s="1"/>
  <c r="B3490" i="3" s="1"/>
  <c r="B3491" i="3" s="1"/>
  <c r="B3492" i="3" s="1"/>
  <c r="B3493" i="3" s="1"/>
  <c r="B3494" i="3" s="1"/>
  <c r="B3495" i="3" s="1"/>
  <c r="B3496" i="3" s="1"/>
  <c r="B3497" i="3" s="1"/>
  <c r="B3498" i="3" s="1"/>
  <c r="B3499" i="3" s="1"/>
  <c r="B3500" i="3" s="1"/>
  <c r="B3501" i="3" s="1"/>
  <c r="B3502" i="3" s="1"/>
  <c r="B3503" i="3" s="1"/>
  <c r="B3504" i="3" s="1"/>
  <c r="B3505" i="3" s="1"/>
  <c r="B3506" i="3" s="1"/>
  <c r="B3507" i="3" s="1"/>
  <c r="B3508" i="3" s="1"/>
  <c r="B3509" i="3" s="1"/>
  <c r="B3510" i="3" s="1"/>
  <c r="B3511" i="3" s="1"/>
  <c r="B3512" i="3" s="1"/>
  <c r="B3513" i="3" s="1"/>
  <c r="B3514" i="3" s="1"/>
  <c r="B3515" i="3" s="1"/>
  <c r="B3516" i="3" s="1"/>
  <c r="B3517" i="3" s="1"/>
  <c r="B3518" i="3" s="1"/>
  <c r="B3519" i="3" s="1"/>
  <c r="B3520" i="3" s="1"/>
  <c r="B3521" i="3" s="1"/>
  <c r="B3522" i="3" s="1"/>
  <c r="B3523" i="3" s="1"/>
  <c r="B3524" i="3" s="1"/>
  <c r="B3525" i="3" s="1"/>
  <c r="B3526" i="3" s="1"/>
  <c r="B3527" i="3" s="1"/>
  <c r="B3528" i="3" s="1"/>
  <c r="B3529" i="3" s="1"/>
  <c r="B3530" i="3" s="1"/>
  <c r="B3531" i="3" s="1"/>
  <c r="B3532" i="3" s="1"/>
  <c r="B3533" i="3" s="1"/>
  <c r="B3534" i="3" s="1"/>
  <c r="B3535" i="3" s="1"/>
  <c r="B3536" i="3" s="1"/>
  <c r="B3537" i="3" s="1"/>
  <c r="B3538" i="3" s="1"/>
  <c r="B3539" i="3" s="1"/>
  <c r="B3540" i="3" s="1"/>
  <c r="B3541" i="3" s="1"/>
  <c r="B3542" i="3" s="1"/>
  <c r="B3543" i="3" s="1"/>
  <c r="B3544" i="3" s="1"/>
  <c r="B3545" i="3" s="1"/>
  <c r="B3546" i="3" s="1"/>
  <c r="B3547" i="3" s="1"/>
  <c r="B3548" i="3" s="1"/>
  <c r="B3549" i="3" s="1"/>
  <c r="B3550" i="3" s="1"/>
  <c r="B3551" i="3" s="1"/>
  <c r="B3552" i="3" s="1"/>
  <c r="B3553" i="3" s="1"/>
  <c r="B3554" i="3" s="1"/>
  <c r="B3555" i="3" s="1"/>
  <c r="B3556" i="3" s="1"/>
  <c r="B3557" i="3" s="1"/>
  <c r="B3558" i="3" s="1"/>
  <c r="B3559" i="3" s="1"/>
  <c r="B3560" i="3" s="1"/>
  <c r="B3561" i="3" s="1"/>
  <c r="B3562" i="3" s="1"/>
  <c r="B3563" i="3" s="1"/>
  <c r="B3564" i="3" s="1"/>
  <c r="B3565" i="3" s="1"/>
  <c r="B3566" i="3" s="1"/>
  <c r="B3567" i="3" s="1"/>
  <c r="B3568" i="3" s="1"/>
  <c r="B3569" i="3" s="1"/>
  <c r="B3570" i="3" s="1"/>
  <c r="B3571" i="3" s="1"/>
  <c r="B3572" i="3" s="1"/>
  <c r="B3573" i="3" s="1"/>
  <c r="B3574" i="3" s="1"/>
  <c r="B3575" i="3" s="1"/>
  <c r="B3576" i="3" s="1"/>
  <c r="B3577" i="3" s="1"/>
  <c r="B3578" i="3" s="1"/>
  <c r="B3579" i="3" s="1"/>
  <c r="B3580" i="3" s="1"/>
  <c r="B3581" i="3" s="1"/>
  <c r="B3582" i="3" s="1"/>
  <c r="B3583" i="3" s="1"/>
  <c r="B3584" i="3" s="1"/>
  <c r="B3585" i="3" s="1"/>
  <c r="B3586" i="3" s="1"/>
  <c r="B3587" i="3" s="1"/>
  <c r="B3588" i="3" s="1"/>
  <c r="B3589" i="3" s="1"/>
  <c r="B3590" i="3" s="1"/>
  <c r="C6" i="5"/>
  <c r="C5" i="5"/>
  <c r="A50" i="2"/>
  <c r="A49" i="2"/>
  <c r="A48" i="2"/>
  <c r="A47" i="2"/>
  <c r="A46" i="2"/>
  <c r="A45" i="2"/>
  <c r="A44" i="2"/>
  <c r="A43" i="2"/>
  <c r="E42" i="2"/>
  <c r="A42" i="2"/>
  <c r="E41" i="2"/>
  <c r="D41" i="2"/>
  <c r="A41" i="2"/>
  <c r="E40" i="2"/>
  <c r="D40" i="2"/>
  <c r="A40" i="2"/>
  <c r="E39" i="2"/>
  <c r="D39" i="2"/>
  <c r="A39" i="2"/>
  <c r="E38" i="2"/>
  <c r="D38" i="2"/>
  <c r="A38" i="2"/>
  <c r="E37" i="2"/>
  <c r="D37" i="2"/>
  <c r="A37" i="2"/>
  <c r="E36" i="2"/>
  <c r="D36" i="2"/>
  <c r="A36" i="2"/>
  <c r="E35" i="2"/>
  <c r="D35" i="2"/>
  <c r="A35" i="2"/>
  <c r="E34" i="2"/>
  <c r="D34" i="2"/>
  <c r="A34" i="2"/>
  <c r="E33" i="2"/>
  <c r="D33" i="2"/>
  <c r="A33" i="2"/>
  <c r="E32" i="2"/>
  <c r="D32" i="2"/>
  <c r="A32" i="2"/>
  <c r="E31" i="2"/>
  <c r="D31" i="2"/>
  <c r="A31" i="2"/>
  <c r="E30" i="2"/>
  <c r="D30" i="2"/>
  <c r="A30" i="2"/>
  <c r="E29" i="2"/>
  <c r="D29" i="2"/>
  <c r="A29" i="2"/>
  <c r="E28" i="2"/>
  <c r="D28" i="2"/>
  <c r="A28" i="2"/>
  <c r="E27" i="2"/>
  <c r="D27" i="2"/>
  <c r="A27" i="2"/>
  <c r="E26" i="2"/>
  <c r="D26" i="2"/>
  <c r="A26" i="2"/>
  <c r="E25" i="2"/>
  <c r="D25" i="2"/>
  <c r="A25" i="2"/>
  <c r="E24" i="2"/>
  <c r="D24" i="2"/>
  <c r="A24" i="2"/>
  <c r="E23" i="2"/>
  <c r="D23" i="2"/>
  <c r="A23" i="2"/>
  <c r="E22" i="2"/>
  <c r="D22" i="2"/>
  <c r="A22" i="2"/>
  <c r="E21" i="2"/>
  <c r="D21" i="2"/>
  <c r="A21" i="2"/>
  <c r="E20" i="2"/>
  <c r="D20" i="2"/>
  <c r="A20" i="2"/>
  <c r="E19" i="2"/>
  <c r="D19" i="2"/>
  <c r="A19" i="2"/>
  <c r="E18" i="2"/>
  <c r="D18" i="2"/>
  <c r="A18" i="2"/>
  <c r="E17" i="2"/>
  <c r="D17" i="2"/>
  <c r="A17" i="2"/>
  <c r="E16" i="2"/>
  <c r="D16" i="2"/>
  <c r="A16" i="2"/>
  <c r="E15" i="2"/>
  <c r="D15" i="2"/>
  <c r="A15" i="2"/>
  <c r="E14" i="2"/>
  <c r="D14" i="2"/>
  <c r="A14" i="2"/>
  <c r="E13" i="2"/>
  <c r="D13" i="2"/>
  <c r="A13" i="2"/>
  <c r="E12" i="2"/>
  <c r="D12" i="2"/>
  <c r="A12" i="2"/>
  <c r="E11" i="2"/>
  <c r="D11" i="2"/>
  <c r="A11" i="2"/>
  <c r="E10" i="2"/>
  <c r="D10" i="2"/>
  <c r="A10" i="2"/>
  <c r="E9" i="2"/>
  <c r="D9" i="2"/>
  <c r="A9" i="2"/>
  <c r="I8" i="2"/>
  <c r="D8" i="2"/>
  <c r="A8" i="2"/>
  <c r="I7" i="2"/>
  <c r="E7" i="2"/>
  <c r="D7" i="2"/>
  <c r="A7" i="2"/>
  <c r="I6" i="2"/>
  <c r="E6" i="2"/>
  <c r="A6" i="2"/>
  <c r="E5" i="2"/>
  <c r="D5" i="2"/>
  <c r="A5" i="2"/>
  <c r="BR278" i="1"/>
  <c r="CC278" i="1" s="1"/>
  <c r="BO278" i="1"/>
  <c r="BD278" i="1"/>
  <c r="AH278" i="1"/>
  <c r="AN278" i="1" s="1"/>
  <c r="AP278" i="1" s="1"/>
  <c r="CC277" i="1"/>
  <c r="BR277" i="1"/>
  <c r="BO277" i="1"/>
  <c r="BD277" i="1"/>
  <c r="AH277" i="1"/>
  <c r="AI277" i="1" s="1"/>
  <c r="BR276" i="1"/>
  <c r="CC276" i="1" s="1"/>
  <c r="BO276" i="1"/>
  <c r="BD276" i="1"/>
  <c r="AH276" i="1"/>
  <c r="CC275" i="1"/>
  <c r="BR275" i="1"/>
  <c r="BO275" i="1"/>
  <c r="BD275" i="1"/>
  <c r="AH275" i="1"/>
  <c r="AN275" i="1" s="1"/>
  <c r="AP275" i="1" s="1"/>
  <c r="BR274" i="1"/>
  <c r="CC274" i="1" s="1"/>
  <c r="BO274" i="1"/>
  <c r="BD274" i="1"/>
  <c r="AH274" i="1"/>
  <c r="AN274" i="1" s="1"/>
  <c r="AP274" i="1" s="1"/>
  <c r="CC273" i="1"/>
  <c r="BR273" i="1"/>
  <c r="BO273" i="1"/>
  <c r="BD273" i="1"/>
  <c r="AH273" i="1"/>
  <c r="AI273" i="1" s="1"/>
  <c r="BR272" i="1"/>
  <c r="CC272" i="1" s="1"/>
  <c r="BO272" i="1"/>
  <c r="BD272" i="1"/>
  <c r="AH272" i="1"/>
  <c r="CC271" i="1"/>
  <c r="BR271" i="1"/>
  <c r="BO271" i="1"/>
  <c r="BD271" i="1"/>
  <c r="AH271" i="1"/>
  <c r="AN271" i="1" s="1"/>
  <c r="AP271" i="1" s="1"/>
  <c r="BR270" i="1"/>
  <c r="CC270" i="1" s="1"/>
  <c r="BO270" i="1"/>
  <c r="BD270" i="1"/>
  <c r="AI270" i="1"/>
  <c r="AH270" i="1"/>
  <c r="AN270" i="1" s="1"/>
  <c r="AP270" i="1" s="1"/>
  <c r="BR269" i="1"/>
  <c r="CC269" i="1" s="1"/>
  <c r="BO269" i="1"/>
  <c r="BD269" i="1"/>
  <c r="AH269" i="1"/>
  <c r="AI269" i="1" s="1"/>
  <c r="BR268" i="1"/>
  <c r="CC268" i="1" s="1"/>
  <c r="BO268" i="1"/>
  <c r="BD268" i="1"/>
  <c r="AH268" i="1"/>
  <c r="CC267" i="1"/>
  <c r="BR267" i="1"/>
  <c r="BO267" i="1"/>
  <c r="BD267" i="1"/>
  <c r="AH267" i="1"/>
  <c r="AN267" i="1" s="1"/>
  <c r="AP267" i="1" s="1"/>
  <c r="BR266" i="1"/>
  <c r="CC266" i="1" s="1"/>
  <c r="BO266" i="1"/>
  <c r="BD266" i="1"/>
  <c r="AH266" i="1"/>
  <c r="CC265" i="1"/>
  <c r="BR265" i="1"/>
  <c r="BO265" i="1"/>
  <c r="BD265" i="1"/>
  <c r="AH265" i="1"/>
  <c r="AI265" i="1" s="1"/>
  <c r="BR264" i="1"/>
  <c r="CC264" i="1" s="1"/>
  <c r="BO264" i="1"/>
  <c r="BD264" i="1"/>
  <c r="AH264" i="1"/>
  <c r="BR263" i="1"/>
  <c r="CC263" i="1" s="1"/>
  <c r="BO263" i="1"/>
  <c r="BD263" i="1"/>
  <c r="AH263" i="1"/>
  <c r="AN263" i="1" s="1"/>
  <c r="AP263" i="1" s="1"/>
  <c r="BR262" i="1"/>
  <c r="CC262" i="1" s="1"/>
  <c r="BO262" i="1"/>
  <c r="BD262" i="1"/>
  <c r="AH262" i="1"/>
  <c r="AN262" i="1" s="1"/>
  <c r="AP262" i="1" s="1"/>
  <c r="CC261" i="1"/>
  <c r="BR261" i="1"/>
  <c r="BO261" i="1"/>
  <c r="BD261" i="1"/>
  <c r="AH261" i="1"/>
  <c r="AI261" i="1" s="1"/>
  <c r="BR260" i="1"/>
  <c r="CC260" i="1" s="1"/>
  <c r="BO260" i="1"/>
  <c r="BD260" i="1"/>
  <c r="AH260" i="1"/>
  <c r="CC259" i="1"/>
  <c r="BR259" i="1"/>
  <c r="BO259" i="1"/>
  <c r="BD259" i="1"/>
  <c r="AH259" i="1"/>
  <c r="AN259" i="1" s="1"/>
  <c r="AP259" i="1" s="1"/>
  <c r="BR258" i="1"/>
  <c r="CC258" i="1" s="1"/>
  <c r="BO258" i="1"/>
  <c r="BD258" i="1"/>
  <c r="AH258" i="1"/>
  <c r="AN258" i="1" s="1"/>
  <c r="AP258" i="1" s="1"/>
  <c r="CC257" i="1"/>
  <c r="BR257" i="1"/>
  <c r="BO257" i="1"/>
  <c r="BD257" i="1"/>
  <c r="AN257" i="1"/>
  <c r="AP257" i="1" s="1"/>
  <c r="AH257" i="1"/>
  <c r="AI257" i="1" s="1"/>
  <c r="BR256" i="1"/>
  <c r="CC256" i="1" s="1"/>
  <c r="BO256" i="1"/>
  <c r="BD256" i="1"/>
  <c r="AH256" i="1"/>
  <c r="CC255" i="1"/>
  <c r="BR255" i="1"/>
  <c r="BO255" i="1"/>
  <c r="BD255" i="1"/>
  <c r="AI255" i="1"/>
  <c r="AH255" i="1"/>
  <c r="AN255" i="1" s="1"/>
  <c r="AP255" i="1" s="1"/>
  <c r="BR254" i="1"/>
  <c r="CC254" i="1" s="1"/>
  <c r="BO254" i="1"/>
  <c r="BD254" i="1"/>
  <c r="AH254" i="1"/>
  <c r="AN254" i="1" s="1"/>
  <c r="AP254" i="1" s="1"/>
  <c r="CC253" i="1"/>
  <c r="BR253" i="1"/>
  <c r="BO253" i="1"/>
  <c r="BD253" i="1"/>
  <c r="AN253" i="1"/>
  <c r="AP253" i="1" s="1"/>
  <c r="AH253" i="1"/>
  <c r="AI253" i="1" s="1"/>
  <c r="BR252" i="1"/>
  <c r="CC252" i="1" s="1"/>
  <c r="BO252" i="1"/>
  <c r="BD252" i="1"/>
  <c r="AH252" i="1"/>
  <c r="CC251" i="1"/>
  <c r="BR251" i="1"/>
  <c r="BO251" i="1"/>
  <c r="BD251" i="1"/>
  <c r="AI251" i="1"/>
  <c r="AH251" i="1"/>
  <c r="AN251" i="1" s="1"/>
  <c r="AP251" i="1" s="1"/>
  <c r="BR250" i="1"/>
  <c r="CC250" i="1" s="1"/>
  <c r="BO250" i="1"/>
  <c r="BD250" i="1"/>
  <c r="AH250" i="1"/>
  <c r="CC249" i="1"/>
  <c r="BR249" i="1"/>
  <c r="BO249" i="1"/>
  <c r="BD249" i="1"/>
  <c r="AN249" i="1"/>
  <c r="AP249" i="1" s="1"/>
  <c r="AH249" i="1"/>
  <c r="AI249" i="1" s="1"/>
  <c r="BR248" i="1"/>
  <c r="CC248" i="1" s="1"/>
  <c r="BO248" i="1"/>
  <c r="BD248" i="1"/>
  <c r="AH248" i="1"/>
  <c r="CC247" i="1"/>
  <c r="BR247" i="1"/>
  <c r="BO247" i="1"/>
  <c r="BD247" i="1"/>
  <c r="AI247" i="1"/>
  <c r="AH247" i="1"/>
  <c r="AN247" i="1" s="1"/>
  <c r="AP247" i="1" s="1"/>
  <c r="BR246" i="1"/>
  <c r="CC246" i="1" s="1"/>
  <c r="BO246" i="1"/>
  <c r="BD246" i="1"/>
  <c r="AI246" i="1"/>
  <c r="AH246" i="1"/>
  <c r="AN246" i="1" s="1"/>
  <c r="AP246" i="1" s="1"/>
  <c r="CC245" i="1"/>
  <c r="BR245" i="1"/>
  <c r="BO245" i="1"/>
  <c r="BD245" i="1"/>
  <c r="AN245" i="1"/>
  <c r="AP245" i="1" s="1"/>
  <c r="AH245" i="1"/>
  <c r="AI245" i="1" s="1"/>
  <c r="BR244" i="1"/>
  <c r="CC244" i="1" s="1"/>
  <c r="BO244" i="1"/>
  <c r="BD244" i="1"/>
  <c r="AH244" i="1"/>
  <c r="BR243" i="1"/>
  <c r="CC243" i="1" s="1"/>
  <c r="BO243" i="1"/>
  <c r="BD243" i="1"/>
  <c r="AI243" i="1"/>
  <c r="AH243" i="1"/>
  <c r="AN243" i="1" s="1"/>
  <c r="AP243" i="1" s="1"/>
  <c r="BR242" i="1"/>
  <c r="CC242" i="1" s="1"/>
  <c r="BO242" i="1"/>
  <c r="BD242" i="1"/>
  <c r="AH242" i="1"/>
  <c r="CC241" i="1"/>
  <c r="BR241" i="1"/>
  <c r="BO241" i="1"/>
  <c r="BD241" i="1"/>
  <c r="AN241" i="1"/>
  <c r="AP241" i="1" s="1"/>
  <c r="AH241" i="1"/>
  <c r="AI241" i="1" s="1"/>
  <c r="BR240" i="1"/>
  <c r="CC240" i="1" s="1"/>
  <c r="BO240" i="1"/>
  <c r="BD240" i="1"/>
  <c r="AH240" i="1"/>
  <c r="CC239" i="1"/>
  <c r="BR239" i="1"/>
  <c r="BO239" i="1"/>
  <c r="BD239" i="1"/>
  <c r="AI239" i="1"/>
  <c r="AH239" i="1"/>
  <c r="AN239" i="1" s="1"/>
  <c r="AP239" i="1" s="1"/>
  <c r="BR238" i="1"/>
  <c r="CC238" i="1" s="1"/>
  <c r="BO238" i="1"/>
  <c r="BD238" i="1"/>
  <c r="AI238" i="1"/>
  <c r="AH238" i="1"/>
  <c r="AN238" i="1" s="1"/>
  <c r="AP238" i="1" s="1"/>
  <c r="BR237" i="1"/>
  <c r="CC237" i="1" s="1"/>
  <c r="BO237" i="1"/>
  <c r="BD237" i="1"/>
  <c r="AP237" i="1"/>
  <c r="AI237" i="1"/>
  <c r="AH237" i="1"/>
  <c r="AN237" i="1" s="1"/>
  <c r="BR236" i="1"/>
  <c r="CC236" i="1" s="1"/>
  <c r="BO236" i="1"/>
  <c r="BD236" i="1"/>
  <c r="AI236" i="1"/>
  <c r="AH236" i="1"/>
  <c r="AN236" i="1" s="1"/>
  <c r="AP236" i="1" s="1"/>
  <c r="BR235" i="1"/>
  <c r="CC235" i="1" s="1"/>
  <c r="BO235" i="1"/>
  <c r="BD235" i="1"/>
  <c r="AP235" i="1"/>
  <c r="AI235" i="1"/>
  <c r="AH235" i="1"/>
  <c r="AN235" i="1" s="1"/>
  <c r="BR234" i="1"/>
  <c r="CC234" i="1" s="1"/>
  <c r="BO234" i="1"/>
  <c r="BD234" i="1"/>
  <c r="AH234" i="1"/>
  <c r="CC233" i="1"/>
  <c r="BR233" i="1"/>
  <c r="BO233" i="1"/>
  <c r="BD233" i="1"/>
  <c r="AH233" i="1"/>
  <c r="CC232" i="1"/>
  <c r="BR232" i="1"/>
  <c r="BO232" i="1"/>
  <c r="BD232" i="1"/>
  <c r="AH232" i="1"/>
  <c r="BR231" i="1"/>
  <c r="CC231" i="1" s="1"/>
  <c r="BO231" i="1"/>
  <c r="BD231" i="1"/>
  <c r="AP231" i="1"/>
  <c r="AI231" i="1"/>
  <c r="AH231" i="1"/>
  <c r="AN231" i="1" s="1"/>
  <c r="BR230" i="1"/>
  <c r="CC230" i="1" s="1"/>
  <c r="BO230" i="1"/>
  <c r="BD230" i="1"/>
  <c r="AH230" i="1"/>
  <c r="CC229" i="1"/>
  <c r="BR229" i="1"/>
  <c r="BO229" i="1"/>
  <c r="BD229" i="1"/>
  <c r="AI229" i="1"/>
  <c r="AH229" i="1"/>
  <c r="AN229" i="1" s="1"/>
  <c r="AP229" i="1" s="1"/>
  <c r="BR228" i="1"/>
  <c r="CC228" i="1" s="1"/>
  <c r="BO228" i="1"/>
  <c r="BD228" i="1"/>
  <c r="AN228" i="1"/>
  <c r="AP228" i="1" s="1"/>
  <c r="AI228" i="1"/>
  <c r="AH228" i="1"/>
  <c r="BR227" i="1"/>
  <c r="CC227" i="1" s="1"/>
  <c r="BO227" i="1"/>
  <c r="BD227" i="1"/>
  <c r="AP227" i="1"/>
  <c r="AI227" i="1"/>
  <c r="AH227" i="1"/>
  <c r="AN227" i="1" s="1"/>
  <c r="BR226" i="1"/>
  <c r="CC226" i="1" s="1"/>
  <c r="BO226" i="1"/>
  <c r="BD226" i="1"/>
  <c r="AI226" i="1"/>
  <c r="AH226" i="1"/>
  <c r="AN226" i="1" s="1"/>
  <c r="AP226" i="1" s="1"/>
  <c r="BR225" i="1"/>
  <c r="CC225" i="1" s="1"/>
  <c r="BO225" i="1"/>
  <c r="BD225" i="1"/>
  <c r="AH225" i="1"/>
  <c r="CC224" i="1"/>
  <c r="BR224" i="1"/>
  <c r="BO224" i="1"/>
  <c r="BD224" i="1"/>
  <c r="AP224" i="1"/>
  <c r="AN224" i="1"/>
  <c r="AI224" i="1"/>
  <c r="AH224" i="1"/>
  <c r="BR223" i="1"/>
  <c r="CC223" i="1" s="1"/>
  <c r="BO223" i="1"/>
  <c r="BD223" i="1"/>
  <c r="AP223" i="1"/>
  <c r="AI223" i="1"/>
  <c r="AH223" i="1"/>
  <c r="AN223" i="1" s="1"/>
  <c r="BR222" i="1"/>
  <c r="CC222" i="1" s="1"/>
  <c r="BO222" i="1"/>
  <c r="BD222" i="1"/>
  <c r="AH222" i="1"/>
  <c r="AN222" i="1" s="1"/>
  <c r="AP222" i="1" s="1"/>
  <c r="BR221" i="1"/>
  <c r="CC221" i="1" s="1"/>
  <c r="BO221" i="1"/>
  <c r="BD221" i="1"/>
  <c r="AP221" i="1"/>
  <c r="AI221" i="1"/>
  <c r="AH221" i="1"/>
  <c r="AN221" i="1" s="1"/>
  <c r="CC220" i="1"/>
  <c r="BR220" i="1"/>
  <c r="BO220" i="1"/>
  <c r="BD220" i="1"/>
  <c r="AN220" i="1"/>
  <c r="AP220" i="1" s="1"/>
  <c r="AI220" i="1"/>
  <c r="AH220" i="1"/>
  <c r="BR219" i="1"/>
  <c r="CC219" i="1" s="1"/>
  <c r="BO219" i="1"/>
  <c r="BD219" i="1"/>
  <c r="AP219" i="1"/>
  <c r="AI219" i="1"/>
  <c r="AH219" i="1"/>
  <c r="AN219" i="1" s="1"/>
  <c r="CC218" i="1"/>
  <c r="BR218" i="1"/>
  <c r="BO218" i="1"/>
  <c r="BD218" i="1"/>
  <c r="AH218" i="1"/>
  <c r="BR217" i="1"/>
  <c r="CC217" i="1" s="1"/>
  <c r="BO217" i="1"/>
  <c r="BD217" i="1"/>
  <c r="AN217" i="1"/>
  <c r="AP217" i="1" s="1"/>
  <c r="AI217" i="1"/>
  <c r="AH217" i="1"/>
  <c r="CC216" i="1"/>
  <c r="BR216" i="1"/>
  <c r="BO216" i="1"/>
  <c r="BD216" i="1"/>
  <c r="AP216" i="1"/>
  <c r="AN216" i="1"/>
  <c r="AI216" i="1"/>
  <c r="AH216" i="1"/>
  <c r="BR215" i="1"/>
  <c r="CC215" i="1" s="1"/>
  <c r="BO215" i="1"/>
  <c r="BD215" i="1"/>
  <c r="AI215" i="1"/>
  <c r="AH215" i="1"/>
  <c r="AN215" i="1" s="1"/>
  <c r="AP215" i="1" s="1"/>
  <c r="CC214" i="1"/>
  <c r="BR214" i="1"/>
  <c r="BO214" i="1"/>
  <c r="BD214" i="1"/>
  <c r="AH214" i="1"/>
  <c r="BR213" i="1"/>
  <c r="CC213" i="1" s="1"/>
  <c r="BO213" i="1"/>
  <c r="BD213" i="1"/>
  <c r="AP213" i="1"/>
  <c r="AI213" i="1"/>
  <c r="AH213" i="1"/>
  <c r="AN213" i="1" s="1"/>
  <c r="CC212" i="1"/>
  <c r="BR212" i="1"/>
  <c r="BO212" i="1"/>
  <c r="BD212" i="1"/>
  <c r="AH212" i="1"/>
  <c r="CC211" i="1"/>
  <c r="BR211" i="1"/>
  <c r="BO211" i="1"/>
  <c r="BD211" i="1"/>
  <c r="AH211" i="1"/>
  <c r="BR210" i="1"/>
  <c r="CC210" i="1" s="1"/>
  <c r="BO210" i="1"/>
  <c r="BD210" i="1"/>
  <c r="AH210" i="1"/>
  <c r="BR209" i="1"/>
  <c r="CC209" i="1" s="1"/>
  <c r="BO209" i="1"/>
  <c r="BD209" i="1"/>
  <c r="AH209" i="1"/>
  <c r="CC208" i="1"/>
  <c r="BR208" i="1"/>
  <c r="BO208" i="1"/>
  <c r="BD208" i="1"/>
  <c r="AP208" i="1"/>
  <c r="AN208" i="1"/>
  <c r="AI208" i="1"/>
  <c r="AH208" i="1"/>
  <c r="CC207" i="1"/>
  <c r="BR207" i="1"/>
  <c r="BO207" i="1"/>
  <c r="BD207" i="1"/>
  <c r="AH207" i="1"/>
  <c r="CC206" i="1"/>
  <c r="BR206" i="1"/>
  <c r="BO206" i="1"/>
  <c r="BD206" i="1"/>
  <c r="AH206" i="1"/>
  <c r="BR205" i="1"/>
  <c r="CC205" i="1" s="1"/>
  <c r="BO205" i="1"/>
  <c r="BD205" i="1"/>
  <c r="AH205" i="1"/>
  <c r="BR204" i="1"/>
  <c r="CC204" i="1" s="1"/>
  <c r="BO204" i="1"/>
  <c r="BD204" i="1"/>
  <c r="AH204" i="1"/>
  <c r="CC203" i="1"/>
  <c r="BR203" i="1"/>
  <c r="BO203" i="1"/>
  <c r="BD203" i="1"/>
  <c r="AN203" i="1"/>
  <c r="AP203" i="1" s="1"/>
  <c r="AH203" i="1"/>
  <c r="AI203" i="1" s="1"/>
  <c r="CC202" i="1"/>
  <c r="BR202" i="1"/>
  <c r="BO202" i="1"/>
  <c r="BD202" i="1"/>
  <c r="AH202" i="1"/>
  <c r="BR201" i="1"/>
  <c r="CC201" i="1" s="1"/>
  <c r="BO201" i="1"/>
  <c r="BD201" i="1"/>
  <c r="AN201" i="1"/>
  <c r="AP201" i="1" s="1"/>
  <c r="AH201" i="1"/>
  <c r="AI201" i="1" s="1"/>
  <c r="CC200" i="1"/>
  <c r="BR200" i="1"/>
  <c r="BO200" i="1"/>
  <c r="BD200" i="1"/>
  <c r="AP200" i="1"/>
  <c r="AN200" i="1"/>
  <c r="AI200" i="1"/>
  <c r="AH200" i="1"/>
  <c r="CC199" i="1"/>
  <c r="BR199" i="1"/>
  <c r="BO199" i="1"/>
  <c r="BD199" i="1"/>
  <c r="AN199" i="1"/>
  <c r="AP199" i="1" s="1"/>
  <c r="AI199" i="1"/>
  <c r="AH199" i="1"/>
  <c r="CC198" i="1"/>
  <c r="BR198" i="1"/>
  <c r="BO198" i="1"/>
  <c r="BD198" i="1"/>
  <c r="AH198" i="1"/>
  <c r="BR197" i="1"/>
  <c r="CC197" i="1" s="1"/>
  <c r="BO197" i="1"/>
  <c r="BD197" i="1"/>
  <c r="AI197" i="1"/>
  <c r="AH197" i="1"/>
  <c r="AN197" i="1" s="1"/>
  <c r="AP197" i="1" s="1"/>
  <c r="BR196" i="1"/>
  <c r="CC196" i="1" s="1"/>
  <c r="BO196" i="1"/>
  <c r="BD196" i="1"/>
  <c r="AP196" i="1"/>
  <c r="AI196" i="1"/>
  <c r="AH196" i="1"/>
  <c r="AN196" i="1" s="1"/>
  <c r="CC195" i="1"/>
  <c r="BR195" i="1"/>
  <c r="BO195" i="1"/>
  <c r="BD195" i="1"/>
  <c r="AH195" i="1"/>
  <c r="BR194" i="1"/>
  <c r="CC194" i="1" s="1"/>
  <c r="BO194" i="1"/>
  <c r="BD194" i="1"/>
  <c r="AN194" i="1"/>
  <c r="AP194" i="1" s="1"/>
  <c r="AI194" i="1"/>
  <c r="AH194" i="1"/>
  <c r="BR193" i="1"/>
  <c r="CC193" i="1" s="1"/>
  <c r="BO193" i="1"/>
  <c r="BD193" i="1"/>
  <c r="AH193" i="1"/>
  <c r="AI193" i="1" s="1"/>
  <c r="BR192" i="1"/>
  <c r="CC192" i="1" s="1"/>
  <c r="BO192" i="1"/>
  <c r="BD192" i="1"/>
  <c r="AH192" i="1"/>
  <c r="BR191" i="1"/>
  <c r="CC191" i="1" s="1"/>
  <c r="BO191" i="1"/>
  <c r="BD191" i="1"/>
  <c r="AN191" i="1"/>
  <c r="AP191" i="1" s="1"/>
  <c r="AI191" i="1"/>
  <c r="AH191" i="1"/>
  <c r="CC190" i="1"/>
  <c r="BR190" i="1"/>
  <c r="BO190" i="1"/>
  <c r="BD190" i="1"/>
  <c r="AN190" i="1"/>
  <c r="AP190" i="1" s="1"/>
  <c r="AI190" i="1"/>
  <c r="AH190" i="1"/>
  <c r="CC189" i="1"/>
  <c r="BR189" i="1"/>
  <c r="BO189" i="1"/>
  <c r="BD189" i="1"/>
  <c r="AI189" i="1"/>
  <c r="AH189" i="1"/>
  <c r="AN189" i="1" s="1"/>
  <c r="AP189" i="1" s="1"/>
  <c r="BR188" i="1"/>
  <c r="CC188" i="1" s="1"/>
  <c r="BO188" i="1"/>
  <c r="BD188" i="1"/>
  <c r="AH188" i="1"/>
  <c r="CC187" i="1"/>
  <c r="BR187" i="1"/>
  <c r="BO187" i="1"/>
  <c r="BD187" i="1"/>
  <c r="AP187" i="1"/>
  <c r="AN187" i="1"/>
  <c r="AI187" i="1"/>
  <c r="AH187" i="1"/>
  <c r="CC186" i="1"/>
  <c r="BR186" i="1"/>
  <c r="BO186" i="1"/>
  <c r="BD186" i="1"/>
  <c r="AN186" i="1"/>
  <c r="AP186" i="1" s="1"/>
  <c r="AI186" i="1"/>
  <c r="AH186" i="1"/>
  <c r="CC185" i="1"/>
  <c r="BR185" i="1"/>
  <c r="BO185" i="1"/>
  <c r="BD185" i="1"/>
  <c r="AN185" i="1"/>
  <c r="AP185" i="1" s="1"/>
  <c r="AH185" i="1"/>
  <c r="AI185" i="1" s="1"/>
  <c r="BR184" i="1"/>
  <c r="CC184" i="1" s="1"/>
  <c r="BO184" i="1"/>
  <c r="BD184" i="1"/>
  <c r="AI184" i="1"/>
  <c r="AH184" i="1"/>
  <c r="AN184" i="1" s="1"/>
  <c r="AP184" i="1" s="1"/>
  <c r="BR183" i="1"/>
  <c r="CC183" i="1" s="1"/>
  <c r="BO183" i="1"/>
  <c r="BD183" i="1"/>
  <c r="AN183" i="1"/>
  <c r="AP183" i="1" s="1"/>
  <c r="AI183" i="1"/>
  <c r="AH183" i="1"/>
  <c r="CC182" i="1"/>
  <c r="BR182" i="1"/>
  <c r="BO182" i="1"/>
  <c r="BD182" i="1"/>
  <c r="AP182" i="1"/>
  <c r="AN182" i="1"/>
  <c r="AI182" i="1"/>
  <c r="AH182" i="1"/>
  <c r="CC181" i="1"/>
  <c r="BR181" i="1"/>
  <c r="BO181" i="1"/>
  <c r="BD181" i="1"/>
  <c r="AP181" i="1"/>
  <c r="AN181" i="1"/>
  <c r="AH181" i="1"/>
  <c r="BR180" i="1"/>
  <c r="CC180" i="1" s="1"/>
  <c r="BO180" i="1"/>
  <c r="BD180" i="1"/>
  <c r="AN180" i="1"/>
  <c r="AP180" i="1" s="1"/>
  <c r="AH180" i="1"/>
  <c r="BR179" i="1"/>
  <c r="BO179" i="1"/>
  <c r="BD179" i="1"/>
  <c r="AN179" i="1"/>
  <c r="AP179" i="1" s="1"/>
  <c r="AI179" i="1"/>
  <c r="AH179" i="1"/>
  <c r="CC178" i="1"/>
  <c r="BR178" i="1"/>
  <c r="BO178" i="1"/>
  <c r="BD178" i="1"/>
  <c r="AP178" i="1"/>
  <c r="AI178" i="1"/>
  <c r="AH178" i="1"/>
  <c r="AN178" i="1" s="1"/>
  <c r="CC177" i="1"/>
  <c r="BR177" i="1"/>
  <c r="BO177" i="1"/>
  <c r="BD177" i="1"/>
  <c r="AH177" i="1"/>
  <c r="BR176" i="1"/>
  <c r="CC176" i="1" s="1"/>
  <c r="BO176" i="1"/>
  <c r="BD176" i="1"/>
  <c r="AI176" i="1"/>
  <c r="AH176" i="1"/>
  <c r="AN176" i="1" s="1"/>
  <c r="AP176" i="1" s="1"/>
  <c r="BR175" i="1"/>
  <c r="CC175" i="1" s="1"/>
  <c r="BO175" i="1"/>
  <c r="BD175" i="1"/>
  <c r="AN175" i="1"/>
  <c r="AP175" i="1" s="1"/>
  <c r="AH175" i="1"/>
  <c r="AI175" i="1" s="1"/>
  <c r="BR174" i="1"/>
  <c r="CC174" i="1" s="1"/>
  <c r="BO174" i="1"/>
  <c r="BD174" i="1"/>
  <c r="AP174" i="1"/>
  <c r="AH174" i="1"/>
  <c r="AN174" i="1" s="1"/>
  <c r="BR173" i="1"/>
  <c r="CC173" i="1" s="1"/>
  <c r="BO173" i="1"/>
  <c r="BD173" i="1"/>
  <c r="AN173" i="1"/>
  <c r="AP173" i="1" s="1"/>
  <c r="AI173" i="1"/>
  <c r="AH173" i="1"/>
  <c r="CC172" i="1"/>
  <c r="BR172" i="1"/>
  <c r="BO172" i="1"/>
  <c r="BD172" i="1"/>
  <c r="AN172" i="1"/>
  <c r="AP172" i="1" s="1"/>
  <c r="AI172" i="1"/>
  <c r="AH172" i="1"/>
  <c r="CC171" i="1"/>
  <c r="BR171" i="1"/>
  <c r="BO171" i="1"/>
  <c r="BD171" i="1"/>
  <c r="AN171" i="1"/>
  <c r="AP171" i="1" s="1"/>
  <c r="AI171" i="1"/>
  <c r="AH171" i="1"/>
  <c r="BR170" i="1"/>
  <c r="CC170" i="1" s="1"/>
  <c r="BO170" i="1"/>
  <c r="BD170" i="1"/>
  <c r="AH170" i="1"/>
  <c r="BR169" i="1"/>
  <c r="CC169" i="1" s="1"/>
  <c r="BO169" i="1"/>
  <c r="BD169" i="1"/>
  <c r="AH169" i="1"/>
  <c r="AI169" i="1" s="1"/>
  <c r="BR168" i="1"/>
  <c r="CC168" i="1" s="1"/>
  <c r="BO168" i="1"/>
  <c r="BD168" i="1"/>
  <c r="AH168" i="1"/>
  <c r="BR167" i="1"/>
  <c r="CC167" i="1" s="1"/>
  <c r="BO167" i="1"/>
  <c r="BD167" i="1"/>
  <c r="AH167" i="1"/>
  <c r="CC165" i="1"/>
  <c r="BR165" i="1"/>
  <c r="BO165" i="1"/>
  <c r="BD165" i="1"/>
  <c r="AN165" i="1"/>
  <c r="AP165" i="1" s="1"/>
  <c r="AI165" i="1"/>
  <c r="AH165" i="1"/>
  <c r="BR164" i="1"/>
  <c r="CC164" i="1" s="1"/>
  <c r="BO164" i="1"/>
  <c r="BD164" i="1"/>
  <c r="AH164" i="1"/>
  <c r="BR163" i="1"/>
  <c r="CC163" i="1" s="1"/>
  <c r="BO163" i="1"/>
  <c r="BD163" i="1"/>
  <c r="AP163" i="1"/>
  <c r="AN163" i="1"/>
  <c r="AH163" i="1"/>
  <c r="AI163" i="1" s="1"/>
  <c r="CC162" i="1"/>
  <c r="BR162" i="1"/>
  <c r="BO162" i="1"/>
  <c r="BD162" i="1"/>
  <c r="AN162" i="1"/>
  <c r="AP162" i="1" s="1"/>
  <c r="AI162" i="1"/>
  <c r="AH162" i="1"/>
  <c r="A162" i="1"/>
  <c r="BR161" i="1"/>
  <c r="CC161" i="1" s="1"/>
  <c r="BO161" i="1"/>
  <c r="BD161" i="1"/>
  <c r="AN161" i="1"/>
  <c r="AP161" i="1" s="1"/>
  <c r="AI161" i="1"/>
  <c r="AH161" i="1"/>
  <c r="A161" i="1"/>
  <c r="CC160" i="1"/>
  <c r="BR160" i="1"/>
  <c r="BO160" i="1"/>
  <c r="BD160" i="1"/>
  <c r="AP160" i="1"/>
  <c r="AN160" i="1"/>
  <c r="AI160" i="1"/>
  <c r="AH160" i="1"/>
  <c r="A160" i="1"/>
  <c r="CC159" i="1"/>
  <c r="BR159" i="1"/>
  <c r="BO159" i="1"/>
  <c r="BD159" i="1"/>
  <c r="AH159" i="1"/>
  <c r="A159" i="1"/>
  <c r="CC158" i="1"/>
  <c r="BR158" i="1"/>
  <c r="BO158" i="1"/>
  <c r="BD158" i="1"/>
  <c r="AH158" i="1"/>
  <c r="A158" i="1"/>
  <c r="CC157" i="1"/>
  <c r="BR157" i="1"/>
  <c r="BO157" i="1"/>
  <c r="BD157" i="1"/>
  <c r="AN157" i="1"/>
  <c r="AP157" i="1" s="1"/>
  <c r="AH157" i="1"/>
  <c r="AI157" i="1" s="1"/>
  <c r="A157" i="1"/>
  <c r="CC156" i="1"/>
  <c r="BR156" i="1"/>
  <c r="BO156" i="1"/>
  <c r="BD156" i="1"/>
  <c r="AN156" i="1"/>
  <c r="AP156" i="1" s="1"/>
  <c r="AI156" i="1"/>
  <c r="AH156" i="1"/>
  <c r="A156" i="1"/>
  <c r="BR155" i="1"/>
  <c r="CC155" i="1" s="1"/>
  <c r="BO155" i="1"/>
  <c r="BD155" i="1"/>
  <c r="AH155" i="1"/>
  <c r="A155" i="1"/>
  <c r="BR154" i="1"/>
  <c r="CC154" i="1" s="1"/>
  <c r="BO154" i="1"/>
  <c r="BD154" i="1"/>
  <c r="AP154" i="1"/>
  <c r="AN154" i="1"/>
  <c r="AI154" i="1"/>
  <c r="AH154" i="1"/>
  <c r="A154" i="1"/>
  <c r="BR153" i="1"/>
  <c r="CC153" i="1" s="1"/>
  <c r="BO153" i="1"/>
  <c r="BD153" i="1"/>
  <c r="AN153" i="1"/>
  <c r="AP153" i="1" s="1"/>
  <c r="AI153" i="1"/>
  <c r="AH153" i="1"/>
  <c r="A153" i="1"/>
  <c r="CC152" i="1"/>
  <c r="BR152" i="1"/>
  <c r="BO152" i="1"/>
  <c r="BD152" i="1"/>
  <c r="AN152" i="1"/>
  <c r="AP152" i="1" s="1"/>
  <c r="AI152" i="1"/>
  <c r="AH152" i="1"/>
  <c r="A152" i="1"/>
  <c r="CC151" i="1"/>
  <c r="BR151" i="1"/>
  <c r="BO151" i="1"/>
  <c r="BD151" i="1"/>
  <c r="AN151" i="1"/>
  <c r="AP151" i="1" s="1"/>
  <c r="AI151" i="1"/>
  <c r="AH151" i="1"/>
  <c r="A151" i="1"/>
  <c r="BR150" i="1"/>
  <c r="CC150" i="1" s="1"/>
  <c r="BO150" i="1"/>
  <c r="BD150" i="1"/>
  <c r="AP150" i="1"/>
  <c r="AI150" i="1"/>
  <c r="AH150" i="1"/>
  <c r="AN150" i="1" s="1"/>
  <c r="A150" i="1"/>
  <c r="BR149" i="1"/>
  <c r="CC149" i="1" s="1"/>
  <c r="BO149" i="1"/>
  <c r="BD149" i="1"/>
  <c r="AH149" i="1"/>
  <c r="A149" i="1"/>
  <c r="CC148" i="1"/>
  <c r="BR148" i="1"/>
  <c r="BO148" i="1"/>
  <c r="BD148" i="1"/>
  <c r="AP148" i="1"/>
  <c r="AN148" i="1"/>
  <c r="AI148" i="1"/>
  <c r="AH148" i="1"/>
  <c r="A148" i="1"/>
  <c r="CC147" i="1"/>
  <c r="BR147" i="1"/>
  <c r="BO147" i="1"/>
  <c r="BD147" i="1"/>
  <c r="AH147" i="1"/>
  <c r="A147" i="1"/>
  <c r="BR146" i="1"/>
  <c r="BO146" i="1"/>
  <c r="BD146" i="1"/>
  <c r="AN146" i="1"/>
  <c r="AP146" i="1" s="1"/>
  <c r="AI146" i="1"/>
  <c r="AH146" i="1"/>
  <c r="A146" i="1"/>
  <c r="BR145" i="1"/>
  <c r="BO145" i="1"/>
  <c r="BD145" i="1"/>
  <c r="AN145" i="1"/>
  <c r="AP145" i="1" s="1"/>
  <c r="AI145" i="1"/>
  <c r="AH145" i="1"/>
  <c r="A145" i="1"/>
  <c r="BR144" i="1"/>
  <c r="BO144" i="1"/>
  <c r="BD144" i="1"/>
  <c r="AN144" i="1"/>
  <c r="AP144" i="1" s="1"/>
  <c r="AI144" i="1"/>
  <c r="AH144" i="1"/>
  <c r="A144" i="1"/>
  <c r="BR143" i="1"/>
  <c r="BO143" i="1"/>
  <c r="BD143" i="1"/>
  <c r="AN143" i="1"/>
  <c r="AP143" i="1" s="1"/>
  <c r="AI143" i="1"/>
  <c r="AH143" i="1"/>
  <c r="A143" i="1"/>
  <c r="BR142" i="1"/>
  <c r="BO142" i="1"/>
  <c r="BD142" i="1"/>
  <c r="AP142" i="1"/>
  <c r="AI142" i="1"/>
  <c r="AH142" i="1"/>
  <c r="AN142" i="1" s="1"/>
  <c r="A142" i="1"/>
  <c r="BR141" i="1"/>
  <c r="BO141" i="1"/>
  <c r="BD141" i="1"/>
  <c r="AH141" i="1"/>
  <c r="A141" i="1"/>
  <c r="BR140" i="1"/>
  <c r="BO140" i="1"/>
  <c r="BD140" i="1"/>
  <c r="AN140" i="1"/>
  <c r="AP140" i="1" s="1"/>
  <c r="AI140" i="1"/>
  <c r="AH140" i="1"/>
  <c r="A140" i="1"/>
  <c r="BR139" i="1"/>
  <c r="BO139" i="1"/>
  <c r="BD139" i="1"/>
  <c r="AH139" i="1"/>
  <c r="A139" i="1"/>
  <c r="BR138" i="1"/>
  <c r="BO138" i="1"/>
  <c r="BD138" i="1"/>
  <c r="AH138" i="1"/>
  <c r="AI138" i="1" s="1"/>
  <c r="A138" i="1"/>
  <c r="BR137" i="1"/>
  <c r="BO137" i="1"/>
  <c r="BD137" i="1"/>
  <c r="AN137" i="1"/>
  <c r="AP137" i="1" s="1"/>
  <c r="AI137" i="1"/>
  <c r="AH137" i="1"/>
  <c r="A137" i="1"/>
  <c r="BR136" i="1"/>
  <c r="BO136" i="1"/>
  <c r="BD136" i="1"/>
  <c r="AN136" i="1"/>
  <c r="AP136" i="1" s="1"/>
  <c r="AI136" i="1"/>
  <c r="AH136" i="1"/>
  <c r="A136" i="1"/>
  <c r="BR135" i="1"/>
  <c r="BO135" i="1"/>
  <c r="BD135" i="1"/>
  <c r="AN135" i="1"/>
  <c r="AP135" i="1" s="1"/>
  <c r="AI135" i="1"/>
  <c r="AH135" i="1"/>
  <c r="A135" i="1"/>
  <c r="BR134" i="1"/>
  <c r="BO134" i="1"/>
  <c r="BD134" i="1"/>
  <c r="AP134" i="1"/>
  <c r="AI134" i="1"/>
  <c r="AH134" i="1"/>
  <c r="AN134" i="1" s="1"/>
  <c r="A134" i="1"/>
  <c r="BR133" i="1"/>
  <c r="BO133" i="1"/>
  <c r="BD133" i="1"/>
  <c r="AI133" i="1"/>
  <c r="AH133" i="1"/>
  <c r="AN133" i="1" s="1"/>
  <c r="AP133" i="1" s="1"/>
  <c r="A133" i="1"/>
  <c r="BR132" i="1"/>
  <c r="BO132" i="1"/>
  <c r="BD132" i="1"/>
  <c r="AN132" i="1"/>
  <c r="AP132" i="1" s="1"/>
  <c r="AI132" i="1"/>
  <c r="AH132" i="1"/>
  <c r="A132" i="1"/>
  <c r="BR131" i="1"/>
  <c r="BO131" i="1"/>
  <c r="BD131" i="1"/>
  <c r="AH131" i="1"/>
  <c r="A131" i="1"/>
  <c r="BS130" i="1"/>
  <c r="BR130" i="1"/>
  <c r="BO130" i="1"/>
  <c r="BD130" i="1"/>
  <c r="AH130" i="1"/>
  <c r="AN130" i="1" s="1"/>
  <c r="AP130" i="1" s="1"/>
  <c r="A130" i="1"/>
  <c r="BR129" i="1"/>
  <c r="BO129" i="1"/>
  <c r="BD129" i="1"/>
  <c r="AN129" i="1"/>
  <c r="AP129" i="1" s="1"/>
  <c r="AI129" i="1"/>
  <c r="AH129" i="1"/>
  <c r="A129" i="1"/>
  <c r="BR128" i="1"/>
  <c r="BO128" i="1"/>
  <c r="BD128" i="1"/>
  <c r="AN128" i="1"/>
  <c r="AP128" i="1" s="1"/>
  <c r="AI128" i="1"/>
  <c r="AH128" i="1"/>
  <c r="A128" i="1"/>
  <c r="BR127" i="1"/>
  <c r="BO127" i="1"/>
  <c r="BD127" i="1"/>
  <c r="AP127" i="1"/>
  <c r="AI127" i="1"/>
  <c r="AH127" i="1"/>
  <c r="AN127" i="1" s="1"/>
  <c r="A127" i="1"/>
  <c r="BR126" i="1"/>
  <c r="BO126" i="1"/>
  <c r="BD126" i="1"/>
  <c r="AP126" i="1"/>
  <c r="AI126" i="1"/>
  <c r="AH126" i="1"/>
  <c r="AN126" i="1" s="1"/>
  <c r="A126" i="1"/>
  <c r="BR125" i="1"/>
  <c r="BO125" i="1"/>
  <c r="BD125" i="1"/>
  <c r="AN125" i="1"/>
  <c r="AP125" i="1" s="1"/>
  <c r="AI125" i="1"/>
  <c r="AH125" i="1"/>
  <c r="A125" i="1"/>
  <c r="BR124" i="1"/>
  <c r="BO124" i="1"/>
  <c r="BD124" i="1"/>
  <c r="AP124" i="1"/>
  <c r="AN124" i="1"/>
  <c r="AI124" i="1"/>
  <c r="AH124" i="1"/>
  <c r="A124" i="1"/>
  <c r="BR123" i="1"/>
  <c r="BO123" i="1"/>
  <c r="BD123" i="1"/>
  <c r="AH123" i="1"/>
  <c r="A123" i="1"/>
  <c r="BR122" i="1"/>
  <c r="BO122" i="1"/>
  <c r="BD122" i="1"/>
  <c r="AN122" i="1"/>
  <c r="AP122" i="1" s="1"/>
  <c r="AI122" i="1"/>
  <c r="AH122" i="1"/>
  <c r="A122" i="1"/>
  <c r="BR121" i="1"/>
  <c r="BO121" i="1"/>
  <c r="BD121" i="1"/>
  <c r="AN121" i="1"/>
  <c r="AP121" i="1" s="1"/>
  <c r="AI121" i="1"/>
  <c r="AH121" i="1"/>
  <c r="A121" i="1"/>
  <c r="BR120" i="1"/>
  <c r="BO120" i="1"/>
  <c r="BD120" i="1"/>
  <c r="AN120" i="1"/>
  <c r="AP120" i="1" s="1"/>
  <c r="AI120" i="1"/>
  <c r="AH120" i="1"/>
  <c r="A120" i="1"/>
  <c r="BR119" i="1"/>
  <c r="BO119" i="1"/>
  <c r="BD119" i="1"/>
  <c r="AN119" i="1"/>
  <c r="AP119" i="1" s="1"/>
  <c r="AI119" i="1"/>
  <c r="AH119" i="1"/>
  <c r="A119" i="1"/>
  <c r="BR118" i="1"/>
  <c r="BO118" i="1"/>
  <c r="BD118" i="1"/>
  <c r="AP118" i="1"/>
  <c r="AI118" i="1"/>
  <c r="AH118" i="1"/>
  <c r="AN118" i="1" s="1"/>
  <c r="A118" i="1"/>
  <c r="BR117" i="1"/>
  <c r="BO117" i="1"/>
  <c r="BD117" i="1"/>
  <c r="AN117" i="1"/>
  <c r="AP117" i="1" s="1"/>
  <c r="AI117" i="1"/>
  <c r="AH117" i="1"/>
  <c r="A117" i="1"/>
  <c r="BR116" i="1"/>
  <c r="BO116" i="1"/>
  <c r="BD116" i="1"/>
  <c r="AP116" i="1"/>
  <c r="AN116" i="1"/>
  <c r="AI116" i="1"/>
  <c r="AH116" i="1"/>
  <c r="A116" i="1"/>
  <c r="BR115" i="1"/>
  <c r="BO115" i="1"/>
  <c r="BD115" i="1"/>
  <c r="AH115" i="1"/>
  <c r="A115" i="1"/>
  <c r="BR114" i="1"/>
  <c r="BO114" i="1"/>
  <c r="BD114" i="1"/>
  <c r="AH114" i="1"/>
  <c r="AN114" i="1" s="1"/>
  <c r="AP114" i="1" s="1"/>
  <c r="A114" i="1"/>
  <c r="BR113" i="1"/>
  <c r="BO113" i="1"/>
  <c r="BD113" i="1"/>
  <c r="AI113" i="1"/>
  <c r="AH113" i="1"/>
  <c r="AN113" i="1" s="1"/>
  <c r="AP113" i="1" s="1"/>
  <c r="A113" i="1"/>
  <c r="BR112" i="1"/>
  <c r="BO112" i="1"/>
  <c r="BD112" i="1"/>
  <c r="AH112" i="1"/>
  <c r="A112" i="1"/>
  <c r="BR111" i="1"/>
  <c r="BO111" i="1"/>
  <c r="BD111" i="1"/>
  <c r="AN111" i="1"/>
  <c r="AP111" i="1" s="1"/>
  <c r="AI111" i="1"/>
  <c r="AH111" i="1"/>
  <c r="A111" i="1"/>
  <c r="BR110" i="1"/>
  <c r="BO110" i="1"/>
  <c r="BD110" i="1"/>
  <c r="AH110" i="1"/>
  <c r="A110" i="1"/>
  <c r="BR109" i="1"/>
  <c r="BO109" i="1"/>
  <c r="BD109" i="1"/>
  <c r="AH109" i="1"/>
  <c r="A109" i="1"/>
  <c r="BR108" i="1"/>
  <c r="BO108" i="1"/>
  <c r="BD108" i="1"/>
  <c r="AH108" i="1"/>
  <c r="AN108" i="1" s="1"/>
  <c r="AP108" i="1" s="1"/>
  <c r="A108" i="1"/>
  <c r="BR107" i="1"/>
  <c r="BO107" i="1"/>
  <c r="BD107" i="1"/>
  <c r="AP107" i="1"/>
  <c r="AH107" i="1"/>
  <c r="AN107" i="1" s="1"/>
  <c r="A107" i="1"/>
  <c r="BR106" i="1"/>
  <c r="BO106" i="1"/>
  <c r="BD106" i="1"/>
  <c r="AH106" i="1"/>
  <c r="AI106" i="1" s="1"/>
  <c r="A106" i="1"/>
  <c r="BR105" i="1"/>
  <c r="BO105" i="1"/>
  <c r="BD105" i="1"/>
  <c r="AN105" i="1"/>
  <c r="AP105" i="1" s="1"/>
  <c r="AI105" i="1"/>
  <c r="AH105" i="1"/>
  <c r="A105" i="1"/>
  <c r="BS104" i="1"/>
  <c r="BR104" i="1"/>
  <c r="BO104" i="1"/>
  <c r="BD104" i="1"/>
  <c r="AH104" i="1"/>
  <c r="A104" i="1"/>
  <c r="BR103" i="1"/>
  <c r="BO103" i="1"/>
  <c r="BD103" i="1"/>
  <c r="AN103" i="1"/>
  <c r="AP103" i="1" s="1"/>
  <c r="AI103" i="1"/>
  <c r="AH103" i="1"/>
  <c r="A103" i="1"/>
  <c r="BR102" i="1"/>
  <c r="BO102" i="1"/>
  <c r="BD102" i="1"/>
  <c r="AH102" i="1"/>
  <c r="AN102" i="1" s="1"/>
  <c r="AP102" i="1" s="1"/>
  <c r="A102" i="1"/>
  <c r="BR101" i="1"/>
  <c r="BO101" i="1"/>
  <c r="BD101" i="1"/>
  <c r="AP101" i="1"/>
  <c r="AH101" i="1"/>
  <c r="AN101" i="1" s="1"/>
  <c r="A101" i="1"/>
  <c r="BR100" i="1"/>
  <c r="BO100" i="1"/>
  <c r="BD100" i="1"/>
  <c r="AP100" i="1"/>
  <c r="AI100" i="1"/>
  <c r="AH100" i="1"/>
  <c r="AN100" i="1" s="1"/>
  <c r="A100" i="1"/>
  <c r="BR99" i="1"/>
  <c r="BO99" i="1"/>
  <c r="BD99" i="1"/>
  <c r="AN99" i="1"/>
  <c r="AP99" i="1" s="1"/>
  <c r="AI99" i="1"/>
  <c r="AH99" i="1"/>
  <c r="A99" i="1"/>
  <c r="BR98" i="1"/>
  <c r="BO98" i="1"/>
  <c r="BD98" i="1"/>
  <c r="AH98" i="1"/>
  <c r="A98" i="1"/>
  <c r="BR97" i="1"/>
  <c r="BO97" i="1"/>
  <c r="BD97" i="1"/>
  <c r="AH97" i="1"/>
  <c r="AN97" i="1" s="1"/>
  <c r="AP97" i="1" s="1"/>
  <c r="A97" i="1"/>
  <c r="BR96" i="1"/>
  <c r="BO96" i="1"/>
  <c r="BD96" i="1"/>
  <c r="AN96" i="1"/>
  <c r="AP96" i="1" s="1"/>
  <c r="AI96" i="1"/>
  <c r="AH96" i="1"/>
  <c r="A96" i="1"/>
  <c r="BR95" i="1"/>
  <c r="BO95" i="1"/>
  <c r="BD95" i="1"/>
  <c r="AN95" i="1"/>
  <c r="AP95" i="1" s="1"/>
  <c r="AI95" i="1"/>
  <c r="AH95" i="1"/>
  <c r="A95" i="1"/>
  <c r="BR94" i="1"/>
  <c r="BO94" i="1"/>
  <c r="BD94" i="1"/>
  <c r="AP94" i="1"/>
  <c r="AN94" i="1"/>
  <c r="AI94" i="1"/>
  <c r="AH94" i="1"/>
  <c r="A94" i="1"/>
  <c r="BR93" i="1"/>
  <c r="BO93" i="1"/>
  <c r="BD93" i="1"/>
  <c r="AP93" i="1"/>
  <c r="AI93" i="1"/>
  <c r="AH93" i="1"/>
  <c r="AN93" i="1" s="1"/>
  <c r="A93" i="1"/>
  <c r="BR92" i="1"/>
  <c r="BO92" i="1"/>
  <c r="BD92" i="1"/>
  <c r="AH92" i="1"/>
  <c r="A92" i="1"/>
  <c r="BR91" i="1"/>
  <c r="BO91" i="1"/>
  <c r="BD91" i="1"/>
  <c r="AN91" i="1"/>
  <c r="AP91" i="1" s="1"/>
  <c r="AI91" i="1"/>
  <c r="AH91" i="1"/>
  <c r="A91" i="1"/>
  <c r="BR90" i="1"/>
  <c r="BO90" i="1"/>
  <c r="BD90" i="1"/>
  <c r="AH90" i="1"/>
  <c r="AI90" i="1" s="1"/>
  <c r="A90" i="1"/>
  <c r="BS89" i="1"/>
  <c r="BR89" i="1"/>
  <c r="BO89" i="1"/>
  <c r="BD89" i="1"/>
  <c r="AH89" i="1"/>
  <c r="AN89" i="1" s="1"/>
  <c r="AP89" i="1" s="1"/>
  <c r="A89" i="1"/>
  <c r="BR88" i="1"/>
  <c r="BO88" i="1"/>
  <c r="BD88" i="1"/>
  <c r="AN88" i="1"/>
  <c r="AP88" i="1" s="1"/>
  <c r="AI88" i="1"/>
  <c r="AH88" i="1"/>
  <c r="A88" i="1"/>
  <c r="BR87" i="1"/>
  <c r="BO87" i="1"/>
  <c r="BD87" i="1"/>
  <c r="AP87" i="1"/>
  <c r="AN87" i="1"/>
  <c r="AI87" i="1"/>
  <c r="AH87" i="1"/>
  <c r="A87" i="1"/>
  <c r="BR86" i="1"/>
  <c r="BO86" i="1"/>
  <c r="BD86" i="1"/>
  <c r="AH86" i="1"/>
  <c r="AN86" i="1" s="1"/>
  <c r="AP86" i="1" s="1"/>
  <c r="A86" i="1"/>
  <c r="BR85" i="1"/>
  <c r="BO85" i="1"/>
  <c r="BD85" i="1"/>
  <c r="AP85" i="1"/>
  <c r="AH85" i="1"/>
  <c r="AN85" i="1" s="1"/>
  <c r="A85" i="1"/>
  <c r="BS84" i="1"/>
  <c r="BR84" i="1"/>
  <c r="BO84" i="1"/>
  <c r="BD84" i="1"/>
  <c r="AH84" i="1"/>
  <c r="A84" i="1"/>
  <c r="BS83" i="1"/>
  <c r="BR83" i="1"/>
  <c r="BO83" i="1"/>
  <c r="BD83" i="1"/>
  <c r="AH83" i="1"/>
  <c r="AI83" i="1" s="1"/>
  <c r="A83" i="1"/>
  <c r="BR82" i="1"/>
  <c r="BO82" i="1"/>
  <c r="BD82" i="1"/>
  <c r="AN82" i="1"/>
  <c r="AP82" i="1" s="1"/>
  <c r="AH82" i="1"/>
  <c r="AI82" i="1" s="1"/>
  <c r="A82" i="1"/>
  <c r="BR81" i="1"/>
  <c r="BO81" i="1"/>
  <c r="BD81" i="1"/>
  <c r="AH81" i="1"/>
  <c r="A81" i="1"/>
  <c r="BR80" i="1"/>
  <c r="BO80" i="1"/>
  <c r="BD80" i="1"/>
  <c r="AH80" i="1"/>
  <c r="AN80" i="1" s="1"/>
  <c r="AP80" i="1" s="1"/>
  <c r="A80" i="1"/>
  <c r="BR79" i="1"/>
  <c r="BO79" i="1"/>
  <c r="BD79" i="1"/>
  <c r="AN79" i="1"/>
  <c r="AP79" i="1" s="1"/>
  <c r="AI79" i="1"/>
  <c r="AH79" i="1"/>
  <c r="A79" i="1"/>
  <c r="BR78" i="1"/>
  <c r="BO78" i="1"/>
  <c r="BD78" i="1"/>
  <c r="AI78" i="1"/>
  <c r="AH78" i="1"/>
  <c r="AN78" i="1" s="1"/>
  <c r="AP78" i="1" s="1"/>
  <c r="A78" i="1"/>
  <c r="BR77" i="1"/>
  <c r="BO77" i="1"/>
  <c r="BD77" i="1"/>
  <c r="AH77" i="1"/>
  <c r="A77" i="1"/>
  <c r="BR76" i="1"/>
  <c r="BO76" i="1"/>
  <c r="BD76" i="1"/>
  <c r="AP76" i="1"/>
  <c r="AI76" i="1"/>
  <c r="AH76" i="1"/>
  <c r="AN76" i="1" s="1"/>
  <c r="A76" i="1"/>
  <c r="BR75" i="1"/>
  <c r="BO75" i="1"/>
  <c r="BD75" i="1"/>
  <c r="AH75" i="1"/>
  <c r="A75" i="1"/>
  <c r="BR74" i="1"/>
  <c r="BO74" i="1"/>
  <c r="BD74" i="1"/>
  <c r="AH74" i="1"/>
  <c r="A74" i="1"/>
  <c r="BS73" i="1"/>
  <c r="BR73" i="1"/>
  <c r="BO73" i="1"/>
  <c r="BD73" i="1"/>
  <c r="AI73" i="1"/>
  <c r="AH73" i="1"/>
  <c r="AN73" i="1" s="1"/>
  <c r="AP73" i="1" s="1"/>
  <c r="A73" i="1"/>
  <c r="BS72" i="1"/>
  <c r="BR72" i="1"/>
  <c r="BO72" i="1"/>
  <c r="BD72" i="1"/>
  <c r="AH72" i="1"/>
  <c r="A72" i="1"/>
  <c r="BR71" i="1"/>
  <c r="BO71" i="1"/>
  <c r="BD71" i="1"/>
  <c r="AN71" i="1"/>
  <c r="AP71" i="1" s="1"/>
  <c r="AI71" i="1"/>
  <c r="AH71" i="1"/>
  <c r="A71" i="1"/>
  <c r="BR70" i="1"/>
  <c r="BO70" i="1"/>
  <c r="BD70" i="1"/>
  <c r="AP70" i="1"/>
  <c r="AN70" i="1"/>
  <c r="AI70" i="1"/>
  <c r="AH70" i="1"/>
  <c r="A70" i="1"/>
  <c r="BR69" i="1"/>
  <c r="BO69" i="1"/>
  <c r="BD69" i="1"/>
  <c r="AH69" i="1"/>
  <c r="A69" i="1"/>
  <c r="BR68" i="1"/>
  <c r="BO68" i="1"/>
  <c r="BD68" i="1"/>
  <c r="AI68" i="1"/>
  <c r="AH68" i="1"/>
  <c r="AN68" i="1" s="1"/>
  <c r="AP68" i="1" s="1"/>
  <c r="A68" i="1"/>
  <c r="BR67" i="1"/>
  <c r="BO67" i="1"/>
  <c r="BD67" i="1"/>
  <c r="AH67" i="1"/>
  <c r="A67" i="1"/>
  <c r="BR66" i="1"/>
  <c r="BO66" i="1"/>
  <c r="BD66" i="1"/>
  <c r="AH66" i="1"/>
  <c r="AI66" i="1" s="1"/>
  <c r="A66" i="1"/>
  <c r="BR65" i="1"/>
  <c r="BO65" i="1"/>
  <c r="BD65" i="1"/>
  <c r="AN65" i="1"/>
  <c r="AP65" i="1" s="1"/>
  <c r="AI65" i="1"/>
  <c r="AH65" i="1"/>
  <c r="A65" i="1"/>
  <c r="BR64" i="1"/>
  <c r="BO64" i="1"/>
  <c r="BD64" i="1"/>
  <c r="AN64" i="1"/>
  <c r="AP64" i="1" s="1"/>
  <c r="AI64" i="1"/>
  <c r="AH64" i="1"/>
  <c r="A64" i="1"/>
  <c r="BR63" i="1"/>
  <c r="BO63" i="1"/>
  <c r="BD63" i="1"/>
  <c r="AP63" i="1"/>
  <c r="AN63" i="1"/>
  <c r="AI63" i="1"/>
  <c r="AH63" i="1"/>
  <c r="A63" i="1"/>
  <c r="BR62" i="1"/>
  <c r="BO62" i="1"/>
  <c r="BD62" i="1"/>
  <c r="AH62" i="1"/>
  <c r="AN62" i="1" s="1"/>
  <c r="AP62" i="1" s="1"/>
  <c r="A62" i="1"/>
  <c r="BR61" i="1"/>
  <c r="BO61" i="1"/>
  <c r="BD61" i="1"/>
  <c r="AI61" i="1"/>
  <c r="AH61" i="1"/>
  <c r="AN61" i="1" s="1"/>
  <c r="AP61" i="1" s="1"/>
  <c r="A61" i="1"/>
  <c r="BR60" i="1"/>
  <c r="BO60" i="1"/>
  <c r="BD60" i="1"/>
  <c r="AH60" i="1"/>
  <c r="A60" i="1"/>
  <c r="BR59" i="1"/>
  <c r="BO59" i="1"/>
  <c r="BD59" i="1"/>
  <c r="AP59" i="1"/>
  <c r="AN59" i="1"/>
  <c r="AI59" i="1"/>
  <c r="AH59" i="1"/>
  <c r="A59" i="1"/>
  <c r="BR58" i="1"/>
  <c r="BO58" i="1"/>
  <c r="BD58" i="1"/>
  <c r="AP58" i="1"/>
  <c r="AN58" i="1"/>
  <c r="AH58" i="1"/>
  <c r="AI58" i="1" s="1"/>
  <c r="A58" i="1"/>
  <c r="BR57" i="1"/>
  <c r="BO57" i="1"/>
  <c r="BO1" i="1" s="1"/>
  <c r="BD57" i="1"/>
  <c r="AH57" i="1"/>
  <c r="AN57" i="1" s="1"/>
  <c r="AP57" i="1" s="1"/>
  <c r="A57" i="1"/>
  <c r="BS56" i="1"/>
  <c r="BR56" i="1"/>
  <c r="CC56" i="1" s="1"/>
  <c r="BO56" i="1"/>
  <c r="BD56" i="1"/>
  <c r="AH56" i="1"/>
  <c r="AN56" i="1" s="1"/>
  <c r="AP56" i="1" s="1"/>
  <c r="A56" i="1"/>
  <c r="BR55" i="1"/>
  <c r="BO55" i="1"/>
  <c r="BD55" i="1"/>
  <c r="AN55" i="1"/>
  <c r="AP55" i="1" s="1"/>
  <c r="AI55" i="1"/>
  <c r="AH55" i="1"/>
  <c r="A55" i="1"/>
  <c r="BR54" i="1"/>
  <c r="BO54" i="1"/>
  <c r="BD54" i="1"/>
  <c r="AN54" i="1"/>
  <c r="AP54" i="1" s="1"/>
  <c r="AH54" i="1"/>
  <c r="AI54" i="1" s="1"/>
  <c r="A54" i="1"/>
  <c r="BR53" i="1"/>
  <c r="BO53" i="1"/>
  <c r="BD53" i="1"/>
  <c r="AN53" i="1"/>
  <c r="AP53" i="1" s="1"/>
  <c r="AH53" i="1"/>
  <c r="AI53" i="1" s="1"/>
  <c r="A53" i="1"/>
  <c r="BR52" i="1"/>
  <c r="BO52" i="1"/>
  <c r="BD52" i="1"/>
  <c r="AP52" i="1"/>
  <c r="AN52" i="1"/>
  <c r="AH52" i="1"/>
  <c r="AI52" i="1" s="1"/>
  <c r="A52" i="1"/>
  <c r="BS51" i="1"/>
  <c r="BR51" i="1"/>
  <c r="BO51" i="1"/>
  <c r="BD51" i="1"/>
  <c r="AN51" i="1"/>
  <c r="AP51" i="1" s="1"/>
  <c r="AI51" i="1"/>
  <c r="AH51" i="1"/>
  <c r="A51" i="1"/>
  <c r="BS50" i="1"/>
  <c r="BR50" i="1"/>
  <c r="BO50" i="1"/>
  <c r="BD50" i="1"/>
  <c r="AN50" i="1"/>
  <c r="AP50" i="1" s="1"/>
  <c r="AI50" i="1"/>
  <c r="AH50" i="1"/>
  <c r="A50" i="1"/>
  <c r="BR49" i="1"/>
  <c r="BO49" i="1"/>
  <c r="BD49" i="1"/>
  <c r="AH49" i="1"/>
  <c r="A49" i="1"/>
  <c r="BR48" i="1"/>
  <c r="BO48" i="1"/>
  <c r="BD48" i="1"/>
  <c r="AP48" i="1"/>
  <c r="AH48" i="1"/>
  <c r="AN48" i="1" s="1"/>
  <c r="A48" i="1"/>
  <c r="BR47" i="1"/>
  <c r="BO47" i="1"/>
  <c r="BD47" i="1"/>
  <c r="AN47" i="1"/>
  <c r="AP47" i="1" s="1"/>
  <c r="AI47" i="1"/>
  <c r="AH47" i="1"/>
  <c r="A47" i="1"/>
  <c r="BR46" i="1"/>
  <c r="BO46" i="1"/>
  <c r="BD46" i="1"/>
  <c r="AN46" i="1"/>
  <c r="AP46" i="1" s="1"/>
  <c r="AI46" i="1"/>
  <c r="AH46" i="1"/>
  <c r="A46" i="1"/>
  <c r="BR45" i="1"/>
  <c r="BO45" i="1"/>
  <c r="BD45" i="1"/>
  <c r="AH45" i="1"/>
  <c r="A45" i="1"/>
  <c r="BR44" i="1"/>
  <c r="BO44" i="1"/>
  <c r="BD44" i="1"/>
  <c r="AH44" i="1"/>
  <c r="AI44" i="1" s="1"/>
  <c r="A44" i="1"/>
  <c r="BR43" i="1"/>
  <c r="BO43" i="1"/>
  <c r="BD43" i="1"/>
  <c r="AH43" i="1"/>
  <c r="AN43" i="1" s="1"/>
  <c r="AP43" i="1" s="1"/>
  <c r="A43" i="1"/>
  <c r="BR42" i="1"/>
  <c r="BO42" i="1"/>
  <c r="BD42" i="1"/>
  <c r="AP42" i="1"/>
  <c r="AN42" i="1"/>
  <c r="AI42" i="1"/>
  <c r="AH42" i="1"/>
  <c r="A42" i="1"/>
  <c r="BR41" i="1"/>
  <c r="BO41" i="1"/>
  <c r="BD41" i="1"/>
  <c r="AP41" i="1"/>
  <c r="AI41" i="1"/>
  <c r="AH41" i="1"/>
  <c r="AN41" i="1" s="1"/>
  <c r="A41" i="1"/>
  <c r="BR40" i="1"/>
  <c r="BO40" i="1"/>
  <c r="BD40" i="1"/>
  <c r="AP40" i="1"/>
  <c r="AH40" i="1"/>
  <c r="AN40" i="1" s="1"/>
  <c r="A40" i="1"/>
  <c r="BR39" i="1"/>
  <c r="BO39" i="1"/>
  <c r="BD39" i="1"/>
  <c r="AH39" i="1"/>
  <c r="AI39" i="1" s="1"/>
  <c r="A39" i="1"/>
  <c r="BR38" i="1"/>
  <c r="BO38" i="1"/>
  <c r="BD38" i="1"/>
  <c r="AP38" i="1"/>
  <c r="AN38" i="1"/>
  <c r="AH38" i="1"/>
  <c r="AI38" i="1" s="1"/>
  <c r="A38" i="1"/>
  <c r="BS37" i="1"/>
  <c r="BR37" i="1"/>
  <c r="BO37" i="1"/>
  <c r="BD37" i="1"/>
  <c r="AH37" i="1"/>
  <c r="A37" i="1"/>
  <c r="BR36" i="1"/>
  <c r="BO36" i="1"/>
  <c r="BD36" i="1"/>
  <c r="AH36" i="1"/>
  <c r="AN36" i="1" s="1"/>
  <c r="AP36" i="1" s="1"/>
  <c r="A36" i="1"/>
  <c r="BR35" i="1"/>
  <c r="BO35" i="1"/>
  <c r="BD35" i="1"/>
  <c r="AH35" i="1"/>
  <c r="AN35" i="1" s="1"/>
  <c r="AP35" i="1" s="1"/>
  <c r="A35" i="1"/>
  <c r="BR34" i="1"/>
  <c r="BO34" i="1"/>
  <c r="BD34" i="1"/>
  <c r="AN34" i="1"/>
  <c r="AP34" i="1" s="1"/>
  <c r="AH34" i="1"/>
  <c r="AI34" i="1" s="1"/>
  <c r="A34" i="1"/>
  <c r="BS33" i="1"/>
  <c r="BR33" i="1"/>
  <c r="BO33" i="1"/>
  <c r="BD33" i="1"/>
  <c r="AN33" i="1"/>
  <c r="AP33" i="1" s="1"/>
  <c r="AI33" i="1"/>
  <c r="AH33" i="1"/>
  <c r="A33" i="1"/>
  <c r="BR32" i="1"/>
  <c r="BO32" i="1"/>
  <c r="BD32" i="1"/>
  <c r="AH32" i="1"/>
  <c r="AN32" i="1" s="1"/>
  <c r="AP32" i="1" s="1"/>
  <c r="A32" i="1"/>
  <c r="BS31" i="1"/>
  <c r="BR31" i="1"/>
  <c r="BO31" i="1"/>
  <c r="BD31" i="1"/>
  <c r="AP31" i="1"/>
  <c r="AN31" i="1"/>
  <c r="AI31" i="1"/>
  <c r="AH31" i="1"/>
  <c r="A31" i="1"/>
  <c r="BR30" i="1"/>
  <c r="BO30" i="1"/>
  <c r="BD30" i="1"/>
  <c r="AH30" i="1"/>
  <c r="A30" i="1"/>
  <c r="BR29" i="1"/>
  <c r="BO29" i="1"/>
  <c r="BD29" i="1"/>
  <c r="AN29" i="1"/>
  <c r="AP29" i="1" s="1"/>
  <c r="AI29" i="1"/>
  <c r="AH29" i="1"/>
  <c r="A29" i="1"/>
  <c r="BR28" i="1"/>
  <c r="BO28" i="1"/>
  <c r="BD28" i="1"/>
  <c r="AH28" i="1"/>
  <c r="AI28" i="1" s="1"/>
  <c r="A28" i="1"/>
  <c r="BR27" i="1"/>
  <c r="BO27" i="1"/>
  <c r="BD27" i="1"/>
  <c r="AP27" i="1"/>
  <c r="AN27" i="1"/>
  <c r="AH27" i="1"/>
  <c r="A27" i="1"/>
  <c r="BR26" i="1"/>
  <c r="BO26" i="1"/>
  <c r="BD26" i="1"/>
  <c r="AH26" i="1"/>
  <c r="A26" i="1"/>
  <c r="BR25" i="1"/>
  <c r="BO25" i="1"/>
  <c r="BD25" i="1"/>
  <c r="AH25" i="1"/>
  <c r="A25" i="1"/>
  <c r="BR24" i="1"/>
  <c r="BO24" i="1"/>
  <c r="BD24" i="1"/>
  <c r="AP24" i="1"/>
  <c r="AN24" i="1"/>
  <c r="AI24" i="1"/>
  <c r="AH24" i="1"/>
  <c r="A24" i="1"/>
  <c r="BR23" i="1"/>
  <c r="BO23" i="1"/>
  <c r="BD23" i="1"/>
  <c r="AH23" i="1"/>
  <c r="A23" i="1"/>
  <c r="BR22" i="1"/>
  <c r="BO22" i="1"/>
  <c r="BD22" i="1"/>
  <c r="AH22" i="1"/>
  <c r="AN22" i="1" s="1"/>
  <c r="AP22" i="1" s="1"/>
  <c r="D22" i="1"/>
  <c r="A22" i="1"/>
  <c r="BS21" i="1"/>
  <c r="BR21" i="1"/>
  <c r="BO21" i="1"/>
  <c r="BD21" i="1"/>
  <c r="AH21" i="1"/>
  <c r="AN21" i="1" s="1"/>
  <c r="AP21" i="1" s="1"/>
  <c r="A21" i="1"/>
  <c r="BS20" i="1"/>
  <c r="BR20" i="1"/>
  <c r="BO20" i="1"/>
  <c r="BD20" i="1"/>
  <c r="AH20" i="1"/>
  <c r="AN20" i="1" s="1"/>
  <c r="AP20" i="1" s="1"/>
  <c r="A20" i="1"/>
  <c r="BR19" i="1"/>
  <c r="BO19" i="1"/>
  <c r="BD19" i="1"/>
  <c r="AN19" i="1"/>
  <c r="AP19" i="1" s="1"/>
  <c r="AI19" i="1"/>
  <c r="AH19" i="1"/>
  <c r="A19" i="1"/>
  <c r="BS18" i="1"/>
  <c r="BR18" i="1"/>
  <c r="BO18" i="1"/>
  <c r="BD18" i="1"/>
  <c r="AH18" i="1"/>
  <c r="AN18" i="1" s="1"/>
  <c r="AP18" i="1" s="1"/>
  <c r="A18" i="1"/>
  <c r="BR17" i="1"/>
  <c r="BO17" i="1"/>
  <c r="BD17" i="1"/>
  <c r="AH17" i="1"/>
  <c r="A17" i="1"/>
  <c r="BR16" i="1"/>
  <c r="BO16" i="1"/>
  <c r="BD16" i="1"/>
  <c r="AN16" i="1"/>
  <c r="AP16" i="1" s="1"/>
  <c r="AI16" i="1"/>
  <c r="AH16" i="1"/>
  <c r="A16" i="1"/>
  <c r="BR15" i="1"/>
  <c r="BO15" i="1"/>
  <c r="BD15" i="1"/>
  <c r="AN15" i="1"/>
  <c r="AP15" i="1" s="1"/>
  <c r="AH15" i="1"/>
  <c r="AI15" i="1" s="1"/>
  <c r="A15" i="1"/>
  <c r="BR14" i="1"/>
  <c r="BO14" i="1"/>
  <c r="BD14" i="1"/>
  <c r="AH14" i="1"/>
  <c r="AN14" i="1" s="1"/>
  <c r="AP14" i="1" s="1"/>
  <c r="A14" i="1"/>
  <c r="BR13" i="1"/>
  <c r="BO13" i="1"/>
  <c r="BD13" i="1"/>
  <c r="AN13" i="1"/>
  <c r="AP13" i="1" s="1"/>
  <c r="AI13" i="1"/>
  <c r="AH13" i="1"/>
  <c r="A13" i="1"/>
  <c r="BS12" i="1"/>
  <c r="BR12" i="1"/>
  <c r="BO12" i="1"/>
  <c r="BD12" i="1"/>
  <c r="AH12" i="1"/>
  <c r="AN12" i="1" s="1"/>
  <c r="AP12" i="1" s="1"/>
  <c r="A12" i="1"/>
  <c r="BR11" i="1"/>
  <c r="BO11" i="1"/>
  <c r="BD11" i="1"/>
  <c r="AN11" i="1"/>
  <c r="AP11" i="1" s="1"/>
  <c r="AI11" i="1"/>
  <c r="AH11" i="1"/>
  <c r="A11" i="1"/>
  <c r="BS10" i="1"/>
  <c r="BR10" i="1"/>
  <c r="BO10" i="1"/>
  <c r="BD10" i="1"/>
  <c r="AH10" i="1"/>
  <c r="AI10" i="1" s="1"/>
  <c r="A10" i="1"/>
  <c r="BR9" i="1"/>
  <c r="BO9" i="1"/>
  <c r="BD9" i="1"/>
  <c r="AH9" i="1"/>
  <c r="A9" i="1"/>
  <c r="BR8" i="1"/>
  <c r="BO8" i="1"/>
  <c r="BD8" i="1"/>
  <c r="AN8" i="1"/>
  <c r="AP8" i="1" s="1"/>
  <c r="AI8" i="1"/>
  <c r="AH8" i="1"/>
  <c r="A8" i="1"/>
  <c r="BR7" i="1"/>
  <c r="BO7" i="1"/>
  <c r="BD7" i="1"/>
  <c r="AH7" i="1"/>
  <c r="AN7" i="1" s="1"/>
  <c r="AP7" i="1" s="1"/>
  <c r="A7" i="1"/>
  <c r="BR6" i="1"/>
  <c r="BO6" i="1"/>
  <c r="BD6" i="1"/>
  <c r="AP6" i="1"/>
  <c r="AH6" i="1"/>
  <c r="AN6" i="1" s="1"/>
  <c r="D6" i="1"/>
  <c r="A6" i="1"/>
  <c r="BR5" i="1"/>
  <c r="BO5" i="1"/>
  <c r="BD5" i="1"/>
  <c r="AN5" i="1"/>
  <c r="AP5" i="1" s="1"/>
  <c r="AI5" i="1"/>
  <c r="AH5" i="1"/>
  <c r="A5" i="1"/>
  <c r="CH3" i="1"/>
  <c r="BM3" i="1"/>
  <c r="BN3" i="1" s="1"/>
  <c r="BJ3" i="1"/>
  <c r="BK3" i="1" s="1"/>
  <c r="BL3" i="1" s="1"/>
  <c r="BI3" i="1"/>
  <c r="BH3" i="1"/>
  <c r="BS2" i="1"/>
  <c r="BS160" i="1" s="1"/>
  <c r="BN1" i="1"/>
  <c r="BM1" i="1"/>
  <c r="BL1" i="1"/>
  <c r="BK1" i="1"/>
  <c r="BJ1" i="1"/>
  <c r="BI1" i="1"/>
  <c r="BH1" i="1"/>
  <c r="BG1" i="1"/>
  <c r="BO2" i="1" l="1"/>
  <c r="AN26" i="1"/>
  <c r="AP26" i="1" s="1"/>
  <c r="AI26" i="1"/>
  <c r="AN23" i="1"/>
  <c r="AP23" i="1" s="1"/>
  <c r="AI23" i="1"/>
  <c r="BR1" i="1"/>
  <c r="AN138" i="1"/>
  <c r="AP138" i="1" s="1"/>
  <c r="AN141" i="1"/>
  <c r="AP141" i="1" s="1"/>
  <c r="AI141" i="1"/>
  <c r="BS158" i="1"/>
  <c r="BS159" i="1"/>
  <c r="BS174" i="1"/>
  <c r="H347" i="3"/>
  <c r="H346" i="3"/>
  <c r="H348" i="3"/>
  <c r="H345" i="3"/>
  <c r="D42" i="2"/>
  <c r="AI114" i="1"/>
  <c r="AN37" i="1"/>
  <c r="AP37" i="1" s="1"/>
  <c r="AI37" i="1"/>
  <c r="BS144" i="1"/>
  <c r="BS146" i="1"/>
  <c r="AI62" i="1"/>
  <c r="AN67" i="1"/>
  <c r="AP67" i="1" s="1"/>
  <c r="AI67" i="1"/>
  <c r="AN69" i="1"/>
  <c r="AP69" i="1" s="1"/>
  <c r="AI69" i="1"/>
  <c r="BS277" i="1"/>
  <c r="BS273" i="1"/>
  <c r="BS269" i="1"/>
  <c r="BS265" i="1"/>
  <c r="BS261" i="1"/>
  <c r="BS257" i="1"/>
  <c r="BS253" i="1"/>
  <c r="BS249" i="1"/>
  <c r="BS245" i="1"/>
  <c r="BS241" i="1"/>
  <c r="BS211" i="1"/>
  <c r="BS203" i="1"/>
  <c r="BS195" i="1"/>
  <c r="BS235" i="1"/>
  <c r="BS231" i="1"/>
  <c r="BS227" i="1"/>
  <c r="BS223" i="1"/>
  <c r="BS219" i="1"/>
  <c r="BS216" i="1"/>
  <c r="BS208" i="1"/>
  <c r="BS200" i="1"/>
  <c r="BS193" i="1"/>
  <c r="BS185" i="1"/>
  <c r="BS180" i="1"/>
  <c r="BS175" i="1"/>
  <c r="BS167" i="1"/>
  <c r="BS163" i="1"/>
  <c r="BS155" i="1"/>
  <c r="BS147" i="1"/>
  <c r="BS139" i="1"/>
  <c r="BS131" i="1"/>
  <c r="BS123" i="1"/>
  <c r="BS115" i="1"/>
  <c r="BS217" i="1"/>
  <c r="BS194" i="1"/>
  <c r="BS191" i="1"/>
  <c r="BS186" i="1"/>
  <c r="BS183" i="1"/>
  <c r="BS177" i="1"/>
  <c r="BS169" i="1"/>
  <c r="BS271" i="1"/>
  <c r="BS266" i="1"/>
  <c r="BS256" i="1"/>
  <c r="BS252" i="1"/>
  <c r="BS248" i="1"/>
  <c r="BS233" i="1"/>
  <c r="BS220" i="1"/>
  <c r="BS276" i="1"/>
  <c r="BS260" i="1"/>
  <c r="BS255" i="1"/>
  <c r="BS251" i="1"/>
  <c r="BS238" i="1"/>
  <c r="BS236" i="1"/>
  <c r="BS224" i="1"/>
  <c r="BS275" i="1"/>
  <c r="BS270" i="1"/>
  <c r="BS259" i="1"/>
  <c r="BS268" i="1"/>
  <c r="BS267" i="1"/>
  <c r="BS240" i="1"/>
  <c r="BS232" i="1"/>
  <c r="BS212" i="1"/>
  <c r="BS198" i="1"/>
  <c r="BS187" i="1"/>
  <c r="BS181" i="1"/>
  <c r="BS165" i="1"/>
  <c r="BS156" i="1"/>
  <c r="BS153" i="1"/>
  <c r="BS148" i="1"/>
  <c r="BS145" i="1"/>
  <c r="BS140" i="1"/>
  <c r="BS137" i="1"/>
  <c r="BS132" i="1"/>
  <c r="BS129" i="1"/>
  <c r="BS254" i="1"/>
  <c r="BS250" i="1"/>
  <c r="BS247" i="1"/>
  <c r="BS239" i="1"/>
  <c r="BS228" i="1"/>
  <c r="BS199" i="1"/>
  <c r="BS192" i="1"/>
  <c r="BS179" i="1"/>
  <c r="BS178" i="1"/>
  <c r="BS150" i="1"/>
  <c r="BS142" i="1"/>
  <c r="BS134" i="1"/>
  <c r="BS126" i="1"/>
  <c r="BS118" i="1"/>
  <c r="BS106" i="1"/>
  <c r="BS98" i="1"/>
  <c r="BS90" i="1"/>
  <c r="BS82" i="1"/>
  <c r="BS74" i="1"/>
  <c r="BS66" i="1"/>
  <c r="BS58" i="1"/>
  <c r="BS53" i="1"/>
  <c r="BS45" i="1"/>
  <c r="BS274" i="1"/>
  <c r="BS272" i="1"/>
  <c r="BS258" i="1"/>
  <c r="BS225" i="1"/>
  <c r="BS213" i="1"/>
  <c r="BS210" i="1"/>
  <c r="BS206" i="1"/>
  <c r="BS201" i="1"/>
  <c r="BS262" i="1"/>
  <c r="BS246" i="1"/>
  <c r="BS237" i="1"/>
  <c r="BS230" i="1"/>
  <c r="BS229" i="1"/>
  <c r="BS202" i="1"/>
  <c r="BS197" i="1"/>
  <c r="BS173" i="1"/>
  <c r="BS171" i="1"/>
  <c r="BS154" i="1"/>
  <c r="BS152" i="1"/>
  <c r="BS151" i="1"/>
  <c r="BS149" i="1"/>
  <c r="BS121" i="1"/>
  <c r="BS116" i="1"/>
  <c r="BS111" i="1"/>
  <c r="BS103" i="1"/>
  <c r="BS95" i="1"/>
  <c r="BS87" i="1"/>
  <c r="BS79" i="1"/>
  <c r="BS71" i="1"/>
  <c r="BS63" i="1"/>
  <c r="BS52" i="1"/>
  <c r="BS44" i="1"/>
  <c r="BS278" i="1"/>
  <c r="BS263" i="1"/>
  <c r="BS234" i="1"/>
  <c r="BS205" i="1"/>
  <c r="BS182" i="1"/>
  <c r="BS176" i="1"/>
  <c r="BS168" i="1"/>
  <c r="BS243" i="1"/>
  <c r="BS189" i="1"/>
  <c r="BS164" i="1"/>
  <c r="BS143" i="1"/>
  <c r="BS133" i="1"/>
  <c r="BS125" i="1"/>
  <c r="BS124" i="1"/>
  <c r="BS122" i="1"/>
  <c r="BS117" i="1"/>
  <c r="BS114" i="1"/>
  <c r="BS88" i="1"/>
  <c r="BS76" i="1"/>
  <c r="BS65" i="1"/>
  <c r="BS59" i="1"/>
  <c r="BS54" i="1"/>
  <c r="BS214" i="1"/>
  <c r="BS209" i="1"/>
  <c r="BS184" i="1"/>
  <c r="BS170" i="1"/>
  <c r="BS157" i="1"/>
  <c r="BS138" i="1"/>
  <c r="BS120" i="1"/>
  <c r="BS105" i="1"/>
  <c r="BS99" i="1"/>
  <c r="BS94" i="1"/>
  <c r="BS93" i="1"/>
  <c r="BS64" i="1"/>
  <c r="BS39" i="1"/>
  <c r="BS34" i="1"/>
  <c r="BS204" i="1"/>
  <c r="BS226" i="1"/>
  <c r="BS221" i="1"/>
  <c r="BS218" i="1"/>
  <c r="BS215" i="1"/>
  <c r="BS188" i="1"/>
  <c r="BS162" i="1"/>
  <c r="BS141" i="1"/>
  <c r="BS119" i="1"/>
  <c r="BS100" i="1"/>
  <c r="BS62" i="1"/>
  <c r="BS42" i="1"/>
  <c r="BS40" i="1"/>
  <c r="BS19" i="1"/>
  <c r="BS11" i="1"/>
  <c r="BS196" i="1"/>
  <c r="BS190" i="1"/>
  <c r="BS135" i="1"/>
  <c r="BS101" i="1"/>
  <c r="BS96" i="1"/>
  <c r="BS85" i="1"/>
  <c r="BS80" i="1"/>
  <c r="BS69" i="1"/>
  <c r="BS57" i="1"/>
  <c r="BS43" i="1"/>
  <c r="BS41" i="1"/>
  <c r="BS38" i="1"/>
  <c r="BS27" i="1"/>
  <c r="BS22" i="1"/>
  <c r="BS14" i="1"/>
  <c r="BS6" i="1"/>
  <c r="BS48" i="1"/>
  <c r="BS47" i="1"/>
  <c r="BS35" i="1"/>
  <c r="BS32" i="1"/>
  <c r="BS30" i="1"/>
  <c r="BS25" i="1"/>
  <c r="BS17" i="1"/>
  <c r="BS9" i="1"/>
  <c r="BS264" i="1"/>
  <c r="BS244" i="1"/>
  <c r="BS222" i="1"/>
  <c r="BS161" i="1"/>
  <c r="BS107" i="1"/>
  <c r="BS91" i="1"/>
  <c r="BS75" i="1"/>
  <c r="BS207" i="1"/>
  <c r="BS242" i="1"/>
  <c r="BS136" i="1"/>
  <c r="BS127" i="1"/>
  <c r="BS108" i="1"/>
  <c r="BS97" i="1"/>
  <c r="BS92" i="1"/>
  <c r="BS81" i="1"/>
  <c r="BS67" i="1"/>
  <c r="BS49" i="1"/>
  <c r="BS46" i="1"/>
  <c r="BS28" i="1"/>
  <c r="BS7" i="1"/>
  <c r="AN10" i="1"/>
  <c r="AP10" i="1" s="1"/>
  <c r="AI18" i="1"/>
  <c r="AN39" i="1"/>
  <c r="AP39" i="1" s="1"/>
  <c r="BS70" i="1"/>
  <c r="BS8" i="1"/>
  <c r="BS15" i="1"/>
  <c r="AI20" i="1"/>
  <c r="AN28" i="1"/>
  <c r="AP28" i="1" s="1"/>
  <c r="BS36" i="1"/>
  <c r="BS78" i="1"/>
  <c r="AI89" i="1"/>
  <c r="BS24" i="1"/>
  <c r="AN25" i="1"/>
  <c r="AP25" i="1" s="1"/>
  <c r="AI25" i="1"/>
  <c r="AI57" i="1"/>
  <c r="AN83" i="1"/>
  <c r="AP83" i="1" s="1"/>
  <c r="AN84" i="1"/>
  <c r="AP84" i="1" s="1"/>
  <c r="AI84" i="1"/>
  <c r="AN104" i="1"/>
  <c r="AP104" i="1" s="1"/>
  <c r="AI104" i="1"/>
  <c r="BS113" i="1"/>
  <c r="BS128" i="1"/>
  <c r="H21" i="3"/>
  <c r="E8" i="2"/>
  <c r="H22" i="3"/>
  <c r="D6" i="2"/>
  <c r="H23" i="3"/>
  <c r="AI7" i="1"/>
  <c r="AN17" i="1"/>
  <c r="AP17" i="1" s="1"/>
  <c r="AI17" i="1"/>
  <c r="BS23" i="1"/>
  <c r="BS26" i="1"/>
  <c r="BS29" i="1"/>
  <c r="AN30" i="1"/>
  <c r="AP30" i="1" s="1"/>
  <c r="AI30" i="1"/>
  <c r="AI36" i="1"/>
  <c r="BS68" i="1"/>
  <c r="AI74" i="1"/>
  <c r="AN74" i="1"/>
  <c r="AP74" i="1" s="1"/>
  <c r="AN77" i="1"/>
  <c r="AP77" i="1" s="1"/>
  <c r="AI77" i="1"/>
  <c r="AN90" i="1"/>
  <c r="AP90" i="1" s="1"/>
  <c r="BS110" i="1"/>
  <c r="AI167" i="1"/>
  <c r="AN167" i="1"/>
  <c r="AP167" i="1" s="1"/>
  <c r="AN205" i="1"/>
  <c r="AP205" i="1" s="1"/>
  <c r="AI205" i="1"/>
  <c r="AI210" i="1"/>
  <c r="AN210" i="1"/>
  <c r="AP210" i="1" s="1"/>
  <c r="AI43" i="1"/>
  <c r="AN49" i="1"/>
  <c r="AP49" i="1" s="1"/>
  <c r="AI49" i="1"/>
  <c r="AI12" i="1"/>
  <c r="BS77" i="1"/>
  <c r="AI80" i="1"/>
  <c r="AI130" i="1"/>
  <c r="BT2" i="1"/>
  <c r="BS60" i="1"/>
  <c r="AN72" i="1"/>
  <c r="AP72" i="1" s="1"/>
  <c r="AI72" i="1"/>
  <c r="BS86" i="1"/>
  <c r="BS109" i="1"/>
  <c r="BS112" i="1"/>
  <c r="BS5" i="1"/>
  <c r="AN9" i="1"/>
  <c r="AP9" i="1" s="1"/>
  <c r="AI9" i="1"/>
  <c r="BS16" i="1"/>
  <c r="BS61" i="1"/>
  <c r="BS13" i="1"/>
  <c r="AI40" i="1"/>
  <c r="BS55" i="1"/>
  <c r="AN60" i="1"/>
  <c r="AP60" i="1" s="1"/>
  <c r="AI60" i="1"/>
  <c r="AI85" i="1"/>
  <c r="BS102" i="1"/>
  <c r="AN109" i="1"/>
  <c r="AP109" i="1" s="1"/>
  <c r="AI109" i="1"/>
  <c r="AN112" i="1"/>
  <c r="AP112" i="1" s="1"/>
  <c r="AI112" i="1"/>
  <c r="BS172" i="1"/>
  <c r="AI98" i="1"/>
  <c r="AN98" i="1"/>
  <c r="AP98" i="1" s="1"/>
  <c r="AI123" i="1"/>
  <c r="AN123" i="1"/>
  <c r="AP123" i="1" s="1"/>
  <c r="AN214" i="1"/>
  <c r="AP214" i="1" s="1"/>
  <c r="AI214" i="1"/>
  <c r="AN218" i="1"/>
  <c r="AP218" i="1" s="1"/>
  <c r="AI218" i="1"/>
  <c r="AI202" i="1"/>
  <c r="AN202" i="1"/>
  <c r="AP202" i="1" s="1"/>
  <c r="AN81" i="1"/>
  <c r="AP81" i="1" s="1"/>
  <c r="AI81" i="1"/>
  <c r="AN92" i="1"/>
  <c r="AP92" i="1" s="1"/>
  <c r="AI92" i="1"/>
  <c r="AI139" i="1"/>
  <c r="AN139" i="1"/>
  <c r="AP139" i="1" s="1"/>
  <c r="AI147" i="1"/>
  <c r="AN147" i="1"/>
  <c r="AP147" i="1" s="1"/>
  <c r="AN149" i="1"/>
  <c r="AP149" i="1" s="1"/>
  <c r="AI149" i="1"/>
  <c r="AN158" i="1"/>
  <c r="AP158" i="1" s="1"/>
  <c r="AI158" i="1"/>
  <c r="AN159" i="1"/>
  <c r="AP159" i="1" s="1"/>
  <c r="AI159" i="1"/>
  <c r="CC179" i="1"/>
  <c r="AN225" i="1"/>
  <c r="AP225" i="1" s="1"/>
  <c r="AI225" i="1"/>
  <c r="AN230" i="1"/>
  <c r="AP230" i="1" s="1"/>
  <c r="AI230" i="1"/>
  <c r="AN233" i="1"/>
  <c r="AP233" i="1" s="1"/>
  <c r="AI233" i="1"/>
  <c r="AI45" i="1"/>
  <c r="AN45" i="1"/>
  <c r="AP45" i="1" s="1"/>
  <c r="AI6" i="1"/>
  <c r="AI14" i="1"/>
  <c r="AI22" i="1"/>
  <c r="AI32" i="1"/>
  <c r="AI35" i="1"/>
  <c r="AN66" i="1"/>
  <c r="AP66" i="1" s="1"/>
  <c r="AI86" i="1"/>
  <c r="AI97" i="1"/>
  <c r="AI102" i="1"/>
  <c r="AI107" i="1"/>
  <c r="AI108" i="1"/>
  <c r="AI131" i="1"/>
  <c r="AN131" i="1"/>
  <c r="AP131" i="1" s="1"/>
  <c r="AN170" i="1"/>
  <c r="AP170" i="1" s="1"/>
  <c r="AI170" i="1"/>
  <c r="AN252" i="1"/>
  <c r="AP252" i="1" s="1"/>
  <c r="AI252" i="1"/>
  <c r="AH2" i="1"/>
  <c r="AN44" i="1"/>
  <c r="AP44" i="1" s="1"/>
  <c r="AI48" i="1"/>
  <c r="AN75" i="1"/>
  <c r="AP75" i="1" s="1"/>
  <c r="AI75" i="1"/>
  <c r="AI101" i="1"/>
  <c r="AN106" i="1"/>
  <c r="AP106" i="1" s="1"/>
  <c r="AN110" i="1"/>
  <c r="AP110" i="1" s="1"/>
  <c r="AI110" i="1"/>
  <c r="AN164" i="1"/>
  <c r="AP164" i="1" s="1"/>
  <c r="AI164" i="1"/>
  <c r="AN168" i="1"/>
  <c r="AP168" i="1" s="1"/>
  <c r="AI168" i="1"/>
  <c r="AI195" i="1"/>
  <c r="AN195" i="1"/>
  <c r="AP195" i="1" s="1"/>
  <c r="AN256" i="1"/>
  <c r="AP256" i="1" s="1"/>
  <c r="AI256" i="1"/>
  <c r="AN232" i="1"/>
  <c r="AP232" i="1" s="1"/>
  <c r="AI232" i="1"/>
  <c r="AN266" i="1"/>
  <c r="AP266" i="1" s="1"/>
  <c r="AI266" i="1"/>
  <c r="AI155" i="1"/>
  <c r="AN155" i="1"/>
  <c r="AP155" i="1" s="1"/>
  <c r="AN207" i="1"/>
  <c r="AP207" i="1" s="1"/>
  <c r="AI207" i="1"/>
  <c r="AI177" i="1"/>
  <c r="AN177" i="1"/>
  <c r="AP177" i="1" s="1"/>
  <c r="AN188" i="1"/>
  <c r="AP188" i="1" s="1"/>
  <c r="AI188" i="1"/>
  <c r="AN198" i="1"/>
  <c r="AP198" i="1" s="1"/>
  <c r="AI198" i="1"/>
  <c r="AI211" i="1"/>
  <c r="AN211" i="1"/>
  <c r="AP211" i="1" s="1"/>
  <c r="AN242" i="1"/>
  <c r="AP242" i="1" s="1"/>
  <c r="AI242" i="1"/>
  <c r="AN250" i="1"/>
  <c r="AP250" i="1" s="1"/>
  <c r="AI250" i="1"/>
  <c r="AI115" i="1"/>
  <c r="AN115" i="1"/>
  <c r="AP115" i="1" s="1"/>
  <c r="AN169" i="1"/>
  <c r="AP169" i="1" s="1"/>
  <c r="AI174" i="1"/>
  <c r="AN193" i="1"/>
  <c r="AP193" i="1" s="1"/>
  <c r="AN212" i="1"/>
  <c r="AP212" i="1" s="1"/>
  <c r="AI212" i="1"/>
  <c r="AN192" i="1"/>
  <c r="AP192" i="1" s="1"/>
  <c r="AI192" i="1"/>
  <c r="AN248" i="1"/>
  <c r="AP248" i="1" s="1"/>
  <c r="AI248" i="1"/>
  <c r="AN272" i="1"/>
  <c r="AP272" i="1" s="1"/>
  <c r="AI272" i="1"/>
  <c r="AN209" i="1"/>
  <c r="AP209" i="1" s="1"/>
  <c r="AI209" i="1"/>
  <c r="AN244" i="1"/>
  <c r="AP244" i="1" s="1"/>
  <c r="AI244" i="1"/>
  <c r="AN260" i="1"/>
  <c r="AP260" i="1" s="1"/>
  <c r="AI260" i="1"/>
  <c r="AN276" i="1"/>
  <c r="AP276" i="1" s="1"/>
  <c r="AI276" i="1"/>
  <c r="AI222" i="1"/>
  <c r="AN234" i="1"/>
  <c r="AP234" i="1" s="1"/>
  <c r="AI234" i="1"/>
  <c r="AI262" i="1"/>
  <c r="AI278" i="1"/>
  <c r="AI204" i="1"/>
  <c r="AN204" i="1"/>
  <c r="AP204" i="1" s="1"/>
  <c r="AN206" i="1"/>
  <c r="AP206" i="1" s="1"/>
  <c r="AI206" i="1"/>
  <c r="AN268" i="1"/>
  <c r="AP268" i="1" s="1"/>
  <c r="AI268" i="1"/>
  <c r="AN240" i="1"/>
  <c r="AP240" i="1" s="1"/>
  <c r="AI240" i="1"/>
  <c r="AI254" i="1"/>
  <c r="AI258" i="1"/>
  <c r="AI274" i="1"/>
  <c r="AN264" i="1"/>
  <c r="AP264" i="1" s="1"/>
  <c r="AI264" i="1"/>
  <c r="AI259" i="1"/>
  <c r="AN261" i="1"/>
  <c r="AP261" i="1" s="1"/>
  <c r="AI263" i="1"/>
  <c r="AN265" i="1"/>
  <c r="AP265" i="1" s="1"/>
  <c r="AI267" i="1"/>
  <c r="AN269" i="1"/>
  <c r="AP269" i="1" s="1"/>
  <c r="AI271" i="1"/>
  <c r="AN273" i="1"/>
  <c r="AP273" i="1" s="1"/>
  <c r="AI275" i="1"/>
  <c r="AN277" i="1"/>
  <c r="AP277" i="1" s="1"/>
  <c r="I1083" i="18"/>
  <c r="I135" i="18"/>
  <c r="I749" i="18"/>
  <c r="I797" i="18"/>
  <c r="I813" i="18"/>
  <c r="I859" i="18"/>
  <c r="I1407" i="18"/>
  <c r="I1419" i="18"/>
  <c r="I1427" i="18"/>
  <c r="I1445" i="18"/>
  <c r="I1103" i="18"/>
  <c r="I1231" i="18"/>
  <c r="I1275" i="18"/>
  <c r="I23" i="18"/>
  <c r="I87" i="18"/>
  <c r="I1295" i="18"/>
  <c r="I1339" i="18"/>
  <c r="I259" i="18"/>
  <c r="I271" i="18"/>
  <c r="I279" i="18"/>
  <c r="I594" i="18"/>
  <c r="I923" i="18"/>
  <c r="I1449" i="18"/>
  <c r="I1457" i="18"/>
  <c r="I1477" i="18"/>
  <c r="I139" i="18"/>
  <c r="I227" i="18"/>
  <c r="I669" i="18"/>
  <c r="I690" i="18"/>
  <c r="I691" i="18"/>
  <c r="I701" i="18"/>
  <c r="I945" i="18"/>
  <c r="I1005" i="18"/>
  <c r="I1006" i="18"/>
  <c r="I1009" i="18"/>
  <c r="I2" i="18"/>
  <c r="I3" i="18"/>
  <c r="I7" i="18"/>
  <c r="I615" i="18"/>
  <c r="I1167" i="18"/>
  <c r="I1189" i="18"/>
  <c r="I1190" i="18"/>
  <c r="I1191" i="18"/>
  <c r="I1200" i="18"/>
  <c r="I1201" i="18"/>
  <c r="I1202" i="18"/>
  <c r="I1203" i="18"/>
  <c r="I1205" i="18"/>
  <c r="I1206" i="18"/>
  <c r="I1207" i="18"/>
  <c r="I1211" i="18"/>
  <c r="I1359" i="18"/>
  <c r="I1383" i="18"/>
  <c r="I395" i="18"/>
  <c r="I411" i="18"/>
  <c r="I423" i="18"/>
  <c r="I424" i="18"/>
  <c r="I425" i="18"/>
  <c r="I426" i="18"/>
  <c r="I427" i="18"/>
  <c r="I435" i="18"/>
  <c r="I861" i="18"/>
  <c r="I875" i="18"/>
  <c r="I1014" i="18"/>
  <c r="I1025" i="18"/>
  <c r="I1147" i="18"/>
  <c r="I1367" i="18"/>
  <c r="I1375" i="18"/>
  <c r="I1403" i="18"/>
  <c r="I59" i="18"/>
  <c r="I73" i="18"/>
  <c r="I74" i="18"/>
  <c r="I75" i="18"/>
  <c r="I79" i="18"/>
  <c r="I399" i="18"/>
  <c r="I403" i="18"/>
  <c r="I562" i="18"/>
  <c r="I570" i="18"/>
  <c r="I571" i="18"/>
  <c r="I572" i="18"/>
  <c r="I573" i="18"/>
  <c r="I574" i="18"/>
  <c r="I578" i="18"/>
  <c r="I685" i="18"/>
  <c r="I770" i="18"/>
  <c r="I771" i="18"/>
  <c r="I786" i="18"/>
  <c r="I787" i="18"/>
  <c r="I839" i="18"/>
  <c r="I841" i="18"/>
  <c r="I842" i="18"/>
  <c r="I843" i="18"/>
  <c r="I853" i="18"/>
  <c r="I854" i="18"/>
  <c r="I855" i="18"/>
  <c r="I857" i="18"/>
  <c r="I858" i="18"/>
  <c r="I959" i="18"/>
  <c r="I961" i="18"/>
  <c r="I967" i="18"/>
  <c r="I969" i="18"/>
  <c r="I974" i="18"/>
  <c r="I979" i="18"/>
  <c r="I982" i="18"/>
  <c r="I1057" i="18"/>
  <c r="I1062" i="18"/>
  <c r="I1073" i="18"/>
  <c r="I1074" i="18"/>
  <c r="I1076" i="18"/>
  <c r="I1077" i="18"/>
  <c r="I1078" i="18"/>
  <c r="I1264" i="18"/>
  <c r="I1265" i="18"/>
  <c r="I1266" i="18"/>
  <c r="I1267" i="18"/>
  <c r="I1269" i="18"/>
  <c r="I1270" i="18"/>
  <c r="I1271" i="18"/>
  <c r="I27" i="18"/>
  <c r="I207" i="18"/>
  <c r="I217" i="18"/>
  <c r="I218" i="18"/>
  <c r="I219" i="18"/>
  <c r="I221" i="18"/>
  <c r="I222" i="18"/>
  <c r="I223" i="18"/>
  <c r="I431" i="18"/>
  <c r="I451" i="18"/>
  <c r="I490" i="18"/>
  <c r="I637" i="18"/>
  <c r="I642" i="18"/>
  <c r="I647" i="18"/>
  <c r="I649" i="18"/>
  <c r="I650" i="18"/>
  <c r="I651" i="18"/>
  <c r="I653" i="18"/>
  <c r="I663" i="18"/>
  <c r="I665" i="18"/>
  <c r="I666" i="18"/>
  <c r="I667" i="18"/>
  <c r="I765" i="18"/>
  <c r="I909" i="18"/>
  <c r="I914" i="18"/>
  <c r="I955" i="18"/>
  <c r="I1031" i="18"/>
  <c r="I1033" i="18"/>
  <c r="I1035" i="18"/>
  <c r="I1041" i="18"/>
  <c r="I1136" i="18"/>
  <c r="I1137" i="18"/>
  <c r="I1138" i="18"/>
  <c r="I1139" i="18"/>
  <c r="I1141" i="18"/>
  <c r="I1142" i="18"/>
  <c r="I1143" i="18"/>
  <c r="I1239" i="18"/>
  <c r="I1247" i="18"/>
  <c r="I1317" i="18"/>
  <c r="I1318" i="18"/>
  <c r="I1319" i="18"/>
  <c r="I1328" i="18"/>
  <c r="I1329" i="18"/>
  <c r="I1330" i="18"/>
  <c r="I1331" i="18"/>
  <c r="I1333" i="18"/>
  <c r="I1334" i="18"/>
  <c r="I1335" i="18"/>
  <c r="I1387" i="18"/>
  <c r="I1465" i="18"/>
  <c r="I1467" i="18"/>
  <c r="I1473" i="18"/>
  <c r="I1497" i="18"/>
  <c r="I167" i="18"/>
  <c r="I199" i="18"/>
  <c r="I287" i="18"/>
  <c r="I296" i="18"/>
  <c r="I297" i="18"/>
  <c r="I298" i="18"/>
  <c r="I299" i="18"/>
  <c r="I300" i="18"/>
  <c r="I302" i="18"/>
  <c r="I303" i="18"/>
  <c r="I304" i="18"/>
  <c r="I306" i="18"/>
  <c r="I307" i="18"/>
  <c r="I308" i="18"/>
  <c r="I310" i="18"/>
  <c r="I311" i="18"/>
  <c r="I312" i="18"/>
  <c r="I314" i="18"/>
  <c r="I315" i="18"/>
  <c r="I316" i="18"/>
  <c r="I318" i="18"/>
  <c r="I319" i="18"/>
  <c r="I321" i="18"/>
  <c r="I322" i="18"/>
  <c r="I325" i="18"/>
  <c r="I326" i="18"/>
  <c r="I329" i="18"/>
  <c r="I330" i="18"/>
  <c r="I333" i="18"/>
  <c r="I334" i="18"/>
  <c r="I338" i="18"/>
  <c r="I621" i="18"/>
  <c r="I623" i="18"/>
  <c r="I711" i="18"/>
  <c r="I713" i="18"/>
  <c r="I714" i="18"/>
  <c r="I715" i="18"/>
  <c r="I717" i="18"/>
  <c r="I727" i="18"/>
  <c r="I729" i="18"/>
  <c r="I730" i="18"/>
  <c r="I731" i="18"/>
  <c r="I733" i="18"/>
  <c r="I879" i="18"/>
  <c r="I882" i="18"/>
  <c r="I891" i="18"/>
  <c r="I895" i="18"/>
  <c r="I898" i="18"/>
  <c r="I934" i="18"/>
  <c r="I939" i="18"/>
  <c r="I942" i="18"/>
  <c r="I1111" i="18"/>
  <c r="I1119" i="18"/>
  <c r="I1303" i="18"/>
  <c r="I1311" i="18"/>
  <c r="I1489" i="18"/>
  <c r="I1493" i="18"/>
  <c r="I63" i="18"/>
  <c r="I64" i="18"/>
  <c r="I71" i="18"/>
  <c r="I92" i="18"/>
  <c r="I93" i="18"/>
  <c r="I94" i="18"/>
  <c r="I95" i="18"/>
  <c r="I97" i="18"/>
  <c r="I98" i="18"/>
  <c r="I99" i="18"/>
  <c r="I100" i="18"/>
  <c r="I102" i="18"/>
  <c r="I103" i="18"/>
  <c r="I104" i="18"/>
  <c r="I106" i="18"/>
  <c r="I107" i="18"/>
  <c r="I108" i="18"/>
  <c r="I109" i="18"/>
  <c r="I110" i="18"/>
  <c r="I111" i="18"/>
  <c r="I113" i="18"/>
  <c r="I114" i="18"/>
  <c r="I115" i="18"/>
  <c r="I117" i="18"/>
  <c r="I118" i="18"/>
  <c r="I119" i="18"/>
  <c r="I120" i="18"/>
  <c r="I121" i="18"/>
  <c r="I122" i="18"/>
  <c r="I123" i="18"/>
  <c r="I125" i="18"/>
  <c r="I126" i="18"/>
  <c r="I127" i="18"/>
  <c r="I129" i="18"/>
  <c r="I130" i="18"/>
  <c r="I131" i="18"/>
  <c r="I133" i="18"/>
  <c r="I134" i="18"/>
  <c r="I195" i="18"/>
  <c r="I215" i="18"/>
  <c r="I233" i="18"/>
  <c r="I234" i="18"/>
  <c r="I235" i="18"/>
  <c r="I237" i="18"/>
  <c r="I238" i="18"/>
  <c r="I239" i="18"/>
  <c r="I241" i="18"/>
  <c r="I242" i="18"/>
  <c r="I243" i="18"/>
  <c r="I245" i="18"/>
  <c r="I246" i="18"/>
  <c r="I247" i="18"/>
  <c r="I249" i="18"/>
  <c r="I250" i="18"/>
  <c r="I251" i="18"/>
  <c r="I253" i="18"/>
  <c r="I254" i="18"/>
  <c r="I255" i="18"/>
  <c r="I275" i="18"/>
  <c r="I295" i="18"/>
  <c r="I346" i="18"/>
  <c r="I347" i="18"/>
  <c r="I349" i="18"/>
  <c r="I350" i="18"/>
  <c r="I353" i="18"/>
  <c r="I354" i="18"/>
  <c r="I357" i="18"/>
  <c r="I358" i="18"/>
  <c r="I361" i="18"/>
  <c r="I362" i="18"/>
  <c r="I363" i="18"/>
  <c r="I365" i="18"/>
  <c r="I366" i="18"/>
  <c r="I367" i="18"/>
  <c r="I369" i="18"/>
  <c r="I370" i="18"/>
  <c r="I371" i="18"/>
  <c r="I373" i="18"/>
  <c r="I374" i="18"/>
  <c r="I375" i="18"/>
  <c r="I377" i="18"/>
  <c r="I378" i="18"/>
  <c r="I379" i="18"/>
  <c r="I381" i="18"/>
  <c r="I382" i="18"/>
  <c r="I383" i="18"/>
  <c r="I384" i="18"/>
  <c r="I385" i="18"/>
  <c r="I386" i="18"/>
  <c r="I388" i="18"/>
  <c r="I389" i="18"/>
  <c r="I390" i="18"/>
  <c r="I392" i="18"/>
  <c r="I393" i="18"/>
  <c r="I394" i="18"/>
  <c r="I419" i="18"/>
  <c r="I455" i="18"/>
  <c r="I459" i="18"/>
  <c r="I463" i="18"/>
  <c r="I467" i="18"/>
  <c r="I471" i="18"/>
  <c r="I475" i="18"/>
  <c r="I479" i="18"/>
  <c r="I483" i="18"/>
  <c r="I487" i="18"/>
  <c r="I566" i="18"/>
  <c r="I582" i="18"/>
  <c r="I586" i="18"/>
  <c r="I587" i="18"/>
  <c r="I588" i="18"/>
  <c r="I589" i="18"/>
  <c r="I590" i="18"/>
  <c r="I619" i="18"/>
  <c r="I635" i="18"/>
  <c r="I643" i="18"/>
  <c r="I706" i="18"/>
  <c r="I707" i="18"/>
  <c r="I722" i="18"/>
  <c r="I723" i="18"/>
  <c r="I743" i="18"/>
  <c r="I745" i="18"/>
  <c r="I746" i="18"/>
  <c r="I747" i="18"/>
  <c r="I877" i="18"/>
  <c r="I15" i="18"/>
  <c r="I16" i="18"/>
  <c r="I17" i="18"/>
  <c r="I18" i="18"/>
  <c r="I19" i="18"/>
  <c r="I89" i="18"/>
  <c r="I91" i="18"/>
  <c r="I145" i="18"/>
  <c r="I146" i="18"/>
  <c r="I147" i="18"/>
  <c r="I149" i="18"/>
  <c r="I150" i="18"/>
  <c r="I151" i="18"/>
  <c r="I153" i="18"/>
  <c r="I154" i="18"/>
  <c r="I155" i="18"/>
  <c r="I157" i="18"/>
  <c r="I158" i="18"/>
  <c r="I159" i="18"/>
  <c r="I161" i="18"/>
  <c r="I211" i="18"/>
  <c r="I228" i="18"/>
  <c r="I231" i="18"/>
  <c r="I264" i="18"/>
  <c r="I265" i="18"/>
  <c r="I266" i="18"/>
  <c r="I267" i="18"/>
  <c r="I269" i="18"/>
  <c r="I270" i="18"/>
  <c r="I291" i="18"/>
  <c r="I335" i="18"/>
  <c r="I342" i="18"/>
  <c r="I344" i="18"/>
  <c r="I415" i="18"/>
  <c r="I443" i="18"/>
  <c r="I444" i="18"/>
  <c r="I445" i="18"/>
  <c r="I446" i="18"/>
  <c r="I447" i="18"/>
  <c r="I605" i="18"/>
  <c r="I606" i="18"/>
  <c r="I608" i="18"/>
  <c r="I609" i="18"/>
  <c r="I610" i="18"/>
  <c r="I658" i="18"/>
  <c r="I659" i="18"/>
  <c r="I679" i="18"/>
  <c r="I681" i="18"/>
  <c r="I682" i="18"/>
  <c r="I683" i="18"/>
  <c r="I818" i="18"/>
  <c r="I819" i="18"/>
  <c r="I829" i="18"/>
  <c r="I834" i="18"/>
  <c r="I835" i="18"/>
  <c r="I927" i="18"/>
  <c r="I930" i="18"/>
  <c r="I935" i="18"/>
  <c r="I937" i="18"/>
  <c r="I1047" i="18"/>
  <c r="I1049" i="18"/>
  <c r="I1051" i="18"/>
  <c r="I1175" i="18"/>
  <c r="I1183" i="18"/>
  <c r="I11" i="18"/>
  <c r="I42" i="18"/>
  <c r="I44" i="18"/>
  <c r="I45" i="18"/>
  <c r="I46" i="18"/>
  <c r="I48" i="18"/>
  <c r="I49" i="18"/>
  <c r="I50" i="18"/>
  <c r="I52" i="18"/>
  <c r="I53" i="18"/>
  <c r="I54" i="18"/>
  <c r="I55" i="18"/>
  <c r="I140" i="18"/>
  <c r="I143" i="18"/>
  <c r="I200" i="18"/>
  <c r="I201" i="18"/>
  <c r="I202" i="18"/>
  <c r="I203" i="18"/>
  <c r="I204" i="18"/>
  <c r="I205" i="18"/>
  <c r="I206" i="18"/>
  <c r="I263" i="18"/>
  <c r="I280" i="18"/>
  <c r="I281" i="18"/>
  <c r="I282" i="18"/>
  <c r="I283" i="18"/>
  <c r="I284" i="18"/>
  <c r="I285" i="18"/>
  <c r="I286" i="18"/>
  <c r="I407" i="18"/>
  <c r="I408" i="18"/>
  <c r="I409" i="18"/>
  <c r="I410" i="18"/>
  <c r="I439" i="18"/>
  <c r="I554" i="18"/>
  <c r="I556" i="18"/>
  <c r="I557" i="18"/>
  <c r="I558" i="18"/>
  <c r="I599" i="18"/>
  <c r="I626" i="18"/>
  <c r="I629" i="18"/>
  <c r="I630" i="18"/>
  <c r="I631" i="18"/>
  <c r="I674" i="18"/>
  <c r="I675" i="18"/>
  <c r="I754" i="18"/>
  <c r="I755" i="18"/>
  <c r="I775" i="18"/>
  <c r="I777" i="18"/>
  <c r="I778" i="18"/>
  <c r="I779" i="18"/>
  <c r="I781" i="18"/>
  <c r="I791" i="18"/>
  <c r="I793" i="18"/>
  <c r="I794" i="18"/>
  <c r="I795" i="18"/>
  <c r="I893" i="18"/>
  <c r="I903" i="18"/>
  <c r="I907" i="18"/>
  <c r="I977" i="18"/>
  <c r="I986" i="18"/>
  <c r="I987" i="18"/>
  <c r="I989" i="18"/>
  <c r="I990" i="18"/>
  <c r="I1030" i="18"/>
  <c r="I1125" i="18"/>
  <c r="I1126" i="18"/>
  <c r="I1127" i="18"/>
  <c r="I1253" i="18"/>
  <c r="I1254" i="18"/>
  <c r="I1255" i="18"/>
  <c r="I807" i="18"/>
  <c r="I809" i="18"/>
  <c r="I810" i="18"/>
  <c r="I811" i="18"/>
  <c r="I847" i="18"/>
  <c r="I850" i="18"/>
  <c r="I869" i="18"/>
  <c r="I870" i="18"/>
  <c r="I871" i="18"/>
  <c r="I873" i="18"/>
  <c r="I911" i="18"/>
  <c r="I919" i="18"/>
  <c r="I943" i="18"/>
  <c r="I950" i="18"/>
  <c r="I998" i="18"/>
  <c r="I999" i="18"/>
  <c r="I1001" i="18"/>
  <c r="I1003" i="18"/>
  <c r="I1046" i="18"/>
  <c r="I1070" i="18"/>
  <c r="I1094" i="18"/>
  <c r="I1098" i="18"/>
  <c r="I1099" i="18"/>
  <c r="I1135" i="18"/>
  <c r="I1159" i="18"/>
  <c r="I1160" i="18"/>
  <c r="I1161" i="18"/>
  <c r="I1162" i="18"/>
  <c r="I1163" i="18"/>
  <c r="I1199" i="18"/>
  <c r="I1223" i="18"/>
  <c r="I1224" i="18"/>
  <c r="I1225" i="18"/>
  <c r="I1226" i="18"/>
  <c r="I1227" i="18"/>
  <c r="I1263" i="18"/>
  <c r="I1287" i="18"/>
  <c r="I1288" i="18"/>
  <c r="I1289" i="18"/>
  <c r="I1290" i="18"/>
  <c r="I1291" i="18"/>
  <c r="I1327" i="18"/>
  <c r="I1351" i="18"/>
  <c r="I1352" i="18"/>
  <c r="I1353" i="18"/>
  <c r="I1354" i="18"/>
  <c r="I1355" i="18"/>
  <c r="I1391" i="18"/>
  <c r="I1421" i="18"/>
  <c r="I1422" i="18"/>
  <c r="I1423" i="18"/>
  <c r="I1485" i="18"/>
  <c r="I695" i="18"/>
  <c r="I697" i="18"/>
  <c r="I698" i="18"/>
  <c r="I699" i="18"/>
  <c r="I738" i="18"/>
  <c r="I739" i="18"/>
  <c r="I759" i="18"/>
  <c r="I761" i="18"/>
  <c r="I762" i="18"/>
  <c r="I763" i="18"/>
  <c r="I802" i="18"/>
  <c r="I803" i="18"/>
  <c r="I823" i="18"/>
  <c r="I825" i="18"/>
  <c r="I826" i="18"/>
  <c r="I827" i="18"/>
  <c r="I845" i="18"/>
  <c r="I863" i="18"/>
  <c r="I866" i="18"/>
  <c r="I885" i="18"/>
  <c r="I886" i="18"/>
  <c r="I887" i="18"/>
  <c r="I925" i="18"/>
  <c r="I951" i="18"/>
  <c r="I953" i="18"/>
  <c r="I958" i="18"/>
  <c r="I962" i="18"/>
  <c r="I964" i="18"/>
  <c r="I965" i="18"/>
  <c r="I966" i="18"/>
  <c r="I993" i="18"/>
  <c r="I1015" i="18"/>
  <c r="I1017" i="18"/>
  <c r="I1019" i="18"/>
  <c r="I1037" i="18"/>
  <c r="I1038" i="18"/>
  <c r="I1067" i="18"/>
  <c r="I1086" i="18"/>
  <c r="I1087" i="18"/>
  <c r="I1091" i="18"/>
  <c r="I1112" i="18"/>
  <c r="I1113" i="18"/>
  <c r="I1114" i="18"/>
  <c r="I1115" i="18"/>
  <c r="I1131" i="18"/>
  <c r="I1151" i="18"/>
  <c r="I1176" i="18"/>
  <c r="I1177" i="18"/>
  <c r="I1178" i="18"/>
  <c r="I1179" i="18"/>
  <c r="I1195" i="18"/>
  <c r="I1215" i="18"/>
  <c r="I1240" i="18"/>
  <c r="I1241" i="18"/>
  <c r="I1242" i="18"/>
  <c r="I1243" i="18"/>
  <c r="I1259" i="18"/>
  <c r="I1279" i="18"/>
  <c r="I1304" i="18"/>
  <c r="I1305" i="18"/>
  <c r="I1306" i="18"/>
  <c r="I1307" i="18"/>
  <c r="I1323" i="18"/>
  <c r="I1343" i="18"/>
  <c r="I1368" i="18"/>
  <c r="I1369" i="18"/>
  <c r="I1370" i="18"/>
  <c r="I1371" i="18"/>
  <c r="I1461" i="18"/>
  <c r="I1481" i="18"/>
  <c r="I1483" i="18"/>
  <c r="I1498" i="18"/>
  <c r="I1500" i="18"/>
  <c r="I1381" i="18"/>
  <c r="I1382" i="18"/>
  <c r="I1443" i="18"/>
  <c r="I1453" i="18"/>
  <c r="I1392" i="18"/>
  <c r="I1393" i="18"/>
  <c r="I1394" i="18"/>
  <c r="I1395" i="18"/>
  <c r="I1397" i="18"/>
  <c r="I1398" i="18"/>
  <c r="I1399" i="18"/>
  <c r="I1431" i="18"/>
  <c r="I1435" i="18"/>
  <c r="I1441" i="18"/>
  <c r="I1451" i="18"/>
  <c r="I1455" i="18"/>
  <c r="I1469" i="18"/>
  <c r="I4" i="18"/>
  <c r="I5" i="18"/>
  <c r="I6" i="18"/>
  <c r="I21" i="18"/>
  <c r="I22" i="18"/>
  <c r="I31" i="18"/>
  <c r="I35" i="18"/>
  <c r="I39" i="18"/>
  <c r="I57" i="18"/>
  <c r="I58" i="18"/>
  <c r="I68" i="18"/>
  <c r="I72" i="18"/>
  <c r="I77" i="18"/>
  <c r="I78" i="18"/>
  <c r="I96" i="18"/>
  <c r="I101" i="18"/>
  <c r="I105" i="18"/>
  <c r="I124" i="18"/>
  <c r="I128" i="18"/>
  <c r="I132" i="18"/>
  <c r="I137" i="18"/>
  <c r="I138" i="18"/>
  <c r="I148" i="18"/>
  <c r="I169" i="18"/>
  <c r="I170" i="18"/>
  <c r="I171" i="18"/>
  <c r="I172" i="18"/>
  <c r="I174" i="18"/>
  <c r="I175" i="18"/>
  <c r="I176" i="18"/>
  <c r="I178" i="18"/>
  <c r="I179" i="18"/>
  <c r="I180" i="18"/>
  <c r="I182" i="18"/>
  <c r="I183" i="18"/>
  <c r="I184" i="18"/>
  <c r="I186" i="18"/>
  <c r="I187" i="18"/>
  <c r="I188" i="18"/>
  <c r="I190" i="18"/>
  <c r="I191" i="18"/>
  <c r="I192" i="18"/>
  <c r="I193" i="18"/>
  <c r="I194" i="18"/>
  <c r="I208" i="18"/>
  <c r="I209" i="18"/>
  <c r="I210" i="18"/>
  <c r="I220" i="18"/>
  <c r="I225" i="18"/>
  <c r="I226" i="18"/>
  <c r="I236" i="18"/>
  <c r="I240" i="18"/>
  <c r="I244" i="18"/>
  <c r="I8" i="18"/>
  <c r="I9" i="18"/>
  <c r="I10" i="18"/>
  <c r="I20" i="18"/>
  <c r="I25" i="18"/>
  <c r="I26" i="18"/>
  <c r="I43" i="18"/>
  <c r="I47" i="18"/>
  <c r="I51" i="18"/>
  <c r="I56" i="18"/>
  <c r="I61" i="18"/>
  <c r="I62" i="18"/>
  <c r="I76" i="18"/>
  <c r="I81" i="18"/>
  <c r="I82" i="18"/>
  <c r="I83" i="18"/>
  <c r="I84" i="18"/>
  <c r="I85" i="18"/>
  <c r="I86" i="18"/>
  <c r="I112" i="18"/>
  <c r="I116" i="18"/>
  <c r="I136" i="18"/>
  <c r="I141" i="18"/>
  <c r="I142" i="18"/>
  <c r="I152" i="18"/>
  <c r="I156" i="18"/>
  <c r="I160" i="18"/>
  <c r="I164" i="18"/>
  <c r="I168" i="18"/>
  <c r="I173" i="18"/>
  <c r="I177" i="18"/>
  <c r="I181" i="18"/>
  <c r="I185" i="18"/>
  <c r="I189" i="18"/>
  <c r="I196" i="18"/>
  <c r="I197" i="18"/>
  <c r="I198" i="18"/>
  <c r="I212" i="18"/>
  <c r="I213" i="18"/>
  <c r="I214" i="18"/>
  <c r="I12" i="18"/>
  <c r="I13" i="18"/>
  <c r="I14" i="18"/>
  <c r="I24" i="18"/>
  <c r="I28" i="18"/>
  <c r="I29" i="18"/>
  <c r="I30" i="18"/>
  <c r="I32" i="18"/>
  <c r="I33" i="18"/>
  <c r="I34" i="18"/>
  <c r="I36" i="18"/>
  <c r="I37" i="18"/>
  <c r="I38" i="18"/>
  <c r="I40" i="18"/>
  <c r="I41" i="18"/>
  <c r="I60" i="18"/>
  <c r="I65" i="18"/>
  <c r="I66" i="18"/>
  <c r="I67" i="18"/>
  <c r="I69" i="18"/>
  <c r="I70" i="18"/>
  <c r="I80" i="18"/>
  <c r="I88" i="18"/>
  <c r="I90" i="18"/>
  <c r="I144" i="18"/>
  <c r="I162" i="18"/>
  <c r="I163" i="18"/>
  <c r="I165" i="18"/>
  <c r="I166" i="18"/>
  <c r="I216" i="18"/>
  <c r="I232" i="18"/>
  <c r="I248" i="18"/>
  <c r="I256" i="18"/>
  <c r="I257" i="18"/>
  <c r="I258" i="18"/>
  <c r="I268" i="18"/>
  <c r="I273" i="18"/>
  <c r="I274" i="18"/>
  <c r="I288" i="18"/>
  <c r="I289" i="18"/>
  <c r="I290" i="18"/>
  <c r="I301" i="18"/>
  <c r="I305" i="18"/>
  <c r="I309" i="18"/>
  <c r="I313" i="18"/>
  <c r="I317" i="18"/>
  <c r="I323" i="18"/>
  <c r="I327" i="18"/>
  <c r="I331" i="18"/>
  <c r="I336" i="18"/>
  <c r="I339" i="18"/>
  <c r="I341" i="18"/>
  <c r="I351" i="18"/>
  <c r="I355" i="18"/>
  <c r="I359" i="18"/>
  <c r="I364" i="18"/>
  <c r="I368" i="18"/>
  <c r="I372" i="18"/>
  <c r="I376" i="18"/>
  <c r="I380" i="18"/>
  <c r="I387" i="18"/>
  <c r="I391" i="18"/>
  <c r="I400" i="18"/>
  <c r="I401" i="18"/>
  <c r="I402" i="18"/>
  <c r="I416" i="18"/>
  <c r="I417" i="18"/>
  <c r="I418" i="18"/>
  <c r="I432" i="18"/>
  <c r="I436" i="18"/>
  <c r="I437" i="18"/>
  <c r="I438" i="18"/>
  <c r="I452" i="18"/>
  <c r="I453" i="18"/>
  <c r="I454" i="18"/>
  <c r="I456" i="18"/>
  <c r="I457" i="18"/>
  <c r="I458" i="18"/>
  <c r="I460" i="18"/>
  <c r="I461" i="18"/>
  <c r="I462" i="18"/>
  <c r="I464" i="18"/>
  <c r="I465" i="18"/>
  <c r="I466" i="18"/>
  <c r="I468" i="18"/>
  <c r="I469" i="18"/>
  <c r="I470" i="18"/>
  <c r="I472" i="18"/>
  <c r="I473" i="18"/>
  <c r="I474" i="18"/>
  <c r="I476" i="18"/>
  <c r="I477" i="18"/>
  <c r="I478" i="18"/>
  <c r="I480" i="18"/>
  <c r="I481" i="18"/>
  <c r="I482" i="18"/>
  <c r="I484" i="18"/>
  <c r="I485" i="18"/>
  <c r="I486" i="18"/>
  <c r="I488" i="18"/>
  <c r="I489" i="18"/>
  <c r="I555" i="18"/>
  <c r="I565" i="18"/>
  <c r="I581" i="18"/>
  <c r="I598" i="18"/>
  <c r="I617" i="18"/>
  <c r="I618" i="18"/>
  <c r="I638" i="18"/>
  <c r="I640" i="18"/>
  <c r="I641" i="18"/>
  <c r="I654" i="18"/>
  <c r="I656" i="18"/>
  <c r="I657" i="18"/>
  <c r="I670" i="18"/>
  <c r="I672" i="18"/>
  <c r="I673" i="18"/>
  <c r="I686" i="18"/>
  <c r="I688" i="18"/>
  <c r="I689" i="18"/>
  <c r="I702" i="18"/>
  <c r="I704" i="18"/>
  <c r="I705" i="18"/>
  <c r="I718" i="18"/>
  <c r="I720" i="18"/>
  <c r="I721" i="18"/>
  <c r="I734" i="18"/>
  <c r="I736" i="18"/>
  <c r="I737" i="18"/>
  <c r="I750" i="18"/>
  <c r="I752" i="18"/>
  <c r="I753" i="18"/>
  <c r="I766" i="18"/>
  <c r="I768" i="18"/>
  <c r="I769" i="18"/>
  <c r="I782" i="18"/>
  <c r="I784" i="18"/>
  <c r="I785" i="18"/>
  <c r="I798" i="18"/>
  <c r="I800" i="18"/>
  <c r="I801" i="18"/>
  <c r="I814" i="18"/>
  <c r="I816" i="18"/>
  <c r="I817" i="18"/>
  <c r="I830" i="18"/>
  <c r="I832" i="18"/>
  <c r="I833" i="18"/>
  <c r="I846" i="18"/>
  <c r="I848" i="18"/>
  <c r="I849" i="18"/>
  <c r="I862" i="18"/>
  <c r="I864" i="18"/>
  <c r="I865" i="18"/>
  <c r="I878" i="18"/>
  <c r="I880" i="18"/>
  <c r="I881" i="18"/>
  <c r="I894" i="18"/>
  <c r="I896" i="18"/>
  <c r="I897" i="18"/>
  <c r="I910" i="18"/>
  <c r="I912" i="18"/>
  <c r="I913" i="18"/>
  <c r="I926" i="18"/>
  <c r="I928" i="18"/>
  <c r="I929" i="18"/>
  <c r="I995" i="18"/>
  <c r="I1002" i="18"/>
  <c r="I224" i="18"/>
  <c r="I229" i="18"/>
  <c r="I230" i="18"/>
  <c r="I252" i="18"/>
  <c r="I260" i="18"/>
  <c r="I261" i="18"/>
  <c r="I262" i="18"/>
  <c r="I272" i="18"/>
  <c r="I276" i="18"/>
  <c r="I277" i="18"/>
  <c r="I278" i="18"/>
  <c r="I292" i="18"/>
  <c r="I293" i="18"/>
  <c r="I294" i="18"/>
  <c r="I340" i="18"/>
  <c r="I343" i="18"/>
  <c r="I345" i="18"/>
  <c r="I404" i="18"/>
  <c r="I405" i="18"/>
  <c r="I406" i="18"/>
  <c r="I420" i="18"/>
  <c r="I421" i="18"/>
  <c r="I422" i="18"/>
  <c r="I440" i="18"/>
  <c r="I441" i="18"/>
  <c r="I442" i="18"/>
  <c r="I492" i="18"/>
  <c r="I493" i="18"/>
  <c r="I494" i="18"/>
  <c r="I496" i="18"/>
  <c r="I497" i="18"/>
  <c r="I498" i="18"/>
  <c r="I500" i="18"/>
  <c r="I501" i="18"/>
  <c r="I502" i="18"/>
  <c r="I504" i="18"/>
  <c r="I505" i="18"/>
  <c r="I506" i="18"/>
  <c r="I508" i="18"/>
  <c r="I509" i="18"/>
  <c r="I510" i="18"/>
  <c r="I512" i="18"/>
  <c r="I513" i="18"/>
  <c r="I514" i="18"/>
  <c r="I516" i="18"/>
  <c r="I517" i="18"/>
  <c r="I518" i="18"/>
  <c r="I520" i="18"/>
  <c r="I521" i="18"/>
  <c r="I522" i="18"/>
  <c r="I524" i="18"/>
  <c r="I525" i="18"/>
  <c r="I526" i="18"/>
  <c r="I528" i="18"/>
  <c r="I529" i="18"/>
  <c r="I530" i="18"/>
  <c r="I532" i="18"/>
  <c r="I533" i="18"/>
  <c r="I534" i="18"/>
  <c r="I536" i="18"/>
  <c r="I537" i="18"/>
  <c r="I538" i="18"/>
  <c r="I540" i="18"/>
  <c r="I541" i="18"/>
  <c r="I542" i="18"/>
  <c r="I544" i="18"/>
  <c r="I545" i="18"/>
  <c r="I546" i="18"/>
  <c r="I548" i="18"/>
  <c r="I549" i="18"/>
  <c r="I550" i="18"/>
  <c r="I552" i="18"/>
  <c r="I553" i="18"/>
  <c r="I567" i="18"/>
  <c r="I568" i="18"/>
  <c r="I569" i="18"/>
  <c r="I583" i="18"/>
  <c r="I585" i="18"/>
  <c r="I595" i="18"/>
  <c r="I601" i="18"/>
  <c r="I602" i="18"/>
  <c r="I622" i="18"/>
  <c r="I624" i="18"/>
  <c r="I625" i="18"/>
  <c r="I639" i="18"/>
  <c r="I645" i="18"/>
  <c r="I646" i="18"/>
  <c r="I655" i="18"/>
  <c r="I661" i="18"/>
  <c r="I662" i="18"/>
  <c r="I671" i="18"/>
  <c r="I677" i="18"/>
  <c r="I678" i="18"/>
  <c r="I687" i="18"/>
  <c r="I693" i="18"/>
  <c r="I694" i="18"/>
  <c r="I703" i="18"/>
  <c r="I709" i="18"/>
  <c r="I710" i="18"/>
  <c r="I719" i="18"/>
  <c r="I725" i="18"/>
  <c r="I726" i="18"/>
  <c r="I735" i="18"/>
  <c r="I741" i="18"/>
  <c r="I742" i="18"/>
  <c r="I751" i="18"/>
  <c r="I757" i="18"/>
  <c r="I758" i="18"/>
  <c r="I767" i="18"/>
  <c r="I773" i="18"/>
  <c r="I774" i="18"/>
  <c r="I783" i="18"/>
  <c r="I789" i="18"/>
  <c r="I790" i="18"/>
  <c r="I799" i="18"/>
  <c r="I805" i="18"/>
  <c r="I806" i="18"/>
  <c r="I815" i="18"/>
  <c r="I821" i="18"/>
  <c r="I822" i="18"/>
  <c r="I831" i="18"/>
  <c r="I837" i="18"/>
  <c r="I838" i="18"/>
  <c r="I901" i="18"/>
  <c r="I902" i="18"/>
  <c r="I917" i="18"/>
  <c r="I918" i="18"/>
  <c r="I932" i="18"/>
  <c r="I933" i="18"/>
  <c r="I946" i="18"/>
  <c r="I948" i="18"/>
  <c r="I949" i="18"/>
  <c r="I851" i="18"/>
  <c r="I867" i="18"/>
  <c r="I874" i="18"/>
  <c r="I883" i="18"/>
  <c r="I889" i="18"/>
  <c r="I890" i="18"/>
  <c r="I899" i="18"/>
  <c r="I905" i="18"/>
  <c r="I906" i="18"/>
  <c r="I915" i="18"/>
  <c r="I921" i="18"/>
  <c r="I922" i="18"/>
  <c r="I931" i="18"/>
  <c r="I938" i="18"/>
  <c r="I947" i="18"/>
  <c r="I954" i="18"/>
  <c r="I963" i="18"/>
  <c r="I970" i="18"/>
  <c r="I971" i="18"/>
  <c r="I973" i="18"/>
  <c r="I983" i="18"/>
  <c r="I985" i="18"/>
  <c r="I1021" i="18"/>
  <c r="I1022" i="18"/>
  <c r="I1054" i="18"/>
  <c r="I320" i="18"/>
  <c r="I324" i="18"/>
  <c r="I328" i="18"/>
  <c r="I332" i="18"/>
  <c r="I337" i="18"/>
  <c r="I348" i="18"/>
  <c r="I352" i="18"/>
  <c r="I356" i="18"/>
  <c r="I360" i="18"/>
  <c r="I396" i="18"/>
  <c r="I397" i="18"/>
  <c r="I398" i="18"/>
  <c r="I412" i="18"/>
  <c r="I413" i="18"/>
  <c r="I414" i="18"/>
  <c r="I428" i="18"/>
  <c r="I429" i="18"/>
  <c r="I430" i="18"/>
  <c r="I433" i="18"/>
  <c r="I434" i="18"/>
  <c r="I448" i="18"/>
  <c r="I449" i="18"/>
  <c r="I450" i="18"/>
  <c r="I491" i="18"/>
  <c r="I495" i="18"/>
  <c r="I499" i="18"/>
  <c r="I503" i="18"/>
  <c r="I507" i="18"/>
  <c r="I511" i="18"/>
  <c r="I515" i="18"/>
  <c r="I519" i="18"/>
  <c r="I523" i="18"/>
  <c r="I527" i="18"/>
  <c r="I531" i="18"/>
  <c r="I535" i="18"/>
  <c r="I539" i="18"/>
  <c r="I543" i="18"/>
  <c r="I547" i="18"/>
  <c r="I551" i="18"/>
  <c r="I561" i="18"/>
  <c r="I577" i="18"/>
  <c r="I593" i="18"/>
  <c r="I603" i="18"/>
  <c r="I607" i="18"/>
  <c r="I614" i="18"/>
  <c r="I627" i="18"/>
  <c r="I633" i="18"/>
  <c r="I634" i="18"/>
  <c r="I941" i="18"/>
  <c r="I957" i="18"/>
  <c r="I975" i="18"/>
  <c r="I978" i="18"/>
  <c r="I980" i="18"/>
  <c r="I981" i="18"/>
  <c r="I991" i="18"/>
  <c r="I994" i="18"/>
  <c r="I996" i="18"/>
  <c r="I997" i="18"/>
  <c r="I1007" i="18"/>
  <c r="I1010" i="18"/>
  <c r="I1012" i="18"/>
  <c r="I1013" i="18"/>
  <c r="I1023" i="18"/>
  <c r="I1026" i="18"/>
  <c r="I1028" i="18"/>
  <c r="I1029" i="18"/>
  <c r="I1039" i="18"/>
  <c r="I1042" i="18"/>
  <c r="I1044" i="18"/>
  <c r="I1045" i="18"/>
  <c r="I1055" i="18"/>
  <c r="I1058" i="18"/>
  <c r="I1060" i="18"/>
  <c r="I1061" i="18"/>
  <c r="I1071" i="18"/>
  <c r="I1075" i="18"/>
  <c r="I1082" i="18"/>
  <c r="I1120" i="18"/>
  <c r="I1121" i="18"/>
  <c r="I1122" i="18"/>
  <c r="I1123" i="18"/>
  <c r="I1144" i="18"/>
  <c r="I1145" i="18"/>
  <c r="I1146" i="18"/>
  <c r="I1184" i="18"/>
  <c r="I1185" i="18"/>
  <c r="I1186" i="18"/>
  <c r="I1187" i="18"/>
  <c r="I1208" i="18"/>
  <c r="I1209" i="18"/>
  <c r="I1210" i="18"/>
  <c r="I1248" i="18"/>
  <c r="I1249" i="18"/>
  <c r="I1250" i="18"/>
  <c r="I1251" i="18"/>
  <c r="I1272" i="18"/>
  <c r="I1273" i="18"/>
  <c r="I1274" i="18"/>
  <c r="I1312" i="18"/>
  <c r="I1313" i="18"/>
  <c r="I1314" i="18"/>
  <c r="I1315" i="18"/>
  <c r="I1336" i="18"/>
  <c r="I1337" i="18"/>
  <c r="I1338" i="18"/>
  <c r="I1376" i="18"/>
  <c r="I1377" i="18"/>
  <c r="I1378" i="18"/>
  <c r="I1379" i="18"/>
  <c r="I1400" i="18"/>
  <c r="I1401" i="18"/>
  <c r="I1402" i="18"/>
  <c r="I1011" i="18"/>
  <c r="I1018" i="18"/>
  <c r="I1027" i="18"/>
  <c r="I1034" i="18"/>
  <c r="I1043" i="18"/>
  <c r="I1050" i="18"/>
  <c r="I1059" i="18"/>
  <c r="I1066" i="18"/>
  <c r="I1104" i="18"/>
  <c r="I1105" i="18"/>
  <c r="I1106" i="18"/>
  <c r="I1107" i="18"/>
  <c r="I1109" i="18"/>
  <c r="I1110" i="18"/>
  <c r="I1128" i="18"/>
  <c r="I1129" i="18"/>
  <c r="I1130" i="18"/>
  <c r="I1168" i="18"/>
  <c r="I1169" i="18"/>
  <c r="I1170" i="18"/>
  <c r="I1171" i="18"/>
  <c r="I1173" i="18"/>
  <c r="I1174" i="18"/>
  <c r="I1192" i="18"/>
  <c r="I1193" i="18"/>
  <c r="I1194" i="18"/>
  <c r="I1232" i="18"/>
  <c r="I1233" i="18"/>
  <c r="I1234" i="18"/>
  <c r="I1235" i="18"/>
  <c r="I1237" i="18"/>
  <c r="I1238" i="18"/>
  <c r="I1256" i="18"/>
  <c r="I1257" i="18"/>
  <c r="I1258" i="18"/>
  <c r="I1296" i="18"/>
  <c r="I1297" i="18"/>
  <c r="I1298" i="18"/>
  <c r="I1299" i="18"/>
  <c r="I1301" i="18"/>
  <c r="I1302" i="18"/>
  <c r="I1320" i="18"/>
  <c r="I1321" i="18"/>
  <c r="I1322" i="18"/>
  <c r="I1360" i="18"/>
  <c r="I1361" i="18"/>
  <c r="I1362" i="18"/>
  <c r="I1363" i="18"/>
  <c r="I1365" i="18"/>
  <c r="I1366" i="18"/>
  <c r="I1384" i="18"/>
  <c r="I1385" i="18"/>
  <c r="I1386" i="18"/>
  <c r="I1053" i="18"/>
  <c r="I1089" i="18"/>
  <c r="I1090" i="18"/>
  <c r="I1092" i="18"/>
  <c r="I1093" i="18"/>
  <c r="I1152" i="18"/>
  <c r="I1153" i="18"/>
  <c r="I1154" i="18"/>
  <c r="I1155" i="18"/>
  <c r="I1157" i="18"/>
  <c r="I1158" i="18"/>
  <c r="I1216" i="18"/>
  <c r="I1217" i="18"/>
  <c r="I1218" i="18"/>
  <c r="I1219" i="18"/>
  <c r="I1221" i="18"/>
  <c r="I1222" i="18"/>
  <c r="I1280" i="18"/>
  <c r="I1281" i="18"/>
  <c r="I1282" i="18"/>
  <c r="I1283" i="18"/>
  <c r="I1285" i="18"/>
  <c r="I1286" i="18"/>
  <c r="I1344" i="18"/>
  <c r="I1345" i="18"/>
  <c r="I1346" i="18"/>
  <c r="I1347" i="18"/>
  <c r="I1349" i="18"/>
  <c r="I1350" i="18"/>
  <c r="I1408" i="18"/>
  <c r="I1409" i="18"/>
  <c r="I1410" i="18"/>
  <c r="I1411" i="18"/>
  <c r="I1413" i="18"/>
  <c r="I1414" i="18"/>
  <c r="I1416" i="18"/>
  <c r="I1417" i="18"/>
  <c r="I1418" i="18"/>
  <c r="I1446" i="18"/>
  <c r="I1448" i="18"/>
  <c r="I1459" i="18"/>
  <c r="I1462" i="18"/>
  <c r="I1464" i="18"/>
  <c r="I1475" i="18"/>
  <c r="I1478" i="18"/>
  <c r="I1480" i="18"/>
  <c r="I1491" i="18"/>
  <c r="I1494" i="18"/>
  <c r="I1496" i="18"/>
  <c r="I1063" i="18"/>
  <c r="I1065" i="18"/>
  <c r="I1069" i="18"/>
  <c r="I1079" i="18"/>
  <c r="I1081" i="18"/>
  <c r="I1085" i="18"/>
  <c r="I1095" i="18"/>
  <c r="I1097" i="18"/>
  <c r="I1101" i="18"/>
  <c r="I1102" i="18"/>
  <c r="I1117" i="18"/>
  <c r="I1118" i="18"/>
  <c r="I1133" i="18"/>
  <c r="I1134" i="18"/>
  <c r="I1149" i="18"/>
  <c r="I1150" i="18"/>
  <c r="I1165" i="18"/>
  <c r="I1166" i="18"/>
  <c r="I1181" i="18"/>
  <c r="I1182" i="18"/>
  <c r="I1197" i="18"/>
  <c r="I1198" i="18"/>
  <c r="I1213" i="18"/>
  <c r="I1214" i="18"/>
  <c r="I1229" i="18"/>
  <c r="I1230" i="18"/>
  <c r="I1245" i="18"/>
  <c r="I1246" i="18"/>
  <c r="I1261" i="18"/>
  <c r="I1262" i="18"/>
  <c r="I1277" i="18"/>
  <c r="I1278" i="18"/>
  <c r="I1293" i="18"/>
  <c r="I1294" i="18"/>
  <c r="I1309" i="18"/>
  <c r="I1310" i="18"/>
  <c r="I1325" i="18"/>
  <c r="I1326" i="18"/>
  <c r="I1341" i="18"/>
  <c r="I1342" i="18"/>
  <c r="I1357" i="18"/>
  <c r="I1358" i="18"/>
  <c r="I1373" i="18"/>
  <c r="I1374" i="18"/>
  <c r="I1389" i="18"/>
  <c r="I1390" i="18"/>
  <c r="I1405" i="18"/>
  <c r="I1406" i="18"/>
  <c r="I1415" i="18"/>
  <c r="I1424" i="18"/>
  <c r="I1425" i="18"/>
  <c r="I1426" i="18"/>
  <c r="I1447" i="18"/>
  <c r="I1450" i="18"/>
  <c r="I1452" i="18"/>
  <c r="I1463" i="18"/>
  <c r="I1466" i="18"/>
  <c r="I1468" i="18"/>
  <c r="I1479" i="18"/>
  <c r="I1482" i="18"/>
  <c r="I1484" i="18"/>
  <c r="I1495" i="18"/>
  <c r="I1429" i="18"/>
  <c r="I1430" i="18"/>
  <c r="I1432" i="18"/>
  <c r="I1433" i="18"/>
  <c r="I1434" i="18"/>
  <c r="I1437" i="18"/>
  <c r="I1439" i="18"/>
  <c r="I1440" i="18"/>
  <c r="I1454" i="18"/>
  <c r="I1456" i="18"/>
  <c r="I1470" i="18"/>
  <c r="I1472" i="18"/>
  <c r="I1486" i="18"/>
  <c r="I1488" i="18"/>
  <c r="I1499" i="18"/>
  <c r="I1438" i="18"/>
  <c r="I1442" i="18"/>
  <c r="I1444" i="18"/>
  <c r="I1458" i="18"/>
  <c r="I1460" i="18"/>
  <c r="I1471" i="18"/>
  <c r="I1474" i="18"/>
  <c r="I1476" i="18"/>
  <c r="I1487" i="18"/>
  <c r="I1490" i="18"/>
  <c r="I1492" i="18"/>
  <c r="I559" i="18"/>
  <c r="I560" i="18"/>
  <c r="I575" i="18"/>
  <c r="I576" i="18"/>
  <c r="I591" i="18"/>
  <c r="I592" i="18"/>
  <c r="I613" i="18"/>
  <c r="I563" i="18"/>
  <c r="I564" i="18"/>
  <c r="I579" i="18"/>
  <c r="I580" i="18"/>
  <c r="I597" i="18"/>
  <c r="I611" i="18"/>
  <c r="I584" i="18"/>
  <c r="I596" i="18"/>
  <c r="I612" i="18"/>
  <c r="I628" i="18"/>
  <c r="I644" i="18"/>
  <c r="I660" i="18"/>
  <c r="I676" i="18"/>
  <c r="I692" i="18"/>
  <c r="I708" i="18"/>
  <c r="I724" i="18"/>
  <c r="I740" i="18"/>
  <c r="I756" i="18"/>
  <c r="I772" i="18"/>
  <c r="I788" i="18"/>
  <c r="I804" i="18"/>
  <c r="I820" i="18"/>
  <c r="I836" i="18"/>
  <c r="I852" i="18"/>
  <c r="I868" i="18"/>
  <c r="I884" i="18"/>
  <c r="I900" i="18"/>
  <c r="I916" i="18"/>
  <c r="I944" i="18"/>
  <c r="I960" i="18"/>
  <c r="I976" i="18"/>
  <c r="I992" i="18"/>
  <c r="I1008" i="18"/>
  <c r="I1024" i="18"/>
  <c r="I1040" i="18"/>
  <c r="I1056" i="18"/>
  <c r="I1072" i="18"/>
  <c r="I1088" i="18"/>
  <c r="I604" i="18"/>
  <c r="I620" i="18"/>
  <c r="I636" i="18"/>
  <c r="I652" i="18"/>
  <c r="I668" i="18"/>
  <c r="I684" i="18"/>
  <c r="I700" i="18"/>
  <c r="I716" i="18"/>
  <c r="I732" i="18"/>
  <c r="I748" i="18"/>
  <c r="I764" i="18"/>
  <c r="I780" i="18"/>
  <c r="I796" i="18"/>
  <c r="I812" i="18"/>
  <c r="I828" i="18"/>
  <c r="I844" i="18"/>
  <c r="I860" i="18"/>
  <c r="I876" i="18"/>
  <c r="I892" i="18"/>
  <c r="I908" i="18"/>
  <c r="I924" i="18"/>
  <c r="I940" i="18"/>
  <c r="I956" i="18"/>
  <c r="I972" i="18"/>
  <c r="I988" i="18"/>
  <c r="I1004" i="18"/>
  <c r="I1020" i="18"/>
  <c r="I1036" i="18"/>
  <c r="I1052" i="18"/>
  <c r="I1068" i="18"/>
  <c r="I1084" i="18"/>
  <c r="I1100" i="18"/>
  <c r="I1108" i="18"/>
  <c r="I1116" i="18"/>
  <c r="I1124" i="18"/>
  <c r="I1132" i="18"/>
  <c r="I1140" i="18"/>
  <c r="I1148" i="18"/>
  <c r="I1156" i="18"/>
  <c r="I1164" i="18"/>
  <c r="I1172" i="18"/>
  <c r="I1180" i="18"/>
  <c r="I1188" i="18"/>
  <c r="I1196" i="18"/>
  <c r="I1204" i="18"/>
  <c r="I1212" i="18"/>
  <c r="I1220" i="18"/>
  <c r="I1228" i="18"/>
  <c r="I1236" i="18"/>
  <c r="I1244" i="18"/>
  <c r="I1252" i="18"/>
  <c r="I1260" i="18"/>
  <c r="I1268" i="18"/>
  <c r="I1276" i="18"/>
  <c r="I1284" i="18"/>
  <c r="I1292" i="18"/>
  <c r="I1300" i="18"/>
  <c r="I1308" i="18"/>
  <c r="I1316" i="18"/>
  <c r="I1324" i="18"/>
  <c r="I1332" i="18"/>
  <c r="I1340" i="18"/>
  <c r="I1348" i="18"/>
  <c r="I1356" i="18"/>
  <c r="I1364" i="18"/>
  <c r="I1372" i="18"/>
  <c r="I1380" i="18"/>
  <c r="I1388" i="18"/>
  <c r="I1396" i="18"/>
  <c r="I1404" i="18"/>
  <c r="I1412" i="18"/>
  <c r="I1420" i="18"/>
  <c r="I1428" i="18"/>
  <c r="I1436" i="18"/>
  <c r="I600" i="18"/>
  <c r="I616" i="18"/>
  <c r="I632" i="18"/>
  <c r="I648" i="18"/>
  <c r="I664" i="18"/>
  <c r="I680" i="18"/>
  <c r="I696" i="18"/>
  <c r="I712" i="18"/>
  <c r="I728" i="18"/>
  <c r="I744" i="18"/>
  <c r="I760" i="18"/>
  <c r="I776" i="18"/>
  <c r="I792" i="18"/>
  <c r="I808" i="18"/>
  <c r="I824" i="18"/>
  <c r="I840" i="18"/>
  <c r="I856" i="18"/>
  <c r="I872" i="18"/>
  <c r="I888" i="18"/>
  <c r="I904" i="18"/>
  <c r="I920" i="18"/>
  <c r="I936" i="18"/>
  <c r="I952" i="18"/>
  <c r="I968" i="18"/>
  <c r="I984" i="18"/>
  <c r="I1000" i="18"/>
  <c r="I1016" i="18"/>
  <c r="I1032" i="18"/>
  <c r="I1048" i="18"/>
  <c r="I1064" i="18"/>
  <c r="I1080" i="18"/>
  <c r="I1096" i="18"/>
  <c r="BS1" i="1" l="1"/>
  <c r="AI2" i="1"/>
  <c r="BT237" i="1"/>
  <c r="BT235" i="1"/>
  <c r="BT233" i="1"/>
  <c r="BT231" i="1"/>
  <c r="BT229" i="1"/>
  <c r="BT227" i="1"/>
  <c r="BT225" i="1"/>
  <c r="BT223" i="1"/>
  <c r="BT221" i="1"/>
  <c r="BT219" i="1"/>
  <c r="BT214" i="1"/>
  <c r="BT206" i="1"/>
  <c r="BT198" i="1"/>
  <c r="BT213" i="1"/>
  <c r="BT205" i="1"/>
  <c r="BT197" i="1"/>
  <c r="BT188" i="1"/>
  <c r="BT178" i="1"/>
  <c r="BT170" i="1"/>
  <c r="BT158" i="1"/>
  <c r="BT150" i="1"/>
  <c r="BT142" i="1"/>
  <c r="BT134" i="1"/>
  <c r="BT126" i="1"/>
  <c r="BT118" i="1"/>
  <c r="BT275" i="1"/>
  <c r="BT271" i="1"/>
  <c r="BT267" i="1"/>
  <c r="BT263" i="1"/>
  <c r="BT259" i="1"/>
  <c r="BT255" i="1"/>
  <c r="BT251" i="1"/>
  <c r="BT247" i="1"/>
  <c r="BT243" i="1"/>
  <c r="BT239" i="1"/>
  <c r="BT236" i="1"/>
  <c r="BT216" i="1"/>
  <c r="BT210" i="1"/>
  <c r="BT204" i="1"/>
  <c r="BT199" i="1"/>
  <c r="BT180" i="1"/>
  <c r="BT174" i="1"/>
  <c r="BT163" i="1"/>
  <c r="BT160" i="1"/>
  <c r="BT276" i="1"/>
  <c r="BT260" i="1"/>
  <c r="BT238" i="1"/>
  <c r="BT224" i="1"/>
  <c r="BT201" i="1"/>
  <c r="BT270" i="1"/>
  <c r="BT265" i="1"/>
  <c r="BT244" i="1"/>
  <c r="BT241" i="1"/>
  <c r="BT212" i="1"/>
  <c r="BT264" i="1"/>
  <c r="BT269" i="1"/>
  <c r="BT266" i="1"/>
  <c r="BT254" i="1"/>
  <c r="BT253" i="1"/>
  <c r="BT250" i="1"/>
  <c r="BT249" i="1"/>
  <c r="BT228" i="1"/>
  <c r="BT208" i="1"/>
  <c r="BT200" i="1"/>
  <c r="BT193" i="1"/>
  <c r="BT192" i="1"/>
  <c r="BT179" i="1"/>
  <c r="BT274" i="1"/>
  <c r="BT273" i="1"/>
  <c r="BT272" i="1"/>
  <c r="BT258" i="1"/>
  <c r="BT257" i="1"/>
  <c r="BT252" i="1"/>
  <c r="BT248" i="1"/>
  <c r="BT186" i="1"/>
  <c r="BT171" i="1"/>
  <c r="BT164" i="1"/>
  <c r="BT159" i="1"/>
  <c r="BT109" i="1"/>
  <c r="BT101" i="1"/>
  <c r="BT93" i="1"/>
  <c r="BT85" i="1"/>
  <c r="BT77" i="1"/>
  <c r="BT69" i="1"/>
  <c r="BT61" i="1"/>
  <c r="BT48" i="1"/>
  <c r="BT40" i="1"/>
  <c r="BT256" i="1"/>
  <c r="BT246" i="1"/>
  <c r="BT217" i="1"/>
  <c r="BT278" i="1"/>
  <c r="BT262" i="1"/>
  <c r="BT245" i="1"/>
  <c r="BT234" i="1"/>
  <c r="BT230" i="1"/>
  <c r="BT277" i="1"/>
  <c r="BT202" i="1"/>
  <c r="BT185" i="1"/>
  <c r="BT182" i="1"/>
  <c r="BT176" i="1"/>
  <c r="BT168" i="1"/>
  <c r="BT108" i="1"/>
  <c r="BT100" i="1"/>
  <c r="BT92" i="1"/>
  <c r="BT84" i="1"/>
  <c r="BT76" i="1"/>
  <c r="BT68" i="1"/>
  <c r="BT60" i="1"/>
  <c r="BT268" i="1"/>
  <c r="BT232" i="1"/>
  <c r="BT226" i="1"/>
  <c r="BT215" i="1"/>
  <c r="BT187" i="1"/>
  <c r="BT181" i="1"/>
  <c r="BT162" i="1"/>
  <c r="BT157" i="1"/>
  <c r="BT156" i="1"/>
  <c r="BT155" i="1"/>
  <c r="BT242" i="1"/>
  <c r="BT240" i="1"/>
  <c r="BT222" i="1"/>
  <c r="BT218" i="1"/>
  <c r="BT194" i="1"/>
  <c r="BT183" i="1"/>
  <c r="BT177" i="1"/>
  <c r="BT169" i="1"/>
  <c r="BT209" i="1"/>
  <c r="BT184" i="1"/>
  <c r="BT151" i="1"/>
  <c r="BT140" i="1"/>
  <c r="BT138" i="1"/>
  <c r="BT123" i="1"/>
  <c r="BT121" i="1"/>
  <c r="BT120" i="1"/>
  <c r="BT116" i="1"/>
  <c r="BT115" i="1"/>
  <c r="BT111" i="1"/>
  <c r="BT105" i="1"/>
  <c r="BT99" i="1"/>
  <c r="BT94" i="1"/>
  <c r="BT82" i="1"/>
  <c r="BT64" i="1"/>
  <c r="BT53" i="1"/>
  <c r="BT189" i="1"/>
  <c r="BT173" i="1"/>
  <c r="BT148" i="1"/>
  <c r="BT146" i="1"/>
  <c r="BT144" i="1"/>
  <c r="BT136" i="1"/>
  <c r="BT131" i="1"/>
  <c r="BT127" i="1"/>
  <c r="BT119" i="1"/>
  <c r="BT104" i="1"/>
  <c r="BT87" i="1"/>
  <c r="BT81" i="1"/>
  <c r="BT75" i="1"/>
  <c r="BT70" i="1"/>
  <c r="BT58" i="1"/>
  <c r="BT52" i="1"/>
  <c r="BT51" i="1"/>
  <c r="BT46" i="1"/>
  <c r="BT37" i="1"/>
  <c r="BT220" i="1"/>
  <c r="BT261" i="1"/>
  <c r="BT190" i="1"/>
  <c r="BT154" i="1"/>
  <c r="BT143" i="1"/>
  <c r="BT135" i="1"/>
  <c r="BT132" i="1"/>
  <c r="BT125" i="1"/>
  <c r="BT96" i="1"/>
  <c r="BT80" i="1"/>
  <c r="BT57" i="1"/>
  <c r="BT43" i="1"/>
  <c r="BT41" i="1"/>
  <c r="BT38" i="1"/>
  <c r="BT27" i="1"/>
  <c r="BT22" i="1"/>
  <c r="BT14" i="1"/>
  <c r="BT6" i="1"/>
  <c r="BT20" i="1"/>
  <c r="BT165" i="1"/>
  <c r="BT161" i="1"/>
  <c r="BT145" i="1"/>
  <c r="BT137" i="1"/>
  <c r="BT107" i="1"/>
  <c r="BT106" i="1"/>
  <c r="BT91" i="1"/>
  <c r="BT65" i="1"/>
  <c r="BT47" i="1"/>
  <c r="BT35" i="1"/>
  <c r="BT32" i="1"/>
  <c r="BT30" i="1"/>
  <c r="BT25" i="1"/>
  <c r="BT17" i="1"/>
  <c r="BT9" i="1"/>
  <c r="BT54" i="1"/>
  <c r="BT44" i="1"/>
  <c r="BT12" i="1"/>
  <c r="BT207" i="1"/>
  <c r="BT196" i="1"/>
  <c r="BT129" i="1"/>
  <c r="BT112" i="1"/>
  <c r="BT110" i="1"/>
  <c r="BT102" i="1"/>
  <c r="BT72" i="1"/>
  <c r="BT71" i="1"/>
  <c r="BT66" i="1"/>
  <c r="BT59" i="1"/>
  <c r="BT55" i="1"/>
  <c r="BT195" i="1"/>
  <c r="BT175" i="1"/>
  <c r="BT172" i="1"/>
  <c r="BT153" i="1"/>
  <c r="BT113" i="1"/>
  <c r="BT103" i="1"/>
  <c r="BT86" i="1"/>
  <c r="BT83" i="1"/>
  <c r="BT78" i="1"/>
  <c r="BT73" i="1"/>
  <c r="BT50" i="1"/>
  <c r="BT34" i="1"/>
  <c r="BT31" i="1"/>
  <c r="BT26" i="1"/>
  <c r="BT203" i="1"/>
  <c r="BT29" i="1"/>
  <c r="BT23" i="1"/>
  <c r="BT62" i="1"/>
  <c r="BT15" i="1"/>
  <c r="BT42" i="1"/>
  <c r="BT7" i="1"/>
  <c r="BT98" i="1"/>
  <c r="BT45" i="1"/>
  <c r="BT97" i="1"/>
  <c r="BT11" i="1"/>
  <c r="BT56" i="1"/>
  <c r="BT21" i="1"/>
  <c r="BT10" i="1"/>
  <c r="BT122" i="1"/>
  <c r="BT141" i="1"/>
  <c r="BT128" i="1"/>
  <c r="BT114" i="1"/>
  <c r="BT95" i="1"/>
  <c r="BT79" i="1"/>
  <c r="BT49" i="1"/>
  <c r="BT24" i="1"/>
  <c r="BT16" i="1"/>
  <c r="BT5" i="1"/>
  <c r="BT67" i="1"/>
  <c r="BT36" i="1"/>
  <c r="BT8" i="1"/>
  <c r="BU2" i="1"/>
  <c r="BT124" i="1"/>
  <c r="BT90" i="1"/>
  <c r="BT74" i="1"/>
  <c r="BT19" i="1"/>
  <c r="BT63" i="1"/>
  <c r="BT18" i="1"/>
  <c r="BT133" i="1"/>
  <c r="BT152" i="1"/>
  <c r="BT139" i="1"/>
  <c r="BT147" i="1"/>
  <c r="BT33" i="1"/>
  <c r="BT191" i="1"/>
  <c r="BT39" i="1"/>
  <c r="BT211" i="1"/>
  <c r="BT167" i="1"/>
  <c r="BT89" i="1"/>
  <c r="BT117" i="1"/>
  <c r="BT88" i="1"/>
  <c r="BT130" i="1"/>
  <c r="BT149" i="1"/>
  <c r="BT13" i="1"/>
  <c r="BT28" i="1"/>
  <c r="J53" i="17"/>
  <c r="J478" i="17"/>
  <c r="J442" i="17"/>
  <c r="J398" i="17"/>
  <c r="J260" i="17"/>
  <c r="J167" i="17"/>
  <c r="J134" i="17"/>
  <c r="J473" i="17"/>
  <c r="J441" i="17"/>
  <c r="J401" i="17"/>
  <c r="J385" i="17"/>
  <c r="J306" i="17"/>
  <c r="J135" i="17"/>
  <c r="J136" i="17"/>
  <c r="J440" i="17"/>
  <c r="J376" i="17"/>
  <c r="J175" i="17"/>
  <c r="J176" i="17"/>
  <c r="J439" i="17"/>
  <c r="J407" i="17"/>
  <c r="J375" i="17"/>
  <c r="J308" i="17"/>
  <c r="J378" i="17"/>
  <c r="J146" i="17"/>
  <c r="J291" i="17"/>
  <c r="J83" i="17"/>
  <c r="J84" i="17"/>
  <c r="J456" i="17"/>
  <c r="J432" i="17"/>
  <c r="J368" i="17"/>
  <c r="J256" i="17"/>
  <c r="J159" i="17"/>
  <c r="J257" i="17"/>
  <c r="J161" i="17"/>
  <c r="J471" i="17"/>
  <c r="J431" i="17"/>
  <c r="J387" i="17"/>
  <c r="J258" i="17"/>
  <c r="J162" i="17"/>
  <c r="J259" i="17"/>
  <c r="J144" i="17"/>
  <c r="J486" i="17"/>
  <c r="J470" i="17"/>
  <c r="J406" i="17"/>
  <c r="J374" i="17"/>
  <c r="J307" i="17"/>
  <c r="J133" i="17"/>
  <c r="J261" i="17"/>
  <c r="J168" i="17"/>
  <c r="J377" i="17"/>
  <c r="J400" i="17"/>
  <c r="J384" i="17"/>
  <c r="J305" i="17"/>
  <c r="J138" i="17"/>
  <c r="J139" i="17"/>
  <c r="J455" i="17"/>
  <c r="J399" i="17"/>
  <c r="J143" i="17"/>
  <c r="J116" i="17"/>
  <c r="J430" i="17"/>
  <c r="J386" i="17"/>
  <c r="J290" i="17"/>
  <c r="J54" i="17"/>
  <c r="J147" i="17"/>
  <c r="J485" i="17"/>
  <c r="J429" i="17"/>
  <c r="J369" i="17"/>
  <c r="J285" i="17"/>
  <c r="J158" i="17"/>
  <c r="J472" i="17"/>
  <c r="J444" i="17"/>
  <c r="J286" i="17"/>
  <c r="J113" i="17"/>
  <c r="J114" i="17"/>
  <c r="J479" i="17"/>
  <c r="J443" i="17"/>
  <c r="J379" i="17"/>
  <c r="J115" i="17"/>
  <c r="J499" i="17"/>
  <c r="J490" i="17"/>
  <c r="J497" i="17"/>
  <c r="J498" i="17"/>
  <c r="J500" i="17"/>
  <c r="J489" i="17"/>
  <c r="R262" i="17"/>
  <c r="R113" i="17"/>
  <c r="R161" i="17"/>
  <c r="R158" i="17"/>
  <c r="R167" i="17"/>
  <c r="R276" i="17"/>
  <c r="R116" i="17"/>
  <c r="R258" i="17"/>
  <c r="R283" i="17"/>
  <c r="R264" i="17"/>
  <c r="R163" i="17"/>
  <c r="R54" i="17"/>
  <c r="R100" i="17"/>
  <c r="R144" i="17"/>
  <c r="R282" i="17"/>
  <c r="R176" i="17"/>
  <c r="R83" i="17"/>
  <c r="R285" i="17"/>
  <c r="R136" i="17"/>
  <c r="R115" i="17"/>
  <c r="R173" i="17"/>
  <c r="R159" i="17"/>
  <c r="R288" i="17"/>
  <c r="R287" i="17"/>
  <c r="R143" i="17"/>
  <c r="R162" i="17"/>
  <c r="R281" i="17"/>
  <c r="R175" i="17"/>
  <c r="R53" i="17"/>
  <c r="R259" i="17"/>
  <c r="R139" i="17"/>
  <c r="R150" i="17"/>
  <c r="R138" i="17"/>
  <c r="R261" i="17"/>
  <c r="R147" i="17"/>
  <c r="R286" i="17"/>
  <c r="R256" i="17"/>
  <c r="R84" i="17"/>
  <c r="R134" i="17"/>
  <c r="R146" i="17"/>
  <c r="R135" i="17"/>
  <c r="R257" i="17"/>
  <c r="R114" i="17"/>
  <c r="R133" i="17"/>
  <c r="R168" i="17"/>
  <c r="R174" i="17"/>
  <c r="R277" i="17"/>
  <c r="R291" i="17"/>
  <c r="R290" i="17"/>
  <c r="R260" i="17"/>
  <c r="O53" i="17"/>
  <c r="X53" i="17"/>
  <c r="P54" i="17"/>
  <c r="Y54" i="17"/>
  <c r="Q83" i="17"/>
  <c r="Z83" i="17"/>
  <c r="S84" i="17"/>
  <c r="J100" i="17"/>
  <c r="T100" i="17"/>
  <c r="K113" i="17"/>
  <c r="U113" i="17"/>
  <c r="V114" i="17"/>
  <c r="N115" i="17"/>
  <c r="W115" i="17"/>
  <c r="O116" i="17"/>
  <c r="X116" i="17"/>
  <c r="P133" i="17"/>
  <c r="Y133" i="17"/>
  <c r="Q134" i="17"/>
  <c r="Z134" i="17"/>
  <c r="S135" i="17"/>
  <c r="T136" i="17"/>
  <c r="K138" i="17"/>
  <c r="U138" i="17"/>
  <c r="V139" i="17"/>
  <c r="N143" i="17"/>
  <c r="W143" i="17"/>
  <c r="O144" i="17"/>
  <c r="X144" i="17"/>
  <c r="P146" i="17"/>
  <c r="Y146" i="17"/>
  <c r="Q147" i="17"/>
  <c r="Z147" i="17"/>
  <c r="S150" i="17"/>
  <c r="T158" i="17"/>
  <c r="K159" i="17"/>
  <c r="U159" i="17"/>
  <c r="V161" i="17"/>
  <c r="N162" i="17"/>
  <c r="W162" i="17"/>
  <c r="O163" i="17"/>
  <c r="X163" i="17"/>
  <c r="P167" i="17"/>
  <c r="Y167" i="17"/>
  <c r="Q168" i="17"/>
  <c r="Z168" i="17"/>
  <c r="S173" i="17"/>
  <c r="J174" i="17"/>
  <c r="T174" i="17"/>
  <c r="K175" i="17"/>
  <c r="U175" i="17"/>
  <c r="V176" i="17"/>
  <c r="N257" i="17"/>
  <c r="Q258" i="17"/>
  <c r="U259" i="17"/>
  <c r="K261" i="17"/>
  <c r="O262" i="17"/>
  <c r="W264" i="17"/>
  <c r="X276" i="17"/>
  <c r="T281" i="17"/>
  <c r="W282" i="17"/>
  <c r="N285" i="17"/>
  <c r="V286" i="17"/>
  <c r="Y287" i="17"/>
  <c r="S291" i="17"/>
  <c r="B40" i="18"/>
  <c r="B42" i="18"/>
  <c r="B44" i="18"/>
  <c r="B46" i="18"/>
  <c r="B48" i="18"/>
  <c r="B50" i="18"/>
  <c r="B52" i="18"/>
  <c r="B54" i="18"/>
  <c r="B56" i="18"/>
  <c r="B58" i="18"/>
  <c r="B60" i="18"/>
  <c r="B62" i="18"/>
  <c r="B64" i="18"/>
  <c r="B66" i="18"/>
  <c r="B68" i="18"/>
  <c r="B70" i="18"/>
  <c r="B72" i="18"/>
  <c r="B74" i="18"/>
  <c r="B76" i="18"/>
  <c r="B78" i="18"/>
  <c r="B80" i="18"/>
  <c r="B82" i="18"/>
  <c r="B84" i="18"/>
  <c r="B88" i="18"/>
  <c r="P53" i="17"/>
  <c r="Y53" i="17"/>
  <c r="Q54" i="17"/>
  <c r="Z54" i="17"/>
  <c r="S83" i="17"/>
  <c r="T84" i="17"/>
  <c r="K100" i="17"/>
  <c r="U100" i="17"/>
  <c r="V113" i="17"/>
  <c r="N114" i="17"/>
  <c r="W114" i="17"/>
  <c r="O115" i="17"/>
  <c r="X115" i="17"/>
  <c r="P116" i="17"/>
  <c r="Y116" i="17"/>
  <c r="Q133" i="17"/>
  <c r="Z133" i="17"/>
  <c r="S134" i="17"/>
  <c r="T135" i="17"/>
  <c r="K136" i="17"/>
  <c r="U136" i="17"/>
  <c r="V138" i="17"/>
  <c r="N139" i="17"/>
  <c r="W139" i="17"/>
  <c r="O143" i="17"/>
  <c r="X143" i="17"/>
  <c r="P144" i="17"/>
  <c r="Y144" i="17"/>
  <c r="Q146" i="17"/>
  <c r="Z146" i="17"/>
  <c r="S147" i="17"/>
  <c r="J150" i="17"/>
  <c r="T150" i="17"/>
  <c r="K158" i="17"/>
  <c r="U158" i="17"/>
  <c r="V159" i="17"/>
  <c r="N161" i="17"/>
  <c r="W161" i="17"/>
  <c r="O162" i="17"/>
  <c r="X162" i="17"/>
  <c r="P163" i="17"/>
  <c r="Y163" i="17"/>
  <c r="Q167" i="17"/>
  <c r="Z167" i="17"/>
  <c r="S168" i="17"/>
  <c r="J173" i="17"/>
  <c r="T173" i="17"/>
  <c r="K174" i="17"/>
  <c r="U174" i="17"/>
  <c r="V175" i="17"/>
  <c r="N176" i="17"/>
  <c r="W176" i="17"/>
  <c r="P257" i="17"/>
  <c r="T258" i="17"/>
  <c r="Y259" i="17"/>
  <c r="T262" i="17"/>
  <c r="Y264" i="17"/>
  <c r="Z276" i="17"/>
  <c r="V281" i="17"/>
  <c r="J283" i="17"/>
  <c r="P285" i="17"/>
  <c r="X286" i="17"/>
  <c r="J288" i="17"/>
  <c r="Q290" i="17"/>
  <c r="U291" i="17"/>
  <c r="J413" i="17"/>
  <c r="Q53" i="17"/>
  <c r="Z53" i="17"/>
  <c r="S54" i="17"/>
  <c r="T83" i="17"/>
  <c r="K84" i="17"/>
  <c r="U84" i="17"/>
  <c r="V100" i="17"/>
  <c r="N113" i="17"/>
  <c r="W113" i="17"/>
  <c r="O114" i="17"/>
  <c r="X114" i="17"/>
  <c r="P115" i="17"/>
  <c r="Y115" i="17"/>
  <c r="Q116" i="17"/>
  <c r="Z116" i="17"/>
  <c r="S133" i="17"/>
  <c r="T134" i="17"/>
  <c r="K135" i="17"/>
  <c r="U135" i="17"/>
  <c r="V136" i="17"/>
  <c r="N138" i="17"/>
  <c r="W138" i="17"/>
  <c r="O139" i="17"/>
  <c r="X139" i="17"/>
  <c r="P143" i="17"/>
  <c r="Y143" i="17"/>
  <c r="Q144" i="17"/>
  <c r="Z144" i="17"/>
  <c r="S146" i="17"/>
  <c r="T147" i="17"/>
  <c r="K150" i="17"/>
  <c r="U150" i="17"/>
  <c r="V158" i="17"/>
  <c r="N159" i="17"/>
  <c r="W159" i="17"/>
  <c r="O161" i="17"/>
  <c r="X161" i="17"/>
  <c r="P162" i="17"/>
  <c r="Y162" i="17"/>
  <c r="Q163" i="17"/>
  <c r="Z163" i="17"/>
  <c r="S167" i="17"/>
  <c r="T168" i="17"/>
  <c r="K173" i="17"/>
  <c r="U173" i="17"/>
  <c r="V174" i="17"/>
  <c r="N175" i="17"/>
  <c r="W175" i="17"/>
  <c r="O176" i="17"/>
  <c r="X176" i="17"/>
  <c r="O256" i="17"/>
  <c r="S257" i="17"/>
  <c r="X258" i="17"/>
  <c r="N261" i="17"/>
  <c r="V262" i="17"/>
  <c r="Z281" i="17"/>
  <c r="U285" i="17"/>
  <c r="Z286" i="17"/>
  <c r="T290" i="17"/>
  <c r="W291" i="17"/>
  <c r="J322" i="17"/>
  <c r="J361" i="17"/>
  <c r="J414" i="17"/>
  <c r="J477" i="17"/>
  <c r="S53" i="17"/>
  <c r="T54" i="17"/>
  <c r="K83" i="17"/>
  <c r="U83" i="17"/>
  <c r="V84" i="17"/>
  <c r="N100" i="17"/>
  <c r="W100" i="17"/>
  <c r="O113" i="17"/>
  <c r="X113" i="17"/>
  <c r="P114" i="17"/>
  <c r="Y114" i="17"/>
  <c r="Q115" i="17"/>
  <c r="Z115" i="17"/>
  <c r="S116" i="17"/>
  <c r="T133" i="17"/>
  <c r="K134" i="17"/>
  <c r="U134" i="17"/>
  <c r="V135" i="17"/>
  <c r="N136" i="17"/>
  <c r="W136" i="17"/>
  <c r="O138" i="17"/>
  <c r="X138" i="17"/>
  <c r="P139" i="17"/>
  <c r="Y139" i="17"/>
  <c r="Q143" i="17"/>
  <c r="Z143" i="17"/>
  <c r="S144" i="17"/>
  <c r="T146" i="17"/>
  <c r="K147" i="17"/>
  <c r="U147" i="17"/>
  <c r="V150" i="17"/>
  <c r="N158" i="17"/>
  <c r="W158" i="17"/>
  <c r="O159" i="17"/>
  <c r="X159" i="17"/>
  <c r="P161" i="17"/>
  <c r="Y161" i="17"/>
  <c r="Q162" i="17"/>
  <c r="Z162" i="17"/>
  <c r="S163" i="17"/>
  <c r="T167" i="17"/>
  <c r="K168" i="17"/>
  <c r="U168" i="17"/>
  <c r="V173" i="17"/>
  <c r="N174" i="17"/>
  <c r="W174" i="17"/>
  <c r="O175" i="17"/>
  <c r="X175" i="17"/>
  <c r="P176" i="17"/>
  <c r="Y176" i="17"/>
  <c r="Q256" i="17"/>
  <c r="W257" i="17"/>
  <c r="Z258" i="17"/>
  <c r="S261" i="17"/>
  <c r="X262" i="17"/>
  <c r="K264" i="17"/>
  <c r="N277" i="17"/>
  <c r="K282" i="17"/>
  <c r="O283" i="17"/>
  <c r="W285" i="17"/>
  <c r="O288" i="17"/>
  <c r="V290" i="17"/>
  <c r="J314" i="17"/>
  <c r="J415" i="17"/>
  <c r="J449" i="17"/>
  <c r="T53" i="17"/>
  <c r="K54" i="17"/>
  <c r="U54" i="17"/>
  <c r="V83" i="17"/>
  <c r="N84" i="17"/>
  <c r="W84" i="17"/>
  <c r="O100" i="17"/>
  <c r="X100" i="17"/>
  <c r="P113" i="17"/>
  <c r="Y113" i="17"/>
  <c r="Q114" i="17"/>
  <c r="Z114" i="17"/>
  <c r="S115" i="17"/>
  <c r="T116" i="17"/>
  <c r="K133" i="17"/>
  <c r="U133" i="17"/>
  <c r="V134" i="17"/>
  <c r="N135" i="17"/>
  <c r="W135" i="17"/>
  <c r="O136" i="17"/>
  <c r="X136" i="17"/>
  <c r="P138" i="17"/>
  <c r="Y138" i="17"/>
  <c r="Q139" i="17"/>
  <c r="Z139" i="17"/>
  <c r="S143" i="17"/>
  <c r="T144" i="17"/>
  <c r="K146" i="17"/>
  <c r="U146" i="17"/>
  <c r="V147" i="17"/>
  <c r="N150" i="17"/>
  <c r="W150" i="17"/>
  <c r="O158" i="17"/>
  <c r="X158" i="17"/>
  <c r="P159" i="17"/>
  <c r="Y159" i="17"/>
  <c r="Q161" i="17"/>
  <c r="Z161" i="17"/>
  <c r="S162" i="17"/>
  <c r="J163" i="17"/>
  <c r="T163" i="17"/>
  <c r="K167" i="17"/>
  <c r="U167" i="17"/>
  <c r="V168" i="17"/>
  <c r="N173" i="17"/>
  <c r="W173" i="17"/>
  <c r="O174" i="17"/>
  <c r="X174" i="17"/>
  <c r="P175" i="17"/>
  <c r="Y175" i="17"/>
  <c r="Q176" i="17"/>
  <c r="Z176" i="17"/>
  <c r="V256" i="17"/>
  <c r="Y257" i="17"/>
  <c r="K259" i="17"/>
  <c r="Q260" i="17"/>
  <c r="U261" i="17"/>
  <c r="P277" i="17"/>
  <c r="T283" i="17"/>
  <c r="Y285" i="17"/>
  <c r="N287" i="17"/>
  <c r="Q288" i="17"/>
  <c r="Z290" i="17"/>
  <c r="J324" i="17"/>
  <c r="J417" i="17"/>
  <c r="J457" i="17"/>
  <c r="J481" i="17"/>
  <c r="B41" i="18"/>
  <c r="B43" i="18"/>
  <c r="B45" i="18"/>
  <c r="B47" i="18"/>
  <c r="B49" i="18"/>
  <c r="B51" i="18"/>
  <c r="B53" i="18"/>
  <c r="B55" i="18"/>
  <c r="B57" i="18"/>
  <c r="B59" i="18"/>
  <c r="B61" i="18"/>
  <c r="B63" i="18"/>
  <c r="B67" i="18"/>
  <c r="B69" i="18"/>
  <c r="B71" i="18"/>
  <c r="B73" i="18"/>
  <c r="B75" i="18"/>
  <c r="B77" i="18"/>
  <c r="B79" i="18"/>
  <c r="B81" i="18"/>
  <c r="B83" i="18"/>
  <c r="B85" i="18"/>
  <c r="B87" i="18"/>
  <c r="B89" i="18"/>
  <c r="K53" i="17"/>
  <c r="U53" i="17"/>
  <c r="V54" i="17"/>
  <c r="N83" i="17"/>
  <c r="W83" i="17"/>
  <c r="O84" i="17"/>
  <c r="X84" i="17"/>
  <c r="P100" i="17"/>
  <c r="Y100" i="17"/>
  <c r="Q113" i="17"/>
  <c r="Z113" i="17"/>
  <c r="S114" i="17"/>
  <c r="T115" i="17"/>
  <c r="K116" i="17"/>
  <c r="U116" i="17"/>
  <c r="V133" i="17"/>
  <c r="N134" i="17"/>
  <c r="W134" i="17"/>
  <c r="O135" i="17"/>
  <c r="X135" i="17"/>
  <c r="P136" i="17"/>
  <c r="Y136" i="17"/>
  <c r="Q138" i="17"/>
  <c r="Z138" i="17"/>
  <c r="S139" i="17"/>
  <c r="T143" i="17"/>
  <c r="K144" i="17"/>
  <c r="U144" i="17"/>
  <c r="V146" i="17"/>
  <c r="N147" i="17"/>
  <c r="W147" i="17"/>
  <c r="O150" i="17"/>
  <c r="X150" i="17"/>
  <c r="P158" i="17"/>
  <c r="Y158" i="17"/>
  <c r="Q159" i="17"/>
  <c r="Z159" i="17"/>
  <c r="S161" i="17"/>
  <c r="T162" i="17"/>
  <c r="K163" i="17"/>
  <c r="U163" i="17"/>
  <c r="V167" i="17"/>
  <c r="N168" i="17"/>
  <c r="W168" i="17"/>
  <c r="O173" i="17"/>
  <c r="X173" i="17"/>
  <c r="P174" i="17"/>
  <c r="Y174" i="17"/>
  <c r="Q175" i="17"/>
  <c r="Z175" i="17"/>
  <c r="S176" i="17"/>
  <c r="X256" i="17"/>
  <c r="T260" i="17"/>
  <c r="W261" i="17"/>
  <c r="N264" i="17"/>
  <c r="O276" i="17"/>
  <c r="S277" i="17"/>
  <c r="J281" i="17"/>
  <c r="N282" i="17"/>
  <c r="V283" i="17"/>
  <c r="P287" i="17"/>
  <c r="T288" i="17"/>
  <c r="K291" i="17"/>
  <c r="J326" i="17"/>
  <c r="J418" i="17"/>
  <c r="J459" i="17"/>
  <c r="V53" i="17"/>
  <c r="N54" i="17"/>
  <c r="W54" i="17"/>
  <c r="O83" i="17"/>
  <c r="X83" i="17"/>
  <c r="P84" i="17"/>
  <c r="Y84" i="17"/>
  <c r="Q100" i="17"/>
  <c r="Z100" i="17"/>
  <c r="S113" i="17"/>
  <c r="T114" i="17"/>
  <c r="K115" i="17"/>
  <c r="U115" i="17"/>
  <c r="V116" i="17"/>
  <c r="N133" i="17"/>
  <c r="W133" i="17"/>
  <c r="O134" i="17"/>
  <c r="X134" i="17"/>
  <c r="P135" i="17"/>
  <c r="Y135" i="17"/>
  <c r="Q136" i="17"/>
  <c r="Z136" i="17"/>
  <c r="S138" i="17"/>
  <c r="T139" i="17"/>
  <c r="K143" i="17"/>
  <c r="U143" i="17"/>
  <c r="V144" i="17"/>
  <c r="N146" i="17"/>
  <c r="W146" i="17"/>
  <c r="O147" i="17"/>
  <c r="X147" i="17"/>
  <c r="P150" i="17"/>
  <c r="Y150" i="17"/>
  <c r="Q158" i="17"/>
  <c r="Z158" i="17"/>
  <c r="S159" i="17"/>
  <c r="T161" i="17"/>
  <c r="K162" i="17"/>
  <c r="U162" i="17"/>
  <c r="V163" i="17"/>
  <c r="N167" i="17"/>
  <c r="W167" i="17"/>
  <c r="O168" i="17"/>
  <c r="X168" i="17"/>
  <c r="P173" i="17"/>
  <c r="Y173" i="17"/>
  <c r="Q174" i="17"/>
  <c r="Z174" i="17"/>
  <c r="S175" i="17"/>
  <c r="T176" i="17"/>
  <c r="Z256" i="17"/>
  <c r="P259" i="17"/>
  <c r="V260" i="17"/>
  <c r="J262" i="17"/>
  <c r="P264" i="17"/>
  <c r="Q276" i="17"/>
  <c r="W277" i="17"/>
  <c r="S282" i="17"/>
  <c r="X283" i="17"/>
  <c r="K285" i="17"/>
  <c r="O286" i="17"/>
  <c r="S287" i="17"/>
  <c r="X288" i="17"/>
  <c r="J327" i="17"/>
  <c r="J419" i="17"/>
  <c r="J461" i="17"/>
  <c r="N53" i="17"/>
  <c r="W53" i="17"/>
  <c r="O54" i="17"/>
  <c r="X54" i="17"/>
  <c r="P83" i="17"/>
  <c r="Y83" i="17"/>
  <c r="Q84" i="17"/>
  <c r="Z84" i="17"/>
  <c r="S100" i="17"/>
  <c r="T113" i="17"/>
  <c r="K114" i="17"/>
  <c r="U114" i="17"/>
  <c r="V115" i="17"/>
  <c r="N116" i="17"/>
  <c r="W116" i="17"/>
  <c r="O133" i="17"/>
  <c r="X133" i="17"/>
  <c r="P134" i="17"/>
  <c r="Y134" i="17"/>
  <c r="Q135" i="17"/>
  <c r="Z135" i="17"/>
  <c r="S136" i="17"/>
  <c r="T138" i="17"/>
  <c r="K139" i="17"/>
  <c r="U139" i="17"/>
  <c r="V143" i="17"/>
  <c r="N144" i="17"/>
  <c r="W144" i="17"/>
  <c r="O146" i="17"/>
  <c r="X146" i="17"/>
  <c r="P147" i="17"/>
  <c r="Y147" i="17"/>
  <c r="Q150" i="17"/>
  <c r="Z150" i="17"/>
  <c r="S158" i="17"/>
  <c r="T159" i="17"/>
  <c r="K161" i="17"/>
  <c r="U161" i="17"/>
  <c r="V162" i="17"/>
  <c r="N163" i="17"/>
  <c r="W163" i="17"/>
  <c r="O167" i="17"/>
  <c r="X167" i="17"/>
  <c r="P168" i="17"/>
  <c r="Y168" i="17"/>
  <c r="Q173" i="17"/>
  <c r="Z173" i="17"/>
  <c r="S174" i="17"/>
  <c r="T175" i="17"/>
  <c r="K176" i="17"/>
  <c r="U176" i="17"/>
  <c r="O258" i="17"/>
  <c r="S259" i="17"/>
  <c r="Z260" i="17"/>
  <c r="U264" i="17"/>
  <c r="V276" i="17"/>
  <c r="Y277" i="17"/>
  <c r="Q281" i="17"/>
  <c r="U282" i="17"/>
  <c r="Q286" i="17"/>
  <c r="W287" i="17"/>
  <c r="Z288" i="17"/>
  <c r="N291" i="17"/>
  <c r="J328" i="17"/>
  <c r="J336" i="17"/>
  <c r="J357" i="17"/>
  <c r="J463" i="17"/>
  <c r="S256" i="17"/>
  <c r="T257" i="17"/>
  <c r="K258" i="17"/>
  <c r="U258" i="17"/>
  <c r="V259" i="17"/>
  <c r="N260" i="17"/>
  <c r="W260" i="17"/>
  <c r="O261" i="17"/>
  <c r="X261" i="17"/>
  <c r="P262" i="17"/>
  <c r="Y262" i="17"/>
  <c r="Q264" i="17"/>
  <c r="Z264" i="17"/>
  <c r="S276" i="17"/>
  <c r="J277" i="17"/>
  <c r="T277" i="17"/>
  <c r="N281" i="17"/>
  <c r="W281" i="17"/>
  <c r="O282" i="17"/>
  <c r="X282" i="17"/>
  <c r="P283" i="17"/>
  <c r="Y283" i="17"/>
  <c r="Q285" i="17"/>
  <c r="Z285" i="17"/>
  <c r="S286" i="17"/>
  <c r="J287" i="17"/>
  <c r="T287" i="17"/>
  <c r="K288" i="17"/>
  <c r="U288" i="17"/>
  <c r="N290" i="17"/>
  <c r="W290" i="17"/>
  <c r="O291" i="17"/>
  <c r="X291" i="17"/>
  <c r="K308" i="17"/>
  <c r="K324" i="17"/>
  <c r="K328" i="17"/>
  <c r="K336" i="17"/>
  <c r="K375" i="17"/>
  <c r="K379" i="17"/>
  <c r="K387" i="17"/>
  <c r="K399" i="17"/>
  <c r="K407" i="17"/>
  <c r="K415" i="17"/>
  <c r="K419" i="17"/>
  <c r="K431" i="17"/>
  <c r="K439" i="17"/>
  <c r="K443" i="17"/>
  <c r="K455" i="17"/>
  <c r="K459" i="17"/>
  <c r="K463" i="17"/>
  <c r="K471" i="17"/>
  <c r="K479" i="17"/>
  <c r="T256" i="17"/>
  <c r="K257" i="17"/>
  <c r="U257" i="17"/>
  <c r="V258" i="17"/>
  <c r="N259" i="17"/>
  <c r="W259" i="17"/>
  <c r="O260" i="17"/>
  <c r="X260" i="17"/>
  <c r="P261" i="17"/>
  <c r="Y261" i="17"/>
  <c r="Q262" i="17"/>
  <c r="Z262" i="17"/>
  <c r="S264" i="17"/>
  <c r="J276" i="17"/>
  <c r="T276" i="17"/>
  <c r="K277" i="17"/>
  <c r="U277" i="17"/>
  <c r="O281" i="17"/>
  <c r="X281" i="17"/>
  <c r="P282" i="17"/>
  <c r="Y282" i="17"/>
  <c r="Q283" i="17"/>
  <c r="Z283" i="17"/>
  <c r="S285" i="17"/>
  <c r="T286" i="17"/>
  <c r="K287" i="17"/>
  <c r="U287" i="17"/>
  <c r="V288" i="17"/>
  <c r="O290" i="17"/>
  <c r="X290" i="17"/>
  <c r="P291" i="17"/>
  <c r="Y291" i="17"/>
  <c r="J325" i="17"/>
  <c r="J329" i="17"/>
  <c r="J356" i="17"/>
  <c r="J416" i="17"/>
  <c r="J448" i="17"/>
  <c r="J464" i="17"/>
  <c r="J476" i="17"/>
  <c r="J480" i="17"/>
  <c r="K256" i="17"/>
  <c r="U256" i="17"/>
  <c r="V257" i="17"/>
  <c r="N258" i="17"/>
  <c r="W258" i="17"/>
  <c r="O259" i="17"/>
  <c r="X259" i="17"/>
  <c r="P260" i="17"/>
  <c r="Y260" i="17"/>
  <c r="Q261" i="17"/>
  <c r="Z261" i="17"/>
  <c r="S262" i="17"/>
  <c r="J264" i="17"/>
  <c r="T264" i="17"/>
  <c r="K276" i="17"/>
  <c r="U276" i="17"/>
  <c r="V277" i="17"/>
  <c r="P281" i="17"/>
  <c r="Y281" i="17"/>
  <c r="Q282" i="17"/>
  <c r="Z282" i="17"/>
  <c r="S283" i="17"/>
  <c r="T285" i="17"/>
  <c r="K286" i="17"/>
  <c r="U286" i="17"/>
  <c r="V287" i="17"/>
  <c r="N288" i="17"/>
  <c r="W288" i="17"/>
  <c r="P290" i="17"/>
  <c r="Y290" i="17"/>
  <c r="Q291" i="17"/>
  <c r="Z291" i="17"/>
  <c r="K305" i="17"/>
  <c r="K325" i="17"/>
  <c r="K329" i="17"/>
  <c r="K356" i="17"/>
  <c r="K368" i="17"/>
  <c r="K376" i="17"/>
  <c r="K384" i="17"/>
  <c r="K400" i="17"/>
  <c r="K416" i="17"/>
  <c r="K432" i="17"/>
  <c r="K440" i="17"/>
  <c r="K444" i="17"/>
  <c r="K448" i="17"/>
  <c r="K456" i="17"/>
  <c r="K464" i="17"/>
  <c r="K472" i="17"/>
  <c r="K476" i="17"/>
  <c r="K480" i="17"/>
  <c r="N256" i="17"/>
  <c r="W256" i="17"/>
  <c r="O257" i="17"/>
  <c r="X257" i="17"/>
  <c r="P258" i="17"/>
  <c r="Y258" i="17"/>
  <c r="Q259" i="17"/>
  <c r="Z259" i="17"/>
  <c r="S260" i="17"/>
  <c r="T261" i="17"/>
  <c r="K262" i="17"/>
  <c r="U262" i="17"/>
  <c r="V264" i="17"/>
  <c r="N276" i="17"/>
  <c r="W276" i="17"/>
  <c r="O277" i="17"/>
  <c r="X277" i="17"/>
  <c r="S281" i="17"/>
  <c r="J282" i="17"/>
  <c r="T282" i="17"/>
  <c r="K283" i="17"/>
  <c r="U283" i="17"/>
  <c r="V285" i="17"/>
  <c r="N286" i="17"/>
  <c r="W286" i="17"/>
  <c r="O287" i="17"/>
  <c r="X287" i="17"/>
  <c r="P288" i="17"/>
  <c r="Y288" i="17"/>
  <c r="S290" i="17"/>
  <c r="T291" i="17"/>
  <c r="K306" i="17"/>
  <c r="K314" i="17"/>
  <c r="K322" i="17"/>
  <c r="K326" i="17"/>
  <c r="K357" i="17"/>
  <c r="K361" i="17"/>
  <c r="K369" i="17"/>
  <c r="K377" i="17"/>
  <c r="K385" i="17"/>
  <c r="K401" i="17"/>
  <c r="K413" i="17"/>
  <c r="K417" i="17"/>
  <c r="K429" i="17"/>
  <c r="K441" i="17"/>
  <c r="K449" i="17"/>
  <c r="K457" i="17"/>
  <c r="K461" i="17"/>
  <c r="K473" i="17"/>
  <c r="K477" i="17"/>
  <c r="K481" i="17"/>
  <c r="K485" i="17"/>
  <c r="J454" i="17"/>
  <c r="J458" i="17"/>
  <c r="J462" i="17"/>
  <c r="P256" i="17"/>
  <c r="Y256" i="17"/>
  <c r="Q257" i="17"/>
  <c r="Z257" i="17"/>
  <c r="S258" i="17"/>
  <c r="T259" i="17"/>
  <c r="K260" i="17"/>
  <c r="U260" i="17"/>
  <c r="V261" i="17"/>
  <c r="N262" i="17"/>
  <c r="W262" i="17"/>
  <c r="O264" i="17"/>
  <c r="X264" i="17"/>
  <c r="P276" i="17"/>
  <c r="Y276" i="17"/>
  <c r="Q277" i="17"/>
  <c r="Z277" i="17"/>
  <c r="K281" i="17"/>
  <c r="U281" i="17"/>
  <c r="V282" i="17"/>
  <c r="N283" i="17"/>
  <c r="W283" i="17"/>
  <c r="O285" i="17"/>
  <c r="X285" i="17"/>
  <c r="P286" i="17"/>
  <c r="Y286" i="17"/>
  <c r="Q287" i="17"/>
  <c r="Z287" i="17"/>
  <c r="S288" i="17"/>
  <c r="K290" i="17"/>
  <c r="U290" i="17"/>
  <c r="V291" i="17"/>
  <c r="K307" i="17"/>
  <c r="K327" i="17"/>
  <c r="K374" i="17"/>
  <c r="K378" i="17"/>
  <c r="K386" i="17"/>
  <c r="K398" i="17"/>
  <c r="K406" i="17"/>
  <c r="K414" i="17"/>
  <c r="K418" i="17"/>
  <c r="K430" i="17"/>
  <c r="K442" i="17"/>
  <c r="K454" i="17"/>
  <c r="K458" i="17"/>
  <c r="K462" i="17"/>
  <c r="K470" i="17"/>
  <c r="K478" i="17"/>
  <c r="K486" i="17"/>
  <c r="K499" i="17"/>
  <c r="K500" i="17"/>
  <c r="K489" i="17"/>
  <c r="K497" i="17"/>
  <c r="J506" i="17"/>
  <c r="K506" i="17"/>
  <c r="K490" i="17"/>
  <c r="K498" i="17"/>
  <c r="J507" i="17"/>
  <c r="K507" i="17"/>
  <c r="BT1" i="1" l="1"/>
  <c r="BU278" i="1"/>
  <c r="BU276" i="1"/>
  <c r="BU274" i="1"/>
  <c r="BU272" i="1"/>
  <c r="BU270" i="1"/>
  <c r="BU268" i="1"/>
  <c r="BU266" i="1"/>
  <c r="BU264" i="1"/>
  <c r="BU262" i="1"/>
  <c r="BU260" i="1"/>
  <c r="BU258" i="1"/>
  <c r="BU256" i="1"/>
  <c r="BU254" i="1"/>
  <c r="BU252" i="1"/>
  <c r="BU250" i="1"/>
  <c r="BU248" i="1"/>
  <c r="BU246" i="1"/>
  <c r="BU244" i="1"/>
  <c r="BU242" i="1"/>
  <c r="BU240" i="1"/>
  <c r="BU238" i="1"/>
  <c r="BU217" i="1"/>
  <c r="BU209" i="1"/>
  <c r="BU201" i="1"/>
  <c r="BU234" i="1"/>
  <c r="BU230" i="1"/>
  <c r="BU226" i="1"/>
  <c r="BU222" i="1"/>
  <c r="BU218" i="1"/>
  <c r="BU210" i="1"/>
  <c r="BU202" i="1"/>
  <c r="BU191" i="1"/>
  <c r="BU183" i="1"/>
  <c r="BU173" i="1"/>
  <c r="BU161" i="1"/>
  <c r="BU153" i="1"/>
  <c r="BU145" i="1"/>
  <c r="BU137" i="1"/>
  <c r="BU129" i="1"/>
  <c r="BU121" i="1"/>
  <c r="BU113" i="1"/>
  <c r="BU275" i="1"/>
  <c r="BU271" i="1"/>
  <c r="BU267" i="1"/>
  <c r="BU263" i="1"/>
  <c r="BU259" i="1"/>
  <c r="BU255" i="1"/>
  <c r="BU251" i="1"/>
  <c r="BU247" i="1"/>
  <c r="BU243" i="1"/>
  <c r="BU239" i="1"/>
  <c r="BU236" i="1"/>
  <c r="BU216" i="1"/>
  <c r="BU277" i="1"/>
  <c r="BU273" i="1"/>
  <c r="BU269" i="1"/>
  <c r="BU265" i="1"/>
  <c r="BU261" i="1"/>
  <c r="BU257" i="1"/>
  <c r="BU253" i="1"/>
  <c r="BU249" i="1"/>
  <c r="BU245" i="1"/>
  <c r="BU241" i="1"/>
  <c r="BU232" i="1"/>
  <c r="BU198" i="1"/>
  <c r="BU188" i="1"/>
  <c r="BU165" i="1"/>
  <c r="BU157" i="1"/>
  <c r="BU231" i="1"/>
  <c r="BU212" i="1"/>
  <c r="BU200" i="1"/>
  <c r="BU229" i="1"/>
  <c r="BU221" i="1"/>
  <c r="BU213" i="1"/>
  <c r="BU208" i="1"/>
  <c r="BU207" i="1"/>
  <c r="BU206" i="1"/>
  <c r="BU205" i="1"/>
  <c r="BU203" i="1"/>
  <c r="BU223" i="1"/>
  <c r="BU199" i="1"/>
  <c r="BU186" i="1"/>
  <c r="BU178" i="1"/>
  <c r="BU171" i="1"/>
  <c r="BU164" i="1"/>
  <c r="BU159" i="1"/>
  <c r="BU150" i="1"/>
  <c r="BU142" i="1"/>
  <c r="BU134" i="1"/>
  <c r="BU126" i="1"/>
  <c r="BU235" i="1"/>
  <c r="BU225" i="1"/>
  <c r="BU219" i="1"/>
  <c r="BU185" i="1"/>
  <c r="BU184" i="1"/>
  <c r="BU177" i="1"/>
  <c r="BU170" i="1"/>
  <c r="BU155" i="1"/>
  <c r="BU152" i="1"/>
  <c r="BU147" i="1"/>
  <c r="BU144" i="1"/>
  <c r="BU139" i="1"/>
  <c r="BU136" i="1"/>
  <c r="BU131" i="1"/>
  <c r="BU128" i="1"/>
  <c r="BU123" i="1"/>
  <c r="BU120" i="1"/>
  <c r="BU115" i="1"/>
  <c r="BU112" i="1"/>
  <c r="BU104" i="1"/>
  <c r="BU96" i="1"/>
  <c r="BU88" i="1"/>
  <c r="BU80" i="1"/>
  <c r="BU72" i="1"/>
  <c r="BU64" i="1"/>
  <c r="BU56" i="1"/>
  <c r="BU51" i="1"/>
  <c r="BU43" i="1"/>
  <c r="BU237" i="1"/>
  <c r="BU220" i="1"/>
  <c r="BU215" i="1"/>
  <c r="BU204" i="1"/>
  <c r="BU224" i="1"/>
  <c r="BU197" i="1"/>
  <c r="BU228" i="1"/>
  <c r="BU227" i="1"/>
  <c r="BU192" i="1"/>
  <c r="BU187" i="1"/>
  <c r="BU181" i="1"/>
  <c r="BU162" i="1"/>
  <c r="BU156" i="1"/>
  <c r="BU130" i="1"/>
  <c r="BU127" i="1"/>
  <c r="BU114" i="1"/>
  <c r="BU105" i="1"/>
  <c r="BU97" i="1"/>
  <c r="BU89" i="1"/>
  <c r="BU81" i="1"/>
  <c r="BU73" i="1"/>
  <c r="BU65" i="1"/>
  <c r="BU57" i="1"/>
  <c r="BU49" i="1"/>
  <c r="BU41" i="1"/>
  <c r="BU233" i="1"/>
  <c r="BU189" i="1"/>
  <c r="BU174" i="1"/>
  <c r="BU195" i="1"/>
  <c r="BU190" i="1"/>
  <c r="BU158" i="1"/>
  <c r="BU214" i="1"/>
  <c r="BU180" i="1"/>
  <c r="BU148" i="1"/>
  <c r="BU146" i="1"/>
  <c r="BU119" i="1"/>
  <c r="BU118" i="1"/>
  <c r="BU93" i="1"/>
  <c r="BU87" i="1"/>
  <c r="BU75" i="1"/>
  <c r="BU70" i="1"/>
  <c r="BU58" i="1"/>
  <c r="BU52" i="1"/>
  <c r="BU211" i="1"/>
  <c r="BU196" i="1"/>
  <c r="BU163" i="1"/>
  <c r="BU141" i="1"/>
  <c r="BU110" i="1"/>
  <c r="BU98" i="1"/>
  <c r="BU92" i="1"/>
  <c r="BU69" i="1"/>
  <c r="BU63" i="1"/>
  <c r="BU50" i="1"/>
  <c r="BU45" i="1"/>
  <c r="BU32" i="1"/>
  <c r="BU179" i="1"/>
  <c r="BU107" i="1"/>
  <c r="BU106" i="1"/>
  <c r="BU101" i="1"/>
  <c r="BU91" i="1"/>
  <c r="BU85" i="1"/>
  <c r="BU53" i="1"/>
  <c r="BU47" i="1"/>
  <c r="BU35" i="1"/>
  <c r="BU30" i="1"/>
  <c r="BU25" i="1"/>
  <c r="BU17" i="1"/>
  <c r="BU9" i="1"/>
  <c r="BU28" i="1"/>
  <c r="BU15" i="1"/>
  <c r="BU102" i="1"/>
  <c r="BU71" i="1"/>
  <c r="BU66" i="1"/>
  <c r="BU59" i="1"/>
  <c r="BU55" i="1"/>
  <c r="BU54" i="1"/>
  <c r="BU48" i="1"/>
  <c r="BU44" i="1"/>
  <c r="BU20" i="1"/>
  <c r="BU12" i="1"/>
  <c r="BU37" i="1"/>
  <c r="BU23" i="1"/>
  <c r="BV2" i="1"/>
  <c r="BU194" i="1"/>
  <c r="BU182" i="1"/>
  <c r="BU140" i="1"/>
  <c r="BU122" i="1"/>
  <c r="BU117" i="1"/>
  <c r="BU116" i="1"/>
  <c r="BU111" i="1"/>
  <c r="BU77" i="1"/>
  <c r="BU76" i="1"/>
  <c r="BU67" i="1"/>
  <c r="BU60" i="1"/>
  <c r="BU7" i="1"/>
  <c r="BU193" i="1"/>
  <c r="BU168" i="1"/>
  <c r="BU167" i="1"/>
  <c r="BU151" i="1"/>
  <c r="BU149" i="1"/>
  <c r="BU82" i="1"/>
  <c r="BU61" i="1"/>
  <c r="BU36" i="1"/>
  <c r="BU95" i="1"/>
  <c r="BU79" i="1"/>
  <c r="BU68" i="1"/>
  <c r="BU26" i="1"/>
  <c r="BU24" i="1"/>
  <c r="BU16" i="1"/>
  <c r="BU14" i="1"/>
  <c r="BU5" i="1"/>
  <c r="BU109" i="1"/>
  <c r="BU78" i="1"/>
  <c r="BU27" i="1"/>
  <c r="BU135" i="1"/>
  <c r="BU108" i="1"/>
  <c r="BU19" i="1"/>
  <c r="BU33" i="1"/>
  <c r="BU11" i="1"/>
  <c r="BU21" i="1"/>
  <c r="BU10" i="1"/>
  <c r="BU154" i="1"/>
  <c r="BU13" i="1"/>
  <c r="BU160" i="1"/>
  <c r="BU99" i="1"/>
  <c r="BU62" i="1"/>
  <c r="BU46" i="1"/>
  <c r="BU8" i="1"/>
  <c r="BU6" i="1"/>
  <c r="BU125" i="1"/>
  <c r="BU86" i="1"/>
  <c r="BU42" i="1"/>
  <c r="BU38" i="1"/>
  <c r="BU34" i="1"/>
  <c r="BU124" i="1"/>
  <c r="BU90" i="1"/>
  <c r="BU74" i="1"/>
  <c r="BU40" i="1"/>
  <c r="BU84" i="1"/>
  <c r="BU18" i="1"/>
  <c r="BU83" i="1"/>
  <c r="BU39" i="1"/>
  <c r="BU22" i="1"/>
  <c r="BU138" i="1"/>
  <c r="BU175" i="1"/>
  <c r="BU132" i="1"/>
  <c r="BU31" i="1"/>
  <c r="BU176" i="1"/>
  <c r="BU143" i="1"/>
  <c r="BU133" i="1"/>
  <c r="BU103" i="1"/>
  <c r="BU100" i="1"/>
  <c r="BU94" i="1"/>
  <c r="BU172" i="1"/>
  <c r="BU169" i="1"/>
  <c r="BU29" i="1"/>
  <c r="AU26" i="1" l="1"/>
  <c r="AV26" i="1" s="1"/>
  <c r="BU1" i="1"/>
  <c r="BV276" i="1"/>
  <c r="BV272" i="1"/>
  <c r="BV268" i="1"/>
  <c r="BV264" i="1"/>
  <c r="BV260" i="1"/>
  <c r="BV256" i="1"/>
  <c r="BV252" i="1"/>
  <c r="BV248" i="1"/>
  <c r="BV244" i="1"/>
  <c r="BV240" i="1"/>
  <c r="BV212" i="1"/>
  <c r="BV204" i="1"/>
  <c r="BV196" i="1"/>
  <c r="BV275" i="1"/>
  <c r="BV271" i="1"/>
  <c r="BV267" i="1"/>
  <c r="BV263" i="1"/>
  <c r="BV259" i="1"/>
  <c r="BV255" i="1"/>
  <c r="BV251" i="1"/>
  <c r="BV247" i="1"/>
  <c r="BV243" i="1"/>
  <c r="BV239" i="1"/>
  <c r="BV194" i="1"/>
  <c r="BV186" i="1"/>
  <c r="BV176" i="1"/>
  <c r="BV168" i="1"/>
  <c r="BV164" i="1"/>
  <c r="BV156" i="1"/>
  <c r="BV148" i="1"/>
  <c r="BV140" i="1"/>
  <c r="BV132" i="1"/>
  <c r="BV124" i="1"/>
  <c r="BV116" i="1"/>
  <c r="BV278" i="1"/>
  <c r="BV277" i="1"/>
  <c r="BV274" i="1"/>
  <c r="BV273" i="1"/>
  <c r="BV270" i="1"/>
  <c r="BV269" i="1"/>
  <c r="BV266" i="1"/>
  <c r="BV265" i="1"/>
  <c r="BV262" i="1"/>
  <c r="BV261" i="1"/>
  <c r="BV258" i="1"/>
  <c r="BV257" i="1"/>
  <c r="BV254" i="1"/>
  <c r="BV253" i="1"/>
  <c r="BV250" i="1"/>
  <c r="BV249" i="1"/>
  <c r="BV246" i="1"/>
  <c r="BV245" i="1"/>
  <c r="BV242" i="1"/>
  <c r="BV241" i="1"/>
  <c r="BV238" i="1"/>
  <c r="BV232" i="1"/>
  <c r="BV237" i="1"/>
  <c r="BV235" i="1"/>
  <c r="BV234" i="1"/>
  <c r="BV233" i="1"/>
  <c r="BV228" i="1"/>
  <c r="BV215" i="1"/>
  <c r="BV209" i="1"/>
  <c r="BV203" i="1"/>
  <c r="BV197" i="1"/>
  <c r="BV193" i="1"/>
  <c r="BV190" i="1"/>
  <c r="BV185" i="1"/>
  <c r="BV182" i="1"/>
  <c r="BV179" i="1"/>
  <c r="BV171" i="1"/>
  <c r="BV162" i="1"/>
  <c r="BV236" i="1"/>
  <c r="BV229" i="1"/>
  <c r="BV221" i="1"/>
  <c r="BV213" i="1"/>
  <c r="BV208" i="1"/>
  <c r="BV207" i="1"/>
  <c r="BV206" i="1"/>
  <c r="BV205" i="1"/>
  <c r="BV202" i="1"/>
  <c r="BV227" i="1"/>
  <c r="BV214" i="1"/>
  <c r="BV211" i="1"/>
  <c r="BV225" i="1"/>
  <c r="BV219" i="1"/>
  <c r="BV184" i="1"/>
  <c r="BV177" i="1"/>
  <c r="BV170" i="1"/>
  <c r="BV155" i="1"/>
  <c r="BV152" i="1"/>
  <c r="BV147" i="1"/>
  <c r="BV144" i="1"/>
  <c r="BV139" i="1"/>
  <c r="BV136" i="1"/>
  <c r="BV131" i="1"/>
  <c r="BV128" i="1"/>
  <c r="BV231" i="1"/>
  <c r="BV220" i="1"/>
  <c r="BV217" i="1"/>
  <c r="BV210" i="1"/>
  <c r="BV201" i="1"/>
  <c r="BV191" i="1"/>
  <c r="BV169" i="1"/>
  <c r="BV163" i="1"/>
  <c r="BV158" i="1"/>
  <c r="BV149" i="1"/>
  <c r="BV141" i="1"/>
  <c r="BV133" i="1"/>
  <c r="BV125" i="1"/>
  <c r="BV117" i="1"/>
  <c r="BV107" i="1"/>
  <c r="BV99" i="1"/>
  <c r="BV91" i="1"/>
  <c r="BV83" i="1"/>
  <c r="BV75" i="1"/>
  <c r="BV67" i="1"/>
  <c r="BV59" i="1"/>
  <c r="BV54" i="1"/>
  <c r="BV46" i="1"/>
  <c r="BV38" i="1"/>
  <c r="BV224" i="1"/>
  <c r="BV222" i="1"/>
  <c r="BV230" i="1"/>
  <c r="BV216" i="1"/>
  <c r="BV192" i="1"/>
  <c r="BV187" i="1"/>
  <c r="BV226" i="1"/>
  <c r="BV189" i="1"/>
  <c r="BV174" i="1"/>
  <c r="BV157" i="1"/>
  <c r="BV129" i="1"/>
  <c r="BV120" i="1"/>
  <c r="BV115" i="1"/>
  <c r="BV188" i="1"/>
  <c r="BV138" i="1"/>
  <c r="BV135" i="1"/>
  <c r="BV223" i="1"/>
  <c r="BV175" i="1"/>
  <c r="BV146" i="1"/>
  <c r="BV200" i="1"/>
  <c r="BV173" i="1"/>
  <c r="BV127" i="1"/>
  <c r="BV110" i="1"/>
  <c r="BV104" i="1"/>
  <c r="BV98" i="1"/>
  <c r="BV92" i="1"/>
  <c r="BV81" i="1"/>
  <c r="BV69" i="1"/>
  <c r="BV63" i="1"/>
  <c r="AU63" i="1" s="1"/>
  <c r="AV63" i="1" s="1"/>
  <c r="BV51" i="1"/>
  <c r="AU51" i="1" s="1"/>
  <c r="AV51" i="1" s="1"/>
  <c r="BV50" i="1"/>
  <c r="BV183" i="1"/>
  <c r="BV161" i="1"/>
  <c r="BV109" i="1"/>
  <c r="BV103" i="1"/>
  <c r="BV86" i="1"/>
  <c r="BV80" i="1"/>
  <c r="BV74" i="1"/>
  <c r="BV68" i="1"/>
  <c r="BV57" i="1"/>
  <c r="BV44" i="1"/>
  <c r="BV35" i="1"/>
  <c r="BV199" i="1"/>
  <c r="BV195" i="1"/>
  <c r="BV180" i="1"/>
  <c r="BV165" i="1"/>
  <c r="BV145" i="1"/>
  <c r="BV137" i="1"/>
  <c r="BV105" i="1"/>
  <c r="BV102" i="1"/>
  <c r="BV71" i="1"/>
  <c r="BV66" i="1"/>
  <c r="BV65" i="1"/>
  <c r="BV64" i="1"/>
  <c r="BV55" i="1"/>
  <c r="BV48" i="1"/>
  <c r="BV32" i="1"/>
  <c r="BV20" i="1"/>
  <c r="BV12" i="1"/>
  <c r="BV18" i="1"/>
  <c r="BV198" i="1"/>
  <c r="BV126" i="1"/>
  <c r="BV122" i="1"/>
  <c r="BV112" i="1"/>
  <c r="BV111" i="1"/>
  <c r="AU111" i="1" s="1"/>
  <c r="AV111" i="1" s="1"/>
  <c r="BV77" i="1"/>
  <c r="BV76" i="1"/>
  <c r="BV72" i="1"/>
  <c r="BV60" i="1"/>
  <c r="BV58" i="1"/>
  <c r="BV37" i="1"/>
  <c r="BV28" i="1"/>
  <c r="BV23" i="1"/>
  <c r="BV15" i="1"/>
  <c r="BV7" i="1"/>
  <c r="BW2" i="1"/>
  <c r="BV49" i="1"/>
  <c r="BV45" i="1"/>
  <c r="BV34" i="1"/>
  <c r="BV31" i="1"/>
  <c r="BV26" i="1"/>
  <c r="BV172" i="1"/>
  <c r="BV150" i="1"/>
  <c r="BV134" i="1"/>
  <c r="BV121" i="1"/>
  <c r="BV108" i="1"/>
  <c r="BV97" i="1"/>
  <c r="BV78" i="1"/>
  <c r="BV70" i="1"/>
  <c r="BV10" i="1"/>
  <c r="BV160" i="1"/>
  <c r="BV159" i="1"/>
  <c r="BV89" i="1"/>
  <c r="BV88" i="1"/>
  <c r="BV87" i="1"/>
  <c r="BV84" i="1"/>
  <c r="BV79" i="1"/>
  <c r="BV56" i="1"/>
  <c r="BV33" i="1"/>
  <c r="BV29" i="1"/>
  <c r="BV24" i="1"/>
  <c r="BV114" i="1"/>
  <c r="BV93" i="1"/>
  <c r="BV62" i="1"/>
  <c r="BV43" i="1"/>
  <c r="BV8" i="1"/>
  <c r="BV6" i="1"/>
  <c r="BV90" i="1"/>
  <c r="BV52" i="1"/>
  <c r="BV19" i="1"/>
  <c r="BV119" i="1"/>
  <c r="BV85" i="1"/>
  <c r="BV11" i="1"/>
  <c r="BV73" i="1"/>
  <c r="BV25" i="1"/>
  <c r="BV21" i="1"/>
  <c r="BV106" i="1"/>
  <c r="BV181" i="1"/>
  <c r="BV113" i="1"/>
  <c r="BV101" i="1"/>
  <c r="BV61" i="1"/>
  <c r="AU61" i="1" s="1"/>
  <c r="AV61" i="1" s="1"/>
  <c r="BV42" i="1"/>
  <c r="BV36" i="1"/>
  <c r="BV27" i="1"/>
  <c r="BV40" i="1"/>
  <c r="BV17" i="1"/>
  <c r="BV118" i="1"/>
  <c r="BV100" i="1"/>
  <c r="BV47" i="1"/>
  <c r="BV39" i="1"/>
  <c r="BV9" i="1"/>
  <c r="BV22" i="1"/>
  <c r="BV13" i="1"/>
  <c r="BV53" i="1"/>
  <c r="BV153" i="1"/>
  <c r="BV218" i="1"/>
  <c r="BV30" i="1"/>
  <c r="BV167" i="1"/>
  <c r="BV151" i="1"/>
  <c r="BV143" i="1"/>
  <c r="BV178" i="1"/>
  <c r="BV95" i="1"/>
  <c r="BV154" i="1"/>
  <c r="BV130" i="1"/>
  <c r="BV96" i="1"/>
  <c r="BV94" i="1"/>
  <c r="BV82" i="1"/>
  <c r="BV41" i="1"/>
  <c r="BV123" i="1"/>
  <c r="BV142" i="1"/>
  <c r="BV5" i="1"/>
  <c r="BV16" i="1"/>
  <c r="BV14" i="1"/>
  <c r="AU55" i="1"/>
  <c r="AV55" i="1" s="1"/>
  <c r="BV1" i="1" l="1"/>
  <c r="BW275" i="1"/>
  <c r="BW271" i="1"/>
  <c r="BW267" i="1"/>
  <c r="BW263" i="1"/>
  <c r="BW259" i="1"/>
  <c r="BW255" i="1"/>
  <c r="BW251" i="1"/>
  <c r="BW247" i="1"/>
  <c r="BW243" i="1"/>
  <c r="BW239" i="1"/>
  <c r="BW215" i="1"/>
  <c r="BW207" i="1"/>
  <c r="BW199" i="1"/>
  <c r="BW278" i="1"/>
  <c r="BW277" i="1"/>
  <c r="BW274" i="1"/>
  <c r="BW273" i="1"/>
  <c r="BW270" i="1"/>
  <c r="BW269" i="1"/>
  <c r="BW266" i="1"/>
  <c r="BW265" i="1"/>
  <c r="BW262" i="1"/>
  <c r="BW261" i="1"/>
  <c r="BW258" i="1"/>
  <c r="BW257" i="1"/>
  <c r="BW254" i="1"/>
  <c r="BW253" i="1"/>
  <c r="BW250" i="1"/>
  <c r="BW249" i="1"/>
  <c r="BW246" i="1"/>
  <c r="BW245" i="1"/>
  <c r="BW242" i="1"/>
  <c r="BW241" i="1"/>
  <c r="BW238" i="1"/>
  <c r="BW189" i="1"/>
  <c r="BW181" i="1"/>
  <c r="BW179" i="1"/>
  <c r="BW171" i="1"/>
  <c r="BW159" i="1"/>
  <c r="BW151" i="1"/>
  <c r="BW143" i="1"/>
  <c r="BW135" i="1"/>
  <c r="BW127" i="1"/>
  <c r="BW119" i="1"/>
  <c r="BW276" i="1"/>
  <c r="BW272" i="1"/>
  <c r="BW268" i="1"/>
  <c r="BW264" i="1"/>
  <c r="BW260" i="1"/>
  <c r="BW256" i="1"/>
  <c r="BW252" i="1"/>
  <c r="BW248" i="1"/>
  <c r="BW244" i="1"/>
  <c r="BW240" i="1"/>
  <c r="BW237" i="1"/>
  <c r="BW235" i="1"/>
  <c r="BW234" i="1"/>
  <c r="BW233" i="1"/>
  <c r="BW228" i="1"/>
  <c r="BW231" i="1"/>
  <c r="BW230" i="1"/>
  <c r="BW229" i="1"/>
  <c r="BW224" i="1"/>
  <c r="BW214" i="1"/>
  <c r="BW208" i="1"/>
  <c r="BW187" i="1"/>
  <c r="BW227" i="1"/>
  <c r="BW211" i="1"/>
  <c r="BW203" i="1"/>
  <c r="BW225" i="1"/>
  <c r="BW222" i="1"/>
  <c r="BW209" i="1"/>
  <c r="BW204" i="1"/>
  <c r="BW220" i="1"/>
  <c r="BW217" i="1"/>
  <c r="BW210" i="1"/>
  <c r="BW201" i="1"/>
  <c r="BW191" i="1"/>
  <c r="BW185" i="1"/>
  <c r="BW169" i="1"/>
  <c r="BW163" i="1"/>
  <c r="BW158" i="1"/>
  <c r="BW149" i="1"/>
  <c r="BW141" i="1"/>
  <c r="BW133" i="1"/>
  <c r="BW213" i="1"/>
  <c r="BW206" i="1"/>
  <c r="BW190" i="1"/>
  <c r="BW176" i="1"/>
  <c r="BW175" i="1"/>
  <c r="BW162" i="1"/>
  <c r="BW154" i="1"/>
  <c r="BW146" i="1"/>
  <c r="BW138" i="1"/>
  <c r="BW130" i="1"/>
  <c r="BW122" i="1"/>
  <c r="BW114" i="1"/>
  <c r="BW110" i="1"/>
  <c r="BW102" i="1"/>
  <c r="BW94" i="1"/>
  <c r="BW86" i="1"/>
  <c r="BW78" i="1"/>
  <c r="BW70" i="1"/>
  <c r="BW62" i="1"/>
  <c r="BW49" i="1"/>
  <c r="BW41" i="1"/>
  <c r="BW226" i="1"/>
  <c r="BW219" i="1"/>
  <c r="BW236" i="1"/>
  <c r="BW232" i="1"/>
  <c r="BW205" i="1"/>
  <c r="BW188" i="1"/>
  <c r="BW186" i="1"/>
  <c r="BW155" i="1"/>
  <c r="BW128" i="1"/>
  <c r="BW126" i="1"/>
  <c r="BW125" i="1"/>
  <c r="BW113" i="1"/>
  <c r="BW54" i="1"/>
  <c r="BW51" i="1"/>
  <c r="BW46" i="1"/>
  <c r="BW43" i="1"/>
  <c r="BW218" i="1"/>
  <c r="BW198" i="1"/>
  <c r="BW195" i="1"/>
  <c r="BW194" i="1"/>
  <c r="BW193" i="1"/>
  <c r="BW183" i="1"/>
  <c r="BW137" i="1"/>
  <c r="BW132" i="1"/>
  <c r="BW221" i="1"/>
  <c r="BW196" i="1"/>
  <c r="BW178" i="1"/>
  <c r="BW172" i="1"/>
  <c r="BW167" i="1"/>
  <c r="BW160" i="1"/>
  <c r="BW145" i="1"/>
  <c r="BW192" i="1"/>
  <c r="BW170" i="1"/>
  <c r="BW161" i="1"/>
  <c r="BW157" i="1"/>
  <c r="BW144" i="1"/>
  <c r="BW136" i="1"/>
  <c r="BW131" i="1"/>
  <c r="BW109" i="1"/>
  <c r="BW103" i="1"/>
  <c r="BW80" i="1"/>
  <c r="AU80" i="1" s="1"/>
  <c r="AV80" i="1" s="1"/>
  <c r="BW74" i="1"/>
  <c r="BW68" i="1"/>
  <c r="BW57" i="1"/>
  <c r="BW212" i="1"/>
  <c r="BW177" i="1"/>
  <c r="BW152" i="1"/>
  <c r="BW134" i="1"/>
  <c r="BW108" i="1"/>
  <c r="BW97" i="1"/>
  <c r="BW91" i="1"/>
  <c r="BW85" i="1"/>
  <c r="BW79" i="1"/>
  <c r="BW56" i="1"/>
  <c r="BW55" i="1"/>
  <c r="BW42" i="1"/>
  <c r="BW182" i="1"/>
  <c r="BW184" i="1"/>
  <c r="BW112" i="1"/>
  <c r="BW111" i="1"/>
  <c r="BW77" i="1"/>
  <c r="BW76" i="1"/>
  <c r="BW72" i="1"/>
  <c r="BW69" i="1"/>
  <c r="BW60" i="1"/>
  <c r="BW59" i="1"/>
  <c r="BW58" i="1"/>
  <c r="BW44" i="1"/>
  <c r="BW37" i="1"/>
  <c r="BW28" i="1"/>
  <c r="BW23" i="1"/>
  <c r="BW15" i="1"/>
  <c r="BW7" i="1"/>
  <c r="BX2" i="1"/>
  <c r="BW223" i="1"/>
  <c r="BW150" i="1"/>
  <c r="BW140" i="1"/>
  <c r="BW129" i="1"/>
  <c r="BW121" i="1"/>
  <c r="BW120" i="1"/>
  <c r="BW117" i="1"/>
  <c r="BW116" i="1"/>
  <c r="BW115" i="1"/>
  <c r="BW75" i="1"/>
  <c r="BW67" i="1"/>
  <c r="BW45" i="1"/>
  <c r="BW34" i="1"/>
  <c r="BW31" i="1"/>
  <c r="BW26" i="1"/>
  <c r="BW18" i="1"/>
  <c r="BW10" i="1"/>
  <c r="BW36" i="1"/>
  <c r="BW13" i="1"/>
  <c r="BW197" i="1"/>
  <c r="BW156" i="1"/>
  <c r="BW153" i="1"/>
  <c r="BW83" i="1"/>
  <c r="BW82" i="1"/>
  <c r="BW73" i="1"/>
  <c r="BW61" i="1"/>
  <c r="BW147" i="1"/>
  <c r="BW142" i="1"/>
  <c r="BW124" i="1"/>
  <c r="BW123" i="1"/>
  <c r="BW118" i="1"/>
  <c r="BW95" i="1"/>
  <c r="BW93" i="1"/>
  <c r="BW90" i="1"/>
  <c r="BW39" i="1"/>
  <c r="BW202" i="1"/>
  <c r="BW148" i="1"/>
  <c r="BW101" i="1"/>
  <c r="BW99" i="1"/>
  <c r="BW87" i="1"/>
  <c r="BW27" i="1"/>
  <c r="BW30" i="1"/>
  <c r="BW17" i="1"/>
  <c r="BW11" i="1"/>
  <c r="BW100" i="1"/>
  <c r="BW98" i="1"/>
  <c r="BW84" i="1"/>
  <c r="BW47" i="1"/>
  <c r="BW21" i="1"/>
  <c r="BW106" i="1"/>
  <c r="BW96" i="1"/>
  <c r="BW65" i="1"/>
  <c r="BW63" i="1"/>
  <c r="BW22" i="1"/>
  <c r="BW168" i="1"/>
  <c r="BW50" i="1"/>
  <c r="BW16" i="1"/>
  <c r="BW5" i="1"/>
  <c r="BW180" i="1"/>
  <c r="BW81" i="1"/>
  <c r="BW216" i="1"/>
  <c r="BW139" i="1"/>
  <c r="BW105" i="1"/>
  <c r="BW92" i="1"/>
  <c r="BW64" i="1"/>
  <c r="BW52" i="1"/>
  <c r="BW48" i="1"/>
  <c r="BW40" i="1"/>
  <c r="BW38" i="1"/>
  <c r="BW19" i="1"/>
  <c r="BW66" i="1"/>
  <c r="BW107" i="1"/>
  <c r="BW33" i="1"/>
  <c r="BW32" i="1"/>
  <c r="BW25" i="1"/>
  <c r="BW9" i="1"/>
  <c r="BW104" i="1"/>
  <c r="BW89" i="1"/>
  <c r="BW53" i="1"/>
  <c r="BW20" i="1"/>
  <c r="BW14" i="1"/>
  <c r="BW88" i="1"/>
  <c r="BW35" i="1"/>
  <c r="BW174" i="1"/>
  <c r="BW29" i="1"/>
  <c r="BW12" i="1"/>
  <c r="BW71" i="1"/>
  <c r="BW200" i="1"/>
  <c r="BW173" i="1"/>
  <c r="BW165" i="1"/>
  <c r="BW164" i="1"/>
  <c r="BW24" i="1"/>
  <c r="BW6" i="1"/>
  <c r="BW8" i="1"/>
  <c r="AU72" i="1"/>
  <c r="AV72" i="1" s="1"/>
  <c r="AU78" i="1"/>
  <c r="AV78" i="1" s="1"/>
  <c r="AU141" i="1"/>
  <c r="AV141" i="1" s="1"/>
  <c r="AU91" i="1"/>
  <c r="AV91" i="1" s="1"/>
  <c r="AU120" i="1" l="1"/>
  <c r="AV120" i="1" s="1"/>
  <c r="AU68" i="1"/>
  <c r="AV68" i="1" s="1"/>
  <c r="BW1" i="1"/>
  <c r="BX236" i="1"/>
  <c r="BX234" i="1"/>
  <c r="BX232" i="1"/>
  <c r="BX230" i="1"/>
  <c r="BX228" i="1"/>
  <c r="BX226" i="1"/>
  <c r="BX224" i="1"/>
  <c r="BX222" i="1"/>
  <c r="BX220" i="1"/>
  <c r="BX218" i="1"/>
  <c r="BX210" i="1"/>
  <c r="BX202" i="1"/>
  <c r="BX276" i="1"/>
  <c r="BX272" i="1"/>
  <c r="BX268" i="1"/>
  <c r="BX264" i="1"/>
  <c r="BX260" i="1"/>
  <c r="BX256" i="1"/>
  <c r="BX252" i="1"/>
  <c r="BX248" i="1"/>
  <c r="BX244" i="1"/>
  <c r="BX240" i="1"/>
  <c r="BX237" i="1"/>
  <c r="BX233" i="1"/>
  <c r="BX229" i="1"/>
  <c r="BX225" i="1"/>
  <c r="BX221" i="1"/>
  <c r="BX215" i="1"/>
  <c r="BX207" i="1"/>
  <c r="BX199" i="1"/>
  <c r="BX192" i="1"/>
  <c r="BX184" i="1"/>
  <c r="BX174" i="1"/>
  <c r="BX162" i="1"/>
  <c r="BX154" i="1"/>
  <c r="BX146" i="1"/>
  <c r="BX138" i="1"/>
  <c r="BX130" i="1"/>
  <c r="BX122" i="1"/>
  <c r="BX114" i="1"/>
  <c r="BX277" i="1"/>
  <c r="BX275" i="1"/>
  <c r="BX273" i="1"/>
  <c r="BX271" i="1"/>
  <c r="BX269" i="1"/>
  <c r="BX267" i="1"/>
  <c r="BX265" i="1"/>
  <c r="BX263" i="1"/>
  <c r="BX261" i="1"/>
  <c r="BX259" i="1"/>
  <c r="BX257" i="1"/>
  <c r="BX255" i="1"/>
  <c r="BX253" i="1"/>
  <c r="BX251" i="1"/>
  <c r="BX249" i="1"/>
  <c r="BX247" i="1"/>
  <c r="BX245" i="1"/>
  <c r="BX243" i="1"/>
  <c r="BX241" i="1"/>
  <c r="BX239" i="1"/>
  <c r="BX231" i="1"/>
  <c r="BX227" i="1"/>
  <c r="BX213" i="1"/>
  <c r="BX196" i="1"/>
  <c r="BX176" i="1"/>
  <c r="BX173" i="1"/>
  <c r="BX168" i="1"/>
  <c r="BX270" i="1"/>
  <c r="BX214" i="1"/>
  <c r="BX209" i="1"/>
  <c r="BX204" i="1"/>
  <c r="BX217" i="1"/>
  <c r="BX216" i="1"/>
  <c r="BX274" i="1"/>
  <c r="BX258" i="1"/>
  <c r="BX254" i="1"/>
  <c r="BX235" i="1"/>
  <c r="BX206" i="1"/>
  <c r="BX190" i="1"/>
  <c r="BX175" i="1"/>
  <c r="BX246" i="1"/>
  <c r="BX183" i="1"/>
  <c r="BX167" i="1"/>
  <c r="BX161" i="1"/>
  <c r="BX157" i="1"/>
  <c r="BX105" i="1"/>
  <c r="BX97" i="1"/>
  <c r="BX89" i="1"/>
  <c r="BX81" i="1"/>
  <c r="BX73" i="1"/>
  <c r="BX65" i="1"/>
  <c r="BX57" i="1"/>
  <c r="BX52" i="1"/>
  <c r="BX44" i="1"/>
  <c r="BX238" i="1"/>
  <c r="BX266" i="1"/>
  <c r="BX208" i="1"/>
  <c r="BX205" i="1"/>
  <c r="BX189" i="1"/>
  <c r="BX188" i="1"/>
  <c r="BX186" i="1"/>
  <c r="BX278" i="1"/>
  <c r="BX201" i="1"/>
  <c r="BX198" i="1"/>
  <c r="BX195" i="1"/>
  <c r="BX194" i="1"/>
  <c r="BX193" i="1"/>
  <c r="BX137" i="1"/>
  <c r="BX135" i="1"/>
  <c r="BX132" i="1"/>
  <c r="BX119" i="1"/>
  <c r="BX110" i="1"/>
  <c r="BX102" i="1"/>
  <c r="BX94" i="1"/>
  <c r="BX86" i="1"/>
  <c r="BX78" i="1"/>
  <c r="BX70" i="1"/>
  <c r="BX62" i="1"/>
  <c r="BX48" i="1"/>
  <c r="BX40" i="1"/>
  <c r="BX223" i="1"/>
  <c r="BX212" i="1"/>
  <c r="BX177" i="1"/>
  <c r="BX169" i="1"/>
  <c r="BX163" i="1"/>
  <c r="BX136" i="1"/>
  <c r="BX134" i="1"/>
  <c r="BX133" i="1"/>
  <c r="BX211" i="1"/>
  <c r="BX200" i="1"/>
  <c r="BX165" i="1"/>
  <c r="BX144" i="1"/>
  <c r="BX262" i="1"/>
  <c r="BX152" i="1"/>
  <c r="BX141" i="1"/>
  <c r="BX108" i="1"/>
  <c r="BX91" i="1"/>
  <c r="BX85" i="1"/>
  <c r="BX79" i="1"/>
  <c r="BX56" i="1"/>
  <c r="BX55" i="1"/>
  <c r="BX153" i="1"/>
  <c r="BX149" i="1"/>
  <c r="BX129" i="1"/>
  <c r="BX128" i="1"/>
  <c r="BX96" i="1"/>
  <c r="BX90" i="1"/>
  <c r="BX84" i="1"/>
  <c r="BX67" i="1"/>
  <c r="BX61" i="1"/>
  <c r="BX43" i="1"/>
  <c r="BX38" i="1"/>
  <c r="BX33" i="1"/>
  <c r="BX250" i="1"/>
  <c r="BX242" i="1"/>
  <c r="BX219" i="1"/>
  <c r="BX187" i="1"/>
  <c r="BX150" i="1"/>
  <c r="BX140" i="1"/>
  <c r="BX126" i="1"/>
  <c r="BX121" i="1"/>
  <c r="BX120" i="1"/>
  <c r="BX117" i="1"/>
  <c r="BX116" i="1"/>
  <c r="BX115" i="1"/>
  <c r="BX75" i="1"/>
  <c r="BX54" i="1"/>
  <c r="BX45" i="1"/>
  <c r="BX34" i="1"/>
  <c r="BX31" i="1"/>
  <c r="BX26" i="1"/>
  <c r="BX18" i="1"/>
  <c r="BX10" i="1"/>
  <c r="BX21" i="1"/>
  <c r="BX16" i="1"/>
  <c r="BX197" i="1"/>
  <c r="BX182" i="1"/>
  <c r="BX179" i="1"/>
  <c r="BX172" i="1"/>
  <c r="BX156" i="1"/>
  <c r="BX83" i="1"/>
  <c r="BX82" i="1"/>
  <c r="BX49" i="1"/>
  <c r="BX36" i="1"/>
  <c r="BX13" i="1"/>
  <c r="BX50" i="1"/>
  <c r="BX46" i="1"/>
  <c r="BX29" i="1"/>
  <c r="BX24" i="1"/>
  <c r="BX8" i="1"/>
  <c r="BX5" i="1"/>
  <c r="BX178" i="1"/>
  <c r="BX164" i="1"/>
  <c r="BX151" i="1"/>
  <c r="BX113" i="1"/>
  <c r="BX103" i="1"/>
  <c r="BX92" i="1"/>
  <c r="BX88" i="1"/>
  <c r="BX87" i="1"/>
  <c r="BX191" i="1"/>
  <c r="BX181" i="1"/>
  <c r="BX170" i="1"/>
  <c r="BX155" i="1"/>
  <c r="BX139" i="1"/>
  <c r="BX131" i="1"/>
  <c r="BX100" i="1"/>
  <c r="BX98" i="1"/>
  <c r="BX68" i="1"/>
  <c r="BX42" i="1"/>
  <c r="BX27" i="1"/>
  <c r="BX160" i="1"/>
  <c r="BX64" i="1"/>
  <c r="BX58" i="1"/>
  <c r="BX19" i="1"/>
  <c r="BX112" i="1"/>
  <c r="BX107" i="1"/>
  <c r="BX60" i="1"/>
  <c r="BX32" i="1"/>
  <c r="BX9" i="1"/>
  <c r="BX7" i="1"/>
  <c r="BX127" i="1"/>
  <c r="BX106" i="1"/>
  <c r="BX104" i="1"/>
  <c r="BX77" i="1"/>
  <c r="BX39" i="1"/>
  <c r="BX53" i="1"/>
  <c r="BX51" i="1"/>
  <c r="BX20" i="1"/>
  <c r="BX123" i="1"/>
  <c r="BX72" i="1"/>
  <c r="BX12" i="1"/>
  <c r="BX95" i="1"/>
  <c r="BX71" i="1"/>
  <c r="BX37" i="1"/>
  <c r="BX35" i="1"/>
  <c r="BX99" i="1"/>
  <c r="BX171" i="1"/>
  <c r="BX125" i="1"/>
  <c r="BX109" i="1"/>
  <c r="BX66" i="1"/>
  <c r="BX30" i="1"/>
  <c r="BX17" i="1"/>
  <c r="BX15" i="1"/>
  <c r="BX11" i="1"/>
  <c r="BY2" i="1"/>
  <c r="BX124" i="1"/>
  <c r="BX74" i="1"/>
  <c r="BX47" i="1"/>
  <c r="BX25" i="1"/>
  <c r="BX143" i="1"/>
  <c r="BX118" i="1"/>
  <c r="BX63" i="1"/>
  <c r="BX111" i="1"/>
  <c r="BX59" i="1"/>
  <c r="BX76" i="1"/>
  <c r="BX14" i="1"/>
  <c r="BX185" i="1"/>
  <c r="BX180" i="1"/>
  <c r="BX41" i="1"/>
  <c r="BX147" i="1"/>
  <c r="BX145" i="1"/>
  <c r="BX22" i="1"/>
  <c r="BX159" i="1"/>
  <c r="BX158" i="1"/>
  <c r="BX28" i="1"/>
  <c r="BX6" i="1"/>
  <c r="BX93" i="1"/>
  <c r="BX80" i="1"/>
  <c r="BX69" i="1"/>
  <c r="BX101" i="1"/>
  <c r="BX142" i="1"/>
  <c r="BX203" i="1"/>
  <c r="BX148" i="1"/>
  <c r="BX23" i="1"/>
  <c r="AU129" i="1" l="1"/>
  <c r="AV129" i="1" s="1"/>
  <c r="BX1" i="1"/>
  <c r="BY277" i="1"/>
  <c r="BY275" i="1"/>
  <c r="BY273" i="1"/>
  <c r="BY271" i="1"/>
  <c r="BY269" i="1"/>
  <c r="BY267" i="1"/>
  <c r="BY265" i="1"/>
  <c r="BY263" i="1"/>
  <c r="BY261" i="1"/>
  <c r="BY259" i="1"/>
  <c r="BY257" i="1"/>
  <c r="BY255" i="1"/>
  <c r="BY253" i="1"/>
  <c r="BY251" i="1"/>
  <c r="BY249" i="1"/>
  <c r="BY247" i="1"/>
  <c r="BY245" i="1"/>
  <c r="BY243" i="1"/>
  <c r="BY241" i="1"/>
  <c r="BY239" i="1"/>
  <c r="BY213" i="1"/>
  <c r="BY205" i="1"/>
  <c r="BY197" i="1"/>
  <c r="BY217" i="1"/>
  <c r="BY212" i="1"/>
  <c r="BY209" i="1"/>
  <c r="BY204" i="1"/>
  <c r="BY201" i="1"/>
  <c r="BY196" i="1"/>
  <c r="BY187" i="1"/>
  <c r="BY177" i="1"/>
  <c r="BY169" i="1"/>
  <c r="BY165" i="1"/>
  <c r="BY157" i="1"/>
  <c r="BY149" i="1"/>
  <c r="BY141" i="1"/>
  <c r="BY133" i="1"/>
  <c r="BY125" i="1"/>
  <c r="BY117" i="1"/>
  <c r="BY237" i="1"/>
  <c r="BY230" i="1"/>
  <c r="BY229" i="1"/>
  <c r="BY227" i="1"/>
  <c r="BY224" i="1"/>
  <c r="BY226" i="1"/>
  <c r="BY225" i="1"/>
  <c r="BY223" i="1"/>
  <c r="BY220" i="1"/>
  <c r="BY202" i="1"/>
  <c r="BY195" i="1"/>
  <c r="BY192" i="1"/>
  <c r="BY184" i="1"/>
  <c r="BY178" i="1"/>
  <c r="BY170" i="1"/>
  <c r="BY159" i="1"/>
  <c r="BY244" i="1"/>
  <c r="BY222" i="1"/>
  <c r="BY216" i="1"/>
  <c r="BY199" i="1"/>
  <c r="BY274" i="1"/>
  <c r="BY264" i="1"/>
  <c r="BY258" i="1"/>
  <c r="BY254" i="1"/>
  <c r="BY250" i="1"/>
  <c r="BY232" i="1"/>
  <c r="BY218" i="1"/>
  <c r="BY210" i="1"/>
  <c r="BY272" i="1"/>
  <c r="BY252" i="1"/>
  <c r="BY248" i="1"/>
  <c r="BY246" i="1"/>
  <c r="BY231" i="1"/>
  <c r="BY183" i="1"/>
  <c r="BY176" i="1"/>
  <c r="BY167" i="1"/>
  <c r="BY162" i="1"/>
  <c r="BY161" i="1"/>
  <c r="BY154" i="1"/>
  <c r="BY146" i="1"/>
  <c r="BY138" i="1"/>
  <c r="BY130" i="1"/>
  <c r="BY270" i="1"/>
  <c r="BY256" i="1"/>
  <c r="BY238" i="1"/>
  <c r="BY215" i="1"/>
  <c r="BY189" i="1"/>
  <c r="BY182" i="1"/>
  <c r="BY174" i="1"/>
  <c r="BY172" i="1"/>
  <c r="BY168" i="1"/>
  <c r="BY108" i="1"/>
  <c r="BY100" i="1"/>
  <c r="BY92" i="1"/>
  <c r="BY84" i="1"/>
  <c r="BY76" i="1"/>
  <c r="BY68" i="1"/>
  <c r="BY60" i="1"/>
  <c r="BY55" i="1"/>
  <c r="BY47" i="1"/>
  <c r="BY39" i="1"/>
  <c r="BY278" i="1"/>
  <c r="BY262" i="1"/>
  <c r="BY211" i="1"/>
  <c r="BY242" i="1"/>
  <c r="BY236" i="1"/>
  <c r="BY228" i="1"/>
  <c r="BY198" i="1"/>
  <c r="BY194" i="1"/>
  <c r="BY193" i="1"/>
  <c r="BY268" i="1"/>
  <c r="BY235" i="1"/>
  <c r="BY234" i="1"/>
  <c r="BY233" i="1"/>
  <c r="BY163" i="1"/>
  <c r="BY136" i="1"/>
  <c r="BY134" i="1"/>
  <c r="BY131" i="1"/>
  <c r="BY124" i="1"/>
  <c r="BY118" i="1"/>
  <c r="BY112" i="1"/>
  <c r="BY107" i="1"/>
  <c r="BY104" i="1"/>
  <c r="BY99" i="1"/>
  <c r="BY96" i="1"/>
  <c r="BY91" i="1"/>
  <c r="BY88" i="1"/>
  <c r="BY83" i="1"/>
  <c r="BY80" i="1"/>
  <c r="BY75" i="1"/>
  <c r="BY72" i="1"/>
  <c r="BY67" i="1"/>
  <c r="BY64" i="1"/>
  <c r="BY59" i="1"/>
  <c r="BY56" i="1"/>
  <c r="BY53" i="1"/>
  <c r="BY50" i="1"/>
  <c r="BY45" i="1"/>
  <c r="BY42" i="1"/>
  <c r="BY160" i="1"/>
  <c r="BY158" i="1"/>
  <c r="BY145" i="1"/>
  <c r="BY143" i="1"/>
  <c r="BY140" i="1"/>
  <c r="BY260" i="1"/>
  <c r="BY214" i="1"/>
  <c r="BY203" i="1"/>
  <c r="BY191" i="1"/>
  <c r="BY180" i="1"/>
  <c r="BY164" i="1"/>
  <c r="BY153" i="1"/>
  <c r="BY151" i="1"/>
  <c r="BY148" i="1"/>
  <c r="BY129" i="1"/>
  <c r="BY128" i="1"/>
  <c r="BY97" i="1"/>
  <c r="BY90" i="1"/>
  <c r="BY86" i="1"/>
  <c r="BY61" i="1"/>
  <c r="BY208" i="1"/>
  <c r="BY188" i="1"/>
  <c r="BY186" i="1"/>
  <c r="BY181" i="1"/>
  <c r="BY155" i="1"/>
  <c r="BY132" i="1"/>
  <c r="BY101" i="1"/>
  <c r="BY95" i="1"/>
  <c r="BY73" i="1"/>
  <c r="BY66" i="1"/>
  <c r="BY62" i="1"/>
  <c r="BY36" i="1"/>
  <c r="BY276" i="1"/>
  <c r="BY207" i="1"/>
  <c r="BY266" i="1"/>
  <c r="BY179" i="1"/>
  <c r="BY156" i="1"/>
  <c r="BY122" i="1"/>
  <c r="BY82" i="1"/>
  <c r="BY49" i="1"/>
  <c r="BY13" i="1"/>
  <c r="BY19" i="1"/>
  <c r="BY113" i="1"/>
  <c r="BY110" i="1"/>
  <c r="BY103" i="1"/>
  <c r="BY87" i="1"/>
  <c r="BY78" i="1"/>
  <c r="BY70" i="1"/>
  <c r="BY46" i="1"/>
  <c r="BY29" i="1"/>
  <c r="BY24" i="1"/>
  <c r="BY21" i="1"/>
  <c r="BY16" i="1"/>
  <c r="BY8" i="1"/>
  <c r="BY5" i="1"/>
  <c r="BY33" i="1"/>
  <c r="BY11" i="1"/>
  <c r="BY175" i="1"/>
  <c r="BY171" i="1"/>
  <c r="BY147" i="1"/>
  <c r="BY144" i="1"/>
  <c r="BY142" i="1"/>
  <c r="BY127" i="1"/>
  <c r="BY123" i="1"/>
  <c r="BY93" i="1"/>
  <c r="BY89" i="1"/>
  <c r="BY81" i="1"/>
  <c r="BY206" i="1"/>
  <c r="BY200" i="1"/>
  <c r="BY109" i="1"/>
  <c r="BY106" i="1"/>
  <c r="BY74" i="1"/>
  <c r="BY63" i="1"/>
  <c r="BY51" i="1"/>
  <c r="BY40" i="1"/>
  <c r="BY30" i="1"/>
  <c r="BY25" i="1"/>
  <c r="BY139" i="1"/>
  <c r="BY105" i="1"/>
  <c r="BY52" i="1"/>
  <c r="BY48" i="1"/>
  <c r="BY38" i="1"/>
  <c r="BY17" i="1"/>
  <c r="BY15" i="1"/>
  <c r="BZ2" i="1"/>
  <c r="BY77" i="1"/>
  <c r="BY22" i="1"/>
  <c r="BY111" i="1"/>
  <c r="BY54" i="1"/>
  <c r="BY14" i="1"/>
  <c r="BY12" i="1"/>
  <c r="BY126" i="1"/>
  <c r="BY115" i="1"/>
  <c r="BY71" i="1"/>
  <c r="BY44" i="1"/>
  <c r="BY41" i="1"/>
  <c r="BY31" i="1"/>
  <c r="BY28" i="1"/>
  <c r="BY69" i="1"/>
  <c r="BY102" i="1"/>
  <c r="BY152" i="1"/>
  <c r="BY137" i="1"/>
  <c r="BY116" i="1"/>
  <c r="BY34" i="1"/>
  <c r="BY32" i="1"/>
  <c r="BY9" i="1"/>
  <c r="BY7" i="1"/>
  <c r="BY121" i="1"/>
  <c r="BY119" i="1"/>
  <c r="BY98" i="1"/>
  <c r="BY85" i="1"/>
  <c r="BY65" i="1"/>
  <c r="BY20" i="1"/>
  <c r="BY18" i="1"/>
  <c r="BY94" i="1"/>
  <c r="BY10" i="1"/>
  <c r="BY57" i="1"/>
  <c r="BY37" i="1"/>
  <c r="BY35" i="1"/>
  <c r="BY6" i="1"/>
  <c r="BY23" i="1"/>
  <c r="BY219" i="1"/>
  <c r="BY135" i="1"/>
  <c r="BY240" i="1"/>
  <c r="BY221" i="1"/>
  <c r="BY173" i="1"/>
  <c r="BY114" i="1"/>
  <c r="BY79" i="1"/>
  <c r="BY58" i="1"/>
  <c r="BY190" i="1"/>
  <c r="BY185" i="1"/>
  <c r="BY150" i="1"/>
  <c r="BY120" i="1"/>
  <c r="BY43" i="1"/>
  <c r="BY27" i="1"/>
  <c r="BY26" i="1"/>
  <c r="AU18" i="1"/>
  <c r="AV18" i="1" s="1"/>
  <c r="BY1" i="1" l="1"/>
  <c r="BZ278" i="1"/>
  <c r="BZ274" i="1"/>
  <c r="BZ270" i="1"/>
  <c r="BZ266" i="1"/>
  <c r="BZ262" i="1"/>
  <c r="BZ258" i="1"/>
  <c r="BZ254" i="1"/>
  <c r="BZ250" i="1"/>
  <c r="BZ246" i="1"/>
  <c r="BZ242" i="1"/>
  <c r="BZ238" i="1"/>
  <c r="BZ216" i="1"/>
  <c r="BZ208" i="1"/>
  <c r="BZ200" i="1"/>
  <c r="BZ236" i="1"/>
  <c r="BZ232" i="1"/>
  <c r="BZ228" i="1"/>
  <c r="BZ224" i="1"/>
  <c r="BZ220" i="1"/>
  <c r="BZ214" i="1"/>
  <c r="BZ206" i="1"/>
  <c r="BZ198" i="1"/>
  <c r="BZ190" i="1"/>
  <c r="BZ182" i="1"/>
  <c r="BZ172" i="1"/>
  <c r="BZ160" i="1"/>
  <c r="BZ152" i="1"/>
  <c r="BZ144" i="1"/>
  <c r="BZ136" i="1"/>
  <c r="BZ128" i="1"/>
  <c r="BZ120" i="1"/>
  <c r="BZ112" i="1"/>
  <c r="BZ277" i="1"/>
  <c r="BZ275" i="1"/>
  <c r="BZ273" i="1"/>
  <c r="BZ271" i="1"/>
  <c r="BZ269" i="1"/>
  <c r="BZ267" i="1"/>
  <c r="BZ265" i="1"/>
  <c r="BZ263" i="1"/>
  <c r="BZ261" i="1"/>
  <c r="BZ259" i="1"/>
  <c r="BZ257" i="1"/>
  <c r="BZ255" i="1"/>
  <c r="BZ253" i="1"/>
  <c r="BZ251" i="1"/>
  <c r="BZ249" i="1"/>
  <c r="BZ226" i="1"/>
  <c r="BZ225" i="1"/>
  <c r="BZ223" i="1"/>
  <c r="BZ222" i="1"/>
  <c r="BZ221" i="1"/>
  <c r="BZ219" i="1"/>
  <c r="BZ201" i="1"/>
  <c r="BZ175" i="1"/>
  <c r="BZ167" i="1"/>
  <c r="BZ164" i="1"/>
  <c r="BZ161" i="1"/>
  <c r="BZ264" i="1"/>
  <c r="BZ241" i="1"/>
  <c r="BZ218" i="1"/>
  <c r="BZ217" i="1"/>
  <c r="BZ210" i="1"/>
  <c r="BZ247" i="1"/>
  <c r="BZ240" i="1"/>
  <c r="BZ234" i="1"/>
  <c r="BZ215" i="1"/>
  <c r="BZ268" i="1"/>
  <c r="BZ256" i="1"/>
  <c r="BZ239" i="1"/>
  <c r="BZ213" i="1"/>
  <c r="BZ189" i="1"/>
  <c r="BZ174" i="1"/>
  <c r="BZ168" i="1"/>
  <c r="BZ157" i="1"/>
  <c r="BZ237" i="1"/>
  <c r="BZ211" i="1"/>
  <c r="BZ204" i="1"/>
  <c r="BZ195" i="1"/>
  <c r="BZ173" i="1"/>
  <c r="BZ151" i="1"/>
  <c r="BZ143" i="1"/>
  <c r="BZ135" i="1"/>
  <c r="BZ127" i="1"/>
  <c r="BZ119" i="1"/>
  <c r="BZ111" i="1"/>
  <c r="BZ103" i="1"/>
  <c r="BZ95" i="1"/>
  <c r="BZ87" i="1"/>
  <c r="BZ79" i="1"/>
  <c r="BZ71" i="1"/>
  <c r="BZ63" i="1"/>
  <c r="BZ50" i="1"/>
  <c r="BZ42" i="1"/>
  <c r="BZ230" i="1"/>
  <c r="BZ227" i="1"/>
  <c r="BZ202" i="1"/>
  <c r="BZ276" i="1"/>
  <c r="BZ260" i="1"/>
  <c r="BZ244" i="1"/>
  <c r="BZ243" i="1"/>
  <c r="BZ233" i="1"/>
  <c r="BZ235" i="1"/>
  <c r="BZ231" i="1"/>
  <c r="BZ229" i="1"/>
  <c r="BZ212" i="1"/>
  <c r="BZ183" i="1"/>
  <c r="BZ177" i="1"/>
  <c r="BZ169" i="1"/>
  <c r="BZ158" i="1"/>
  <c r="BZ145" i="1"/>
  <c r="BZ140" i="1"/>
  <c r="BZ138" i="1"/>
  <c r="BZ133" i="1"/>
  <c r="BZ109" i="1"/>
  <c r="BZ101" i="1"/>
  <c r="BZ93" i="1"/>
  <c r="BZ85" i="1"/>
  <c r="BZ77" i="1"/>
  <c r="BZ69" i="1"/>
  <c r="BZ61" i="1"/>
  <c r="BZ252" i="1"/>
  <c r="BZ178" i="1"/>
  <c r="BZ142" i="1"/>
  <c r="BZ139" i="1"/>
  <c r="BZ207" i="1"/>
  <c r="BZ199" i="1"/>
  <c r="BZ184" i="1"/>
  <c r="BZ179" i="1"/>
  <c r="BZ170" i="1"/>
  <c r="BZ150" i="1"/>
  <c r="BZ147" i="1"/>
  <c r="BZ245" i="1"/>
  <c r="BZ196" i="1"/>
  <c r="BZ188" i="1"/>
  <c r="BZ186" i="1"/>
  <c r="BZ181" i="1"/>
  <c r="BZ163" i="1"/>
  <c r="BZ155" i="1"/>
  <c r="BZ153" i="1"/>
  <c r="BZ149" i="1"/>
  <c r="BZ134" i="1"/>
  <c r="BZ132" i="1"/>
  <c r="BZ96" i="1"/>
  <c r="BZ84" i="1"/>
  <c r="BZ73" i="1"/>
  <c r="BZ67" i="1"/>
  <c r="BZ66" i="1"/>
  <c r="BZ62" i="1"/>
  <c r="BZ191" i="1"/>
  <c r="BZ165" i="1"/>
  <c r="BZ137" i="1"/>
  <c r="BZ107" i="1"/>
  <c r="BZ106" i="1"/>
  <c r="BZ102" i="1"/>
  <c r="BZ72" i="1"/>
  <c r="BZ60" i="1"/>
  <c r="BZ49" i="1"/>
  <c r="BZ48" i="1"/>
  <c r="BZ47" i="1"/>
  <c r="BZ31" i="1"/>
  <c r="BZ203" i="1"/>
  <c r="BZ194" i="1"/>
  <c r="BZ185" i="1"/>
  <c r="BZ180" i="1"/>
  <c r="BZ197" i="1"/>
  <c r="BZ129" i="1"/>
  <c r="BZ113" i="1"/>
  <c r="BZ110" i="1"/>
  <c r="BZ83" i="1"/>
  <c r="BZ78" i="1"/>
  <c r="BZ70" i="1"/>
  <c r="BZ46" i="1"/>
  <c r="BZ36" i="1"/>
  <c r="BZ29" i="1"/>
  <c r="BZ24" i="1"/>
  <c r="BZ21" i="1"/>
  <c r="BZ16" i="1"/>
  <c r="BZ8" i="1"/>
  <c r="BZ5" i="1"/>
  <c r="BZ6" i="1"/>
  <c r="BZ193" i="1"/>
  <c r="BZ209" i="1"/>
  <c r="BZ187" i="1"/>
  <c r="BZ171" i="1"/>
  <c r="BZ123" i="1"/>
  <c r="BZ108" i="1"/>
  <c r="BZ97" i="1"/>
  <c r="BZ92" i="1"/>
  <c r="BZ89" i="1"/>
  <c r="BZ88" i="1"/>
  <c r="BZ81" i="1"/>
  <c r="BZ33" i="1"/>
  <c r="BZ19" i="1"/>
  <c r="BZ11" i="1"/>
  <c r="BZ39" i="1"/>
  <c r="BZ27" i="1"/>
  <c r="BZ22" i="1"/>
  <c r="BZ14" i="1"/>
  <c r="BZ248" i="1"/>
  <c r="BZ205" i="1"/>
  <c r="BZ176" i="1"/>
  <c r="BZ159" i="1"/>
  <c r="BZ124" i="1"/>
  <c r="BZ118" i="1"/>
  <c r="BZ98" i="1"/>
  <c r="BZ86" i="1"/>
  <c r="BZ272" i="1"/>
  <c r="BZ192" i="1"/>
  <c r="BZ130" i="1"/>
  <c r="BZ114" i="1"/>
  <c r="BZ104" i="1"/>
  <c r="BZ99" i="1"/>
  <c r="BZ94" i="1"/>
  <c r="BZ53" i="1"/>
  <c r="BZ52" i="1"/>
  <c r="BZ41" i="1"/>
  <c r="BZ38" i="1"/>
  <c r="BZ35" i="1"/>
  <c r="BZ32" i="1"/>
  <c r="BZ162" i="1"/>
  <c r="BZ141" i="1"/>
  <c r="BZ125" i="1"/>
  <c r="BZ116" i="1"/>
  <c r="BZ40" i="1"/>
  <c r="BZ34" i="1"/>
  <c r="BZ30" i="1"/>
  <c r="BZ9" i="1"/>
  <c r="BZ7" i="1"/>
  <c r="BZ100" i="1"/>
  <c r="BZ54" i="1"/>
  <c r="BZ20" i="1"/>
  <c r="BZ18" i="1"/>
  <c r="BZ59" i="1"/>
  <c r="BZ51" i="1"/>
  <c r="BZ12" i="1"/>
  <c r="BZ126" i="1"/>
  <c r="BZ115" i="1"/>
  <c r="BZ37" i="1"/>
  <c r="BZ13" i="1"/>
  <c r="BZ117" i="1"/>
  <c r="BZ58" i="1"/>
  <c r="BZ43" i="1"/>
  <c r="BZ68" i="1"/>
  <c r="BZ146" i="1"/>
  <c r="BZ121" i="1"/>
  <c r="BZ91" i="1"/>
  <c r="BZ90" i="1"/>
  <c r="BZ75" i="1"/>
  <c r="BZ74" i="1"/>
  <c r="BZ25" i="1"/>
  <c r="BZ65" i="1"/>
  <c r="BZ45" i="1"/>
  <c r="BZ10" i="1"/>
  <c r="BZ76" i="1"/>
  <c r="BZ57" i="1"/>
  <c r="BZ44" i="1"/>
  <c r="BZ28" i="1"/>
  <c r="BZ82" i="1"/>
  <c r="BZ56" i="1"/>
  <c r="BZ23" i="1"/>
  <c r="BZ148" i="1"/>
  <c r="BZ131" i="1"/>
  <c r="BZ55" i="1"/>
  <c r="BZ154" i="1"/>
  <c r="BZ122" i="1"/>
  <c r="BZ26" i="1"/>
  <c r="BZ64" i="1"/>
  <c r="BZ156" i="1"/>
  <c r="BZ80" i="1"/>
  <c r="BZ105" i="1"/>
  <c r="BZ17" i="1"/>
  <c r="BZ15" i="1"/>
  <c r="CA2" i="1"/>
  <c r="BZ1" i="1" l="1"/>
  <c r="CA211" i="1"/>
  <c r="CA203" i="1"/>
  <c r="CA195" i="1"/>
  <c r="CA193" i="1"/>
  <c r="CA185" i="1"/>
  <c r="CA180" i="1"/>
  <c r="CA175" i="1"/>
  <c r="CA167" i="1"/>
  <c r="CA163" i="1"/>
  <c r="CA155" i="1"/>
  <c r="CA147" i="1"/>
  <c r="CA139" i="1"/>
  <c r="CA131" i="1"/>
  <c r="CA123" i="1"/>
  <c r="CA115" i="1"/>
  <c r="CA222" i="1"/>
  <c r="CA221" i="1"/>
  <c r="CA220" i="1"/>
  <c r="CA219" i="1"/>
  <c r="CA218" i="1"/>
  <c r="CA212" i="1"/>
  <c r="CA207" i="1"/>
  <c r="CA206" i="1"/>
  <c r="CA200" i="1"/>
  <c r="CA189" i="1"/>
  <c r="CA181" i="1"/>
  <c r="CA172" i="1"/>
  <c r="CA158" i="1"/>
  <c r="CA274" i="1"/>
  <c r="CA265" i="1"/>
  <c r="CA258" i="1"/>
  <c r="CA255" i="1"/>
  <c r="CA254" i="1"/>
  <c r="CA251" i="1"/>
  <c r="CA250" i="1"/>
  <c r="CA247" i="1"/>
  <c r="CA240" i="1"/>
  <c r="CA234" i="1"/>
  <c r="CA232" i="1"/>
  <c r="CA225" i="1"/>
  <c r="CA215" i="1"/>
  <c r="CA275" i="1"/>
  <c r="CA268" i="1"/>
  <c r="CA259" i="1"/>
  <c r="CA246" i="1"/>
  <c r="CA237" i="1"/>
  <c r="CA235" i="1"/>
  <c r="CA278" i="1"/>
  <c r="CA269" i="1"/>
  <c r="CA262" i="1"/>
  <c r="CA273" i="1"/>
  <c r="CA270" i="1"/>
  <c r="CA257" i="1"/>
  <c r="CA238" i="1"/>
  <c r="CA204" i="1"/>
  <c r="CA182" i="1"/>
  <c r="CA173" i="1"/>
  <c r="CA151" i="1"/>
  <c r="CA143" i="1"/>
  <c r="CA135" i="1"/>
  <c r="CA127" i="1"/>
  <c r="CA230" i="1"/>
  <c r="CA227" i="1"/>
  <c r="CA224" i="1"/>
  <c r="CA202" i="1"/>
  <c r="CA194" i="1"/>
  <c r="CA188" i="1"/>
  <c r="CA160" i="1"/>
  <c r="CA156" i="1"/>
  <c r="CA153" i="1"/>
  <c r="CA148" i="1"/>
  <c r="CA145" i="1"/>
  <c r="CA140" i="1"/>
  <c r="CA137" i="1"/>
  <c r="CA132" i="1"/>
  <c r="CA129" i="1"/>
  <c r="CA124" i="1"/>
  <c r="CA121" i="1"/>
  <c r="CA116" i="1"/>
  <c r="CA113" i="1"/>
  <c r="CA106" i="1"/>
  <c r="CA98" i="1"/>
  <c r="CA90" i="1"/>
  <c r="CA82" i="1"/>
  <c r="CA74" i="1"/>
  <c r="CA66" i="1"/>
  <c r="CA58" i="1"/>
  <c r="CA53" i="1"/>
  <c r="CA45" i="1"/>
  <c r="CA271" i="1"/>
  <c r="CA245" i="1"/>
  <c r="CA209" i="1"/>
  <c r="CA205" i="1"/>
  <c r="CA277" i="1"/>
  <c r="CA263" i="1"/>
  <c r="CA261" i="1"/>
  <c r="CA236" i="1"/>
  <c r="CA233" i="1"/>
  <c r="CA226" i="1"/>
  <c r="CA201" i="1"/>
  <c r="CA183" i="1"/>
  <c r="CA267" i="1"/>
  <c r="CA256" i="1"/>
  <c r="CA252" i="1"/>
  <c r="CA223" i="1"/>
  <c r="CA178" i="1"/>
  <c r="CA142" i="1"/>
  <c r="CA117" i="1"/>
  <c r="CA55" i="1"/>
  <c r="CA47" i="1"/>
  <c r="CA39" i="1"/>
  <c r="CA272" i="1"/>
  <c r="CA248" i="1"/>
  <c r="CA242" i="1"/>
  <c r="CA196" i="1"/>
  <c r="CA191" i="1"/>
  <c r="CA190" i="1"/>
  <c r="CA165" i="1"/>
  <c r="CA146" i="1"/>
  <c r="CA144" i="1"/>
  <c r="CA141" i="1"/>
  <c r="CA264" i="1"/>
  <c r="CA249" i="1"/>
  <c r="CA241" i="1"/>
  <c r="CA197" i="1"/>
  <c r="CA161" i="1"/>
  <c r="CA159" i="1"/>
  <c r="CA154" i="1"/>
  <c r="CA152" i="1"/>
  <c r="CA149" i="1"/>
  <c r="CA213" i="1"/>
  <c r="CA208" i="1"/>
  <c r="CA177" i="1"/>
  <c r="CA107" i="1"/>
  <c r="CA102" i="1"/>
  <c r="CA101" i="1"/>
  <c r="CA95" i="1"/>
  <c r="CA72" i="1"/>
  <c r="CA60" i="1"/>
  <c r="CA49" i="1"/>
  <c r="CA48" i="1"/>
  <c r="CA276" i="1"/>
  <c r="CA253" i="1"/>
  <c r="CA210" i="1"/>
  <c r="CA179" i="1"/>
  <c r="CA176" i="1"/>
  <c r="CA169" i="1"/>
  <c r="CA100" i="1"/>
  <c r="CA89" i="1"/>
  <c r="CA83" i="1"/>
  <c r="CA78" i="1"/>
  <c r="CA77" i="1"/>
  <c r="CA71" i="1"/>
  <c r="CA34" i="1"/>
  <c r="CA266" i="1"/>
  <c r="CA243" i="1"/>
  <c r="CA239" i="1"/>
  <c r="CA217" i="1"/>
  <c r="CA214" i="1"/>
  <c r="CA198" i="1"/>
  <c r="CA187" i="1"/>
  <c r="CA171" i="1"/>
  <c r="CA108" i="1"/>
  <c r="CA103" i="1"/>
  <c r="CA97" i="1"/>
  <c r="CA92" i="1"/>
  <c r="CA88" i="1"/>
  <c r="CA87" i="1"/>
  <c r="CA81" i="1"/>
  <c r="CA67" i="1"/>
  <c r="CA33" i="1"/>
  <c r="CA19" i="1"/>
  <c r="CA11" i="1"/>
  <c r="CA17" i="1"/>
  <c r="CA9" i="1"/>
  <c r="CA228" i="1"/>
  <c r="CA244" i="1"/>
  <c r="CA231" i="1"/>
  <c r="CA164" i="1"/>
  <c r="CA134" i="1"/>
  <c r="CA118" i="1"/>
  <c r="CA93" i="1"/>
  <c r="CA86" i="1"/>
  <c r="CA73" i="1"/>
  <c r="CA61" i="1"/>
  <c r="CA50" i="1"/>
  <c r="CA27" i="1"/>
  <c r="CA22" i="1"/>
  <c r="CA14" i="1"/>
  <c r="CA6" i="1"/>
  <c r="CA51" i="1"/>
  <c r="CA40" i="1"/>
  <c r="CA30" i="1"/>
  <c r="CA25" i="1"/>
  <c r="CA168" i="1"/>
  <c r="CA84" i="1"/>
  <c r="CA79" i="1"/>
  <c r="CA68" i="1"/>
  <c r="CA56" i="1"/>
  <c r="CA174" i="1"/>
  <c r="CA125" i="1"/>
  <c r="CA105" i="1"/>
  <c r="CA65" i="1"/>
  <c r="CA64" i="1"/>
  <c r="CA62" i="1"/>
  <c r="CA43" i="1"/>
  <c r="CA37" i="1"/>
  <c r="CA28" i="1"/>
  <c r="CA23" i="1"/>
  <c r="CA216" i="1"/>
  <c r="CA128" i="1"/>
  <c r="CA110" i="1"/>
  <c r="CA109" i="1"/>
  <c r="CA91" i="1"/>
  <c r="CA75" i="1"/>
  <c r="CA46" i="1"/>
  <c r="CA42" i="1"/>
  <c r="CA36" i="1"/>
  <c r="CA32" i="1"/>
  <c r="CA104" i="1"/>
  <c r="CA63" i="1"/>
  <c r="CA59" i="1"/>
  <c r="CA21" i="1"/>
  <c r="CA12" i="1"/>
  <c r="CA10" i="1"/>
  <c r="CA96" i="1"/>
  <c r="CA57" i="1"/>
  <c r="CA44" i="1"/>
  <c r="CA13" i="1"/>
  <c r="CA133" i="1"/>
  <c r="CA130" i="1"/>
  <c r="CA35" i="1"/>
  <c r="CA122" i="1"/>
  <c r="CA120" i="1"/>
  <c r="CA69" i="1"/>
  <c r="CA29" i="1"/>
  <c r="CA26" i="1"/>
  <c r="CA16" i="1"/>
  <c r="CA15" i="1"/>
  <c r="CA8" i="1"/>
  <c r="CB2" i="1"/>
  <c r="CA229" i="1"/>
  <c r="CA170" i="1"/>
  <c r="CA138" i="1"/>
  <c r="CA136" i="1"/>
  <c r="CA119" i="1"/>
  <c r="CA112" i="1"/>
  <c r="CA85" i="1"/>
  <c r="CA54" i="1"/>
  <c r="CA20" i="1"/>
  <c r="CA18" i="1"/>
  <c r="CA111" i="1"/>
  <c r="CA126" i="1"/>
  <c r="CA94" i="1"/>
  <c r="CA76" i="1"/>
  <c r="CA70" i="1"/>
  <c r="CA41" i="1"/>
  <c r="CA31" i="1"/>
  <c r="CA80" i="1"/>
  <c r="CA5" i="1"/>
  <c r="CA192" i="1"/>
  <c r="CA52" i="1"/>
  <c r="CA186" i="1"/>
  <c r="CA38" i="1"/>
  <c r="CA150" i="1"/>
  <c r="CA184" i="1"/>
  <c r="CA24" i="1"/>
  <c r="CA157" i="1"/>
  <c r="CA99" i="1"/>
  <c r="CA114" i="1"/>
  <c r="CA162" i="1"/>
  <c r="CA260" i="1"/>
  <c r="CA199" i="1"/>
  <c r="CA7" i="1"/>
  <c r="CA1" i="1" l="1"/>
  <c r="CB277" i="1"/>
  <c r="AU277" i="1" s="1"/>
  <c r="AV277" i="1" s="1"/>
  <c r="CB273" i="1"/>
  <c r="AU273" i="1" s="1"/>
  <c r="AV273" i="1" s="1"/>
  <c r="CB269" i="1"/>
  <c r="AU269" i="1" s="1"/>
  <c r="AV269" i="1" s="1"/>
  <c r="CB265" i="1"/>
  <c r="AU265" i="1" s="1"/>
  <c r="AV265" i="1" s="1"/>
  <c r="CB261" i="1"/>
  <c r="AU261" i="1" s="1"/>
  <c r="AV261" i="1" s="1"/>
  <c r="CB257" i="1"/>
  <c r="AU257" i="1" s="1"/>
  <c r="AV257" i="1" s="1"/>
  <c r="CB253" i="1"/>
  <c r="AU253" i="1" s="1"/>
  <c r="AV253" i="1" s="1"/>
  <c r="CB249" i="1"/>
  <c r="AU249" i="1" s="1"/>
  <c r="AV249" i="1" s="1"/>
  <c r="CB245" i="1"/>
  <c r="AU245" i="1" s="1"/>
  <c r="AV245" i="1" s="1"/>
  <c r="CB241" i="1"/>
  <c r="AU241" i="1" s="1"/>
  <c r="AV241" i="1" s="1"/>
  <c r="CB237" i="1"/>
  <c r="AU237" i="1" s="1"/>
  <c r="AV237" i="1" s="1"/>
  <c r="CB235" i="1"/>
  <c r="AU235" i="1" s="1"/>
  <c r="AV235" i="1" s="1"/>
  <c r="CB233" i="1"/>
  <c r="AU233" i="1" s="1"/>
  <c r="AV233" i="1" s="1"/>
  <c r="CB231" i="1"/>
  <c r="AU231" i="1" s="1"/>
  <c r="AV231" i="1" s="1"/>
  <c r="CB229" i="1"/>
  <c r="AU229" i="1" s="1"/>
  <c r="AV229" i="1" s="1"/>
  <c r="CB227" i="1"/>
  <c r="AU227" i="1" s="1"/>
  <c r="AV227" i="1" s="1"/>
  <c r="CB225" i="1"/>
  <c r="AU225" i="1" s="1"/>
  <c r="AV225" i="1" s="1"/>
  <c r="CB223" i="1"/>
  <c r="AU223" i="1" s="1"/>
  <c r="AV223" i="1" s="1"/>
  <c r="CB221" i="1"/>
  <c r="AU221" i="1" s="1"/>
  <c r="AV221" i="1" s="1"/>
  <c r="CB219" i="1"/>
  <c r="AU219" i="1" s="1"/>
  <c r="AV219" i="1" s="1"/>
  <c r="CB214" i="1"/>
  <c r="AU214" i="1" s="1"/>
  <c r="AV214" i="1" s="1"/>
  <c r="CB206" i="1"/>
  <c r="AU206" i="1" s="1"/>
  <c r="AV206" i="1" s="1"/>
  <c r="CB198" i="1"/>
  <c r="AU198" i="1" s="1"/>
  <c r="AV198" i="1" s="1"/>
  <c r="CB216" i="1"/>
  <c r="AU216" i="1" s="1"/>
  <c r="AV216" i="1" s="1"/>
  <c r="CB211" i="1"/>
  <c r="AU211" i="1" s="1"/>
  <c r="AV211" i="1" s="1"/>
  <c r="CB208" i="1"/>
  <c r="AU208" i="1" s="1"/>
  <c r="AV208" i="1" s="1"/>
  <c r="CB203" i="1"/>
  <c r="AU203" i="1" s="1"/>
  <c r="AV203" i="1" s="1"/>
  <c r="CB200" i="1"/>
  <c r="AU200" i="1" s="1"/>
  <c r="AV200" i="1" s="1"/>
  <c r="CB195" i="1"/>
  <c r="AU195" i="1" s="1"/>
  <c r="AV195" i="1" s="1"/>
  <c r="CB188" i="1"/>
  <c r="AU188" i="1" s="1"/>
  <c r="AV188" i="1" s="1"/>
  <c r="CB178" i="1"/>
  <c r="AU178" i="1" s="1"/>
  <c r="AV178" i="1" s="1"/>
  <c r="CB170" i="1"/>
  <c r="AU170" i="1" s="1"/>
  <c r="AV170" i="1" s="1"/>
  <c r="CB158" i="1"/>
  <c r="AU158" i="1" s="1"/>
  <c r="AV158" i="1" s="1"/>
  <c r="CB150" i="1"/>
  <c r="AU150" i="1" s="1"/>
  <c r="AV150" i="1" s="1"/>
  <c r="CB142" i="1"/>
  <c r="CB134" i="1"/>
  <c r="CB126" i="1"/>
  <c r="CB118" i="1"/>
  <c r="CB218" i="1"/>
  <c r="AU218" i="1" s="1"/>
  <c r="AV218" i="1" s="1"/>
  <c r="CB278" i="1"/>
  <c r="AU278" i="1" s="1"/>
  <c r="AV278" i="1" s="1"/>
  <c r="CB276" i="1"/>
  <c r="AU276" i="1" s="1"/>
  <c r="AV276" i="1" s="1"/>
  <c r="CB274" i="1"/>
  <c r="AU274" i="1" s="1"/>
  <c r="AV274" i="1" s="1"/>
  <c r="CB272" i="1"/>
  <c r="AU272" i="1" s="1"/>
  <c r="AV272" i="1" s="1"/>
  <c r="CB270" i="1"/>
  <c r="AU270" i="1" s="1"/>
  <c r="AV270" i="1" s="1"/>
  <c r="CB268" i="1"/>
  <c r="AU268" i="1" s="1"/>
  <c r="AV268" i="1" s="1"/>
  <c r="CB266" i="1"/>
  <c r="AU266" i="1" s="1"/>
  <c r="AV266" i="1" s="1"/>
  <c r="CB264" i="1"/>
  <c r="AU264" i="1" s="1"/>
  <c r="AV264" i="1" s="1"/>
  <c r="CB262" i="1"/>
  <c r="AU262" i="1" s="1"/>
  <c r="AV262" i="1" s="1"/>
  <c r="CB260" i="1"/>
  <c r="AU260" i="1" s="1"/>
  <c r="AV260" i="1" s="1"/>
  <c r="CB258" i="1"/>
  <c r="AU258" i="1" s="1"/>
  <c r="AV258" i="1" s="1"/>
  <c r="CB256" i="1"/>
  <c r="AU256" i="1" s="1"/>
  <c r="AV256" i="1" s="1"/>
  <c r="CB254" i="1"/>
  <c r="AU254" i="1" s="1"/>
  <c r="AV254" i="1" s="1"/>
  <c r="CB252" i="1"/>
  <c r="AU252" i="1" s="1"/>
  <c r="AV252" i="1" s="1"/>
  <c r="CB250" i="1"/>
  <c r="AU250" i="1" s="1"/>
  <c r="AV250" i="1" s="1"/>
  <c r="CB248" i="1"/>
  <c r="AU248" i="1" s="1"/>
  <c r="AV248" i="1" s="1"/>
  <c r="CB246" i="1"/>
  <c r="AU246" i="1" s="1"/>
  <c r="AV246" i="1" s="1"/>
  <c r="CB244" i="1"/>
  <c r="AU244" i="1" s="1"/>
  <c r="AV244" i="1" s="1"/>
  <c r="CB242" i="1"/>
  <c r="AU242" i="1" s="1"/>
  <c r="AV242" i="1" s="1"/>
  <c r="CB240" i="1"/>
  <c r="AU240" i="1" s="1"/>
  <c r="AV240" i="1" s="1"/>
  <c r="CB238" i="1"/>
  <c r="AU238" i="1" s="1"/>
  <c r="AV238" i="1" s="1"/>
  <c r="CB217" i="1"/>
  <c r="AU217" i="1" s="1"/>
  <c r="AV217" i="1" s="1"/>
  <c r="CB205" i="1"/>
  <c r="AU205" i="1" s="1"/>
  <c r="AV205" i="1" s="1"/>
  <c r="CB194" i="1"/>
  <c r="AU194" i="1" s="1"/>
  <c r="AV194" i="1" s="1"/>
  <c r="CB191" i="1"/>
  <c r="AU191" i="1" s="1"/>
  <c r="AV191" i="1" s="1"/>
  <c r="CB186" i="1"/>
  <c r="AU186" i="1" s="1"/>
  <c r="AV186" i="1" s="1"/>
  <c r="CB183" i="1"/>
  <c r="AU183" i="1" s="1"/>
  <c r="AV183" i="1" s="1"/>
  <c r="CB177" i="1"/>
  <c r="AU177" i="1" s="1"/>
  <c r="AV177" i="1" s="1"/>
  <c r="CB169" i="1"/>
  <c r="AU169" i="1" s="1"/>
  <c r="AV169" i="1" s="1"/>
  <c r="CB275" i="1"/>
  <c r="AU275" i="1" s="1"/>
  <c r="AV275" i="1" s="1"/>
  <c r="CB259" i="1"/>
  <c r="AU259" i="1" s="1"/>
  <c r="AV259" i="1" s="1"/>
  <c r="CB243" i="1"/>
  <c r="AU243" i="1" s="1"/>
  <c r="AV243" i="1" s="1"/>
  <c r="CB230" i="1"/>
  <c r="AU230" i="1" s="1"/>
  <c r="AV230" i="1" s="1"/>
  <c r="CB228" i="1"/>
  <c r="AU228" i="1" s="1"/>
  <c r="AV228" i="1" s="1"/>
  <c r="CB263" i="1"/>
  <c r="AU263" i="1" s="1"/>
  <c r="AV263" i="1" s="1"/>
  <c r="CB251" i="1"/>
  <c r="AU251" i="1" s="1"/>
  <c r="AV251" i="1" s="1"/>
  <c r="CB247" i="1"/>
  <c r="AU247" i="1" s="1"/>
  <c r="AV247" i="1" s="1"/>
  <c r="CB224" i="1"/>
  <c r="AU224" i="1" s="1"/>
  <c r="AV224" i="1" s="1"/>
  <c r="CB215" i="1"/>
  <c r="AU215" i="1" s="1"/>
  <c r="AV215" i="1" s="1"/>
  <c r="CB202" i="1"/>
  <c r="AU202" i="1" s="1"/>
  <c r="AV202" i="1" s="1"/>
  <c r="CB172" i="1"/>
  <c r="AU172" i="1" s="1"/>
  <c r="AV172" i="1" s="1"/>
  <c r="CB160" i="1"/>
  <c r="AU160" i="1" s="1"/>
  <c r="AV160" i="1" s="1"/>
  <c r="CB156" i="1"/>
  <c r="AU156" i="1" s="1"/>
  <c r="AV156" i="1" s="1"/>
  <c r="CB153" i="1"/>
  <c r="AU153" i="1" s="1"/>
  <c r="AV153" i="1" s="1"/>
  <c r="CB148" i="1"/>
  <c r="AU148" i="1" s="1"/>
  <c r="AV148" i="1" s="1"/>
  <c r="CB145" i="1"/>
  <c r="CB140" i="1"/>
  <c r="CB137" i="1"/>
  <c r="CB132" i="1"/>
  <c r="CB129" i="1"/>
  <c r="CC129" i="1" s="1"/>
  <c r="CB271" i="1"/>
  <c r="AU271" i="1" s="1"/>
  <c r="AV271" i="1" s="1"/>
  <c r="CB255" i="1"/>
  <c r="AU255" i="1" s="1"/>
  <c r="AV255" i="1" s="1"/>
  <c r="CB222" i="1"/>
  <c r="AU222" i="1" s="1"/>
  <c r="AV222" i="1" s="1"/>
  <c r="CB209" i="1"/>
  <c r="AU209" i="1" s="1"/>
  <c r="AV209" i="1" s="1"/>
  <c r="CB197" i="1"/>
  <c r="AU197" i="1" s="1"/>
  <c r="AV197" i="1" s="1"/>
  <c r="CB196" i="1"/>
  <c r="AU196" i="1" s="1"/>
  <c r="AV196" i="1" s="1"/>
  <c r="CB187" i="1"/>
  <c r="AU187" i="1" s="1"/>
  <c r="AV187" i="1" s="1"/>
  <c r="CB181" i="1"/>
  <c r="AU181" i="1" s="1"/>
  <c r="AV181" i="1" s="1"/>
  <c r="CB180" i="1"/>
  <c r="AU180" i="1" s="1"/>
  <c r="AV180" i="1" s="1"/>
  <c r="CB165" i="1"/>
  <c r="AU165" i="1" s="1"/>
  <c r="AV165" i="1" s="1"/>
  <c r="CB109" i="1"/>
  <c r="CB101" i="1"/>
  <c r="CB93" i="1"/>
  <c r="CB85" i="1"/>
  <c r="CB77" i="1"/>
  <c r="CB69" i="1"/>
  <c r="CB61" i="1"/>
  <c r="CC61" i="1" s="1"/>
  <c r="CB48" i="1"/>
  <c r="CB40" i="1"/>
  <c r="CB234" i="1"/>
  <c r="AU234" i="1" s="1"/>
  <c r="AV234" i="1" s="1"/>
  <c r="CB226" i="1"/>
  <c r="AU226" i="1" s="1"/>
  <c r="AV226" i="1" s="1"/>
  <c r="CB267" i="1"/>
  <c r="AU267" i="1" s="1"/>
  <c r="AV267" i="1" s="1"/>
  <c r="CB232" i="1"/>
  <c r="AU232" i="1" s="1"/>
  <c r="AV232" i="1" s="1"/>
  <c r="CB212" i="1"/>
  <c r="AU212" i="1" s="1"/>
  <c r="AV212" i="1" s="1"/>
  <c r="CB190" i="1"/>
  <c r="AU190" i="1" s="1"/>
  <c r="AV190" i="1" s="1"/>
  <c r="CB146" i="1"/>
  <c r="CB144" i="1"/>
  <c r="CB143" i="1"/>
  <c r="CB141" i="1"/>
  <c r="CC141" i="1" s="1"/>
  <c r="CB139" i="1"/>
  <c r="CB123" i="1"/>
  <c r="CB122" i="1"/>
  <c r="CB111" i="1"/>
  <c r="CC111" i="1" s="1"/>
  <c r="CB106" i="1"/>
  <c r="CB103" i="1"/>
  <c r="CB98" i="1"/>
  <c r="CB95" i="1"/>
  <c r="CB90" i="1"/>
  <c r="CB87" i="1"/>
  <c r="CB82" i="1"/>
  <c r="CB79" i="1"/>
  <c r="CB74" i="1"/>
  <c r="CB71" i="1"/>
  <c r="CB66" i="1"/>
  <c r="CB63" i="1"/>
  <c r="CC63" i="1" s="1"/>
  <c r="CB58" i="1"/>
  <c r="CB52" i="1"/>
  <c r="CB44" i="1"/>
  <c r="CB239" i="1"/>
  <c r="AU239" i="1" s="1"/>
  <c r="AV239" i="1" s="1"/>
  <c r="CB204" i="1"/>
  <c r="AU204" i="1" s="1"/>
  <c r="AV204" i="1" s="1"/>
  <c r="CB199" i="1"/>
  <c r="AU199" i="1" s="1"/>
  <c r="AV199" i="1" s="1"/>
  <c r="CB184" i="1"/>
  <c r="AU184" i="1" s="1"/>
  <c r="AV184" i="1" s="1"/>
  <c r="CB179" i="1"/>
  <c r="AU179" i="1" s="1"/>
  <c r="AV179" i="1" s="1"/>
  <c r="CB175" i="1"/>
  <c r="AU175" i="1" s="1"/>
  <c r="AV175" i="1" s="1"/>
  <c r="CB164" i="1"/>
  <c r="AU164" i="1" s="1"/>
  <c r="AV164" i="1" s="1"/>
  <c r="CB192" i="1"/>
  <c r="AU192" i="1" s="1"/>
  <c r="AV192" i="1" s="1"/>
  <c r="CB185" i="1"/>
  <c r="AU185" i="1" s="1"/>
  <c r="AV185" i="1" s="1"/>
  <c r="CB173" i="1"/>
  <c r="AU173" i="1" s="1"/>
  <c r="AV173" i="1" s="1"/>
  <c r="CB171" i="1"/>
  <c r="AU171" i="1" s="1"/>
  <c r="AV171" i="1" s="1"/>
  <c r="CB210" i="1"/>
  <c r="AU210" i="1" s="1"/>
  <c r="AV210" i="1" s="1"/>
  <c r="CB189" i="1"/>
  <c r="AU189" i="1" s="1"/>
  <c r="AV189" i="1" s="1"/>
  <c r="CB176" i="1"/>
  <c r="AU176" i="1" s="1"/>
  <c r="AV176" i="1" s="1"/>
  <c r="CB100" i="1"/>
  <c r="CB89" i="1"/>
  <c r="CB83" i="1"/>
  <c r="CB78" i="1"/>
  <c r="CC78" i="1" s="1"/>
  <c r="CB168" i="1"/>
  <c r="AU168" i="1" s="1"/>
  <c r="AV168" i="1" s="1"/>
  <c r="CB130" i="1"/>
  <c r="CB113" i="1"/>
  <c r="CB112" i="1"/>
  <c r="CB88" i="1"/>
  <c r="CB76" i="1"/>
  <c r="CB65" i="1"/>
  <c r="CB59" i="1"/>
  <c r="CB54" i="1"/>
  <c r="CB41" i="1"/>
  <c r="CB37" i="1"/>
  <c r="CB201" i="1"/>
  <c r="AU201" i="1" s="1"/>
  <c r="AV201" i="1" s="1"/>
  <c r="CB220" i="1"/>
  <c r="AU220" i="1" s="1"/>
  <c r="AV220" i="1" s="1"/>
  <c r="CB182" i="1"/>
  <c r="AU182" i="1" s="1"/>
  <c r="AV182" i="1" s="1"/>
  <c r="CB161" i="1"/>
  <c r="AU161" i="1" s="1"/>
  <c r="AV161" i="1" s="1"/>
  <c r="CB86" i="1"/>
  <c r="CB73" i="1"/>
  <c r="CB50" i="1"/>
  <c r="CB27" i="1"/>
  <c r="CB22" i="1"/>
  <c r="CB14" i="1"/>
  <c r="CB6" i="1"/>
  <c r="CB20" i="1"/>
  <c r="CB207" i="1"/>
  <c r="AU207" i="1" s="1"/>
  <c r="AV207" i="1" s="1"/>
  <c r="CB159" i="1"/>
  <c r="AU159" i="1" s="1"/>
  <c r="AV159" i="1" s="1"/>
  <c r="CB151" i="1"/>
  <c r="AU151" i="1" s="1"/>
  <c r="AV151" i="1" s="1"/>
  <c r="CB147" i="1"/>
  <c r="AU147" i="1" s="1"/>
  <c r="AV147" i="1" s="1"/>
  <c r="CB127" i="1"/>
  <c r="CB124" i="1"/>
  <c r="CB84" i="1"/>
  <c r="CB68" i="1"/>
  <c r="CC68" i="1" s="1"/>
  <c r="CB56" i="1"/>
  <c r="AU56" i="1" s="1"/>
  <c r="AV56" i="1" s="1"/>
  <c r="CB51" i="1"/>
  <c r="CC51" i="1" s="1"/>
  <c r="CB39" i="1"/>
  <c r="CB30" i="1"/>
  <c r="CB25" i="1"/>
  <c r="CB17" i="1"/>
  <c r="CB9" i="1"/>
  <c r="CB42" i="1"/>
  <c r="CB38" i="1"/>
  <c r="CB35" i="1"/>
  <c r="CB32" i="1"/>
  <c r="CB12" i="1"/>
  <c r="CB193" i="1"/>
  <c r="AU193" i="1" s="1"/>
  <c r="AV193" i="1" s="1"/>
  <c r="CB167" i="1"/>
  <c r="AU167" i="1" s="1"/>
  <c r="AV167" i="1" s="1"/>
  <c r="CB163" i="1"/>
  <c r="AU163" i="1" s="1"/>
  <c r="AV163" i="1" s="1"/>
  <c r="CB136" i="1"/>
  <c r="CB131" i="1"/>
  <c r="CB114" i="1"/>
  <c r="CB104" i="1"/>
  <c r="CB99" i="1"/>
  <c r="CB94" i="1"/>
  <c r="CB154" i="1"/>
  <c r="AU154" i="1" s="1"/>
  <c r="AV154" i="1" s="1"/>
  <c r="CB133" i="1"/>
  <c r="CB128" i="1"/>
  <c r="CB119" i="1"/>
  <c r="CB96" i="1"/>
  <c r="CB80" i="1"/>
  <c r="CC80" i="1" s="1"/>
  <c r="CB57" i="1"/>
  <c r="CB47" i="1"/>
  <c r="CB26" i="1"/>
  <c r="CC26" i="1" s="1"/>
  <c r="CB152" i="1"/>
  <c r="AU152" i="1" s="1"/>
  <c r="AV152" i="1" s="1"/>
  <c r="CB138" i="1"/>
  <c r="CB121" i="1"/>
  <c r="CB92" i="1"/>
  <c r="CB49" i="1"/>
  <c r="CB18" i="1"/>
  <c r="CC18" i="1" s="1"/>
  <c r="CB11" i="1"/>
  <c r="CB108" i="1"/>
  <c r="CB70" i="1"/>
  <c r="CB13" i="1"/>
  <c r="CB115" i="1"/>
  <c r="CB53" i="1"/>
  <c r="CB23" i="1"/>
  <c r="CB16" i="1"/>
  <c r="CB43" i="1"/>
  <c r="CB162" i="1"/>
  <c r="AU162" i="1" s="1"/>
  <c r="AV162" i="1" s="1"/>
  <c r="CB64" i="1"/>
  <c r="CB55" i="1"/>
  <c r="CC55" i="1" s="1"/>
  <c r="CB110" i="1"/>
  <c r="CB91" i="1"/>
  <c r="CC91" i="1" s="1"/>
  <c r="CB135" i="1"/>
  <c r="CB107" i="1"/>
  <c r="CB67" i="1"/>
  <c r="CB60" i="1"/>
  <c r="CB21" i="1"/>
  <c r="CB10" i="1"/>
  <c r="CB45" i="1"/>
  <c r="CB33" i="1"/>
  <c r="CB31" i="1"/>
  <c r="CB28" i="1"/>
  <c r="CB120" i="1"/>
  <c r="CC120" i="1" s="1"/>
  <c r="CB117" i="1"/>
  <c r="CB97" i="1"/>
  <c r="CB72" i="1"/>
  <c r="CC72" i="1" s="1"/>
  <c r="CB29" i="1"/>
  <c r="CB5" i="1"/>
  <c r="CB24" i="1"/>
  <c r="CB15" i="1"/>
  <c r="CB8" i="1"/>
  <c r="CB213" i="1"/>
  <c r="AU213" i="1" s="1"/>
  <c r="AV213" i="1" s="1"/>
  <c r="CB7" i="1"/>
  <c r="CB125" i="1"/>
  <c r="CB116" i="1"/>
  <c r="CB236" i="1"/>
  <c r="AU236" i="1" s="1"/>
  <c r="AV236" i="1" s="1"/>
  <c r="CB174" i="1"/>
  <c r="AU174" i="1" s="1"/>
  <c r="AV174" i="1" s="1"/>
  <c r="CB149" i="1"/>
  <c r="AU149" i="1" s="1"/>
  <c r="AV149" i="1" s="1"/>
  <c r="CB36" i="1"/>
  <c r="CB157" i="1"/>
  <c r="AU157" i="1" s="1"/>
  <c r="AV157" i="1" s="1"/>
  <c r="CB105" i="1"/>
  <c r="CB81" i="1"/>
  <c r="CB75" i="1"/>
  <c r="CB62" i="1"/>
  <c r="CB102" i="1"/>
  <c r="CB34" i="1"/>
  <c r="CB155" i="1"/>
  <c r="AU155" i="1" s="1"/>
  <c r="AV155" i="1" s="1"/>
  <c r="CB19" i="1"/>
  <c r="CB46" i="1"/>
  <c r="AU127" i="1" l="1"/>
  <c r="AV127" i="1" s="1"/>
  <c r="CC127" i="1"/>
  <c r="CC139" i="1"/>
  <c r="AU139" i="1"/>
  <c r="AV139" i="1" s="1"/>
  <c r="AU34" i="1"/>
  <c r="AV34" i="1" s="1"/>
  <c r="CC34" i="1"/>
  <c r="AU15" i="1"/>
  <c r="AV15" i="1" s="1"/>
  <c r="CC15" i="1"/>
  <c r="CC28" i="1"/>
  <c r="AU28" i="1"/>
  <c r="AV28" i="1" s="1"/>
  <c r="AU107" i="1"/>
  <c r="AV107" i="1" s="1"/>
  <c r="CC107" i="1"/>
  <c r="AU16" i="1"/>
  <c r="AV16" i="1" s="1"/>
  <c r="CC16" i="1"/>
  <c r="AU57" i="1"/>
  <c r="AV57" i="1" s="1"/>
  <c r="CC57" i="1"/>
  <c r="AU99" i="1"/>
  <c r="AV99" i="1" s="1"/>
  <c r="CC99" i="1"/>
  <c r="AU12" i="1"/>
  <c r="AV12" i="1" s="1"/>
  <c r="CC12" i="1"/>
  <c r="CC30" i="1"/>
  <c r="AU30" i="1"/>
  <c r="AV30" i="1" s="1"/>
  <c r="CC27" i="1"/>
  <c r="AU27" i="1"/>
  <c r="AV27" i="1" s="1"/>
  <c r="AU37" i="1"/>
  <c r="AV37" i="1" s="1"/>
  <c r="CC37" i="1"/>
  <c r="AU113" i="1"/>
  <c r="AV113" i="1" s="1"/>
  <c r="CC113" i="1"/>
  <c r="CC95" i="1"/>
  <c r="AU95" i="1"/>
  <c r="AV95" i="1" s="1"/>
  <c r="CC93" i="1"/>
  <c r="AU93" i="1"/>
  <c r="AV93" i="1" s="1"/>
  <c r="AU140" i="1"/>
  <c r="AV140" i="1" s="1"/>
  <c r="CC140" i="1"/>
  <c r="CC118" i="1"/>
  <c r="AU118" i="1"/>
  <c r="AV118" i="1" s="1"/>
  <c r="AU11" i="1"/>
  <c r="AV11" i="1" s="1"/>
  <c r="CC11" i="1"/>
  <c r="CC112" i="1"/>
  <c r="AU112" i="1"/>
  <c r="AV112" i="1" s="1"/>
  <c r="AU85" i="1"/>
  <c r="AV85" i="1" s="1"/>
  <c r="CC85" i="1"/>
  <c r="AU102" i="1"/>
  <c r="AV102" i="1" s="1"/>
  <c r="CC102" i="1"/>
  <c r="AU24" i="1"/>
  <c r="AV24" i="1" s="1"/>
  <c r="CC24" i="1"/>
  <c r="AU31" i="1"/>
  <c r="AV31" i="1" s="1"/>
  <c r="CC31" i="1"/>
  <c r="AU135" i="1"/>
  <c r="AV135" i="1" s="1"/>
  <c r="CC135" i="1"/>
  <c r="AU23" i="1"/>
  <c r="AV23" i="1" s="1"/>
  <c r="CC23" i="1"/>
  <c r="CC49" i="1"/>
  <c r="AU49" i="1"/>
  <c r="AV49" i="1" s="1"/>
  <c r="AU104" i="1"/>
  <c r="AV104" i="1" s="1"/>
  <c r="CC104" i="1"/>
  <c r="CC32" i="1"/>
  <c r="AU32" i="1"/>
  <c r="AV32" i="1" s="1"/>
  <c r="CC39" i="1"/>
  <c r="AU39" i="1"/>
  <c r="AV39" i="1" s="1"/>
  <c r="CC50" i="1"/>
  <c r="AU50" i="1"/>
  <c r="AV50" i="1" s="1"/>
  <c r="AU41" i="1"/>
  <c r="AV41" i="1" s="1"/>
  <c r="CC41" i="1"/>
  <c r="CC130" i="1"/>
  <c r="AU130" i="1"/>
  <c r="AV130" i="1" s="1"/>
  <c r="AU66" i="1"/>
  <c r="AV66" i="1" s="1"/>
  <c r="CC66" i="1"/>
  <c r="CC98" i="1"/>
  <c r="AU98" i="1"/>
  <c r="AV98" i="1" s="1"/>
  <c r="AU143" i="1"/>
  <c r="AV143" i="1" s="1"/>
  <c r="CC143" i="1"/>
  <c r="AU101" i="1"/>
  <c r="AV101" i="1" s="1"/>
  <c r="CC101" i="1"/>
  <c r="CC145" i="1"/>
  <c r="AU145" i="1"/>
  <c r="AV145" i="1" s="1"/>
  <c r="AU126" i="1"/>
  <c r="AV126" i="1" s="1"/>
  <c r="CC126" i="1"/>
  <c r="CC8" i="1"/>
  <c r="AU8" i="1"/>
  <c r="AV8" i="1" s="1"/>
  <c r="CC25" i="1"/>
  <c r="AU25" i="1"/>
  <c r="AV25" i="1" s="1"/>
  <c r="AU58" i="1"/>
  <c r="AV58" i="1" s="1"/>
  <c r="CC58" i="1"/>
  <c r="AU62" i="1"/>
  <c r="AV62" i="1" s="1"/>
  <c r="CC62" i="1"/>
  <c r="CB1" i="1"/>
  <c r="AU5" i="1"/>
  <c r="AV5" i="1" s="1"/>
  <c r="AV3" i="1" s="1"/>
  <c r="CC5" i="1"/>
  <c r="AU33" i="1"/>
  <c r="AV33" i="1" s="1"/>
  <c r="CC33" i="1"/>
  <c r="AU53" i="1"/>
  <c r="AV53" i="1" s="1"/>
  <c r="CC53" i="1"/>
  <c r="CC92" i="1"/>
  <c r="AU92" i="1"/>
  <c r="AV92" i="1" s="1"/>
  <c r="AU96" i="1"/>
  <c r="AV96" i="1" s="1"/>
  <c r="CC96" i="1"/>
  <c r="AU114" i="1"/>
  <c r="AV114" i="1" s="1"/>
  <c r="CC114" i="1"/>
  <c r="CC35" i="1"/>
  <c r="AU35" i="1"/>
  <c r="AV35" i="1" s="1"/>
  <c r="CC73" i="1"/>
  <c r="AU73" i="1"/>
  <c r="AV73" i="1" s="1"/>
  <c r="AU54" i="1"/>
  <c r="AV54" i="1" s="1"/>
  <c r="CC54" i="1"/>
  <c r="AU71" i="1"/>
  <c r="AV71" i="1" s="1"/>
  <c r="CC71" i="1"/>
  <c r="CC103" i="1"/>
  <c r="AU103" i="1"/>
  <c r="AV103" i="1" s="1"/>
  <c r="AU144" i="1"/>
  <c r="AV144" i="1" s="1"/>
  <c r="CC144" i="1"/>
  <c r="AU40" i="1"/>
  <c r="AV40" i="1" s="1"/>
  <c r="CC40" i="1"/>
  <c r="CC109" i="1"/>
  <c r="AU109" i="1"/>
  <c r="AV109" i="1" s="1"/>
  <c r="CC134" i="1"/>
  <c r="AU134" i="1"/>
  <c r="AV134" i="1" s="1"/>
  <c r="AU36" i="1"/>
  <c r="AV36" i="1" s="1"/>
  <c r="CC36" i="1"/>
  <c r="AU94" i="1"/>
  <c r="AV94" i="1" s="1"/>
  <c r="CC94" i="1"/>
  <c r="CC137" i="1"/>
  <c r="AU137" i="1"/>
  <c r="AV137" i="1" s="1"/>
  <c r="CC75" i="1"/>
  <c r="AU75" i="1"/>
  <c r="AV75" i="1" s="1"/>
  <c r="AU116" i="1"/>
  <c r="AV116" i="1" s="1"/>
  <c r="CC116" i="1"/>
  <c r="AU29" i="1"/>
  <c r="AV29" i="1" s="1"/>
  <c r="CC29" i="1"/>
  <c r="AU45" i="1"/>
  <c r="AV45" i="1" s="1"/>
  <c r="CC45" i="1"/>
  <c r="AU110" i="1"/>
  <c r="AV110" i="1" s="1"/>
  <c r="CC110" i="1"/>
  <c r="CC115" i="1"/>
  <c r="AU115" i="1"/>
  <c r="AV115" i="1" s="1"/>
  <c r="CC121" i="1"/>
  <c r="AU121" i="1"/>
  <c r="AV121" i="1" s="1"/>
  <c r="AU119" i="1"/>
  <c r="AV119" i="1" s="1"/>
  <c r="CC119" i="1"/>
  <c r="CC131" i="1"/>
  <c r="AU131" i="1"/>
  <c r="AV131" i="1" s="1"/>
  <c r="AU38" i="1"/>
  <c r="AV38" i="1" s="1"/>
  <c r="CC38" i="1"/>
  <c r="CC86" i="1"/>
  <c r="AU86" i="1"/>
  <c r="AV86" i="1" s="1"/>
  <c r="AU59" i="1"/>
  <c r="AV59" i="1" s="1"/>
  <c r="CC59" i="1"/>
  <c r="CC74" i="1"/>
  <c r="AU74" i="1"/>
  <c r="AV74" i="1" s="1"/>
  <c r="AU106" i="1"/>
  <c r="AV106" i="1" s="1"/>
  <c r="CC106" i="1"/>
  <c r="CC146" i="1"/>
  <c r="AU146" i="1"/>
  <c r="AV146" i="1" s="1"/>
  <c r="AU48" i="1"/>
  <c r="AV48" i="1" s="1"/>
  <c r="CC48" i="1"/>
  <c r="AU142" i="1"/>
  <c r="AV142" i="1" s="1"/>
  <c r="CC142" i="1"/>
  <c r="AU47" i="1"/>
  <c r="AV47" i="1" s="1"/>
  <c r="CC47" i="1"/>
  <c r="AU90" i="1"/>
  <c r="AV90" i="1" s="1"/>
  <c r="CC90" i="1"/>
  <c r="CC81" i="1"/>
  <c r="AU81" i="1"/>
  <c r="AV81" i="1" s="1"/>
  <c r="AU125" i="1"/>
  <c r="AV125" i="1" s="1"/>
  <c r="CC125" i="1"/>
  <c r="CC10" i="1"/>
  <c r="AU10" i="1"/>
  <c r="AV10" i="1" s="1"/>
  <c r="CC13" i="1"/>
  <c r="AU13" i="1"/>
  <c r="AV13" i="1" s="1"/>
  <c r="CC138" i="1"/>
  <c r="AU138" i="1"/>
  <c r="AV138" i="1" s="1"/>
  <c r="CC128" i="1"/>
  <c r="AU128" i="1"/>
  <c r="AV128" i="1" s="1"/>
  <c r="AU136" i="1"/>
  <c r="AV136" i="1" s="1"/>
  <c r="CC136" i="1"/>
  <c r="AU42" i="1"/>
  <c r="AV42" i="1" s="1"/>
  <c r="CC42" i="1"/>
  <c r="AU20" i="1"/>
  <c r="AV20" i="1" s="1"/>
  <c r="CC20" i="1"/>
  <c r="AU65" i="1"/>
  <c r="AV65" i="1" s="1"/>
  <c r="CC65" i="1"/>
  <c r="AU83" i="1"/>
  <c r="AV83" i="1" s="1"/>
  <c r="CC83" i="1"/>
  <c r="CC79" i="1"/>
  <c r="AU79" i="1"/>
  <c r="AV79" i="1" s="1"/>
  <c r="CC67" i="1"/>
  <c r="AU67" i="1"/>
  <c r="AV67" i="1" s="1"/>
  <c r="AU46" i="1"/>
  <c r="AV46" i="1" s="1"/>
  <c r="CC46" i="1"/>
  <c r="CC105" i="1"/>
  <c r="AU105" i="1"/>
  <c r="AV105" i="1" s="1"/>
  <c r="AU7" i="1"/>
  <c r="AV7" i="1" s="1"/>
  <c r="CC7" i="1"/>
  <c r="CC97" i="1"/>
  <c r="AU97" i="1"/>
  <c r="AV97" i="1" s="1"/>
  <c r="AU21" i="1"/>
  <c r="AV21" i="1" s="1"/>
  <c r="CC21" i="1"/>
  <c r="AU64" i="1"/>
  <c r="AV64" i="1" s="1"/>
  <c r="CC64" i="1"/>
  <c r="AU70" i="1"/>
  <c r="AV70" i="1" s="1"/>
  <c r="CC70" i="1"/>
  <c r="CC133" i="1"/>
  <c r="AU133" i="1"/>
  <c r="AV133" i="1" s="1"/>
  <c r="CC9" i="1"/>
  <c r="AU9" i="1"/>
  <c r="AV9" i="1" s="1"/>
  <c r="AU84" i="1"/>
  <c r="AV84" i="1" s="1"/>
  <c r="CC84" i="1"/>
  <c r="AU6" i="1"/>
  <c r="AV6" i="1" s="1"/>
  <c r="CC6" i="1"/>
  <c r="AU76" i="1"/>
  <c r="AV76" i="1" s="1"/>
  <c r="CC76" i="1"/>
  <c r="AU89" i="1"/>
  <c r="AV89" i="1" s="1"/>
  <c r="CC89" i="1"/>
  <c r="CC44" i="1"/>
  <c r="AU44" i="1"/>
  <c r="AV44" i="1" s="1"/>
  <c r="AU82" i="1"/>
  <c r="AV82" i="1" s="1"/>
  <c r="CC82" i="1"/>
  <c r="AU122" i="1"/>
  <c r="AV122" i="1" s="1"/>
  <c r="CC122" i="1"/>
  <c r="AU69" i="1"/>
  <c r="AV69" i="1" s="1"/>
  <c r="CC69" i="1"/>
  <c r="AU43" i="1"/>
  <c r="AV43" i="1" s="1"/>
  <c r="CC43" i="1"/>
  <c r="AU22" i="1"/>
  <c r="AV22" i="1" s="1"/>
  <c r="CC22" i="1"/>
  <c r="AU19" i="1"/>
  <c r="AV19" i="1" s="1"/>
  <c r="CC19" i="1"/>
  <c r="AU117" i="1"/>
  <c r="AV117" i="1" s="1"/>
  <c r="CC117" i="1"/>
  <c r="AU60" i="1"/>
  <c r="AV60" i="1" s="1"/>
  <c r="CC60" i="1"/>
  <c r="AU108" i="1"/>
  <c r="AV108" i="1" s="1"/>
  <c r="CC108" i="1"/>
  <c r="AU17" i="1"/>
  <c r="AV17" i="1" s="1"/>
  <c r="CC17" i="1"/>
  <c r="CC124" i="1"/>
  <c r="AU124" i="1"/>
  <c r="AV124" i="1" s="1"/>
  <c r="CC14" i="1"/>
  <c r="AU14" i="1"/>
  <c r="AV14" i="1" s="1"/>
  <c r="AU88" i="1"/>
  <c r="AV88" i="1" s="1"/>
  <c r="CC88" i="1"/>
  <c r="CC100" i="1"/>
  <c r="AU100" i="1"/>
  <c r="AV100" i="1" s="1"/>
  <c r="AU52" i="1"/>
  <c r="AV52" i="1" s="1"/>
  <c r="CC52" i="1"/>
  <c r="CC87" i="1"/>
  <c r="AU87" i="1"/>
  <c r="AV87" i="1" s="1"/>
  <c r="AU123" i="1"/>
  <c r="AV123" i="1" s="1"/>
  <c r="CC123" i="1"/>
  <c r="AU77" i="1"/>
  <c r="AV77" i="1" s="1"/>
  <c r="CC77" i="1"/>
  <c r="AU132" i="1"/>
  <c r="AV132" i="1" s="1"/>
  <c r="CC132" i="1"/>
  <c r="CC1" i="1" l="1"/>
  <c r="CC2" i="1" s="1"/>
  <c r="C7" i="5" l="1"/>
  <c r="C8" i="5" s="1"/>
  <c r="J408" i="17"/>
  <c r="J388" i="17"/>
  <c r="J211" i="17"/>
  <c r="J389" i="17"/>
  <c r="J488" i="17"/>
  <c r="J428" i="17"/>
  <c r="J210" i="17"/>
  <c r="J196" i="17"/>
  <c r="J427" i="17"/>
  <c r="J215" i="17"/>
  <c r="J474" i="17"/>
  <c r="J254" i="17"/>
  <c r="J227" i="17"/>
  <c r="J255" i="17"/>
  <c r="J424" i="17"/>
  <c r="J391" i="17"/>
  <c r="J403" i="17"/>
  <c r="J228" i="17"/>
  <c r="J396" i="17"/>
  <c r="J504" i="17"/>
  <c r="J380" i="17"/>
  <c r="J503" i="17"/>
  <c r="J371" i="17"/>
  <c r="J483" i="17"/>
  <c r="J345" i="17"/>
  <c r="J218" i="17"/>
  <c r="J195" i="17"/>
  <c r="J344" i="17"/>
  <c r="J207" i="17"/>
  <c r="J390" i="17"/>
  <c r="J402" i="17"/>
  <c r="J359" i="17"/>
  <c r="J392" i="17"/>
  <c r="J493" i="17"/>
  <c r="J221" i="17"/>
  <c r="J394" i="17"/>
  <c r="J231" i="17"/>
  <c r="J216" i="17"/>
  <c r="J426" i="17"/>
  <c r="J358" i="17"/>
  <c r="J232" i="17"/>
  <c r="J238" i="17"/>
  <c r="J502" i="17"/>
  <c r="J434" i="17"/>
  <c r="J482" i="17"/>
  <c r="J423" i="17"/>
  <c r="J220" i="17"/>
  <c r="J395" i="17"/>
  <c r="J253" i="17"/>
  <c r="J409" i="17"/>
  <c r="J393" i="17"/>
  <c r="J491" i="17"/>
  <c r="J404" i="17"/>
  <c r="J405" i="17"/>
  <c r="J397" i="17"/>
  <c r="J370" i="17"/>
  <c r="J217" i="17"/>
  <c r="J425" i="17"/>
  <c r="J381" i="17"/>
  <c r="J219" i="17"/>
  <c r="J343" i="17"/>
  <c r="J342" i="17"/>
  <c r="J252" i="17"/>
  <c r="J206" i="17"/>
  <c r="J494" i="17"/>
  <c r="J492" i="17"/>
  <c r="J222" i="17"/>
  <c r="J433" i="17"/>
  <c r="J239" i="17"/>
  <c r="J505" i="17"/>
  <c r="J475" i="17"/>
  <c r="J487" i="17"/>
  <c r="J147" i="1"/>
  <c r="J87" i="1"/>
  <c r="J197" i="1"/>
  <c r="J212" i="1"/>
  <c r="J159" i="1"/>
  <c r="J181" i="1"/>
  <c r="J71" i="1"/>
  <c r="J138" i="1"/>
  <c r="J36" i="1"/>
  <c r="J74" i="1"/>
  <c r="J148" i="1"/>
  <c r="J51" i="1"/>
  <c r="J100" i="1"/>
  <c r="J200" i="1"/>
  <c r="J169" i="1"/>
  <c r="J114" i="1"/>
  <c r="J23" i="1"/>
  <c r="J39" i="1"/>
  <c r="J127" i="1"/>
  <c r="J217" i="1"/>
  <c r="J185" i="1"/>
  <c r="J123" i="1"/>
  <c r="J56" i="1"/>
  <c r="J190" i="1"/>
  <c r="J124" i="1"/>
  <c r="J76" i="1"/>
  <c r="J6" i="1"/>
  <c r="J198" i="1"/>
  <c r="J128" i="1"/>
  <c r="J10" i="1"/>
  <c r="J33" i="1"/>
  <c r="J153" i="1"/>
  <c r="J89" i="1"/>
  <c r="J16" i="1"/>
  <c r="J183" i="1"/>
  <c r="J125" i="1"/>
  <c r="J61" i="1"/>
  <c r="J42" i="1"/>
  <c r="J126" i="1"/>
  <c r="J62" i="1"/>
  <c r="J196" i="1"/>
  <c r="J167" i="1"/>
  <c r="J106" i="1"/>
  <c r="J19" i="1"/>
  <c r="J35" i="1"/>
  <c r="J119" i="1"/>
  <c r="J213" i="1"/>
  <c r="J178" i="1"/>
  <c r="J115" i="1"/>
  <c r="J52" i="1"/>
  <c r="J186" i="1"/>
  <c r="J116" i="1"/>
  <c r="J68" i="1"/>
  <c r="J79" i="1"/>
  <c r="J194" i="1"/>
  <c r="J120" i="1"/>
  <c r="J7" i="1"/>
  <c r="J29" i="1"/>
  <c r="J145" i="1"/>
  <c r="J81" i="1"/>
  <c r="J219" i="1"/>
  <c r="J176" i="1"/>
  <c r="J117" i="1"/>
  <c r="J26" i="1"/>
  <c r="J38" i="1"/>
  <c r="J118" i="1"/>
  <c r="J27" i="1"/>
  <c r="J192" i="1"/>
  <c r="J162" i="1"/>
  <c r="J98" i="1"/>
  <c r="J83" i="1"/>
  <c r="J31" i="1"/>
  <c r="J111" i="1"/>
  <c r="J209" i="1"/>
  <c r="J174" i="1"/>
  <c r="J107" i="1"/>
  <c r="J48" i="1"/>
  <c r="J175" i="1"/>
  <c r="J112" i="1"/>
  <c r="J60" i="1"/>
  <c r="J20" i="1"/>
  <c r="J179" i="1"/>
  <c r="J96" i="1"/>
  <c r="J59" i="1"/>
  <c r="J5" i="1"/>
  <c r="J137" i="1"/>
  <c r="J73" i="1"/>
  <c r="J215" i="1"/>
  <c r="J168" i="1"/>
  <c r="J109" i="1"/>
  <c r="J14" i="1"/>
  <c r="J34" i="1"/>
  <c r="J110" i="1"/>
  <c r="J188" i="1"/>
  <c r="J154" i="1"/>
  <c r="J90" i="1"/>
  <c r="J24" i="1"/>
  <c r="J155" i="1"/>
  <c r="J103" i="1"/>
  <c r="J205" i="1"/>
  <c r="J170" i="1"/>
  <c r="J99" i="1"/>
  <c r="J44" i="1"/>
  <c r="J165" i="1"/>
  <c r="J108" i="1"/>
  <c r="J25" i="1"/>
  <c r="J218" i="1"/>
  <c r="J171" i="1"/>
  <c r="J84" i="1"/>
  <c r="J53" i="1"/>
  <c r="J195" i="1"/>
  <c r="J129" i="1"/>
  <c r="J65" i="1"/>
  <c r="J211" i="1"/>
  <c r="J161" i="1"/>
  <c r="J101" i="1"/>
  <c r="J11" i="1"/>
  <c r="J30" i="1"/>
  <c r="J102" i="1"/>
  <c r="J216" i="1"/>
  <c r="J184" i="1"/>
  <c r="J146" i="1"/>
  <c r="J82" i="1"/>
  <c r="J55" i="1"/>
  <c r="J151" i="1"/>
  <c r="J95" i="1"/>
  <c r="J201" i="1"/>
  <c r="J164" i="1"/>
  <c r="J91" i="1"/>
  <c r="J40" i="1"/>
  <c r="J156" i="1"/>
  <c r="J104" i="1"/>
  <c r="J21" i="1"/>
  <c r="J214" i="1"/>
  <c r="J160" i="1"/>
  <c r="J80" i="1"/>
  <c r="J49" i="1"/>
  <c r="J187" i="1"/>
  <c r="J121" i="1"/>
  <c r="J57" i="1"/>
  <c r="J207" i="1"/>
  <c r="J157" i="1"/>
  <c r="J93" i="1"/>
  <c r="J63" i="1"/>
  <c r="J158" i="1"/>
  <c r="J94" i="1"/>
  <c r="J17" i="1"/>
  <c r="J210" i="1"/>
  <c r="J152" i="1"/>
  <c r="J72" i="1"/>
  <c r="J45" i="1"/>
  <c r="J180" i="1"/>
  <c r="J113" i="1"/>
  <c r="J18" i="1"/>
  <c r="J203" i="1"/>
  <c r="J149" i="1"/>
  <c r="J85" i="1"/>
  <c r="J54" i="1"/>
  <c r="J150" i="1"/>
  <c r="J86" i="1"/>
  <c r="J208" i="1"/>
  <c r="J177" i="1"/>
  <c r="J130" i="1"/>
  <c r="J66" i="1"/>
  <c r="J47" i="1"/>
  <c r="J143" i="1"/>
  <c r="J67" i="1"/>
  <c r="J193" i="1"/>
  <c r="J139" i="1"/>
  <c r="J12" i="1"/>
  <c r="J32" i="1"/>
  <c r="J140" i="1"/>
  <c r="J92" i="1"/>
  <c r="J13" i="1"/>
  <c r="J206" i="1"/>
  <c r="J144" i="1"/>
  <c r="J64" i="1"/>
  <c r="J41" i="1"/>
  <c r="J172" i="1"/>
  <c r="J105" i="1"/>
  <c r="J15" i="1"/>
  <c r="J199" i="1"/>
  <c r="J141" i="1"/>
  <c r="J77" i="1"/>
  <c r="J50" i="1"/>
  <c r="J142" i="1"/>
  <c r="J78" i="1"/>
  <c r="J204" i="1"/>
  <c r="J173" i="1"/>
  <c r="J122" i="1"/>
  <c r="J58" i="1"/>
  <c r="J43" i="1"/>
  <c r="J135" i="1"/>
  <c r="J8" i="1"/>
  <c r="J189" i="1"/>
  <c r="J131" i="1"/>
  <c r="J182" i="1"/>
  <c r="J28" i="1"/>
  <c r="J132" i="1"/>
  <c r="J88" i="1"/>
  <c r="J22" i="1"/>
  <c r="J202" i="1"/>
  <c r="J136" i="1"/>
  <c r="J9" i="1"/>
  <c r="J37" i="1"/>
  <c r="J166" i="1"/>
  <c r="J97" i="1"/>
  <c r="J75" i="1"/>
  <c r="J191" i="1"/>
  <c r="J133" i="1"/>
  <c r="J69" i="1"/>
  <c r="J46" i="1"/>
  <c r="J134" i="1"/>
  <c r="J70" i="1"/>
  <c r="J163" i="1"/>
  <c r="Y3101" i="3"/>
  <c r="Y2977" i="3"/>
  <c r="Y2978" i="3"/>
  <c r="Y2975" i="3"/>
  <c r="Y3100" i="3"/>
  <c r="Y2976" i="3"/>
  <c r="A2736" i="3"/>
  <c r="A3424" i="3"/>
  <c r="J511" i="17"/>
  <c r="A2172" i="3"/>
  <c r="A213" i="3"/>
  <c r="A279" i="3"/>
  <c r="A343" i="3"/>
  <c r="A408" i="3"/>
  <c r="A471" i="3"/>
  <c r="A537" i="3"/>
  <c r="A603" i="3"/>
  <c r="A667" i="3"/>
  <c r="A733" i="3"/>
  <c r="A798" i="3"/>
  <c r="A864" i="3"/>
  <c r="A928" i="3"/>
  <c r="A992" i="3"/>
  <c r="A1058" i="3"/>
  <c r="A1123" i="3"/>
  <c r="A1187" i="3"/>
  <c r="A1252" i="3"/>
  <c r="A1316" i="3"/>
  <c r="A1381" i="3"/>
  <c r="A1446" i="3"/>
  <c r="A1510" i="3"/>
  <c r="A1575" i="3"/>
  <c r="A1638" i="3"/>
  <c r="A1702" i="3"/>
  <c r="A1770" i="3"/>
  <c r="A1834" i="3"/>
  <c r="A1900" i="3"/>
  <c r="A1964" i="3"/>
  <c r="A2038" i="3"/>
  <c r="A2103" i="3"/>
  <c r="A2167" i="3"/>
  <c r="A2233" i="3"/>
  <c r="A2298" i="3"/>
  <c r="A2365" i="3"/>
  <c r="A2429" i="3"/>
  <c r="A2494" i="3"/>
  <c r="A2561" i="3"/>
  <c r="A2630" i="3"/>
  <c r="A2695" i="3"/>
  <c r="A2768" i="3"/>
  <c r="A2832" i="3"/>
  <c r="A2896" i="3"/>
  <c r="A2960" i="3"/>
  <c r="A3024" i="3"/>
  <c r="A3090" i="3"/>
  <c r="A3154" i="3"/>
  <c r="A3225" i="3"/>
  <c r="A3290" i="3"/>
  <c r="A3411" i="3"/>
  <c r="A3244" i="3"/>
  <c r="A3573" i="3"/>
  <c r="A74" i="3"/>
  <c r="A142" i="3"/>
  <c r="A214" i="3"/>
  <c r="A280" i="3"/>
  <c r="A344" i="3"/>
  <c r="A409" i="3"/>
  <c r="A480" i="3"/>
  <c r="A546" i="3"/>
  <c r="A612" i="3"/>
  <c r="A676" i="3"/>
  <c r="A742" i="3"/>
  <c r="A807" i="3"/>
  <c r="A873" i="3"/>
  <c r="A937" i="3"/>
  <c r="A1003" i="3"/>
  <c r="A1067" i="3"/>
  <c r="A1132" i="3"/>
  <c r="A1197" i="3"/>
  <c r="A1261" i="3"/>
  <c r="A1325" i="3"/>
  <c r="A1390" i="3"/>
  <c r="A1455" i="3"/>
  <c r="A1519" i="3"/>
  <c r="A1584" i="3"/>
  <c r="A1647" i="3"/>
  <c r="A1711" i="3"/>
  <c r="A1779" i="3"/>
  <c r="A1843" i="3"/>
  <c r="A1909" i="3"/>
  <c r="A1973" i="3"/>
  <c r="A2047" i="3"/>
  <c r="A2112" i="3"/>
  <c r="A2178" i="3"/>
  <c r="A2242" i="3"/>
  <c r="A2307" i="3"/>
  <c r="A2374" i="3"/>
  <c r="A2438" i="3"/>
  <c r="A2511" i="3"/>
  <c r="A2589" i="3"/>
  <c r="A2663" i="3"/>
  <c r="A2739" i="3"/>
  <c r="A2817" i="3"/>
  <c r="A2897" i="3"/>
  <c r="A2969" i="3"/>
  <c r="A3041" i="3"/>
  <c r="A3115" i="3"/>
  <c r="A3191" i="3"/>
  <c r="A3266" i="3"/>
  <c r="A3356" i="3"/>
  <c r="A3448" i="3"/>
  <c r="A3530" i="3"/>
  <c r="A3449" i="3"/>
  <c r="A3093" i="3"/>
  <c r="A19" i="3"/>
  <c r="A135" i="3"/>
  <c r="A239" i="3"/>
  <c r="A345" i="3"/>
  <c r="A481" i="3"/>
  <c r="A637" i="3"/>
  <c r="A824" i="3"/>
  <c r="A1068" i="3"/>
  <c r="A1326" i="3"/>
  <c r="A1585" i="3"/>
  <c r="A1974" i="3"/>
  <c r="A2504" i="3"/>
  <c r="A3034" i="3"/>
  <c r="A3482" i="3"/>
  <c r="A2265" i="3"/>
  <c r="A3208" i="3"/>
  <c r="A786" i="3"/>
  <c r="K511" i="17"/>
  <c r="K502" i="17"/>
  <c r="A17" i="3"/>
  <c r="A81" i="3"/>
  <c r="A149" i="3"/>
  <c r="A221" i="3"/>
  <c r="A287" i="3"/>
  <c r="A351" i="3"/>
  <c r="A416" i="3"/>
  <c r="A479" i="3"/>
  <c r="A545" i="3"/>
  <c r="A611" i="3"/>
  <c r="A675" i="3"/>
  <c r="A741" i="3"/>
  <c r="A806" i="3"/>
  <c r="A872" i="3"/>
  <c r="A936" i="3"/>
  <c r="A1002" i="3"/>
  <c r="A1066" i="3"/>
  <c r="A1131" i="3"/>
  <c r="A1196" i="3"/>
  <c r="A1260" i="3"/>
  <c r="A1324" i="3"/>
  <c r="A1389" i="3"/>
  <c r="A1454" i="3"/>
  <c r="A1518" i="3"/>
  <c r="A1583" i="3"/>
  <c r="A1646" i="3"/>
  <c r="A1710" i="3"/>
  <c r="A1778" i="3"/>
  <c r="A1842" i="3"/>
  <c r="A1908" i="3"/>
  <c r="A1972" i="3"/>
  <c r="A2046" i="3"/>
  <c r="A2111" i="3"/>
  <c r="A2177" i="3"/>
  <c r="A2241" i="3"/>
  <c r="A2306" i="3"/>
  <c r="A2373" i="3"/>
  <c r="A2437" i="3"/>
  <c r="A2502" i="3"/>
  <c r="A2569" i="3"/>
  <c r="A2638" i="3"/>
  <c r="A2703" i="3"/>
  <c r="A2776" i="3"/>
  <c r="A2840" i="3"/>
  <c r="A2904" i="3"/>
  <c r="A2968" i="3"/>
  <c r="A3032" i="3"/>
  <c r="A3098" i="3"/>
  <c r="A3162" i="3"/>
  <c r="A3233" i="3"/>
  <c r="A3298" i="3"/>
  <c r="A3447" i="3"/>
  <c r="A3293" i="3"/>
  <c r="A18" i="3"/>
  <c r="A82" i="3"/>
  <c r="A153" i="3"/>
  <c r="A222" i="3"/>
  <c r="A288" i="3"/>
  <c r="A352" i="3"/>
  <c r="A417" i="3"/>
  <c r="A488" i="3"/>
  <c r="A554" i="3"/>
  <c r="A620" i="3"/>
  <c r="A684" i="3"/>
  <c r="A750" i="3"/>
  <c r="A815" i="3"/>
  <c r="A881" i="3"/>
  <c r="A945" i="3"/>
  <c r="A1011" i="3"/>
  <c r="A1075" i="3"/>
  <c r="A1140" i="3"/>
  <c r="A1205" i="3"/>
  <c r="A1269" i="3"/>
  <c r="A1333" i="3"/>
  <c r="A1398" i="3"/>
  <c r="A1463" i="3"/>
  <c r="A1527" i="3"/>
  <c r="A1590" i="3"/>
  <c r="A1655" i="3"/>
  <c r="A1719" i="3"/>
  <c r="A1787" i="3"/>
  <c r="A1852" i="3"/>
  <c r="A1917" i="3"/>
  <c r="A1981" i="3"/>
  <c r="A2055" i="3"/>
  <c r="A2120" i="3"/>
  <c r="A2186" i="3"/>
  <c r="A2250" i="3"/>
  <c r="A2315" i="3"/>
  <c r="A2382" i="3"/>
  <c r="A2446" i="3"/>
  <c r="A2519" i="3"/>
  <c r="A2597" i="3"/>
  <c r="A2672" i="3"/>
  <c r="A2747" i="3"/>
  <c r="A2833" i="3"/>
  <c r="A2905" i="3"/>
  <c r="A2977" i="3"/>
  <c r="A3049" i="3"/>
  <c r="A3123" i="3"/>
  <c r="A3199" i="3"/>
  <c r="A3275" i="3"/>
  <c r="A3364" i="3"/>
  <c r="A3456" i="3"/>
  <c r="A3538" i="3"/>
  <c r="A3465" i="3"/>
  <c r="A3157" i="3"/>
  <c r="A35" i="3"/>
  <c r="A143" i="3"/>
  <c r="A249" i="3"/>
  <c r="A353" i="3"/>
  <c r="A497" i="3"/>
  <c r="A677" i="3"/>
  <c r="A832" i="3"/>
  <c r="A1084" i="3"/>
  <c r="A1342" i="3"/>
  <c r="A1599" i="3"/>
  <c r="A2048" i="3"/>
  <c r="A2571" i="3"/>
  <c r="A3100" i="3"/>
  <c r="A44" i="3"/>
  <c r="A531" i="3"/>
  <c r="A1725" i="3"/>
  <c r="A16" i="3"/>
  <c r="A2071" i="3"/>
  <c r="A3421" i="3"/>
  <c r="A150" i="3"/>
  <c r="J508" i="17"/>
  <c r="A89" i="3"/>
  <c r="A160" i="3"/>
  <c r="A229" i="3"/>
  <c r="A295" i="3"/>
  <c r="A359" i="3"/>
  <c r="A424" i="3"/>
  <c r="A487" i="3"/>
  <c r="A553" i="3"/>
  <c r="A619" i="3"/>
  <c r="A683" i="3"/>
  <c r="A749" i="3"/>
  <c r="A814" i="3"/>
  <c r="A880" i="3"/>
  <c r="A944" i="3"/>
  <c r="A1010" i="3"/>
  <c r="A1074" i="3"/>
  <c r="A1139" i="3"/>
  <c r="A1204" i="3"/>
  <c r="A1268" i="3"/>
  <c r="A1332" i="3"/>
  <c r="A1397" i="3"/>
  <c r="A1462" i="3"/>
  <c r="A1526" i="3"/>
  <c r="A1589" i="3"/>
  <c r="A1654" i="3"/>
  <c r="A1718" i="3"/>
  <c r="A1786" i="3"/>
  <c r="A1851" i="3"/>
  <c r="A1916" i="3"/>
  <c r="A1980" i="3"/>
  <c r="A2054" i="3"/>
  <c r="A2119" i="3"/>
  <c r="A2185" i="3"/>
  <c r="A2249" i="3"/>
  <c r="A2314" i="3"/>
  <c r="A2381" i="3"/>
  <c r="A2445" i="3"/>
  <c r="A2510" i="3"/>
  <c r="A2577" i="3"/>
  <c r="A2646" i="3"/>
  <c r="A2713" i="3"/>
  <c r="A2784" i="3"/>
  <c r="A2848" i="3"/>
  <c r="A2912" i="3"/>
  <c r="A2976" i="3"/>
  <c r="A3040" i="3"/>
  <c r="A3106" i="3"/>
  <c r="A3170" i="3"/>
  <c r="A3241" i="3"/>
  <c r="A3306" i="3"/>
  <c r="A3479" i="3"/>
  <c r="A3358" i="3"/>
  <c r="A26" i="3"/>
  <c r="A90" i="3"/>
  <c r="A161" i="3"/>
  <c r="A230" i="3"/>
  <c r="A296" i="3"/>
  <c r="A360" i="3"/>
  <c r="A425" i="3"/>
  <c r="A496" i="3"/>
  <c r="A562" i="3"/>
  <c r="A628" i="3"/>
  <c r="A692" i="3"/>
  <c r="A758" i="3"/>
  <c r="A823" i="3"/>
  <c r="A889" i="3"/>
  <c r="A953" i="3"/>
  <c r="A1019" i="3"/>
  <c r="A1083" i="3"/>
  <c r="A1148" i="3"/>
  <c r="A1213" i="3"/>
  <c r="A1277" i="3"/>
  <c r="A1341" i="3"/>
  <c r="A1406" i="3"/>
  <c r="A1471" i="3"/>
  <c r="A1535" i="3"/>
  <c r="A1598" i="3"/>
  <c r="A1663" i="3"/>
  <c r="A1729" i="3"/>
  <c r="A1795" i="3"/>
  <c r="A1860" i="3"/>
  <c r="A1925" i="3"/>
  <c r="A1989" i="3"/>
  <c r="A2063" i="3"/>
  <c r="A2128" i="3"/>
  <c r="A2194" i="3"/>
  <c r="A2258" i="3"/>
  <c r="A2323" i="3"/>
  <c r="A2390" i="3"/>
  <c r="A2455" i="3"/>
  <c r="A2527" i="3"/>
  <c r="A2607" i="3"/>
  <c r="A2680" i="3"/>
  <c r="A2769" i="3"/>
  <c r="A2841" i="3"/>
  <c r="A2913" i="3"/>
  <c r="A2985" i="3"/>
  <c r="A3057" i="3"/>
  <c r="A3131" i="3"/>
  <c r="A3210" i="3"/>
  <c r="A3291" i="3"/>
  <c r="A3380" i="3"/>
  <c r="A3464" i="3"/>
  <c r="A3554" i="3"/>
  <c r="A3499" i="3"/>
  <c r="A3212" i="3"/>
  <c r="A43" i="3"/>
  <c r="A154" i="3"/>
  <c r="A273" i="3"/>
  <c r="A369" i="3"/>
  <c r="A505" i="3"/>
  <c r="A693" i="3"/>
  <c r="A874" i="3"/>
  <c r="A1133" i="3"/>
  <c r="A1391" i="3"/>
  <c r="A1648" i="3"/>
  <c r="A2113" i="3"/>
  <c r="A2640" i="3"/>
  <c r="A3164" i="3"/>
  <c r="A1000" i="3"/>
  <c r="A3209" i="3"/>
  <c r="A141" i="3"/>
  <c r="A3492" i="3"/>
  <c r="A15" i="3"/>
  <c r="J512" i="17"/>
  <c r="A103" i="3"/>
  <c r="A151" i="3"/>
  <c r="A1568" i="3"/>
  <c r="A25" i="3"/>
  <c r="A3272" i="3"/>
  <c r="K503" i="17"/>
  <c r="A3338" i="3"/>
  <c r="J510" i="17"/>
  <c r="K513" i="17"/>
  <c r="J513" i="17"/>
  <c r="A2709" i="3"/>
  <c r="A33" i="3"/>
  <c r="A97" i="3"/>
  <c r="A168" i="3"/>
  <c r="A237" i="3"/>
  <c r="A303" i="3"/>
  <c r="A367" i="3"/>
  <c r="A432" i="3"/>
  <c r="A495" i="3"/>
  <c r="A561" i="3"/>
  <c r="A627" i="3"/>
  <c r="A691" i="3"/>
  <c r="A757" i="3"/>
  <c r="A822" i="3"/>
  <c r="A888" i="3"/>
  <c r="A952" i="3"/>
  <c r="A1018" i="3"/>
  <c r="A1082" i="3"/>
  <c r="A1147" i="3"/>
  <c r="A1212" i="3"/>
  <c r="A1276" i="3"/>
  <c r="A1340" i="3"/>
  <c r="A1405" i="3"/>
  <c r="A1470" i="3"/>
  <c r="A1534" i="3"/>
  <c r="A1597" i="3"/>
  <c r="A1662" i="3"/>
  <c r="A1728" i="3"/>
  <c r="A1794" i="3"/>
  <c r="A1859" i="3"/>
  <c r="A1924" i="3"/>
  <c r="A1988" i="3"/>
  <c r="A2062" i="3"/>
  <c r="A2127" i="3"/>
  <c r="A2193" i="3"/>
  <c r="A2257" i="3"/>
  <c r="A2322" i="3"/>
  <c r="A2389" i="3"/>
  <c r="A2454" i="3"/>
  <c r="A2518" i="3"/>
  <c r="A2588" i="3"/>
  <c r="A2654" i="3"/>
  <c r="A2721" i="3"/>
  <c r="A2792" i="3"/>
  <c r="A2856" i="3"/>
  <c r="A2920" i="3"/>
  <c r="A2984" i="3"/>
  <c r="A3048" i="3"/>
  <c r="A3114" i="3"/>
  <c r="A3180" i="3"/>
  <c r="A3249" i="3"/>
  <c r="A3314" i="3"/>
  <c r="A3513" i="3"/>
  <c r="A3414" i="3"/>
  <c r="A34" i="3"/>
  <c r="A98" i="3"/>
  <c r="A169" i="3"/>
  <c r="A238" i="3"/>
  <c r="A304" i="3"/>
  <c r="A368" i="3"/>
  <c r="A440" i="3"/>
  <c r="A504" i="3"/>
  <c r="A570" i="3"/>
  <c r="A636" i="3"/>
  <c r="A700" i="3"/>
  <c r="A766" i="3"/>
  <c r="A831" i="3"/>
  <c r="A897" i="3"/>
  <c r="A961" i="3"/>
  <c r="A1027" i="3"/>
  <c r="A1091" i="3"/>
  <c r="A1156" i="3"/>
  <c r="A1221" i="3"/>
  <c r="A1285" i="3"/>
  <c r="A1349" i="3"/>
  <c r="A1414" i="3"/>
  <c r="A1479" i="3"/>
  <c r="A1543" i="3"/>
  <c r="A1606" i="3"/>
  <c r="A1671" i="3"/>
  <c r="A1737" i="3"/>
  <c r="A1803" i="3"/>
  <c r="A1868" i="3"/>
  <c r="A1933" i="3"/>
  <c r="A2007" i="3"/>
  <c r="A2072" i="3"/>
  <c r="A2136" i="3"/>
  <c r="A2202" i="3"/>
  <c r="A2267" i="3"/>
  <c r="A2331" i="3"/>
  <c r="A2398" i="3"/>
  <c r="A2463" i="3"/>
  <c r="A2535" i="3"/>
  <c r="A2615" i="3"/>
  <c r="A2696" i="3"/>
  <c r="A2777" i="3"/>
  <c r="A2849" i="3"/>
  <c r="A2921" i="3"/>
  <c r="A2993" i="3"/>
  <c r="A3067" i="3"/>
  <c r="A3139" i="3"/>
  <c r="A3226" i="3"/>
  <c r="A3299" i="3"/>
  <c r="A3388" i="3"/>
  <c r="A3472" i="3"/>
  <c r="A3562" i="3"/>
  <c r="A3515" i="3"/>
  <c r="A3277" i="3"/>
  <c r="A67" i="3"/>
  <c r="A170" i="3"/>
  <c r="A281" i="3"/>
  <c r="A377" i="3"/>
  <c r="A547" i="3"/>
  <c r="A701" i="3"/>
  <c r="A890" i="3"/>
  <c r="A1149" i="3"/>
  <c r="A1407" i="3"/>
  <c r="A1664" i="3"/>
  <c r="A2179" i="3"/>
  <c r="A2705" i="3"/>
  <c r="A3235" i="3"/>
  <c r="A73" i="3"/>
  <c r="A1845" i="3"/>
  <c r="A1726" i="3"/>
  <c r="K509" i="17"/>
  <c r="J509" i="17"/>
  <c r="A106" i="3"/>
  <c r="A181" i="3"/>
  <c r="A247" i="3"/>
  <c r="A311" i="3"/>
  <c r="A375" i="3"/>
  <c r="A439" i="3"/>
  <c r="A503" i="3"/>
  <c r="A569" i="3"/>
  <c r="A635" i="3"/>
  <c r="A699" i="3"/>
  <c r="A765" i="3"/>
  <c r="A830" i="3"/>
  <c r="A896" i="3"/>
  <c r="A960" i="3"/>
  <c r="A1026" i="3"/>
  <c r="A1090" i="3"/>
  <c r="A1155" i="3"/>
  <c r="A1220" i="3"/>
  <c r="A1284" i="3"/>
  <c r="A1348" i="3"/>
  <c r="A1413" i="3"/>
  <c r="A1478" i="3"/>
  <c r="A1542" i="3"/>
  <c r="A1605" i="3"/>
  <c r="A1670" i="3"/>
  <c r="A1736" i="3"/>
  <c r="A1802" i="3"/>
  <c r="A1867" i="3"/>
  <c r="A1932" i="3"/>
  <c r="A2006" i="3"/>
  <c r="A2070" i="3"/>
  <c r="A2135" i="3"/>
  <c r="A2201" i="3"/>
  <c r="A2266" i="3"/>
  <c r="A2330" i="3"/>
  <c r="A2397" i="3"/>
  <c r="A2462" i="3"/>
  <c r="A2526" i="3"/>
  <c r="A2596" i="3"/>
  <c r="A2662" i="3"/>
  <c r="A2729" i="3"/>
  <c r="A2800" i="3"/>
  <c r="A2864" i="3"/>
  <c r="A2928" i="3"/>
  <c r="A2992" i="3"/>
  <c r="A3056" i="3"/>
  <c r="A3122" i="3"/>
  <c r="A3190" i="3"/>
  <c r="A3257" i="3"/>
  <c r="A3322" i="3"/>
  <c r="A3545" i="3"/>
  <c r="A3466" i="3"/>
  <c r="A42" i="3"/>
  <c r="A107" i="3"/>
  <c r="A182" i="3"/>
  <c r="A248" i="3"/>
  <c r="A312" i="3"/>
  <c r="A376" i="3"/>
  <c r="A448" i="3"/>
  <c r="A512" i="3"/>
  <c r="A578" i="3"/>
  <c r="A644" i="3"/>
  <c r="A708" i="3"/>
  <c r="A774" i="3"/>
  <c r="A841" i="3"/>
  <c r="A905" i="3"/>
  <c r="A969" i="3"/>
  <c r="A1035" i="3"/>
  <c r="A1099" i="3"/>
  <c r="A1164" i="3"/>
  <c r="A1229" i="3"/>
  <c r="A1293" i="3"/>
  <c r="A1357" i="3"/>
  <c r="A1422" i="3"/>
  <c r="A1487" i="3"/>
  <c r="A1551" i="3"/>
  <c r="A1615" i="3"/>
  <c r="A1679" i="3"/>
  <c r="A1745" i="3"/>
  <c r="A1811" i="3"/>
  <c r="A1876" i="3"/>
  <c r="A1941" i="3"/>
  <c r="A2015" i="3"/>
  <c r="A2080" i="3"/>
  <c r="A2144" i="3"/>
  <c r="A2210" i="3"/>
  <c r="A2275" i="3"/>
  <c r="A2342" i="3"/>
  <c r="A2406" i="3"/>
  <c r="A2471" i="3"/>
  <c r="A2543" i="3"/>
  <c r="A2631" i="3"/>
  <c r="A2704" i="3"/>
  <c r="A2785" i="3"/>
  <c r="A2857" i="3"/>
  <c r="A2929" i="3"/>
  <c r="A3001" i="3"/>
  <c r="A3075" i="3"/>
  <c r="A3155" i="3"/>
  <c r="A3234" i="3"/>
  <c r="A3315" i="3"/>
  <c r="A3396" i="3"/>
  <c r="A3488" i="3"/>
  <c r="A3578" i="3"/>
  <c r="A3531" i="3"/>
  <c r="A3382" i="3"/>
  <c r="A75" i="3"/>
  <c r="A183" i="3"/>
  <c r="A289" i="3"/>
  <c r="A401" i="3"/>
  <c r="A563" i="3"/>
  <c r="A743" i="3"/>
  <c r="A938" i="3"/>
  <c r="A1198" i="3"/>
  <c r="A1456" i="3"/>
  <c r="A1712" i="3"/>
  <c r="A2243" i="3"/>
  <c r="A2778" i="3"/>
  <c r="A3300" i="3"/>
  <c r="A1425" i="3"/>
  <c r="A3207" i="3"/>
  <c r="A723" i="3"/>
  <c r="A999" i="3"/>
  <c r="K494" i="17"/>
  <c r="A2173" i="3"/>
  <c r="A41" i="3"/>
  <c r="A2757" i="3"/>
  <c r="A1994" i="3"/>
  <c r="A724" i="3"/>
  <c r="K505" i="17"/>
  <c r="K512" i="17"/>
  <c r="K491" i="17"/>
  <c r="A49" i="3"/>
  <c r="A114" i="3"/>
  <c r="A189" i="3"/>
  <c r="A255" i="3"/>
  <c r="A319" i="3"/>
  <c r="A383" i="3"/>
  <c r="A447" i="3"/>
  <c r="A511" i="3"/>
  <c r="A577" i="3"/>
  <c r="A643" i="3"/>
  <c r="A707" i="3"/>
  <c r="A773" i="3"/>
  <c r="A838" i="3"/>
  <c r="A904" i="3"/>
  <c r="A968" i="3"/>
  <c r="A1034" i="3"/>
  <c r="A1098" i="3"/>
  <c r="A1163" i="3"/>
  <c r="A1228" i="3"/>
  <c r="A1292" i="3"/>
  <c r="A1356" i="3"/>
  <c r="A1421" i="3"/>
  <c r="A1486" i="3"/>
  <c r="A1550" i="3"/>
  <c r="A1614" i="3"/>
  <c r="A1678" i="3"/>
  <c r="A1744" i="3"/>
  <c r="A1810" i="3"/>
  <c r="A1875" i="3"/>
  <c r="A1940" i="3"/>
  <c r="A2014" i="3"/>
  <c r="A2079" i="3"/>
  <c r="A2143" i="3"/>
  <c r="A2209" i="3"/>
  <c r="A2274" i="3"/>
  <c r="A2341" i="3"/>
  <c r="A2405" i="3"/>
  <c r="A2470" i="3"/>
  <c r="A2534" i="3"/>
  <c r="A2606" i="3"/>
  <c r="A2670" i="3"/>
  <c r="A2738" i="3"/>
  <c r="A2808" i="3"/>
  <c r="A2872" i="3"/>
  <c r="A2936" i="3"/>
  <c r="A3000" i="3"/>
  <c r="A3066" i="3"/>
  <c r="A3130" i="3"/>
  <c r="A3198" i="3"/>
  <c r="A3265" i="3"/>
  <c r="A3330" i="3"/>
  <c r="A3577" i="3"/>
  <c r="A3508" i="3"/>
  <c r="A50" i="3"/>
  <c r="A115" i="3"/>
  <c r="A190" i="3"/>
  <c r="A256" i="3"/>
  <c r="A320" i="3"/>
  <c r="A384" i="3"/>
  <c r="A456" i="3"/>
  <c r="A520" i="3"/>
  <c r="A588" i="3"/>
  <c r="A652" i="3"/>
  <c r="A716" i="3"/>
  <c r="A782" i="3"/>
  <c r="A849" i="3"/>
  <c r="A913" i="3"/>
  <c r="A977" i="3"/>
  <c r="A1043" i="3"/>
  <c r="A1108" i="3"/>
  <c r="A1172" i="3"/>
  <c r="A1237" i="3"/>
  <c r="A1301" i="3"/>
  <c r="A1366" i="3"/>
  <c r="A1431" i="3"/>
  <c r="A1495" i="3"/>
  <c r="A1559" i="3"/>
  <c r="A1623" i="3"/>
  <c r="A1687" i="3"/>
  <c r="A1755" i="3"/>
  <c r="A1819" i="3"/>
  <c r="A1884" i="3"/>
  <c r="A1949" i="3"/>
  <c r="A2023" i="3"/>
  <c r="A2088" i="3"/>
  <c r="A2152" i="3"/>
  <c r="A2218" i="3"/>
  <c r="A2283" i="3"/>
  <c r="A2350" i="3"/>
  <c r="A2414" i="3"/>
  <c r="A2479" i="3"/>
  <c r="A2562" i="3"/>
  <c r="A2639" i="3"/>
  <c r="A2714" i="3"/>
  <c r="A2793" i="3"/>
  <c r="A2865" i="3"/>
  <c r="A2937" i="3"/>
  <c r="A3009" i="3"/>
  <c r="A3091" i="3"/>
  <c r="A3163" i="3"/>
  <c r="A3242" i="3"/>
  <c r="A3323" i="3"/>
  <c r="A3404" i="3"/>
  <c r="A3498" i="3"/>
  <c r="A3586" i="3"/>
  <c r="A3547" i="3"/>
  <c r="A3450" i="3"/>
  <c r="A83" i="3"/>
  <c r="A207" i="3"/>
  <c r="A305" i="3"/>
  <c r="A418" i="3"/>
  <c r="A571" i="3"/>
  <c r="A759" i="3"/>
  <c r="A954" i="3"/>
  <c r="A1214" i="3"/>
  <c r="A1472" i="3"/>
  <c r="A1780" i="3"/>
  <c r="A2308" i="3"/>
  <c r="A2842" i="3"/>
  <c r="A3365" i="3"/>
  <c r="A2708" i="3"/>
  <c r="A57" i="3"/>
  <c r="A122" i="3"/>
  <c r="A197" i="3"/>
  <c r="A263" i="3"/>
  <c r="A327" i="3"/>
  <c r="A391" i="3"/>
  <c r="A455" i="3"/>
  <c r="A519" i="3"/>
  <c r="A587" i="3"/>
  <c r="A651" i="3"/>
  <c r="A715" i="3"/>
  <c r="A781" i="3"/>
  <c r="A848" i="3"/>
  <c r="A912" i="3"/>
  <c r="A976" i="3"/>
  <c r="A1042" i="3"/>
  <c r="A1107" i="3"/>
  <c r="A1171" i="3"/>
  <c r="A1236" i="3"/>
  <c r="A1300" i="3"/>
  <c r="A1365" i="3"/>
  <c r="A1430" i="3"/>
  <c r="A1494" i="3"/>
  <c r="A1558" i="3"/>
  <c r="A1622" i="3"/>
  <c r="A1686" i="3"/>
  <c r="A1754" i="3"/>
  <c r="A1818" i="3"/>
  <c r="A1883" i="3"/>
  <c r="A1948" i="3"/>
  <c r="A2022" i="3"/>
  <c r="A2087" i="3"/>
  <c r="A2151" i="3"/>
  <c r="A2217" i="3"/>
  <c r="A2282" i="3"/>
  <c r="A2349" i="3"/>
  <c r="A2413" i="3"/>
  <c r="A2478" i="3"/>
  <c r="A2542" i="3"/>
  <c r="A2614" i="3"/>
  <c r="A2679" i="3"/>
  <c r="A2746" i="3"/>
  <c r="A2816" i="3"/>
  <c r="A2880" i="3"/>
  <c r="A2944" i="3"/>
  <c r="A3008" i="3"/>
  <c r="A3074" i="3"/>
  <c r="A3138" i="3"/>
  <c r="A3206" i="3"/>
  <c r="A3274" i="3"/>
  <c r="A3347" i="3"/>
  <c r="A3133" i="3"/>
  <c r="A3548" i="3"/>
  <c r="A58" i="3"/>
  <c r="A123" i="3"/>
  <c r="A198" i="3"/>
  <c r="A264" i="3"/>
  <c r="A328" i="3"/>
  <c r="A392" i="3"/>
  <c r="A464" i="3"/>
  <c r="A528" i="3"/>
  <c r="A596" i="3"/>
  <c r="A660" i="3"/>
  <c r="A726" i="3"/>
  <c r="A791" i="3"/>
  <c r="A857" i="3"/>
  <c r="A921" i="3"/>
  <c r="A985" i="3"/>
  <c r="A1051" i="3"/>
  <c r="A1116" i="3"/>
  <c r="A1180" i="3"/>
  <c r="A1245" i="3"/>
  <c r="A1309" i="3"/>
  <c r="A1374" i="3"/>
  <c r="A1439" i="3"/>
  <c r="A1503" i="3"/>
  <c r="A1567" i="3"/>
  <c r="A1631" i="3"/>
  <c r="A1695" i="3"/>
  <c r="A1763" i="3"/>
  <c r="A1827" i="3"/>
  <c r="A1892" i="3"/>
  <c r="A1957" i="3"/>
  <c r="A2031" i="3"/>
  <c r="A2096" i="3"/>
  <c r="A2160" i="3"/>
  <c r="A2226" i="3"/>
  <c r="A2291" i="3"/>
  <c r="A2358" i="3"/>
  <c r="A2422" i="3"/>
  <c r="A2495" i="3"/>
  <c r="A2570" i="3"/>
  <c r="A2647" i="3"/>
  <c r="A2722" i="3"/>
  <c r="A2801" i="3"/>
  <c r="A2873" i="3"/>
  <c r="A2945" i="3"/>
  <c r="A3025" i="3"/>
  <c r="A3099" i="3"/>
  <c r="A3171" i="3"/>
  <c r="A3250" i="3"/>
  <c r="A3331" i="3"/>
  <c r="A3420" i="3"/>
  <c r="A3514" i="3"/>
  <c r="A3405" i="3"/>
  <c r="A3579" i="3"/>
  <c r="A3509" i="3"/>
  <c r="A99" i="3"/>
  <c r="A215" i="3"/>
  <c r="A313" i="3"/>
  <c r="A433" i="3"/>
  <c r="A613" i="3"/>
  <c r="A767" i="3"/>
  <c r="A1004" i="3"/>
  <c r="A1262" i="3"/>
  <c r="A1520" i="3"/>
  <c r="A1844" i="3"/>
  <c r="A2375" i="3"/>
  <c r="A2906" i="3"/>
  <c r="A3473" i="3"/>
  <c r="A3422" i="3"/>
  <c r="K501" i="17"/>
  <c r="K508" i="17"/>
  <c r="A3423" i="3"/>
  <c r="K510" i="17"/>
  <c r="A2756" i="3"/>
  <c r="K493" i="17"/>
  <c r="A3491" i="3"/>
  <c r="K492" i="17"/>
  <c r="K504" i="17"/>
  <c r="A152" i="3"/>
  <c r="A65" i="3"/>
  <c r="A133" i="3"/>
  <c r="A205" i="3"/>
  <c r="A271" i="3"/>
  <c r="A335" i="3"/>
  <c r="A399" i="3"/>
  <c r="A463" i="3"/>
  <c r="A527" i="3"/>
  <c r="A595" i="3"/>
  <c r="A659" i="3"/>
  <c r="A725" i="3"/>
  <c r="A790" i="3"/>
  <c r="A856" i="3"/>
  <c r="A920" i="3"/>
  <c r="A984" i="3"/>
  <c r="A1050" i="3"/>
  <c r="A1115" i="3"/>
  <c r="A1179" i="3"/>
  <c r="A1244" i="3"/>
  <c r="A1308" i="3"/>
  <c r="A1373" i="3"/>
  <c r="A1438" i="3"/>
  <c r="A1502" i="3"/>
  <c r="A1566" i="3"/>
  <c r="A1630" i="3"/>
  <c r="A1694" i="3"/>
  <c r="A1762" i="3"/>
  <c r="A1826" i="3"/>
  <c r="A1891" i="3"/>
  <c r="A1956" i="3"/>
  <c r="A2030" i="3"/>
  <c r="A2095" i="3"/>
  <c r="A2159" i="3"/>
  <c r="A2225" i="3"/>
  <c r="A2290" i="3"/>
  <c r="A2357" i="3"/>
  <c r="A2421" i="3"/>
  <c r="A2486" i="3"/>
  <c r="A2550" i="3"/>
  <c r="A2622" i="3"/>
  <c r="A2687" i="3"/>
  <c r="A2754" i="3"/>
  <c r="A2824" i="3"/>
  <c r="A2888" i="3"/>
  <c r="A2952" i="3"/>
  <c r="A3016" i="3"/>
  <c r="A3082" i="3"/>
  <c r="A3146" i="3"/>
  <c r="A3217" i="3"/>
  <c r="A3282" i="3"/>
  <c r="A3379" i="3"/>
  <c r="A3201" i="3"/>
  <c r="A3533" i="3"/>
  <c r="A66" i="3"/>
  <c r="A134" i="3"/>
  <c r="A206" i="3"/>
  <c r="A272" i="3"/>
  <c r="A336" i="3"/>
  <c r="A400" i="3"/>
  <c r="A472" i="3"/>
  <c r="A538" i="3"/>
  <c r="A604" i="3"/>
  <c r="A668" i="3"/>
  <c r="A734" i="3"/>
  <c r="A799" i="3"/>
  <c r="A865" i="3"/>
  <c r="A929" i="3"/>
  <c r="A993" i="3"/>
  <c r="A1059" i="3"/>
  <c r="A1124" i="3"/>
  <c r="A1188" i="3"/>
  <c r="A1253" i="3"/>
  <c r="A1317" i="3"/>
  <c r="A1382" i="3"/>
  <c r="A1447" i="3"/>
  <c r="A1511" i="3"/>
  <c r="A1576" i="3"/>
  <c r="A1639" i="3"/>
  <c r="A1703" i="3"/>
  <c r="A1771" i="3"/>
  <c r="A1835" i="3"/>
  <c r="A1901" i="3"/>
  <c r="A1965" i="3"/>
  <c r="A2039" i="3"/>
  <c r="A2104" i="3"/>
  <c r="A2168" i="3"/>
  <c r="A2234" i="3"/>
  <c r="A2299" i="3"/>
  <c r="A2366" i="3"/>
  <c r="A2430" i="3"/>
  <c r="A2503" i="3"/>
  <c r="A2578" i="3"/>
  <c r="A2655" i="3"/>
  <c r="A2730" i="3"/>
  <c r="A2809" i="3"/>
  <c r="A2881" i="3"/>
  <c r="A2961" i="3"/>
  <c r="A3033" i="3"/>
  <c r="A3107" i="3"/>
  <c r="A3181" i="3"/>
  <c r="A3258" i="3"/>
  <c r="A3340" i="3"/>
  <c r="A3432" i="3"/>
  <c r="A3522" i="3"/>
  <c r="A3413" i="3"/>
  <c r="A3043" i="3"/>
  <c r="A3557" i="3"/>
  <c r="A108" i="3"/>
  <c r="A223" i="3"/>
  <c r="A337" i="3"/>
  <c r="A441" i="3"/>
  <c r="A629" i="3"/>
  <c r="A808" i="3"/>
  <c r="A1020" i="3"/>
  <c r="A1278" i="3"/>
  <c r="A1536" i="3"/>
  <c r="A1910" i="3"/>
  <c r="A2439" i="3"/>
  <c r="A2970" i="3"/>
  <c r="A3051" i="3"/>
  <c r="A3307" i="3"/>
  <c r="A3372" i="3"/>
  <c r="A3440" i="3"/>
  <c r="A3506" i="3"/>
  <c r="A3570" i="3"/>
  <c r="A3481" i="3"/>
  <c r="A3069" i="3"/>
  <c r="A3490" i="3"/>
  <c r="A51" i="3"/>
  <c r="A116" i="3"/>
  <c r="A191" i="3"/>
  <c r="A257" i="3"/>
  <c r="A321" i="3"/>
  <c r="A385" i="3"/>
  <c r="A449" i="3"/>
  <c r="A513" i="3"/>
  <c r="A579" i="3"/>
  <c r="A645" i="3"/>
  <c r="A709" i="3"/>
  <c r="A775" i="3"/>
  <c r="A842" i="3"/>
  <c r="A906" i="3"/>
  <c r="A970" i="3"/>
  <c r="A1036" i="3"/>
  <c r="A1101" i="3"/>
  <c r="A1165" i="3"/>
  <c r="A1230" i="3"/>
  <c r="A1294" i="3"/>
  <c r="A1358" i="3"/>
  <c r="A1423" i="3"/>
  <c r="A1488" i="3"/>
  <c r="A1552" i="3"/>
  <c r="A1616" i="3"/>
  <c r="A1680" i="3"/>
  <c r="A1746" i="3"/>
  <c r="A1812" i="3"/>
  <c r="A1877" i="3"/>
  <c r="A1942" i="3"/>
  <c r="A2016" i="3"/>
  <c r="A2081" i="3"/>
  <c r="A2145" i="3"/>
  <c r="A2211" i="3"/>
  <c r="A2276" i="3"/>
  <c r="A2343" i="3"/>
  <c r="A2407" i="3"/>
  <c r="A2472" i="3"/>
  <c r="A2536" i="3"/>
  <c r="A2608" i="3"/>
  <c r="A2673" i="3"/>
  <c r="A2740" i="3"/>
  <c r="A2810" i="3"/>
  <c r="A2874" i="3"/>
  <c r="A2938" i="3"/>
  <c r="A3002" i="3"/>
  <c r="A3068" i="3"/>
  <c r="A3132" i="3"/>
  <c r="A3200" i="3"/>
  <c r="A3267" i="3"/>
  <c r="A3332" i="3"/>
  <c r="A3397" i="3"/>
  <c r="A3539" i="3"/>
  <c r="A3260" i="3"/>
  <c r="A3565" i="3"/>
  <c r="A76" i="3"/>
  <c r="A144" i="3"/>
  <c r="A216" i="3"/>
  <c r="A282" i="3"/>
  <c r="A346" i="3"/>
  <c r="A411" i="3"/>
  <c r="A474" i="3"/>
  <c r="A540" i="3"/>
  <c r="A606" i="3"/>
  <c r="A670" i="3"/>
  <c r="A736" i="3"/>
  <c r="A801" i="3"/>
  <c r="A867" i="3"/>
  <c r="A931" i="3"/>
  <c r="A995" i="3"/>
  <c r="A1061" i="3"/>
  <c r="A1126" i="3"/>
  <c r="A1191" i="3"/>
  <c r="A1255" i="3"/>
  <c r="A1319" i="3"/>
  <c r="A1384" i="3"/>
  <c r="A1449" i="3"/>
  <c r="A1513" i="3"/>
  <c r="A1578" i="3"/>
  <c r="A1641" i="3"/>
  <c r="A1705" i="3"/>
  <c r="A1773" i="3"/>
  <c r="A1837" i="3"/>
  <c r="A1903" i="3"/>
  <c r="A1967" i="3"/>
  <c r="A2041" i="3"/>
  <c r="A2106" i="3"/>
  <c r="A2170" i="3"/>
  <c r="A2236" i="3"/>
  <c r="A2301" i="3"/>
  <c r="A2368" i="3"/>
  <c r="A2432" i="3"/>
  <c r="A2497" i="3"/>
  <c r="A2564" i="3"/>
  <c r="A2633" i="3"/>
  <c r="A2698" i="3"/>
  <c r="A2771" i="3"/>
  <c r="A2835" i="3"/>
  <c r="A2899" i="3"/>
  <c r="A2963" i="3"/>
  <c r="A3027" i="3"/>
  <c r="A3342" i="3"/>
  <c r="A69" i="3"/>
  <c r="A137" i="3"/>
  <c r="A209" i="3"/>
  <c r="A275" i="3"/>
  <c r="A339" i="3"/>
  <c r="A403" i="3"/>
  <c r="A467" i="3"/>
  <c r="A533" i="3"/>
  <c r="A599" i="3"/>
  <c r="A663" i="3"/>
  <c r="A729" i="3"/>
  <c r="A794" i="3"/>
  <c r="A860" i="3"/>
  <c r="A924" i="3"/>
  <c r="A988" i="3"/>
  <c r="A1054" i="3"/>
  <c r="A1119" i="3"/>
  <c r="A1183" i="3"/>
  <c r="A1248" i="3"/>
  <c r="A1312" i="3"/>
  <c r="A1377" i="3"/>
  <c r="A1442" i="3"/>
  <c r="A1506" i="3"/>
  <c r="A1571" i="3"/>
  <c r="A1634" i="3"/>
  <c r="A1706" i="3"/>
  <c r="A1774" i="3"/>
  <c r="A1838" i="3"/>
  <c r="A1904" i="3"/>
  <c r="A1968" i="3"/>
  <c r="A2042" i="3"/>
  <c r="A2107" i="3"/>
  <c r="A2171" i="3"/>
  <c r="A2237" i="3"/>
  <c r="A2302" i="3"/>
  <c r="A2369" i="3"/>
  <c r="A2433" i="3"/>
  <c r="A2498" i="3"/>
  <c r="A2565" i="3"/>
  <c r="A2634" i="3"/>
  <c r="A2699" i="3"/>
  <c r="A2772" i="3"/>
  <c r="A2836" i="3"/>
  <c r="A2900" i="3"/>
  <c r="A2964" i="3"/>
  <c r="A3028" i="3"/>
  <c r="A3094" i="3"/>
  <c r="A3158" i="3"/>
  <c r="A3229" i="3"/>
  <c r="A3294" i="3"/>
  <c r="A3359" i="3"/>
  <c r="A3427" i="3"/>
  <c r="A3493" i="3"/>
  <c r="A70" i="3"/>
  <c r="A138" i="3"/>
  <c r="A210" i="3"/>
  <c r="A276" i="3"/>
  <c r="A340" i="3"/>
  <c r="A405" i="3"/>
  <c r="A468" i="3"/>
  <c r="A534" i="3"/>
  <c r="A600" i="3"/>
  <c r="A664" i="3"/>
  <c r="A730" i="3"/>
  <c r="A795" i="3"/>
  <c r="A861" i="3"/>
  <c r="A925" i="3"/>
  <c r="A989" i="3"/>
  <c r="A1055" i="3"/>
  <c r="A1120" i="3"/>
  <c r="A1184" i="3"/>
  <c r="A1249" i="3"/>
  <c r="A1313" i="3"/>
  <c r="A1378" i="3"/>
  <c r="A1443" i="3"/>
  <c r="A1507" i="3"/>
  <c r="A1572" i="3"/>
  <c r="A1643" i="3"/>
  <c r="A1707" i="3"/>
  <c r="A1775" i="3"/>
  <c r="A1839" i="3"/>
  <c r="A1905" i="3"/>
  <c r="A1969" i="3"/>
  <c r="A2043" i="3"/>
  <c r="A2108" i="3"/>
  <c r="A2174" i="3"/>
  <c r="A2238" i="3"/>
  <c r="A2303" i="3"/>
  <c r="A2370" i="3"/>
  <c r="A2434" i="3"/>
  <c r="A2499" i="3"/>
  <c r="A2566" i="3"/>
  <c r="A2635" i="3"/>
  <c r="A2700" i="3"/>
  <c r="A2773" i="3"/>
  <c r="A2837" i="3"/>
  <c r="A2901" i="3"/>
  <c r="A2965" i="3"/>
  <c r="A3029" i="3"/>
  <c r="A3095" i="3"/>
  <c r="A3159" i="3"/>
  <c r="A3230" i="3"/>
  <c r="A3295" i="3"/>
  <c r="A3360" i="3"/>
  <c r="A3428" i="3"/>
  <c r="A3494" i="3"/>
  <c r="A3558" i="3"/>
  <c r="A3511" i="3"/>
  <c r="A3363" i="3"/>
  <c r="A3149" i="3"/>
  <c r="A3525" i="3"/>
  <c r="A71" i="3"/>
  <c r="A139" i="3"/>
  <c r="A211" i="3"/>
  <c r="A277" i="3"/>
  <c r="A341" i="3"/>
  <c r="A406" i="3"/>
  <c r="A469" i="3"/>
  <c r="A535" i="3"/>
  <c r="A601" i="3"/>
  <c r="A665" i="3"/>
  <c r="A731" i="3"/>
  <c r="A796" i="3"/>
  <c r="A862" i="3"/>
  <c r="A926" i="3"/>
  <c r="A990" i="3"/>
  <c r="A1056" i="3"/>
  <c r="A1121" i="3"/>
  <c r="A1185" i="3"/>
  <c r="A1250" i="3"/>
  <c r="A1314" i="3"/>
  <c r="A1379" i="3"/>
  <c r="A1444" i="3"/>
  <c r="A1508" i="3"/>
  <c r="A1573" i="3"/>
  <c r="A1644" i="3"/>
  <c r="A1708" i="3"/>
  <c r="A1776" i="3"/>
  <c r="A1840" i="3"/>
  <c r="A1906" i="3"/>
  <c r="A1970" i="3"/>
  <c r="A2044" i="3"/>
  <c r="A2109" i="3"/>
  <c r="A2175" i="3"/>
  <c r="A2239" i="3"/>
  <c r="A2304" i="3"/>
  <c r="A2371" i="3"/>
  <c r="A2435" i="3"/>
  <c r="A2500" i="3"/>
  <c r="A2567" i="3"/>
  <c r="A2636" i="3"/>
  <c r="A2701" i="3"/>
  <c r="A2774" i="3"/>
  <c r="A2838" i="3"/>
  <c r="A2902" i="3"/>
  <c r="A2966" i="3"/>
  <c r="A3030" i="3"/>
  <c r="A3096" i="3"/>
  <c r="A3160" i="3"/>
  <c r="A3231" i="3"/>
  <c r="A3296" i="3"/>
  <c r="A3361" i="3"/>
  <c r="A3429" i="3"/>
  <c r="A3543" i="3"/>
  <c r="A3439" i="3"/>
  <c r="A3317" i="3"/>
  <c r="A24" i="3"/>
  <c r="A88" i="3"/>
  <c r="A159" i="3"/>
  <c r="A236" i="3"/>
  <c r="A302" i="3"/>
  <c r="A366" i="3"/>
  <c r="A431" i="3"/>
  <c r="A494" i="3"/>
  <c r="A560" i="3"/>
  <c r="A626" i="3"/>
  <c r="A690" i="3"/>
  <c r="A756" i="3"/>
  <c r="A821" i="3"/>
  <c r="A887" i="3"/>
  <c r="A951" i="3"/>
  <c r="A1017" i="3"/>
  <c r="A1081" i="3"/>
  <c r="A1146" i="3"/>
  <c r="A1211" i="3"/>
  <c r="A1275" i="3"/>
  <c r="A1339" i="3"/>
  <c r="A1404" i="3"/>
  <c r="A1469" i="3"/>
  <c r="A1533" i="3"/>
  <c r="A1596" i="3"/>
  <c r="A1661" i="3"/>
  <c r="A1727" i="3"/>
  <c r="A1793" i="3"/>
  <c r="A1858" i="3"/>
  <c r="A1923" i="3"/>
  <c r="A1987" i="3"/>
  <c r="A2061" i="3"/>
  <c r="A2126" i="3"/>
  <c r="A2192" i="3"/>
  <c r="A2256" i="3"/>
  <c r="A2321" i="3"/>
  <c r="A2388" i="3"/>
  <c r="A2453" i="3"/>
  <c r="A2517" i="3"/>
  <c r="A2587" i="3"/>
  <c r="A2653" i="3"/>
  <c r="A2720" i="3"/>
  <c r="A2791" i="3"/>
  <c r="A2855" i="3"/>
  <c r="A2919" i="3"/>
  <c r="A2983" i="3"/>
  <c r="A3047" i="3"/>
  <c r="A3113" i="3"/>
  <c r="A3179" i="3"/>
  <c r="A3248" i="3"/>
  <c r="A3313" i="3"/>
  <c r="A3378" i="3"/>
  <c r="A3446" i="3"/>
  <c r="A3512" i="3"/>
  <c r="A3419" i="3"/>
  <c r="A3236" i="3"/>
  <c r="A3581" i="3"/>
  <c r="K410" i="17"/>
  <c r="K323" i="17"/>
  <c r="N292" i="17"/>
  <c r="X275" i="17"/>
  <c r="X271" i="17"/>
  <c r="X267" i="17"/>
  <c r="W263" i="17"/>
  <c r="P254" i="17"/>
  <c r="N250" i="17"/>
  <c r="N246" i="17"/>
  <c r="N242" i="17"/>
  <c r="T237" i="17"/>
  <c r="T233" i="17"/>
  <c r="Z228" i="17"/>
  <c r="X224" i="17"/>
  <c r="V220" i="17"/>
  <c r="P215" i="17"/>
  <c r="O211" i="17"/>
  <c r="K405" i="17"/>
  <c r="K373" i="17"/>
  <c r="K293" i="17"/>
  <c r="V275" i="17"/>
  <c r="V271" i="17"/>
  <c r="V267" i="17"/>
  <c r="V253" i="17"/>
  <c r="K249" i="17"/>
  <c r="K245" i="17"/>
  <c r="K241" i="17"/>
  <c r="R236" i="17"/>
  <c r="Q232" i="17"/>
  <c r="O228" i="17"/>
  <c r="N224" i="17"/>
  <c r="Z218" i="17"/>
  <c r="V214" i="17"/>
  <c r="K210" i="17"/>
  <c r="B1496" i="18"/>
  <c r="B1480" i="18"/>
  <c r="B1464" i="18"/>
  <c r="B1448" i="18"/>
  <c r="B1432" i="18"/>
  <c r="B1416" i="18"/>
  <c r="B1400" i="18"/>
  <c r="B1384" i="18"/>
  <c r="B1368" i="18"/>
  <c r="B1352" i="18"/>
  <c r="B1336" i="18"/>
  <c r="B1320" i="18"/>
  <c r="B1304" i="18"/>
  <c r="B1288" i="18"/>
  <c r="B1272" i="18"/>
  <c r="B1256" i="18"/>
  <c r="B1240" i="18"/>
  <c r="B1224" i="18"/>
  <c r="B1208" i="18"/>
  <c r="B1192" i="18"/>
  <c r="B1176" i="18"/>
  <c r="B1160" i="18"/>
  <c r="B1144" i="18"/>
  <c r="B1128" i="18"/>
  <c r="B1112" i="18"/>
  <c r="B1096" i="18"/>
  <c r="B1080" i="18"/>
  <c r="B1064" i="18"/>
  <c r="B1048" i="18"/>
  <c r="B1032" i="18"/>
  <c r="B1016" i="18"/>
  <c r="B1000" i="18"/>
  <c r="B984" i="18"/>
  <c r="B968" i="18"/>
  <c r="B952" i="18"/>
  <c r="B936" i="18"/>
  <c r="B920" i="18"/>
  <c r="B904" i="18"/>
  <c r="B888" i="18"/>
  <c r="B872" i="18"/>
  <c r="B856" i="18"/>
  <c r="B840" i="18"/>
  <c r="B824" i="18"/>
  <c r="B808" i="18"/>
  <c r="B792" i="18"/>
  <c r="B776" i="18"/>
  <c r="B760" i="18"/>
  <c r="B744" i="18"/>
  <c r="B728" i="18"/>
  <c r="B712" i="18"/>
  <c r="B696" i="18"/>
  <c r="B680" i="18"/>
  <c r="B664" i="18"/>
  <c r="B648" i="18"/>
  <c r="B632" i="18"/>
  <c r="B616" i="18"/>
  <c r="B600" i="18"/>
  <c r="B584" i="18"/>
  <c r="B568" i="18"/>
  <c r="B552" i="18"/>
  <c r="B536" i="18"/>
  <c r="B520" i="18"/>
  <c r="B504" i="18"/>
  <c r="B488" i="18"/>
  <c r="B472" i="18"/>
  <c r="B456" i="18"/>
  <c r="B440" i="18"/>
  <c r="B424" i="18"/>
  <c r="B408" i="18"/>
  <c r="B392" i="18"/>
  <c r="B376" i="18"/>
  <c r="B360" i="18"/>
  <c r="B344" i="18"/>
  <c r="B328" i="18"/>
  <c r="B312" i="18"/>
  <c r="B296" i="18"/>
  <c r="B280" i="18"/>
  <c r="B264" i="18"/>
  <c r="B248" i="18"/>
  <c r="B232" i="18"/>
  <c r="B216" i="18"/>
  <c r="B200" i="18"/>
  <c r="B184" i="18"/>
  <c r="B168" i="18"/>
  <c r="B152" i="18"/>
  <c r="B136" i="18"/>
  <c r="B120" i="18"/>
  <c r="B104" i="18"/>
  <c r="K488" i="17"/>
  <c r="K408" i="17"/>
  <c r="Z292" i="17"/>
  <c r="T275" i="17"/>
  <c r="T271" i="17"/>
  <c r="T267" i="17"/>
  <c r="S263" i="17"/>
  <c r="T254" i="17"/>
  <c r="Z249" i="17"/>
  <c r="Z245" i="17"/>
  <c r="Z241" i="17"/>
  <c r="X237" i="17"/>
  <c r="X233" i="17"/>
  <c r="V229" i="17"/>
  <c r="K225" i="17"/>
  <c r="Q220" i="17"/>
  <c r="U215" i="17"/>
  <c r="T211" i="17"/>
  <c r="Y206" i="17"/>
  <c r="Q292" i="17"/>
  <c r="J275" i="17"/>
  <c r="J271" i="17"/>
  <c r="J267" i="17"/>
  <c r="Q252" i="17"/>
  <c r="Q248" i="17"/>
  <c r="Q244" i="17"/>
  <c r="Q240" i="17"/>
  <c r="O236" i="17"/>
  <c r="N232" i="17"/>
  <c r="J226" i="17"/>
  <c r="Z221" i="17"/>
  <c r="V217" i="17"/>
  <c r="K427" i="17"/>
  <c r="K395" i="17"/>
  <c r="K344" i="17"/>
  <c r="K296" i="17"/>
  <c r="Y284" i="17"/>
  <c r="T278" i="17"/>
  <c r="R274" i="17"/>
  <c r="R270" i="17"/>
  <c r="R266" i="17"/>
  <c r="Y252" i="17"/>
  <c r="X248" i="17"/>
  <c r="X244" i="17"/>
  <c r="X240" i="17"/>
  <c r="V236" i="17"/>
  <c r="V232" i="17"/>
  <c r="S227" i="17"/>
  <c r="R223" i="17"/>
  <c r="N219" i="17"/>
  <c r="Z213" i="17"/>
  <c r="X209" i="17"/>
  <c r="B1495" i="18"/>
  <c r="B1479" i="18"/>
  <c r="B1463" i="18"/>
  <c r="B1447" i="18"/>
  <c r="B1431" i="18"/>
  <c r="B1415" i="18"/>
  <c r="B1399" i="18"/>
  <c r="B1383" i="18"/>
  <c r="B1367" i="18"/>
  <c r="B1351" i="18"/>
  <c r="B1335" i="18"/>
  <c r="B1319" i="18"/>
  <c r="B1303" i="18"/>
  <c r="B1287" i="18"/>
  <c r="B1271" i="18"/>
  <c r="B1255" i="18"/>
  <c r="B1237" i="18"/>
  <c r="B1217" i="18"/>
  <c r="B1197" i="18"/>
  <c r="B1173" i="18"/>
  <c r="B1153" i="18"/>
  <c r="B1133" i="18"/>
  <c r="B1109" i="18"/>
  <c r="B1089" i="18"/>
  <c r="B1069" i="18"/>
  <c r="B1045" i="18"/>
  <c r="B1025" i="18"/>
  <c r="B1005" i="18"/>
  <c r="B981" i="18"/>
  <c r="B961" i="18"/>
  <c r="B941" i="18"/>
  <c r="B917" i="18"/>
  <c r="B897" i="18"/>
  <c r="B877" i="18"/>
  <c r="B853" i="18"/>
  <c r="B833" i="18"/>
  <c r="B813" i="18"/>
  <c r="B789" i="18"/>
  <c r="B769" i="18"/>
  <c r="B749" i="18"/>
  <c r="B725" i="18"/>
  <c r="B705" i="18"/>
  <c r="B685" i="18"/>
  <c r="B661" i="18"/>
  <c r="B641" i="18"/>
  <c r="B621" i="18"/>
  <c r="B597" i="18"/>
  <c r="B577" i="18"/>
  <c r="B557" i="18"/>
  <c r="B533" i="18"/>
  <c r="B513" i="18"/>
  <c r="B493" i="18"/>
  <c r="B469" i="18"/>
  <c r="B449" i="18"/>
  <c r="B429" i="18"/>
  <c r="B405" i="18"/>
  <c r="B385" i="18"/>
  <c r="B365" i="18"/>
  <c r="B341" i="18"/>
  <c r="B321" i="18"/>
  <c r="B301" i="18"/>
  <c r="B277" i="18"/>
  <c r="B257" i="18"/>
  <c r="B237" i="18"/>
  <c r="B213" i="18"/>
  <c r="B193" i="18"/>
  <c r="B173" i="18"/>
  <c r="B149" i="18"/>
  <c r="O275" i="17"/>
  <c r="S242" i="17"/>
  <c r="Q224" i="17"/>
  <c r="V210" i="17"/>
  <c r="W202" i="17"/>
  <c r="W197" i="17"/>
  <c r="U189" i="17"/>
  <c r="U177" i="17"/>
  <c r="Y171" i="17"/>
  <c r="Z154" i="17"/>
  <c r="Y149" i="17"/>
  <c r="W145" i="17"/>
  <c r="W127" i="17"/>
  <c r="W122" i="17"/>
  <c r="W117" i="17"/>
  <c r="S112" i="17"/>
  <c r="S106" i="17"/>
  <c r="S101" i="17"/>
  <c r="R96" i="17"/>
  <c r="R90" i="17"/>
  <c r="R85" i="17"/>
  <c r="X80" i="17"/>
  <c r="X75" i="17"/>
  <c r="X69" i="17"/>
  <c r="X64" i="17"/>
  <c r="X59" i="17"/>
  <c r="N49" i="17"/>
  <c r="N44" i="17"/>
  <c r="P32" i="17"/>
  <c r="P27" i="17"/>
  <c r="P22" i="17"/>
  <c r="N14" i="17"/>
  <c r="N9" i="17"/>
  <c r="N4" i="17"/>
  <c r="K253" i="17"/>
  <c r="U239" i="17"/>
  <c r="O224" i="17"/>
  <c r="S211" i="17"/>
  <c r="N204" i="17"/>
  <c r="N198" i="17"/>
  <c r="T192" i="17"/>
  <c r="T187" i="17"/>
  <c r="T181" i="17"/>
  <c r="X171" i="17"/>
  <c r="V166" i="17"/>
  <c r="Q154" i="17"/>
  <c r="P149" i="17"/>
  <c r="K140" i="17"/>
  <c r="N131" i="17"/>
  <c r="N125" i="17"/>
  <c r="N120" i="17"/>
  <c r="R108" i="17"/>
  <c r="R103" i="17"/>
  <c r="Y98" i="17"/>
  <c r="Y93" i="17"/>
  <c r="Y87" i="17"/>
  <c r="O78" i="17"/>
  <c r="O72" i="17"/>
  <c r="O67" i="17"/>
  <c r="O62" i="17"/>
  <c r="O56" i="17"/>
  <c r="U48" i="17"/>
  <c r="O35" i="17"/>
  <c r="O29" i="17"/>
  <c r="O24" i="17"/>
  <c r="U16" i="17"/>
  <c r="U4" i="17"/>
  <c r="J410" i="17"/>
  <c r="X284" i="17"/>
  <c r="O272" i="17"/>
  <c r="S251" i="17"/>
  <c r="Q230" i="17"/>
  <c r="P211" i="17"/>
  <c r="U199" i="17"/>
  <c r="S189" i="17"/>
  <c r="S181" i="17"/>
  <c r="Z160" i="17"/>
  <c r="X154" i="17"/>
  <c r="J141" i="17"/>
  <c r="U123" i="17"/>
  <c r="Y106" i="17"/>
  <c r="P99" i="17"/>
  <c r="P91" i="17"/>
  <c r="N77" i="17"/>
  <c r="N69" i="17"/>
  <c r="N61" i="17"/>
  <c r="T46" i="17"/>
  <c r="V32" i="17"/>
  <c r="V24" i="17"/>
  <c r="T14" i="17"/>
  <c r="T6" i="17"/>
  <c r="U236" i="17"/>
  <c r="U207" i="17"/>
  <c r="Z189" i="17"/>
  <c r="V169" i="17"/>
  <c r="W156" i="17"/>
  <c r="T118" i="17"/>
  <c r="X105" i="17"/>
  <c r="S10" i="17"/>
  <c r="A3556" i="3"/>
  <c r="A59" i="3"/>
  <c r="A124" i="3"/>
  <c r="A199" i="3"/>
  <c r="A265" i="3"/>
  <c r="A329" i="3"/>
  <c r="A393" i="3"/>
  <c r="A457" i="3"/>
  <c r="A521" i="3"/>
  <c r="A589" i="3"/>
  <c r="A653" i="3"/>
  <c r="A717" i="3"/>
  <c r="A783" i="3"/>
  <c r="A850" i="3"/>
  <c r="A914" i="3"/>
  <c r="A978" i="3"/>
  <c r="A1044" i="3"/>
  <c r="A1109" i="3"/>
  <c r="A1173" i="3"/>
  <c r="A1238" i="3"/>
  <c r="A1302" i="3"/>
  <c r="A1367" i="3"/>
  <c r="A1432" i="3"/>
  <c r="A1496" i="3"/>
  <c r="A1560" i="3"/>
  <c r="A1624" i="3"/>
  <c r="A1688" i="3"/>
  <c r="A1756" i="3"/>
  <c r="A1820" i="3"/>
  <c r="A1885" i="3"/>
  <c r="A1950" i="3"/>
  <c r="A2024" i="3"/>
  <c r="A2089" i="3"/>
  <c r="A2153" i="3"/>
  <c r="A2219" i="3"/>
  <c r="A2284" i="3"/>
  <c r="A2351" i="3"/>
  <c r="A2415" i="3"/>
  <c r="A2480" i="3"/>
  <c r="A2544" i="3"/>
  <c r="A2616" i="3"/>
  <c r="A2681" i="3"/>
  <c r="A2748" i="3"/>
  <c r="A2818" i="3"/>
  <c r="A2882" i="3"/>
  <c r="A2946" i="3"/>
  <c r="A3010" i="3"/>
  <c r="A3076" i="3"/>
  <c r="A3140" i="3"/>
  <c r="A3211" i="3"/>
  <c r="A3276" i="3"/>
  <c r="A3341" i="3"/>
  <c r="A3425" i="3"/>
  <c r="A3555" i="3"/>
  <c r="A3309" i="3"/>
  <c r="A20" i="3"/>
  <c r="A84" i="3"/>
  <c r="A155" i="3"/>
  <c r="A224" i="3"/>
  <c r="A290" i="3"/>
  <c r="A354" i="3"/>
  <c r="A419" i="3"/>
  <c r="A482" i="3"/>
  <c r="A548" i="3"/>
  <c r="A614" i="3"/>
  <c r="A678" i="3"/>
  <c r="A744" i="3"/>
  <c r="A809" i="3"/>
  <c r="A875" i="3"/>
  <c r="A939" i="3"/>
  <c r="A1005" i="3"/>
  <c r="A1069" i="3"/>
  <c r="A1134" i="3"/>
  <c r="A1199" i="3"/>
  <c r="A1263" i="3"/>
  <c r="A1327" i="3"/>
  <c r="A1392" i="3"/>
  <c r="A1457" i="3"/>
  <c r="A1521" i="3"/>
  <c r="A1586" i="3"/>
  <c r="A1649" i="3"/>
  <c r="A1713" i="3"/>
  <c r="A1781" i="3"/>
  <c r="A1846" i="3"/>
  <c r="A1911" i="3"/>
  <c r="A1975" i="3"/>
  <c r="A2049" i="3"/>
  <c r="A2114" i="3"/>
  <c r="A2180" i="3"/>
  <c r="A2244" i="3"/>
  <c r="A2309" i="3"/>
  <c r="A2376" i="3"/>
  <c r="A2440" i="3"/>
  <c r="A2505" i="3"/>
  <c r="A2572" i="3"/>
  <c r="A2641" i="3"/>
  <c r="A2706" i="3"/>
  <c r="A2779" i="3"/>
  <c r="A2843" i="3"/>
  <c r="A2907" i="3"/>
  <c r="A2971" i="3"/>
  <c r="A3035" i="3"/>
  <c r="A3398" i="3"/>
  <c r="A77" i="3"/>
  <c r="A145" i="3"/>
  <c r="A217" i="3"/>
  <c r="A283" i="3"/>
  <c r="A347" i="3"/>
  <c r="A412" i="3"/>
  <c r="A475" i="3"/>
  <c r="A541" i="3"/>
  <c r="A607" i="3"/>
  <c r="A671" i="3"/>
  <c r="A737" i="3"/>
  <c r="A802" i="3"/>
  <c r="A868" i="3"/>
  <c r="A932" i="3"/>
  <c r="A996" i="3"/>
  <c r="A1062" i="3"/>
  <c r="A1127" i="3"/>
  <c r="A1192" i="3"/>
  <c r="A1256" i="3"/>
  <c r="A1320" i="3"/>
  <c r="A1385" i="3"/>
  <c r="A1450" i="3"/>
  <c r="A1514" i="3"/>
  <c r="A1579" i="3"/>
  <c r="A1642" i="3"/>
  <c r="A1714" i="3"/>
  <c r="A1782" i="3"/>
  <c r="A1847" i="3"/>
  <c r="A1912" i="3"/>
  <c r="A1976" i="3"/>
  <c r="A2050" i="3"/>
  <c r="A2115" i="3"/>
  <c r="A2181" i="3"/>
  <c r="A2245" i="3"/>
  <c r="A2310" i="3"/>
  <c r="A2377" i="3"/>
  <c r="A2441" i="3"/>
  <c r="A2506" i="3"/>
  <c r="A2573" i="3"/>
  <c r="A2642" i="3"/>
  <c r="A2707" i="3"/>
  <c r="A2780" i="3"/>
  <c r="A2844" i="3"/>
  <c r="A2908" i="3"/>
  <c r="A2972" i="3"/>
  <c r="A3036" i="3"/>
  <c r="A3102" i="3"/>
  <c r="A3166" i="3"/>
  <c r="A3237" i="3"/>
  <c r="A3302" i="3"/>
  <c r="A3367" i="3"/>
  <c r="A3435" i="3"/>
  <c r="A3501" i="3"/>
  <c r="A78" i="3"/>
  <c r="A146" i="3"/>
  <c r="A218" i="3"/>
  <c r="A284" i="3"/>
  <c r="A348" i="3"/>
  <c r="A413" i="3"/>
  <c r="A476" i="3"/>
  <c r="A542" i="3"/>
  <c r="A608" i="3"/>
  <c r="A672" i="3"/>
  <c r="A738" i="3"/>
  <c r="A803" i="3"/>
  <c r="A869" i="3"/>
  <c r="A933" i="3"/>
  <c r="A997" i="3"/>
  <c r="A1063" i="3"/>
  <c r="A1128" i="3"/>
  <c r="A1193" i="3"/>
  <c r="A1257" i="3"/>
  <c r="A1321" i="3"/>
  <c r="A1386" i="3"/>
  <c r="A1451" i="3"/>
  <c r="A1515" i="3"/>
  <c r="A1580" i="3"/>
  <c r="A1651" i="3"/>
  <c r="A1715" i="3"/>
  <c r="A1783" i="3"/>
  <c r="A1848" i="3"/>
  <c r="A1913" i="3"/>
  <c r="A1977" i="3"/>
  <c r="A2051" i="3"/>
  <c r="A2116" i="3"/>
  <c r="A2182" i="3"/>
  <c r="A2246" i="3"/>
  <c r="A2311" i="3"/>
  <c r="A2378" i="3"/>
  <c r="A2442" i="3"/>
  <c r="A2507" i="3"/>
  <c r="A2574" i="3"/>
  <c r="A2643" i="3"/>
  <c r="A2710" i="3"/>
  <c r="A2781" i="3"/>
  <c r="A2845" i="3"/>
  <c r="A2909" i="3"/>
  <c r="A2973" i="3"/>
  <c r="A3037" i="3"/>
  <c r="A3103" i="3"/>
  <c r="A3167" i="3"/>
  <c r="A3238" i="3"/>
  <c r="A3303" i="3"/>
  <c r="A3368" i="3"/>
  <c r="A3436" i="3"/>
  <c r="A3502" i="3"/>
  <c r="A3566" i="3"/>
  <c r="A3519" i="3"/>
  <c r="A3395" i="3"/>
  <c r="A3220" i="3"/>
  <c r="A3549" i="3"/>
  <c r="A79" i="3"/>
  <c r="A147" i="3"/>
  <c r="A219" i="3"/>
  <c r="A285" i="3"/>
  <c r="A349" i="3"/>
  <c r="A414" i="3"/>
  <c r="A477" i="3"/>
  <c r="A543" i="3"/>
  <c r="A609" i="3"/>
  <c r="A673" i="3"/>
  <c r="A739" i="3"/>
  <c r="A804" i="3"/>
  <c r="A870" i="3"/>
  <c r="A934" i="3"/>
  <c r="A998" i="3"/>
  <c r="A1064" i="3"/>
  <c r="A1129" i="3"/>
  <c r="A1194" i="3"/>
  <c r="A1258" i="3"/>
  <c r="A1322" i="3"/>
  <c r="A1387" i="3"/>
  <c r="A1452" i="3"/>
  <c r="A1516" i="3"/>
  <c r="A1581" i="3"/>
  <c r="A1652" i="3"/>
  <c r="A1716" i="3"/>
  <c r="A1784" i="3"/>
  <c r="A1849" i="3"/>
  <c r="A1914" i="3"/>
  <c r="A1978" i="3"/>
  <c r="A2052" i="3"/>
  <c r="A2117" i="3"/>
  <c r="A2183" i="3"/>
  <c r="A2247" i="3"/>
  <c r="A2312" i="3"/>
  <c r="A2379" i="3"/>
  <c r="A2443" i="3"/>
  <c r="A2508" i="3"/>
  <c r="A2575" i="3"/>
  <c r="A2644" i="3"/>
  <c r="A2711" i="3"/>
  <c r="A2782" i="3"/>
  <c r="A2846" i="3"/>
  <c r="A2910" i="3"/>
  <c r="A2974" i="3"/>
  <c r="A3038" i="3"/>
  <c r="A3104" i="3"/>
  <c r="A3168" i="3"/>
  <c r="A3239" i="3"/>
  <c r="A3304" i="3"/>
  <c r="A3369" i="3"/>
  <c r="A3437" i="3"/>
  <c r="A3559" i="3"/>
  <c r="A3471" i="3"/>
  <c r="A3366" i="3"/>
  <c r="A32" i="3"/>
  <c r="A96" i="3"/>
  <c r="A167" i="3"/>
  <c r="A244" i="3"/>
  <c r="A310" i="3"/>
  <c r="A374" i="3"/>
  <c r="A438" i="3"/>
  <c r="A502" i="3"/>
  <c r="A568" i="3"/>
  <c r="A634" i="3"/>
  <c r="A698" i="3"/>
  <c r="A764" i="3"/>
  <c r="A829" i="3"/>
  <c r="A895" i="3"/>
  <c r="A959" i="3"/>
  <c r="A1025" i="3"/>
  <c r="A1089" i="3"/>
  <c r="A1154" i="3"/>
  <c r="A1219" i="3"/>
  <c r="A1283" i="3"/>
  <c r="A1347" i="3"/>
  <c r="A1412" i="3"/>
  <c r="A1477" i="3"/>
  <c r="A1541" i="3"/>
  <c r="A1604" i="3"/>
  <c r="A1669" i="3"/>
  <c r="A1735" i="3"/>
  <c r="A1801" i="3"/>
  <c r="A1866" i="3"/>
  <c r="A1931" i="3"/>
  <c r="A2005" i="3"/>
  <c r="A2069" i="3"/>
  <c r="A2134" i="3"/>
  <c r="A2200" i="3"/>
  <c r="A2264" i="3"/>
  <c r="A2329" i="3"/>
  <c r="A2396" i="3"/>
  <c r="A2461" i="3"/>
  <c r="A2525" i="3"/>
  <c r="A2595" i="3"/>
  <c r="A2661" i="3"/>
  <c r="A2728" i="3"/>
  <c r="A2799" i="3"/>
  <c r="A2863" i="3"/>
  <c r="A2927" i="3"/>
  <c r="A2991" i="3"/>
  <c r="A3055" i="3"/>
  <c r="A3121" i="3"/>
  <c r="A3189" i="3"/>
  <c r="A3256" i="3"/>
  <c r="A3321" i="3"/>
  <c r="A3386" i="3"/>
  <c r="A3454" i="3"/>
  <c r="A3520" i="3"/>
  <c r="A3455" i="3"/>
  <c r="A3301" i="3"/>
  <c r="K370" i="17"/>
  <c r="P275" i="17"/>
  <c r="P271" i="17"/>
  <c r="P267" i="17"/>
  <c r="O263" i="17"/>
  <c r="X253" i="17"/>
  <c r="V249" i="17"/>
  <c r="V245" i="17"/>
  <c r="V241" i="17"/>
  <c r="K237" i="17"/>
  <c r="K233" i="17"/>
  <c r="Q228" i="17"/>
  <c r="P224" i="17"/>
  <c r="U219" i="17"/>
  <c r="X214" i="17"/>
  <c r="W210" i="17"/>
  <c r="T292" i="17"/>
  <c r="N275" i="17"/>
  <c r="N271" i="17"/>
  <c r="N267" i="17"/>
  <c r="U252" i="17"/>
  <c r="T248" i="17"/>
  <c r="T244" i="17"/>
  <c r="T240" i="17"/>
  <c r="Z235" i="17"/>
  <c r="Y231" i="17"/>
  <c r="W227" i="17"/>
  <c r="V223" i="17"/>
  <c r="Q218" i="17"/>
  <c r="N214" i="17"/>
  <c r="T209" i="17"/>
  <c r="B1494" i="18"/>
  <c r="B1478" i="18"/>
  <c r="B1462" i="18"/>
  <c r="B1446" i="18"/>
  <c r="B1430" i="18"/>
  <c r="B1414" i="18"/>
  <c r="B1398" i="18"/>
  <c r="B1382" i="18"/>
  <c r="B1366" i="18"/>
  <c r="B1350" i="18"/>
  <c r="B1334" i="18"/>
  <c r="B1318" i="18"/>
  <c r="B1302" i="18"/>
  <c r="B1286" i="18"/>
  <c r="B1270" i="18"/>
  <c r="B1254" i="18"/>
  <c r="B1238" i="18"/>
  <c r="B1222" i="18"/>
  <c r="B1206" i="18"/>
  <c r="B1190" i="18"/>
  <c r="B1174" i="18"/>
  <c r="B1158" i="18"/>
  <c r="B1142" i="18"/>
  <c r="B1126" i="18"/>
  <c r="B1110" i="18"/>
  <c r="B1094" i="18"/>
  <c r="B1078" i="18"/>
  <c r="B1062" i="18"/>
  <c r="B1046" i="18"/>
  <c r="B1030" i="18"/>
  <c r="B1014" i="18"/>
  <c r="B998" i="18"/>
  <c r="B982" i="18"/>
  <c r="B966" i="18"/>
  <c r="B950" i="18"/>
  <c r="B934" i="18"/>
  <c r="B918" i="18"/>
  <c r="B902" i="18"/>
  <c r="B886" i="18"/>
  <c r="B870" i="18"/>
  <c r="B854" i="18"/>
  <c r="B838" i="18"/>
  <c r="B822" i="18"/>
  <c r="B806" i="18"/>
  <c r="B790" i="18"/>
  <c r="B774" i="18"/>
  <c r="B758" i="18"/>
  <c r="B742" i="18"/>
  <c r="B726" i="18"/>
  <c r="B710" i="18"/>
  <c r="B694" i="18"/>
  <c r="B678" i="18"/>
  <c r="B662" i="18"/>
  <c r="B646" i="18"/>
  <c r="B630" i="18"/>
  <c r="B614" i="18"/>
  <c r="B598" i="18"/>
  <c r="B582" i="18"/>
  <c r="B566" i="18"/>
  <c r="B550" i="18"/>
  <c r="B534" i="18"/>
  <c r="B518" i="18"/>
  <c r="B502" i="18"/>
  <c r="B486" i="18"/>
  <c r="B470" i="18"/>
  <c r="B454" i="18"/>
  <c r="B438" i="18"/>
  <c r="B422" i="18"/>
  <c r="B406" i="18"/>
  <c r="B390" i="18"/>
  <c r="B374" i="18"/>
  <c r="B358" i="18"/>
  <c r="B342" i="18"/>
  <c r="B326" i="18"/>
  <c r="B310" i="18"/>
  <c r="B294" i="18"/>
  <c r="B278" i="18"/>
  <c r="B262" i="18"/>
  <c r="B246" i="18"/>
  <c r="B230" i="18"/>
  <c r="B214" i="18"/>
  <c r="B198" i="18"/>
  <c r="B182" i="18"/>
  <c r="B166" i="18"/>
  <c r="B150" i="18"/>
  <c r="B134" i="18"/>
  <c r="B118" i="18"/>
  <c r="B102" i="18"/>
  <c r="K484" i="17"/>
  <c r="K404" i="17"/>
  <c r="K372" i="17"/>
  <c r="R292" i="17"/>
  <c r="K275" i="17"/>
  <c r="K271" i="17"/>
  <c r="K267" i="17"/>
  <c r="J263" i="17"/>
  <c r="K254" i="17"/>
  <c r="R249" i="17"/>
  <c r="R245" i="17"/>
  <c r="R241" i="17"/>
  <c r="P237" i="17"/>
  <c r="P233" i="17"/>
  <c r="N229" i="17"/>
  <c r="T224" i="17"/>
  <c r="Y219" i="17"/>
  <c r="K215" i="17"/>
  <c r="S210" i="17"/>
  <c r="P206" i="17"/>
  <c r="J436" i="17"/>
  <c r="S274" i="17"/>
  <c r="S270" i="17"/>
  <c r="S266" i="17"/>
  <c r="Y251" i="17"/>
  <c r="Y247" i="17"/>
  <c r="Y243" i="17"/>
  <c r="Y239" i="17"/>
  <c r="W235" i="17"/>
  <c r="V231" i="17"/>
  <c r="S225" i="17"/>
  <c r="Q221" i="17"/>
  <c r="U216" i="17"/>
  <c r="K423" i="17"/>
  <c r="K391" i="17"/>
  <c r="X293" i="17"/>
  <c r="Q284" i="17"/>
  <c r="K278" i="17"/>
  <c r="Z273" i="17"/>
  <c r="Z269" i="17"/>
  <c r="Z265" i="17"/>
  <c r="P252" i="17"/>
  <c r="P248" i="17"/>
  <c r="P244" i="17"/>
  <c r="P240" i="17"/>
  <c r="N236" i="17"/>
  <c r="U231" i="17"/>
  <c r="Z226" i="17"/>
  <c r="Z222" i="17"/>
  <c r="V218" i="17"/>
  <c r="R213" i="17"/>
  <c r="P209" i="17"/>
  <c r="B1493" i="18"/>
  <c r="B1477" i="18"/>
  <c r="B1461" i="18"/>
  <c r="B1445" i="18"/>
  <c r="B1429" i="18"/>
  <c r="B1413" i="18"/>
  <c r="B1397" i="18"/>
  <c r="B1381" i="18"/>
  <c r="B1365" i="18"/>
  <c r="B1349" i="18"/>
  <c r="B1333" i="18"/>
  <c r="B1317" i="18"/>
  <c r="B1301" i="18"/>
  <c r="B1285" i="18"/>
  <c r="B1269" i="18"/>
  <c r="B1253" i="18"/>
  <c r="B1235" i="18"/>
  <c r="B1215" i="18"/>
  <c r="B1191" i="18"/>
  <c r="B1171" i="18"/>
  <c r="B1151" i="18"/>
  <c r="B1127" i="18"/>
  <c r="B1107" i="18"/>
  <c r="B1087" i="18"/>
  <c r="B1063" i="18"/>
  <c r="B1043" i="18"/>
  <c r="B1023" i="18"/>
  <c r="B999" i="18"/>
  <c r="B979" i="18"/>
  <c r="B959" i="18"/>
  <c r="B935" i="18"/>
  <c r="B915" i="18"/>
  <c r="B895" i="18"/>
  <c r="B871" i="18"/>
  <c r="B851" i="18"/>
  <c r="B831" i="18"/>
  <c r="B807" i="18"/>
  <c r="B787" i="18"/>
  <c r="B767" i="18"/>
  <c r="B743" i="18"/>
  <c r="B723" i="18"/>
  <c r="B703" i="18"/>
  <c r="B679" i="18"/>
  <c r="B659" i="18"/>
  <c r="B639" i="18"/>
  <c r="B615" i="18"/>
  <c r="B595" i="18"/>
  <c r="B575" i="18"/>
  <c r="B551" i="18"/>
  <c r="B531" i="18"/>
  <c r="B511" i="18"/>
  <c r="B487" i="18"/>
  <c r="B467" i="18"/>
  <c r="B447" i="18"/>
  <c r="B423" i="18"/>
  <c r="B403" i="18"/>
  <c r="B383" i="18"/>
  <c r="B359" i="18"/>
  <c r="B339" i="18"/>
  <c r="B319" i="18"/>
  <c r="B295" i="18"/>
  <c r="B275" i="18"/>
  <c r="B255" i="18"/>
  <c r="B231" i="18"/>
  <c r="B211" i="18"/>
  <c r="B191" i="18"/>
  <c r="B167" i="18"/>
  <c r="B147" i="18"/>
  <c r="J373" i="17"/>
  <c r="Y273" i="17"/>
  <c r="W239" i="17"/>
  <c r="X221" i="17"/>
  <c r="U209" i="17"/>
  <c r="O202" i="17"/>
  <c r="O197" i="17"/>
  <c r="U188" i="17"/>
  <c r="Q171" i="17"/>
  <c r="W166" i="17"/>
  <c r="R154" i="17"/>
  <c r="Q149" i="17"/>
  <c r="O145" i="17"/>
  <c r="O127" i="17"/>
  <c r="O122" i="17"/>
  <c r="O117" i="17"/>
  <c r="J112" i="17"/>
  <c r="J106" i="17"/>
  <c r="J101" i="17"/>
  <c r="Z95" i="17"/>
  <c r="Z89" i="17"/>
  <c r="P80" i="17"/>
  <c r="P74" i="17"/>
  <c r="P69" i="17"/>
  <c r="P64" i="17"/>
  <c r="P58" i="17"/>
  <c r="V48" i="17"/>
  <c r="Z39" i="17"/>
  <c r="X31" i="17"/>
  <c r="X26" i="17"/>
  <c r="X21" i="17"/>
  <c r="V13" i="17"/>
  <c r="V8" i="17"/>
  <c r="V3" i="17"/>
  <c r="J303" i="17"/>
  <c r="N263" i="17"/>
  <c r="U251" i="17"/>
  <c r="Q238" i="17"/>
  <c r="Y222" i="17"/>
  <c r="T210" i="17"/>
  <c r="V203" i="17"/>
  <c r="V197" i="17"/>
  <c r="K192" i="17"/>
  <c r="K187" i="17"/>
  <c r="K181" i="17"/>
  <c r="P171" i="17"/>
  <c r="N166" i="17"/>
  <c r="Y153" i="17"/>
  <c r="X148" i="17"/>
  <c r="V129" i="17"/>
  <c r="V124" i="17"/>
  <c r="V119" i="17"/>
  <c r="Z107" i="17"/>
  <c r="Z102" i="17"/>
  <c r="Q98" i="17"/>
  <c r="Q92" i="17"/>
  <c r="Q87" i="17"/>
  <c r="W82" i="17"/>
  <c r="W77" i="17"/>
  <c r="W71" i="17"/>
  <c r="W66" i="17"/>
  <c r="W61" i="17"/>
  <c r="W55" i="17"/>
  <c r="U47" i="17"/>
  <c r="W34" i="17"/>
  <c r="W28" i="17"/>
  <c r="W23" i="17"/>
  <c r="U15" i="17"/>
  <c r="U3" i="17"/>
  <c r="J363" i="17"/>
  <c r="Y270" i="17"/>
  <c r="W248" i="17"/>
  <c r="O229" i="17"/>
  <c r="Q210" i="17"/>
  <c r="U196" i="17"/>
  <c r="J188" i="17"/>
  <c r="J180" i="17"/>
  <c r="R160" i="17"/>
  <c r="P154" i="17"/>
  <c r="S140" i="17"/>
  <c r="U122" i="17"/>
  <c r="Q105" i="17"/>
  <c r="X98" i="17"/>
  <c r="X90" i="17"/>
  <c r="V76" i="17"/>
  <c r="V68" i="17"/>
  <c r="V60" i="17"/>
  <c r="K46" i="17"/>
  <c r="N32" i="17"/>
  <c r="N24" i="17"/>
  <c r="K14" i="17"/>
  <c r="K6" i="17"/>
  <c r="B65" i="18"/>
  <c r="S278" i="17"/>
  <c r="Q231" i="17"/>
  <c r="K204" i="17"/>
  <c r="R187" i="17"/>
  <c r="W152" i="17"/>
  <c r="X101" i="17"/>
  <c r="S6" i="17"/>
  <c r="A465" i="3"/>
  <c r="A529" i="3"/>
  <c r="A597" i="3"/>
  <c r="A661" i="3"/>
  <c r="A727" i="3"/>
  <c r="A792" i="3"/>
  <c r="A858" i="3"/>
  <c r="A922" i="3"/>
  <c r="A986" i="3"/>
  <c r="A1052" i="3"/>
  <c r="A1117" i="3"/>
  <c r="A1181" i="3"/>
  <c r="A1246" i="3"/>
  <c r="A1310" i="3"/>
  <c r="A1375" i="3"/>
  <c r="A1440" i="3"/>
  <c r="A1504" i="3"/>
  <c r="A1569" i="3"/>
  <c r="A1632" i="3"/>
  <c r="A1696" i="3"/>
  <c r="A1764" i="3"/>
  <c r="A1828" i="3"/>
  <c r="A1893" i="3"/>
  <c r="A1958" i="3"/>
  <c r="A2032" i="3"/>
  <c r="A2097" i="3"/>
  <c r="A2161" i="3"/>
  <c r="A2227" i="3"/>
  <c r="A2292" i="3"/>
  <c r="A2359" i="3"/>
  <c r="A2423" i="3"/>
  <c r="A2488" i="3"/>
  <c r="A2552" i="3"/>
  <c r="A2624" i="3"/>
  <c r="A2689" i="3"/>
  <c r="A2758" i="3"/>
  <c r="A2826" i="3"/>
  <c r="A2890" i="3"/>
  <c r="A2954" i="3"/>
  <c r="A3018" i="3"/>
  <c r="A3084" i="3"/>
  <c r="A3148" i="3"/>
  <c r="A3219" i="3"/>
  <c r="A3284" i="3"/>
  <c r="A3349" i="3"/>
  <c r="A3441" i="3"/>
  <c r="A3571" i="3"/>
  <c r="A3374" i="3"/>
  <c r="A28" i="3"/>
  <c r="A92" i="3"/>
  <c r="A163" i="3"/>
  <c r="A232" i="3"/>
  <c r="A298" i="3"/>
  <c r="A362" i="3"/>
  <c r="A427" i="3"/>
  <c r="A490" i="3"/>
  <c r="A556" i="3"/>
  <c r="A622" i="3"/>
  <c r="A686" i="3"/>
  <c r="A752" i="3"/>
  <c r="A817" i="3"/>
  <c r="A883" i="3"/>
  <c r="A947" i="3"/>
  <c r="A1013" i="3"/>
  <c r="A1077" i="3"/>
  <c r="A1142" i="3"/>
  <c r="A1207" i="3"/>
  <c r="A1271" i="3"/>
  <c r="A1335" i="3"/>
  <c r="A1400" i="3"/>
  <c r="A1465" i="3"/>
  <c r="A1529" i="3"/>
  <c r="A1592" i="3"/>
  <c r="A1657" i="3"/>
  <c r="A1721" i="3"/>
  <c r="A1789" i="3"/>
  <c r="A1854" i="3"/>
  <c r="A1919" i="3"/>
  <c r="A1983" i="3"/>
  <c r="A2057" i="3"/>
  <c r="A2122" i="3"/>
  <c r="A2188" i="3"/>
  <c r="A2252" i="3"/>
  <c r="A2317" i="3"/>
  <c r="A2384" i="3"/>
  <c r="A2448" i="3"/>
  <c r="A2513" i="3"/>
  <c r="A2580" i="3"/>
  <c r="A2649" i="3"/>
  <c r="A2716" i="3"/>
  <c r="A2787" i="3"/>
  <c r="A2851" i="3"/>
  <c r="A2915" i="3"/>
  <c r="A2979" i="3"/>
  <c r="A3059" i="3"/>
  <c r="A21" i="3"/>
  <c r="A85" i="3"/>
  <c r="A156" i="3"/>
  <c r="A225" i="3"/>
  <c r="A291" i="3"/>
  <c r="A355" i="3"/>
  <c r="A420" i="3"/>
  <c r="A483" i="3"/>
  <c r="A549" i="3"/>
  <c r="A615" i="3"/>
  <c r="A679" i="3"/>
  <c r="A745" i="3"/>
  <c r="A810" i="3"/>
  <c r="A876" i="3"/>
  <c r="A940" i="3"/>
  <c r="A1006" i="3"/>
  <c r="A1070" i="3"/>
  <c r="A1135" i="3"/>
  <c r="A1200" i="3"/>
  <c r="A1264" i="3"/>
  <c r="A1328" i="3"/>
  <c r="A1393" i="3"/>
  <c r="A1458" i="3"/>
  <c r="A1522" i="3"/>
  <c r="A1587" i="3"/>
  <c r="A1650" i="3"/>
  <c r="A1722" i="3"/>
  <c r="A1790" i="3"/>
  <c r="A1855" i="3"/>
  <c r="A1920" i="3"/>
  <c r="A1984" i="3"/>
  <c r="A2058" i="3"/>
  <c r="A2123" i="3"/>
  <c r="A2189" i="3"/>
  <c r="A2253" i="3"/>
  <c r="A2318" i="3"/>
  <c r="A2385" i="3"/>
  <c r="A2449" i="3"/>
  <c r="A2514" i="3"/>
  <c r="A2581" i="3"/>
  <c r="A2650" i="3"/>
  <c r="A2717" i="3"/>
  <c r="A2788" i="3"/>
  <c r="A2852" i="3"/>
  <c r="A2916" i="3"/>
  <c r="A2980" i="3"/>
  <c r="A3044" i="3"/>
  <c r="A3110" i="3"/>
  <c r="A3176" i="3"/>
  <c r="A3245" i="3"/>
  <c r="A3310" i="3"/>
  <c r="A3375" i="3"/>
  <c r="A3443" i="3"/>
  <c r="A22" i="3"/>
  <c r="A86" i="3"/>
  <c r="A157" i="3"/>
  <c r="A226" i="3"/>
  <c r="A292" i="3"/>
  <c r="A356" i="3"/>
  <c r="A421" i="3"/>
  <c r="A484" i="3"/>
  <c r="A550" i="3"/>
  <c r="A616" i="3"/>
  <c r="A680" i="3"/>
  <c r="A746" i="3"/>
  <c r="A811" i="3"/>
  <c r="A877" i="3"/>
  <c r="A941" i="3"/>
  <c r="A1007" i="3"/>
  <c r="A1071" i="3"/>
  <c r="A1136" i="3"/>
  <c r="A1201" i="3"/>
  <c r="A1265" i="3"/>
  <c r="A1329" i="3"/>
  <c r="A1394" i="3"/>
  <c r="A1459" i="3"/>
  <c r="A1523" i="3"/>
  <c r="A1594" i="3"/>
  <c r="A1659" i="3"/>
  <c r="A1723" i="3"/>
  <c r="A1791" i="3"/>
  <c r="A1856" i="3"/>
  <c r="A1921" i="3"/>
  <c r="A1985" i="3"/>
  <c r="A2059" i="3"/>
  <c r="A2124" i="3"/>
  <c r="A2190" i="3"/>
  <c r="A2254" i="3"/>
  <c r="A2319" i="3"/>
  <c r="A2386" i="3"/>
  <c r="A2451" i="3"/>
  <c r="A2515" i="3"/>
  <c r="A2585" i="3"/>
  <c r="A2651" i="3"/>
  <c r="A2718" i="3"/>
  <c r="A2789" i="3"/>
  <c r="A2853" i="3"/>
  <c r="A2917" i="3"/>
  <c r="A2981" i="3"/>
  <c r="A3045" i="3"/>
  <c r="A3111" i="3"/>
  <c r="A3177" i="3"/>
  <c r="A3246" i="3"/>
  <c r="A3311" i="3"/>
  <c r="A3376" i="3"/>
  <c r="A3444" i="3"/>
  <c r="A3510" i="3"/>
  <c r="A3574" i="3"/>
  <c r="A3535" i="3"/>
  <c r="A3431" i="3"/>
  <c r="A3268" i="3"/>
  <c r="A23" i="3"/>
  <c r="A87" i="3"/>
  <c r="A158" i="3"/>
  <c r="A227" i="3"/>
  <c r="A293" i="3"/>
  <c r="A357" i="3"/>
  <c r="A422" i="3"/>
  <c r="A485" i="3"/>
  <c r="A551" i="3"/>
  <c r="A617" i="3"/>
  <c r="A681" i="3"/>
  <c r="A747" i="3"/>
  <c r="A812" i="3"/>
  <c r="A878" i="3"/>
  <c r="A942" i="3"/>
  <c r="A1008" i="3"/>
  <c r="A1072" i="3"/>
  <c r="A1137" i="3"/>
  <c r="A1202" i="3"/>
  <c r="A1266" i="3"/>
  <c r="A1330" i="3"/>
  <c r="A1395" i="3"/>
  <c r="A1460" i="3"/>
  <c r="A1524" i="3"/>
  <c r="A1595" i="3"/>
  <c r="A1660" i="3"/>
  <c r="A1724" i="3"/>
  <c r="A1792" i="3"/>
  <c r="A1857" i="3"/>
  <c r="A1922" i="3"/>
  <c r="A1986" i="3"/>
  <c r="A2060" i="3"/>
  <c r="A2125" i="3"/>
  <c r="A2191" i="3"/>
  <c r="A2255" i="3"/>
  <c r="A2320" i="3"/>
  <c r="A2387" i="3"/>
  <c r="A2452" i="3"/>
  <c r="A2516" i="3"/>
  <c r="A2586" i="3"/>
  <c r="A2652" i="3"/>
  <c r="A2719" i="3"/>
  <c r="A2790" i="3"/>
  <c r="A2854" i="3"/>
  <c r="A2918" i="3"/>
  <c r="A2982" i="3"/>
  <c r="A3046" i="3"/>
  <c r="A3112" i="3"/>
  <c r="A3178" i="3"/>
  <c r="A3247" i="3"/>
  <c r="A3312" i="3"/>
  <c r="A3377" i="3"/>
  <c r="A3445" i="3"/>
  <c r="A3575" i="3"/>
  <c r="A3505" i="3"/>
  <c r="A3426" i="3"/>
  <c r="A40" i="3"/>
  <c r="A105" i="3"/>
  <c r="A180" i="3"/>
  <c r="A254" i="3"/>
  <c r="A318" i="3"/>
  <c r="A382" i="3"/>
  <c r="A446" i="3"/>
  <c r="A510" i="3"/>
  <c r="A576" i="3"/>
  <c r="A642" i="3"/>
  <c r="A706" i="3"/>
  <c r="A772" i="3"/>
  <c r="A837" i="3"/>
  <c r="A903" i="3"/>
  <c r="A967" i="3"/>
  <c r="A1033" i="3"/>
  <c r="A1097" i="3"/>
  <c r="A1162" i="3"/>
  <c r="A1227" i="3"/>
  <c r="A1291" i="3"/>
  <c r="A1355" i="3"/>
  <c r="A1420" i="3"/>
  <c r="A1485" i="3"/>
  <c r="A1549" i="3"/>
  <c r="A1612" i="3"/>
  <c r="A1677" i="3"/>
  <c r="A1743" i="3"/>
  <c r="A1809" i="3"/>
  <c r="A1874" i="3"/>
  <c r="A1939" i="3"/>
  <c r="A2013" i="3"/>
  <c r="A2078" i="3"/>
  <c r="A2142" i="3"/>
  <c r="A2208" i="3"/>
  <c r="A2273" i="3"/>
  <c r="A2340" i="3"/>
  <c r="A2404" i="3"/>
  <c r="A2469" i="3"/>
  <c r="A2533" i="3"/>
  <c r="A2605" i="3"/>
  <c r="A2669" i="3"/>
  <c r="A2737" i="3"/>
  <c r="A2807" i="3"/>
  <c r="A2871" i="3"/>
  <c r="A2935" i="3"/>
  <c r="A2999" i="3"/>
  <c r="A3065" i="3"/>
  <c r="A3129" i="3"/>
  <c r="A3197" i="3"/>
  <c r="A3264" i="3"/>
  <c r="A3329" i="3"/>
  <c r="A3394" i="3"/>
  <c r="A3462" i="3"/>
  <c r="A3528" i="3"/>
  <c r="A3487" i="3"/>
  <c r="A3350" i="3"/>
  <c r="K482" i="17"/>
  <c r="K402" i="17"/>
  <c r="K358" i="17"/>
  <c r="K303" i="17"/>
  <c r="Z278" i="17"/>
  <c r="X274" i="17"/>
  <c r="X270" i="17"/>
  <c r="X266" i="17"/>
  <c r="O253" i="17"/>
  <c r="N249" i="17"/>
  <c r="N245" i="17"/>
  <c r="N241" i="17"/>
  <c r="T236" i="17"/>
  <c r="T232" i="17"/>
  <c r="Y227" i="17"/>
  <c r="X223" i="17"/>
  <c r="K219" i="17"/>
  <c r="P214" i="17"/>
  <c r="N210" i="17"/>
  <c r="K433" i="17"/>
  <c r="K397" i="17"/>
  <c r="K292" i="17"/>
  <c r="X278" i="17"/>
  <c r="V274" i="17"/>
  <c r="V270" i="17"/>
  <c r="V266" i="17"/>
  <c r="K252" i="17"/>
  <c r="K248" i="17"/>
  <c r="K244" i="17"/>
  <c r="K240" i="17"/>
  <c r="R235" i="17"/>
  <c r="P231" i="17"/>
  <c r="N227" i="17"/>
  <c r="N223" i="17"/>
  <c r="Y217" i="17"/>
  <c r="V213" i="17"/>
  <c r="K209" i="17"/>
  <c r="B1492" i="18"/>
  <c r="B1476" i="18"/>
  <c r="B1460" i="18"/>
  <c r="B1444" i="18"/>
  <c r="B1428" i="18"/>
  <c r="B1412" i="18"/>
  <c r="B1396" i="18"/>
  <c r="B1380" i="18"/>
  <c r="B1364" i="18"/>
  <c r="B1348" i="18"/>
  <c r="B1332" i="18"/>
  <c r="B1316" i="18"/>
  <c r="B1300" i="18"/>
  <c r="B1284" i="18"/>
  <c r="B1268" i="18"/>
  <c r="B1252" i="18"/>
  <c r="B1236" i="18"/>
  <c r="B1220" i="18"/>
  <c r="B1204" i="18"/>
  <c r="B1188" i="18"/>
  <c r="B1172" i="18"/>
  <c r="B1156" i="18"/>
  <c r="B1140" i="18"/>
  <c r="B1124" i="18"/>
  <c r="B1108" i="18"/>
  <c r="B1092" i="18"/>
  <c r="B1076" i="18"/>
  <c r="B1060" i="18"/>
  <c r="B1044" i="18"/>
  <c r="B1028" i="18"/>
  <c r="B1012" i="18"/>
  <c r="B996" i="18"/>
  <c r="B980" i="18"/>
  <c r="B964" i="18"/>
  <c r="B948" i="18"/>
  <c r="B932" i="18"/>
  <c r="B916" i="18"/>
  <c r="B900" i="18"/>
  <c r="B884" i="18"/>
  <c r="B868" i="18"/>
  <c r="B852" i="18"/>
  <c r="B836" i="18"/>
  <c r="B820" i="18"/>
  <c r="B804" i="18"/>
  <c r="B788" i="18"/>
  <c r="B772" i="18"/>
  <c r="B756" i="18"/>
  <c r="B740" i="18"/>
  <c r="B724" i="18"/>
  <c r="B708" i="18"/>
  <c r="B692" i="18"/>
  <c r="B676" i="18"/>
  <c r="B660" i="18"/>
  <c r="B644" i="18"/>
  <c r="B628" i="18"/>
  <c r="B612" i="18"/>
  <c r="B596" i="18"/>
  <c r="B580" i="18"/>
  <c r="B564" i="18"/>
  <c r="B548" i="18"/>
  <c r="B532" i="18"/>
  <c r="B516" i="18"/>
  <c r="B500" i="18"/>
  <c r="B484" i="18"/>
  <c r="B468" i="18"/>
  <c r="B452" i="18"/>
  <c r="B436" i="18"/>
  <c r="B420" i="18"/>
  <c r="B404" i="18"/>
  <c r="B388" i="18"/>
  <c r="B372" i="18"/>
  <c r="B356" i="18"/>
  <c r="B340" i="18"/>
  <c r="B324" i="18"/>
  <c r="B308" i="18"/>
  <c r="B292" i="18"/>
  <c r="B276" i="18"/>
  <c r="B260" i="18"/>
  <c r="B244" i="18"/>
  <c r="B228" i="18"/>
  <c r="B212" i="18"/>
  <c r="B196" i="18"/>
  <c r="B180" i="18"/>
  <c r="B164" i="18"/>
  <c r="B148" i="18"/>
  <c r="B132" i="18"/>
  <c r="B116" i="18"/>
  <c r="B100" i="18"/>
  <c r="K313" i="17"/>
  <c r="T274" i="17"/>
  <c r="T270" i="17"/>
  <c r="T266" i="17"/>
  <c r="T253" i="17"/>
  <c r="Z248" i="17"/>
  <c r="Z244" i="17"/>
  <c r="Z240" i="17"/>
  <c r="X236" i="17"/>
  <c r="X232" i="17"/>
  <c r="V228" i="17"/>
  <c r="K224" i="17"/>
  <c r="P219" i="17"/>
  <c r="T214" i="17"/>
  <c r="Z209" i="17"/>
  <c r="X205" i="17"/>
  <c r="J313" i="17"/>
  <c r="Z284" i="17"/>
  <c r="U278" i="17"/>
  <c r="J274" i="17"/>
  <c r="J270" i="17"/>
  <c r="J266" i="17"/>
  <c r="Q251" i="17"/>
  <c r="Q247" i="17"/>
  <c r="Q243" i="17"/>
  <c r="P239" i="17"/>
  <c r="O235" i="17"/>
  <c r="U230" i="17"/>
  <c r="J225" i="17"/>
  <c r="Y220" i="17"/>
  <c r="K487" i="17"/>
  <c r="K451" i="17"/>
  <c r="K332" i="17"/>
  <c r="P293" i="17"/>
  <c r="R273" i="17"/>
  <c r="R269" i="17"/>
  <c r="R265" i="17"/>
  <c r="Z255" i="17"/>
  <c r="X251" i="17"/>
  <c r="X247" i="17"/>
  <c r="X243" i="17"/>
  <c r="X239" i="17"/>
  <c r="V235" i="17"/>
  <c r="K231" i="17"/>
  <c r="R226" i="17"/>
  <c r="Q222" i="17"/>
  <c r="U217" i="17"/>
  <c r="Z212" i="17"/>
  <c r="X208" i="17"/>
  <c r="B1491" i="18"/>
  <c r="B1475" i="18"/>
  <c r="B1459" i="18"/>
  <c r="B1443" i="18"/>
  <c r="B1427" i="18"/>
  <c r="B1411" i="18"/>
  <c r="B1395" i="18"/>
  <c r="B1379" i="18"/>
  <c r="B1363" i="18"/>
  <c r="B1347" i="18"/>
  <c r="B1331" i="18"/>
  <c r="B1315" i="18"/>
  <c r="B1299" i="18"/>
  <c r="B1283" i="18"/>
  <c r="B1267" i="18"/>
  <c r="B1251" i="18"/>
  <c r="B1233" i="18"/>
  <c r="B1213" i="18"/>
  <c r="B1189" i="18"/>
  <c r="B1169" i="18"/>
  <c r="B1149" i="18"/>
  <c r="B1125" i="18"/>
  <c r="B1105" i="18"/>
  <c r="B1085" i="18"/>
  <c r="B1061" i="18"/>
  <c r="B1041" i="18"/>
  <c r="B1021" i="18"/>
  <c r="B997" i="18"/>
  <c r="B977" i="18"/>
  <c r="B957" i="18"/>
  <c r="B933" i="18"/>
  <c r="B913" i="18"/>
  <c r="B893" i="18"/>
  <c r="B869" i="18"/>
  <c r="B849" i="18"/>
  <c r="B829" i="18"/>
  <c r="B805" i="18"/>
  <c r="B785" i="18"/>
  <c r="B765" i="18"/>
  <c r="B741" i="18"/>
  <c r="B721" i="18"/>
  <c r="B701" i="18"/>
  <c r="B677" i="18"/>
  <c r="B657" i="18"/>
  <c r="B637" i="18"/>
  <c r="B613" i="18"/>
  <c r="B593" i="18"/>
  <c r="B573" i="18"/>
  <c r="B549" i="18"/>
  <c r="B529" i="18"/>
  <c r="B509" i="18"/>
  <c r="B485" i="18"/>
  <c r="B465" i="18"/>
  <c r="B445" i="18"/>
  <c r="B421" i="18"/>
  <c r="B401" i="18"/>
  <c r="B381" i="18"/>
  <c r="B357" i="18"/>
  <c r="B337" i="18"/>
  <c r="B317" i="18"/>
  <c r="B293" i="18"/>
  <c r="B273" i="18"/>
  <c r="B253" i="18"/>
  <c r="B229" i="18"/>
  <c r="B209" i="18"/>
  <c r="B189" i="18"/>
  <c r="B165" i="18"/>
  <c r="B145" i="18"/>
  <c r="Y269" i="17"/>
  <c r="T238" i="17"/>
  <c r="S220" i="17"/>
  <c r="K207" i="17"/>
  <c r="W201" i="17"/>
  <c r="W196" i="17"/>
  <c r="U185" i="17"/>
  <c r="Y170" i="17"/>
  <c r="O166" i="17"/>
  <c r="Z153" i="17"/>
  <c r="Y148" i="17"/>
  <c r="S137" i="17"/>
  <c r="W131" i="17"/>
  <c r="W126" i="17"/>
  <c r="W121" i="17"/>
  <c r="S110" i="17"/>
  <c r="S105" i="17"/>
  <c r="R94" i="17"/>
  <c r="R89" i="17"/>
  <c r="X79" i="17"/>
  <c r="X73" i="17"/>
  <c r="X68" i="17"/>
  <c r="X63" i="17"/>
  <c r="X57" i="17"/>
  <c r="N48" i="17"/>
  <c r="R38" i="17"/>
  <c r="P31" i="17"/>
  <c r="P26" i="17"/>
  <c r="P20" i="17"/>
  <c r="N13" i="17"/>
  <c r="N8" i="17"/>
  <c r="B117" i="18"/>
  <c r="W293" i="17"/>
  <c r="Y278" i="17"/>
  <c r="O250" i="17"/>
  <c r="Q234" i="17"/>
  <c r="V221" i="17"/>
  <c r="S209" i="17"/>
  <c r="N202" i="17"/>
  <c r="N197" i="17"/>
  <c r="T191" i="17"/>
  <c r="T185" i="17"/>
  <c r="T180" i="17"/>
  <c r="X170" i="17"/>
  <c r="V164" i="17"/>
  <c r="Q153" i="17"/>
  <c r="N129" i="17"/>
  <c r="N124" i="17"/>
  <c r="N119" i="17"/>
  <c r="R112" i="17"/>
  <c r="R107" i="17"/>
  <c r="R102" i="17"/>
  <c r="Y97" i="17"/>
  <c r="Y91" i="17"/>
  <c r="Y86" i="17"/>
  <c r="O82" i="17"/>
  <c r="O76" i="17"/>
  <c r="O71" i="17"/>
  <c r="O66" i="17"/>
  <c r="O60" i="17"/>
  <c r="O55" i="17"/>
  <c r="U46" i="17"/>
  <c r="O33" i="17"/>
  <c r="O28" i="17"/>
  <c r="O23" i="17"/>
  <c r="U12" i="17"/>
  <c r="A12" i="3"/>
  <c r="J334" i="17"/>
  <c r="Y266" i="17"/>
  <c r="S247" i="17"/>
  <c r="W226" i="17"/>
  <c r="S208" i="17"/>
  <c r="K196" i="17"/>
  <c r="S187" i="17"/>
  <c r="S179" i="17"/>
  <c r="X152" i="17"/>
  <c r="U119" i="17"/>
  <c r="Y112" i="17"/>
  <c r="Y104" i="17"/>
  <c r="P97" i="17"/>
  <c r="P89" i="17"/>
  <c r="N75" i="17"/>
  <c r="N67" i="17"/>
  <c r="N59" i="17"/>
  <c r="T52" i="17"/>
  <c r="T44" i="17"/>
  <c r="V30" i="17"/>
  <c r="V22" i="17"/>
  <c r="T12" i="17"/>
  <c r="T4" i="17"/>
  <c r="O230" i="17"/>
  <c r="T202" i="17"/>
  <c r="Z185" i="17"/>
  <c r="S50" i="17"/>
  <c r="A410" i="3"/>
  <c r="A473" i="3"/>
  <c r="A539" i="3"/>
  <c r="A605" i="3"/>
  <c r="A669" i="3"/>
  <c r="A735" i="3"/>
  <c r="A800" i="3"/>
  <c r="A866" i="3"/>
  <c r="A930" i="3"/>
  <c r="A994" i="3"/>
  <c r="A1060" i="3"/>
  <c r="A1125" i="3"/>
  <c r="A1190" i="3"/>
  <c r="A1254" i="3"/>
  <c r="A1318" i="3"/>
  <c r="A1383" i="3"/>
  <c r="A1448" i="3"/>
  <c r="A1512" i="3"/>
  <c r="A1577" i="3"/>
  <c r="A1640" i="3"/>
  <c r="A1704" i="3"/>
  <c r="A1772" i="3"/>
  <c r="A1836" i="3"/>
  <c r="A1902" i="3"/>
  <c r="A1966" i="3"/>
  <c r="A2040" i="3"/>
  <c r="A2105" i="3"/>
  <c r="A2169" i="3"/>
  <c r="A2235" i="3"/>
  <c r="A2300" i="3"/>
  <c r="A2367" i="3"/>
  <c r="A2431" i="3"/>
  <c r="A2496" i="3"/>
  <c r="A2563" i="3"/>
  <c r="A2632" i="3"/>
  <c r="A2697" i="3"/>
  <c r="A2770" i="3"/>
  <c r="A2834" i="3"/>
  <c r="A2898" i="3"/>
  <c r="A2962" i="3"/>
  <c r="A3026" i="3"/>
  <c r="A3092" i="3"/>
  <c r="A3156" i="3"/>
  <c r="A3227" i="3"/>
  <c r="A3292" i="3"/>
  <c r="A3357" i="3"/>
  <c r="A3457" i="3"/>
  <c r="A3587" i="3"/>
  <c r="A3434" i="3"/>
  <c r="A36" i="3"/>
  <c r="A100" i="3"/>
  <c r="A171" i="3"/>
  <c r="A240" i="3"/>
  <c r="A306" i="3"/>
  <c r="A370" i="3"/>
  <c r="A434" i="3"/>
  <c r="A498" i="3"/>
  <c r="A564" i="3"/>
  <c r="A630" i="3"/>
  <c r="A694" i="3"/>
  <c r="A760" i="3"/>
  <c r="A825" i="3"/>
  <c r="A891" i="3"/>
  <c r="A955" i="3"/>
  <c r="A1021" i="3"/>
  <c r="A1085" i="3"/>
  <c r="A1150" i="3"/>
  <c r="A1215" i="3"/>
  <c r="A1279" i="3"/>
  <c r="A1343" i="3"/>
  <c r="A1408" i="3"/>
  <c r="A1473" i="3"/>
  <c r="A1537" i="3"/>
  <c r="A1600" i="3"/>
  <c r="A1665" i="3"/>
  <c r="A1731" i="3"/>
  <c r="A1797" i="3"/>
  <c r="A1862" i="3"/>
  <c r="A1927" i="3"/>
  <c r="A1991" i="3"/>
  <c r="A2065" i="3"/>
  <c r="A2130" i="3"/>
  <c r="A2196" i="3"/>
  <c r="A2260" i="3"/>
  <c r="A2325" i="3"/>
  <c r="A2392" i="3"/>
  <c r="A2457" i="3"/>
  <c r="A2521" i="3"/>
  <c r="A2591" i="3"/>
  <c r="A2657" i="3"/>
  <c r="A2724" i="3"/>
  <c r="A2795" i="3"/>
  <c r="A2859" i="3"/>
  <c r="A2923" i="3"/>
  <c r="A2987" i="3"/>
  <c r="A3085" i="3"/>
  <c r="A29" i="3"/>
  <c r="A93" i="3"/>
  <c r="A164" i="3"/>
  <c r="A233" i="3"/>
  <c r="A299" i="3"/>
  <c r="A363" i="3"/>
  <c r="A428" i="3"/>
  <c r="A491" i="3"/>
  <c r="A557" i="3"/>
  <c r="A623" i="3"/>
  <c r="A687" i="3"/>
  <c r="A753" i="3"/>
  <c r="A818" i="3"/>
  <c r="A884" i="3"/>
  <c r="A948" i="3"/>
  <c r="A1014" i="3"/>
  <c r="A1078" i="3"/>
  <c r="A1143" i="3"/>
  <c r="A1208" i="3"/>
  <c r="A1272" i="3"/>
  <c r="A1336" i="3"/>
  <c r="A1401" i="3"/>
  <c r="A1466" i="3"/>
  <c r="A1530" i="3"/>
  <c r="A1593" i="3"/>
  <c r="A1658" i="3"/>
  <c r="A1732" i="3"/>
  <c r="A1798" i="3"/>
  <c r="A1863" i="3"/>
  <c r="A1928" i="3"/>
  <c r="A1992" i="3"/>
  <c r="A2066" i="3"/>
  <c r="A2131" i="3"/>
  <c r="A2197" i="3"/>
  <c r="A2261" i="3"/>
  <c r="A2326" i="3"/>
  <c r="A2393" i="3"/>
  <c r="A2458" i="3"/>
  <c r="A2522" i="3"/>
  <c r="A2592" i="3"/>
  <c r="A2658" i="3"/>
  <c r="A2725" i="3"/>
  <c r="A2796" i="3"/>
  <c r="A2860" i="3"/>
  <c r="A2924" i="3"/>
  <c r="A2988" i="3"/>
  <c r="A3052" i="3"/>
  <c r="A3118" i="3"/>
  <c r="A3186" i="3"/>
  <c r="A3253" i="3"/>
  <c r="A3318" i="3"/>
  <c r="A3383" i="3"/>
  <c r="A3451" i="3"/>
  <c r="A30" i="3"/>
  <c r="A94" i="3"/>
  <c r="A165" i="3"/>
  <c r="A234" i="3"/>
  <c r="A300" i="3"/>
  <c r="A364" i="3"/>
  <c r="A429" i="3"/>
  <c r="A492" i="3"/>
  <c r="A558" i="3"/>
  <c r="A624" i="3"/>
  <c r="A688" i="3"/>
  <c r="A754" i="3"/>
  <c r="A819" i="3"/>
  <c r="A885" i="3"/>
  <c r="A949" i="3"/>
  <c r="A1015" i="3"/>
  <c r="A1079" i="3"/>
  <c r="A1144" i="3"/>
  <c r="A1209" i="3"/>
  <c r="A1273" i="3"/>
  <c r="A1337" i="3"/>
  <c r="A1402" i="3"/>
  <c r="A1467" i="3"/>
  <c r="A1531" i="3"/>
  <c r="A1602" i="3"/>
  <c r="A1667" i="3"/>
  <c r="A1733" i="3"/>
  <c r="A1799" i="3"/>
  <c r="A1864" i="3"/>
  <c r="A1929" i="3"/>
  <c r="A1993" i="3"/>
  <c r="A2067" i="3"/>
  <c r="A2132" i="3"/>
  <c r="A2198" i="3"/>
  <c r="A2262" i="3"/>
  <c r="A2327" i="3"/>
  <c r="A2394" i="3"/>
  <c r="A2459" i="3"/>
  <c r="A2523" i="3"/>
  <c r="A2593" i="3"/>
  <c r="A2659" i="3"/>
  <c r="A2726" i="3"/>
  <c r="A2797" i="3"/>
  <c r="A2861" i="3"/>
  <c r="A2925" i="3"/>
  <c r="A2989" i="3"/>
  <c r="A3053" i="3"/>
  <c r="A3119" i="3"/>
  <c r="A3187" i="3"/>
  <c r="A3254" i="3"/>
  <c r="A3319" i="3"/>
  <c r="A3384" i="3"/>
  <c r="A3452" i="3"/>
  <c r="A3518" i="3"/>
  <c r="A3582" i="3"/>
  <c r="A3551" i="3"/>
  <c r="A3463" i="3"/>
  <c r="A3325" i="3"/>
  <c r="A31" i="3"/>
  <c r="A95" i="3"/>
  <c r="A166" i="3"/>
  <c r="A235" i="3"/>
  <c r="A301" i="3"/>
  <c r="A365" i="3"/>
  <c r="A430" i="3"/>
  <c r="A493" i="3"/>
  <c r="A559" i="3"/>
  <c r="A625" i="3"/>
  <c r="A689" i="3"/>
  <c r="A755" i="3"/>
  <c r="A820" i="3"/>
  <c r="A886" i="3"/>
  <c r="A950" i="3"/>
  <c r="A1016" i="3"/>
  <c r="A1080" i="3"/>
  <c r="A1145" i="3"/>
  <c r="A1210" i="3"/>
  <c r="A1274" i="3"/>
  <c r="A1338" i="3"/>
  <c r="A1403" i="3"/>
  <c r="A1468" i="3"/>
  <c r="A1532" i="3"/>
  <c r="A1603" i="3"/>
  <c r="A1668" i="3"/>
  <c r="A1734" i="3"/>
  <c r="A1800" i="3"/>
  <c r="A1865" i="3"/>
  <c r="A1930" i="3"/>
  <c r="A2004" i="3"/>
  <c r="A2068" i="3"/>
  <c r="A2133" i="3"/>
  <c r="A2199" i="3"/>
  <c r="A2263" i="3"/>
  <c r="A2328" i="3"/>
  <c r="A2395" i="3"/>
  <c r="A2460" i="3"/>
  <c r="A2524" i="3"/>
  <c r="A2594" i="3"/>
  <c r="A2660" i="3"/>
  <c r="A2727" i="3"/>
  <c r="A2798" i="3"/>
  <c r="A2862" i="3"/>
  <c r="A2926" i="3"/>
  <c r="A2990" i="3"/>
  <c r="A3054" i="3"/>
  <c r="A3120" i="3"/>
  <c r="A3188" i="3"/>
  <c r="A3255" i="3"/>
  <c r="A3320" i="3"/>
  <c r="A3385" i="3"/>
  <c r="A3453" i="3"/>
  <c r="A3544" i="3"/>
  <c r="A3553" i="3"/>
  <c r="A3458" i="3"/>
  <c r="A48" i="3"/>
  <c r="A113" i="3"/>
  <c r="A188" i="3"/>
  <c r="A262" i="3"/>
  <c r="A326" i="3"/>
  <c r="A390" i="3"/>
  <c r="A454" i="3"/>
  <c r="A518" i="3"/>
  <c r="A586" i="3"/>
  <c r="A650" i="3"/>
  <c r="A714" i="3"/>
  <c r="A780" i="3"/>
  <c r="A847" i="3"/>
  <c r="A911" i="3"/>
  <c r="A975" i="3"/>
  <c r="A1041" i="3"/>
  <c r="A1106" i="3"/>
  <c r="A1170" i="3"/>
  <c r="A1235" i="3"/>
  <c r="A1299" i="3"/>
  <c r="A1364" i="3"/>
  <c r="A1429" i="3"/>
  <c r="A1493" i="3"/>
  <c r="A1557" i="3"/>
  <c r="A1621" i="3"/>
  <c r="A1685" i="3"/>
  <c r="A1753" i="3"/>
  <c r="A1817" i="3"/>
  <c r="A1882" i="3"/>
  <c r="A1947" i="3"/>
  <c r="A2021" i="3"/>
  <c r="A2086" i="3"/>
  <c r="A2150" i="3"/>
  <c r="A2216" i="3"/>
  <c r="A2281" i="3"/>
  <c r="A2348" i="3"/>
  <c r="A2412" i="3"/>
  <c r="A2477" i="3"/>
  <c r="A2541" i="3"/>
  <c r="A2613" i="3"/>
  <c r="A2678" i="3"/>
  <c r="A2745" i="3"/>
  <c r="A2815" i="3"/>
  <c r="A2879" i="3"/>
  <c r="A2943" i="3"/>
  <c r="A3007" i="3"/>
  <c r="A3073" i="3"/>
  <c r="A3137" i="3"/>
  <c r="A3205" i="3"/>
  <c r="A3273" i="3"/>
  <c r="A3337" i="3"/>
  <c r="A3402" i="3"/>
  <c r="A3470" i="3"/>
  <c r="A3536" i="3"/>
  <c r="A3521" i="3"/>
  <c r="A3406" i="3"/>
  <c r="K434" i="17"/>
  <c r="K349" i="17"/>
  <c r="K299" i="17"/>
  <c r="W284" i="17"/>
  <c r="R278" i="17"/>
  <c r="P274" i="17"/>
  <c r="P270" i="17"/>
  <c r="P266" i="17"/>
  <c r="W252" i="17"/>
  <c r="V248" i="17"/>
  <c r="V244" i="17"/>
  <c r="V240" i="17"/>
  <c r="K236" i="17"/>
  <c r="S231" i="17"/>
  <c r="P227" i="17"/>
  <c r="P223" i="17"/>
  <c r="T218" i="17"/>
  <c r="X213" i="17"/>
  <c r="V209" i="17"/>
  <c r="K393" i="17"/>
  <c r="P278" i="17"/>
  <c r="N274" i="17"/>
  <c r="N270" i="17"/>
  <c r="N266" i="17"/>
  <c r="T251" i="17"/>
  <c r="T247" i="17"/>
  <c r="T243" i="17"/>
  <c r="T239" i="17"/>
  <c r="Z234" i="17"/>
  <c r="X230" i="17"/>
  <c r="V226" i="17"/>
  <c r="V222" i="17"/>
  <c r="P217" i="17"/>
  <c r="N213" i="17"/>
  <c r="T208" i="17"/>
  <c r="B1490" i="18"/>
  <c r="B1474" i="18"/>
  <c r="B1458" i="18"/>
  <c r="B1442" i="18"/>
  <c r="B1426" i="18"/>
  <c r="B1410" i="18"/>
  <c r="B1394" i="18"/>
  <c r="B1378" i="18"/>
  <c r="B1362" i="18"/>
  <c r="B1346" i="18"/>
  <c r="B1330" i="18"/>
  <c r="B1314" i="18"/>
  <c r="B1298" i="18"/>
  <c r="B1282" i="18"/>
  <c r="B1266" i="18"/>
  <c r="B1250" i="18"/>
  <c r="B1234" i="18"/>
  <c r="B1218" i="18"/>
  <c r="B1202" i="18"/>
  <c r="B1186" i="18"/>
  <c r="B1170" i="18"/>
  <c r="B1154" i="18"/>
  <c r="B1138" i="18"/>
  <c r="B1122" i="18"/>
  <c r="B1106" i="18"/>
  <c r="B1090" i="18"/>
  <c r="B1074" i="18"/>
  <c r="B1058" i="18"/>
  <c r="B1042" i="18"/>
  <c r="B1026" i="18"/>
  <c r="B1010" i="18"/>
  <c r="B994" i="18"/>
  <c r="B978" i="18"/>
  <c r="B962" i="18"/>
  <c r="B946" i="18"/>
  <c r="B930" i="18"/>
  <c r="B914" i="18"/>
  <c r="B898" i="18"/>
  <c r="B882" i="18"/>
  <c r="B866" i="18"/>
  <c r="B850" i="18"/>
  <c r="B834" i="18"/>
  <c r="B818" i="18"/>
  <c r="B802" i="18"/>
  <c r="B786" i="18"/>
  <c r="B770" i="18"/>
  <c r="B754" i="18"/>
  <c r="B738" i="18"/>
  <c r="B722" i="18"/>
  <c r="B706" i="18"/>
  <c r="B690" i="18"/>
  <c r="B674" i="18"/>
  <c r="B658" i="18"/>
  <c r="B642" i="18"/>
  <c r="B626" i="18"/>
  <c r="B610" i="18"/>
  <c r="B594" i="18"/>
  <c r="B578" i="18"/>
  <c r="B562" i="18"/>
  <c r="B546" i="18"/>
  <c r="B530" i="18"/>
  <c r="B514" i="18"/>
  <c r="B498" i="18"/>
  <c r="B482" i="18"/>
  <c r="B466" i="18"/>
  <c r="B450" i="18"/>
  <c r="B434" i="18"/>
  <c r="B418" i="18"/>
  <c r="B402" i="18"/>
  <c r="B386" i="18"/>
  <c r="B370" i="18"/>
  <c r="B354" i="18"/>
  <c r="B338" i="18"/>
  <c r="B322" i="18"/>
  <c r="B306" i="18"/>
  <c r="B290" i="18"/>
  <c r="B274" i="18"/>
  <c r="B258" i="18"/>
  <c r="B242" i="18"/>
  <c r="B226" i="18"/>
  <c r="B210" i="18"/>
  <c r="B194" i="18"/>
  <c r="B178" i="18"/>
  <c r="B162" i="18"/>
  <c r="B146" i="18"/>
  <c r="B130" i="18"/>
  <c r="B114" i="18"/>
  <c r="B98" i="18"/>
  <c r="K436" i="17"/>
  <c r="K396" i="17"/>
  <c r="K364" i="17"/>
  <c r="V278" i="17"/>
  <c r="K274" i="17"/>
  <c r="K270" i="17"/>
  <c r="K266" i="17"/>
  <c r="S252" i="17"/>
  <c r="R248" i="17"/>
  <c r="R244" i="17"/>
  <c r="R240" i="17"/>
  <c r="P236" i="17"/>
  <c r="O232" i="17"/>
  <c r="U227" i="17"/>
  <c r="T223" i="17"/>
  <c r="X218" i="17"/>
  <c r="K214" i="17"/>
  <c r="R209" i="17"/>
  <c r="J484" i="17"/>
  <c r="J372" i="17"/>
  <c r="J301" i="17"/>
  <c r="R284" i="17"/>
  <c r="S273" i="17"/>
  <c r="S269" i="17"/>
  <c r="S265" i="17"/>
  <c r="Y250" i="17"/>
  <c r="Y246" i="17"/>
  <c r="Y242" i="17"/>
  <c r="X238" i="17"/>
  <c r="W234" i="17"/>
  <c r="U229" i="17"/>
  <c r="S224" i="17"/>
  <c r="P220" i="17"/>
  <c r="K483" i="17"/>
  <c r="K447" i="17"/>
  <c r="X292" i="17"/>
  <c r="Z272" i="17"/>
  <c r="Z268" i="17"/>
  <c r="R255" i="17"/>
  <c r="P251" i="17"/>
  <c r="P247" i="17"/>
  <c r="P243" i="17"/>
  <c r="O239" i="17"/>
  <c r="N235" i="17"/>
  <c r="T230" i="17"/>
  <c r="Z225" i="17"/>
  <c r="Y221" i="17"/>
  <c r="K217" i="17"/>
  <c r="R212" i="17"/>
  <c r="P208" i="17"/>
  <c r="B1489" i="18"/>
  <c r="B1473" i="18"/>
  <c r="B1457" i="18"/>
  <c r="B1441" i="18"/>
  <c r="B1425" i="18"/>
  <c r="B1409" i="18"/>
  <c r="B1393" i="18"/>
  <c r="B1377" i="18"/>
  <c r="B1361" i="18"/>
  <c r="B1345" i="18"/>
  <c r="B1329" i="18"/>
  <c r="B1313" i="18"/>
  <c r="B1297" i="18"/>
  <c r="B1281" i="18"/>
  <c r="B1265" i="18"/>
  <c r="B1249" i="18"/>
  <c r="B1231" i="18"/>
  <c r="B1207" i="18"/>
  <c r="B1187" i="18"/>
  <c r="B1167" i="18"/>
  <c r="B1143" i="18"/>
  <c r="B1123" i="18"/>
  <c r="B1103" i="18"/>
  <c r="B1079" i="18"/>
  <c r="B1059" i="18"/>
  <c r="B1039" i="18"/>
  <c r="B1015" i="18"/>
  <c r="B995" i="18"/>
  <c r="B975" i="18"/>
  <c r="B951" i="18"/>
  <c r="B931" i="18"/>
  <c r="B911" i="18"/>
  <c r="B887" i="18"/>
  <c r="B867" i="18"/>
  <c r="B847" i="18"/>
  <c r="B823" i="18"/>
  <c r="B803" i="18"/>
  <c r="B783" i="18"/>
  <c r="B759" i="18"/>
  <c r="B739" i="18"/>
  <c r="B719" i="18"/>
  <c r="B695" i="18"/>
  <c r="B675" i="18"/>
  <c r="B655" i="18"/>
  <c r="B631" i="18"/>
  <c r="B611" i="18"/>
  <c r="B591" i="18"/>
  <c r="B567" i="18"/>
  <c r="B547" i="18"/>
  <c r="B527" i="18"/>
  <c r="B503" i="18"/>
  <c r="B483" i="18"/>
  <c r="B463" i="18"/>
  <c r="B439" i="18"/>
  <c r="B419" i="18"/>
  <c r="B399" i="18"/>
  <c r="B375" i="18"/>
  <c r="B355" i="18"/>
  <c r="B335" i="18"/>
  <c r="B311" i="18"/>
  <c r="B291" i="18"/>
  <c r="B271" i="18"/>
  <c r="B247" i="18"/>
  <c r="B227" i="18"/>
  <c r="B207" i="18"/>
  <c r="B183" i="18"/>
  <c r="B163" i="18"/>
  <c r="B143" i="18"/>
  <c r="U268" i="17"/>
  <c r="W255" i="17"/>
  <c r="Y235" i="17"/>
  <c r="Z217" i="17"/>
  <c r="Q206" i="17"/>
  <c r="O201" i="17"/>
  <c r="N196" i="17"/>
  <c r="U184" i="17"/>
  <c r="Q170" i="17"/>
  <c r="W165" i="17"/>
  <c r="R153" i="17"/>
  <c r="Q148" i="17"/>
  <c r="O131" i="17"/>
  <c r="O126" i="17"/>
  <c r="O121" i="17"/>
  <c r="J110" i="17"/>
  <c r="J105" i="17"/>
  <c r="Z99" i="17"/>
  <c r="Z93" i="17"/>
  <c r="Z88" i="17"/>
  <c r="P78" i="17"/>
  <c r="P73" i="17"/>
  <c r="P68" i="17"/>
  <c r="P62" i="17"/>
  <c r="P57" i="17"/>
  <c r="V52" i="17"/>
  <c r="V47" i="17"/>
  <c r="X35" i="17"/>
  <c r="X30" i="17"/>
  <c r="X25" i="17"/>
  <c r="V17" i="17"/>
  <c r="V12" i="17"/>
  <c r="V7" i="17"/>
  <c r="B101" i="18"/>
  <c r="S292" i="17"/>
  <c r="J249" i="17"/>
  <c r="J233" i="17"/>
  <c r="N220" i="17"/>
  <c r="U208" i="17"/>
  <c r="V201" i="17"/>
  <c r="V196" i="17"/>
  <c r="K191" i="17"/>
  <c r="K185" i="17"/>
  <c r="K180" i="17"/>
  <c r="P170" i="17"/>
  <c r="N164" i="17"/>
  <c r="Y157" i="17"/>
  <c r="Y152" i="17"/>
  <c r="T142" i="17"/>
  <c r="Z137" i="17"/>
  <c r="V128" i="17"/>
  <c r="V123" i="17"/>
  <c r="V117" i="17"/>
  <c r="Z111" i="17"/>
  <c r="Z106" i="17"/>
  <c r="Z101" i="17"/>
  <c r="Q96" i="17"/>
  <c r="Q91" i="17"/>
  <c r="Q86" i="17"/>
  <c r="W81" i="17"/>
  <c r="W75" i="17"/>
  <c r="W70" i="17"/>
  <c r="W65" i="17"/>
  <c r="W59" i="17"/>
  <c r="U45" i="17"/>
  <c r="W32" i="17"/>
  <c r="W27" i="17"/>
  <c r="W22" i="17"/>
  <c r="U11" i="17"/>
  <c r="A9" i="3"/>
  <c r="U265" i="17"/>
  <c r="W244" i="17"/>
  <c r="T221" i="17"/>
  <c r="V207" i="17"/>
  <c r="J194" i="17"/>
  <c r="J186" i="17"/>
  <c r="J178" i="17"/>
  <c r="U166" i="17"/>
  <c r="P152" i="17"/>
  <c r="U145" i="17"/>
  <c r="U118" i="17"/>
  <c r="Q111" i="17"/>
  <c r="Q103" i="17"/>
  <c r="X96" i="17"/>
  <c r="X88" i="17"/>
  <c r="V82" i="17"/>
  <c r="V74" i="17"/>
  <c r="V66" i="17"/>
  <c r="V58" i="17"/>
  <c r="K52" i="17"/>
  <c r="K44" i="17"/>
  <c r="N30" i="17"/>
  <c r="N22" i="17"/>
  <c r="K12" i="17"/>
  <c r="K4" i="17"/>
  <c r="J300" i="17"/>
  <c r="Q273" i="17"/>
  <c r="Y253" i="17"/>
  <c r="O225" i="17"/>
  <c r="K200" i="17"/>
  <c r="R183" i="17"/>
  <c r="Y160" i="17"/>
  <c r="U79" i="17"/>
  <c r="S46" i="17"/>
  <c r="A109" i="3"/>
  <c r="A184" i="3"/>
  <c r="A250" i="3"/>
  <c r="A314" i="3"/>
  <c r="A378" i="3"/>
  <c r="A442" i="3"/>
  <c r="A506" i="3"/>
  <c r="A572" i="3"/>
  <c r="A638" i="3"/>
  <c r="A702" i="3"/>
  <c r="A768" i="3"/>
  <c r="A833" i="3"/>
  <c r="A899" i="3"/>
  <c r="A963" i="3"/>
  <c r="A1029" i="3"/>
  <c r="A1093" i="3"/>
  <c r="A1158" i="3"/>
  <c r="A1223" i="3"/>
  <c r="A1287" i="3"/>
  <c r="A1351" i="3"/>
  <c r="A1416" i="3"/>
  <c r="A1481" i="3"/>
  <c r="A1545" i="3"/>
  <c r="A1608" i="3"/>
  <c r="A1673" i="3"/>
  <c r="A1739" i="3"/>
  <c r="A1805" i="3"/>
  <c r="A1870" i="3"/>
  <c r="A1935" i="3"/>
  <c r="A2009" i="3"/>
  <c r="A2074" i="3"/>
  <c r="A2138" i="3"/>
  <c r="A2204" i="3"/>
  <c r="A2269" i="3"/>
  <c r="A2333" i="3"/>
  <c r="A2400" i="3"/>
  <c r="A2465" i="3"/>
  <c r="A2529" i="3"/>
  <c r="A2599" i="3"/>
  <c r="A2665" i="3"/>
  <c r="A2732" i="3"/>
  <c r="A2803" i="3"/>
  <c r="A2867" i="3"/>
  <c r="A2931" i="3"/>
  <c r="A2995" i="3"/>
  <c r="A3117" i="3"/>
  <c r="A37" i="3"/>
  <c r="A101" i="3"/>
  <c r="A172" i="3"/>
  <c r="A241" i="3"/>
  <c r="A307" i="3"/>
  <c r="A371" i="3"/>
  <c r="A435" i="3"/>
  <c r="A499" i="3"/>
  <c r="A565" i="3"/>
  <c r="A631" i="3"/>
  <c r="A695" i="3"/>
  <c r="A761" i="3"/>
  <c r="A826" i="3"/>
  <c r="A892" i="3"/>
  <c r="A956" i="3"/>
  <c r="A1022" i="3"/>
  <c r="A1086" i="3"/>
  <c r="A1151" i="3"/>
  <c r="A1216" i="3"/>
  <c r="A1280" i="3"/>
  <c r="A1344" i="3"/>
  <c r="A1409" i="3"/>
  <c r="A1474" i="3"/>
  <c r="A1538" i="3"/>
  <c r="A1601" i="3"/>
  <c r="A1666" i="3"/>
  <c r="A1740" i="3"/>
  <c r="A1806" i="3"/>
  <c r="A1871" i="3"/>
  <c r="A1936" i="3"/>
  <c r="A2010" i="3"/>
  <c r="A2075" i="3"/>
  <c r="A2139" i="3"/>
  <c r="A2205" i="3"/>
  <c r="A2270" i="3"/>
  <c r="A2334" i="3"/>
  <c r="A2401" i="3"/>
  <c r="A2466" i="3"/>
  <c r="A2530" i="3"/>
  <c r="A2602" i="3"/>
  <c r="A2666" i="3"/>
  <c r="A2733" i="3"/>
  <c r="A2804" i="3"/>
  <c r="A2868" i="3"/>
  <c r="A2932" i="3"/>
  <c r="A2996" i="3"/>
  <c r="A3060" i="3"/>
  <c r="A3126" i="3"/>
  <c r="A3194" i="3"/>
  <c r="A3261" i="3"/>
  <c r="A3326" i="3"/>
  <c r="A3391" i="3"/>
  <c r="A3459" i="3"/>
  <c r="A38" i="3"/>
  <c r="A102" i="3"/>
  <c r="A173" i="3"/>
  <c r="A242" i="3"/>
  <c r="A308" i="3"/>
  <c r="A372" i="3"/>
  <c r="A436" i="3"/>
  <c r="A500" i="3"/>
  <c r="A566" i="3"/>
  <c r="A632" i="3"/>
  <c r="A696" i="3"/>
  <c r="A762" i="3"/>
  <c r="A827" i="3"/>
  <c r="A893" i="3"/>
  <c r="A957" i="3"/>
  <c r="A1023" i="3"/>
  <c r="A1087" i="3"/>
  <c r="A1152" i="3"/>
  <c r="A1217" i="3"/>
  <c r="A1281" i="3"/>
  <c r="A1345" i="3"/>
  <c r="A1410" i="3"/>
  <c r="A1475" i="3"/>
  <c r="A1539" i="3"/>
  <c r="A1610" i="3"/>
  <c r="A1675" i="3"/>
  <c r="A1741" i="3"/>
  <c r="A1807" i="3"/>
  <c r="A1872" i="3"/>
  <c r="A1937" i="3"/>
  <c r="A2011" i="3"/>
  <c r="A2076" i="3"/>
  <c r="A2140" i="3"/>
  <c r="A2206" i="3"/>
  <c r="A2271" i="3"/>
  <c r="A2335" i="3"/>
  <c r="A2402" i="3"/>
  <c r="A2467" i="3"/>
  <c r="A2531" i="3"/>
  <c r="A2603" i="3"/>
  <c r="A2667" i="3"/>
  <c r="A2734" i="3"/>
  <c r="A2805" i="3"/>
  <c r="A2869" i="3"/>
  <c r="A2933" i="3"/>
  <c r="A2997" i="3"/>
  <c r="A3063" i="3"/>
  <c r="A3127" i="3"/>
  <c r="A3195" i="3"/>
  <c r="A3262" i="3"/>
  <c r="A3327" i="3"/>
  <c r="A3392" i="3"/>
  <c r="A3460" i="3"/>
  <c r="A3526" i="3"/>
  <c r="A3590" i="3"/>
  <c r="A3567" i="3"/>
  <c r="A3497" i="3"/>
  <c r="A3390" i="3"/>
  <c r="A39" i="3"/>
  <c r="A104" i="3"/>
  <c r="A174" i="3"/>
  <c r="A243" i="3"/>
  <c r="A309" i="3"/>
  <c r="A373" i="3"/>
  <c r="A437" i="3"/>
  <c r="A501" i="3"/>
  <c r="A567" i="3"/>
  <c r="A633" i="3"/>
  <c r="A697" i="3"/>
  <c r="A763" i="3"/>
  <c r="A828" i="3"/>
  <c r="A894" i="3"/>
  <c r="A958" i="3"/>
  <c r="A1024" i="3"/>
  <c r="A1088" i="3"/>
  <c r="A1153" i="3"/>
  <c r="A1218" i="3"/>
  <c r="A1282" i="3"/>
  <c r="A1346" i="3"/>
  <c r="A1411" i="3"/>
  <c r="A1476" i="3"/>
  <c r="A1540" i="3"/>
  <c r="A1611" i="3"/>
  <c r="A1676" i="3"/>
  <c r="A1742" i="3"/>
  <c r="A1808" i="3"/>
  <c r="A1873" i="3"/>
  <c r="A1938" i="3"/>
  <c r="A2012" i="3"/>
  <c r="A2077" i="3"/>
  <c r="A2141" i="3"/>
  <c r="A2207" i="3"/>
  <c r="A2272" i="3"/>
  <c r="A2339" i="3"/>
  <c r="A2403" i="3"/>
  <c r="A2468" i="3"/>
  <c r="A2532" i="3"/>
  <c r="A2604" i="3"/>
  <c r="A2668" i="3"/>
  <c r="A2735" i="3"/>
  <c r="A2806" i="3"/>
  <c r="A2870" i="3"/>
  <c r="A2934" i="3"/>
  <c r="A2998" i="3"/>
  <c r="A3064" i="3"/>
  <c r="A3128" i="3"/>
  <c r="A3196" i="3"/>
  <c r="A3263" i="3"/>
  <c r="A3328" i="3"/>
  <c r="A3393" i="3"/>
  <c r="A3461" i="3"/>
  <c r="A3568" i="3"/>
  <c r="A3569" i="3"/>
  <c r="A3524" i="3"/>
  <c r="A56" i="3"/>
  <c r="A121" i="3"/>
  <c r="A196" i="3"/>
  <c r="A270" i="3"/>
  <c r="A334" i="3"/>
  <c r="A398" i="3"/>
  <c r="A462" i="3"/>
  <c r="A526" i="3"/>
  <c r="A594" i="3"/>
  <c r="A658" i="3"/>
  <c r="A722" i="3"/>
  <c r="A789" i="3"/>
  <c r="A855" i="3"/>
  <c r="A919" i="3"/>
  <c r="A983" i="3"/>
  <c r="A1049" i="3"/>
  <c r="A1114" i="3"/>
  <c r="A1178" i="3"/>
  <c r="A1243" i="3"/>
  <c r="A1307" i="3"/>
  <c r="A1372" i="3"/>
  <c r="A1437" i="3"/>
  <c r="A1501" i="3"/>
  <c r="A1565" i="3"/>
  <c r="A1629" i="3"/>
  <c r="A1693" i="3"/>
  <c r="A1761" i="3"/>
  <c r="A1825" i="3"/>
  <c r="A1890" i="3"/>
  <c r="A1955" i="3"/>
  <c r="A2029" i="3"/>
  <c r="A2094" i="3"/>
  <c r="A2158" i="3"/>
  <c r="A2224" i="3"/>
  <c r="A2289" i="3"/>
  <c r="A2356" i="3"/>
  <c r="A2420" i="3"/>
  <c r="A2485" i="3"/>
  <c r="A2549" i="3"/>
  <c r="A2621" i="3"/>
  <c r="A2686" i="3"/>
  <c r="A2753" i="3"/>
  <c r="A2823" i="3"/>
  <c r="A2887" i="3"/>
  <c r="A2951" i="3"/>
  <c r="A3015" i="3"/>
  <c r="A3081" i="3"/>
  <c r="A3145" i="3"/>
  <c r="A3216" i="3"/>
  <c r="A3281" i="3"/>
  <c r="A3346" i="3"/>
  <c r="A3410" i="3"/>
  <c r="A3478" i="3"/>
  <c r="A3552" i="3"/>
  <c r="A3537" i="3"/>
  <c r="A3474" i="3"/>
  <c r="K474" i="17"/>
  <c r="K394" i="17"/>
  <c r="K343" i="17"/>
  <c r="K295" i="17"/>
  <c r="O284" i="17"/>
  <c r="X273" i="17"/>
  <c r="X269" i="17"/>
  <c r="X265" i="17"/>
  <c r="N252" i="17"/>
  <c r="N248" i="17"/>
  <c r="N244" i="17"/>
  <c r="N240" i="17"/>
  <c r="T235" i="17"/>
  <c r="Z230" i="17"/>
  <c r="X226" i="17"/>
  <c r="X222" i="17"/>
  <c r="S217" i="17"/>
  <c r="P213" i="17"/>
  <c r="N209" i="17"/>
  <c r="K425" i="17"/>
  <c r="K389" i="17"/>
  <c r="K347" i="17"/>
  <c r="K302" i="17"/>
  <c r="U284" i="17"/>
  <c r="V273" i="17"/>
  <c r="V269" i="17"/>
  <c r="V265" i="17"/>
  <c r="V255" i="17"/>
  <c r="K251" i="17"/>
  <c r="K247" i="17"/>
  <c r="K243" i="17"/>
  <c r="S238" i="17"/>
  <c r="R234" i="17"/>
  <c r="P230" i="17"/>
  <c r="N226" i="17"/>
  <c r="U221" i="17"/>
  <c r="X216" i="17"/>
  <c r="V212" i="17"/>
  <c r="K208" i="17"/>
  <c r="B1488" i="18"/>
  <c r="B1472" i="18"/>
  <c r="B1456" i="18"/>
  <c r="B1440" i="18"/>
  <c r="B1424" i="18"/>
  <c r="B1408" i="18"/>
  <c r="B1392" i="18"/>
  <c r="B1376" i="18"/>
  <c r="B1360" i="18"/>
  <c r="B1344" i="18"/>
  <c r="B1328" i="18"/>
  <c r="B1312" i="18"/>
  <c r="B1296" i="18"/>
  <c r="B1280" i="18"/>
  <c r="B1264" i="18"/>
  <c r="B1248" i="18"/>
  <c r="B1232" i="18"/>
  <c r="B1216" i="18"/>
  <c r="B1200" i="18"/>
  <c r="B1184" i="18"/>
  <c r="B1168" i="18"/>
  <c r="B1152" i="18"/>
  <c r="B1136" i="18"/>
  <c r="B1120" i="18"/>
  <c r="B1104" i="18"/>
  <c r="B1088" i="18"/>
  <c r="B1072" i="18"/>
  <c r="B1056" i="18"/>
  <c r="B1040" i="18"/>
  <c r="B1024" i="18"/>
  <c r="B1008" i="18"/>
  <c r="B992" i="18"/>
  <c r="B976" i="18"/>
  <c r="B960" i="18"/>
  <c r="B944" i="18"/>
  <c r="B928" i="18"/>
  <c r="B912" i="18"/>
  <c r="B896" i="18"/>
  <c r="B880" i="18"/>
  <c r="B864" i="18"/>
  <c r="B848" i="18"/>
  <c r="B832" i="18"/>
  <c r="B816" i="18"/>
  <c r="B800" i="18"/>
  <c r="B784" i="18"/>
  <c r="B768" i="18"/>
  <c r="B752" i="18"/>
  <c r="B736" i="18"/>
  <c r="B720" i="18"/>
  <c r="B704" i="18"/>
  <c r="B688" i="18"/>
  <c r="B672" i="18"/>
  <c r="B656" i="18"/>
  <c r="B640" i="18"/>
  <c r="B624" i="18"/>
  <c r="B608" i="18"/>
  <c r="B592" i="18"/>
  <c r="B576" i="18"/>
  <c r="B560" i="18"/>
  <c r="B544" i="18"/>
  <c r="B528" i="18"/>
  <c r="B512" i="18"/>
  <c r="B496" i="18"/>
  <c r="B480" i="18"/>
  <c r="B464" i="18"/>
  <c r="B448" i="18"/>
  <c r="B432" i="18"/>
  <c r="B416" i="18"/>
  <c r="B400" i="18"/>
  <c r="B384" i="18"/>
  <c r="B368" i="18"/>
  <c r="B352" i="18"/>
  <c r="B336" i="18"/>
  <c r="B320" i="18"/>
  <c r="B304" i="18"/>
  <c r="B288" i="18"/>
  <c r="B272" i="18"/>
  <c r="B256" i="18"/>
  <c r="B240" i="18"/>
  <c r="B224" i="18"/>
  <c r="B208" i="18"/>
  <c r="B192" i="18"/>
  <c r="B176" i="18"/>
  <c r="B160" i="18"/>
  <c r="B144" i="18"/>
  <c r="B128" i="18"/>
  <c r="B112" i="18"/>
  <c r="B96" i="18"/>
  <c r="K392" i="17"/>
  <c r="K360" i="17"/>
  <c r="K301" i="17"/>
  <c r="S284" i="17"/>
  <c r="N278" i="17"/>
  <c r="T273" i="17"/>
  <c r="T269" i="17"/>
  <c r="T265" i="17"/>
  <c r="Z251" i="17"/>
  <c r="Z247" i="17"/>
  <c r="Z243" i="17"/>
  <c r="Z239" i="17"/>
  <c r="X235" i="17"/>
  <c r="W231" i="17"/>
  <c r="K227" i="17"/>
  <c r="K223" i="17"/>
  <c r="O218" i="17"/>
  <c r="T213" i="17"/>
  <c r="Z208" i="17"/>
  <c r="J364" i="17"/>
  <c r="J297" i="17"/>
  <c r="J273" i="17"/>
  <c r="J269" i="17"/>
  <c r="J265" i="17"/>
  <c r="S255" i="17"/>
  <c r="Q250" i="17"/>
  <c r="Q246" i="17"/>
  <c r="Q242" i="17"/>
  <c r="O238" i="17"/>
  <c r="O234" i="17"/>
  <c r="U228" i="17"/>
  <c r="J224" i="17"/>
  <c r="X219" i="17"/>
  <c r="K411" i="17"/>
  <c r="P292" i="17"/>
  <c r="R272" i="17"/>
  <c r="R268" i="17"/>
  <c r="Z254" i="17"/>
  <c r="X250" i="17"/>
  <c r="X246" i="17"/>
  <c r="X242" i="17"/>
  <c r="W238" i="17"/>
  <c r="V234" i="17"/>
  <c r="K230" i="17"/>
  <c r="R225" i="17"/>
  <c r="P221" i="17"/>
  <c r="T216" i="17"/>
  <c r="Z211" i="17"/>
  <c r="X207" i="17"/>
  <c r="B1487" i="18"/>
  <c r="B1471" i="18"/>
  <c r="B1455" i="18"/>
  <c r="B1439" i="18"/>
  <c r="B1423" i="18"/>
  <c r="B1407" i="18"/>
  <c r="B1391" i="18"/>
  <c r="B1375" i="18"/>
  <c r="B1359" i="18"/>
  <c r="B1343" i="18"/>
  <c r="B1327" i="18"/>
  <c r="B1311" i="18"/>
  <c r="B1295" i="18"/>
  <c r="B1279" i="18"/>
  <c r="B1263" i="18"/>
  <c r="B1247" i="18"/>
  <c r="B1229" i="18"/>
  <c r="B1205" i="18"/>
  <c r="B1185" i="18"/>
  <c r="B1165" i="18"/>
  <c r="B1141" i="18"/>
  <c r="B1121" i="18"/>
  <c r="B1101" i="18"/>
  <c r="B1077" i="18"/>
  <c r="B1057" i="18"/>
  <c r="B1037" i="18"/>
  <c r="B1013" i="18"/>
  <c r="B993" i="18"/>
  <c r="B973" i="18"/>
  <c r="B949" i="18"/>
  <c r="B929" i="18"/>
  <c r="B909" i="18"/>
  <c r="B885" i="18"/>
  <c r="B865" i="18"/>
  <c r="B845" i="18"/>
  <c r="B821" i="18"/>
  <c r="B801" i="18"/>
  <c r="B781" i="18"/>
  <c r="B757" i="18"/>
  <c r="B737" i="18"/>
  <c r="B717" i="18"/>
  <c r="B693" i="18"/>
  <c r="B673" i="18"/>
  <c r="B653" i="18"/>
  <c r="B629" i="18"/>
  <c r="B609" i="18"/>
  <c r="B589" i="18"/>
  <c r="B565" i="18"/>
  <c r="B545" i="18"/>
  <c r="B525" i="18"/>
  <c r="B501" i="18"/>
  <c r="B481" i="18"/>
  <c r="B461" i="18"/>
  <c r="B437" i="18"/>
  <c r="B417" i="18"/>
  <c r="B397" i="18"/>
  <c r="B373" i="18"/>
  <c r="B353" i="18"/>
  <c r="B333" i="18"/>
  <c r="B309" i="18"/>
  <c r="B289" i="18"/>
  <c r="B269" i="18"/>
  <c r="B245" i="18"/>
  <c r="B225" i="18"/>
  <c r="B205" i="18"/>
  <c r="B181" i="18"/>
  <c r="B161" i="18"/>
  <c r="B141" i="18"/>
  <c r="O267" i="17"/>
  <c r="Q254" i="17"/>
  <c r="S234" i="17"/>
  <c r="U214" i="17"/>
  <c r="W205" i="17"/>
  <c r="W200" i="17"/>
  <c r="U193" i="17"/>
  <c r="U183" i="17"/>
  <c r="Y169" i="17"/>
  <c r="O164" i="17"/>
  <c r="Z157" i="17"/>
  <c r="Z152" i="17"/>
  <c r="W130" i="17"/>
  <c r="W125" i="17"/>
  <c r="W119" i="17"/>
  <c r="S109" i="17"/>
  <c r="S104" i="17"/>
  <c r="R98" i="17"/>
  <c r="R93" i="17"/>
  <c r="R88" i="17"/>
  <c r="X77" i="17"/>
  <c r="X72" i="17"/>
  <c r="X67" i="17"/>
  <c r="X61" i="17"/>
  <c r="X56" i="17"/>
  <c r="N52" i="17"/>
  <c r="N46" i="17"/>
  <c r="P35" i="17"/>
  <c r="P30" i="17"/>
  <c r="P24" i="17"/>
  <c r="N17" i="17"/>
  <c r="N12" i="17"/>
  <c r="N6" i="17"/>
  <c r="J245" i="17"/>
  <c r="X231" i="17"/>
  <c r="X217" i="17"/>
  <c r="O206" i="17"/>
  <c r="N201" i="17"/>
  <c r="U195" i="17"/>
  <c r="T189" i="17"/>
  <c r="T184" i="17"/>
  <c r="T179" i="17"/>
  <c r="Q157" i="17"/>
  <c r="Q151" i="17"/>
  <c r="K142" i="17"/>
  <c r="R137" i="17"/>
  <c r="N128" i="17"/>
  <c r="N123" i="17"/>
  <c r="N117" i="17"/>
  <c r="R111" i="17"/>
  <c r="R106" i="17"/>
  <c r="Y95" i="17"/>
  <c r="Y90" i="17"/>
  <c r="Y85" i="17"/>
  <c r="O80" i="17"/>
  <c r="O75" i="17"/>
  <c r="O70" i="17"/>
  <c r="O64" i="17"/>
  <c r="O59" i="17"/>
  <c r="Q39" i="17"/>
  <c r="O32" i="17"/>
  <c r="O27" i="17"/>
  <c r="O21" i="17"/>
  <c r="U10" i="17"/>
  <c r="B135" i="18"/>
  <c r="J302" i="17"/>
  <c r="S243" i="17"/>
  <c r="Y218" i="17"/>
  <c r="X206" i="17"/>
  <c r="S193" i="17"/>
  <c r="S185" i="17"/>
  <c r="S177" i="17"/>
  <c r="W171" i="17"/>
  <c r="U131" i="17"/>
  <c r="Y110" i="17"/>
  <c r="Y102" i="17"/>
  <c r="P95" i="17"/>
  <c r="P87" i="17"/>
  <c r="N81" i="17"/>
  <c r="N73" i="17"/>
  <c r="N65" i="17"/>
  <c r="N57" i="17"/>
  <c r="T50" i="17"/>
  <c r="X38" i="17"/>
  <c r="V28" i="17"/>
  <c r="V20" i="17"/>
  <c r="T10" i="17"/>
  <c r="A7" i="3"/>
  <c r="Q265" i="17"/>
  <c r="V252" i="17"/>
  <c r="K220" i="17"/>
  <c r="T198" i="17"/>
  <c r="Z181" i="17"/>
  <c r="T166" i="17"/>
  <c r="V148" i="17"/>
  <c r="W97" i="17"/>
  <c r="U71" i="17"/>
  <c r="W38" i="17"/>
  <c r="A2487" i="3"/>
  <c r="A2551" i="3"/>
  <c r="A2623" i="3"/>
  <c r="A2688" i="3"/>
  <c r="A2755" i="3"/>
  <c r="A2825" i="3"/>
  <c r="A2889" i="3"/>
  <c r="A2953" i="3"/>
  <c r="A3017" i="3"/>
  <c r="A3083" i="3"/>
  <c r="A3147" i="3"/>
  <c r="A3218" i="3"/>
  <c r="A3283" i="3"/>
  <c r="A3348" i="3"/>
  <c r="A3412" i="3"/>
  <c r="A3480" i="3"/>
  <c r="A3546" i="3"/>
  <c r="A3433" i="3"/>
  <c r="A3563" i="3"/>
  <c r="A3333" i="3"/>
  <c r="A27" i="3"/>
  <c r="A91" i="3"/>
  <c r="A162" i="3"/>
  <c r="A231" i="3"/>
  <c r="A297" i="3"/>
  <c r="A361" i="3"/>
  <c r="A426" i="3"/>
  <c r="A489" i="3"/>
  <c r="A555" i="3"/>
  <c r="A621" i="3"/>
  <c r="A685" i="3"/>
  <c r="A751" i="3"/>
  <c r="A816" i="3"/>
  <c r="A882" i="3"/>
  <c r="A946" i="3"/>
  <c r="A1012" i="3"/>
  <c r="A1076" i="3"/>
  <c r="A1141" i="3"/>
  <c r="A1206" i="3"/>
  <c r="A1270" i="3"/>
  <c r="A1334" i="3"/>
  <c r="A1399" i="3"/>
  <c r="A1464" i="3"/>
  <c r="A1528" i="3"/>
  <c r="A1591" i="3"/>
  <c r="A1656" i="3"/>
  <c r="A1720" i="3"/>
  <c r="A1788" i="3"/>
  <c r="A1853" i="3"/>
  <c r="A1918" i="3"/>
  <c r="A1982" i="3"/>
  <c r="A2056" i="3"/>
  <c r="A2121" i="3"/>
  <c r="A2187" i="3"/>
  <c r="A2251" i="3"/>
  <c r="A2316" i="3"/>
  <c r="A2383" i="3"/>
  <c r="A2447" i="3"/>
  <c r="A2512" i="3"/>
  <c r="A2579" i="3"/>
  <c r="A2648" i="3"/>
  <c r="A2715" i="3"/>
  <c r="A2786" i="3"/>
  <c r="A2850" i="3"/>
  <c r="A2914" i="3"/>
  <c r="A2978" i="3"/>
  <c r="A3042" i="3"/>
  <c r="A3108" i="3"/>
  <c r="A3172" i="3"/>
  <c r="A3243" i="3"/>
  <c r="A3308" i="3"/>
  <c r="A3373" i="3"/>
  <c r="A3489" i="3"/>
  <c r="A3077" i="3"/>
  <c r="A3532" i="3"/>
  <c r="A52" i="3"/>
  <c r="A117" i="3"/>
  <c r="A192" i="3"/>
  <c r="A258" i="3"/>
  <c r="A322" i="3"/>
  <c r="A386" i="3"/>
  <c r="A450" i="3"/>
  <c r="A514" i="3"/>
  <c r="A580" i="3"/>
  <c r="A646" i="3"/>
  <c r="A710" i="3"/>
  <c r="A776" i="3"/>
  <c r="A843" i="3"/>
  <c r="A907" i="3"/>
  <c r="A971" i="3"/>
  <c r="A1037" i="3"/>
  <c r="A1102" i="3"/>
  <c r="A1166" i="3"/>
  <c r="A1231" i="3"/>
  <c r="A1295" i="3"/>
  <c r="A1359" i="3"/>
  <c r="A1424" i="3"/>
  <c r="A1489" i="3"/>
  <c r="A1553" i="3"/>
  <c r="A1617" i="3"/>
  <c r="A1681" i="3"/>
  <c r="A1747" i="3"/>
  <c r="A1813" i="3"/>
  <c r="A1878" i="3"/>
  <c r="A1943" i="3"/>
  <c r="A2017" i="3"/>
  <c r="A2082" i="3"/>
  <c r="A2146" i="3"/>
  <c r="A2212" i="3"/>
  <c r="A2277" i="3"/>
  <c r="A2344" i="3"/>
  <c r="A2408" i="3"/>
  <c r="A2473" i="3"/>
  <c r="A2537" i="3"/>
  <c r="A2609" i="3"/>
  <c r="A2674" i="3"/>
  <c r="A2741" i="3"/>
  <c r="A2811" i="3"/>
  <c r="A2875" i="3"/>
  <c r="A2939" i="3"/>
  <c r="A3003" i="3"/>
  <c r="A3165" i="3"/>
  <c r="A45" i="3"/>
  <c r="A110" i="3"/>
  <c r="A185" i="3"/>
  <c r="A251" i="3"/>
  <c r="A315" i="3"/>
  <c r="A379" i="3"/>
  <c r="A443" i="3"/>
  <c r="A507" i="3"/>
  <c r="A573" i="3"/>
  <c r="A639" i="3"/>
  <c r="A703" i="3"/>
  <c r="A769" i="3"/>
  <c r="A834" i="3"/>
  <c r="A900" i="3"/>
  <c r="A964" i="3"/>
  <c r="A1030" i="3"/>
  <c r="A1094" i="3"/>
  <c r="A1159" i="3"/>
  <c r="A1224" i="3"/>
  <c r="A1288" i="3"/>
  <c r="A1352" i="3"/>
  <c r="A1417" i="3"/>
  <c r="A1482" i="3"/>
  <c r="A1546" i="3"/>
  <c r="A1609" i="3"/>
  <c r="A1674" i="3"/>
  <c r="A1750" i="3"/>
  <c r="A1814" i="3"/>
  <c r="A1879" i="3"/>
  <c r="A1944" i="3"/>
  <c r="A2018" i="3"/>
  <c r="A2083" i="3"/>
  <c r="A2147" i="3"/>
  <c r="A2213" i="3"/>
  <c r="A2278" i="3"/>
  <c r="A2345" i="3"/>
  <c r="A2409" i="3"/>
  <c r="A2474" i="3"/>
  <c r="A2538" i="3"/>
  <c r="A2610" i="3"/>
  <c r="A2675" i="3"/>
  <c r="A2742" i="3"/>
  <c r="A2812" i="3"/>
  <c r="A2876" i="3"/>
  <c r="A2940" i="3"/>
  <c r="A3004" i="3"/>
  <c r="A3070" i="3"/>
  <c r="A3134" i="3"/>
  <c r="A3202" i="3"/>
  <c r="A3269" i="3"/>
  <c r="A3334" i="3"/>
  <c r="A3399" i="3"/>
  <c r="A3467" i="3"/>
  <c r="A46" i="3"/>
  <c r="A111" i="3"/>
  <c r="A186" i="3"/>
  <c r="A252" i="3"/>
  <c r="A316" i="3"/>
  <c r="A380" i="3"/>
  <c r="A444" i="3"/>
  <c r="A508" i="3"/>
  <c r="A574" i="3"/>
  <c r="A640" i="3"/>
  <c r="A704" i="3"/>
  <c r="A770" i="3"/>
  <c r="A835" i="3"/>
  <c r="A901" i="3"/>
  <c r="A965" i="3"/>
  <c r="A1031" i="3"/>
  <c r="A1095" i="3"/>
  <c r="A1160" i="3"/>
  <c r="A1225" i="3"/>
  <c r="A1289" i="3"/>
  <c r="A1353" i="3"/>
  <c r="A1418" i="3"/>
  <c r="A1483" i="3"/>
  <c r="A1547" i="3"/>
  <c r="A1619" i="3"/>
  <c r="A1682" i="3"/>
  <c r="A1751" i="3"/>
  <c r="A1815" i="3"/>
  <c r="A1880" i="3"/>
  <c r="A1945" i="3"/>
  <c r="A2019" i="3"/>
  <c r="A2084" i="3"/>
  <c r="A2148" i="3"/>
  <c r="A2214" i="3"/>
  <c r="A2279" i="3"/>
  <c r="A2346" i="3"/>
  <c r="A2410" i="3"/>
  <c r="A2475" i="3"/>
  <c r="A2539" i="3"/>
  <c r="A2611" i="3"/>
  <c r="A2676" i="3"/>
  <c r="A2743" i="3"/>
  <c r="A2813" i="3"/>
  <c r="A2877" i="3"/>
  <c r="A2941" i="3"/>
  <c r="A3005" i="3"/>
  <c r="A3071" i="3"/>
  <c r="A3135" i="3"/>
  <c r="A3203" i="3"/>
  <c r="A3270" i="3"/>
  <c r="A3335" i="3"/>
  <c r="A3400" i="3"/>
  <c r="A3468" i="3"/>
  <c r="A3534" i="3"/>
  <c r="A3485" i="3"/>
  <c r="A3583" i="3"/>
  <c r="A3529" i="3"/>
  <c r="A3442" i="3"/>
  <c r="A47" i="3"/>
  <c r="A112" i="3"/>
  <c r="A187" i="3"/>
  <c r="A253" i="3"/>
  <c r="A317" i="3"/>
  <c r="A381" i="3"/>
  <c r="A445" i="3"/>
  <c r="A509" i="3"/>
  <c r="A575" i="3"/>
  <c r="A641" i="3"/>
  <c r="A705" i="3"/>
  <c r="A771" i="3"/>
  <c r="A836" i="3"/>
  <c r="A902" i="3"/>
  <c r="A966" i="3"/>
  <c r="A1032" i="3"/>
  <c r="A1096" i="3"/>
  <c r="A1161" i="3"/>
  <c r="A1226" i="3"/>
  <c r="A1290" i="3"/>
  <c r="A1354" i="3"/>
  <c r="A1419" i="3"/>
  <c r="A1484" i="3"/>
  <c r="A1548" i="3"/>
  <c r="A1620" i="3"/>
  <c r="A1683" i="3"/>
  <c r="A1752" i="3"/>
  <c r="A1816" i="3"/>
  <c r="A1881" i="3"/>
  <c r="A1946" i="3"/>
  <c r="A2020" i="3"/>
  <c r="A2085" i="3"/>
  <c r="A2149" i="3"/>
  <c r="A2215" i="3"/>
  <c r="A2280" i="3"/>
  <c r="A2347" i="3"/>
  <c r="A2411" i="3"/>
  <c r="A2476" i="3"/>
  <c r="A2540" i="3"/>
  <c r="A2612" i="3"/>
  <c r="A2677" i="3"/>
  <c r="A2744" i="3"/>
  <c r="A2814" i="3"/>
  <c r="A2878" i="3"/>
  <c r="A2942" i="3"/>
  <c r="A3006" i="3"/>
  <c r="A3072" i="3"/>
  <c r="A3136" i="3"/>
  <c r="A3204" i="3"/>
  <c r="A3271" i="3"/>
  <c r="A3336" i="3"/>
  <c r="A3401" i="3"/>
  <c r="A3469" i="3"/>
  <c r="A3339" i="3"/>
  <c r="A3109" i="3"/>
  <c r="A3572" i="3"/>
  <c r="A64" i="3"/>
  <c r="A132" i="3"/>
  <c r="A212" i="3"/>
  <c r="A278" i="3"/>
  <c r="A342" i="3"/>
  <c r="A407" i="3"/>
  <c r="A470" i="3"/>
  <c r="A536" i="3"/>
  <c r="A602" i="3"/>
  <c r="A666" i="3"/>
  <c r="A732" i="3"/>
  <c r="A797" i="3"/>
  <c r="A863" i="3"/>
  <c r="A927" i="3"/>
  <c r="A991" i="3"/>
  <c r="A1057" i="3"/>
  <c r="A1122" i="3"/>
  <c r="A1186" i="3"/>
  <c r="A1251" i="3"/>
  <c r="A1315" i="3"/>
  <c r="A1380" i="3"/>
  <c r="A1445" i="3"/>
  <c r="A1509" i="3"/>
  <c r="A1574" i="3"/>
  <c r="A1637" i="3"/>
  <c r="A1701" i="3"/>
  <c r="A1769" i="3"/>
  <c r="A1833" i="3"/>
  <c r="A1898" i="3"/>
  <c r="A1963" i="3"/>
  <c r="A2037" i="3"/>
  <c r="A2102" i="3"/>
  <c r="A2166" i="3"/>
  <c r="A2232" i="3"/>
  <c r="A2297" i="3"/>
  <c r="A2364" i="3"/>
  <c r="A2428" i="3"/>
  <c r="A2493" i="3"/>
  <c r="A2560" i="3"/>
  <c r="A2629" i="3"/>
  <c r="A2694" i="3"/>
  <c r="A2763" i="3"/>
  <c r="A2831" i="3"/>
  <c r="A2895" i="3"/>
  <c r="A2959" i="3"/>
  <c r="A3023" i="3"/>
  <c r="A3089" i="3"/>
  <c r="A3153" i="3"/>
  <c r="A3224" i="3"/>
  <c r="A3289" i="3"/>
  <c r="A3354" i="3"/>
  <c r="A3418" i="3"/>
  <c r="A3486" i="3"/>
  <c r="A3576" i="3"/>
  <c r="A3585" i="3"/>
  <c r="A3516" i="3"/>
  <c r="K426" i="17"/>
  <c r="K390" i="17"/>
  <c r="K335" i="17"/>
  <c r="V293" i="17"/>
  <c r="P273" i="17"/>
  <c r="P269" i="17"/>
  <c r="P265" i="17"/>
  <c r="X255" i="17"/>
  <c r="V251" i="17"/>
  <c r="V247" i="17"/>
  <c r="V243" i="17"/>
  <c r="V239" i="17"/>
  <c r="K235" i="17"/>
  <c r="R230" i="17"/>
  <c r="P226" i="17"/>
  <c r="O222" i="17"/>
  <c r="Z216" i="17"/>
  <c r="X212" i="17"/>
  <c r="J466" i="17"/>
  <c r="K465" i="17"/>
  <c r="K342" i="17"/>
  <c r="K298" i="17"/>
  <c r="N273" i="17"/>
  <c r="N269" i="17"/>
  <c r="N265" i="17"/>
  <c r="N255" i="17"/>
  <c r="T250" i="17"/>
  <c r="T246" i="17"/>
  <c r="T242" i="17"/>
  <c r="Z237" i="17"/>
  <c r="Z233" i="17"/>
  <c r="X229" i="17"/>
  <c r="V225" i="17"/>
  <c r="K221" i="17"/>
  <c r="O216" i="17"/>
  <c r="N212" i="17"/>
  <c r="T207" i="17"/>
  <c r="B1486" i="18"/>
  <c r="B1470" i="18"/>
  <c r="B1454" i="18"/>
  <c r="B1438" i="18"/>
  <c r="B1422" i="18"/>
  <c r="B1406" i="18"/>
  <c r="B1390" i="18"/>
  <c r="B1374" i="18"/>
  <c r="B1358" i="18"/>
  <c r="B1342" i="18"/>
  <c r="B1326" i="18"/>
  <c r="B1310" i="18"/>
  <c r="B1294" i="18"/>
  <c r="B1278" i="18"/>
  <c r="B1262" i="18"/>
  <c r="B1246" i="18"/>
  <c r="B1230" i="18"/>
  <c r="B1214" i="18"/>
  <c r="B1198" i="18"/>
  <c r="B1182" i="18"/>
  <c r="B1166" i="18"/>
  <c r="B1150" i="18"/>
  <c r="B1134" i="18"/>
  <c r="B1118" i="18"/>
  <c r="B1102" i="18"/>
  <c r="B1086" i="18"/>
  <c r="B1070" i="18"/>
  <c r="B1054" i="18"/>
  <c r="B1038" i="18"/>
  <c r="B1022" i="18"/>
  <c r="B1006" i="18"/>
  <c r="B990" i="18"/>
  <c r="B974" i="18"/>
  <c r="B958" i="18"/>
  <c r="B942" i="18"/>
  <c r="B926" i="18"/>
  <c r="B910" i="18"/>
  <c r="B894" i="18"/>
  <c r="B878" i="18"/>
  <c r="B862" i="18"/>
  <c r="B846" i="18"/>
  <c r="B830" i="18"/>
  <c r="B814" i="18"/>
  <c r="B798" i="18"/>
  <c r="B782" i="18"/>
  <c r="B766" i="18"/>
  <c r="B750" i="18"/>
  <c r="B734" i="18"/>
  <c r="B718" i="18"/>
  <c r="B702" i="18"/>
  <c r="B686" i="18"/>
  <c r="B670" i="18"/>
  <c r="B654" i="18"/>
  <c r="B638" i="18"/>
  <c r="B622" i="18"/>
  <c r="B606" i="18"/>
  <c r="B590" i="18"/>
  <c r="B574" i="18"/>
  <c r="B558" i="18"/>
  <c r="B542" i="18"/>
  <c r="B526" i="18"/>
  <c r="B510" i="18"/>
  <c r="B494" i="18"/>
  <c r="B478" i="18"/>
  <c r="B462" i="18"/>
  <c r="B446" i="18"/>
  <c r="B430" i="18"/>
  <c r="B414" i="18"/>
  <c r="B398" i="18"/>
  <c r="B382" i="18"/>
  <c r="B366" i="18"/>
  <c r="B350" i="18"/>
  <c r="B334" i="18"/>
  <c r="B318" i="18"/>
  <c r="B302" i="18"/>
  <c r="B286" i="18"/>
  <c r="B270" i="18"/>
  <c r="B254" i="18"/>
  <c r="B238" i="18"/>
  <c r="B222" i="18"/>
  <c r="B206" i="18"/>
  <c r="B190" i="18"/>
  <c r="B174" i="18"/>
  <c r="B158" i="18"/>
  <c r="B142" i="18"/>
  <c r="B126" i="18"/>
  <c r="B110" i="18"/>
  <c r="B94" i="18"/>
  <c r="K428" i="17"/>
  <c r="K388" i="17"/>
  <c r="K297" i="17"/>
  <c r="J284" i="17"/>
  <c r="K273" i="17"/>
  <c r="K269" i="17"/>
  <c r="K265" i="17"/>
  <c r="R251" i="17"/>
  <c r="R247" i="17"/>
  <c r="R243" i="17"/>
  <c r="Q239" i="17"/>
  <c r="P235" i="17"/>
  <c r="N231" i="17"/>
  <c r="T226" i="17"/>
  <c r="T222" i="17"/>
  <c r="W217" i="17"/>
  <c r="K213" i="17"/>
  <c r="R208" i="17"/>
  <c r="J360" i="17"/>
  <c r="Y293" i="17"/>
  <c r="S272" i="17"/>
  <c r="S268" i="17"/>
  <c r="S254" i="17"/>
  <c r="Y249" i="17"/>
  <c r="Y245" i="17"/>
  <c r="Y241" i="17"/>
  <c r="W237" i="17"/>
  <c r="W233" i="17"/>
  <c r="K228" i="17"/>
  <c r="S223" i="17"/>
  <c r="O219" i="17"/>
  <c r="K475" i="17"/>
  <c r="K371" i="17"/>
  <c r="Z275" i="17"/>
  <c r="Z271" i="17"/>
  <c r="Z267" i="17"/>
  <c r="Y263" i="17"/>
  <c r="R254" i="17"/>
  <c r="P250" i="17"/>
  <c r="P246" i="17"/>
  <c r="P242" i="17"/>
  <c r="N238" i="17"/>
  <c r="N234" i="17"/>
  <c r="T229" i="17"/>
  <c r="Z224" i="17"/>
  <c r="X220" i="17"/>
  <c r="S215" i="17"/>
  <c r="Q211" i="17"/>
  <c r="O207" i="17"/>
  <c r="B1485" i="18"/>
  <c r="B1469" i="18"/>
  <c r="B1453" i="18"/>
  <c r="B1437" i="18"/>
  <c r="B1421" i="18"/>
  <c r="B1405" i="18"/>
  <c r="B1389" i="18"/>
  <c r="B1373" i="18"/>
  <c r="B1357" i="18"/>
  <c r="B1341" i="18"/>
  <c r="B1325" i="18"/>
  <c r="B1309" i="18"/>
  <c r="B1293" i="18"/>
  <c r="B1277" i="18"/>
  <c r="B1261" i="18"/>
  <c r="B1245" i="18"/>
  <c r="B1223" i="18"/>
  <c r="B1203" i="18"/>
  <c r="B1183" i="18"/>
  <c r="B1159" i="18"/>
  <c r="B1139" i="18"/>
  <c r="B1119" i="18"/>
  <c r="B1095" i="18"/>
  <c r="B1075" i="18"/>
  <c r="B1055" i="18"/>
  <c r="B1031" i="18"/>
  <c r="B1011" i="18"/>
  <c r="B991" i="18"/>
  <c r="B967" i="18"/>
  <c r="B947" i="18"/>
  <c r="B927" i="18"/>
  <c r="B903" i="18"/>
  <c r="B883" i="18"/>
  <c r="B863" i="18"/>
  <c r="B839" i="18"/>
  <c r="B819" i="18"/>
  <c r="B799" i="18"/>
  <c r="B775" i="18"/>
  <c r="B755" i="18"/>
  <c r="B735" i="18"/>
  <c r="B711" i="18"/>
  <c r="B691" i="18"/>
  <c r="B671" i="18"/>
  <c r="B647" i="18"/>
  <c r="B627" i="18"/>
  <c r="B607" i="18"/>
  <c r="B583" i="18"/>
  <c r="B563" i="18"/>
  <c r="B543" i="18"/>
  <c r="B519" i="18"/>
  <c r="B499" i="18"/>
  <c r="B479" i="18"/>
  <c r="B455" i="18"/>
  <c r="B435" i="18"/>
  <c r="B415" i="18"/>
  <c r="B391" i="18"/>
  <c r="B371" i="18"/>
  <c r="B351" i="18"/>
  <c r="B327" i="18"/>
  <c r="B307" i="18"/>
  <c r="B287" i="18"/>
  <c r="B263" i="18"/>
  <c r="B243" i="18"/>
  <c r="B223" i="18"/>
  <c r="B199" i="18"/>
  <c r="B179" i="18"/>
  <c r="B159" i="18"/>
  <c r="B131" i="18"/>
  <c r="J304" i="17"/>
  <c r="Y265" i="17"/>
  <c r="W251" i="17"/>
  <c r="Z231" i="17"/>
  <c r="U213" i="17"/>
  <c r="O205" i="17"/>
  <c r="O200" i="17"/>
  <c r="U192" i="17"/>
  <c r="U182" i="17"/>
  <c r="R157" i="17"/>
  <c r="R152" i="17"/>
  <c r="U141" i="17"/>
  <c r="O130" i="17"/>
  <c r="O125" i="17"/>
  <c r="O119" i="17"/>
  <c r="J109" i="17"/>
  <c r="J104" i="17"/>
  <c r="Z97" i="17"/>
  <c r="Z92" i="17"/>
  <c r="Z87" i="17"/>
  <c r="P82" i="17"/>
  <c r="P77" i="17"/>
  <c r="P72" i="17"/>
  <c r="P66" i="17"/>
  <c r="P61" i="17"/>
  <c r="P56" i="17"/>
  <c r="V51" i="17"/>
  <c r="V45" i="17"/>
  <c r="X34" i="17"/>
  <c r="X29" i="17"/>
  <c r="X23" i="17"/>
  <c r="V16" i="17"/>
  <c r="V11" i="17"/>
  <c r="V5" i="17"/>
  <c r="J451" i="17"/>
  <c r="W273" i="17"/>
  <c r="U243" i="17"/>
  <c r="S230" i="17"/>
  <c r="S216" i="17"/>
  <c r="V205" i="17"/>
  <c r="V200" i="17"/>
  <c r="K195" i="17"/>
  <c r="K189" i="17"/>
  <c r="K184" i="17"/>
  <c r="K179" i="17"/>
  <c r="Y156" i="17"/>
  <c r="T141" i="17"/>
  <c r="V132" i="17"/>
  <c r="V127" i="17"/>
  <c r="V121" i="17"/>
  <c r="Z110" i="17"/>
  <c r="Z105" i="17"/>
  <c r="Q95" i="17"/>
  <c r="Q90" i="17"/>
  <c r="W79" i="17"/>
  <c r="W74" i="17"/>
  <c r="W69" i="17"/>
  <c r="W63" i="17"/>
  <c r="W58" i="17"/>
  <c r="Y38" i="17"/>
  <c r="W31" i="17"/>
  <c r="W26" i="17"/>
  <c r="W20" i="17"/>
  <c r="U9" i="17"/>
  <c r="B119" i="18"/>
  <c r="W240" i="17"/>
  <c r="P216" i="17"/>
  <c r="U204" i="17"/>
  <c r="J192" i="17"/>
  <c r="J184" i="17"/>
  <c r="O171" i="17"/>
  <c r="U130" i="17"/>
  <c r="Q109" i="17"/>
  <c r="Q101" i="17"/>
  <c r="X94" i="17"/>
  <c r="X86" i="17"/>
  <c r="V80" i="17"/>
  <c r="V72" i="17"/>
  <c r="V64" i="17"/>
  <c r="V56" i="17"/>
  <c r="K50" i="17"/>
  <c r="P38" i="17"/>
  <c r="N28" i="17"/>
  <c r="N20" i="17"/>
  <c r="K10" i="17"/>
  <c r="K263" i="17"/>
  <c r="U248" i="17"/>
  <c r="U218" i="17"/>
  <c r="S195" i="17"/>
  <c r="R179" i="17"/>
  <c r="K165" i="17"/>
  <c r="T130" i="17"/>
  <c r="W93" i="17"/>
  <c r="U63" i="17"/>
  <c r="U29" i="17"/>
  <c r="A1730" i="3"/>
  <c r="A1796" i="3"/>
  <c r="A1861" i="3"/>
  <c r="A1926" i="3"/>
  <c r="A1990" i="3"/>
  <c r="A2064" i="3"/>
  <c r="A2129" i="3"/>
  <c r="A2195" i="3"/>
  <c r="A2259" i="3"/>
  <c r="A2324" i="3"/>
  <c r="A2391" i="3"/>
  <c r="A2456" i="3"/>
  <c r="A2520" i="3"/>
  <c r="A2590" i="3"/>
  <c r="A2656" i="3"/>
  <c r="A2723" i="3"/>
  <c r="A2794" i="3"/>
  <c r="A2858" i="3"/>
  <c r="A2922" i="3"/>
  <c r="A2986" i="3"/>
  <c r="A3050" i="3"/>
  <c r="A3116" i="3"/>
  <c r="A3182" i="3"/>
  <c r="A3251" i="3"/>
  <c r="A3316" i="3"/>
  <c r="A3381" i="3"/>
  <c r="A3507" i="3"/>
  <c r="A3125" i="3"/>
  <c r="A3564" i="3"/>
  <c r="A60" i="3"/>
  <c r="A125" i="3"/>
  <c r="A200" i="3"/>
  <c r="A266" i="3"/>
  <c r="A330" i="3"/>
  <c r="A394" i="3"/>
  <c r="A458" i="3"/>
  <c r="A522" i="3"/>
  <c r="A590" i="3"/>
  <c r="A654" i="3"/>
  <c r="A718" i="3"/>
  <c r="A784" i="3"/>
  <c r="A851" i="3"/>
  <c r="A915" i="3"/>
  <c r="A979" i="3"/>
  <c r="A1045" i="3"/>
  <c r="A1110" i="3"/>
  <c r="A1174" i="3"/>
  <c r="A1239" i="3"/>
  <c r="A1303" i="3"/>
  <c r="A1368" i="3"/>
  <c r="A1433" i="3"/>
  <c r="A1497" i="3"/>
  <c r="A1561" i="3"/>
  <c r="A1625" i="3"/>
  <c r="A1689" i="3"/>
  <c r="A1757" i="3"/>
  <c r="A1821" i="3"/>
  <c r="A1886" i="3"/>
  <c r="A1951" i="3"/>
  <c r="A2025" i="3"/>
  <c r="A2090" i="3"/>
  <c r="A2154" i="3"/>
  <c r="A2220" i="3"/>
  <c r="A2285" i="3"/>
  <c r="A2352" i="3"/>
  <c r="A2416" i="3"/>
  <c r="A2481" i="3"/>
  <c r="A2545" i="3"/>
  <c r="A2617" i="3"/>
  <c r="A2682" i="3"/>
  <c r="A2749" i="3"/>
  <c r="A2819" i="3"/>
  <c r="A2883" i="3"/>
  <c r="A2947" i="3"/>
  <c r="A3011" i="3"/>
  <c r="A3228" i="3"/>
  <c r="A53" i="3"/>
  <c r="A118" i="3"/>
  <c r="A193" i="3"/>
  <c r="A259" i="3"/>
  <c r="A323" i="3"/>
  <c r="A387" i="3"/>
  <c r="A451" i="3"/>
  <c r="A515" i="3"/>
  <c r="A581" i="3"/>
  <c r="A647" i="3"/>
  <c r="A711" i="3"/>
  <c r="A777" i="3"/>
  <c r="A844" i="3"/>
  <c r="A908" i="3"/>
  <c r="A972" i="3"/>
  <c r="A1038" i="3"/>
  <c r="A1103" i="3"/>
  <c r="A1167" i="3"/>
  <c r="A1232" i="3"/>
  <c r="A1296" i="3"/>
  <c r="A1360" i="3"/>
  <c r="A1426" i="3"/>
  <c r="A1490" i="3"/>
  <c r="A1554" i="3"/>
  <c r="A1618" i="3"/>
  <c r="A1690" i="3"/>
  <c r="A1758" i="3"/>
  <c r="A1822" i="3"/>
  <c r="A1887" i="3"/>
  <c r="A1952" i="3"/>
  <c r="A2026" i="3"/>
  <c r="A2091" i="3"/>
  <c r="A2155" i="3"/>
  <c r="A2221" i="3"/>
  <c r="A2286" i="3"/>
  <c r="A2353" i="3"/>
  <c r="A2417" i="3"/>
  <c r="A2482" i="3"/>
  <c r="A2546" i="3"/>
  <c r="A2618" i="3"/>
  <c r="A2683" i="3"/>
  <c r="A2750" i="3"/>
  <c r="A2820" i="3"/>
  <c r="A2884" i="3"/>
  <c r="A2948" i="3"/>
  <c r="A3012" i="3"/>
  <c r="A3078" i="3"/>
  <c r="A3142" i="3"/>
  <c r="A3213" i="3"/>
  <c r="A3278" i="3"/>
  <c r="A3343" i="3"/>
  <c r="A3407" i="3"/>
  <c r="A3475" i="3"/>
  <c r="A54" i="3"/>
  <c r="A119" i="3"/>
  <c r="A194" i="3"/>
  <c r="A260" i="3"/>
  <c r="A324" i="3"/>
  <c r="A388" i="3"/>
  <c r="A452" i="3"/>
  <c r="A516" i="3"/>
  <c r="A582" i="3"/>
  <c r="A648" i="3"/>
  <c r="A712" i="3"/>
  <c r="A778" i="3"/>
  <c r="A845" i="3"/>
  <c r="A909" i="3"/>
  <c r="A973" i="3"/>
  <c r="A1039" i="3"/>
  <c r="A1104" i="3"/>
  <c r="A1168" i="3"/>
  <c r="A1233" i="3"/>
  <c r="A1297" i="3"/>
  <c r="A1361" i="3"/>
  <c r="A1427" i="3"/>
  <c r="A1491" i="3"/>
  <c r="A1555" i="3"/>
  <c r="A1627" i="3"/>
  <c r="A1691" i="3"/>
  <c r="A1759" i="3"/>
  <c r="A1823" i="3"/>
  <c r="A1888" i="3"/>
  <c r="A1953" i="3"/>
  <c r="A2027" i="3"/>
  <c r="A2092" i="3"/>
  <c r="A2156" i="3"/>
  <c r="A2222" i="3"/>
  <c r="A2287" i="3"/>
  <c r="A2354" i="3"/>
  <c r="A2418" i="3"/>
  <c r="A2483" i="3"/>
  <c r="A2547" i="3"/>
  <c r="A2619" i="3"/>
  <c r="A2684" i="3"/>
  <c r="A2751" i="3"/>
  <c r="A2821" i="3"/>
  <c r="A2885" i="3"/>
  <c r="A2949" i="3"/>
  <c r="A3013" i="3"/>
  <c r="A3079" i="3"/>
  <c r="A3143" i="3"/>
  <c r="A3214" i="3"/>
  <c r="A3279" i="3"/>
  <c r="A3344" i="3"/>
  <c r="A3408" i="3"/>
  <c r="A3476" i="3"/>
  <c r="A3542" i="3"/>
  <c r="A3495" i="3"/>
  <c r="A3560" i="3"/>
  <c r="A3561" i="3"/>
  <c r="A3500" i="3"/>
  <c r="A55" i="3"/>
  <c r="A120" i="3"/>
  <c r="A195" i="3"/>
  <c r="A261" i="3"/>
  <c r="A325" i="3"/>
  <c r="A389" i="3"/>
  <c r="A453" i="3"/>
  <c r="A517" i="3"/>
  <c r="A585" i="3"/>
  <c r="A649" i="3"/>
  <c r="A713" i="3"/>
  <c r="A779" i="3"/>
  <c r="A846" i="3"/>
  <c r="A910" i="3"/>
  <c r="A974" i="3"/>
  <c r="A1040" i="3"/>
  <c r="A1105" i="3"/>
  <c r="A1169" i="3"/>
  <c r="A1234" i="3"/>
  <c r="A1298" i="3"/>
  <c r="A1363" i="3"/>
  <c r="A1428" i="3"/>
  <c r="A1492" i="3"/>
  <c r="A1556" i="3"/>
  <c r="A1628" i="3"/>
  <c r="A1692" i="3"/>
  <c r="A1760" i="3"/>
  <c r="A1824" i="3"/>
  <c r="A1889" i="3"/>
  <c r="A1954" i="3"/>
  <c r="A2028" i="3"/>
  <c r="A2093" i="3"/>
  <c r="A2157" i="3"/>
  <c r="A2223" i="3"/>
  <c r="A2288" i="3"/>
  <c r="A2355" i="3"/>
  <c r="A2419" i="3"/>
  <c r="A2484" i="3"/>
  <c r="A2548" i="3"/>
  <c r="A2620" i="3"/>
  <c r="A2685" i="3"/>
  <c r="A2752" i="3"/>
  <c r="A2822" i="3"/>
  <c r="A2886" i="3"/>
  <c r="A2950" i="3"/>
  <c r="A3014" i="3"/>
  <c r="A3080" i="3"/>
  <c r="A3144" i="3"/>
  <c r="A3215" i="3"/>
  <c r="A3280" i="3"/>
  <c r="A3345" i="3"/>
  <c r="A3409" i="3"/>
  <c r="A3477" i="3"/>
  <c r="A3371" i="3"/>
  <c r="A3173" i="3"/>
  <c r="A3517" i="3"/>
  <c r="A72" i="3"/>
  <c r="A140" i="3"/>
  <c r="A220" i="3"/>
  <c r="A286" i="3"/>
  <c r="A350" i="3"/>
  <c r="A415" i="3"/>
  <c r="A478" i="3"/>
  <c r="A544" i="3"/>
  <c r="A610" i="3"/>
  <c r="A674" i="3"/>
  <c r="A740" i="3"/>
  <c r="A805" i="3"/>
  <c r="A871" i="3"/>
  <c r="A935" i="3"/>
  <c r="A1001" i="3"/>
  <c r="A1065" i="3"/>
  <c r="A1130" i="3"/>
  <c r="A1195" i="3"/>
  <c r="A1259" i="3"/>
  <c r="A1323" i="3"/>
  <c r="A1388" i="3"/>
  <c r="A1453" i="3"/>
  <c r="A1517" i="3"/>
  <c r="A1582" i="3"/>
  <c r="A1645" i="3"/>
  <c r="A1709" i="3"/>
  <c r="A1777" i="3"/>
  <c r="A1841" i="3"/>
  <c r="A1907" i="3"/>
  <c r="A1971" i="3"/>
  <c r="A2045" i="3"/>
  <c r="A2110" i="3"/>
  <c r="A2176" i="3"/>
  <c r="A2240" i="3"/>
  <c r="A2305" i="3"/>
  <c r="A2372" i="3"/>
  <c r="A2436" i="3"/>
  <c r="A2501" i="3"/>
  <c r="A2568" i="3"/>
  <c r="A2637" i="3"/>
  <c r="A2702" i="3"/>
  <c r="A2775" i="3"/>
  <c r="A2839" i="3"/>
  <c r="A2903" i="3"/>
  <c r="A2967" i="3"/>
  <c r="A3031" i="3"/>
  <c r="A3097" i="3"/>
  <c r="A3161" i="3"/>
  <c r="A3232" i="3"/>
  <c r="A3297" i="3"/>
  <c r="A3362" i="3"/>
  <c r="A3430" i="3"/>
  <c r="A3496" i="3"/>
  <c r="A3355" i="3"/>
  <c r="A3141" i="3"/>
  <c r="A3540" i="3"/>
  <c r="K466" i="17"/>
  <c r="K331" i="17"/>
  <c r="N293" i="17"/>
  <c r="X272" i="17"/>
  <c r="X268" i="17"/>
  <c r="P255" i="17"/>
  <c r="N251" i="17"/>
  <c r="N247" i="17"/>
  <c r="N243" i="17"/>
  <c r="U238" i="17"/>
  <c r="T234" i="17"/>
  <c r="Z229" i="17"/>
  <c r="X225" i="17"/>
  <c r="W221" i="17"/>
  <c r="Q216" i="17"/>
  <c r="P212" i="17"/>
  <c r="K381" i="17"/>
  <c r="K334" i="17"/>
  <c r="K294" i="17"/>
  <c r="V272" i="17"/>
  <c r="V268" i="17"/>
  <c r="V254" i="17"/>
  <c r="K250" i="17"/>
  <c r="K246" i="17"/>
  <c r="K242" i="17"/>
  <c r="R237" i="17"/>
  <c r="R233" i="17"/>
  <c r="P229" i="17"/>
  <c r="N225" i="17"/>
  <c r="T220" i="17"/>
  <c r="W215" i="17"/>
  <c r="V211" i="17"/>
  <c r="B1500" i="18"/>
  <c r="B1484" i="18"/>
  <c r="B1468" i="18"/>
  <c r="B1452" i="18"/>
  <c r="B1436" i="18"/>
  <c r="B1420" i="18"/>
  <c r="B1404" i="18"/>
  <c r="B1388" i="18"/>
  <c r="B1372" i="18"/>
  <c r="B1356" i="18"/>
  <c r="B1340" i="18"/>
  <c r="B1324" i="18"/>
  <c r="B1308" i="18"/>
  <c r="B1292" i="18"/>
  <c r="B1276" i="18"/>
  <c r="B1260" i="18"/>
  <c r="B1244" i="18"/>
  <c r="B1228" i="18"/>
  <c r="B1212" i="18"/>
  <c r="B1196" i="18"/>
  <c r="B1180" i="18"/>
  <c r="B1164" i="18"/>
  <c r="B1148" i="18"/>
  <c r="B1132" i="18"/>
  <c r="B1116" i="18"/>
  <c r="B1100" i="18"/>
  <c r="B1084" i="18"/>
  <c r="B1068" i="18"/>
  <c r="B1052" i="18"/>
  <c r="B1036" i="18"/>
  <c r="B1020" i="18"/>
  <c r="B1004" i="18"/>
  <c r="B988" i="18"/>
  <c r="B972" i="18"/>
  <c r="B956" i="18"/>
  <c r="B940" i="18"/>
  <c r="B924" i="18"/>
  <c r="B908" i="18"/>
  <c r="B892" i="18"/>
  <c r="B876" i="18"/>
  <c r="B860" i="18"/>
  <c r="B844" i="18"/>
  <c r="B828" i="18"/>
  <c r="B812" i="18"/>
  <c r="B796" i="18"/>
  <c r="B780" i="18"/>
  <c r="B764" i="18"/>
  <c r="B748" i="18"/>
  <c r="B732" i="18"/>
  <c r="B716" i="18"/>
  <c r="B700" i="18"/>
  <c r="B684" i="18"/>
  <c r="B668" i="18"/>
  <c r="B652" i="18"/>
  <c r="B636" i="18"/>
  <c r="B620" i="18"/>
  <c r="B604" i="18"/>
  <c r="B588" i="18"/>
  <c r="B572" i="18"/>
  <c r="B556" i="18"/>
  <c r="B540" i="18"/>
  <c r="B524" i="18"/>
  <c r="B508" i="18"/>
  <c r="B492" i="18"/>
  <c r="B476" i="18"/>
  <c r="B460" i="18"/>
  <c r="B444" i="18"/>
  <c r="B428" i="18"/>
  <c r="B412" i="18"/>
  <c r="B396" i="18"/>
  <c r="B380" i="18"/>
  <c r="B364" i="18"/>
  <c r="B348" i="18"/>
  <c r="B332" i="18"/>
  <c r="B316" i="18"/>
  <c r="B300" i="18"/>
  <c r="B284" i="18"/>
  <c r="B268" i="18"/>
  <c r="B252" i="18"/>
  <c r="B236" i="18"/>
  <c r="B220" i="18"/>
  <c r="B204" i="18"/>
  <c r="B188" i="18"/>
  <c r="B172" i="18"/>
  <c r="B156" i="18"/>
  <c r="B140" i="18"/>
  <c r="B124" i="18"/>
  <c r="B108" i="18"/>
  <c r="B92" i="18"/>
  <c r="K460" i="17"/>
  <c r="K424" i="17"/>
  <c r="K345" i="17"/>
  <c r="Z293" i="17"/>
  <c r="T272" i="17"/>
  <c r="T268" i="17"/>
  <c r="T255" i="17"/>
  <c r="Z250" i="17"/>
  <c r="Z246" i="17"/>
  <c r="Z242" i="17"/>
  <c r="Y238" i="17"/>
  <c r="X234" i="17"/>
  <c r="V230" i="17"/>
  <c r="K226" i="17"/>
  <c r="S221" i="17"/>
  <c r="N217" i="17"/>
  <c r="T212" i="17"/>
  <c r="Z207" i="17"/>
  <c r="Q293" i="17"/>
  <c r="J272" i="17"/>
  <c r="J268" i="17"/>
  <c r="Z263" i="17"/>
  <c r="S253" i="17"/>
  <c r="Q249" i="17"/>
  <c r="Q245" i="17"/>
  <c r="Q241" i="17"/>
  <c r="O237" i="17"/>
  <c r="O233" i="17"/>
  <c r="T227" i="17"/>
  <c r="J223" i="17"/>
  <c r="W218" i="17"/>
  <c r="K435" i="17"/>
  <c r="K403" i="17"/>
  <c r="K363" i="17"/>
  <c r="K304" i="17"/>
  <c r="R275" i="17"/>
  <c r="R271" i="17"/>
  <c r="R267" i="17"/>
  <c r="Q263" i="17"/>
  <c r="Z253" i="17"/>
  <c r="X249" i="17"/>
  <c r="X245" i="17"/>
  <c r="X241" i="17"/>
  <c r="V237" i="17"/>
  <c r="V233" i="17"/>
  <c r="K229" i="17"/>
  <c r="R224" i="17"/>
  <c r="O220" i="17"/>
  <c r="Z214" i="17"/>
  <c r="Y210" i="17"/>
  <c r="B1499" i="18"/>
  <c r="B1483" i="18"/>
  <c r="B1467" i="18"/>
  <c r="B1451" i="18"/>
  <c r="B1435" i="18"/>
  <c r="B1419" i="18"/>
  <c r="B1403" i="18"/>
  <c r="B1387" i="18"/>
  <c r="B1371" i="18"/>
  <c r="B1355" i="18"/>
  <c r="B1339" i="18"/>
  <c r="B1323" i="18"/>
  <c r="B1307" i="18"/>
  <c r="B1291" i="18"/>
  <c r="B1275" i="18"/>
  <c r="B1259" i="18"/>
  <c r="B1243" i="18"/>
  <c r="B1221" i="18"/>
  <c r="B1201" i="18"/>
  <c r="B1181" i="18"/>
  <c r="B1157" i="18"/>
  <c r="B1137" i="18"/>
  <c r="B1117" i="18"/>
  <c r="B1093" i="18"/>
  <c r="B1073" i="18"/>
  <c r="B1053" i="18"/>
  <c r="B1029" i="18"/>
  <c r="B1009" i="18"/>
  <c r="B989" i="18"/>
  <c r="B965" i="18"/>
  <c r="B945" i="18"/>
  <c r="B925" i="18"/>
  <c r="B901" i="18"/>
  <c r="B881" i="18"/>
  <c r="B861" i="18"/>
  <c r="B837" i="18"/>
  <c r="B817" i="18"/>
  <c r="B797" i="18"/>
  <c r="B773" i="18"/>
  <c r="B753" i="18"/>
  <c r="B733" i="18"/>
  <c r="B709" i="18"/>
  <c r="B689" i="18"/>
  <c r="B669" i="18"/>
  <c r="B645" i="18"/>
  <c r="B625" i="18"/>
  <c r="B605" i="18"/>
  <c r="B581" i="18"/>
  <c r="B561" i="18"/>
  <c r="B541" i="18"/>
  <c r="B517" i="18"/>
  <c r="B497" i="18"/>
  <c r="B477" i="18"/>
  <c r="B453" i="18"/>
  <c r="B433" i="18"/>
  <c r="B413" i="18"/>
  <c r="B389" i="18"/>
  <c r="B369" i="18"/>
  <c r="B349" i="18"/>
  <c r="B325" i="18"/>
  <c r="B305" i="18"/>
  <c r="B285" i="18"/>
  <c r="B261" i="18"/>
  <c r="B241" i="18"/>
  <c r="B221" i="18"/>
  <c r="B197" i="18"/>
  <c r="B177" i="18"/>
  <c r="B157" i="18"/>
  <c r="B115" i="18"/>
  <c r="J294" i="17"/>
  <c r="S250" i="17"/>
  <c r="P228" i="17"/>
  <c r="U212" i="17"/>
  <c r="W204" i="17"/>
  <c r="W198" i="17"/>
  <c r="U191" i="17"/>
  <c r="U181" i="17"/>
  <c r="Z156" i="17"/>
  <c r="U140" i="17"/>
  <c r="W129" i="17"/>
  <c r="W123" i="17"/>
  <c r="W118" i="17"/>
  <c r="S108" i="17"/>
  <c r="S102" i="17"/>
  <c r="R97" i="17"/>
  <c r="R92" i="17"/>
  <c r="R86" i="17"/>
  <c r="X81" i="17"/>
  <c r="X76" i="17"/>
  <c r="X71" i="17"/>
  <c r="X65" i="17"/>
  <c r="X60" i="17"/>
  <c r="X55" i="17"/>
  <c r="N50" i="17"/>
  <c r="N45" i="17"/>
  <c r="P34" i="17"/>
  <c r="P28" i="17"/>
  <c r="P23" i="17"/>
  <c r="N16" i="17"/>
  <c r="N10" i="17"/>
  <c r="N5" i="17"/>
  <c r="J435" i="17"/>
  <c r="Q268" i="17"/>
  <c r="U255" i="17"/>
  <c r="O242" i="17"/>
  <c r="Q229" i="17"/>
  <c r="S213" i="17"/>
  <c r="N205" i="17"/>
  <c r="N200" i="17"/>
  <c r="T193" i="17"/>
  <c r="T188" i="17"/>
  <c r="T183" i="17"/>
  <c r="T177" i="17"/>
  <c r="X172" i="17"/>
  <c r="Q155" i="17"/>
  <c r="V145" i="17"/>
  <c r="K141" i="17"/>
  <c r="N132" i="17"/>
  <c r="N127" i="17"/>
  <c r="N121" i="17"/>
  <c r="R110" i="17"/>
  <c r="R104" i="17"/>
  <c r="Y99" i="17"/>
  <c r="Y94" i="17"/>
  <c r="Y89" i="17"/>
  <c r="O79" i="17"/>
  <c r="O74" i="17"/>
  <c r="O68" i="17"/>
  <c r="O63" i="17"/>
  <c r="O58" i="17"/>
  <c r="U50" i="17"/>
  <c r="Q38" i="17"/>
  <c r="O31" i="17"/>
  <c r="O25" i="17"/>
  <c r="O20" i="17"/>
  <c r="U8" i="17"/>
  <c r="Y274" i="17"/>
  <c r="S235" i="17"/>
  <c r="Q215" i="17"/>
  <c r="U203" i="17"/>
  <c r="S191" i="17"/>
  <c r="S183" i="17"/>
  <c r="W169" i="17"/>
  <c r="X156" i="17"/>
  <c r="W148" i="17"/>
  <c r="U127" i="17"/>
  <c r="Y108" i="17"/>
  <c r="P93" i="17"/>
  <c r="P85" i="17"/>
  <c r="N79" i="17"/>
  <c r="N71" i="17"/>
  <c r="N63" i="17"/>
  <c r="N55" i="17"/>
  <c r="T48" i="17"/>
  <c r="V34" i="17"/>
  <c r="V26" i="17"/>
  <c r="T16" i="17"/>
  <c r="T8" i="17"/>
  <c r="B39" i="18"/>
  <c r="O243" i="17"/>
  <c r="O215" i="17"/>
  <c r="Z193" i="17"/>
  <c r="Z177" i="17"/>
  <c r="T126" i="17"/>
  <c r="W89" i="17"/>
  <c r="U55" i="17"/>
  <c r="U21" i="17"/>
  <c r="A898" i="3"/>
  <c r="A962" i="3"/>
  <c r="A1028" i="3"/>
  <c r="A1092" i="3"/>
  <c r="A1157" i="3"/>
  <c r="A1222" i="3"/>
  <c r="A1286" i="3"/>
  <c r="A1350" i="3"/>
  <c r="A1415" i="3"/>
  <c r="A1480" i="3"/>
  <c r="A1544" i="3"/>
  <c r="A1607" i="3"/>
  <c r="A1672" i="3"/>
  <c r="A1738" i="3"/>
  <c r="A1804" i="3"/>
  <c r="A1869" i="3"/>
  <c r="A1934" i="3"/>
  <c r="A2008" i="3"/>
  <c r="A2073" i="3"/>
  <c r="A2137" i="3"/>
  <c r="A2203" i="3"/>
  <c r="A2268" i="3"/>
  <c r="A2332" i="3"/>
  <c r="A2399" i="3"/>
  <c r="A2464" i="3"/>
  <c r="A2528" i="3"/>
  <c r="A2598" i="3"/>
  <c r="A2664" i="3"/>
  <c r="A2731" i="3"/>
  <c r="A2802" i="3"/>
  <c r="A2866" i="3"/>
  <c r="A2930" i="3"/>
  <c r="A2994" i="3"/>
  <c r="A3058" i="3"/>
  <c r="A3124" i="3"/>
  <c r="A3192" i="3"/>
  <c r="A3259" i="3"/>
  <c r="A3324" i="3"/>
  <c r="A3389" i="3"/>
  <c r="A3523" i="3"/>
  <c r="A3183" i="3"/>
  <c r="A3588" i="3"/>
  <c r="A68" i="3"/>
  <c r="A136" i="3"/>
  <c r="A208" i="3"/>
  <c r="A274" i="3"/>
  <c r="A338" i="3"/>
  <c r="A402" i="3"/>
  <c r="A466" i="3"/>
  <c r="A530" i="3"/>
  <c r="A598" i="3"/>
  <c r="A662" i="3"/>
  <c r="A728" i="3"/>
  <c r="A793" i="3"/>
  <c r="A859" i="3"/>
  <c r="A923" i="3"/>
  <c r="A987" i="3"/>
  <c r="A1053" i="3"/>
  <c r="A1118" i="3"/>
  <c r="A1182" i="3"/>
  <c r="A1247" i="3"/>
  <c r="A1311" i="3"/>
  <c r="A1376" i="3"/>
  <c r="A1441" i="3"/>
  <c r="A1505" i="3"/>
  <c r="A1570" i="3"/>
  <c r="A1633" i="3"/>
  <c r="A1697" i="3"/>
  <c r="A1765" i="3"/>
  <c r="A1829" i="3"/>
  <c r="A1894" i="3"/>
  <c r="A1959" i="3"/>
  <c r="A2033" i="3"/>
  <c r="A2098" i="3"/>
  <c r="A2162" i="3"/>
  <c r="A2228" i="3"/>
  <c r="A2293" i="3"/>
  <c r="A2360" i="3"/>
  <c r="A2424" i="3"/>
  <c r="A2489" i="3"/>
  <c r="A2553" i="3"/>
  <c r="A2625" i="3"/>
  <c r="A2690" i="3"/>
  <c r="A2759" i="3"/>
  <c r="A2827" i="3"/>
  <c r="A2891" i="3"/>
  <c r="A2955" i="3"/>
  <c r="A3019" i="3"/>
  <c r="A3285" i="3"/>
  <c r="A61" i="3"/>
  <c r="A126" i="3"/>
  <c r="A201" i="3"/>
  <c r="A267" i="3"/>
  <c r="A331" i="3"/>
  <c r="A395" i="3"/>
  <c r="A459" i="3"/>
  <c r="A523" i="3"/>
  <c r="A591" i="3"/>
  <c r="A655" i="3"/>
  <c r="A719" i="3"/>
  <c r="A785" i="3"/>
  <c r="A852" i="3"/>
  <c r="A916" i="3"/>
  <c r="A980" i="3"/>
  <c r="A1046" i="3"/>
  <c r="A1111" i="3"/>
  <c r="A1175" i="3"/>
  <c r="A1240" i="3"/>
  <c r="A1304" i="3"/>
  <c r="A1369" i="3"/>
  <c r="A1434" i="3"/>
  <c r="A1498" i="3"/>
  <c r="A1562" i="3"/>
  <c r="A1626" i="3"/>
  <c r="A1698" i="3"/>
  <c r="A1766" i="3"/>
  <c r="A1830" i="3"/>
  <c r="A1895" i="3"/>
  <c r="A1960" i="3"/>
  <c r="A2034" i="3"/>
  <c r="A2099" i="3"/>
  <c r="A2163" i="3"/>
  <c r="A2229" i="3"/>
  <c r="A2294" i="3"/>
  <c r="A2361" i="3"/>
  <c r="A2425" i="3"/>
  <c r="A2490" i="3"/>
  <c r="A2554" i="3"/>
  <c r="A2626" i="3"/>
  <c r="A2691" i="3"/>
  <c r="A2760" i="3"/>
  <c r="A2828" i="3"/>
  <c r="A2892" i="3"/>
  <c r="A2956" i="3"/>
  <c r="A3020" i="3"/>
  <c r="A3086" i="3"/>
  <c r="A3150" i="3"/>
  <c r="A3221" i="3"/>
  <c r="A3286" i="3"/>
  <c r="A3351" i="3"/>
  <c r="A3415" i="3"/>
  <c r="A3483" i="3"/>
  <c r="A62" i="3"/>
  <c r="A127" i="3"/>
  <c r="A202" i="3"/>
  <c r="A268" i="3"/>
  <c r="A332" i="3"/>
  <c r="A396" i="3"/>
  <c r="A460" i="3"/>
  <c r="A524" i="3"/>
  <c r="A592" i="3"/>
  <c r="A656" i="3"/>
  <c r="A720" i="3"/>
  <c r="A787" i="3"/>
  <c r="A853" i="3"/>
  <c r="A917" i="3"/>
  <c r="A981" i="3"/>
  <c r="A1047" i="3"/>
  <c r="A1112" i="3"/>
  <c r="A1176" i="3"/>
  <c r="A1241" i="3"/>
  <c r="A1305" i="3"/>
  <c r="A1370" i="3"/>
  <c r="A1435" i="3"/>
  <c r="A1499" i="3"/>
  <c r="A1563" i="3"/>
  <c r="A1635" i="3"/>
  <c r="A1699" i="3"/>
  <c r="A1767" i="3"/>
  <c r="A1831" i="3"/>
  <c r="A1896" i="3"/>
  <c r="A1961" i="3"/>
  <c r="A2035" i="3"/>
  <c r="A2100" i="3"/>
  <c r="A2164" i="3"/>
  <c r="A2230" i="3"/>
  <c r="A2295" i="3"/>
  <c r="A2362" i="3"/>
  <c r="A2426" i="3"/>
  <c r="A2491" i="3"/>
  <c r="A2558" i="3"/>
  <c r="A2627" i="3"/>
  <c r="A2692" i="3"/>
  <c r="A2761" i="3"/>
  <c r="A2829" i="3"/>
  <c r="A2893" i="3"/>
  <c r="A2957" i="3"/>
  <c r="A3021" i="3"/>
  <c r="A3087" i="3"/>
  <c r="A3151" i="3"/>
  <c r="A3222" i="3"/>
  <c r="A3287" i="3"/>
  <c r="A3352" i="3"/>
  <c r="A3416" i="3"/>
  <c r="A3484" i="3"/>
  <c r="A3550" i="3"/>
  <c r="A3503" i="3"/>
  <c r="A3584" i="3"/>
  <c r="A3101" i="3"/>
  <c r="A3580" i="3"/>
  <c r="A63" i="3"/>
  <c r="A131" i="3"/>
  <c r="A203" i="3"/>
  <c r="A269" i="3"/>
  <c r="A333" i="3"/>
  <c r="A397" i="3"/>
  <c r="A461" i="3"/>
  <c r="A525" i="3"/>
  <c r="A593" i="3"/>
  <c r="A657" i="3"/>
  <c r="A721" i="3"/>
  <c r="A788" i="3"/>
  <c r="A854" i="3"/>
  <c r="A918" i="3"/>
  <c r="A982" i="3"/>
  <c r="A1048" i="3"/>
  <c r="A1113" i="3"/>
  <c r="A1177" i="3"/>
  <c r="A1242" i="3"/>
  <c r="A1306" i="3"/>
  <c r="A1371" i="3"/>
  <c r="A1436" i="3"/>
  <c r="A1500" i="3"/>
  <c r="A1564" i="3"/>
  <c r="A1636" i="3"/>
  <c r="A1700" i="3"/>
  <c r="A1768" i="3"/>
  <c r="A1832" i="3"/>
  <c r="A1897" i="3"/>
  <c r="A1962" i="3"/>
  <c r="A2036" i="3"/>
  <c r="A2101" i="3"/>
  <c r="A2165" i="3"/>
  <c r="A2231" i="3"/>
  <c r="A2296" i="3"/>
  <c r="A2363" i="3"/>
  <c r="A2427" i="3"/>
  <c r="A2492" i="3"/>
  <c r="A2559" i="3"/>
  <c r="A2628" i="3"/>
  <c r="A2693" i="3"/>
  <c r="A2762" i="3"/>
  <c r="A2830" i="3"/>
  <c r="A2894" i="3"/>
  <c r="A2958" i="3"/>
  <c r="A3022" i="3"/>
  <c r="A3088" i="3"/>
  <c r="A3152" i="3"/>
  <c r="A3223" i="3"/>
  <c r="A3288" i="3"/>
  <c r="A3353" i="3"/>
  <c r="A3417" i="3"/>
  <c r="A3527" i="3"/>
  <c r="A3403" i="3"/>
  <c r="A3252" i="3"/>
  <c r="A3589" i="3"/>
  <c r="A80" i="3"/>
  <c r="A148" i="3"/>
  <c r="A228" i="3"/>
  <c r="A294" i="3"/>
  <c r="A358" i="3"/>
  <c r="A423" i="3"/>
  <c r="A486" i="3"/>
  <c r="A552" i="3"/>
  <c r="A618" i="3"/>
  <c r="A682" i="3"/>
  <c r="A748" i="3"/>
  <c r="A813" i="3"/>
  <c r="A879" i="3"/>
  <c r="A943" i="3"/>
  <c r="A1009" i="3"/>
  <c r="A1073" i="3"/>
  <c r="A1138" i="3"/>
  <c r="A1203" i="3"/>
  <c r="A1267" i="3"/>
  <c r="A1331" i="3"/>
  <c r="A1396" i="3"/>
  <c r="A1461" i="3"/>
  <c r="A1525" i="3"/>
  <c r="A1588" i="3"/>
  <c r="A1653" i="3"/>
  <c r="A1717" i="3"/>
  <c r="A1785" i="3"/>
  <c r="A1850" i="3"/>
  <c r="A1915" i="3"/>
  <c r="A1979" i="3"/>
  <c r="A2053" i="3"/>
  <c r="A2118" i="3"/>
  <c r="A2184" i="3"/>
  <c r="A2248" i="3"/>
  <c r="A2313" i="3"/>
  <c r="A2380" i="3"/>
  <c r="A2444" i="3"/>
  <c r="A2509" i="3"/>
  <c r="A2576" i="3"/>
  <c r="A2645" i="3"/>
  <c r="A2712" i="3"/>
  <c r="A2783" i="3"/>
  <c r="A2847" i="3"/>
  <c r="A2911" i="3"/>
  <c r="A2975" i="3"/>
  <c r="A3039" i="3"/>
  <c r="A3105" i="3"/>
  <c r="A3169" i="3"/>
  <c r="A3240" i="3"/>
  <c r="A3305" i="3"/>
  <c r="A3370" i="3"/>
  <c r="A3438" i="3"/>
  <c r="A3504" i="3"/>
  <c r="A3387" i="3"/>
  <c r="A3193" i="3"/>
  <c r="A3541" i="3"/>
  <c r="V292" i="17"/>
  <c r="P272" i="17"/>
  <c r="P268" i="17"/>
  <c r="X254" i="17"/>
  <c r="V250" i="17"/>
  <c r="V246" i="17"/>
  <c r="V242" i="17"/>
  <c r="K238" i="17"/>
  <c r="K234" i="17"/>
  <c r="R229" i="17"/>
  <c r="P225" i="17"/>
  <c r="N221" i="17"/>
  <c r="Y215" i="17"/>
  <c r="X211" i="17"/>
  <c r="K409" i="17"/>
  <c r="K330" i="17"/>
  <c r="T293" i="17"/>
  <c r="N272" i="17"/>
  <c r="N268" i="17"/>
  <c r="U263" i="17"/>
  <c r="N254" i="17"/>
  <c r="T249" i="17"/>
  <c r="T245" i="17"/>
  <c r="T241" i="17"/>
  <c r="Z236" i="17"/>
  <c r="Z232" i="17"/>
  <c r="X228" i="17"/>
  <c r="V224" i="17"/>
  <c r="S219" i="17"/>
  <c r="N215" i="17"/>
  <c r="U210" i="17"/>
  <c r="B1498" i="18"/>
  <c r="B1482" i="18"/>
  <c r="B1466" i="18"/>
  <c r="B1450" i="18"/>
  <c r="B1434" i="18"/>
  <c r="B1418" i="18"/>
  <c r="B1402" i="18"/>
  <c r="B1386" i="18"/>
  <c r="B1370" i="18"/>
  <c r="B1354" i="18"/>
  <c r="B1338" i="18"/>
  <c r="B1322" i="18"/>
  <c r="B1306" i="18"/>
  <c r="B1290" i="18"/>
  <c r="B1274" i="18"/>
  <c r="B1258" i="18"/>
  <c r="B1242" i="18"/>
  <c r="B1226" i="18"/>
  <c r="B1210" i="18"/>
  <c r="B1194" i="18"/>
  <c r="B1178" i="18"/>
  <c r="B1162" i="18"/>
  <c r="B1146" i="18"/>
  <c r="B1130" i="18"/>
  <c r="B1114" i="18"/>
  <c r="B1098" i="18"/>
  <c r="B1082" i="18"/>
  <c r="B1066" i="18"/>
  <c r="B1050" i="18"/>
  <c r="B1034" i="18"/>
  <c r="B1018" i="18"/>
  <c r="B1002" i="18"/>
  <c r="B986" i="18"/>
  <c r="B970" i="18"/>
  <c r="B954" i="18"/>
  <c r="B938" i="18"/>
  <c r="B922" i="18"/>
  <c r="B906" i="18"/>
  <c r="B890" i="18"/>
  <c r="B874" i="18"/>
  <c r="B858" i="18"/>
  <c r="B842" i="18"/>
  <c r="B826" i="18"/>
  <c r="B810" i="18"/>
  <c r="B794" i="18"/>
  <c r="B778" i="18"/>
  <c r="B762" i="18"/>
  <c r="B746" i="18"/>
  <c r="B730" i="18"/>
  <c r="B714" i="18"/>
  <c r="B698" i="18"/>
  <c r="B682" i="18"/>
  <c r="B666" i="18"/>
  <c r="B650" i="18"/>
  <c r="B634" i="18"/>
  <c r="B618" i="18"/>
  <c r="B602" i="18"/>
  <c r="B586" i="18"/>
  <c r="B570" i="18"/>
  <c r="B554" i="18"/>
  <c r="B538" i="18"/>
  <c r="B522" i="18"/>
  <c r="B506" i="18"/>
  <c r="B490" i="18"/>
  <c r="B474" i="18"/>
  <c r="B458" i="18"/>
  <c r="B442" i="18"/>
  <c r="B426" i="18"/>
  <c r="B410" i="18"/>
  <c r="B394" i="18"/>
  <c r="B378" i="18"/>
  <c r="B362" i="18"/>
  <c r="B346" i="18"/>
  <c r="B330" i="18"/>
  <c r="B314" i="18"/>
  <c r="B298" i="18"/>
  <c r="B282" i="18"/>
  <c r="B266" i="18"/>
  <c r="B250" i="18"/>
  <c r="B234" i="18"/>
  <c r="B218" i="18"/>
  <c r="B202" i="18"/>
  <c r="B186" i="18"/>
  <c r="B170" i="18"/>
  <c r="B154" i="18"/>
  <c r="B138" i="18"/>
  <c r="B122" i="18"/>
  <c r="B106" i="18"/>
  <c r="B90" i="18"/>
  <c r="K380" i="17"/>
  <c r="K337" i="17"/>
  <c r="R293" i="17"/>
  <c r="K272" i="17"/>
  <c r="K268" i="17"/>
  <c r="K255" i="17"/>
  <c r="R250" i="17"/>
  <c r="R246" i="17"/>
  <c r="R242" i="17"/>
  <c r="P238" i="17"/>
  <c r="P234" i="17"/>
  <c r="N230" i="17"/>
  <c r="T225" i="17"/>
  <c r="Z220" i="17"/>
  <c r="V216" i="17"/>
  <c r="K212" i="17"/>
  <c r="Q207" i="17"/>
  <c r="J460" i="17"/>
  <c r="J337" i="17"/>
  <c r="Y292" i="17"/>
  <c r="S275" i="17"/>
  <c r="S271" i="17"/>
  <c r="S267" i="17"/>
  <c r="R263" i="17"/>
  <c r="Z252" i="17"/>
  <c r="Y248" i="17"/>
  <c r="Y244" i="17"/>
  <c r="Y240" i="17"/>
  <c r="W236" i="17"/>
  <c r="W232" i="17"/>
  <c r="S226" i="17"/>
  <c r="S222" i="17"/>
  <c r="N218" i="17"/>
  <c r="K359" i="17"/>
  <c r="K300" i="17"/>
  <c r="Z274" i="17"/>
  <c r="Z270" i="17"/>
  <c r="Z266" i="17"/>
  <c r="Q253" i="17"/>
  <c r="P249" i="17"/>
  <c r="P245" i="17"/>
  <c r="P241" i="17"/>
  <c r="N237" i="17"/>
  <c r="N233" i="17"/>
  <c r="T228" i="17"/>
  <c r="Z223" i="17"/>
  <c r="W219" i="17"/>
  <c r="R214" i="17"/>
  <c r="P210" i="17"/>
  <c r="B1497" i="18"/>
  <c r="B1481" i="18"/>
  <c r="B1465" i="18"/>
  <c r="B1449" i="18"/>
  <c r="B1433" i="18"/>
  <c r="B1417" i="18"/>
  <c r="B1401" i="18"/>
  <c r="B1385" i="18"/>
  <c r="B1369" i="18"/>
  <c r="B1353" i="18"/>
  <c r="B1337" i="18"/>
  <c r="B1321" i="18"/>
  <c r="B1305" i="18"/>
  <c r="B1289" i="18"/>
  <c r="B1273" i="18"/>
  <c r="B1257" i="18"/>
  <c r="B1239" i="18"/>
  <c r="B1219" i="18"/>
  <c r="B1199" i="18"/>
  <c r="B1175" i="18"/>
  <c r="B1155" i="18"/>
  <c r="B1135" i="18"/>
  <c r="B1111" i="18"/>
  <c r="B1091" i="18"/>
  <c r="B1071" i="18"/>
  <c r="B1047" i="18"/>
  <c r="B1027" i="18"/>
  <c r="B1007" i="18"/>
  <c r="B983" i="18"/>
  <c r="B963" i="18"/>
  <c r="B943" i="18"/>
  <c r="B919" i="18"/>
  <c r="B899" i="18"/>
  <c r="B879" i="18"/>
  <c r="B855" i="18"/>
  <c r="B835" i="18"/>
  <c r="B815" i="18"/>
  <c r="B791" i="18"/>
  <c r="B771" i="18"/>
  <c r="B751" i="18"/>
  <c r="B727" i="18"/>
  <c r="B707" i="18"/>
  <c r="B687" i="18"/>
  <c r="B663" i="18"/>
  <c r="B643" i="18"/>
  <c r="B623" i="18"/>
  <c r="B599" i="18"/>
  <c r="B579" i="18"/>
  <c r="B559" i="18"/>
  <c r="B535" i="18"/>
  <c r="B515" i="18"/>
  <c r="B495" i="18"/>
  <c r="B471" i="18"/>
  <c r="B451" i="18"/>
  <c r="B431" i="18"/>
  <c r="B407" i="18"/>
  <c r="B387" i="18"/>
  <c r="B367" i="18"/>
  <c r="B343" i="18"/>
  <c r="B323" i="18"/>
  <c r="B303" i="18"/>
  <c r="B279" i="18"/>
  <c r="B259" i="18"/>
  <c r="B239" i="18"/>
  <c r="B215" i="18"/>
  <c r="B195" i="18"/>
  <c r="B175" i="18"/>
  <c r="B151" i="18"/>
  <c r="B99" i="18"/>
  <c r="U292" i="17"/>
  <c r="P263" i="17"/>
  <c r="W247" i="17"/>
  <c r="W225" i="17"/>
  <c r="U211" i="17"/>
  <c r="O204" i="17"/>
  <c r="O198" i="17"/>
  <c r="U190" i="17"/>
  <c r="U180" i="17"/>
  <c r="Q172" i="17"/>
  <c r="R156" i="17"/>
  <c r="O129" i="17"/>
  <c r="O123" i="17"/>
  <c r="O118" i="17"/>
  <c r="J108" i="17"/>
  <c r="J102" i="17"/>
  <c r="Z96" i="17"/>
  <c r="Z91" i="17"/>
  <c r="Z85" i="17"/>
  <c r="P81" i="17"/>
  <c r="P76" i="17"/>
  <c r="P70" i="17"/>
  <c r="P65" i="17"/>
  <c r="P60" i="17"/>
  <c r="V49" i="17"/>
  <c r="V44" i="17"/>
  <c r="X33" i="17"/>
  <c r="X27" i="17"/>
  <c r="X22" i="17"/>
  <c r="V15" i="17"/>
  <c r="V9" i="17"/>
  <c r="V4" i="17"/>
  <c r="W265" i="17"/>
  <c r="O254" i="17"/>
  <c r="J241" i="17"/>
  <c r="N228" i="17"/>
  <c r="S212" i="17"/>
  <c r="V204" i="17"/>
  <c r="V199" i="17"/>
  <c r="K193" i="17"/>
  <c r="K188" i="17"/>
  <c r="K183" i="17"/>
  <c r="K177" i="17"/>
  <c r="P172" i="17"/>
  <c r="Y154" i="17"/>
  <c r="X149" i="17"/>
  <c r="N145" i="17"/>
  <c r="T140" i="17"/>
  <c r="V131" i="17"/>
  <c r="V125" i="17"/>
  <c r="V120" i="17"/>
  <c r="Z109" i="17"/>
  <c r="Z103" i="17"/>
  <c r="Q99" i="17"/>
  <c r="Q94" i="17"/>
  <c r="Q88" i="17"/>
  <c r="W78" i="17"/>
  <c r="W73" i="17"/>
  <c r="W67" i="17"/>
  <c r="W62" i="17"/>
  <c r="W57" i="17"/>
  <c r="U49" i="17"/>
  <c r="W35" i="17"/>
  <c r="W30" i="17"/>
  <c r="W24" i="17"/>
  <c r="U17" i="17"/>
  <c r="U7" i="17"/>
  <c r="U273" i="17"/>
  <c r="Y232" i="17"/>
  <c r="Q214" i="17"/>
  <c r="U200" i="17"/>
  <c r="J190" i="17"/>
  <c r="J182" i="17"/>
  <c r="O169" i="17"/>
  <c r="P156" i="17"/>
  <c r="O148" i="17"/>
  <c r="S142" i="17"/>
  <c r="U126" i="17"/>
  <c r="Q107" i="17"/>
  <c r="X92" i="17"/>
  <c r="V78" i="17"/>
  <c r="V70" i="17"/>
  <c r="V62" i="17"/>
  <c r="K48" i="17"/>
  <c r="N34" i="17"/>
  <c r="N26" i="17"/>
  <c r="K16" i="17"/>
  <c r="K8" i="17"/>
  <c r="J242" i="17"/>
  <c r="O210" i="17"/>
  <c r="R191" i="17"/>
  <c r="N171" i="17"/>
  <c r="T122" i="17"/>
  <c r="X109" i="17"/>
  <c r="W85" i="17"/>
  <c r="S14" i="17"/>
  <c r="B1227" i="18"/>
  <c r="B1211" i="18"/>
  <c r="B1195" i="18"/>
  <c r="B1179" i="18"/>
  <c r="B1163" i="18"/>
  <c r="B1147" i="18"/>
  <c r="B1131" i="18"/>
  <c r="B1115" i="18"/>
  <c r="B1099" i="18"/>
  <c r="B1083" i="18"/>
  <c r="B1067" i="18"/>
  <c r="B1051" i="18"/>
  <c r="B1035" i="18"/>
  <c r="B1019" i="18"/>
  <c r="B1003" i="18"/>
  <c r="B987" i="18"/>
  <c r="B971" i="18"/>
  <c r="B955" i="18"/>
  <c r="B939" i="18"/>
  <c r="B923" i="18"/>
  <c r="B907" i="18"/>
  <c r="B891" i="18"/>
  <c r="B875" i="18"/>
  <c r="B859" i="18"/>
  <c r="B843" i="18"/>
  <c r="B827" i="18"/>
  <c r="B811" i="18"/>
  <c r="B795" i="18"/>
  <c r="B779" i="18"/>
  <c r="B763" i="18"/>
  <c r="B747" i="18"/>
  <c r="B731" i="18"/>
  <c r="B715" i="18"/>
  <c r="B699" i="18"/>
  <c r="B683" i="18"/>
  <c r="B667" i="18"/>
  <c r="B651" i="18"/>
  <c r="B635" i="18"/>
  <c r="B619" i="18"/>
  <c r="B603" i="18"/>
  <c r="B587" i="18"/>
  <c r="B571" i="18"/>
  <c r="B555" i="18"/>
  <c r="B539" i="18"/>
  <c r="B523" i="18"/>
  <c r="B507" i="18"/>
  <c r="B491" i="18"/>
  <c r="B475" i="18"/>
  <c r="B459" i="18"/>
  <c r="B443" i="18"/>
  <c r="B427" i="18"/>
  <c r="B411" i="18"/>
  <c r="B395" i="18"/>
  <c r="B379" i="18"/>
  <c r="B363" i="18"/>
  <c r="B347" i="18"/>
  <c r="B331" i="18"/>
  <c r="B315" i="18"/>
  <c r="B299" i="18"/>
  <c r="B283" i="18"/>
  <c r="B267" i="18"/>
  <c r="B251" i="18"/>
  <c r="B235" i="18"/>
  <c r="B219" i="18"/>
  <c r="B203" i="18"/>
  <c r="B187" i="18"/>
  <c r="B171" i="18"/>
  <c r="B155" i="18"/>
  <c r="B139" i="18"/>
  <c r="U272" i="17"/>
  <c r="S246" i="17"/>
  <c r="W230" i="17"/>
  <c r="W216" i="17"/>
  <c r="V208" i="17"/>
  <c r="W203" i="17"/>
  <c r="W199" i="17"/>
  <c r="V195" i="17"/>
  <c r="U187" i="17"/>
  <c r="U179" i="17"/>
  <c r="Q169" i="17"/>
  <c r="O165" i="17"/>
  <c r="T160" i="17"/>
  <c r="Z155" i="17"/>
  <c r="Z151" i="17"/>
  <c r="J137" i="17"/>
  <c r="W132" i="17"/>
  <c r="W128" i="17"/>
  <c r="W124" i="17"/>
  <c r="W120" i="17"/>
  <c r="S111" i="17"/>
  <c r="S107" i="17"/>
  <c r="S103" i="17"/>
  <c r="R99" i="17"/>
  <c r="R95" i="17"/>
  <c r="R91" i="17"/>
  <c r="R87" i="17"/>
  <c r="P79" i="17"/>
  <c r="P75" i="17"/>
  <c r="P71" i="17"/>
  <c r="P67" i="17"/>
  <c r="P63" i="17"/>
  <c r="P59" i="17"/>
  <c r="P55" i="17"/>
  <c r="N51" i="17"/>
  <c r="N47" i="17"/>
  <c r="R39" i="17"/>
  <c r="P33" i="17"/>
  <c r="P29" i="17"/>
  <c r="P25" i="17"/>
  <c r="P21" i="17"/>
  <c r="N15" i="17"/>
  <c r="N11" i="17"/>
  <c r="N7" i="17"/>
  <c r="N3" i="17"/>
  <c r="J411" i="17"/>
  <c r="Q272" i="17"/>
  <c r="U247" i="17"/>
  <c r="J237" i="17"/>
  <c r="Y226" i="17"/>
  <c r="T215" i="17"/>
  <c r="W207" i="17"/>
  <c r="N203" i="17"/>
  <c r="N199" i="17"/>
  <c r="T194" i="17"/>
  <c r="T190" i="17"/>
  <c r="T186" i="17"/>
  <c r="T182" i="17"/>
  <c r="T178" i="17"/>
  <c r="X169" i="17"/>
  <c r="V165" i="17"/>
  <c r="S160" i="17"/>
  <c r="Q156" i="17"/>
  <c r="Q152" i="17"/>
  <c r="P148" i="17"/>
  <c r="V130" i="17"/>
  <c r="V126" i="17"/>
  <c r="V122" i="17"/>
  <c r="V118" i="17"/>
  <c r="R109" i="17"/>
  <c r="R105" i="17"/>
  <c r="R101" i="17"/>
  <c r="Q97" i="17"/>
  <c r="Q93" i="17"/>
  <c r="Q89" i="17"/>
  <c r="Q85" i="17"/>
  <c r="O81" i="17"/>
  <c r="O77" i="17"/>
  <c r="O73" i="17"/>
  <c r="O69" i="17"/>
  <c r="O65" i="17"/>
  <c r="O61" i="17"/>
  <c r="O57" i="17"/>
  <c r="U52" i="17"/>
  <c r="U44" i="17"/>
  <c r="O34" i="17"/>
  <c r="O30" i="17"/>
  <c r="O26" i="17"/>
  <c r="O22" i="17"/>
  <c r="U14" i="17"/>
  <c r="U6" i="17"/>
  <c r="B103" i="18"/>
  <c r="U293" i="17"/>
  <c r="U269" i="17"/>
  <c r="Q255" i="17"/>
  <c r="S239" i="17"/>
  <c r="Q225" i="17"/>
  <c r="Q213" i="17"/>
  <c r="N206" i="17"/>
  <c r="U198" i="17"/>
  <c r="J193" i="17"/>
  <c r="J189" i="17"/>
  <c r="J185" i="17"/>
  <c r="J181" i="17"/>
  <c r="J177" i="17"/>
  <c r="W172" i="17"/>
  <c r="X157" i="17"/>
  <c r="X153" i="17"/>
  <c r="W149" i="17"/>
  <c r="J140" i="17"/>
  <c r="U129" i="17"/>
  <c r="U121" i="17"/>
  <c r="Q110" i="17"/>
  <c r="Q106" i="17"/>
  <c r="Q102" i="17"/>
  <c r="P98" i="17"/>
  <c r="P94" i="17"/>
  <c r="P90" i="17"/>
  <c r="P86" i="17"/>
  <c r="N82" i="17"/>
  <c r="N78" i="17"/>
  <c r="N74" i="17"/>
  <c r="N70" i="17"/>
  <c r="N66" i="17"/>
  <c r="N62" i="17"/>
  <c r="N58" i="17"/>
  <c r="T49" i="17"/>
  <c r="T45" i="17"/>
  <c r="V35" i="17"/>
  <c r="V31" i="17"/>
  <c r="V27" i="17"/>
  <c r="V23" i="17"/>
  <c r="T17" i="17"/>
  <c r="T13" i="17"/>
  <c r="T9" i="17"/>
  <c r="T5" i="17"/>
  <c r="B121" i="18"/>
  <c r="Q269" i="17"/>
  <c r="J246" i="17"/>
  <c r="J234" i="17"/>
  <c r="U222" i="17"/>
  <c r="O213" i="17"/>
  <c r="T205" i="17"/>
  <c r="T201" i="17"/>
  <c r="T197" i="17"/>
  <c r="Z192" i="17"/>
  <c r="Z188" i="17"/>
  <c r="Z184" i="17"/>
  <c r="Z180" i="17"/>
  <c r="V172" i="17"/>
  <c r="K164" i="17"/>
  <c r="W155" i="17"/>
  <c r="W151" i="17"/>
  <c r="R142" i="17"/>
  <c r="T129" i="17"/>
  <c r="T125" i="17"/>
  <c r="T121" i="17"/>
  <c r="T117" i="17"/>
  <c r="X112" i="17"/>
  <c r="X108" i="17"/>
  <c r="X104" i="17"/>
  <c r="W96" i="17"/>
  <c r="W92" i="17"/>
  <c r="W88" i="17"/>
  <c r="U77" i="17"/>
  <c r="U69" i="17"/>
  <c r="U61" i="17"/>
  <c r="S49" i="17"/>
  <c r="S45" i="17"/>
  <c r="U35" i="17"/>
  <c r="U27" i="17"/>
  <c r="S17" i="17"/>
  <c r="S13" i="17"/>
  <c r="S9" i="17"/>
  <c r="S5" i="17"/>
  <c r="B107" i="18"/>
  <c r="O293" i="17"/>
  <c r="Q278" i="17"/>
  <c r="Y267" i="17"/>
  <c r="S240" i="17"/>
  <c r="Q226" i="17"/>
  <c r="V206" i="17"/>
  <c r="S202" i="17"/>
  <c r="S198" i="17"/>
  <c r="Q194" i="17"/>
  <c r="Q190" i="17"/>
  <c r="Q186" i="17"/>
  <c r="Q182" i="17"/>
  <c r="Q178" i="17"/>
  <c r="S166" i="17"/>
  <c r="N157" i="17"/>
  <c r="V152" i="17"/>
  <c r="Q141" i="17"/>
  <c r="J131" i="17"/>
  <c r="S126" i="17"/>
  <c r="J122" i="17"/>
  <c r="S117" i="17"/>
  <c r="W108" i="17"/>
  <c r="W103" i="17"/>
  <c r="V99" i="17"/>
  <c r="N94" i="17"/>
  <c r="N89" i="17"/>
  <c r="K78" i="17"/>
  <c r="K73" i="17"/>
  <c r="K68" i="17"/>
  <c r="K62" i="17"/>
  <c r="K57" i="17"/>
  <c r="Z51" i="17"/>
  <c r="R46" i="17"/>
  <c r="T34" i="17"/>
  <c r="T29" i="17"/>
  <c r="K24" i="17"/>
  <c r="Z16" i="17"/>
  <c r="Z11" i="17"/>
  <c r="R6" i="17"/>
  <c r="Q266" i="17"/>
  <c r="O248" i="17"/>
  <c r="U233" i="17"/>
  <c r="J212" i="17"/>
  <c r="Z202" i="17"/>
  <c r="Y195" i="17"/>
  <c r="X188" i="17"/>
  <c r="P183" i="17"/>
  <c r="K170" i="17"/>
  <c r="U155" i="17"/>
  <c r="R145" i="17"/>
  <c r="P140" i="17"/>
  <c r="Z128" i="17"/>
  <c r="Z120" i="17"/>
  <c r="V108" i="17"/>
  <c r="J76" i="17"/>
  <c r="J68" i="17"/>
  <c r="J60" i="17"/>
  <c r="Y46" i="17"/>
  <c r="S31" i="17"/>
  <c r="S23" i="17"/>
  <c r="Y13" i="17"/>
  <c r="Y5" i="17"/>
  <c r="U275" i="17"/>
  <c r="Y229" i="17"/>
  <c r="T206" i="17"/>
  <c r="Q198" i="17"/>
  <c r="O190" i="17"/>
  <c r="O182" i="17"/>
  <c r="T156" i="17"/>
  <c r="O142" i="17"/>
  <c r="Q128" i="17"/>
  <c r="Q118" i="17"/>
  <c r="U110" i="17"/>
  <c r="T96" i="17"/>
  <c r="T85" i="17"/>
  <c r="Z75" i="17"/>
  <c r="Z64" i="17"/>
  <c r="X47" i="17"/>
  <c r="Z30" i="17"/>
  <c r="Z20" i="17"/>
  <c r="X7" i="17"/>
  <c r="O227" i="17"/>
  <c r="P199" i="17"/>
  <c r="N183" i="17"/>
  <c r="P166" i="17"/>
  <c r="R148" i="17"/>
  <c r="X121" i="17"/>
  <c r="J86" i="17"/>
  <c r="Y76" i="17"/>
  <c r="Y60" i="17"/>
  <c r="W49" i="17"/>
  <c r="Y27" i="17"/>
  <c r="W9" i="17"/>
  <c r="B1241" i="18"/>
  <c r="B1225" i="18"/>
  <c r="B1209" i="18"/>
  <c r="B1193" i="18"/>
  <c r="B1177" i="18"/>
  <c r="B1161" i="18"/>
  <c r="B1145" i="18"/>
  <c r="B1129" i="18"/>
  <c r="B1113" i="18"/>
  <c r="B1097" i="18"/>
  <c r="B1081" i="18"/>
  <c r="B1065" i="18"/>
  <c r="B1049" i="18"/>
  <c r="B1033" i="18"/>
  <c r="B1017" i="18"/>
  <c r="B1001" i="18"/>
  <c r="B985" i="18"/>
  <c r="B969" i="18"/>
  <c r="B953" i="18"/>
  <c r="B937" i="18"/>
  <c r="B921" i="18"/>
  <c r="B905" i="18"/>
  <c r="B889" i="18"/>
  <c r="B873" i="18"/>
  <c r="B857" i="18"/>
  <c r="B841" i="18"/>
  <c r="B825" i="18"/>
  <c r="B809" i="18"/>
  <c r="B793" i="18"/>
  <c r="B777" i="18"/>
  <c r="B761" i="18"/>
  <c r="B745" i="18"/>
  <c r="B729" i="18"/>
  <c r="B713" i="18"/>
  <c r="B697" i="18"/>
  <c r="B681" i="18"/>
  <c r="B665" i="18"/>
  <c r="B649" i="18"/>
  <c r="B633" i="18"/>
  <c r="B617" i="18"/>
  <c r="B601" i="18"/>
  <c r="B585" i="18"/>
  <c r="B569" i="18"/>
  <c r="B553" i="18"/>
  <c r="B537" i="18"/>
  <c r="B521" i="18"/>
  <c r="B505" i="18"/>
  <c r="B489" i="18"/>
  <c r="B473" i="18"/>
  <c r="B457" i="18"/>
  <c r="B441" i="18"/>
  <c r="B425" i="18"/>
  <c r="B409" i="18"/>
  <c r="B393" i="18"/>
  <c r="B377" i="18"/>
  <c r="B361" i="18"/>
  <c r="B345" i="18"/>
  <c r="B329" i="18"/>
  <c r="B313" i="18"/>
  <c r="B297" i="18"/>
  <c r="B281" i="18"/>
  <c r="B265" i="18"/>
  <c r="B249" i="18"/>
  <c r="B233" i="18"/>
  <c r="B217" i="18"/>
  <c r="B201" i="18"/>
  <c r="B185" i="18"/>
  <c r="B169" i="18"/>
  <c r="B153" i="18"/>
  <c r="B137" i="18"/>
  <c r="K284" i="17"/>
  <c r="O271" i="17"/>
  <c r="W243" i="17"/>
  <c r="S229" i="17"/>
  <c r="V215" i="17"/>
  <c r="Y207" i="17"/>
  <c r="O203" i="17"/>
  <c r="O199" i="17"/>
  <c r="U194" i="17"/>
  <c r="U186" i="17"/>
  <c r="U178" i="17"/>
  <c r="Y172" i="17"/>
  <c r="W164" i="17"/>
  <c r="K160" i="17"/>
  <c r="R155" i="17"/>
  <c r="R151" i="17"/>
  <c r="U142" i="17"/>
  <c r="O132" i="17"/>
  <c r="O128" i="17"/>
  <c r="O124" i="17"/>
  <c r="O120" i="17"/>
  <c r="J111" i="17"/>
  <c r="J107" i="17"/>
  <c r="J103" i="17"/>
  <c r="Z98" i="17"/>
  <c r="Z94" i="17"/>
  <c r="Z90" i="17"/>
  <c r="Z86" i="17"/>
  <c r="X82" i="17"/>
  <c r="X78" i="17"/>
  <c r="X74" i="17"/>
  <c r="X70" i="17"/>
  <c r="X66" i="17"/>
  <c r="X62" i="17"/>
  <c r="X58" i="17"/>
  <c r="V50" i="17"/>
  <c r="V46" i="17"/>
  <c r="Z38" i="17"/>
  <c r="X32" i="17"/>
  <c r="X28" i="17"/>
  <c r="X24" i="17"/>
  <c r="X20" i="17"/>
  <c r="V14" i="17"/>
  <c r="V10" i="17"/>
  <c r="V6" i="17"/>
  <c r="B133" i="18"/>
  <c r="J335" i="17"/>
  <c r="W269" i="17"/>
  <c r="O246" i="17"/>
  <c r="U235" i="17"/>
  <c r="U225" i="17"/>
  <c r="S214" i="17"/>
  <c r="Z206" i="17"/>
  <c r="V202" i="17"/>
  <c r="V198" i="17"/>
  <c r="K194" i="17"/>
  <c r="K190" i="17"/>
  <c r="K186" i="17"/>
  <c r="K182" i="17"/>
  <c r="K178" i="17"/>
  <c r="P169" i="17"/>
  <c r="N165" i="17"/>
  <c r="J160" i="17"/>
  <c r="Y155" i="17"/>
  <c r="Y151" i="17"/>
  <c r="N130" i="17"/>
  <c r="N126" i="17"/>
  <c r="N122" i="17"/>
  <c r="N118" i="17"/>
  <c r="Z112" i="17"/>
  <c r="Z108" i="17"/>
  <c r="Z104" i="17"/>
  <c r="Y96" i="17"/>
  <c r="Y92" i="17"/>
  <c r="Y88" i="17"/>
  <c r="W80" i="17"/>
  <c r="W76" i="17"/>
  <c r="W72" i="17"/>
  <c r="W68" i="17"/>
  <c r="W64" i="17"/>
  <c r="W60" i="17"/>
  <c r="W56" i="17"/>
  <c r="U51" i="17"/>
  <c r="Y39" i="17"/>
  <c r="W33" i="17"/>
  <c r="W29" i="17"/>
  <c r="W25" i="17"/>
  <c r="W21" i="17"/>
  <c r="U13" i="17"/>
  <c r="U5" i="17"/>
  <c r="O292" i="17"/>
  <c r="W278" i="17"/>
  <c r="O268" i="17"/>
  <c r="X252" i="17"/>
  <c r="Y236" i="17"/>
  <c r="W222" i="17"/>
  <c r="Q212" i="17"/>
  <c r="U205" i="17"/>
  <c r="U197" i="17"/>
  <c r="S192" i="17"/>
  <c r="S188" i="17"/>
  <c r="S184" i="17"/>
  <c r="S180" i="17"/>
  <c r="O172" i="17"/>
  <c r="P157" i="17"/>
  <c r="P153" i="17"/>
  <c r="O149" i="17"/>
  <c r="U128" i="17"/>
  <c r="U120" i="17"/>
  <c r="Y109" i="17"/>
  <c r="Y105" i="17"/>
  <c r="Y101" i="17"/>
  <c r="X97" i="17"/>
  <c r="X93" i="17"/>
  <c r="X89" i="17"/>
  <c r="X85" i="17"/>
  <c r="V81" i="17"/>
  <c r="V77" i="17"/>
  <c r="V73" i="17"/>
  <c r="V69" i="17"/>
  <c r="V65" i="17"/>
  <c r="V61" i="17"/>
  <c r="V57" i="17"/>
  <c r="K49" i="17"/>
  <c r="K45" i="17"/>
  <c r="N35" i="17"/>
  <c r="N31" i="17"/>
  <c r="N27" i="17"/>
  <c r="N23" i="17"/>
  <c r="K17" i="17"/>
  <c r="K13" i="17"/>
  <c r="K9" i="17"/>
  <c r="K5" i="17"/>
  <c r="B105" i="18"/>
  <c r="K348" i="17"/>
  <c r="V284" i="17"/>
  <c r="W266" i="17"/>
  <c r="O255" i="17"/>
  <c r="U244" i="17"/>
  <c r="U232" i="17"/>
  <c r="O221" i="17"/>
  <c r="O212" i="17"/>
  <c r="K205" i="17"/>
  <c r="K201" i="17"/>
  <c r="K197" i="17"/>
  <c r="R192" i="17"/>
  <c r="R188" i="17"/>
  <c r="R184" i="17"/>
  <c r="R180" i="17"/>
  <c r="N172" i="17"/>
  <c r="O155" i="17"/>
  <c r="O151" i="17"/>
  <c r="Z141" i="17"/>
  <c r="X137" i="17"/>
  <c r="K129" i="17"/>
  <c r="K125" i="17"/>
  <c r="K121" i="17"/>
  <c r="K117" i="17"/>
  <c r="P112" i="17"/>
  <c r="P108" i="17"/>
  <c r="P104" i="17"/>
  <c r="O96" i="17"/>
  <c r="O92" i="17"/>
  <c r="O88" i="17"/>
  <c r="U76" i="17"/>
  <c r="U68" i="17"/>
  <c r="U60" i="17"/>
  <c r="J49" i="17"/>
  <c r="J45" i="17"/>
  <c r="U34" i="17"/>
  <c r="U26" i="17"/>
  <c r="J17" i="17"/>
  <c r="J13" i="17"/>
  <c r="J9" i="17"/>
  <c r="J5" i="17"/>
  <c r="B91" i="18"/>
  <c r="J292" i="17"/>
  <c r="U266" i="17"/>
  <c r="W253" i="17"/>
  <c r="Y237" i="17"/>
  <c r="W223" i="17"/>
  <c r="K206" i="17"/>
  <c r="J202" i="17"/>
  <c r="J198" i="17"/>
  <c r="Y193" i="17"/>
  <c r="Y189" i="17"/>
  <c r="Y185" i="17"/>
  <c r="Y181" i="17"/>
  <c r="Y177" i="17"/>
  <c r="J166" i="17"/>
  <c r="V156" i="17"/>
  <c r="V151" i="17"/>
  <c r="S145" i="17"/>
  <c r="Y140" i="17"/>
  <c r="S130" i="17"/>
  <c r="J126" i="17"/>
  <c r="S121" i="17"/>
  <c r="J117" i="17"/>
  <c r="W112" i="17"/>
  <c r="W107" i="17"/>
  <c r="O103" i="17"/>
  <c r="V98" i="17"/>
  <c r="V93" i="17"/>
  <c r="V88" i="17"/>
  <c r="T77" i="17"/>
  <c r="T72" i="17"/>
  <c r="K67" i="17"/>
  <c r="T61" i="17"/>
  <c r="T56" i="17"/>
  <c r="R51" i="17"/>
  <c r="R45" i="17"/>
  <c r="K34" i="17"/>
  <c r="K29" i="17"/>
  <c r="K23" i="17"/>
  <c r="R16" i="17"/>
  <c r="R11" i="17"/>
  <c r="R5" i="17"/>
  <c r="J447" i="17"/>
  <c r="P284" i="17"/>
  <c r="J247" i="17"/>
  <c r="P232" i="17"/>
  <c r="K211" i="17"/>
  <c r="Z200" i="17"/>
  <c r="P195" i="17"/>
  <c r="P188" i="17"/>
  <c r="X182" i="17"/>
  <c r="U151" i="17"/>
  <c r="R128" i="17"/>
  <c r="R120" i="17"/>
  <c r="N108" i="17"/>
  <c r="U99" i="17"/>
  <c r="S75" i="17"/>
  <c r="S67" i="17"/>
  <c r="S59" i="17"/>
  <c r="Y45" i="17"/>
  <c r="S30" i="17"/>
  <c r="S22" i="17"/>
  <c r="Y12" i="17"/>
  <c r="Y4" i="17"/>
  <c r="Y272" i="17"/>
  <c r="W254" i="17"/>
  <c r="Q223" i="17"/>
  <c r="Q204" i="17"/>
  <c r="P196" i="17"/>
  <c r="O188" i="17"/>
  <c r="O180" i="17"/>
  <c r="T154" i="17"/>
  <c r="O141" i="17"/>
  <c r="Q127" i="17"/>
  <c r="U108" i="17"/>
  <c r="T95" i="17"/>
  <c r="Z74" i="17"/>
  <c r="Z63" i="17"/>
  <c r="X46" i="17"/>
  <c r="Z29" i="17"/>
  <c r="X16" i="17"/>
  <c r="X6" i="17"/>
  <c r="U224" i="17"/>
  <c r="P198" i="17"/>
  <c r="N182" i="17"/>
  <c r="P165" i="17"/>
  <c r="N140" i="17"/>
  <c r="X118" i="17"/>
  <c r="J85" i="17"/>
  <c r="Y73" i="17"/>
  <c r="Y57" i="17"/>
  <c r="W48" i="17"/>
  <c r="Y26" i="17"/>
  <c r="W8" i="17"/>
  <c r="R220" i="17"/>
  <c r="N211" i="17"/>
  <c r="T204" i="17"/>
  <c r="T200" i="17"/>
  <c r="T196" i="17"/>
  <c r="Z191" i="17"/>
  <c r="Z187" i="17"/>
  <c r="Z183" i="17"/>
  <c r="Z179" i="17"/>
  <c r="V171" i="17"/>
  <c r="W154" i="17"/>
  <c r="R141" i="17"/>
  <c r="P137" i="17"/>
  <c r="T132" i="17"/>
  <c r="T128" i="17"/>
  <c r="T124" i="17"/>
  <c r="T120" i="17"/>
  <c r="X111" i="17"/>
  <c r="X107" i="17"/>
  <c r="X103" i="17"/>
  <c r="W99" i="17"/>
  <c r="W95" i="17"/>
  <c r="W91" i="17"/>
  <c r="W87" i="17"/>
  <c r="U75" i="17"/>
  <c r="U67" i="17"/>
  <c r="U59" i="17"/>
  <c r="S52" i="17"/>
  <c r="S48" i="17"/>
  <c r="S44" i="17"/>
  <c r="U33" i="17"/>
  <c r="U25" i="17"/>
  <c r="S16" i="17"/>
  <c r="S12" i="17"/>
  <c r="S8" i="17"/>
  <c r="S4" i="17"/>
  <c r="Y275" i="17"/>
  <c r="O265" i="17"/>
  <c r="T252" i="17"/>
  <c r="S236" i="17"/>
  <c r="P222" i="17"/>
  <c r="S205" i="17"/>
  <c r="S201" i="17"/>
  <c r="S197" i="17"/>
  <c r="Q193" i="17"/>
  <c r="Q189" i="17"/>
  <c r="Q185" i="17"/>
  <c r="Q181" i="17"/>
  <c r="Q177" i="17"/>
  <c r="U172" i="17"/>
  <c r="S165" i="17"/>
  <c r="X160" i="17"/>
  <c r="V155" i="17"/>
  <c r="N151" i="17"/>
  <c r="J145" i="17"/>
  <c r="Q140" i="17"/>
  <c r="J130" i="17"/>
  <c r="S125" i="17"/>
  <c r="J121" i="17"/>
  <c r="W111" i="17"/>
  <c r="O107" i="17"/>
  <c r="W102" i="17"/>
  <c r="N98" i="17"/>
  <c r="N93" i="17"/>
  <c r="V87" i="17"/>
  <c r="K82" i="17"/>
  <c r="K77" i="17"/>
  <c r="K72" i="17"/>
  <c r="K66" i="17"/>
  <c r="K61" i="17"/>
  <c r="K56" i="17"/>
  <c r="R50" i="17"/>
  <c r="Z44" i="17"/>
  <c r="T33" i="17"/>
  <c r="K28" i="17"/>
  <c r="T22" i="17"/>
  <c r="Z15" i="17"/>
  <c r="R10" i="17"/>
  <c r="Z4" i="17"/>
  <c r="U245" i="17"/>
  <c r="O226" i="17"/>
  <c r="J209" i="17"/>
  <c r="R200" i="17"/>
  <c r="X194" i="17"/>
  <c r="X187" i="17"/>
  <c r="X180" i="17"/>
  <c r="Z127" i="17"/>
  <c r="Z119" i="17"/>
  <c r="V107" i="17"/>
  <c r="U98" i="17"/>
  <c r="J75" i="17"/>
  <c r="J67" i="17"/>
  <c r="J59" i="17"/>
  <c r="Y51" i="17"/>
  <c r="U39" i="17"/>
  <c r="S28" i="17"/>
  <c r="S20" i="17"/>
  <c r="Y10" i="17"/>
  <c r="A11" i="3"/>
  <c r="U267" i="17"/>
  <c r="P253" i="17"/>
  <c r="W220" i="17"/>
  <c r="Y203" i="17"/>
  <c r="X195" i="17"/>
  <c r="W187" i="17"/>
  <c r="W179" i="17"/>
  <c r="T153" i="17"/>
  <c r="O140" i="17"/>
  <c r="Q126" i="17"/>
  <c r="U106" i="17"/>
  <c r="T93" i="17"/>
  <c r="Z72" i="17"/>
  <c r="Z62" i="17"/>
  <c r="X44" i="17"/>
  <c r="Z28" i="17"/>
  <c r="X15" i="17"/>
  <c r="X4" i="17"/>
  <c r="Y216" i="17"/>
  <c r="N195" i="17"/>
  <c r="N179" i="17"/>
  <c r="R170" i="17"/>
  <c r="X117" i="17"/>
  <c r="K110" i="17"/>
  <c r="J98" i="17"/>
  <c r="Y72" i="17"/>
  <c r="Y56" i="17"/>
  <c r="W45" i="17"/>
  <c r="Y23" i="17"/>
  <c r="W5" i="17"/>
  <c r="O154" i="17"/>
  <c r="T145" i="17"/>
  <c r="Z140" i="17"/>
  <c r="K132" i="17"/>
  <c r="K128" i="17"/>
  <c r="K124" i="17"/>
  <c r="K120" i="17"/>
  <c r="P111" i="17"/>
  <c r="P107" i="17"/>
  <c r="P103" i="17"/>
  <c r="O99" i="17"/>
  <c r="O95" i="17"/>
  <c r="O91" i="17"/>
  <c r="O87" i="17"/>
  <c r="U82" i="17"/>
  <c r="U74" i="17"/>
  <c r="U66" i="17"/>
  <c r="U58" i="17"/>
  <c r="J52" i="17"/>
  <c r="J48" i="17"/>
  <c r="J44" i="17"/>
  <c r="U32" i="17"/>
  <c r="U24" i="17"/>
  <c r="J16" i="17"/>
  <c r="J12" i="17"/>
  <c r="J8" i="17"/>
  <c r="J4" i="17"/>
  <c r="U274" i="17"/>
  <c r="W249" i="17"/>
  <c r="Y233" i="17"/>
  <c r="Z219" i="17"/>
  <c r="J205" i="17"/>
  <c r="J201" i="17"/>
  <c r="J197" i="17"/>
  <c r="Y192" i="17"/>
  <c r="Y188" i="17"/>
  <c r="Y184" i="17"/>
  <c r="Y180" i="17"/>
  <c r="U171" i="17"/>
  <c r="J165" i="17"/>
  <c r="N155" i="17"/>
  <c r="S129" i="17"/>
  <c r="J125" i="17"/>
  <c r="J120" i="17"/>
  <c r="O111" i="17"/>
  <c r="W106" i="17"/>
  <c r="O102" i="17"/>
  <c r="V97" i="17"/>
  <c r="V92" i="17"/>
  <c r="V86" i="17"/>
  <c r="T81" i="17"/>
  <c r="T76" i="17"/>
  <c r="K71" i="17"/>
  <c r="T65" i="17"/>
  <c r="T60" i="17"/>
  <c r="K55" i="17"/>
  <c r="R49" i="17"/>
  <c r="R44" i="17"/>
  <c r="K33" i="17"/>
  <c r="K27" i="17"/>
  <c r="K22" i="17"/>
  <c r="R15" i="17"/>
  <c r="R9" i="17"/>
  <c r="R4" i="17"/>
  <c r="O278" i="17"/>
  <c r="O244" i="17"/>
  <c r="Y224" i="17"/>
  <c r="N208" i="17"/>
  <c r="Z199" i="17"/>
  <c r="X192" i="17"/>
  <c r="P187" i="17"/>
  <c r="P180" i="17"/>
  <c r="Z166" i="17"/>
  <c r="Z126" i="17"/>
  <c r="Z118" i="17"/>
  <c r="V106" i="17"/>
  <c r="U96" i="17"/>
  <c r="J82" i="17"/>
  <c r="J74" i="17"/>
  <c r="J66" i="17"/>
  <c r="J58" i="17"/>
  <c r="Q51" i="17"/>
  <c r="U38" i="17"/>
  <c r="J28" i="17"/>
  <c r="J20" i="17"/>
  <c r="Q10" i="17"/>
  <c r="A6" i="3"/>
  <c r="O266" i="17"/>
  <c r="W250" i="17"/>
  <c r="T219" i="17"/>
  <c r="Q203" i="17"/>
  <c r="O195" i="17"/>
  <c r="O187" i="17"/>
  <c r="O179" i="17"/>
  <c r="Y166" i="17"/>
  <c r="T152" i="17"/>
  <c r="Q145" i="17"/>
  <c r="Q124" i="17"/>
  <c r="U102" i="17"/>
  <c r="T92" i="17"/>
  <c r="Z82" i="17"/>
  <c r="Z71" i="17"/>
  <c r="Z60" i="17"/>
  <c r="T39" i="17"/>
  <c r="Z26" i="17"/>
  <c r="X14" i="17"/>
  <c r="X3" i="17"/>
  <c r="W214" i="17"/>
  <c r="N194" i="17"/>
  <c r="N178" i="17"/>
  <c r="R169" i="17"/>
  <c r="S156" i="17"/>
  <c r="X130" i="17"/>
  <c r="K109" i="17"/>
  <c r="J97" i="17"/>
  <c r="Y69" i="17"/>
  <c r="W44" i="17"/>
  <c r="Y22" i="17"/>
  <c r="W4" i="17"/>
  <c r="T231" i="17"/>
  <c r="T217" i="17"/>
  <c r="Q209" i="17"/>
  <c r="U202" i="17"/>
  <c r="T195" i="17"/>
  <c r="J191" i="17"/>
  <c r="J187" i="17"/>
  <c r="J183" i="17"/>
  <c r="J179" i="17"/>
  <c r="W170" i="17"/>
  <c r="U165" i="17"/>
  <c r="X155" i="17"/>
  <c r="X151" i="17"/>
  <c r="J142" i="17"/>
  <c r="Y137" i="17"/>
  <c r="U125" i="17"/>
  <c r="U117" i="17"/>
  <c r="Q112" i="17"/>
  <c r="Q108" i="17"/>
  <c r="Q104" i="17"/>
  <c r="P96" i="17"/>
  <c r="P92" i="17"/>
  <c r="P88" i="17"/>
  <c r="N80" i="17"/>
  <c r="N76" i="17"/>
  <c r="N72" i="17"/>
  <c r="N68" i="17"/>
  <c r="N64" i="17"/>
  <c r="N60" i="17"/>
  <c r="N56" i="17"/>
  <c r="T51" i="17"/>
  <c r="T47" i="17"/>
  <c r="X39" i="17"/>
  <c r="V33" i="17"/>
  <c r="V29" i="17"/>
  <c r="V25" i="17"/>
  <c r="V21" i="17"/>
  <c r="T15" i="17"/>
  <c r="T11" i="17"/>
  <c r="T7" i="17"/>
  <c r="T3" i="17"/>
  <c r="B5" i="18"/>
  <c r="S293" i="17"/>
  <c r="O251" i="17"/>
  <c r="U240" i="17"/>
  <c r="Z227" i="17"/>
  <c r="Q217" i="17"/>
  <c r="O209" i="17"/>
  <c r="T203" i="17"/>
  <c r="T199" i="17"/>
  <c r="Z194" i="17"/>
  <c r="Z190" i="17"/>
  <c r="Z186" i="17"/>
  <c r="Z182" i="17"/>
  <c r="Z178" i="17"/>
  <c r="V170" i="17"/>
  <c r="K166" i="17"/>
  <c r="W157" i="17"/>
  <c r="W153" i="17"/>
  <c r="V149" i="17"/>
  <c r="K145" i="17"/>
  <c r="R140" i="17"/>
  <c r="T131" i="17"/>
  <c r="T127" i="17"/>
  <c r="T123" i="17"/>
  <c r="T119" i="17"/>
  <c r="X110" i="17"/>
  <c r="X106" i="17"/>
  <c r="X102" i="17"/>
  <c r="W98" i="17"/>
  <c r="W94" i="17"/>
  <c r="W90" i="17"/>
  <c r="W86" i="17"/>
  <c r="U81" i="17"/>
  <c r="U73" i="17"/>
  <c r="U65" i="17"/>
  <c r="U57" i="17"/>
  <c r="S51" i="17"/>
  <c r="S47" i="17"/>
  <c r="W39" i="17"/>
  <c r="U31" i="17"/>
  <c r="U23" i="17"/>
  <c r="S15" i="17"/>
  <c r="S11" i="17"/>
  <c r="S7" i="17"/>
  <c r="S3" i="17"/>
  <c r="K346" i="17"/>
  <c r="O273" i="17"/>
  <c r="S248" i="17"/>
  <c r="S232" i="17"/>
  <c r="S218" i="17"/>
  <c r="S204" i="17"/>
  <c r="S200" i="17"/>
  <c r="S196" i="17"/>
  <c r="Q192" i="17"/>
  <c r="Q188" i="17"/>
  <c r="Q184" i="17"/>
  <c r="Q180" i="17"/>
  <c r="U170" i="17"/>
  <c r="J164" i="17"/>
  <c r="V154" i="17"/>
  <c r="U149" i="17"/>
  <c r="J129" i="17"/>
  <c r="J124" i="17"/>
  <c r="S119" i="17"/>
  <c r="W110" i="17"/>
  <c r="O106" i="17"/>
  <c r="W101" i="17"/>
  <c r="N97" i="17"/>
  <c r="V91" i="17"/>
  <c r="N86" i="17"/>
  <c r="K81" i="17"/>
  <c r="K76" i="17"/>
  <c r="K70" i="17"/>
  <c r="K65" i="17"/>
  <c r="K60" i="17"/>
  <c r="Z48" i="17"/>
  <c r="V39" i="17"/>
  <c r="K32" i="17"/>
  <c r="T26" i="17"/>
  <c r="T21" i="17"/>
  <c r="R14" i="17"/>
  <c r="Z8" i="17"/>
  <c r="Z3" i="17"/>
  <c r="Q274" i="17"/>
  <c r="J243" i="17"/>
  <c r="U223" i="17"/>
  <c r="Z204" i="17"/>
  <c r="R199" i="17"/>
  <c r="P192" i="17"/>
  <c r="X186" i="17"/>
  <c r="X179" i="17"/>
  <c r="R166" i="17"/>
  <c r="K149" i="17"/>
  <c r="Z132" i="17"/>
  <c r="Z124" i="17"/>
  <c r="V112" i="17"/>
  <c r="V104" i="17"/>
  <c r="U92" i="17"/>
  <c r="J80" i="17"/>
  <c r="J72" i="17"/>
  <c r="J64" i="17"/>
  <c r="J56" i="17"/>
  <c r="Y50" i="17"/>
  <c r="S35" i="17"/>
  <c r="S27" i="17"/>
  <c r="Y17" i="17"/>
  <c r="Y9" i="17"/>
  <c r="B127" i="18"/>
  <c r="W246" i="17"/>
  <c r="Y214" i="17"/>
  <c r="Q202" i="17"/>
  <c r="O194" i="17"/>
  <c r="O186" i="17"/>
  <c r="O178" i="17"/>
  <c r="S171" i="17"/>
  <c r="Q166" i="17"/>
  <c r="Q123" i="17"/>
  <c r="T91" i="17"/>
  <c r="Z80" i="17"/>
  <c r="Z70" i="17"/>
  <c r="Z59" i="17"/>
  <c r="X52" i="17"/>
  <c r="T38" i="17"/>
  <c r="Z25" i="17"/>
  <c r="X12" i="17"/>
  <c r="B26" i="18"/>
  <c r="W272" i="17"/>
  <c r="J248" i="17"/>
  <c r="W208" i="17"/>
  <c r="N191" i="17"/>
  <c r="S155" i="17"/>
  <c r="X129" i="17"/>
  <c r="K106" i="17"/>
  <c r="J94" i="17"/>
  <c r="Y68" i="17"/>
  <c r="Y35" i="17"/>
  <c r="W17" i="17"/>
  <c r="R196" i="17"/>
  <c r="U201" i="17"/>
  <c r="S194" i="17"/>
  <c r="S190" i="17"/>
  <c r="S186" i="17"/>
  <c r="S182" i="17"/>
  <c r="S178" i="17"/>
  <c r="O170" i="17"/>
  <c r="U164" i="17"/>
  <c r="P155" i="17"/>
  <c r="P151" i="17"/>
  <c r="S141" i="17"/>
  <c r="Q137" i="17"/>
  <c r="U132" i="17"/>
  <c r="U124" i="17"/>
  <c r="Y111" i="17"/>
  <c r="Y107" i="17"/>
  <c r="Y103" i="17"/>
  <c r="X99" i="17"/>
  <c r="X95" i="17"/>
  <c r="X91" i="17"/>
  <c r="X87" i="17"/>
  <c r="V79" i="17"/>
  <c r="V75" i="17"/>
  <c r="V71" i="17"/>
  <c r="V67" i="17"/>
  <c r="V63" i="17"/>
  <c r="V59" i="17"/>
  <c r="V55" i="17"/>
  <c r="K51" i="17"/>
  <c r="K47" i="17"/>
  <c r="P39" i="17"/>
  <c r="N33" i="17"/>
  <c r="N29" i="17"/>
  <c r="N25" i="17"/>
  <c r="N21" i="17"/>
  <c r="K15" i="17"/>
  <c r="K11" i="17"/>
  <c r="K7" i="17"/>
  <c r="K3" i="17"/>
  <c r="B3" i="18"/>
  <c r="W274" i="17"/>
  <c r="J250" i="17"/>
  <c r="N239" i="17"/>
  <c r="U226" i="17"/>
  <c r="N216" i="17"/>
  <c r="Q208" i="17"/>
  <c r="K203" i="17"/>
  <c r="K199" i="17"/>
  <c r="R194" i="17"/>
  <c r="R190" i="17"/>
  <c r="R186" i="17"/>
  <c r="R182" i="17"/>
  <c r="R178" i="17"/>
  <c r="N170" i="17"/>
  <c r="T165" i="17"/>
  <c r="O157" i="17"/>
  <c r="O153" i="17"/>
  <c r="N149" i="17"/>
  <c r="K131" i="17"/>
  <c r="K127" i="17"/>
  <c r="K123" i="17"/>
  <c r="K119" i="17"/>
  <c r="P110" i="17"/>
  <c r="P106" i="17"/>
  <c r="P102" i="17"/>
  <c r="O98" i="17"/>
  <c r="O94" i="17"/>
  <c r="O90" i="17"/>
  <c r="O86" i="17"/>
  <c r="U80" i="17"/>
  <c r="U72" i="17"/>
  <c r="U64" i="17"/>
  <c r="U56" i="17"/>
  <c r="J51" i="17"/>
  <c r="J47" i="17"/>
  <c r="O39" i="17"/>
  <c r="U30" i="17"/>
  <c r="U22" i="17"/>
  <c r="J15" i="17"/>
  <c r="J11" i="17"/>
  <c r="J7" i="17"/>
  <c r="J3" i="17"/>
  <c r="J323" i="17"/>
  <c r="T284" i="17"/>
  <c r="Y271" i="17"/>
  <c r="W245" i="17"/>
  <c r="O231" i="17"/>
  <c r="O217" i="17"/>
  <c r="J204" i="17"/>
  <c r="J200" i="17"/>
  <c r="Z195" i="17"/>
  <c r="Y191" i="17"/>
  <c r="Y187" i="17"/>
  <c r="Y183" i="17"/>
  <c r="Y179" i="17"/>
  <c r="N154" i="17"/>
  <c r="U148" i="17"/>
  <c r="J128" i="17"/>
  <c r="S123" i="17"/>
  <c r="J119" i="17"/>
  <c r="O110" i="17"/>
  <c r="W105" i="17"/>
  <c r="O101" i="17"/>
  <c r="V96" i="17"/>
  <c r="V90" i="17"/>
  <c r="V85" i="17"/>
  <c r="T80" i="17"/>
  <c r="K75" i="17"/>
  <c r="T69" i="17"/>
  <c r="T64" i="17"/>
  <c r="K59" i="17"/>
  <c r="R48" i="17"/>
  <c r="N39" i="17"/>
  <c r="K31" i="17"/>
  <c r="K26" i="17"/>
  <c r="K21" i="17"/>
  <c r="R13" i="17"/>
  <c r="R8" i="17"/>
  <c r="R3" i="17"/>
  <c r="W271" i="17"/>
  <c r="U237" i="17"/>
  <c r="N222" i="17"/>
  <c r="R204" i="17"/>
  <c r="Z198" i="17"/>
  <c r="X191" i="17"/>
  <c r="X184" i="17"/>
  <c r="X178" i="17"/>
  <c r="K172" i="17"/>
  <c r="R165" i="17"/>
  <c r="P142" i="17"/>
  <c r="V137" i="17"/>
  <c r="R132" i="17"/>
  <c r="R124" i="17"/>
  <c r="N112" i="17"/>
  <c r="N104" i="17"/>
  <c r="U91" i="17"/>
  <c r="S79" i="17"/>
  <c r="S71" i="17"/>
  <c r="S63" i="17"/>
  <c r="S55" i="17"/>
  <c r="Y49" i="17"/>
  <c r="S34" i="17"/>
  <c r="S26" i="17"/>
  <c r="Y16" i="17"/>
  <c r="Y8" i="17"/>
  <c r="B95" i="18"/>
  <c r="Z238" i="17"/>
  <c r="Z210" i="17"/>
  <c r="Q200" i="17"/>
  <c r="O192" i="17"/>
  <c r="O184" i="17"/>
  <c r="J171" i="17"/>
  <c r="Q165" i="17"/>
  <c r="Q132" i="17"/>
  <c r="Q122" i="17"/>
  <c r="T89" i="17"/>
  <c r="Z79" i="17"/>
  <c r="Z68" i="17"/>
  <c r="Z58" i="17"/>
  <c r="X51" i="17"/>
  <c r="Z34" i="17"/>
  <c r="Z24" i="17"/>
  <c r="X11" i="17"/>
  <c r="W268" i="17"/>
  <c r="O245" i="17"/>
  <c r="S206" i="17"/>
  <c r="N190" i="17"/>
  <c r="S152" i="17"/>
  <c r="X126" i="17"/>
  <c r="K105" i="17"/>
  <c r="J93" i="17"/>
  <c r="Y81" i="17"/>
  <c r="Y65" i="17"/>
  <c r="Y34" i="17"/>
  <c r="W16" i="17"/>
  <c r="R228" i="17"/>
  <c r="A10" i="3"/>
  <c r="U270" i="17"/>
  <c r="S244" i="17"/>
  <c r="J229" i="17"/>
  <c r="O208" i="17"/>
  <c r="S203" i="17"/>
  <c r="S199" i="17"/>
  <c r="Q195" i="17"/>
  <c r="Q191" i="17"/>
  <c r="Q187" i="17"/>
  <c r="Q183" i="17"/>
  <c r="Q179" i="17"/>
  <c r="V153" i="17"/>
  <c r="Y142" i="17"/>
  <c r="J132" i="17"/>
  <c r="S127" i="17"/>
  <c r="J123" i="17"/>
  <c r="S118" i="17"/>
  <c r="W109" i="17"/>
  <c r="O105" i="17"/>
  <c r="V95" i="17"/>
  <c r="N90" i="17"/>
  <c r="N85" i="17"/>
  <c r="K80" i="17"/>
  <c r="K74" i="17"/>
  <c r="K69" i="17"/>
  <c r="K64" i="17"/>
  <c r="K58" i="17"/>
  <c r="Z52" i="17"/>
  <c r="Z47" i="17"/>
  <c r="N38" i="17"/>
  <c r="T30" i="17"/>
  <c r="T25" i="17"/>
  <c r="K20" i="17"/>
  <c r="Z12" i="17"/>
  <c r="Z7" i="17"/>
  <c r="B125" i="18"/>
  <c r="Q270" i="17"/>
  <c r="Y254" i="17"/>
  <c r="Q236" i="17"/>
  <c r="V219" i="17"/>
  <c r="Z203" i="17"/>
  <c r="Z196" i="17"/>
  <c r="P191" i="17"/>
  <c r="P184" i="17"/>
  <c r="T171" i="17"/>
  <c r="X141" i="17"/>
  <c r="N137" i="17"/>
  <c r="Z131" i="17"/>
  <c r="Z123" i="17"/>
  <c r="V111" i="17"/>
  <c r="V103" i="17"/>
  <c r="U90" i="17"/>
  <c r="J79" i="17"/>
  <c r="J71" i="17"/>
  <c r="J63" i="17"/>
  <c r="J55" i="17"/>
  <c r="Y47" i="17"/>
  <c r="S32" i="17"/>
  <c r="S24" i="17"/>
  <c r="Y14" i="17"/>
  <c r="Y6" i="17"/>
  <c r="S237" i="17"/>
  <c r="Y209" i="17"/>
  <c r="Y199" i="17"/>
  <c r="W191" i="17"/>
  <c r="W183" i="17"/>
  <c r="S170" i="17"/>
  <c r="S149" i="17"/>
  <c r="U137" i="17"/>
  <c r="Q131" i="17"/>
  <c r="Q120" i="17"/>
  <c r="T99" i="17"/>
  <c r="T88" i="17"/>
  <c r="Z78" i="17"/>
  <c r="Z67" i="17"/>
  <c r="Z56" i="17"/>
  <c r="X50" i="17"/>
  <c r="Z33" i="17"/>
  <c r="Z22" i="17"/>
  <c r="X10" i="17"/>
  <c r="Q237" i="17"/>
  <c r="P203" i="17"/>
  <c r="N187" i="17"/>
  <c r="S151" i="17"/>
  <c r="X125" i="17"/>
  <c r="K102" i="17"/>
  <c r="J90" i="17"/>
  <c r="Y80" i="17"/>
  <c r="Y64" i="17"/>
  <c r="Y31" i="17"/>
  <c r="W13" i="17"/>
  <c r="R215" i="17"/>
  <c r="R218" i="17"/>
  <c r="A5" i="3"/>
  <c r="W270" i="17"/>
  <c r="O247" i="17"/>
  <c r="Q235" i="17"/>
  <c r="Y223" i="17"/>
  <c r="O214" i="17"/>
  <c r="W206" i="17"/>
  <c r="K202" i="17"/>
  <c r="K198" i="17"/>
  <c r="R193" i="17"/>
  <c r="R189" i="17"/>
  <c r="R185" i="17"/>
  <c r="R181" i="17"/>
  <c r="R177" i="17"/>
  <c r="N169" i="17"/>
  <c r="T164" i="17"/>
  <c r="Q160" i="17"/>
  <c r="O156" i="17"/>
  <c r="O152" i="17"/>
  <c r="N148" i="17"/>
  <c r="Z142" i="17"/>
  <c r="K130" i="17"/>
  <c r="K126" i="17"/>
  <c r="K122" i="17"/>
  <c r="K118" i="17"/>
  <c r="P109" i="17"/>
  <c r="P105" i="17"/>
  <c r="P101" i="17"/>
  <c r="O97" i="17"/>
  <c r="O93" i="17"/>
  <c r="O89" i="17"/>
  <c r="O85" i="17"/>
  <c r="U78" i="17"/>
  <c r="U70" i="17"/>
  <c r="U62" i="17"/>
  <c r="J50" i="17"/>
  <c r="J46" i="17"/>
  <c r="O38" i="17"/>
  <c r="U28" i="17"/>
  <c r="U20" i="17"/>
  <c r="J14" i="17"/>
  <c r="J10" i="17"/>
  <c r="J6" i="17"/>
  <c r="B123" i="18"/>
  <c r="J299" i="17"/>
  <c r="O269" i="17"/>
  <c r="W241" i="17"/>
  <c r="X227" i="17"/>
  <c r="S207" i="17"/>
  <c r="J203" i="17"/>
  <c r="J199" i="17"/>
  <c r="Y194" i="17"/>
  <c r="Y190" i="17"/>
  <c r="Y186" i="17"/>
  <c r="Y182" i="17"/>
  <c r="Y178" i="17"/>
  <c r="V157" i="17"/>
  <c r="N153" i="17"/>
  <c r="Q142" i="17"/>
  <c r="O137" i="17"/>
  <c r="S131" i="17"/>
  <c r="J127" i="17"/>
  <c r="S122" i="17"/>
  <c r="J118" i="17"/>
  <c r="O109" i="17"/>
  <c r="W104" i="17"/>
  <c r="V94" i="17"/>
  <c r="V89" i="17"/>
  <c r="K79" i="17"/>
  <c r="T73" i="17"/>
  <c r="T68" i="17"/>
  <c r="K63" i="17"/>
  <c r="T57" i="17"/>
  <c r="R52" i="17"/>
  <c r="R47" i="17"/>
  <c r="K35" i="17"/>
  <c r="K30" i="17"/>
  <c r="K25" i="17"/>
  <c r="R17" i="17"/>
  <c r="R12" i="17"/>
  <c r="R7" i="17"/>
  <c r="B93" i="18"/>
  <c r="W267" i="17"/>
  <c r="U253" i="17"/>
  <c r="J235" i="17"/>
  <c r="J213" i="17"/>
  <c r="R203" i="17"/>
  <c r="Q196" i="17"/>
  <c r="X190" i="17"/>
  <c r="X183" i="17"/>
  <c r="K171" i="17"/>
  <c r="U157" i="17"/>
  <c r="Z145" i="17"/>
  <c r="P141" i="17"/>
  <c r="Z130" i="17"/>
  <c r="Z122" i="17"/>
  <c r="V110" i="17"/>
  <c r="V102" i="17"/>
  <c r="U88" i="17"/>
  <c r="J78" i="17"/>
  <c r="J70" i="17"/>
  <c r="J62" i="17"/>
  <c r="Q47" i="17"/>
  <c r="J32" i="17"/>
  <c r="J24" i="17"/>
  <c r="Q14" i="17"/>
  <c r="Q6" i="17"/>
  <c r="J293" i="17"/>
  <c r="Y234" i="17"/>
  <c r="Y208" i="17"/>
  <c r="Q199" i="17"/>
  <c r="O191" i="17"/>
  <c r="O183" i="17"/>
  <c r="S169" i="17"/>
  <c r="T157" i="17"/>
  <c r="S148" i="17"/>
  <c r="Q130" i="17"/>
  <c r="Q119" i="17"/>
  <c r="T97" i="17"/>
  <c r="T87" i="17"/>
  <c r="Z76" i="17"/>
  <c r="Z66" i="17"/>
  <c r="Z55" i="17"/>
  <c r="X48" i="17"/>
  <c r="Z32" i="17"/>
  <c r="Z21" i="17"/>
  <c r="X8" i="17"/>
  <c r="U234" i="17"/>
  <c r="P202" i="17"/>
  <c r="N186" i="17"/>
  <c r="U160" i="17"/>
  <c r="X122" i="17"/>
  <c r="K101" i="17"/>
  <c r="J89" i="17"/>
  <c r="Y77" i="17"/>
  <c r="Y61" i="17"/>
  <c r="W52" i="17"/>
  <c r="Y30" i="17"/>
  <c r="W12" i="17"/>
  <c r="P179" i="17"/>
  <c r="T170" i="17"/>
  <c r="Z165" i="17"/>
  <c r="U156" i="17"/>
  <c r="T149" i="17"/>
  <c r="X140" i="17"/>
  <c r="R131" i="17"/>
  <c r="R127" i="17"/>
  <c r="R123" i="17"/>
  <c r="R119" i="17"/>
  <c r="N111" i="17"/>
  <c r="N107" i="17"/>
  <c r="N103" i="17"/>
  <c r="U97" i="17"/>
  <c r="U89" i="17"/>
  <c r="S82" i="17"/>
  <c r="S78" i="17"/>
  <c r="S74" i="17"/>
  <c r="S70" i="17"/>
  <c r="S66" i="17"/>
  <c r="S62" i="17"/>
  <c r="S58" i="17"/>
  <c r="Q50" i="17"/>
  <c r="Q46" i="17"/>
  <c r="J35" i="17"/>
  <c r="J31" i="17"/>
  <c r="J27" i="17"/>
  <c r="J23" i="17"/>
  <c r="Q17" i="17"/>
  <c r="Q13" i="17"/>
  <c r="Q9" i="17"/>
  <c r="Q5" i="17"/>
  <c r="B111" i="18"/>
  <c r="O274" i="17"/>
  <c r="V263" i="17"/>
  <c r="S249" i="17"/>
  <c r="S233" i="17"/>
  <c r="Z215" i="17"/>
  <c r="N207" i="17"/>
  <c r="Y202" i="17"/>
  <c r="Y198" i="17"/>
  <c r="W194" i="17"/>
  <c r="W190" i="17"/>
  <c r="W186" i="17"/>
  <c r="W182" i="17"/>
  <c r="W178" i="17"/>
  <c r="J170" i="17"/>
  <c r="Y165" i="17"/>
  <c r="K157" i="17"/>
  <c r="K153" i="17"/>
  <c r="J149" i="17"/>
  <c r="W140" i="17"/>
  <c r="Y130" i="17"/>
  <c r="Y126" i="17"/>
  <c r="Y122" i="17"/>
  <c r="Y118" i="17"/>
  <c r="U107" i="17"/>
  <c r="K96" i="17"/>
  <c r="K92" i="17"/>
  <c r="K88" i="17"/>
  <c r="R79" i="17"/>
  <c r="R75" i="17"/>
  <c r="R71" i="17"/>
  <c r="R67" i="17"/>
  <c r="R63" i="17"/>
  <c r="R59" i="17"/>
  <c r="R55" i="17"/>
  <c r="P51" i="17"/>
  <c r="P47" i="17"/>
  <c r="K39" i="17"/>
  <c r="R33" i="17"/>
  <c r="R29" i="17"/>
  <c r="R25" i="17"/>
  <c r="R21" i="17"/>
  <c r="P15" i="17"/>
  <c r="P11" i="17"/>
  <c r="P7" i="17"/>
  <c r="P3" i="17"/>
  <c r="J465" i="17"/>
  <c r="Q267" i="17"/>
  <c r="Y255" i="17"/>
  <c r="J244" i="17"/>
  <c r="Q233" i="17"/>
  <c r="O223" i="17"/>
  <c r="W213" i="17"/>
  <c r="Y205" i="17"/>
  <c r="X201" i="17"/>
  <c r="X197" i="17"/>
  <c r="V193" i="17"/>
  <c r="V189" i="17"/>
  <c r="V185" i="17"/>
  <c r="V181" i="17"/>
  <c r="V177" i="17"/>
  <c r="Z172" i="17"/>
  <c r="X164" i="17"/>
  <c r="J155" i="17"/>
  <c r="J151" i="17"/>
  <c r="V142" i="17"/>
  <c r="P129" i="17"/>
  <c r="P125" i="17"/>
  <c r="P121" i="17"/>
  <c r="P117" i="17"/>
  <c r="T112" i="17"/>
  <c r="T108" i="17"/>
  <c r="T104" i="17"/>
  <c r="S96" i="17"/>
  <c r="S92" i="17"/>
  <c r="S88" i="17"/>
  <c r="Q80" i="17"/>
  <c r="Q76" i="17"/>
  <c r="Q72" i="17"/>
  <c r="Q68" i="17"/>
  <c r="Q64" i="17"/>
  <c r="Q60" i="17"/>
  <c r="Q56" i="17"/>
  <c r="O52" i="17"/>
  <c r="O48" i="17"/>
  <c r="O44" i="17"/>
  <c r="Q34" i="17"/>
  <c r="Q30" i="17"/>
  <c r="Q26" i="17"/>
  <c r="Q22" i="17"/>
  <c r="O16" i="17"/>
  <c r="O12" i="17"/>
  <c r="O8" i="17"/>
  <c r="O4" i="17"/>
  <c r="R221" i="17"/>
  <c r="R216" i="17"/>
  <c r="R238" i="17"/>
  <c r="A13" i="3"/>
  <c r="J330" i="17"/>
  <c r="U254" i="17"/>
  <c r="U242" i="17"/>
  <c r="K232" i="17"/>
  <c r="K222" i="17"/>
  <c r="W212" i="17"/>
  <c r="P205" i="17"/>
  <c r="P201" i="17"/>
  <c r="P197" i="17"/>
  <c r="N193" i="17"/>
  <c r="N189" i="17"/>
  <c r="N185" i="17"/>
  <c r="N181" i="17"/>
  <c r="N177" i="17"/>
  <c r="R172" i="17"/>
  <c r="P164" i="17"/>
  <c r="S154" i="17"/>
  <c r="N142" i="17"/>
  <c r="T137" i="17"/>
  <c r="X132" i="17"/>
  <c r="X128" i="17"/>
  <c r="X124" i="17"/>
  <c r="X120" i="17"/>
  <c r="K112" i="17"/>
  <c r="K108" i="17"/>
  <c r="K104" i="17"/>
  <c r="J96" i="17"/>
  <c r="J92" i="17"/>
  <c r="J88" i="17"/>
  <c r="Y79" i="17"/>
  <c r="Y75" i="17"/>
  <c r="Y71" i="17"/>
  <c r="Y67" i="17"/>
  <c r="Y63" i="17"/>
  <c r="Y59" i="17"/>
  <c r="Y55" i="17"/>
  <c r="W51" i="17"/>
  <c r="W47" i="17"/>
  <c r="S39" i="17"/>
  <c r="Y33" i="17"/>
  <c r="Y29" i="17"/>
  <c r="Y25" i="17"/>
  <c r="Y21" i="17"/>
  <c r="W15" i="17"/>
  <c r="W11" i="17"/>
  <c r="W7" i="17"/>
  <c r="W3" i="17"/>
  <c r="R207" i="17"/>
  <c r="R252" i="17"/>
  <c r="R231" i="17"/>
  <c r="R211" i="17"/>
  <c r="U169" i="17"/>
  <c r="S164" i="17"/>
  <c r="P160" i="17"/>
  <c r="N156" i="17"/>
  <c r="N152" i="17"/>
  <c r="Y141" i="17"/>
  <c r="W137" i="17"/>
  <c r="S132" i="17"/>
  <c r="S128" i="17"/>
  <c r="S124" i="17"/>
  <c r="S120" i="17"/>
  <c r="O112" i="17"/>
  <c r="O108" i="17"/>
  <c r="O104" i="17"/>
  <c r="N96" i="17"/>
  <c r="N92" i="17"/>
  <c r="N88" i="17"/>
  <c r="T79" i="17"/>
  <c r="T75" i="17"/>
  <c r="T71" i="17"/>
  <c r="T67" i="17"/>
  <c r="T63" i="17"/>
  <c r="T59" i="17"/>
  <c r="T55" i="17"/>
  <c r="Z50" i="17"/>
  <c r="Z46" i="17"/>
  <c r="V38" i="17"/>
  <c r="T32" i="17"/>
  <c r="T28" i="17"/>
  <c r="T24" i="17"/>
  <c r="T20" i="17"/>
  <c r="Z14" i="17"/>
  <c r="Z10" i="17"/>
  <c r="Z6" i="17"/>
  <c r="A14" i="3"/>
  <c r="J332" i="17"/>
  <c r="X263" i="17"/>
  <c r="O252" i="17"/>
  <c r="U241" i="17"/>
  <c r="J230" i="17"/>
  <c r="P218" i="17"/>
  <c r="P207" i="17"/>
  <c r="R202" i="17"/>
  <c r="R198" i="17"/>
  <c r="P194" i="17"/>
  <c r="P190" i="17"/>
  <c r="P186" i="17"/>
  <c r="P182" i="17"/>
  <c r="P178" i="17"/>
  <c r="T169" i="17"/>
  <c r="Z164" i="17"/>
  <c r="W160" i="17"/>
  <c r="U154" i="17"/>
  <c r="T148" i="17"/>
  <c r="R130" i="17"/>
  <c r="R126" i="17"/>
  <c r="R122" i="17"/>
  <c r="R118" i="17"/>
  <c r="N110" i="17"/>
  <c r="N106" i="17"/>
  <c r="N102" i="17"/>
  <c r="U95" i="17"/>
  <c r="U87" i="17"/>
  <c r="S81" i="17"/>
  <c r="S77" i="17"/>
  <c r="S73" i="17"/>
  <c r="S69" i="17"/>
  <c r="S65" i="17"/>
  <c r="S61" i="17"/>
  <c r="S57" i="17"/>
  <c r="Q49" i="17"/>
  <c r="Q45" i="17"/>
  <c r="J34" i="17"/>
  <c r="J30" i="17"/>
  <c r="J26" i="17"/>
  <c r="J22" i="17"/>
  <c r="Q16" i="17"/>
  <c r="Q12" i="17"/>
  <c r="Q8" i="17"/>
  <c r="Q4" i="17"/>
  <c r="U271" i="17"/>
  <c r="S245" i="17"/>
  <c r="W228" i="17"/>
  <c r="Y213" i="17"/>
  <c r="Z205" i="17"/>
  <c r="Y201" i="17"/>
  <c r="Y197" i="17"/>
  <c r="W193" i="17"/>
  <c r="W189" i="17"/>
  <c r="W185" i="17"/>
  <c r="W181" i="17"/>
  <c r="W177" i="17"/>
  <c r="J169" i="17"/>
  <c r="Y164" i="17"/>
  <c r="V160" i="17"/>
  <c r="K156" i="17"/>
  <c r="K152" i="17"/>
  <c r="J148" i="17"/>
  <c r="Y129" i="17"/>
  <c r="Y125" i="17"/>
  <c r="Y121" i="17"/>
  <c r="Y117" i="17"/>
  <c r="U105" i="17"/>
  <c r="K99" i="17"/>
  <c r="K95" i="17"/>
  <c r="K91" i="17"/>
  <c r="K87" i="17"/>
  <c r="R82" i="17"/>
  <c r="R78" i="17"/>
  <c r="R74" i="17"/>
  <c r="R70" i="17"/>
  <c r="R66" i="17"/>
  <c r="R62" i="17"/>
  <c r="R58" i="17"/>
  <c r="P50" i="17"/>
  <c r="P46" i="17"/>
  <c r="K38" i="17"/>
  <c r="R32" i="17"/>
  <c r="R28" i="17"/>
  <c r="R24" i="17"/>
  <c r="R20" i="17"/>
  <c r="P14" i="17"/>
  <c r="P10" i="17"/>
  <c r="P6" i="17"/>
  <c r="B129" i="18"/>
  <c r="J295" i="17"/>
  <c r="J278" i="17"/>
  <c r="T263" i="17"/>
  <c r="N253" i="17"/>
  <c r="O241" i="17"/>
  <c r="Y230" i="17"/>
  <c r="U220" i="17"/>
  <c r="W211" i="17"/>
  <c r="X204" i="17"/>
  <c r="X200" i="17"/>
  <c r="X196" i="17"/>
  <c r="V192" i="17"/>
  <c r="V188" i="17"/>
  <c r="V184" i="17"/>
  <c r="V180" i="17"/>
  <c r="Z171" i="17"/>
  <c r="J154" i="17"/>
  <c r="Z149" i="17"/>
  <c r="X145" i="17"/>
  <c r="V141" i="17"/>
  <c r="K137" i="17"/>
  <c r="P132" i="17"/>
  <c r="P128" i="17"/>
  <c r="P124" i="17"/>
  <c r="P120" i="17"/>
  <c r="T111" i="17"/>
  <c r="T107" i="17"/>
  <c r="T103" i="17"/>
  <c r="S99" i="17"/>
  <c r="S95" i="17"/>
  <c r="S91" i="17"/>
  <c r="S87" i="17"/>
  <c r="Q79" i="17"/>
  <c r="Q75" i="17"/>
  <c r="Q71" i="17"/>
  <c r="Q67" i="17"/>
  <c r="Q63" i="17"/>
  <c r="Q59" i="17"/>
  <c r="Q55" i="17"/>
  <c r="O51" i="17"/>
  <c r="O47" i="17"/>
  <c r="J39" i="17"/>
  <c r="Q33" i="17"/>
  <c r="Q29" i="17"/>
  <c r="Q25" i="17"/>
  <c r="Q21" i="17"/>
  <c r="O15" i="17"/>
  <c r="O11" i="17"/>
  <c r="O7" i="17"/>
  <c r="O3" i="17"/>
  <c r="R239" i="17"/>
  <c r="R217" i="17"/>
  <c r="R253" i="17"/>
  <c r="J251" i="17"/>
  <c r="O240" i="17"/>
  <c r="Y228" i="17"/>
  <c r="K216" i="17"/>
  <c r="U206" i="17"/>
  <c r="Z201" i="17"/>
  <c r="Z197" i="17"/>
  <c r="X193" i="17"/>
  <c r="X189" i="17"/>
  <c r="X185" i="17"/>
  <c r="X181" i="17"/>
  <c r="X177" i="17"/>
  <c r="K169" i="17"/>
  <c r="R164" i="17"/>
  <c r="O160" i="17"/>
  <c r="U153" i="17"/>
  <c r="K148" i="17"/>
  <c r="Z129" i="17"/>
  <c r="Z125" i="17"/>
  <c r="Z121" i="17"/>
  <c r="Z117" i="17"/>
  <c r="V109" i="17"/>
  <c r="V105" i="17"/>
  <c r="V101" i="17"/>
  <c r="U94" i="17"/>
  <c r="U86" i="17"/>
  <c r="J81" i="17"/>
  <c r="J77" i="17"/>
  <c r="J73" i="17"/>
  <c r="J69" i="17"/>
  <c r="J65" i="17"/>
  <c r="J61" i="17"/>
  <c r="J57" i="17"/>
  <c r="Y52" i="17"/>
  <c r="Y48" i="17"/>
  <c r="Y44" i="17"/>
  <c r="S33" i="17"/>
  <c r="S29" i="17"/>
  <c r="S25" i="17"/>
  <c r="S21" i="17"/>
  <c r="Y15" i="17"/>
  <c r="Y11" i="17"/>
  <c r="Y7" i="17"/>
  <c r="Y3" i="17"/>
  <c r="J331" i="17"/>
  <c r="N284" i="17"/>
  <c r="O270" i="17"/>
  <c r="W242" i="17"/>
  <c r="Q227" i="17"/>
  <c r="Y212" i="17"/>
  <c r="Q205" i="17"/>
  <c r="Q201" i="17"/>
  <c r="Q197" i="17"/>
  <c r="O193" i="17"/>
  <c r="O189" i="17"/>
  <c r="O185" i="17"/>
  <c r="O181" i="17"/>
  <c r="O177" i="17"/>
  <c r="S172" i="17"/>
  <c r="Q164" i="17"/>
  <c r="N160" i="17"/>
  <c r="T155" i="17"/>
  <c r="T151" i="17"/>
  <c r="Q129" i="17"/>
  <c r="Q125" i="17"/>
  <c r="Q121" i="17"/>
  <c r="Q117" i="17"/>
  <c r="U112" i="17"/>
  <c r="U104" i="17"/>
  <c r="T98" i="17"/>
  <c r="T94" i="17"/>
  <c r="T90" i="17"/>
  <c r="T86" i="17"/>
  <c r="Z81" i="17"/>
  <c r="Z77" i="17"/>
  <c r="Z73" i="17"/>
  <c r="Z69" i="17"/>
  <c r="Z65" i="17"/>
  <c r="Z61" i="17"/>
  <c r="Z57" i="17"/>
  <c r="X49" i="17"/>
  <c r="X45" i="17"/>
  <c r="Z35" i="17"/>
  <c r="Z31" i="17"/>
  <c r="Z27" i="17"/>
  <c r="Z23" i="17"/>
  <c r="X17" i="17"/>
  <c r="X13" i="17"/>
  <c r="X9" i="17"/>
  <c r="X5" i="17"/>
  <c r="B113" i="18"/>
  <c r="W292" i="17"/>
  <c r="U250" i="17"/>
  <c r="J240" i="17"/>
  <c r="W229" i="17"/>
  <c r="Q219" i="17"/>
  <c r="X210" i="17"/>
  <c r="P204" i="17"/>
  <c r="P200" i="17"/>
  <c r="O196" i="17"/>
  <c r="N192" i="17"/>
  <c r="N188" i="17"/>
  <c r="N184" i="17"/>
  <c r="N180" i="17"/>
  <c r="R171" i="17"/>
  <c r="S157" i="17"/>
  <c r="S153" i="17"/>
  <c r="R149" i="17"/>
  <c r="P145" i="17"/>
  <c r="N141" i="17"/>
  <c r="X131" i="17"/>
  <c r="X127" i="17"/>
  <c r="X123" i="17"/>
  <c r="X119" i="17"/>
  <c r="K111" i="17"/>
  <c r="K107" i="17"/>
  <c r="K103" i="17"/>
  <c r="J99" i="17"/>
  <c r="J95" i="17"/>
  <c r="J91" i="17"/>
  <c r="J87" i="17"/>
  <c r="Y82" i="17"/>
  <c r="Y78" i="17"/>
  <c r="Y74" i="17"/>
  <c r="Y70" i="17"/>
  <c r="Y66" i="17"/>
  <c r="Y62" i="17"/>
  <c r="Y58" i="17"/>
  <c r="W50" i="17"/>
  <c r="W46" i="17"/>
  <c r="S38" i="17"/>
  <c r="Y32" i="17"/>
  <c r="Y28" i="17"/>
  <c r="Y24" i="17"/>
  <c r="Y20" i="17"/>
  <c r="W14" i="17"/>
  <c r="W10" i="17"/>
  <c r="W6" i="17"/>
  <c r="A8" i="3"/>
  <c r="R210" i="17"/>
  <c r="R206" i="17"/>
  <c r="N99" i="17"/>
  <c r="N95" i="17"/>
  <c r="N91" i="17"/>
  <c r="N87" i="17"/>
  <c r="T82" i="17"/>
  <c r="T78" i="17"/>
  <c r="T74" i="17"/>
  <c r="T70" i="17"/>
  <c r="T66" i="17"/>
  <c r="T62" i="17"/>
  <c r="T58" i="17"/>
  <c r="Z49" i="17"/>
  <c r="Z45" i="17"/>
  <c r="T35" i="17"/>
  <c r="T31" i="17"/>
  <c r="T27" i="17"/>
  <c r="T23" i="17"/>
  <c r="Z17" i="17"/>
  <c r="Z13" i="17"/>
  <c r="Z9" i="17"/>
  <c r="Z5" i="17"/>
  <c r="B109" i="18"/>
  <c r="J298" i="17"/>
  <c r="W275" i="17"/>
  <c r="U249" i="17"/>
  <c r="K239" i="17"/>
  <c r="V227" i="17"/>
  <c r="J214" i="17"/>
  <c r="R205" i="17"/>
  <c r="R201" i="17"/>
  <c r="R197" i="17"/>
  <c r="P193" i="17"/>
  <c r="P189" i="17"/>
  <c r="P185" i="17"/>
  <c r="P181" i="17"/>
  <c r="P177" i="17"/>
  <c r="T172" i="17"/>
  <c r="U152" i="17"/>
  <c r="X142" i="17"/>
  <c r="R129" i="17"/>
  <c r="R125" i="17"/>
  <c r="R121" i="17"/>
  <c r="R117" i="17"/>
  <c r="N109" i="17"/>
  <c r="N105" i="17"/>
  <c r="N101" i="17"/>
  <c r="U93" i="17"/>
  <c r="U85" i="17"/>
  <c r="S80" i="17"/>
  <c r="S76" i="17"/>
  <c r="S72" i="17"/>
  <c r="S68" i="17"/>
  <c r="S64" i="17"/>
  <c r="S60" i="17"/>
  <c r="S56" i="17"/>
  <c r="Q52" i="17"/>
  <c r="Q48" i="17"/>
  <c r="Q44" i="17"/>
  <c r="J33" i="17"/>
  <c r="J29" i="17"/>
  <c r="J25" i="17"/>
  <c r="J21" i="17"/>
  <c r="Q15" i="17"/>
  <c r="Q11" i="17"/>
  <c r="Q7" i="17"/>
  <c r="Q3" i="17"/>
  <c r="J296" i="17"/>
  <c r="Y268" i="17"/>
  <c r="S241" i="17"/>
  <c r="W224" i="17"/>
  <c r="Y211" i="17"/>
  <c r="Y204" i="17"/>
  <c r="Y200" i="17"/>
  <c r="Y196" i="17"/>
  <c r="W192" i="17"/>
  <c r="W188" i="17"/>
  <c r="W184" i="17"/>
  <c r="W180" i="17"/>
  <c r="J172" i="17"/>
  <c r="K155" i="17"/>
  <c r="K151" i="17"/>
  <c r="W142" i="17"/>
  <c r="Y132" i="17"/>
  <c r="Y128" i="17"/>
  <c r="Y124" i="17"/>
  <c r="Y120" i="17"/>
  <c r="U111" i="17"/>
  <c r="U103" i="17"/>
  <c r="K98" i="17"/>
  <c r="K94" i="17"/>
  <c r="K90" i="17"/>
  <c r="K86" i="17"/>
  <c r="R81" i="17"/>
  <c r="R77" i="17"/>
  <c r="R73" i="17"/>
  <c r="R69" i="17"/>
  <c r="R65" i="17"/>
  <c r="R61" i="17"/>
  <c r="R57" i="17"/>
  <c r="P49" i="17"/>
  <c r="P45" i="17"/>
  <c r="R35" i="17"/>
  <c r="R31" i="17"/>
  <c r="R27" i="17"/>
  <c r="R23" i="17"/>
  <c r="P17" i="17"/>
  <c r="P13" i="17"/>
  <c r="P9" i="17"/>
  <c r="P5" i="17"/>
  <c r="B97" i="18"/>
  <c r="Q275" i="17"/>
  <c r="O249" i="17"/>
  <c r="V238" i="17"/>
  <c r="S228" i="17"/>
  <c r="K218" i="17"/>
  <c r="W209" i="17"/>
  <c r="X203" i="17"/>
  <c r="X199" i="17"/>
  <c r="W195" i="17"/>
  <c r="V191" i="17"/>
  <c r="V187" i="17"/>
  <c r="V183" i="17"/>
  <c r="V179" i="17"/>
  <c r="Z170" i="17"/>
  <c r="X166" i="17"/>
  <c r="J157" i="17"/>
  <c r="J153" i="17"/>
  <c r="Z148" i="17"/>
  <c r="V140" i="17"/>
  <c r="P131" i="17"/>
  <c r="P127" i="17"/>
  <c r="P123" i="17"/>
  <c r="P119" i="17"/>
  <c r="T110" i="17"/>
  <c r="T106" i="17"/>
  <c r="T102" i="17"/>
  <c r="S98" i="17"/>
  <c r="S94" i="17"/>
  <c r="S90" i="17"/>
  <c r="S86" i="17"/>
  <c r="Q82" i="17"/>
  <c r="Q78" i="17"/>
  <c r="Q74" i="17"/>
  <c r="Q70" i="17"/>
  <c r="Q66" i="17"/>
  <c r="Q62" i="17"/>
  <c r="Q58" i="17"/>
  <c r="O50" i="17"/>
  <c r="O46" i="17"/>
  <c r="J38" i="17"/>
  <c r="Q32" i="17"/>
  <c r="Q28" i="17"/>
  <c r="Q24" i="17"/>
  <c r="Q20" i="17"/>
  <c r="O14" i="17"/>
  <c r="O10" i="17"/>
  <c r="O6" i="17"/>
  <c r="R222" i="17"/>
  <c r="R219" i="17"/>
  <c r="R232" i="17"/>
  <c r="K154" i="17"/>
  <c r="Y145" i="17"/>
  <c r="W141" i="17"/>
  <c r="Y131" i="17"/>
  <c r="Y127" i="17"/>
  <c r="Y123" i="17"/>
  <c r="Y119" i="17"/>
  <c r="U109" i="17"/>
  <c r="U101" i="17"/>
  <c r="K97" i="17"/>
  <c r="K93" i="17"/>
  <c r="K89" i="17"/>
  <c r="K85" i="17"/>
  <c r="R80" i="17"/>
  <c r="R76" i="17"/>
  <c r="R72" i="17"/>
  <c r="R68" i="17"/>
  <c r="R64" i="17"/>
  <c r="R60" i="17"/>
  <c r="R56" i="17"/>
  <c r="P52" i="17"/>
  <c r="P48" i="17"/>
  <c r="P44" i="17"/>
  <c r="R34" i="17"/>
  <c r="R30" i="17"/>
  <c r="R26" i="17"/>
  <c r="R22" i="17"/>
  <c r="P16" i="17"/>
  <c r="P12" i="17"/>
  <c r="P8" i="17"/>
  <c r="P4" i="17"/>
  <c r="B86" i="18"/>
  <c r="B38" i="18"/>
  <c r="Q271" i="17"/>
  <c r="U246" i="17"/>
  <c r="J236" i="17"/>
  <c r="Y225" i="17"/>
  <c r="X215" i="17"/>
  <c r="J208" i="17"/>
  <c r="X202" i="17"/>
  <c r="X198" i="17"/>
  <c r="V194" i="17"/>
  <c r="V190" i="17"/>
  <c r="V186" i="17"/>
  <c r="V182" i="17"/>
  <c r="V178" i="17"/>
  <c r="Z169" i="17"/>
  <c r="X165" i="17"/>
  <c r="J156" i="17"/>
  <c r="J152" i="17"/>
  <c r="P130" i="17"/>
  <c r="P126" i="17"/>
  <c r="P122" i="17"/>
  <c r="P118" i="17"/>
  <c r="T109" i="17"/>
  <c r="T105" i="17"/>
  <c r="T101" i="17"/>
  <c r="S97" i="17"/>
  <c r="S93" i="17"/>
  <c r="S89" i="17"/>
  <c r="S85" i="17"/>
  <c r="Q81" i="17"/>
  <c r="Q77" i="17"/>
  <c r="Q73" i="17"/>
  <c r="Q69" i="17"/>
  <c r="Q65" i="17"/>
  <c r="Q61" i="17"/>
  <c r="Q57" i="17"/>
  <c r="O49" i="17"/>
  <c r="O45" i="17"/>
  <c r="Q35" i="17"/>
  <c r="Q31" i="17"/>
  <c r="Q27" i="17"/>
  <c r="Q23" i="17"/>
  <c r="O17" i="17"/>
  <c r="O13" i="17"/>
  <c r="O9" i="17"/>
  <c r="O5" i="17"/>
  <c r="R195" i="17"/>
  <c r="R227" i="17"/>
  <c r="A204" i="3"/>
  <c r="A245" i="3"/>
  <c r="A246" i="3"/>
  <c r="A3061" i="3"/>
  <c r="A3062" i="3"/>
  <c r="A2600" i="3"/>
  <c r="A2601" i="3"/>
  <c r="A2765" i="3"/>
  <c r="A2766" i="3"/>
  <c r="A2767" i="3"/>
  <c r="A2764" i="3"/>
  <c r="A1362" i="3"/>
  <c r="A404" i="3"/>
  <c r="A532" i="3"/>
  <c r="A1189" i="3"/>
  <c r="A1684" i="3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jtapia</author>
  </authors>
  <commentList>
    <comment ref="AK4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ORDENO Y QUITO DUPLICADOS DE NOMBRE SSEE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Roberto Moller Lobos</author>
  </authors>
  <commentList>
    <comment ref="J3" authorId="0" shapeId="0" xr:uid="{00000000-0006-0000-0100-000001000000}">
      <text>
        <r>
          <rPr>
            <b/>
            <sz val="9"/>
            <color indexed="81"/>
            <rFont val="Tahoma"/>
            <family val="2"/>
          </rPr>
          <t>Roberto Moller Lobos: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8"/>
            <color indexed="81"/>
            <rFont val="Tahoma"/>
            <family val="2"/>
          </rPr>
          <t>InicialFinal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8"/>
            <color indexed="81"/>
            <rFont val="Tahoma"/>
            <family val="2"/>
          </rPr>
          <t>1=Troncal
2=Subtransmisión
3=Adicional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Rubén Sanhueza Ramirez</author>
    <author>Roberto Moller Lobos</author>
    <author>Cristian Cartes Llaves</author>
    <author>Cristian René Cartes Llaves</author>
    <author>Nadier Segura Retamal</author>
  </authors>
  <commentList>
    <comment ref="N1" authorId="0" shapeId="0" xr:uid="{00000000-0006-0000-0300-000001000000}">
      <text>
        <r>
          <rPr>
            <b/>
            <sz val="9"/>
            <color indexed="81"/>
            <rFont val="Tahoma"/>
            <family val="2"/>
          </rPr>
          <t>Rubén Sanhueza Ramirez:</t>
        </r>
        <r>
          <rPr>
            <sz val="9"/>
            <color indexed="81"/>
            <rFont val="Tahoma"/>
            <family val="2"/>
          </rPr>
          <t xml:space="preserve">
el mismo que esta en el propietario. aquí van solo nombres de generadores.
Dx: Solo lo informa la distribuidor</t>
        </r>
      </text>
    </comment>
    <comment ref="O1" authorId="0" shapeId="0" xr:uid="{00000000-0006-0000-0300-000002000000}">
      <text>
        <r>
          <rPr>
            <b/>
            <sz val="9"/>
            <color indexed="81"/>
            <rFont val="Tahoma"/>
            <family val="2"/>
          </rPr>
          <t>Rubén Sanhueza Ramirez:</t>
        </r>
        <r>
          <rPr>
            <sz val="9"/>
            <color indexed="81"/>
            <rFont val="Tahoma"/>
            <family val="2"/>
          </rPr>
          <t xml:space="preserve">
es un pmgd o un cliente libre de peaje que esta en una red de distribucion?
Si la respuesta es si?
Poner la distribuidora 
Aquí solo van nombres de distribuidoras</t>
        </r>
      </text>
    </comment>
    <comment ref="P1" authorId="0" shapeId="0" xr:uid="{00000000-0006-0000-0300-000003000000}">
      <text>
        <r>
          <rPr>
            <b/>
            <sz val="9"/>
            <color indexed="81"/>
            <rFont val="Tahoma"/>
            <family val="2"/>
          </rPr>
          <t>Rubén Sanhueza Ramirez:</t>
        </r>
        <r>
          <rPr>
            <sz val="9"/>
            <color indexed="81"/>
            <rFont val="Tahoma"/>
            <family val="2"/>
          </rPr>
          <t xml:space="preserve">
Rubén Sanhueza Ramirez:
El retiro regulado o libre, es de una distribuidora. Poner el nombre de la distribuidora</t>
        </r>
      </text>
    </comment>
    <comment ref="W3" authorId="1" shapeId="0" xr:uid="{00000000-0006-0000-0300-000004000000}">
      <text>
        <r>
          <rPr>
            <b/>
            <sz val="9"/>
            <color indexed="81"/>
            <rFont val="Tahoma"/>
            <family val="2"/>
          </rPr>
          <t>1= Abastece sus retiros con la Dx
0=Abastece sus retiros de SPOT</t>
        </r>
      </text>
    </comment>
    <comment ref="D142" authorId="2" shapeId="0" xr:uid="{5C3BE436-4A2A-4DB8-A0B7-E3B249866EC0}">
      <text>
        <r>
          <rPr>
            <b/>
            <sz val="9"/>
            <color indexed="81"/>
            <rFont val="Tahoma"/>
            <family val="2"/>
          </rPr>
          <t>Cristian Cartes Llaves:</t>
        </r>
        <r>
          <rPr>
            <sz val="9"/>
            <color indexed="81"/>
            <rFont val="Tahoma"/>
            <family val="2"/>
          </rPr>
          <t xml:space="preserve">
Atria --&gt; Cienrgia (dic21)</t>
        </r>
      </text>
    </comment>
    <comment ref="C269" authorId="2" shapeId="0" xr:uid="{FD2300A1-48CD-42E2-A521-599BCC9D74BE}">
      <text>
        <r>
          <rPr>
            <b/>
            <sz val="9"/>
            <color indexed="81"/>
            <rFont val="Tahoma"/>
            <family val="2"/>
          </rPr>
          <t>Cristian Cartes Llaves:</t>
        </r>
        <r>
          <rPr>
            <sz val="9"/>
            <color indexed="81"/>
            <rFont val="Tahoma"/>
            <family val="2"/>
          </rPr>
          <t xml:space="preserve">
EO: 30-06-2021
NUP 2027
Estabilizado</t>
        </r>
      </text>
    </comment>
    <comment ref="C271" authorId="2" shapeId="0" xr:uid="{CBE85C6C-6FC6-4E0C-84F4-6A85D45A1269}">
      <text>
        <r>
          <rPr>
            <b/>
            <sz val="9"/>
            <color indexed="81"/>
            <rFont val="Tahoma"/>
            <family val="2"/>
          </rPr>
          <t>Cristian Cartes Llaves:</t>
        </r>
        <r>
          <rPr>
            <sz val="9"/>
            <color indexed="81"/>
            <rFont val="Tahoma"/>
            <family val="2"/>
          </rPr>
          <t xml:space="preserve">
EO 09-09-2021
NUP 1427
FV - Estabilizado</t>
        </r>
      </text>
    </comment>
    <comment ref="F372" authorId="2" shapeId="0" xr:uid="{7559AB06-B9C1-45D5-A599-8EFECFFD7CAE}">
      <text>
        <r>
          <rPr>
            <b/>
            <sz val="9"/>
            <color indexed="81"/>
            <rFont val="Tahoma"/>
            <family val="2"/>
          </rPr>
          <t>Cristian Cartes Llaves:</t>
        </r>
        <r>
          <rPr>
            <sz val="9"/>
            <color indexed="81"/>
            <rFont val="Tahoma"/>
            <family val="2"/>
          </rPr>
          <t xml:space="preserve">
CGE indica tener un trafo "provisorio" adicional</t>
        </r>
      </text>
    </comment>
    <comment ref="C387" authorId="2" shapeId="0" xr:uid="{CE3A786F-3EEC-4709-88E4-1D4BD1C018AB}">
      <text>
        <r>
          <rPr>
            <b/>
            <sz val="9"/>
            <color indexed="81"/>
            <rFont val="Tahoma"/>
            <family val="2"/>
          </rPr>
          <t>Cristian Cartes Llaves:</t>
        </r>
        <r>
          <rPr>
            <sz val="9"/>
            <color indexed="81"/>
            <rFont val="Tahoma"/>
            <family val="2"/>
          </rPr>
          <t xml:space="preserve">
EO 08-06-2022
NUP 2998
PNCP
FV</t>
        </r>
      </text>
    </comment>
    <comment ref="C388" authorId="2" shapeId="0" xr:uid="{FE8B3F38-56FB-43A4-820C-45CDAB1AF936}">
      <text>
        <r>
          <rPr>
            <b/>
            <sz val="9"/>
            <color indexed="81"/>
            <rFont val="Tahoma"/>
            <family val="2"/>
          </rPr>
          <t>Cristian Cartes Llaves:</t>
        </r>
        <r>
          <rPr>
            <sz val="9"/>
            <color indexed="81"/>
            <rFont val="Tahoma"/>
            <family val="2"/>
          </rPr>
          <t xml:space="preserve">
EO 08-06-2022
NUP 2998
PNCP
FV</t>
        </r>
      </text>
    </comment>
    <comment ref="C390" authorId="2" shapeId="0" xr:uid="{2E2232A3-A9FB-4582-B157-2995CFB148C4}">
      <text>
        <r>
          <rPr>
            <b/>
            <sz val="9"/>
            <color indexed="81"/>
            <rFont val="Tahoma"/>
            <family val="2"/>
          </rPr>
          <t>Cristian Cartes Llaves:</t>
        </r>
        <r>
          <rPr>
            <sz val="9"/>
            <color indexed="81"/>
            <rFont val="Tahoma"/>
            <family val="2"/>
          </rPr>
          <t xml:space="preserve">
EO 19-01-2021
NUP 1030
Estabilizado
FV</t>
        </r>
      </text>
    </comment>
    <comment ref="C392" authorId="2" shapeId="0" xr:uid="{E4D8EBD1-7756-4E6F-BAF1-792C703C053D}">
      <text>
        <r>
          <rPr>
            <b/>
            <sz val="9"/>
            <color indexed="81"/>
            <rFont val="Tahoma"/>
            <family val="2"/>
          </rPr>
          <t>Cristian Cartes Llaves:</t>
        </r>
        <r>
          <rPr>
            <sz val="9"/>
            <color indexed="81"/>
            <rFont val="Tahoma"/>
            <family val="2"/>
          </rPr>
          <t xml:space="preserve">
EO 28-05-2021
NUP 2501
Estabilizado</t>
        </r>
      </text>
    </comment>
    <comment ref="C394" authorId="2" shapeId="0" xr:uid="{161AEA4A-A723-4AC2-857C-F79A249FFF98}">
      <text>
        <r>
          <rPr>
            <b/>
            <sz val="9"/>
            <color indexed="81"/>
            <rFont val="Tahoma"/>
            <family val="2"/>
          </rPr>
          <t>Cristian Cartes Llaves:</t>
        </r>
        <r>
          <rPr>
            <sz val="9"/>
            <color indexed="81"/>
            <rFont val="Tahoma"/>
            <family val="2"/>
          </rPr>
          <t xml:space="preserve">
EO 15-12-2021
NUP 2770 (ex Ballica Norte III)
FV
Estabilizado</t>
        </r>
      </text>
    </comment>
    <comment ref="C448" authorId="2" shapeId="0" xr:uid="{7DDCFC19-9C23-497C-ACD8-14E949556ADE}">
      <text>
        <r>
          <rPr>
            <b/>
            <sz val="9"/>
            <color indexed="81"/>
            <rFont val="Tahoma"/>
            <family val="2"/>
          </rPr>
          <t>Cristian Cartes Llaves:</t>
        </r>
        <r>
          <rPr>
            <sz val="9"/>
            <color indexed="81"/>
            <rFont val="Tahoma"/>
            <family val="2"/>
          </rPr>
          <t xml:space="preserve">
EO 27-01-2021
NUP 2246
CMg
Diesel</t>
        </r>
      </text>
    </comment>
    <comment ref="C450" authorId="2" shapeId="0" xr:uid="{661E7905-1F56-41D5-8616-4899C114073F}">
      <text>
        <r>
          <rPr>
            <b/>
            <sz val="9"/>
            <color indexed="81"/>
            <rFont val="Tahoma"/>
            <family val="2"/>
          </rPr>
          <t>Cristian Cartes Llaves:</t>
        </r>
        <r>
          <rPr>
            <sz val="9"/>
            <color indexed="81"/>
            <rFont val="Tahoma"/>
            <family val="2"/>
          </rPr>
          <t xml:space="preserve">
EO 13-02-2021
NUP 2402</t>
        </r>
      </text>
    </comment>
    <comment ref="C452" authorId="2" shapeId="0" xr:uid="{BD77BEEB-EEE4-4633-9D8C-6125F50E8D6D}">
      <text>
        <r>
          <rPr>
            <b/>
            <sz val="9"/>
            <color indexed="81"/>
            <rFont val="Tahoma"/>
            <family val="2"/>
          </rPr>
          <t>Cristian Cartes Llaves:</t>
        </r>
        <r>
          <rPr>
            <sz val="9"/>
            <color indexed="81"/>
            <rFont val="Tahoma"/>
            <family val="2"/>
          </rPr>
          <t xml:space="preserve">
EO 06-02-2021
NUP 2420</t>
        </r>
      </text>
    </comment>
    <comment ref="C453" authorId="2" shapeId="0" xr:uid="{A0473354-01ED-428F-A6D3-8603D5FD3547}">
      <text>
        <r>
          <rPr>
            <b/>
            <sz val="9"/>
            <color indexed="81"/>
            <rFont val="Tahoma"/>
            <family val="2"/>
          </rPr>
          <t>Cristian Cartes Llaves:</t>
        </r>
        <r>
          <rPr>
            <sz val="9"/>
            <color indexed="81"/>
            <rFont val="Tahoma"/>
            <family val="2"/>
          </rPr>
          <t xml:space="preserve">
EO 09-06-2021
NUP 2459
Estabilizado</t>
        </r>
      </text>
    </comment>
    <comment ref="C454" authorId="2" shapeId="0" xr:uid="{EFE7DD1C-E7A5-4316-92E5-BAC71E3CB8FF}">
      <text>
        <r>
          <rPr>
            <b/>
            <sz val="9"/>
            <color indexed="81"/>
            <rFont val="Tahoma"/>
            <family val="2"/>
          </rPr>
          <t>Cristian Cartes Llaves:</t>
        </r>
        <r>
          <rPr>
            <sz val="9"/>
            <color indexed="81"/>
            <rFont val="Tahoma"/>
            <family val="2"/>
          </rPr>
          <t xml:space="preserve">
EO 09-06-2021
NUP 2459
Estabilizado</t>
        </r>
      </text>
    </comment>
    <comment ref="C482" authorId="2" shapeId="0" xr:uid="{B550DE05-787F-4E40-89B0-12D87F883F89}">
      <text>
        <r>
          <rPr>
            <b/>
            <sz val="9"/>
            <color indexed="81"/>
            <rFont val="Tahoma"/>
            <family val="2"/>
          </rPr>
          <t>Cristian Cartes Llaves:</t>
        </r>
        <r>
          <rPr>
            <sz val="9"/>
            <color indexed="81"/>
            <rFont val="Tahoma"/>
            <family val="2"/>
          </rPr>
          <t xml:space="preserve">
EO: 02-06-2021
NUP 2419
Estabilizado</t>
        </r>
      </text>
    </comment>
    <comment ref="C484" authorId="3" shapeId="0" xr:uid="{041002B9-C100-4CF2-B96D-6393351DF12E}">
      <text>
        <r>
          <rPr>
            <b/>
            <sz val="9"/>
            <color indexed="81"/>
            <rFont val="Tahoma"/>
            <family val="2"/>
          </rPr>
          <t>Cristian René Cartes Llaves:</t>
        </r>
        <r>
          <rPr>
            <sz val="9"/>
            <color indexed="81"/>
            <rFont val="Tahoma"/>
            <family val="2"/>
          </rPr>
          <t xml:space="preserve">
EO 05-05-2022
NUP 3168
FV
PNCP</t>
        </r>
      </text>
    </comment>
    <comment ref="D489" authorId="2" shapeId="0" xr:uid="{2EDB0CF1-3623-43CD-B48B-7A8F73E659E2}">
      <text>
        <r>
          <rPr>
            <b/>
            <sz val="9"/>
            <color indexed="81"/>
            <rFont val="Tahoma"/>
            <family val="2"/>
          </rPr>
          <t>Cristian Cartes Llaves:</t>
        </r>
        <r>
          <rPr>
            <sz val="9"/>
            <color indexed="81"/>
            <rFont val="Tahoma"/>
            <family val="2"/>
          </rPr>
          <t xml:space="preserve">
Cambio de Arrayan a Safira desde el 1 de febrero</t>
        </r>
      </text>
    </comment>
    <comment ref="D490" authorId="2" shapeId="0" xr:uid="{1595AEA9-7A9D-4058-A467-F6E7AE0F19FE}">
      <text>
        <r>
          <rPr>
            <b/>
            <sz val="9"/>
            <color indexed="81"/>
            <rFont val="Tahoma"/>
            <family val="2"/>
          </rPr>
          <t>Cristian Cartes Llaves:</t>
        </r>
        <r>
          <rPr>
            <sz val="9"/>
            <color indexed="81"/>
            <rFont val="Tahoma"/>
            <family val="2"/>
          </rPr>
          <t xml:space="preserve">
Cambio de Arrayan a Safira desde el 1 de febrero</t>
        </r>
      </text>
    </comment>
    <comment ref="C625" authorId="3" shapeId="0" xr:uid="{24CDDEB7-42C5-4DB8-9BAF-6E19CFDF821B}">
      <text>
        <r>
          <rPr>
            <b/>
            <sz val="9"/>
            <color indexed="81"/>
            <rFont val="Tahoma"/>
            <family val="2"/>
          </rPr>
          <t>Cristian René Cartes Llaves:</t>
        </r>
        <r>
          <rPr>
            <sz val="9"/>
            <color indexed="81"/>
            <rFont val="Tahoma"/>
            <family val="2"/>
          </rPr>
          <t xml:space="preserve">
EO sin EO
NUP 2460
FV
PNCP</t>
        </r>
      </text>
    </comment>
    <comment ref="C647" authorId="2" shapeId="0" xr:uid="{00D26604-87B1-4993-9283-F7D863375CB7}">
      <text>
        <r>
          <rPr>
            <b/>
            <sz val="9"/>
            <color indexed="81"/>
            <rFont val="Tahoma"/>
            <family val="2"/>
          </rPr>
          <t>Cristian Cartes Llaves:</t>
        </r>
        <r>
          <rPr>
            <sz val="9"/>
            <color indexed="81"/>
            <rFont val="Tahoma"/>
            <family val="2"/>
          </rPr>
          <t xml:space="preserve">
EO 09-04-2021
NUP 2456</t>
        </r>
      </text>
    </comment>
    <comment ref="C649" authorId="2" shapeId="0" xr:uid="{156E278C-3602-47D7-A228-4E9C04E515B7}">
      <text>
        <r>
          <rPr>
            <b/>
            <sz val="9"/>
            <color indexed="81"/>
            <rFont val="Tahoma"/>
            <family val="2"/>
          </rPr>
          <t>Cristian Cartes Llaves:</t>
        </r>
        <r>
          <rPr>
            <sz val="9"/>
            <color indexed="81"/>
            <rFont val="Tahoma"/>
            <family val="2"/>
          </rPr>
          <t xml:space="preserve">
EO 26-06-2021
NUP 2404
Estabilizado</t>
        </r>
      </text>
    </comment>
    <comment ref="C668" authorId="2" shapeId="0" xr:uid="{D5831F11-E91F-4165-AEF3-9C9807A2ADAE}">
      <text>
        <r>
          <rPr>
            <b/>
            <sz val="9"/>
            <color indexed="81"/>
            <rFont val="Tahoma"/>
            <family val="2"/>
          </rPr>
          <t>Cristian Cartes Llaves:</t>
        </r>
        <r>
          <rPr>
            <sz val="9"/>
            <color indexed="81"/>
            <rFont val="Tahoma"/>
            <family val="2"/>
          </rPr>
          <t xml:space="preserve">
EO 02-06-2021
NUP 2149
Estabilizado DS244</t>
        </r>
      </text>
    </comment>
    <comment ref="D714" authorId="2" shapeId="0" xr:uid="{C91FB6D5-E027-4F78-AD59-EB4CA9C171C4}">
      <text>
        <r>
          <rPr>
            <b/>
            <sz val="9"/>
            <color indexed="81"/>
            <rFont val="Tahoma"/>
            <family val="2"/>
          </rPr>
          <t>Cristian Cartes Llaves:</t>
        </r>
        <r>
          <rPr>
            <sz val="9"/>
            <color indexed="81"/>
            <rFont val="Tahoma"/>
            <family val="2"/>
          </rPr>
          <t xml:space="preserve">
Atria --&gt; Cienrgia (dic21)</t>
        </r>
      </text>
    </comment>
    <comment ref="C790" authorId="2" shapeId="0" xr:uid="{02CC40FF-5594-4C5C-AD07-1BCF540641E3}">
      <text>
        <r>
          <rPr>
            <b/>
            <sz val="9"/>
            <color indexed="81"/>
            <rFont val="Tahoma"/>
            <family val="2"/>
          </rPr>
          <t>Cristian Cartes Llaves:</t>
        </r>
        <r>
          <rPr>
            <sz val="9"/>
            <color indexed="81"/>
            <rFont val="Tahoma"/>
            <family val="2"/>
          </rPr>
          <t xml:space="preserve">
EO 10-02-2021
NUP 1857</t>
        </r>
      </text>
    </comment>
    <comment ref="D877" authorId="2" shapeId="0" xr:uid="{EFB0965D-8F9D-44F0-A7A7-E82F658AD508}">
      <text>
        <r>
          <rPr>
            <b/>
            <sz val="9"/>
            <color indexed="81"/>
            <rFont val="Tahoma"/>
            <family val="2"/>
          </rPr>
          <t>Cristian Cartes Llaves:</t>
        </r>
        <r>
          <rPr>
            <sz val="9"/>
            <color indexed="81"/>
            <rFont val="Tahoma"/>
            <family val="2"/>
          </rPr>
          <t xml:space="preserve">
cambia de Tecnored a Emoac de acuerdo a FIFC CEC jun-21</t>
        </r>
      </text>
    </comment>
    <comment ref="D885" authorId="2" shapeId="0" xr:uid="{D99E328C-1D51-4F9F-8FA1-4BC71A918326}">
      <text>
        <r>
          <rPr>
            <b/>
            <sz val="9"/>
            <color indexed="81"/>
            <rFont val="Tahoma"/>
            <family val="2"/>
          </rPr>
          <t>Cristian Cartes Llaves:</t>
        </r>
        <r>
          <rPr>
            <sz val="9"/>
            <color indexed="81"/>
            <rFont val="Tahoma"/>
            <family val="2"/>
          </rPr>
          <t xml:space="preserve">
Atria --&gt; Cienrgia (dic21)</t>
        </r>
      </text>
    </comment>
    <comment ref="C890" authorId="3" shapeId="0" xr:uid="{819A9C5D-BCE4-49E7-B4BE-A68D4DECFAB7}">
      <text>
        <r>
          <rPr>
            <b/>
            <sz val="9"/>
            <color indexed="81"/>
            <rFont val="Tahoma"/>
            <family val="2"/>
          </rPr>
          <t>Cristian René Cartes Llaves:</t>
        </r>
        <r>
          <rPr>
            <sz val="9"/>
            <color indexed="81"/>
            <rFont val="Tahoma"/>
            <family val="2"/>
          </rPr>
          <t xml:space="preserve">
EO 06-05-2022
NUP3101
FV
PNCP</t>
        </r>
      </text>
    </comment>
    <comment ref="C934" authorId="3" shapeId="0" xr:uid="{5F01C286-71A4-4746-94A3-7C87F137EF3C}">
      <text>
        <r>
          <rPr>
            <b/>
            <sz val="9"/>
            <color indexed="81"/>
            <rFont val="Tahoma"/>
            <family val="2"/>
          </rPr>
          <t>Cristian René Cartes Llaves:</t>
        </r>
        <r>
          <rPr>
            <sz val="9"/>
            <color indexed="81"/>
            <rFont val="Tahoma"/>
            <family val="2"/>
          </rPr>
          <t xml:space="preserve">
EO 15-02-2019
NUP 571
Diesel
CMg</t>
        </r>
      </text>
    </comment>
    <comment ref="D963" authorId="2" shapeId="0" xr:uid="{9448C36F-319A-4988-A280-5C1399AAE308}">
      <text>
        <r>
          <rPr>
            <b/>
            <sz val="9"/>
            <color indexed="81"/>
            <rFont val="Tahoma"/>
            <family val="2"/>
          </rPr>
          <t>Cristian Cartes Llaves:</t>
        </r>
        <r>
          <rPr>
            <sz val="9"/>
            <color indexed="81"/>
            <rFont val="Tahoma"/>
            <family val="2"/>
          </rPr>
          <t xml:space="preserve">
EBCO Energía --&gt; Atria Energía SpA desde el 01-01-2021.
Vuelve a EBCO desde jul-21
Acierta_Energia desde oct 21</t>
        </r>
      </text>
    </comment>
    <comment ref="C996" authorId="2" shapeId="0" xr:uid="{36BBFD82-2F78-4FBE-92FF-230A872057D0}">
      <text>
        <r>
          <rPr>
            <b/>
            <sz val="9"/>
            <color indexed="81"/>
            <rFont val="Tahoma"/>
            <family val="2"/>
          </rPr>
          <t>Cristian Cartes Llaves:</t>
        </r>
        <r>
          <rPr>
            <sz val="9"/>
            <color indexed="81"/>
            <rFont val="Tahoma"/>
            <family val="2"/>
          </rPr>
          <t xml:space="preserve">
EO 25-03-2021
NUP 2458</t>
        </r>
      </text>
    </comment>
    <comment ref="C998" authorId="2" shapeId="0" xr:uid="{D2E2B4BD-242C-4527-9D58-9E65C3801505}">
      <text>
        <r>
          <rPr>
            <b/>
            <sz val="9"/>
            <color indexed="81"/>
            <rFont val="Tahoma"/>
            <family val="2"/>
          </rPr>
          <t>Cristian Cartes Llaves:</t>
        </r>
        <r>
          <rPr>
            <sz val="9"/>
            <color indexed="81"/>
            <rFont val="Tahoma"/>
            <family val="2"/>
          </rPr>
          <t xml:space="preserve">
EO 20-01-2022
NUP 2704
Establizado
FV</t>
        </r>
      </text>
    </comment>
    <comment ref="C1165" authorId="2" shapeId="0" xr:uid="{738FF0EB-E4A7-4448-8E9C-C55AC7B0AE12}">
      <text>
        <r>
          <rPr>
            <b/>
            <sz val="9"/>
            <color indexed="81"/>
            <rFont val="Tahoma"/>
            <family val="2"/>
          </rPr>
          <t>Cristian Cartes Llaves:</t>
        </r>
        <r>
          <rPr>
            <sz val="9"/>
            <color indexed="81"/>
            <rFont val="Tahoma"/>
            <family val="2"/>
          </rPr>
          <t xml:space="preserve">
EO 01-03-2022
NUP 3025
PNCP
FV</t>
        </r>
      </text>
    </comment>
    <comment ref="C1170" authorId="1" shapeId="0" xr:uid="{00000000-0006-0000-0300-000008000000}">
      <text>
        <r>
          <rPr>
            <b/>
            <sz val="9"/>
            <color indexed="81"/>
            <rFont val="Tahoma"/>
            <family val="2"/>
          </rPr>
          <t>Roberto Moller Lobos:</t>
        </r>
        <r>
          <rPr>
            <sz val="9"/>
            <color indexed="81"/>
            <rFont val="Tahoma"/>
            <family val="2"/>
          </rPr>
          <t xml:space="preserve">
Andinos</t>
        </r>
      </text>
    </comment>
    <comment ref="D1224" authorId="2" shapeId="0" xr:uid="{91EE5581-0E72-4D0C-9C27-EC83DDFFDD72}">
      <text>
        <r>
          <rPr>
            <b/>
            <sz val="9"/>
            <color indexed="81"/>
            <rFont val="Tahoma"/>
            <family val="2"/>
          </rPr>
          <t>Cristian Cartes Llaves:</t>
        </r>
        <r>
          <rPr>
            <sz val="9"/>
            <color indexed="81"/>
            <rFont val="Tahoma"/>
            <family val="2"/>
          </rPr>
          <t xml:space="preserve">
Se cambia de Atria a Imelsa desde 01-abr-21</t>
        </r>
      </text>
    </comment>
    <comment ref="C1247" authorId="2" shapeId="0" xr:uid="{989FF8FD-E9DD-4E6A-A7BB-01CB6C8CD1F5}">
      <text>
        <r>
          <rPr>
            <b/>
            <sz val="9"/>
            <color indexed="81"/>
            <rFont val="Tahoma"/>
            <family val="2"/>
          </rPr>
          <t>Cristian Cartes Llaves:</t>
        </r>
        <r>
          <rPr>
            <sz val="9"/>
            <color indexed="81"/>
            <rFont val="Tahoma"/>
            <family val="2"/>
          </rPr>
          <t xml:space="preserve">
EO: sin EO
NUP 2944
FV
PNCP</t>
        </r>
      </text>
    </comment>
    <comment ref="C1274" authorId="2" shapeId="0" xr:uid="{F657B799-FEDB-4238-88D2-5F33F93CCDCB}">
      <text>
        <r>
          <rPr>
            <b/>
            <sz val="9"/>
            <color indexed="81"/>
            <rFont val="Tahoma"/>
            <family val="2"/>
          </rPr>
          <t>Cristian Cartes Llaves:</t>
        </r>
        <r>
          <rPr>
            <sz val="9"/>
            <color indexed="81"/>
            <rFont val="Tahoma"/>
            <family val="2"/>
          </rPr>
          <t xml:space="preserve">
EO 05-08-2021
NUP 2234
Estabilizado
FV</t>
        </r>
      </text>
    </comment>
    <comment ref="D1312" authorId="2" shapeId="0" xr:uid="{517CAF22-E3DD-4BB7-AF12-715A81CD4FF9}">
      <text>
        <r>
          <rPr>
            <b/>
            <sz val="9"/>
            <color indexed="81"/>
            <rFont val="Tahoma"/>
            <family val="2"/>
          </rPr>
          <t>Cristian Cartes Llaves:</t>
        </r>
        <r>
          <rPr>
            <sz val="9"/>
            <color indexed="81"/>
            <rFont val="Tahoma"/>
            <family val="2"/>
          </rPr>
          <t xml:space="preserve">
Atria --&gt; Cienrgia (dic21)</t>
        </r>
      </text>
    </comment>
    <comment ref="D1313" authorId="2" shapeId="0" xr:uid="{B6C29309-E119-45C5-B80C-600D04C9AEEA}">
      <text>
        <r>
          <rPr>
            <b/>
            <sz val="9"/>
            <color indexed="81"/>
            <rFont val="Tahoma"/>
            <family val="2"/>
          </rPr>
          <t>Cristian Cartes Llaves:</t>
        </r>
        <r>
          <rPr>
            <sz val="9"/>
            <color indexed="81"/>
            <rFont val="Tahoma"/>
            <family val="2"/>
          </rPr>
          <t xml:space="preserve">
Atria --&gt; Cienrgia (dic21)</t>
        </r>
      </text>
    </comment>
    <comment ref="C1325" authorId="2" shapeId="0" xr:uid="{DE51C2B6-1C91-4C79-B86E-25268EECC146}">
      <text>
        <r>
          <rPr>
            <b/>
            <sz val="9"/>
            <color indexed="81"/>
            <rFont val="Tahoma"/>
            <family val="2"/>
          </rPr>
          <t>Cristian Cartes Llaves:</t>
        </r>
        <r>
          <rPr>
            <sz val="9"/>
            <color indexed="81"/>
            <rFont val="Tahoma"/>
            <family val="2"/>
          </rPr>
          <t xml:space="preserve">
EO 03-07-2021
NUP 2461
CMg</t>
        </r>
      </text>
    </comment>
    <comment ref="C1339" authorId="2" shapeId="0" xr:uid="{BBB4C0B8-DDFE-4552-AFAD-99DB607B8096}">
      <text>
        <r>
          <rPr>
            <b/>
            <sz val="9"/>
            <color indexed="81"/>
            <rFont val="Tahoma"/>
            <family val="2"/>
          </rPr>
          <t>Cristian Cartes Llaves:</t>
        </r>
        <r>
          <rPr>
            <sz val="9"/>
            <color indexed="81"/>
            <rFont val="Tahoma"/>
            <family val="2"/>
          </rPr>
          <t xml:space="preserve">
EO 09-04-2021
NUP 2147
Estabilizado DS 244</t>
        </r>
      </text>
    </comment>
    <comment ref="C1383" authorId="2" shapeId="0" xr:uid="{F0987BCC-1FB1-44DA-9893-E45035579839}">
      <text>
        <r>
          <rPr>
            <b/>
            <sz val="9"/>
            <color indexed="81"/>
            <rFont val="Tahoma"/>
            <family val="2"/>
          </rPr>
          <t>Cristian Cartes Llaves:</t>
        </r>
        <r>
          <rPr>
            <sz val="9"/>
            <color indexed="81"/>
            <rFont val="Tahoma"/>
            <family val="2"/>
          </rPr>
          <t xml:space="preserve">
EO: 12-06-2021
NUP 798
Estabilizado</t>
        </r>
      </text>
    </comment>
    <comment ref="C1385" authorId="2" shapeId="0" xr:uid="{49D3D913-2D12-4271-9AEF-9AD9278ECE5A}">
      <text>
        <r>
          <rPr>
            <b/>
            <sz val="9"/>
            <color indexed="81"/>
            <rFont val="Tahoma"/>
            <family val="2"/>
          </rPr>
          <t>Cristian Cartes Llaves:</t>
        </r>
        <r>
          <rPr>
            <sz val="9"/>
            <color indexed="81"/>
            <rFont val="Tahoma"/>
            <family val="2"/>
          </rPr>
          <t xml:space="preserve">
EO: 12-jun-2021
NUP 2148
Estabilizado</t>
        </r>
      </text>
    </comment>
    <comment ref="C1387" authorId="2" shapeId="0" xr:uid="{9E9FB1E1-425D-49B4-B16A-13675F0BBC73}">
      <text>
        <r>
          <rPr>
            <b/>
            <sz val="9"/>
            <color indexed="81"/>
            <rFont val="Tahoma"/>
            <family val="2"/>
          </rPr>
          <t>Cristian Cartes Llaves:</t>
        </r>
        <r>
          <rPr>
            <sz val="9"/>
            <color indexed="81"/>
            <rFont val="Tahoma"/>
            <family val="2"/>
          </rPr>
          <t xml:space="preserve">
EO: 03-09-2021
NUP 2612
Estabilizado DS 244</t>
        </r>
      </text>
    </comment>
    <comment ref="C1406" authorId="2" shapeId="0" xr:uid="{94CC1C31-C3E5-483D-9A35-A23300C36D41}">
      <text>
        <r>
          <rPr>
            <b/>
            <sz val="9"/>
            <color indexed="81"/>
            <rFont val="Tahoma"/>
            <family val="2"/>
          </rPr>
          <t>Cristian Cartes Llaves:</t>
        </r>
        <r>
          <rPr>
            <sz val="9"/>
            <color indexed="81"/>
            <rFont val="Tahoma"/>
            <family val="2"/>
          </rPr>
          <t xml:space="preserve">
EO 17-09-2021
NUP 738
CMg
Biomasa</t>
        </r>
      </text>
    </comment>
    <comment ref="C1408" authorId="2" shapeId="0" xr:uid="{0885C38F-BDED-4742-9928-E3FD4D159582}">
      <text>
        <r>
          <rPr>
            <b/>
            <sz val="9"/>
            <color indexed="81"/>
            <rFont val="Tahoma"/>
            <family val="2"/>
          </rPr>
          <t>Cristian Cartes Llaves:</t>
        </r>
        <r>
          <rPr>
            <sz val="9"/>
            <color indexed="81"/>
            <rFont val="Tahoma"/>
            <family val="2"/>
          </rPr>
          <t xml:space="preserve">
EO 19-05-2021
NUP 1853
Costo Marginal</t>
        </r>
      </text>
    </comment>
    <comment ref="C1447" authorId="0" shapeId="0" xr:uid="{00000000-0006-0000-0300-000009000000}">
      <text>
        <r>
          <rPr>
            <b/>
            <sz val="9"/>
            <color indexed="81"/>
            <rFont val="Tahoma"/>
            <family val="2"/>
          </rPr>
          <t>Rubén Sanhueza Ramirez:</t>
        </r>
        <r>
          <rPr>
            <sz val="9"/>
            <color indexed="81"/>
            <rFont val="Tahoma"/>
            <family val="2"/>
          </rPr>
          <t xml:space="preserve">
El cliente COLUN, es un cliente que posee un alimentador propio y no es suministrado por el grupo SAESA, por lo cual no es cliente ni de peaje y propio.</t>
        </r>
      </text>
    </comment>
    <comment ref="C1527" authorId="2" shapeId="0" xr:uid="{32F06D2A-5E14-4FC6-9296-50C853417213}">
      <text>
        <r>
          <rPr>
            <b/>
            <sz val="9"/>
            <color indexed="81"/>
            <rFont val="Tahoma"/>
            <family val="2"/>
          </rPr>
          <t>Cristian Cartes Llaves:</t>
        </r>
        <r>
          <rPr>
            <sz val="9"/>
            <color indexed="81"/>
            <rFont val="Tahoma"/>
            <family val="2"/>
          </rPr>
          <t xml:space="preserve">
EO 11-02-2021
NUP 2266</t>
        </r>
      </text>
    </comment>
    <comment ref="D1614" authorId="2" shapeId="0" xr:uid="{42C59667-6D9E-40C6-B175-D902CE921905}">
      <text>
        <r>
          <rPr>
            <b/>
            <sz val="9"/>
            <color indexed="81"/>
            <rFont val="Tahoma"/>
            <family val="2"/>
          </rPr>
          <t>Cristian Cartes Llaves:</t>
        </r>
        <r>
          <rPr>
            <sz val="9"/>
            <color indexed="81"/>
            <rFont val="Tahoma"/>
            <family val="2"/>
          </rPr>
          <t xml:space="preserve">
cambia de Trueno a SONNEDIX_ENERGY desde mar-21
Término de reemplazo desde ago-21</t>
        </r>
      </text>
    </comment>
    <comment ref="D1643" authorId="2" shapeId="0" xr:uid="{27CDBF72-5404-42DB-94B7-ECD78905EA45}">
      <text>
        <r>
          <rPr>
            <b/>
            <sz val="9"/>
            <color indexed="81"/>
            <rFont val="Tahoma"/>
            <family val="2"/>
          </rPr>
          <t>Cristian Cartes Llaves:</t>
        </r>
        <r>
          <rPr>
            <sz val="9"/>
            <color indexed="81"/>
            <rFont val="Tahoma"/>
            <family val="2"/>
          </rPr>
          <t xml:space="preserve">
Cambio de El Arrebol a Besalco desde ago-21</t>
        </r>
      </text>
    </comment>
    <comment ref="C1688" authorId="2" shapeId="0" xr:uid="{C921A590-E133-418B-8362-D851BA258BCA}">
      <text>
        <r>
          <rPr>
            <b/>
            <sz val="9"/>
            <color indexed="81"/>
            <rFont val="Tahoma"/>
            <family val="2"/>
          </rPr>
          <t>Cristian Cartes Llaves:</t>
        </r>
        <r>
          <rPr>
            <sz val="9"/>
            <color indexed="81"/>
            <rFont val="Tahoma"/>
            <family val="2"/>
          </rPr>
          <t xml:space="preserve">
EO 08-10-2021
NUP 2496
Estabilizado
FV</t>
        </r>
      </text>
    </comment>
    <comment ref="D1720" authorId="2" shapeId="0" xr:uid="{C5283546-0DA4-4443-B23D-68EBFE6EE1FD}">
      <text>
        <r>
          <rPr>
            <b/>
            <sz val="9"/>
            <color indexed="81"/>
            <rFont val="Tahoma"/>
            <family val="2"/>
          </rPr>
          <t>Cristian Cartes Llaves:</t>
        </r>
        <r>
          <rPr>
            <sz val="9"/>
            <color indexed="81"/>
            <rFont val="Tahoma"/>
            <family val="2"/>
          </rPr>
          <t xml:space="preserve">
Atria --&gt; Cienrgia (dic21)</t>
        </r>
      </text>
    </comment>
    <comment ref="D1874" authorId="2" shapeId="0" xr:uid="{8F2308B9-68D5-4BB0-AFFF-23EAB606449F}">
      <text>
        <r>
          <rPr>
            <b/>
            <sz val="9"/>
            <color indexed="81"/>
            <rFont val="Tahoma"/>
            <family val="2"/>
          </rPr>
          <t>Cristian Cartes Llaves:</t>
        </r>
        <r>
          <rPr>
            <sz val="9"/>
            <color indexed="81"/>
            <rFont val="Tahoma"/>
            <family val="2"/>
          </rPr>
          <t xml:space="preserve">
Cambia de Enel a Emoac desde jul-21</t>
        </r>
      </text>
    </comment>
    <comment ref="D1875" authorId="2" shapeId="0" xr:uid="{F3B13228-83D3-4AD1-8338-08561961793D}">
      <text>
        <r>
          <rPr>
            <b/>
            <sz val="9"/>
            <color indexed="81"/>
            <rFont val="Tahoma"/>
            <family val="2"/>
          </rPr>
          <t>Cristian Cartes Llaves:</t>
        </r>
        <r>
          <rPr>
            <sz val="9"/>
            <color indexed="81"/>
            <rFont val="Tahoma"/>
            <family val="2"/>
          </rPr>
          <t xml:space="preserve">
Cambia de Enel a Emoac desde jul-21</t>
        </r>
      </text>
    </comment>
    <comment ref="C2016" authorId="3" shapeId="0" xr:uid="{863BE404-1CA5-47F8-8060-7DD5BEDDE193}">
      <text>
        <r>
          <rPr>
            <b/>
            <sz val="9"/>
            <color indexed="81"/>
            <rFont val="Tahoma"/>
            <family val="2"/>
          </rPr>
          <t>Cristian René Cartes Llaves:</t>
        </r>
        <r>
          <rPr>
            <sz val="9"/>
            <color indexed="81"/>
            <rFont val="Tahoma"/>
            <family val="2"/>
          </rPr>
          <t xml:space="preserve">
EO 09-05-2022
NUP 579
DIESEL
CMg</t>
        </r>
      </text>
    </comment>
    <comment ref="C2075" authorId="2" shapeId="0" xr:uid="{B7BE19C0-9366-4F8E-8B2A-E3F3C15029B3}">
      <text>
        <r>
          <rPr>
            <b/>
            <sz val="9"/>
            <color indexed="81"/>
            <rFont val="Tahoma"/>
            <family val="2"/>
          </rPr>
          <t>Cristian Cartes Llaves:</t>
        </r>
        <r>
          <rPr>
            <sz val="9"/>
            <color indexed="81"/>
            <rFont val="Tahoma"/>
            <family val="2"/>
          </rPr>
          <t xml:space="preserve">
Se debe pasar a estabilizado el 14-ene-2021, ya que ahí se cumple el año de aviso previo (carta DE00243-20)</t>
        </r>
      </text>
    </comment>
    <comment ref="C2120" authorId="2" shapeId="0" xr:uid="{32C92DD8-EECE-41F7-A404-EF32619CC86A}">
      <text>
        <r>
          <rPr>
            <b/>
            <sz val="9"/>
            <color indexed="81"/>
            <rFont val="Tahoma"/>
            <family val="2"/>
          </rPr>
          <t>Cristian Cartes Llaves:</t>
        </r>
        <r>
          <rPr>
            <sz val="9"/>
            <color indexed="81"/>
            <rFont val="Tahoma"/>
            <family val="2"/>
          </rPr>
          <t xml:space="preserve">
EO sin EO
NUP 2728
Estabilizado
FV</t>
        </r>
      </text>
    </comment>
    <comment ref="C2151" authorId="2" shapeId="0" xr:uid="{BE35FF85-ED43-468B-BCB7-4FC7F9ED6E15}">
      <text>
        <r>
          <rPr>
            <b/>
            <sz val="9"/>
            <color indexed="81"/>
            <rFont val="Tahoma"/>
            <family val="2"/>
          </rPr>
          <t>Cristian Cartes Llaves:</t>
        </r>
        <r>
          <rPr>
            <sz val="9"/>
            <color indexed="81"/>
            <rFont val="Tahoma"/>
            <family val="2"/>
          </rPr>
          <t xml:space="preserve">
Cambio a Estabilizado 25-06-2021</t>
        </r>
      </text>
    </comment>
    <comment ref="C2158" authorId="3" shapeId="0" xr:uid="{D13A0A2B-E0E6-4BDE-B929-4D2658FB5186}">
      <text>
        <r>
          <rPr>
            <b/>
            <sz val="9"/>
            <color indexed="81"/>
            <rFont val="Tahoma"/>
            <family val="2"/>
          </rPr>
          <t>Cristian René Cartes Llaves:</t>
        </r>
        <r>
          <rPr>
            <sz val="9"/>
            <color indexed="81"/>
            <rFont val="Tahoma"/>
            <family val="2"/>
          </rPr>
          <t xml:space="preserve">
EO sin EO
NUP 3065
FV
PNCP</t>
        </r>
      </text>
    </comment>
    <comment ref="C2232" authorId="2" shapeId="0" xr:uid="{4B5D3EEB-F04A-4EA3-BFC8-1DB53A7769A2}">
      <text>
        <r>
          <rPr>
            <b/>
            <sz val="9"/>
            <color indexed="81"/>
            <rFont val="Tahoma"/>
            <family val="2"/>
          </rPr>
          <t>Cristian Cartes Llaves:</t>
        </r>
        <r>
          <rPr>
            <sz val="9"/>
            <color indexed="81"/>
            <rFont val="Tahoma"/>
            <family val="2"/>
          </rPr>
          <t xml:space="preserve">
EO 05-06-2021
NUP 924
CMg</t>
        </r>
      </text>
    </comment>
    <comment ref="C2291" authorId="3" shapeId="0" xr:uid="{5D109E2B-C283-4C39-91C7-A7581D8ED42E}">
      <text>
        <r>
          <rPr>
            <b/>
            <sz val="9"/>
            <color indexed="81"/>
            <rFont val="Tahoma"/>
            <family val="2"/>
          </rPr>
          <t>Cristian René Cartes Llaves:</t>
        </r>
        <r>
          <rPr>
            <sz val="9"/>
            <color indexed="81"/>
            <rFont val="Tahoma"/>
            <family val="2"/>
          </rPr>
          <t xml:space="preserve">
EO sin EO
NUP 2615
FV
Estabilizado</t>
        </r>
      </text>
    </comment>
    <comment ref="C2325" authorId="2" shapeId="0" xr:uid="{696108EC-0136-4898-B66A-FFDA34369DEB}">
      <text>
        <r>
          <rPr>
            <b/>
            <sz val="9"/>
            <color indexed="81"/>
            <rFont val="Tahoma"/>
            <family val="2"/>
          </rPr>
          <t>Cristian Cartes Llaves:</t>
        </r>
        <r>
          <rPr>
            <sz val="9"/>
            <color indexed="81"/>
            <rFont val="Tahoma"/>
            <family val="2"/>
          </rPr>
          <t xml:space="preserve">
EO 08-04-2021
NUP 1220</t>
        </r>
      </text>
    </comment>
    <comment ref="C2327" authorId="2" shapeId="0" xr:uid="{93124AB4-1041-4B0C-A422-5C8A45442997}">
      <text>
        <r>
          <rPr>
            <b/>
            <sz val="9"/>
            <color indexed="81"/>
            <rFont val="Tahoma"/>
            <family val="2"/>
          </rPr>
          <t>Cristian Cartes Llaves:</t>
        </r>
        <r>
          <rPr>
            <sz val="9"/>
            <color indexed="81"/>
            <rFont val="Tahoma"/>
            <family val="2"/>
          </rPr>
          <t xml:space="preserve">
EO: 04-06-2021
NUP 1221
Estabilizado</t>
        </r>
      </text>
    </comment>
    <comment ref="D2361" authorId="2" shapeId="0" xr:uid="{8E5F1BAA-5377-45C4-B574-A4AC63B96467}">
      <text>
        <r>
          <rPr>
            <b/>
            <sz val="9"/>
            <color indexed="81"/>
            <rFont val="Tahoma"/>
            <family val="2"/>
          </rPr>
          <t>Cristian Cartes Llaves:</t>
        </r>
        <r>
          <rPr>
            <sz val="9"/>
            <color indexed="81"/>
            <rFont val="Tahoma"/>
            <family val="2"/>
          </rPr>
          <t xml:space="preserve">
Parronal reemplazado por Queule, jul-21. según correo elect. 5-7-21 de "activos e info tecnica"</t>
        </r>
      </text>
    </comment>
    <comment ref="D2362" authorId="2" shapeId="0" xr:uid="{8846DD2D-1949-4C52-9F3E-3FDC50A37315}">
      <text>
        <r>
          <rPr>
            <b/>
            <sz val="9"/>
            <color indexed="81"/>
            <rFont val="Tahoma"/>
            <family val="2"/>
          </rPr>
          <t>Cristian Cartes Llaves:</t>
        </r>
        <r>
          <rPr>
            <sz val="9"/>
            <color indexed="81"/>
            <rFont val="Tahoma"/>
            <family val="2"/>
          </rPr>
          <t xml:space="preserve">
Parronal reemplazado por Queule, jul-21. según correo elect. 5-7-21 de "activos e info tecnica"</t>
        </r>
      </text>
    </comment>
    <comment ref="D2501" authorId="2" shapeId="0" xr:uid="{A746BFC4-7720-426F-A4A6-4CCAF7DD0663}">
      <text>
        <r>
          <rPr>
            <b/>
            <sz val="9"/>
            <color indexed="81"/>
            <rFont val="Tahoma"/>
            <family val="2"/>
          </rPr>
          <t>Cristian Cartes Llaves:</t>
        </r>
        <r>
          <rPr>
            <sz val="9"/>
            <color indexed="81"/>
            <rFont val="Tahoma"/>
            <family val="2"/>
          </rPr>
          <t xml:space="preserve">
Carran reemplazado por Sonnedix, jul-21. según correo elect. 5-7-21 de "activos e info tecnica"</t>
        </r>
      </text>
    </comment>
    <comment ref="D2502" authorId="2" shapeId="0" xr:uid="{583AD190-AA8B-4867-9150-7F0F75A065E1}">
      <text>
        <r>
          <rPr>
            <b/>
            <sz val="9"/>
            <color indexed="81"/>
            <rFont val="Tahoma"/>
            <family val="2"/>
          </rPr>
          <t>Cristian Cartes Llaves:</t>
        </r>
        <r>
          <rPr>
            <sz val="9"/>
            <color indexed="81"/>
            <rFont val="Tahoma"/>
            <family val="2"/>
          </rPr>
          <t xml:space="preserve">
Carran reemplazado por Sonnedix, jul-21. según correo elect. 5-7-21 de "activos e info tecnica"</t>
        </r>
      </text>
    </comment>
    <comment ref="C2559" authorId="3" shapeId="0" xr:uid="{B30458D0-2091-4292-8834-FA1D9465E997}">
      <text>
        <r>
          <rPr>
            <b/>
            <sz val="9"/>
            <color indexed="81"/>
            <rFont val="Tahoma"/>
            <family val="2"/>
          </rPr>
          <t>Cristian René Cartes Llaves:</t>
        </r>
        <r>
          <rPr>
            <sz val="9"/>
            <color indexed="81"/>
            <rFont val="Tahoma"/>
            <family val="2"/>
          </rPr>
          <t xml:space="preserve">
EO 12-05-2022
NUP 593
HIDRO
CMg</t>
        </r>
      </text>
    </comment>
    <comment ref="C2568" authorId="2" shapeId="0" xr:uid="{F09EEF14-4982-4087-8F4B-6A341FAB090C}">
      <text>
        <r>
          <rPr>
            <b/>
            <sz val="9"/>
            <color indexed="81"/>
            <rFont val="Tahoma"/>
            <family val="2"/>
          </rPr>
          <t>Cristian Cartes Llaves:</t>
        </r>
        <r>
          <rPr>
            <sz val="9"/>
            <color indexed="81"/>
            <rFont val="Tahoma"/>
            <family val="2"/>
          </rPr>
          <t xml:space="preserve">
Estabilizar 24-ene-2021</t>
        </r>
      </text>
    </comment>
    <comment ref="C2572" authorId="2" shapeId="0" xr:uid="{B00196F9-58F9-42B9-B6A5-EE2503B065C8}">
      <text>
        <r>
          <rPr>
            <b/>
            <sz val="9"/>
            <color indexed="81"/>
            <rFont val="Tahoma"/>
            <family val="2"/>
          </rPr>
          <t>Cristian Cartes Llaves:</t>
        </r>
        <r>
          <rPr>
            <sz val="9"/>
            <color indexed="81"/>
            <rFont val="Tahoma"/>
            <family val="2"/>
          </rPr>
          <t xml:space="preserve">
EO 29-01-2021
NUP 2100
CMg
Diesel</t>
        </r>
      </text>
    </comment>
    <comment ref="D2591" authorId="2" shapeId="0" xr:uid="{7DCE07AD-4B01-4213-98D8-0DF9B7C1BF75}">
      <text>
        <r>
          <rPr>
            <b/>
            <sz val="9"/>
            <color indexed="81"/>
            <rFont val="Tahoma"/>
            <family val="2"/>
          </rPr>
          <t>Cristian Cartes Llaves:</t>
        </r>
        <r>
          <rPr>
            <sz val="9"/>
            <color indexed="81"/>
            <rFont val="Tahoma"/>
            <family val="2"/>
          </rPr>
          <t xml:space="preserve">
Atria --&gt; Cienrgia (dic21)</t>
        </r>
      </text>
    </comment>
    <comment ref="C2597" authorId="2" shapeId="0" xr:uid="{0828FE54-F049-4B42-9A31-6C187220AE84}">
      <text>
        <r>
          <rPr>
            <b/>
            <sz val="9"/>
            <color indexed="81"/>
            <rFont val="Tahoma"/>
            <family val="2"/>
          </rPr>
          <t>Cristian Cartes Llaves:</t>
        </r>
        <r>
          <rPr>
            <sz val="9"/>
            <color indexed="81"/>
            <rFont val="Tahoma"/>
            <family val="2"/>
          </rPr>
          <t xml:space="preserve">
EO 30-10-2021
NUP 2505
Estabilizado
FV</t>
        </r>
      </text>
    </comment>
    <comment ref="C2599" authorId="2" shapeId="0" xr:uid="{EB9CEC0A-7575-402B-94AC-D4892B7C30DA}">
      <text>
        <r>
          <rPr>
            <b/>
            <sz val="9"/>
            <color indexed="81"/>
            <rFont val="Tahoma"/>
            <family val="2"/>
          </rPr>
          <t>Cristian Cartes Llaves:</t>
        </r>
        <r>
          <rPr>
            <sz val="9"/>
            <color indexed="81"/>
            <rFont val="Tahoma"/>
            <family val="2"/>
          </rPr>
          <t xml:space="preserve">
EO 06-10-2021
NUP 2575
Estabilizado</t>
        </r>
      </text>
    </comment>
    <comment ref="C2645" authorId="2" shapeId="0" xr:uid="{C2A7FB56-41AB-4073-98A9-2AE4A1437865}">
      <text>
        <r>
          <rPr>
            <b/>
            <sz val="9"/>
            <color indexed="81"/>
            <rFont val="Tahoma"/>
            <family val="2"/>
          </rPr>
          <t>Cristian Cartes Llaves:</t>
        </r>
        <r>
          <rPr>
            <sz val="9"/>
            <color indexed="81"/>
            <rFont val="Tahoma"/>
            <family val="2"/>
          </rPr>
          <t xml:space="preserve">
EO 09-07-2021
NUP 2401
Estabilizado</t>
        </r>
      </text>
    </comment>
    <comment ref="D2705" authorId="2" shapeId="0" xr:uid="{6E659D21-0DF7-43D0-BB23-7FE0D174849D}">
      <text>
        <r>
          <rPr>
            <b/>
            <sz val="9"/>
            <color indexed="81"/>
            <rFont val="Tahoma"/>
            <family val="2"/>
          </rPr>
          <t xml:space="preserve">Cristian Cartes Llaves:
</t>
        </r>
        <r>
          <rPr>
            <sz val="9"/>
            <color indexed="81"/>
            <rFont val="Tahoma"/>
            <family val="2"/>
          </rPr>
          <t>Cambio de Enel_Gx a EMOS desde ell 01-abr-21</t>
        </r>
      </text>
    </comment>
    <comment ref="C2711" authorId="2" shapeId="0" xr:uid="{12E41CC4-03E6-48E3-B131-6894BD9936D3}">
      <text>
        <r>
          <rPr>
            <b/>
            <sz val="9"/>
            <color indexed="81"/>
            <rFont val="Tahoma"/>
            <family val="2"/>
          </rPr>
          <t>Cristian Cartes Llaves:</t>
        </r>
        <r>
          <rPr>
            <sz val="9"/>
            <color indexed="81"/>
            <rFont val="Tahoma"/>
            <family val="2"/>
          </rPr>
          <t xml:space="preserve">
EO 30-09-2021
NUP 2617
CMg
Diesel</t>
        </r>
      </text>
    </comment>
    <comment ref="D2854" authorId="2" shapeId="0" xr:uid="{29DFF729-46F5-4F84-A2E8-50743FF675DC}">
      <text>
        <r>
          <rPr>
            <b/>
            <sz val="9"/>
            <color indexed="81"/>
            <rFont val="Tahoma"/>
            <family val="2"/>
          </rPr>
          <t>Cristian Cartes Llaves:</t>
        </r>
        <r>
          <rPr>
            <sz val="9"/>
            <color indexed="81"/>
            <rFont val="Tahoma"/>
            <family val="2"/>
          </rPr>
          <t xml:space="preserve">
cambia de Tecnored a Emoac de acuerdo a FIFC CEC jun-21</t>
        </r>
      </text>
    </comment>
    <comment ref="W2858" authorId="2" shapeId="0" xr:uid="{53AD2807-5246-442A-A884-5563EFD2AC37}">
      <text>
        <r>
          <rPr>
            <b/>
            <sz val="9"/>
            <color indexed="81"/>
            <rFont val="Tahoma"/>
            <family val="2"/>
          </rPr>
          <t>Cristian Cartes Llaves:</t>
        </r>
        <r>
          <rPr>
            <sz val="9"/>
            <color indexed="81"/>
            <rFont val="Tahoma"/>
            <family val="2"/>
          </rPr>
          <t xml:space="preserve">
Cambia regimen desde jul-21 según carta 64279-21</t>
        </r>
      </text>
    </comment>
    <comment ref="W2860" authorId="2" shapeId="0" xr:uid="{B8795C3F-AB78-4194-B733-57C65344822A}">
      <text>
        <r>
          <rPr>
            <b/>
            <sz val="9"/>
            <color indexed="81"/>
            <rFont val="Tahoma"/>
            <family val="2"/>
          </rPr>
          <t>Cristian Cartes Llaves:</t>
        </r>
        <r>
          <rPr>
            <sz val="9"/>
            <color indexed="81"/>
            <rFont val="Tahoma"/>
            <family val="2"/>
          </rPr>
          <t xml:space="preserve">
Consumos a CMg desde jun-21, de acuerdo a carta CEC 370/2021. (62103-21)</t>
        </r>
      </text>
    </comment>
    <comment ref="C2871" authorId="2" shapeId="0" xr:uid="{66BB81B7-F764-4BD4-807F-3E1AA58640D8}">
      <text>
        <r>
          <rPr>
            <b/>
            <sz val="9"/>
            <color indexed="81"/>
            <rFont val="Tahoma"/>
            <family val="2"/>
          </rPr>
          <t>Cristian Cartes Llaves:</t>
        </r>
        <r>
          <rPr>
            <sz val="9"/>
            <color indexed="81"/>
            <rFont val="Tahoma"/>
            <family val="2"/>
          </rPr>
          <t xml:space="preserve">
EO sin EO
NUP 2455
Estabilizado</t>
        </r>
      </text>
    </comment>
    <comment ref="C2937" authorId="2" shapeId="0" xr:uid="{050803A7-84E9-4F45-98E5-9E1FEA4C237B}">
      <text>
        <r>
          <rPr>
            <b/>
            <sz val="9"/>
            <color indexed="81"/>
            <rFont val="Tahoma"/>
            <family val="2"/>
          </rPr>
          <t>Cristian Cartes Llaves:</t>
        </r>
        <r>
          <rPr>
            <sz val="9"/>
            <color indexed="81"/>
            <rFont val="Tahoma"/>
            <family val="2"/>
          </rPr>
          <t xml:space="preserve">
Sin EO
NUP 2374
Estabilizado</t>
        </r>
      </text>
    </comment>
    <comment ref="C2939" authorId="2" shapeId="0" xr:uid="{D11C0C21-73F5-4A2B-AEA6-2C310C045AF4}">
      <text>
        <r>
          <rPr>
            <b/>
            <sz val="9"/>
            <color indexed="81"/>
            <rFont val="Tahoma"/>
            <family val="2"/>
          </rPr>
          <t>Cristian Cartes Llaves:</t>
        </r>
        <r>
          <rPr>
            <sz val="9"/>
            <color indexed="81"/>
            <rFont val="Tahoma"/>
            <family val="2"/>
          </rPr>
          <t xml:space="preserve">
EO 02-05-2022
NUP 2487
FV
PNCP</t>
        </r>
      </text>
    </comment>
    <comment ref="C3020" authorId="2" shapeId="0" xr:uid="{28192BCA-5A2F-42CD-B9F3-FDF57E6BC523}">
      <text>
        <r>
          <rPr>
            <b/>
            <sz val="9"/>
            <color indexed="81"/>
            <rFont val="Tahoma"/>
            <family val="2"/>
          </rPr>
          <t>Cristian Cartes Llaves:</t>
        </r>
        <r>
          <rPr>
            <sz val="9"/>
            <color indexed="81"/>
            <rFont val="Tahoma"/>
            <family val="2"/>
          </rPr>
          <t xml:space="preserve">
EO 08-07-2021
NUP 2534
Estabilizado DS244</t>
        </r>
      </text>
    </comment>
    <comment ref="C3022" authorId="2" shapeId="0" xr:uid="{69C2960C-1EBD-4DCB-A2BA-7C05A98982FB}">
      <text>
        <r>
          <rPr>
            <b/>
            <sz val="9"/>
            <color indexed="81"/>
            <rFont val="Tahoma"/>
            <family val="2"/>
          </rPr>
          <t>Cristian Cartes Llaves:</t>
        </r>
        <r>
          <rPr>
            <sz val="9"/>
            <color indexed="81"/>
            <rFont val="Tahoma"/>
            <family val="2"/>
          </rPr>
          <t xml:space="preserve">
EO 31-07-2021
NUP 2696
Estabilizado DS244</t>
        </r>
      </text>
    </comment>
    <comment ref="C3024" authorId="2" shapeId="0" xr:uid="{A49D59A7-0302-4AC1-B637-70DEB78C5CF2}">
      <text>
        <r>
          <rPr>
            <b/>
            <sz val="9"/>
            <color indexed="81"/>
            <rFont val="Tahoma"/>
            <family val="2"/>
          </rPr>
          <t>Cristian Cartes Llaves:</t>
        </r>
        <r>
          <rPr>
            <sz val="9"/>
            <color indexed="81"/>
            <rFont val="Tahoma"/>
            <family val="2"/>
          </rPr>
          <t xml:space="preserve">
EO 23-02-2022
NUP 3161
PNCP
FV</t>
        </r>
      </text>
    </comment>
    <comment ref="C3026" authorId="3" shapeId="0" xr:uid="{452E754B-84A5-4513-975D-0ED6E01DFEA9}">
      <text>
        <r>
          <rPr>
            <b/>
            <sz val="9"/>
            <color indexed="81"/>
            <rFont val="Tahoma"/>
            <family val="2"/>
          </rPr>
          <t>Cristian René Cartes Llaves:</t>
        </r>
        <r>
          <rPr>
            <sz val="9"/>
            <color indexed="81"/>
            <rFont val="Tahoma"/>
            <family val="2"/>
          </rPr>
          <t xml:space="preserve">
EO sin EO
NUP 2729
FV
Estabilizado</t>
        </r>
      </text>
    </comment>
    <comment ref="C3117" authorId="2" shapeId="0" xr:uid="{45E4FA55-82F6-47DB-B5E2-2D7F8391E46C}">
      <text>
        <r>
          <rPr>
            <b/>
            <sz val="9"/>
            <color indexed="81"/>
            <rFont val="Tahoma"/>
            <family val="2"/>
          </rPr>
          <t>Cristian Cartes Llaves:</t>
        </r>
        <r>
          <rPr>
            <sz val="9"/>
            <color indexed="81"/>
            <rFont val="Tahoma"/>
            <family val="2"/>
          </rPr>
          <t xml:space="preserve">
EO 13-04-2022
NUP 2999
PNCP
FV</t>
        </r>
      </text>
    </comment>
    <comment ref="D3131" authorId="2" shapeId="0" xr:uid="{7E7D9753-1016-4760-8521-FA2294C2B84A}">
      <text>
        <r>
          <rPr>
            <b/>
            <sz val="9"/>
            <color indexed="81"/>
            <rFont val="Tahoma"/>
            <family val="2"/>
          </rPr>
          <t>Cristian Cartes Llaves:</t>
        </r>
        <r>
          <rPr>
            <sz val="9"/>
            <color indexed="81"/>
            <rFont val="Tahoma"/>
            <family val="2"/>
          </rPr>
          <t xml:space="preserve">
Atria --&gt; Cienrgia (dic21)</t>
        </r>
      </text>
    </comment>
    <comment ref="C3169" authorId="2" shapeId="0" xr:uid="{15351494-2921-469B-82A4-BAED2E605867}">
      <text>
        <r>
          <rPr>
            <b/>
            <sz val="9"/>
            <color indexed="81"/>
            <rFont val="Tahoma"/>
            <family val="2"/>
          </rPr>
          <t>Cristian Cartes Llaves:</t>
        </r>
        <r>
          <rPr>
            <sz val="9"/>
            <color indexed="81"/>
            <rFont val="Tahoma"/>
            <family val="2"/>
          </rPr>
          <t xml:space="preserve">
EO 29-07-2021
NUP 1053
Estabilizado PNCP</t>
        </r>
      </text>
    </comment>
    <comment ref="C3171" authorId="2" shapeId="0" xr:uid="{F27A905D-08F0-4856-AF39-0F4E4782342D}">
      <text>
        <r>
          <rPr>
            <b/>
            <sz val="9"/>
            <color indexed="81"/>
            <rFont val="Tahoma"/>
            <family val="2"/>
          </rPr>
          <t>Cristian Cartes Llaves:</t>
        </r>
        <r>
          <rPr>
            <sz val="9"/>
            <color indexed="81"/>
            <rFont val="Tahoma"/>
            <family val="2"/>
          </rPr>
          <t xml:space="preserve">
EO: 29-09-2021
NUP 734
Estabilizado (PNCP)</t>
        </r>
      </text>
    </comment>
    <comment ref="C3173" authorId="2" shapeId="0" xr:uid="{F0EF8328-01CA-44B6-80C7-84EA029364B5}">
      <text>
        <r>
          <rPr>
            <b/>
            <sz val="9"/>
            <color indexed="81"/>
            <rFont val="Tahoma"/>
            <family val="2"/>
          </rPr>
          <t>Cristian Cartes Llaves:</t>
        </r>
        <r>
          <rPr>
            <sz val="9"/>
            <color indexed="81"/>
            <rFont val="Tahoma"/>
            <family val="2"/>
          </rPr>
          <t xml:space="preserve">
EO 22-12-2021
NUP 2155
FV
Estabilizado</t>
        </r>
      </text>
    </comment>
    <comment ref="C3183" authorId="2" shapeId="0" xr:uid="{2C143504-45D6-462F-A587-C099EEC049BD}">
      <text>
        <r>
          <rPr>
            <b/>
            <sz val="9"/>
            <color indexed="81"/>
            <rFont val="Tahoma"/>
            <family val="2"/>
          </rPr>
          <t>Cristian Cartes Llaves:</t>
        </r>
        <r>
          <rPr>
            <sz val="9"/>
            <color indexed="81"/>
            <rFont val="Tahoma"/>
            <family val="2"/>
          </rPr>
          <t xml:space="preserve">
EO  15-01-2021
NUP 1833
Estabilizado
FV</t>
        </r>
      </text>
    </comment>
    <comment ref="C3243" authorId="2" shapeId="0" xr:uid="{E55F4777-7798-41B3-BEFB-DA9104F2F028}">
      <text>
        <r>
          <rPr>
            <b/>
            <sz val="9"/>
            <color indexed="81"/>
            <rFont val="Tahoma"/>
            <family val="2"/>
          </rPr>
          <t>Cristian Cartes Llaves:</t>
        </r>
        <r>
          <rPr>
            <sz val="9"/>
            <color indexed="81"/>
            <rFont val="Tahoma"/>
            <family val="2"/>
          </rPr>
          <t xml:space="preserve">
EO: 05-06-2021
NUP 2403
Estabilizado</t>
        </r>
      </text>
    </comment>
    <comment ref="D3255" authorId="2" shapeId="0" xr:uid="{B54EC258-7A71-44E5-B405-0D50CCCAD595}">
      <text>
        <r>
          <rPr>
            <b/>
            <sz val="9"/>
            <color indexed="81"/>
            <rFont val="Tahoma"/>
            <family val="2"/>
          </rPr>
          <t>Cristian Cartes Llaves:</t>
        </r>
        <r>
          <rPr>
            <sz val="9"/>
            <color indexed="81"/>
            <rFont val="Tahoma"/>
            <family val="2"/>
          </rPr>
          <t xml:space="preserve">
Cambio de Colbún a Coyanco desde 01-abr-21</t>
        </r>
      </text>
    </comment>
    <comment ref="C3274" authorId="2" shapeId="0" xr:uid="{0EC64F4E-9D4A-4128-B0F8-43B6390FBFD6}">
      <text>
        <r>
          <rPr>
            <b/>
            <sz val="9"/>
            <color indexed="81"/>
            <rFont val="Tahoma"/>
            <family val="2"/>
          </rPr>
          <t>Cristian Cartes Llaves:</t>
        </r>
        <r>
          <rPr>
            <sz val="9"/>
            <color indexed="81"/>
            <rFont val="Tahoma"/>
            <family val="2"/>
          </rPr>
          <t xml:space="preserve">
EO 28-07-2021
NUP 2641
</t>
        </r>
      </text>
    </comment>
    <comment ref="C3276" authorId="2" shapeId="0" xr:uid="{AB5CDFB7-A67B-46CD-ACAF-44F297F821B1}">
      <text>
        <r>
          <rPr>
            <b/>
            <sz val="9"/>
            <color indexed="81"/>
            <rFont val="Tahoma"/>
            <family val="2"/>
          </rPr>
          <t>Cristian Cartes Llaves:</t>
        </r>
        <r>
          <rPr>
            <sz val="9"/>
            <color indexed="81"/>
            <rFont val="Tahoma"/>
            <family val="2"/>
          </rPr>
          <t xml:space="preserve">
EO 24-12-2021
NUP 2488
FV
Estabilizado</t>
        </r>
      </text>
    </comment>
    <comment ref="D3299" authorId="2" shapeId="0" xr:uid="{88DA47B8-4253-4910-9EB5-094B15FD1759}">
      <text>
        <r>
          <rPr>
            <b/>
            <sz val="9"/>
            <color indexed="81"/>
            <rFont val="Tahoma"/>
            <family val="2"/>
          </rPr>
          <t>Cristian Cartes Llaves:</t>
        </r>
        <r>
          <rPr>
            <sz val="9"/>
            <color indexed="81"/>
            <rFont val="Tahoma"/>
            <family val="2"/>
          </rPr>
          <t xml:space="preserve">
Cambio de Rio Colorado a AesGener desde 01-abr-21</t>
        </r>
      </text>
    </comment>
    <comment ref="F3390" authorId="4" shapeId="0" xr:uid="{62594230-8D90-43F3-885A-0E720C0ACBF2}">
      <text>
        <r>
          <rPr>
            <b/>
            <sz val="9"/>
            <color indexed="81"/>
            <rFont val="Tahoma"/>
            <family val="2"/>
          </rPr>
          <t>Nadier Segura Retamal:</t>
        </r>
        <r>
          <rPr>
            <sz val="9"/>
            <color indexed="81"/>
            <rFont val="Tahoma"/>
            <family val="2"/>
          </rPr>
          <t xml:space="preserve">
Agosto 2022: Neteo calculado por falla de medida en T4</t>
        </r>
      </text>
    </comment>
    <comment ref="W3410" authorId="2" shapeId="0" xr:uid="{62D6D805-0E52-4279-A990-BF99D6A718E1}">
      <text>
        <r>
          <rPr>
            <b/>
            <sz val="9"/>
            <color indexed="81"/>
            <rFont val="Tahoma"/>
            <family val="2"/>
          </rPr>
          <t>Cristian Cartes Llaves:</t>
        </r>
        <r>
          <rPr>
            <sz val="9"/>
            <color indexed="81"/>
            <rFont val="Tahoma"/>
            <family val="2"/>
          </rPr>
          <t xml:space="preserve">
Cambia regimen desde jul-21 según carta 64280-21</t>
        </r>
      </text>
    </comment>
    <comment ref="W3417" authorId="2" shapeId="0" xr:uid="{D04A10D1-4104-4B32-92DC-F0240D5BFF28}">
      <text>
        <r>
          <rPr>
            <b/>
            <sz val="9"/>
            <color indexed="81"/>
            <rFont val="Tahoma"/>
            <family val="2"/>
          </rPr>
          <t>Cristian Cartes Llaves:</t>
        </r>
        <r>
          <rPr>
            <sz val="9"/>
            <color indexed="81"/>
            <rFont val="Tahoma"/>
            <family val="2"/>
          </rPr>
          <t xml:space="preserve">
Cambio a costo marginal de los consumos, según carta DE05735-21</t>
        </r>
      </text>
    </comment>
    <comment ref="C3418" authorId="2" shapeId="0" xr:uid="{F13A2805-DC72-4986-9674-07253BCE60EA}">
      <text>
        <r>
          <rPr>
            <b/>
            <sz val="9"/>
            <color indexed="81"/>
            <rFont val="Tahoma"/>
            <family val="2"/>
          </rPr>
          <t>Cristian Cartes Llaves:</t>
        </r>
        <r>
          <rPr>
            <sz val="9"/>
            <color indexed="81"/>
            <rFont val="Tahoma"/>
            <family val="2"/>
          </rPr>
          <t xml:space="preserve">
EO 02-06-2021
NUP 2121
Estabilizado</t>
        </r>
      </text>
    </comment>
    <comment ref="C3420" authorId="2" shapeId="0" xr:uid="{CADD64A3-349A-46E5-90CE-87B5CDD7054B}">
      <text>
        <r>
          <rPr>
            <b/>
            <sz val="9"/>
            <color indexed="81"/>
            <rFont val="Tahoma"/>
            <family val="2"/>
          </rPr>
          <t>Cristian Cartes Llaves:</t>
        </r>
        <r>
          <rPr>
            <sz val="9"/>
            <color indexed="81"/>
            <rFont val="Tahoma"/>
            <family val="2"/>
          </rPr>
          <t xml:space="preserve">
EO: 18-08-2021
NUP 2616
CMg
Diesel </t>
        </r>
      </text>
    </comment>
    <comment ref="C3440" authorId="2" shapeId="0" xr:uid="{8892F8FA-181E-4644-A5D9-9F9F7D74EC3E}">
      <text>
        <r>
          <rPr>
            <b/>
            <sz val="9"/>
            <color indexed="81"/>
            <rFont val="Tahoma"/>
            <family val="2"/>
          </rPr>
          <t>Cristian Cartes Llaves:</t>
        </r>
        <r>
          <rPr>
            <sz val="9"/>
            <color indexed="81"/>
            <rFont val="Tahoma"/>
            <family val="2"/>
          </rPr>
          <t xml:space="preserve">
Verificar si consumo es de Dx</t>
        </r>
      </text>
    </comment>
    <comment ref="D3449" authorId="2" shapeId="0" xr:uid="{F20B7C6F-4B37-4BE7-826D-8BEF52846021}">
      <text>
        <r>
          <rPr>
            <b/>
            <sz val="9"/>
            <color indexed="81"/>
            <rFont val="Tahoma"/>
            <family val="2"/>
          </rPr>
          <t>Cristian Cartes Llaves:</t>
        </r>
        <r>
          <rPr>
            <sz val="9"/>
            <color indexed="81"/>
            <rFont val="Tahoma"/>
            <family val="2"/>
          </rPr>
          <t xml:space="preserve">
Cambia de Safira a ECOM desde abril-21</t>
        </r>
      </text>
    </comment>
    <comment ref="C3465" authorId="2" shapeId="0" xr:uid="{F1287BF9-BDDE-4316-91C4-415B20D5DF01}">
      <text>
        <r>
          <rPr>
            <b/>
            <sz val="9"/>
            <color indexed="81"/>
            <rFont val="Tahoma"/>
            <family val="2"/>
          </rPr>
          <t>Cristian Cartes Llaves:</t>
        </r>
        <r>
          <rPr>
            <sz val="9"/>
            <color indexed="81"/>
            <rFont val="Tahoma"/>
            <family val="2"/>
          </rPr>
          <t xml:space="preserve">
EO 29-01-2021
NUP 982
Estabilizado</t>
        </r>
      </text>
    </comment>
    <comment ref="C3469" authorId="2" shapeId="0" xr:uid="{CA310D92-9C6C-4E0E-B857-F838B78EF448}">
      <text>
        <r>
          <rPr>
            <b/>
            <sz val="9"/>
            <color indexed="81"/>
            <rFont val="Tahoma"/>
            <family val="2"/>
          </rPr>
          <t>Cristian Cartes Llaves:</t>
        </r>
        <r>
          <rPr>
            <sz val="9"/>
            <color indexed="81"/>
            <rFont val="Tahoma"/>
            <family val="2"/>
          </rPr>
          <t xml:space="preserve">
EO 03-07-2021
NUP 2367
Estabilizado</t>
        </r>
      </text>
    </comment>
    <comment ref="C3471" authorId="2" shapeId="0" xr:uid="{D4C2FEA0-BB66-49E6-A53E-ECD8259D9F8A}">
      <text>
        <r>
          <rPr>
            <b/>
            <sz val="9"/>
            <color indexed="81"/>
            <rFont val="Tahoma"/>
            <family val="2"/>
          </rPr>
          <t>Cristian Cartes Llaves:</t>
        </r>
        <r>
          <rPr>
            <sz val="9"/>
            <color indexed="81"/>
            <rFont val="Tahoma"/>
            <family val="2"/>
          </rPr>
          <t xml:space="preserve">
EO 01-05-2021
NUP 2323
Estabilizado</t>
        </r>
      </text>
    </comment>
    <comment ref="D3509" authorId="2" shapeId="0" xr:uid="{4035C3E8-0B8B-4241-9914-B0CAA34DDAF4}">
      <text>
        <r>
          <rPr>
            <b/>
            <sz val="9"/>
            <color indexed="81"/>
            <rFont val="Tahoma"/>
            <family val="2"/>
          </rPr>
          <t>Cristian Cartes Llaves:</t>
        </r>
        <r>
          <rPr>
            <sz val="9"/>
            <color indexed="81"/>
            <rFont val="Tahoma"/>
            <family val="2"/>
          </rPr>
          <t xml:space="preserve">
Atria --&gt; Cienrgia (dic21)</t>
        </r>
      </text>
    </comment>
    <comment ref="D3510" authorId="2" shapeId="0" xr:uid="{57E9A775-B441-41F5-9178-3346C30760E3}">
      <text>
        <r>
          <rPr>
            <b/>
            <sz val="9"/>
            <color indexed="81"/>
            <rFont val="Tahoma"/>
            <family val="2"/>
          </rPr>
          <t>Cristian Cartes Llaves:</t>
        </r>
        <r>
          <rPr>
            <sz val="9"/>
            <color indexed="81"/>
            <rFont val="Tahoma"/>
            <family val="2"/>
          </rPr>
          <t xml:space="preserve">
V.Prat Energy reemplazado por Queule, jul-21. según correo elect. 5-7-21 de "activos e info tecnica"</t>
        </r>
      </text>
    </comment>
    <comment ref="D3511" authorId="2" shapeId="0" xr:uid="{F0F5443F-DFC0-4B66-BF00-7491F6B26D8B}">
      <text>
        <r>
          <rPr>
            <b/>
            <sz val="9"/>
            <color indexed="81"/>
            <rFont val="Tahoma"/>
            <family val="2"/>
          </rPr>
          <t>Cristian Cartes Llaves:</t>
        </r>
        <r>
          <rPr>
            <sz val="9"/>
            <color indexed="81"/>
            <rFont val="Tahoma"/>
            <family val="2"/>
          </rPr>
          <t xml:space="preserve">
V.Prat Energy reemplazado por Queule, jul-21. según correo elect. 5-7-21 de "activos e info tecnica"</t>
        </r>
      </text>
    </comment>
    <comment ref="C3513" authorId="2" shapeId="0" xr:uid="{681B854B-1B8C-484C-82F6-32E4BC7C9122}">
      <text>
        <r>
          <rPr>
            <b/>
            <sz val="9"/>
            <color indexed="81"/>
            <rFont val="Tahoma"/>
            <family val="2"/>
          </rPr>
          <t>Cristian Cartes Llaves:</t>
        </r>
        <r>
          <rPr>
            <sz val="9"/>
            <color indexed="81"/>
            <rFont val="Tahoma"/>
            <family val="2"/>
          </rPr>
          <t xml:space="preserve">
EO 26-01-2021
NUP 1372
Estabilizado
FV</t>
        </r>
      </text>
    </comment>
    <comment ref="C3584" authorId="2" shapeId="0" xr:uid="{73E5A7BE-91E2-486D-B7AB-D471D171A310}">
      <text>
        <r>
          <rPr>
            <b/>
            <sz val="9"/>
            <color indexed="81"/>
            <rFont val="Tahoma"/>
            <family val="2"/>
          </rPr>
          <t>Cristian Cartes Llaves:</t>
        </r>
        <r>
          <rPr>
            <sz val="9"/>
            <color indexed="81"/>
            <rFont val="Tahoma"/>
            <family val="2"/>
          </rPr>
          <t xml:space="preserve">
EO sin EO
NUP 981
Estabilizado</t>
        </r>
      </text>
    </comment>
    <comment ref="C3586" authorId="2" shapeId="0" xr:uid="{2505ED88-EDE5-45BB-80A4-C8825EC31B6E}">
      <text>
        <r>
          <rPr>
            <b/>
            <sz val="9"/>
            <color indexed="81"/>
            <rFont val="Tahoma"/>
            <family val="2"/>
          </rPr>
          <t>Cristian Cartes Llaves:</t>
        </r>
        <r>
          <rPr>
            <sz val="9"/>
            <color indexed="81"/>
            <rFont val="Tahoma"/>
            <family val="2"/>
          </rPr>
          <t xml:space="preserve">
EO sin EO
NUP 3177
Estabilizado
FV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Roberto Moller Lobos</author>
  </authors>
  <commentList>
    <comment ref="AA2" authorId="0" shapeId="0" xr:uid="{00000000-0006-0000-0500-000001000000}">
      <text>
        <r>
          <rPr>
            <b/>
            <sz val="9"/>
            <color indexed="81"/>
            <rFont val="Tahoma"/>
            <family val="2"/>
          </rPr>
          <t>Roberto Moller Lobos:</t>
        </r>
        <r>
          <rPr>
            <sz val="9"/>
            <color indexed="81"/>
            <rFont val="Tahoma"/>
            <family val="2"/>
          </rPr>
          <t xml:space="preserve">
Se realizó en base a una tabla dinámica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Cristian Cartes Llaves</author>
  </authors>
  <commentList>
    <comment ref="H35" authorId="0" shapeId="0" xr:uid="{00000000-0006-0000-0700-000001000000}">
      <text>
        <r>
          <rPr>
            <b/>
            <sz val="9"/>
            <color indexed="81"/>
            <rFont val="Tahoma"/>
            <family val="2"/>
          </rPr>
          <t>Cristian Cartes Llaves:</t>
        </r>
        <r>
          <rPr>
            <sz val="9"/>
            <color indexed="81"/>
            <rFont val="Tahoma"/>
            <family val="2"/>
          </rPr>
          <t xml:space="preserve">
CLINICA CHILLÁN S.A</t>
        </r>
      </text>
    </comment>
    <comment ref="H154" authorId="0" shapeId="0" xr:uid="{D5E87345-8718-4E6D-BFD0-E266044C4ADE}">
      <text>
        <r>
          <rPr>
            <b/>
            <sz val="9"/>
            <color indexed="81"/>
            <rFont val="Tahoma"/>
            <family val="2"/>
          </rPr>
          <t>Cristian Cartes Llaves:</t>
        </r>
        <r>
          <rPr>
            <sz val="9"/>
            <color indexed="81"/>
            <rFont val="Tahoma"/>
            <family val="2"/>
          </rPr>
          <t xml:space="preserve">
SERVICIO DE SALUD DEL RELONCAVI</t>
        </r>
      </text>
    </comment>
    <comment ref="H155" authorId="0" shapeId="0" xr:uid="{FC35C9A9-6816-47AD-9B80-C9D1CD96AB57}">
      <text>
        <r>
          <rPr>
            <b/>
            <sz val="9"/>
            <color indexed="81"/>
            <rFont val="Tahoma"/>
            <family val="2"/>
          </rPr>
          <t>Cristian Cartes Llaves:</t>
        </r>
        <r>
          <rPr>
            <sz val="9"/>
            <color indexed="81"/>
            <rFont val="Tahoma"/>
            <family val="2"/>
          </rPr>
          <t xml:space="preserve">
SERVICIO DE SALUD DEL RELONCAVI</t>
        </r>
      </text>
    </comment>
    <comment ref="C407" authorId="0" shapeId="0" xr:uid="{1665787E-B652-4929-A0B8-DFE250083639}">
      <text>
        <r>
          <rPr>
            <b/>
            <sz val="9"/>
            <color indexed="81"/>
            <rFont val="Tahoma"/>
            <family val="2"/>
          </rPr>
          <t>Cristian Cartes Llaves:</t>
        </r>
        <r>
          <rPr>
            <sz val="9"/>
            <color indexed="81"/>
            <rFont val="Tahoma"/>
            <family val="2"/>
          </rPr>
          <t xml:space="preserve">
No está en REUC
 "GR Meli SpA" NO es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Cristian Cartes Llaves</author>
  </authors>
  <commentList>
    <comment ref="N1" authorId="0" shapeId="0" xr:uid="{B6F7E95B-4D80-414D-B04F-B90F944B83B7}">
      <text>
        <r>
          <rPr>
            <b/>
            <sz val="9"/>
            <color indexed="81"/>
            <rFont val="Tahoma"/>
            <family val="2"/>
          </rPr>
          <t>Cristian Cartes Llaves:</t>
        </r>
        <r>
          <rPr>
            <sz val="9"/>
            <color indexed="81"/>
            <rFont val="Tahoma"/>
            <family val="2"/>
          </rPr>
          <t xml:space="preserve">
1. Pegar en columna "A" los no encontrados por Transfer.(opcional se pueden filtran los que contengan "_TRAS")
2. Actualizar Tabla dinámica y buscar esos físicos en Carga Medidas
3. Filtrar "G" dejando #N/D los que quedan son los que se deben estimar.
4. Filtrar "H" dejando #N/D los que no se pueden obtener finalmente.
</t>
        </r>
      </text>
    </comment>
  </commentList>
</comments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6BFBC4D0-3708-4352-AB25-F84AB565930F}" keepAlive="1" name="Consulta - Tabla1" description="Conexión a la consulta 'Tabla1' en el libro." type="5" refreshedVersion="6" background="1">
    <dbPr connection="Provider=Microsoft.Mashup.OleDb.1;Data Source=$Workbook$;Location=Tabla1;Extended Properties=&quot;&quot;" command="SELECT * FROM [Tabla1]"/>
  </connection>
</connections>
</file>

<file path=xl/sharedStrings.xml><?xml version="1.0" encoding="utf-8"?>
<sst xmlns="http://schemas.openxmlformats.org/spreadsheetml/2006/main" count="59642" uniqueCount="14676">
  <si>
    <t>TALCAHUANO____066</t>
  </si>
  <si>
    <t>PERALES_______066</t>
  </si>
  <si>
    <t>TUMBLATO</t>
  </si>
  <si>
    <t>TUMBES6613</t>
  </si>
  <si>
    <t>LATOTUMB</t>
  </si>
  <si>
    <t>LATOTALC</t>
  </si>
  <si>
    <t>LATORRE6613</t>
  </si>
  <si>
    <t>TALCLATO</t>
  </si>
  <si>
    <t>TALCPERA</t>
  </si>
  <si>
    <t>TALCAH6613</t>
  </si>
  <si>
    <t>PERATALC</t>
  </si>
  <si>
    <t>PERA6613</t>
  </si>
  <si>
    <t>PERAADRIB</t>
  </si>
  <si>
    <t>CHIGUAYANTE___066</t>
  </si>
  <si>
    <t>CHIGUADRI</t>
  </si>
  <si>
    <t>CHIGUA6613</t>
  </si>
  <si>
    <t>PENLIR</t>
  </si>
  <si>
    <t>PENADRI</t>
  </si>
  <si>
    <t>LIRQUEN_______066</t>
  </si>
  <si>
    <t>PENCO6613</t>
  </si>
  <si>
    <t>MAHNS_________066</t>
  </si>
  <si>
    <t>MAHNTOME</t>
  </si>
  <si>
    <t>MAHNS6613</t>
  </si>
  <si>
    <t>LIRPEN</t>
  </si>
  <si>
    <t>LIRQUEN6613</t>
  </si>
  <si>
    <t>TOMEMAN</t>
  </si>
  <si>
    <t>ANDALIEN______066</t>
  </si>
  <si>
    <t>ANDADRI</t>
  </si>
  <si>
    <t>ANDCONC</t>
  </si>
  <si>
    <t>ANDA6615</t>
  </si>
  <si>
    <t>CONCANDA</t>
  </si>
  <si>
    <t>CONCPEN</t>
  </si>
  <si>
    <t>EJERCITO______066</t>
  </si>
  <si>
    <t>EJERADRI</t>
  </si>
  <si>
    <t>EJER6615</t>
  </si>
  <si>
    <t>COLOCOLO______066</t>
  </si>
  <si>
    <t>COLOADRI</t>
  </si>
  <si>
    <t>COLO6615</t>
  </si>
  <si>
    <t>de_CHIGUAYANTE___066</t>
  </si>
  <si>
    <t>ADRICOLO</t>
  </si>
  <si>
    <t>ADRIEJER</t>
  </si>
  <si>
    <t>ADRICHIG</t>
  </si>
  <si>
    <t>ADRIPERA</t>
  </si>
  <si>
    <t>ADRIPENC</t>
  </si>
  <si>
    <t>ADRIANDA</t>
  </si>
  <si>
    <t>ADRIBE66154</t>
  </si>
  <si>
    <t>de_A.DERIBERA____066</t>
  </si>
  <si>
    <t>CONCADRI</t>
  </si>
  <si>
    <t>ADRICONC</t>
  </si>
  <si>
    <t>ADRIBE15466</t>
  </si>
  <si>
    <t>TALCAHUANO____154</t>
  </si>
  <si>
    <t>de_TALCAHUANO____154</t>
  </si>
  <si>
    <t>TALCAH66154</t>
  </si>
  <si>
    <t>TALCAHSVI</t>
  </si>
  <si>
    <t>TALCAH15466</t>
  </si>
  <si>
    <t>SVICTALCAH</t>
  </si>
  <si>
    <t>M.DEVELASCO___066</t>
  </si>
  <si>
    <t>ELAVELLANO____066</t>
  </si>
  <si>
    <t>de_ELAVELLANO____066</t>
  </si>
  <si>
    <t>de_ELAVELLANO____023</t>
  </si>
  <si>
    <t>MDEVLANG</t>
  </si>
  <si>
    <t>MDEVEAVE</t>
  </si>
  <si>
    <t>MDEVEL6623</t>
  </si>
  <si>
    <t>EAVEMDEV</t>
  </si>
  <si>
    <t>EAVELL6623</t>
  </si>
  <si>
    <t>LANGMDVE</t>
  </si>
  <si>
    <t>DUQUECO_______066</t>
  </si>
  <si>
    <t>DUQUE6623</t>
  </si>
  <si>
    <t>CURACAUTIN____066</t>
  </si>
  <si>
    <t>CURA6613</t>
  </si>
  <si>
    <t>CURA1366</t>
  </si>
  <si>
    <t>TRAIGUEN______066</t>
  </si>
  <si>
    <t>TRAITVIC</t>
  </si>
  <si>
    <t>TRAI6613</t>
  </si>
  <si>
    <t>TAP_VICTORIA__066</t>
  </si>
  <si>
    <t>de_TAP_VICTORIA__066</t>
  </si>
  <si>
    <t>TVICVICT</t>
  </si>
  <si>
    <t>TVICTRAI</t>
  </si>
  <si>
    <t>VICTTVIC</t>
  </si>
  <si>
    <t>TRAI1366</t>
  </si>
  <si>
    <t>ESCUADRON_____066</t>
  </si>
  <si>
    <t>ESCUA6615</t>
  </si>
  <si>
    <t>ESCUPOLP</t>
  </si>
  <si>
    <t>TAP_POLPAICO__066</t>
  </si>
  <si>
    <t>A.BLANCAS_____066</t>
  </si>
  <si>
    <t>TPOLESCU</t>
  </si>
  <si>
    <t>TPOLABLA</t>
  </si>
  <si>
    <t>de_TAP_POLPAICO__066</t>
  </si>
  <si>
    <t>L.COLO6613</t>
  </si>
  <si>
    <t>PUCHOCO_______066</t>
  </si>
  <si>
    <t>ABLA6613</t>
  </si>
  <si>
    <t>ABLACORO</t>
  </si>
  <si>
    <t>ABLAPUCH</t>
  </si>
  <si>
    <t>PUCHABLA</t>
  </si>
  <si>
    <t>PUCH6615</t>
  </si>
  <si>
    <t>ABLATPOL</t>
  </si>
  <si>
    <t>COROABLA</t>
  </si>
  <si>
    <t>PUMAHUE_______066</t>
  </si>
  <si>
    <t>LASENCINAS____066</t>
  </si>
  <si>
    <t>PIMATEMU</t>
  </si>
  <si>
    <t>PUMA6615</t>
  </si>
  <si>
    <t>TEMUPUMA</t>
  </si>
  <si>
    <t>LENCCHIV</t>
  </si>
  <si>
    <t>LANCI6615</t>
  </si>
  <si>
    <t>PLASC6613</t>
  </si>
  <si>
    <t>CHIVI6613</t>
  </si>
  <si>
    <t>VILLARRICA____066</t>
  </si>
  <si>
    <t>PUCON_________066</t>
  </si>
  <si>
    <t>VILLALONC</t>
  </si>
  <si>
    <t>VILLAPUCO</t>
  </si>
  <si>
    <t>VILLA6613</t>
  </si>
  <si>
    <t>PUCOVILLA</t>
  </si>
  <si>
    <t>PUCON6613</t>
  </si>
  <si>
    <t>LONCVILLA</t>
  </si>
  <si>
    <t>L.INDURA______066</t>
  </si>
  <si>
    <t>LINDPENC</t>
  </si>
  <si>
    <t>LINDLIRQ</t>
  </si>
  <si>
    <t>EKA.CHILE_____154</t>
  </si>
  <si>
    <t>SAUZAL1_______110</t>
  </si>
  <si>
    <t>SAUZAL2_______110</t>
  </si>
  <si>
    <t>P.CORTES______066</t>
  </si>
  <si>
    <t>TUNICHE_______066</t>
  </si>
  <si>
    <t>S.VICENTETT___066</t>
  </si>
  <si>
    <t>LAVEGA________066</t>
  </si>
  <si>
    <t>A.DERIBERA____066</t>
  </si>
  <si>
    <t>S.P.PAPELES___066</t>
  </si>
  <si>
    <t>LAVEGA________013</t>
  </si>
  <si>
    <t>QTILCOCO______013</t>
  </si>
  <si>
    <t>A.DERIBERA____154</t>
  </si>
  <si>
    <t>COROBOCA</t>
  </si>
  <si>
    <t>ENACAR________066</t>
  </si>
  <si>
    <t>COROENAC</t>
  </si>
  <si>
    <t>CORO6615</t>
  </si>
  <si>
    <t>ENACAR________013</t>
  </si>
  <si>
    <t>ENACORO</t>
  </si>
  <si>
    <t>ENAC6613</t>
  </si>
  <si>
    <t>COROLOTA</t>
  </si>
  <si>
    <t>HORCONES______066</t>
  </si>
  <si>
    <t>ENACOLC</t>
  </si>
  <si>
    <t>COLCU6615</t>
  </si>
  <si>
    <t>COLCENAC</t>
  </si>
  <si>
    <t>COLCHOR</t>
  </si>
  <si>
    <t>HORCOLC</t>
  </si>
  <si>
    <t>HORCLOTA</t>
  </si>
  <si>
    <t>HORCARA</t>
  </si>
  <si>
    <t>LOTAHORC</t>
  </si>
  <si>
    <t>LOTACORO</t>
  </si>
  <si>
    <t>CARAHORC</t>
  </si>
  <si>
    <t>CARAMPANGUE___013</t>
  </si>
  <si>
    <t>CARAM6613</t>
  </si>
  <si>
    <t>CARAM1366</t>
  </si>
  <si>
    <t>CURANILAHUE___013</t>
  </si>
  <si>
    <t>CURAN1366</t>
  </si>
  <si>
    <t>CURAN6613</t>
  </si>
  <si>
    <t>TALCMAU</t>
  </si>
  <si>
    <t>MAULTAL</t>
  </si>
  <si>
    <t>PILLA6613</t>
  </si>
  <si>
    <t>DURAL066ENDE</t>
  </si>
  <si>
    <t>COOPELAN ENDESA</t>
  </si>
  <si>
    <t>COOPELAN COLBUN</t>
  </si>
  <si>
    <t>CLLAPVARCOLB</t>
  </si>
  <si>
    <t>CLLAPVARENDE</t>
  </si>
  <si>
    <t>CRELL COLBUN</t>
  </si>
  <si>
    <t>CRELL ENDESA</t>
  </si>
  <si>
    <t>PAILLA6613</t>
  </si>
  <si>
    <t>PAILLACO______013</t>
  </si>
  <si>
    <t>CPAILAGOCOLB</t>
  </si>
  <si>
    <t>CPAILAGOENDE</t>
  </si>
  <si>
    <t>CPAIPAILCOLB</t>
  </si>
  <si>
    <t>CPAIPAILENDE</t>
  </si>
  <si>
    <t>PAILLA1366</t>
  </si>
  <si>
    <t>SOCOEPA COLBUN</t>
  </si>
  <si>
    <t>SOCOEPA ENDESA</t>
  </si>
  <si>
    <t>CODILONCCOLB</t>
  </si>
  <si>
    <t>CODILONCENDE</t>
  </si>
  <si>
    <t>CODINER COLBUN</t>
  </si>
  <si>
    <t>CODINER ENDESA</t>
  </si>
  <si>
    <t>CODIVICTCOLB</t>
  </si>
  <si>
    <t>CODIVICTENDE</t>
  </si>
  <si>
    <t>CODITRAICOLB</t>
  </si>
  <si>
    <t>CODITRAIENDE</t>
  </si>
  <si>
    <t>CODILAUTCOLB</t>
  </si>
  <si>
    <t>CODILAUTENDE</t>
  </si>
  <si>
    <t>CODIPITRCOLB</t>
  </si>
  <si>
    <t>CODIPITRENDE</t>
  </si>
  <si>
    <t>CEC ENDESA</t>
  </si>
  <si>
    <t>CEC COLBUN</t>
  </si>
  <si>
    <t>CURICO________013</t>
  </si>
  <si>
    <t>CUR1366</t>
  </si>
  <si>
    <t>CCURCURIENDE</t>
  </si>
  <si>
    <t>ALAMEDA_______015</t>
  </si>
  <si>
    <t>ANDALIEN______013</t>
  </si>
  <si>
    <t>A.BLANCAS_____013</t>
  </si>
  <si>
    <t>BUIN__________013</t>
  </si>
  <si>
    <t>CACHAPOAL_____013</t>
  </si>
  <si>
    <t>CHIGUAYANTE___015</t>
  </si>
  <si>
    <t>CHIMBARONGO___013</t>
  </si>
  <si>
    <t>CHIVILCAN_____013</t>
  </si>
  <si>
    <t>CHUMAQUITO____013</t>
  </si>
  <si>
    <t>COLCHAGUA_____015</t>
  </si>
  <si>
    <t>COLCURA_______015</t>
  </si>
  <si>
    <t>COLOCOLO______013</t>
  </si>
  <si>
    <t>CORONEL_______015</t>
  </si>
  <si>
    <t>DUQUECO_______023</t>
  </si>
  <si>
    <t>EJERCITO______013</t>
  </si>
  <si>
    <t>ELAVELLANO____023</t>
  </si>
  <si>
    <t>SMIG6613</t>
  </si>
  <si>
    <t>ELMANZANO_____015</t>
  </si>
  <si>
    <t>ESCUADRON_____015</t>
  </si>
  <si>
    <t>GRANEROS______015</t>
  </si>
  <si>
    <t>HOSPITAL______013</t>
  </si>
  <si>
    <t>LARONDA_______013</t>
  </si>
  <si>
    <t>L.CABRAS______013</t>
  </si>
  <si>
    <t>LASENCINAS____015</t>
  </si>
  <si>
    <t>LATORRE_______013</t>
  </si>
  <si>
    <t>LIRQUEN_______015</t>
  </si>
  <si>
    <t>LOMIRANDA_____013</t>
  </si>
  <si>
    <t>L.COLORADAS___013</t>
  </si>
  <si>
    <t>LORETO________015</t>
  </si>
  <si>
    <t>MAHNS_________015</t>
  </si>
  <si>
    <t>MALLOA________013</t>
  </si>
  <si>
    <t>M.DEVELASCO___013</t>
  </si>
  <si>
    <t>MAULE_________015</t>
  </si>
  <si>
    <t>PLASCASAS_____013</t>
  </si>
  <si>
    <t>MOLI6613</t>
  </si>
  <si>
    <t>PELEQUEN______013</t>
  </si>
  <si>
    <t>PENCO_________013</t>
  </si>
  <si>
    <t>PERALES_______015</t>
  </si>
  <si>
    <t>PILLANLELBUN__013</t>
  </si>
  <si>
    <t>PIRQUE________013</t>
  </si>
  <si>
    <t>PIDUCO________013</t>
  </si>
  <si>
    <t>PUCHOCO_______015</t>
  </si>
  <si>
    <t>PUCON_________013</t>
  </si>
  <si>
    <t>PUMAHUE_______013</t>
  </si>
  <si>
    <t>RENGO_________013</t>
  </si>
  <si>
    <t>ROSARIO_______013</t>
  </si>
  <si>
    <t>S.MIGUEL______013</t>
  </si>
  <si>
    <t>STA.ELVIRA____013</t>
  </si>
  <si>
    <t>TALCAHUANO____013</t>
  </si>
  <si>
    <t>TUMBES________015</t>
  </si>
  <si>
    <t>TUNICHE_______015</t>
  </si>
  <si>
    <t>VILLARRICA____013</t>
  </si>
  <si>
    <t>ISLADMAIPO____013</t>
  </si>
  <si>
    <t>CRIOLAUNCOLB</t>
  </si>
  <si>
    <t>SUM_COOPREL</t>
  </si>
  <si>
    <t>COOPREL COLBUN</t>
  </si>
  <si>
    <t>CRIOLAUNENDE</t>
  </si>
  <si>
    <t>COOPREL ENDESA</t>
  </si>
  <si>
    <t>CRIOPILMCOLB</t>
  </si>
  <si>
    <t>CRIOPILMENDE</t>
  </si>
  <si>
    <t>CHACAHUIN_____013</t>
  </si>
  <si>
    <t>MOLINA________013</t>
  </si>
  <si>
    <t>RAUQUEN_______013</t>
  </si>
  <si>
    <t>V.ALEGRE______013</t>
  </si>
  <si>
    <t>CCURCURICOLB</t>
  </si>
  <si>
    <t>CCURCURICOLV</t>
  </si>
  <si>
    <t>COCH6613</t>
  </si>
  <si>
    <t>COCHARCAS_____013</t>
  </si>
  <si>
    <t>SAESPANGENDE</t>
  </si>
  <si>
    <t>SAESPANGCOLB</t>
  </si>
  <si>
    <t>SAESLONCENDE</t>
  </si>
  <si>
    <t>SAESLONCCOLB</t>
  </si>
  <si>
    <t>SAESPICAENDE</t>
  </si>
  <si>
    <t>SAESPICACOLB</t>
  </si>
  <si>
    <t>CORRAL________023</t>
  </si>
  <si>
    <t>COR6613</t>
  </si>
  <si>
    <t>COR1366</t>
  </si>
  <si>
    <t>SAESCORRENDE</t>
  </si>
  <si>
    <t>SAESCORRCOLB</t>
  </si>
  <si>
    <t>SAESA ENDESA</t>
  </si>
  <si>
    <t>SAESA COLBUN</t>
  </si>
  <si>
    <t>SAESLOSLENDE</t>
  </si>
  <si>
    <t>SAESLOSLCOLB</t>
  </si>
  <si>
    <t>SAESPICHENDE</t>
  </si>
  <si>
    <t>SAESPICHCOLB</t>
  </si>
  <si>
    <t>SAESPILMENDE</t>
  </si>
  <si>
    <t>SAESPILMCOLB</t>
  </si>
  <si>
    <t>SAESLAUNENDE</t>
  </si>
  <si>
    <t>SAESLAUNCOLB</t>
  </si>
  <si>
    <t>SAESOSORENDE</t>
  </si>
  <si>
    <t>SAESOSORCOLB</t>
  </si>
  <si>
    <t>COCH1366</t>
  </si>
  <si>
    <t>FRONCHARCOLBBT</t>
  </si>
  <si>
    <t>SAESPMONCOLBBT</t>
  </si>
  <si>
    <t>SAESPMONENDEBT</t>
  </si>
  <si>
    <t>SAESVALDCOLBBT</t>
  </si>
  <si>
    <t>SAESVALDENDEBT</t>
  </si>
  <si>
    <t>SAESPURRENDE</t>
  </si>
  <si>
    <t>GRANE6615</t>
  </si>
  <si>
    <t>SAESPURRCOLB</t>
  </si>
  <si>
    <t>SAESAIHUENDE</t>
  </si>
  <si>
    <t>SAESAIHUCOLB</t>
  </si>
  <si>
    <t>SAESFRUTENDE</t>
  </si>
  <si>
    <t>SAESFRUTCOLB</t>
  </si>
  <si>
    <t>SAESPVARENDE</t>
  </si>
  <si>
    <t>SAESPVARCOLB</t>
  </si>
  <si>
    <t>SAESMELIENDE</t>
  </si>
  <si>
    <t>SAESMELICOLB</t>
  </si>
  <si>
    <t>QUELL6613</t>
  </si>
  <si>
    <t>QUELLON_______013</t>
  </si>
  <si>
    <t>QUELL1366</t>
  </si>
  <si>
    <t>ANCUD_________013</t>
  </si>
  <si>
    <t>PIDPID________013</t>
  </si>
  <si>
    <t>CHONCHI_______013</t>
  </si>
  <si>
    <t>COLACO________013</t>
  </si>
  <si>
    <t>EMPALME_______013</t>
  </si>
  <si>
    <t>ANC11013</t>
  </si>
  <si>
    <t>COLA1366</t>
  </si>
  <si>
    <t>DEGAÑ_________013</t>
  </si>
  <si>
    <t>DEG6613</t>
  </si>
  <si>
    <t>CHON11013</t>
  </si>
  <si>
    <t>PID11013</t>
  </si>
  <si>
    <t>ANC13110</t>
  </si>
  <si>
    <t>PID13110</t>
  </si>
  <si>
    <t>CHONC13110</t>
  </si>
  <si>
    <t>DEGA13110</t>
  </si>
  <si>
    <t>SAESANCUENDE</t>
  </si>
  <si>
    <t>SAESANCUCOLB</t>
  </si>
  <si>
    <t>SAESPIDPENDE</t>
  </si>
  <si>
    <t>SAESPIDPCOLB</t>
  </si>
  <si>
    <t>SAESCHONENDE</t>
  </si>
  <si>
    <t>SAESCHONCOLB</t>
  </si>
  <si>
    <t>SAESCOLAENDE</t>
  </si>
  <si>
    <t>SAESCOLACOLB</t>
  </si>
  <si>
    <t>SAESELEMENDE</t>
  </si>
  <si>
    <t>SAESELEMCOLB</t>
  </si>
  <si>
    <t>SAESDEGAENDE</t>
  </si>
  <si>
    <t>SAESDEGACOLB</t>
  </si>
  <si>
    <t>SAESCALBENDE</t>
  </si>
  <si>
    <t>SAESCALBCOLB</t>
  </si>
  <si>
    <t>SAESCASTENDE</t>
  </si>
  <si>
    <t>SAESCASTCOLB</t>
  </si>
  <si>
    <t>LOSOFRUTENDE</t>
  </si>
  <si>
    <t>LOSOFRUTCOLB</t>
  </si>
  <si>
    <t>LUZOSORNO ENDESA</t>
  </si>
  <si>
    <t>LUZOSORNO COLBUN</t>
  </si>
  <si>
    <t>LOSOPURRENDE</t>
  </si>
  <si>
    <t>LOSOPURRCOLB</t>
  </si>
  <si>
    <t>LOSOOSORENDE</t>
  </si>
  <si>
    <t>LOSOOSORCOLB</t>
  </si>
  <si>
    <t>LOSOPILMENDE</t>
  </si>
  <si>
    <t>LOSOPILMCOLB</t>
  </si>
  <si>
    <t>LOSOLUNIENDE</t>
  </si>
  <si>
    <t>LOSOLUNICOLB</t>
  </si>
  <si>
    <t>FRONABANENDE</t>
  </si>
  <si>
    <t>FRONABANCOLB</t>
  </si>
  <si>
    <t>FRONTEL ENDESA</t>
  </si>
  <si>
    <t>FRONTEL COLBUN</t>
  </si>
  <si>
    <t>FRONANDIENDE</t>
  </si>
  <si>
    <t>FRONANDICOLB</t>
  </si>
  <si>
    <t>FRONANGOENDE</t>
  </si>
  <si>
    <t>FRONANGOCOLB</t>
  </si>
  <si>
    <t>FRONCABRENDE</t>
  </si>
  <si>
    <t>FRONCABRCOLB</t>
  </si>
  <si>
    <t>FRONCARAENDE</t>
  </si>
  <si>
    <t>FRONCARACOLB</t>
  </si>
  <si>
    <t>FRONCHOLENDE</t>
  </si>
  <si>
    <t>FRONCHOLCOLB</t>
  </si>
  <si>
    <t>FRONCOLLENDE</t>
  </si>
  <si>
    <t>FRONCOLLCOLB</t>
  </si>
  <si>
    <t>FRONCOROENDE</t>
  </si>
  <si>
    <t>FRONCOROCOLB</t>
  </si>
  <si>
    <t>FRONCURAENDE</t>
  </si>
  <si>
    <t>FRONCURACOLB</t>
  </si>
  <si>
    <t>FRONLAJAENDE</t>
  </si>
  <si>
    <t>FRONLAJACOLB</t>
  </si>
  <si>
    <t>FRONLEBUENDE</t>
  </si>
  <si>
    <t>FRONLEBUCOLB</t>
  </si>
  <si>
    <t>FRONLANGENDE</t>
  </si>
  <si>
    <t>FRONLANGCOLB</t>
  </si>
  <si>
    <t>HOSP6613</t>
  </si>
  <si>
    <t>FRONLOTAENDE</t>
  </si>
  <si>
    <t>FRONLOTACOLB</t>
  </si>
  <si>
    <t>FRONNGREENDE</t>
  </si>
  <si>
    <t>FRONNGRECOLB</t>
  </si>
  <si>
    <t>FRONTRPIENDE</t>
  </si>
  <si>
    <t>FRONTRPICOLB</t>
  </si>
  <si>
    <t>FRONCRACENDE</t>
  </si>
  <si>
    <t>FRONCRACCOLB</t>
  </si>
  <si>
    <t>FRONIMPEENDE</t>
  </si>
  <si>
    <t>FRONIMPECOLB</t>
  </si>
  <si>
    <t>FRONLAUTENDE</t>
  </si>
  <si>
    <t>FRONLAUTCOLB</t>
  </si>
  <si>
    <t>FRONLICAENDE</t>
  </si>
  <si>
    <t>FRONLICACOLB</t>
  </si>
  <si>
    <t>FRONPILLAENDE</t>
  </si>
  <si>
    <t>FRONPILLACOLB</t>
  </si>
  <si>
    <t>FRONPITRENDE</t>
  </si>
  <si>
    <t>FRONPITRCOLB</t>
  </si>
  <si>
    <t>SUM_CEC</t>
  </si>
  <si>
    <t>SUM_CODINER</t>
  </si>
  <si>
    <t>SUM_COOPELAN</t>
  </si>
  <si>
    <t>SUM_COPELEC</t>
  </si>
  <si>
    <t>SUM_CRELL</t>
  </si>
  <si>
    <t>SUM_FRONTEL</t>
  </si>
  <si>
    <t>SUM_LUZLINARES</t>
  </si>
  <si>
    <t>SUM_LUZOSORNO</t>
  </si>
  <si>
    <t>SUM_LUZPARRAL</t>
  </si>
  <si>
    <t>SUM_SAESA</t>
  </si>
  <si>
    <t>SUM_SOCOEPA</t>
  </si>
  <si>
    <t>SUM_COELCHA</t>
  </si>
  <si>
    <t>FRONTRAIENDE</t>
  </si>
  <si>
    <t>FRONTRAICOLB</t>
  </si>
  <si>
    <t>FRONVICTENDE</t>
  </si>
  <si>
    <t>FRONVICTCOLB</t>
  </si>
  <si>
    <t>EMELCAUQEMER</t>
  </si>
  <si>
    <t>EMELRETIEMER</t>
  </si>
  <si>
    <t>LPARSANGENDEC1</t>
  </si>
  <si>
    <t>LPARSANGAGENC1</t>
  </si>
  <si>
    <t>LPARSANGENDEC2</t>
  </si>
  <si>
    <t>LPARSANGAGENC2</t>
  </si>
  <si>
    <t>LPARSANGENDEC3</t>
  </si>
  <si>
    <t>LUZPARRAL ENDESA</t>
  </si>
  <si>
    <t>LUZPARRAL GENER</t>
  </si>
  <si>
    <t>LPARLONGENDEC1</t>
  </si>
  <si>
    <t>LPARLONGAGENC1</t>
  </si>
  <si>
    <t>LPARLONGENDEC2</t>
  </si>
  <si>
    <t>LPARLONGAGENC2</t>
  </si>
  <si>
    <t>LPARLONGENDEC3</t>
  </si>
  <si>
    <t>LPARPARBENDEC1</t>
  </si>
  <si>
    <t>LPARPARBAGENC1</t>
  </si>
  <si>
    <t>LPARPARBENDEC2</t>
  </si>
  <si>
    <t>LPARPARBAGENC2</t>
  </si>
  <si>
    <t>LPARPARBENDEC3</t>
  </si>
  <si>
    <t>LLINLINOENDEC1</t>
  </si>
  <si>
    <t>LLINLINOAGENC1</t>
  </si>
  <si>
    <t>LLINLINOENDEC2</t>
  </si>
  <si>
    <t>LLINLINOAGENC2</t>
  </si>
  <si>
    <t>LLINLINOENDEC3</t>
  </si>
  <si>
    <t>LUZLINARES ENDESA</t>
  </si>
  <si>
    <t>LUZLINARES GENER</t>
  </si>
  <si>
    <t>LLINPANIENDEC1</t>
  </si>
  <si>
    <t>LLINPANIAGENC1</t>
  </si>
  <si>
    <t>LLINPANIENDEC2</t>
  </si>
  <si>
    <t>LLINPANIAGENC2</t>
  </si>
  <si>
    <t>LLINPANIENDEC3</t>
  </si>
  <si>
    <t>LLINLASCENDEC1</t>
  </si>
  <si>
    <t>LLINLASCAGENC1</t>
  </si>
  <si>
    <t>LLINLASCENDEC2</t>
  </si>
  <si>
    <t>LLINLASCAGENC2</t>
  </si>
  <si>
    <t>LLINLASCENDEC3</t>
  </si>
  <si>
    <t>TRESESQUINAS__013</t>
  </si>
  <si>
    <t>TRESQ6613</t>
  </si>
  <si>
    <t>TRESQ1366</t>
  </si>
  <si>
    <t>COPELEC ENDESA</t>
  </si>
  <si>
    <t>COPELEC COLBUN</t>
  </si>
  <si>
    <t>CURI6613</t>
  </si>
  <si>
    <t>CCURQUINENDE</t>
  </si>
  <si>
    <t>CCURQUINCOLB</t>
  </si>
  <si>
    <t>CCURQUINCOLV</t>
  </si>
  <si>
    <t>QUIN1366</t>
  </si>
  <si>
    <t>QUINTA________013</t>
  </si>
  <si>
    <t>QUIN6613</t>
  </si>
  <si>
    <t>CCURTENOENDE</t>
  </si>
  <si>
    <t>CCURTENOCOLB</t>
  </si>
  <si>
    <t>CCURTENOCOLV</t>
  </si>
  <si>
    <t>CHACH2</t>
  </si>
  <si>
    <t>CACHAPCO2</t>
  </si>
  <si>
    <t>PCO2CACH</t>
  </si>
  <si>
    <t>LOMIPCO1</t>
  </si>
  <si>
    <t>PCO1LOMI</t>
  </si>
  <si>
    <t>LOREPCO1</t>
  </si>
  <si>
    <t>PCO1LORE</t>
  </si>
  <si>
    <t>TUNIPCO1</t>
  </si>
  <si>
    <t>PCO1TUNI</t>
  </si>
  <si>
    <t>CTRL_SAUZAL_60HZ</t>
  </si>
  <si>
    <t>G_SAUZA</t>
  </si>
  <si>
    <t>FAE_NALD</t>
  </si>
  <si>
    <t>TG_MOSTAZAL</t>
  </si>
  <si>
    <t>INDURA</t>
  </si>
  <si>
    <t>FRONCHARENDEBT</t>
  </si>
  <si>
    <t>CTRL_LICANTEN</t>
  </si>
  <si>
    <t>CTRL_S.IGNACIO</t>
  </si>
  <si>
    <t>CTRL_CELCO</t>
  </si>
  <si>
    <t>TRANSCHILE</t>
  </si>
  <si>
    <t>CTRL_LAJA_E.VERDE</t>
  </si>
  <si>
    <t>GEN_PANELES</t>
  </si>
  <si>
    <t>PANELES_ARAUCO</t>
  </si>
  <si>
    <t>PANGUE</t>
  </si>
  <si>
    <t>CTRL_ARAUCO</t>
  </si>
  <si>
    <t>CTRL_PETROPOWER</t>
  </si>
  <si>
    <t>PETROQUIM</t>
  </si>
  <si>
    <t>S.RAFAEL_S____013</t>
  </si>
  <si>
    <t>PLACILLA_S____013</t>
  </si>
  <si>
    <t>CTRL_PILMAIQUEN</t>
  </si>
  <si>
    <t>CTRL_SAUZALITO</t>
  </si>
  <si>
    <t>VARIOS_MENORES</t>
  </si>
  <si>
    <t>INCHALAM</t>
  </si>
  <si>
    <t>TIPO</t>
  </si>
  <si>
    <t>R</t>
  </si>
  <si>
    <t>PARÁMETRO</t>
  </si>
  <si>
    <t>VALOR</t>
  </si>
  <si>
    <t>N</t>
  </si>
  <si>
    <t>NOMBRE</t>
  </si>
  <si>
    <t>BARRAS</t>
  </si>
  <si>
    <t>LÍNEAS</t>
  </si>
  <si>
    <t>MEDIDORES</t>
  </si>
  <si>
    <t>NO RESUELTOS INICIALES</t>
  </si>
  <si>
    <t>CLAVE</t>
  </si>
  <si>
    <t>PROPIETARIO</t>
  </si>
  <si>
    <t>BARRA</t>
  </si>
  <si>
    <t>LÍNEA</t>
  </si>
  <si>
    <t>ERROR</t>
  </si>
  <si>
    <t>DESCRIPCIÓN</t>
  </si>
  <si>
    <t>S.PEDS6613</t>
  </si>
  <si>
    <t>PELE6613</t>
  </si>
  <si>
    <t>Quellon II</t>
  </si>
  <si>
    <t>LEC. INI.</t>
  </si>
  <si>
    <t>MODO CALC.</t>
  </si>
  <si>
    <t/>
  </si>
  <si>
    <t>COYA05_P</t>
  </si>
  <si>
    <t>CTRL_COYA</t>
  </si>
  <si>
    <t>QUELLON_______110</t>
  </si>
  <si>
    <t>GCHILOE</t>
  </si>
  <si>
    <t>PCORRAN1</t>
  </si>
  <si>
    <t>ELEKTRAGEN</t>
  </si>
  <si>
    <t>NODO</t>
  </si>
  <si>
    <t>INICIAL</t>
  </si>
  <si>
    <t>FIN</t>
  </si>
  <si>
    <t>INI</t>
  </si>
  <si>
    <t xml:space="preserve">BARRA </t>
  </si>
  <si>
    <t>FINAL</t>
  </si>
  <si>
    <t>PCOR1TIL</t>
  </si>
  <si>
    <t>AGA</t>
  </si>
  <si>
    <t>ENAPBIO</t>
  </si>
  <si>
    <t>PIDPID________110</t>
  </si>
  <si>
    <t>CHONCHI_______110</t>
  </si>
  <si>
    <t>HOSPFATI</t>
  </si>
  <si>
    <t>G_MANZANO</t>
  </si>
  <si>
    <t>EL MANZANO</t>
  </si>
  <si>
    <t>CTRL_SLIDIA</t>
  </si>
  <si>
    <t>STAELV6613</t>
  </si>
  <si>
    <t>MVC2</t>
  </si>
  <si>
    <t>ENOR-DS1</t>
  </si>
  <si>
    <t>ENOR-DS2</t>
  </si>
  <si>
    <t>CTRL_ESPERANZA_1</t>
  </si>
  <si>
    <t>CTRL_ESPERANZA_2</t>
  </si>
  <si>
    <t>CMPC MAD-MININCO</t>
  </si>
  <si>
    <t>CAP RENGO</t>
  </si>
  <si>
    <t>CAP HUACHIPATO</t>
  </si>
  <si>
    <t>EKA CHILE</t>
  </si>
  <si>
    <t>ARAUCO - NVA ALDEA</t>
  </si>
  <si>
    <t>TRANSELEC</t>
  </si>
  <si>
    <t>COLBUN</t>
  </si>
  <si>
    <t>PEHUENCHE</t>
  </si>
  <si>
    <t>SGA</t>
  </si>
  <si>
    <t>STS</t>
  </si>
  <si>
    <t>A.JAHUEL______220</t>
  </si>
  <si>
    <t>MAIPO_________220</t>
  </si>
  <si>
    <t>NETJAHUELS</t>
  </si>
  <si>
    <t>CHIVILCAN_____066</t>
  </si>
  <si>
    <t>TEMCHIV</t>
  </si>
  <si>
    <t>CHIVTEM</t>
  </si>
  <si>
    <t>CHIVPLAS</t>
  </si>
  <si>
    <t>CANDELARIA____220</t>
  </si>
  <si>
    <t>ITAHUE________220</t>
  </si>
  <si>
    <t>ANCOA_________220</t>
  </si>
  <si>
    <t>COLBUN________220</t>
  </si>
  <si>
    <t>CHARRUA_______220</t>
  </si>
  <si>
    <t>CHOLGUAN______220</t>
  </si>
  <si>
    <t>CONCEPCION____220</t>
  </si>
  <si>
    <t>HUALPEN_______220</t>
  </si>
  <si>
    <t>TEMUCO________220</t>
  </si>
  <si>
    <t>CIRUELOS______220</t>
  </si>
  <si>
    <t>VALDIVIA______220</t>
  </si>
  <si>
    <t>P.MONTT_______220</t>
  </si>
  <si>
    <t>CANUTILLAR____220</t>
  </si>
  <si>
    <t>A.JAHUEL______154</t>
  </si>
  <si>
    <t>PAINE_________154</t>
  </si>
  <si>
    <t>SAUZAL________154</t>
  </si>
  <si>
    <t>M.V.CEN.______154</t>
  </si>
  <si>
    <t>RANCAGUA______154</t>
  </si>
  <si>
    <t>P.CORTES1_____154</t>
  </si>
  <si>
    <t>TUN1TUN2</t>
  </si>
  <si>
    <t>TUN2TUN1</t>
  </si>
  <si>
    <t>P.CORTES2_____154</t>
  </si>
  <si>
    <t>TILCOCO1______154</t>
  </si>
  <si>
    <t>INDAC_________154</t>
  </si>
  <si>
    <t>TENO1_________154</t>
  </si>
  <si>
    <t>CIPRESES______154</t>
  </si>
  <si>
    <t>CURILLINQUE___154</t>
  </si>
  <si>
    <t>ITAHUE________154</t>
  </si>
  <si>
    <t>M.MELADO______154</t>
  </si>
  <si>
    <t>MAULE_________154</t>
  </si>
  <si>
    <t>LINARES_______154</t>
  </si>
  <si>
    <t>PARRAL________154</t>
  </si>
  <si>
    <t>CHILLAN_______154</t>
  </si>
  <si>
    <t>CHARRUA_______154</t>
  </si>
  <si>
    <t>L.ANGELES_____154</t>
  </si>
  <si>
    <t>CONCEPCION____154</t>
  </si>
  <si>
    <t>HUALPEN_______154</t>
  </si>
  <si>
    <t>S.VICENTE_____154</t>
  </si>
  <si>
    <t>OXY___________154</t>
  </si>
  <si>
    <t>ARR.PETROQ.___154</t>
  </si>
  <si>
    <t>BOCAMINA______154</t>
  </si>
  <si>
    <t>MAPAL_________154</t>
  </si>
  <si>
    <t>FOPACO________154</t>
  </si>
  <si>
    <t>QUINENCO______154</t>
  </si>
  <si>
    <t>CORONEL_______154</t>
  </si>
  <si>
    <t>A.JAHUEL______110</t>
  </si>
  <si>
    <t>MAIPO_________110</t>
  </si>
  <si>
    <t>A.JAHUEL______066</t>
  </si>
  <si>
    <t>CAÑETE</t>
  </si>
  <si>
    <t>SAUCES</t>
  </si>
  <si>
    <t>BUIN__________066</t>
  </si>
  <si>
    <t>PAINE_________066</t>
  </si>
  <si>
    <t>HOSPITAL______066</t>
  </si>
  <si>
    <t>S.F.MOSTAZAL__066</t>
  </si>
  <si>
    <t>GRANEROS______066</t>
  </si>
  <si>
    <t>INDURA________066</t>
  </si>
  <si>
    <t>DOLE__________066</t>
  </si>
  <si>
    <t>RANCAGUA1_____066</t>
  </si>
  <si>
    <t>RANCAGUA2_____066</t>
  </si>
  <si>
    <t>SPECON1</t>
  </si>
  <si>
    <t>SPECON2</t>
  </si>
  <si>
    <t>MAESTRANZA____066</t>
  </si>
  <si>
    <t>L.LIRIOS______066</t>
  </si>
  <si>
    <t>CHUMAQUITO____066</t>
  </si>
  <si>
    <t>RENGO_________066</t>
  </si>
  <si>
    <t>PELEQUEN______066</t>
  </si>
  <si>
    <t>S.FERNANDO____066</t>
  </si>
  <si>
    <t>CHIMBARONGO___066</t>
  </si>
  <si>
    <t>QUINTA________066</t>
  </si>
  <si>
    <t>TENO__________066</t>
  </si>
  <si>
    <t>CURICO________066</t>
  </si>
  <si>
    <t>ITAHUE________066</t>
  </si>
  <si>
    <t>S.RAFAEL______066</t>
  </si>
  <si>
    <t>PANGUILEMO1___066</t>
  </si>
  <si>
    <t>MAULE_________066</t>
  </si>
  <si>
    <t>G_NALDEA1</t>
  </si>
  <si>
    <t>G_NALDEA2</t>
  </si>
  <si>
    <t>S.MIGUEL______066</t>
  </si>
  <si>
    <t>TALCA1________066</t>
  </si>
  <si>
    <t>TALCA2________066</t>
  </si>
  <si>
    <t>S.JAVIER______066</t>
  </si>
  <si>
    <t>CONSTIT.______066</t>
  </si>
  <si>
    <t>V.ALEGRE______066</t>
  </si>
  <si>
    <t>PANIMAVIDA____066</t>
  </si>
  <si>
    <t>LINARES_______066</t>
  </si>
  <si>
    <t>LONGAVI_______066</t>
  </si>
  <si>
    <t>RETIRO________066</t>
  </si>
  <si>
    <t>PARRAL________066</t>
  </si>
  <si>
    <t>NIQUEN________066</t>
  </si>
  <si>
    <t>S.CARLOS______066</t>
  </si>
  <si>
    <t>COCHARCAS_____066</t>
  </si>
  <si>
    <t>CHILLAN_______066</t>
  </si>
  <si>
    <t>QUILMO________066</t>
  </si>
  <si>
    <t>CAUTIN________220</t>
  </si>
  <si>
    <t>CHARRCAU</t>
  </si>
  <si>
    <t>CAUTICHA</t>
  </si>
  <si>
    <t>CAUTITE</t>
  </si>
  <si>
    <t>CAUTICIR</t>
  </si>
  <si>
    <t>TRESESQUINAS__066</t>
  </si>
  <si>
    <t>CHARRUA_______066</t>
  </si>
  <si>
    <t>LAJA__________066</t>
  </si>
  <si>
    <t>CHOLGUAN______066</t>
  </si>
  <si>
    <t>L.ANGELES_____066</t>
  </si>
  <si>
    <t>PANGUE________066</t>
  </si>
  <si>
    <t>NEGRETE_______066</t>
  </si>
  <si>
    <t>CHUYACA</t>
  </si>
  <si>
    <t>CTRL_CHUYACA</t>
  </si>
  <si>
    <t>RENAICO_______066</t>
  </si>
  <si>
    <t>ANGOL_________066</t>
  </si>
  <si>
    <t>COLLIPULLI____066</t>
  </si>
  <si>
    <t>VICTORIA______066</t>
  </si>
  <si>
    <t>HIDROMAULE</t>
  </si>
  <si>
    <t>G_LIRCAY</t>
  </si>
  <si>
    <t>CTRL_LIRCAY</t>
  </si>
  <si>
    <t>LAUTARO_______066</t>
  </si>
  <si>
    <t>CONCEPCION____066</t>
  </si>
  <si>
    <t>TOME__________066</t>
  </si>
  <si>
    <t>PENCO_________066</t>
  </si>
  <si>
    <t>BELLAVISTA____066</t>
  </si>
  <si>
    <t>L.COLORADAS___066</t>
  </si>
  <si>
    <t>CORONEL_______066</t>
  </si>
  <si>
    <t>LOTA__________066</t>
  </si>
  <si>
    <t>COLCURA_______066</t>
  </si>
  <si>
    <t>CARAMPANGUE___066</t>
  </si>
  <si>
    <t>COLACO________066</t>
  </si>
  <si>
    <t>SVTTMALL</t>
  </si>
  <si>
    <t>COLEMP</t>
  </si>
  <si>
    <t>COL11066</t>
  </si>
  <si>
    <t>CURANILAHUE___066</t>
  </si>
  <si>
    <t>T.PINOS_______066</t>
  </si>
  <si>
    <t>QUINAHUE______066</t>
  </si>
  <si>
    <t>LEBU__________066</t>
  </si>
  <si>
    <t>PETROPOWER____066</t>
  </si>
  <si>
    <t>S.VICENTE_____066</t>
  </si>
  <si>
    <t>C.BIOBIO______066</t>
  </si>
  <si>
    <t>TEMUCO________066</t>
  </si>
  <si>
    <t>METRENCO______066</t>
  </si>
  <si>
    <t>PITRUFQUEN____066</t>
  </si>
  <si>
    <t>LONCOCHE______066</t>
  </si>
  <si>
    <t>PULLINQUE_____066</t>
  </si>
  <si>
    <t>PANGUIPULLI___066</t>
  </si>
  <si>
    <t>VALDIVIA______066</t>
  </si>
  <si>
    <t>CHUMPULLO_____066</t>
  </si>
  <si>
    <t>PICARTE_______066</t>
  </si>
  <si>
    <t>L.LAGOS_______066</t>
  </si>
  <si>
    <t>PAILLACO______066</t>
  </si>
  <si>
    <t>PICHIRROPULLI_066</t>
  </si>
  <si>
    <t>L.UNION_______066</t>
  </si>
  <si>
    <t>PILMAIQUEN____066</t>
  </si>
  <si>
    <t>L.NEGROS______066</t>
  </si>
  <si>
    <t>CAPULLO_______066</t>
  </si>
  <si>
    <t>B.BLANCO______066</t>
  </si>
  <si>
    <t>OSORNO________066</t>
  </si>
  <si>
    <t>PURRANQUE_____066</t>
  </si>
  <si>
    <t>FRUTILLAR_____066</t>
  </si>
  <si>
    <t>P.VARAS_______066</t>
  </si>
  <si>
    <t>P.MONTT_______066</t>
  </si>
  <si>
    <t>CONSTIT2______023</t>
  </si>
  <si>
    <t>TOME__________023</t>
  </si>
  <si>
    <t>TEMUCO________023</t>
  </si>
  <si>
    <t>PANGUIPULLI___023</t>
  </si>
  <si>
    <t>P.MONTT_______023</t>
  </si>
  <si>
    <t>MAESTRANZA____013</t>
  </si>
  <si>
    <t>SAUZAL________013</t>
  </si>
  <si>
    <t>SAUZALITO_____013</t>
  </si>
  <si>
    <t>S.CARLOS______013</t>
  </si>
  <si>
    <t>CHILLAN_______013</t>
  </si>
  <si>
    <t>CHARRUA_______013</t>
  </si>
  <si>
    <t>LAJA__________013</t>
  </si>
  <si>
    <t>L.ANGELES_____013</t>
  </si>
  <si>
    <t>RAN2ALAM</t>
  </si>
  <si>
    <t>ALAMRAN2</t>
  </si>
  <si>
    <t>S.VICENTE_____013</t>
  </si>
  <si>
    <t>LEBU__________013</t>
  </si>
  <si>
    <t>T.PINOS_______013</t>
  </si>
  <si>
    <t>ANGOL_________013</t>
  </si>
  <si>
    <t>COLLIPULLI____013</t>
  </si>
  <si>
    <t>VICTORIA______013</t>
  </si>
  <si>
    <t>CURACAUTIN____013</t>
  </si>
  <si>
    <t>TRAIGUEN______013</t>
  </si>
  <si>
    <t>LAUTARO_______013</t>
  </si>
  <si>
    <t>PITRUFQUEN____013</t>
  </si>
  <si>
    <t>LONCOCHE______013</t>
  </si>
  <si>
    <t>VALDIVIA______013</t>
  </si>
  <si>
    <t>L.LAGOS_______013</t>
  </si>
  <si>
    <t>PICHIRROPULLI_013</t>
  </si>
  <si>
    <t>L.UNION_______013</t>
  </si>
  <si>
    <t>PICARTE_______013</t>
  </si>
  <si>
    <t>OSORNO________013</t>
  </si>
  <si>
    <t>PILMAIQUEN____013</t>
  </si>
  <si>
    <t>PURRANQUE_____013</t>
  </si>
  <si>
    <t>FRUTILLAR_____013</t>
  </si>
  <si>
    <t>P.VARAS_______013</t>
  </si>
  <si>
    <t>G</t>
  </si>
  <si>
    <t>L</t>
  </si>
  <si>
    <t>Jahuel-1</t>
  </si>
  <si>
    <t>JA220154</t>
  </si>
  <si>
    <t>JAHAT2</t>
  </si>
  <si>
    <t>MAIJAH</t>
  </si>
  <si>
    <t>MA220110</t>
  </si>
  <si>
    <t>MAICOL</t>
  </si>
  <si>
    <t>AuxMaipo</t>
  </si>
  <si>
    <t>CANCOL</t>
  </si>
  <si>
    <t>CANMAI</t>
  </si>
  <si>
    <t>IT220154</t>
  </si>
  <si>
    <t>PEHUE</t>
  </si>
  <si>
    <t>ANCHA1</t>
  </si>
  <si>
    <t>ANCHA2</t>
  </si>
  <si>
    <t>ANCAT4</t>
  </si>
  <si>
    <t>G_COLBU</t>
  </si>
  <si>
    <t>COLMAI</t>
  </si>
  <si>
    <t>Rucue-1</t>
  </si>
  <si>
    <t>Rucue-2</t>
  </si>
  <si>
    <t>I007</t>
  </si>
  <si>
    <t>LIBRE/REG</t>
  </si>
  <si>
    <t>IBENER01</t>
  </si>
  <si>
    <t>CHANC1</t>
  </si>
  <si>
    <t>CHANC2</t>
  </si>
  <si>
    <t>CHACON</t>
  </si>
  <si>
    <t>CHAHUA</t>
  </si>
  <si>
    <t>CHAAT1</t>
  </si>
  <si>
    <t>COOPELAN</t>
  </si>
  <si>
    <t>AUXRUC</t>
  </si>
  <si>
    <t>CHASA</t>
  </si>
  <si>
    <t>NETEND99</t>
  </si>
  <si>
    <t>TRUPAN</t>
  </si>
  <si>
    <t>CHOSA</t>
  </si>
  <si>
    <t>COCHA</t>
  </si>
  <si>
    <t>QUIDICO</t>
  </si>
  <si>
    <t>CON220</t>
  </si>
  <si>
    <t>CONSA</t>
  </si>
  <si>
    <t>UALCHA</t>
  </si>
  <si>
    <t>HU220154</t>
  </si>
  <si>
    <t>HUASA</t>
  </si>
  <si>
    <t>TEMCHA</t>
  </si>
  <si>
    <t>LICMET</t>
  </si>
  <si>
    <t>LICPLAS</t>
  </si>
  <si>
    <t>TEMTR1</t>
  </si>
  <si>
    <t>TEMUCGE</t>
  </si>
  <si>
    <t>TEMSA</t>
  </si>
  <si>
    <t>VALDI_I</t>
  </si>
  <si>
    <t>CIRTEM</t>
  </si>
  <si>
    <t>CIRVAL</t>
  </si>
  <si>
    <t>VALDI_R</t>
  </si>
  <si>
    <t>VALTEM</t>
  </si>
  <si>
    <t>VALPMO</t>
  </si>
  <si>
    <t>Val3</t>
  </si>
  <si>
    <t>PMOVAL</t>
  </si>
  <si>
    <t>PMOTEM</t>
  </si>
  <si>
    <t>I009</t>
  </si>
  <si>
    <t>G_CANU</t>
  </si>
  <si>
    <t>CANPMO</t>
  </si>
  <si>
    <t>MININCO</t>
  </si>
  <si>
    <t>JAHRAN</t>
  </si>
  <si>
    <t>JAHITA</t>
  </si>
  <si>
    <t>CGEDSFCOCGER</t>
  </si>
  <si>
    <t>CGEDCTALCGER</t>
  </si>
  <si>
    <t>CGEDCOCHCGER</t>
  </si>
  <si>
    <t>CGEDCHILCGER</t>
  </si>
  <si>
    <t>CGEDLANGCGER</t>
  </si>
  <si>
    <t>CGEDLAUTCGER</t>
  </si>
  <si>
    <t>CGEDPITRCGER</t>
  </si>
  <si>
    <t>CGEDLONCCGER</t>
  </si>
  <si>
    <t>CGEDTOMECGER</t>
  </si>
  <si>
    <t>CGEDALAMCGER</t>
  </si>
  <si>
    <t>CGEDANDACGER</t>
  </si>
  <si>
    <t>CGEDARENCGER</t>
  </si>
  <si>
    <t>CGEDBUINCGER</t>
  </si>
  <si>
    <t>CGEDCACHCGER</t>
  </si>
  <si>
    <t>CGEDCHIGCGER</t>
  </si>
  <si>
    <t>CGEDCHIMCGER</t>
  </si>
  <si>
    <t>CGEDCHIVCGER</t>
  </si>
  <si>
    <t>CGEDCHUMCGER</t>
  </si>
  <si>
    <t>CGEDCCHACGER</t>
  </si>
  <si>
    <t>CGEDCOLOCGER</t>
  </si>
  <si>
    <t>CGEDCOROCGER</t>
  </si>
  <si>
    <t>CGEDDUQUCGER</t>
  </si>
  <si>
    <t>CGEDEJERCGER</t>
  </si>
  <si>
    <t>CGEDELAVCGER</t>
  </si>
  <si>
    <t>CGEDELMACGER</t>
  </si>
  <si>
    <t>CGEDESCUCGER</t>
  </si>
  <si>
    <t>CGEDFATICGER</t>
  </si>
  <si>
    <t>CGEDGRANCGER</t>
  </si>
  <si>
    <t>CGEDHOSPCGER</t>
  </si>
  <si>
    <t>CGEDLAROCGER</t>
  </si>
  <si>
    <t>CGEDLCABCGER</t>
  </si>
  <si>
    <t>CGEDLENCCGER</t>
  </si>
  <si>
    <t>CGEDLATOCGER</t>
  </si>
  <si>
    <t>CGEDLIRQCGER</t>
  </si>
  <si>
    <t>CGEDLOMICGER</t>
  </si>
  <si>
    <t>CGEDLOMACGER</t>
  </si>
  <si>
    <t>CGEDLORECGER</t>
  </si>
  <si>
    <t>CGEDMAHNCGER</t>
  </si>
  <si>
    <t>CGEDMALLCGER</t>
  </si>
  <si>
    <t>CGEDMANSCGER</t>
  </si>
  <si>
    <t>CGEDMAULCGER</t>
  </si>
  <si>
    <t>CGEDPADRCGER</t>
  </si>
  <si>
    <t>CGEDPANGCGER</t>
  </si>
  <si>
    <t>CGEDPELECGER</t>
  </si>
  <si>
    <t>CGEDPENCCGER</t>
  </si>
  <si>
    <t>CGEDPERACGER</t>
  </si>
  <si>
    <t>CGEDPIDUCGER</t>
  </si>
  <si>
    <t>CGEDPILLCGER</t>
  </si>
  <si>
    <t>CGEDPIRQCGER</t>
  </si>
  <si>
    <t>CGEDPUCHCGER</t>
  </si>
  <si>
    <t>CGEDPUCOCGER</t>
  </si>
  <si>
    <t>CGEDPUMACGER</t>
  </si>
  <si>
    <t>CGEDRENGCGER</t>
  </si>
  <si>
    <t>CGEDROSACGER</t>
  </si>
  <si>
    <t>CGEDSMIGCGER</t>
  </si>
  <si>
    <t>CGEDSPEDCGER</t>
  </si>
  <si>
    <t>CGEDSVCTCGER</t>
  </si>
  <si>
    <t>CGEDSELVCGER</t>
  </si>
  <si>
    <t>CGEDTALCCGER</t>
  </si>
  <si>
    <t>CGEDTUMBCGER</t>
  </si>
  <si>
    <t>CGEDTUNICGER</t>
  </si>
  <si>
    <t>CGEDVILLCGER</t>
  </si>
  <si>
    <t>CGEDIMAIRMRE</t>
  </si>
  <si>
    <t>EMELPLACEMER</t>
  </si>
  <si>
    <t>EMELNANCEMER</t>
  </si>
  <si>
    <t>EMELMOLIEMER</t>
  </si>
  <si>
    <t>EMELITAHEMER</t>
  </si>
  <si>
    <t>EMELSRAFEMER</t>
  </si>
  <si>
    <t>EMELVPRAEMER</t>
  </si>
  <si>
    <t>EMELPRROEMER</t>
  </si>
  <si>
    <t>EMELHUALEMER</t>
  </si>
  <si>
    <t>EMELLICAEMER</t>
  </si>
  <si>
    <t>EMELRANGEMER</t>
  </si>
  <si>
    <t>EMELSCLEEMER</t>
  </si>
  <si>
    <t>EMELTALCEMER</t>
  </si>
  <si>
    <t>EMELSJAVEMER</t>
  </si>
  <si>
    <t>EMELCONSEMER</t>
  </si>
  <si>
    <t>EMELLINAEMER</t>
  </si>
  <si>
    <t>EMELCIPREMER</t>
  </si>
  <si>
    <t>EMELTOMEEMER</t>
  </si>
  <si>
    <t>EMELSCAREMER</t>
  </si>
  <si>
    <t>EMELCOCHEMER</t>
  </si>
  <si>
    <t>EMELCHILEMER</t>
  </si>
  <si>
    <t>EMELLVEGEMER</t>
  </si>
  <si>
    <t>EMELPARREMER</t>
  </si>
  <si>
    <t>JA154220</t>
  </si>
  <si>
    <t>PAIJAH2</t>
  </si>
  <si>
    <t>PAIRAN2</t>
  </si>
  <si>
    <t>PAITR1</t>
  </si>
  <si>
    <t>SAUMVC</t>
  </si>
  <si>
    <t>SAUAT1</t>
  </si>
  <si>
    <t>SAUSA</t>
  </si>
  <si>
    <t>MVCSAU</t>
  </si>
  <si>
    <t>MVCRAN</t>
  </si>
  <si>
    <t>MVC1</t>
  </si>
  <si>
    <t>RANJAH</t>
  </si>
  <si>
    <t>RANITA</t>
  </si>
  <si>
    <t>RANSAU</t>
  </si>
  <si>
    <t>RANCCGE</t>
  </si>
  <si>
    <t>RA115466</t>
  </si>
  <si>
    <t>PADELPA</t>
  </si>
  <si>
    <t>PVFCOMOS</t>
  </si>
  <si>
    <t>RANSA</t>
  </si>
  <si>
    <t>PCOR2TEN</t>
  </si>
  <si>
    <t>TIL1PCOR</t>
  </si>
  <si>
    <t>R080</t>
  </si>
  <si>
    <t>FDO154</t>
  </si>
  <si>
    <t>TENOSFDO</t>
  </si>
  <si>
    <t>PILLANLELBUN__066</t>
  </si>
  <si>
    <t>TEN1ITA</t>
  </si>
  <si>
    <t>PTACOR1</t>
  </si>
  <si>
    <t>TEN154661</t>
  </si>
  <si>
    <t>TEN2ITA</t>
  </si>
  <si>
    <t>TEN15466</t>
  </si>
  <si>
    <t>G_CIPRE</t>
  </si>
  <si>
    <t>G_ISLA</t>
  </si>
  <si>
    <t>CIPCUR</t>
  </si>
  <si>
    <t>G_CURIL</t>
  </si>
  <si>
    <t>CURMEL</t>
  </si>
  <si>
    <t>CURCIP</t>
  </si>
  <si>
    <t>CURI</t>
  </si>
  <si>
    <t>IT154220</t>
  </si>
  <si>
    <t>ITARAN</t>
  </si>
  <si>
    <t>ITAJAH</t>
  </si>
  <si>
    <t>ITAPAR</t>
  </si>
  <si>
    <t>ITA15466</t>
  </si>
  <si>
    <t>ITATR1</t>
  </si>
  <si>
    <t>I005</t>
  </si>
  <si>
    <t>NCURI</t>
  </si>
  <si>
    <t>ITASA</t>
  </si>
  <si>
    <t>MELITA</t>
  </si>
  <si>
    <t>MELCUR</t>
  </si>
  <si>
    <t>MELA</t>
  </si>
  <si>
    <t>MAUITA</t>
  </si>
  <si>
    <t>CGEMAU</t>
  </si>
  <si>
    <t>LINPAR</t>
  </si>
  <si>
    <t>LINTR1</t>
  </si>
  <si>
    <t>PARITA</t>
  </si>
  <si>
    <t>PARTR1</t>
  </si>
  <si>
    <t>PARTR2</t>
  </si>
  <si>
    <t>CHICHAR</t>
  </si>
  <si>
    <t>CHI15466</t>
  </si>
  <si>
    <t>I008</t>
  </si>
  <si>
    <t>CHASFE</t>
  </si>
  <si>
    <t>CHACO1</t>
  </si>
  <si>
    <t>CHA15422</t>
  </si>
  <si>
    <t>CHA15466</t>
  </si>
  <si>
    <t>LANCHA</t>
  </si>
  <si>
    <t>LANTR3</t>
  </si>
  <si>
    <t>LANSA</t>
  </si>
  <si>
    <t>CONCH1</t>
  </si>
  <si>
    <t>CONVI1</t>
  </si>
  <si>
    <t>CONVI2</t>
  </si>
  <si>
    <t>CONAT7</t>
  </si>
  <si>
    <t>CONTR1</t>
  </si>
  <si>
    <t>CONTR2</t>
  </si>
  <si>
    <t>CONTR3</t>
  </si>
  <si>
    <t>UALSV1</t>
  </si>
  <si>
    <t>UALSV2</t>
  </si>
  <si>
    <t>UALCOR</t>
  </si>
  <si>
    <t>HUA15422</t>
  </si>
  <si>
    <t>I013</t>
  </si>
  <si>
    <t>VTECO1</t>
  </si>
  <si>
    <t>VTECO2</t>
  </si>
  <si>
    <t>VTEUA1</t>
  </si>
  <si>
    <t>SVIHUA</t>
  </si>
  <si>
    <t>SVI15466</t>
  </si>
  <si>
    <t>SVI15413</t>
  </si>
  <si>
    <t>R169</t>
  </si>
  <si>
    <t>R170</t>
  </si>
  <si>
    <t>SVISA</t>
  </si>
  <si>
    <t>OXYARR</t>
  </si>
  <si>
    <t>EFE</t>
  </si>
  <si>
    <t>ENAP BIO BIO</t>
  </si>
  <si>
    <t>FPC</t>
  </si>
  <si>
    <t>MASISA-MAPAL</t>
  </si>
  <si>
    <t>PETROPOWER</t>
  </si>
  <si>
    <t>MAULE</t>
  </si>
  <si>
    <t>MIN. VALLE CENTRAL</t>
  </si>
  <si>
    <t>MOLY-COP</t>
  </si>
  <si>
    <t>PAP. BIO BIO</t>
  </si>
  <si>
    <t>PAP. PACIFICO</t>
  </si>
  <si>
    <t>OXYEKA</t>
  </si>
  <si>
    <t>OXYC</t>
  </si>
  <si>
    <t>EKAOXY</t>
  </si>
  <si>
    <t>EKA</t>
  </si>
  <si>
    <t>ARRSVI</t>
  </si>
  <si>
    <t>ARRHUA</t>
  </si>
  <si>
    <t>ARROXY</t>
  </si>
  <si>
    <t>I006</t>
  </si>
  <si>
    <t>BOCQUI</t>
  </si>
  <si>
    <t>MAPHUA</t>
  </si>
  <si>
    <t>MAPFOP</t>
  </si>
  <si>
    <t>R103</t>
  </si>
  <si>
    <t>FOPMAP</t>
  </si>
  <si>
    <t>R075</t>
  </si>
  <si>
    <t>QUICOR</t>
  </si>
  <si>
    <t>QUIBOC</t>
  </si>
  <si>
    <t>CORQUI</t>
  </si>
  <si>
    <t>COR15466</t>
  </si>
  <si>
    <t>CORTR4</t>
  </si>
  <si>
    <t>ROSARIO_______066</t>
  </si>
  <si>
    <t>CHUROS</t>
  </si>
  <si>
    <t>ROSACHU</t>
  </si>
  <si>
    <t>ROSAREN</t>
  </si>
  <si>
    <t>ROSA6613</t>
  </si>
  <si>
    <t>RENROSA</t>
  </si>
  <si>
    <t>ANC500T2</t>
  </si>
  <si>
    <t>G_CANDEL</t>
  </si>
  <si>
    <t>CTRL_CANDELARIA</t>
  </si>
  <si>
    <t>ITAANC1</t>
  </si>
  <si>
    <t>ITAANC2</t>
  </si>
  <si>
    <t>ANC220T1</t>
  </si>
  <si>
    <t>ANC220T2</t>
  </si>
  <si>
    <t>I020</t>
  </si>
  <si>
    <t>G_ANTIL</t>
  </si>
  <si>
    <t>CTRL_ANTILHUE</t>
  </si>
  <si>
    <t>PACIFIC HYDRO</t>
  </si>
  <si>
    <t>ME110220</t>
  </si>
  <si>
    <t>CHISELV</t>
  </si>
  <si>
    <t>CTRL_LOS PINOS</t>
  </si>
  <si>
    <t>LOS PINOS</t>
  </si>
  <si>
    <t>CTRL_NUEVA_ALDEA</t>
  </si>
  <si>
    <t>PAN_NALD</t>
  </si>
  <si>
    <t>SELVDCHI</t>
  </si>
  <si>
    <t>G_CORO</t>
  </si>
  <si>
    <t>G_HORCO</t>
  </si>
  <si>
    <t>CTRL_HORCONES</t>
  </si>
  <si>
    <t>CTRL_CONSTITUCION_1</t>
  </si>
  <si>
    <t>CTRL_CONSTITUCION_2</t>
  </si>
  <si>
    <t>CONSELEK1</t>
  </si>
  <si>
    <t>VALCHUM</t>
  </si>
  <si>
    <t>VALPIC</t>
  </si>
  <si>
    <t>VALLAG</t>
  </si>
  <si>
    <t>CHUMVAL</t>
  </si>
  <si>
    <t>PICVAL</t>
  </si>
  <si>
    <t>LAGVAL</t>
  </si>
  <si>
    <t>LAGPAILL</t>
  </si>
  <si>
    <t>PAILLLAG</t>
  </si>
  <si>
    <t>PAILPICH</t>
  </si>
  <si>
    <t>PICHPAIL</t>
  </si>
  <si>
    <t>PICHLAUN</t>
  </si>
  <si>
    <t>LAUNPICH</t>
  </si>
  <si>
    <t>LAUNOSOR</t>
  </si>
  <si>
    <t>BBLAPURR</t>
  </si>
  <si>
    <t>BUINFATI</t>
  </si>
  <si>
    <t>FATIBUIN</t>
  </si>
  <si>
    <t>PURRBBLA</t>
  </si>
  <si>
    <t>PURRFRUT</t>
  </si>
  <si>
    <t>FRUTPURR</t>
  </si>
  <si>
    <t>FRUTPVAR</t>
  </si>
  <si>
    <t>PVARFRU</t>
  </si>
  <si>
    <t>PVARMELL</t>
  </si>
  <si>
    <t>MEL66220</t>
  </si>
  <si>
    <t>RESIST. PU.</t>
  </si>
  <si>
    <t>CBB</t>
  </si>
  <si>
    <t>PEHUI</t>
  </si>
  <si>
    <t>S4</t>
  </si>
  <si>
    <t>S5</t>
  </si>
  <si>
    <t>S6</t>
  </si>
  <si>
    <t>OSORLAUN</t>
  </si>
  <si>
    <t>I016R1</t>
  </si>
  <si>
    <t>ANCUD_________110</t>
  </si>
  <si>
    <t>DEGAÑ_________110</t>
  </si>
  <si>
    <t>CTRL_SAUZAL1_SLTO1</t>
  </si>
  <si>
    <t>CTRL_SAUZAL2</t>
  </si>
  <si>
    <t>JAHSA1</t>
  </si>
  <si>
    <t>JAHSA2</t>
  </si>
  <si>
    <t>AJ110220</t>
  </si>
  <si>
    <t>AJ11066</t>
  </si>
  <si>
    <t>I017</t>
  </si>
  <si>
    <t>SAUJA1</t>
  </si>
  <si>
    <t>SAUJA2</t>
  </si>
  <si>
    <t>SA110154</t>
  </si>
  <si>
    <t>SAU11013</t>
  </si>
  <si>
    <t>NETSAU</t>
  </si>
  <si>
    <t>MA110220</t>
  </si>
  <si>
    <t>AJ66110</t>
  </si>
  <si>
    <t>JAHPAI</t>
  </si>
  <si>
    <t>BUIJAH</t>
  </si>
  <si>
    <t>QUELLON</t>
  </si>
  <si>
    <t>BUIPAI</t>
  </si>
  <si>
    <t>PAI66154</t>
  </si>
  <si>
    <t>PAIJAH</t>
  </si>
  <si>
    <t>PAIRAN</t>
  </si>
  <si>
    <t>TGMOSTA1</t>
  </si>
  <si>
    <t>SFMGRA</t>
  </si>
  <si>
    <t>GRSSFM</t>
  </si>
  <si>
    <t>GRAIND</t>
  </si>
  <si>
    <t>INDGRA</t>
  </si>
  <si>
    <t>INDDOL</t>
  </si>
  <si>
    <t>R081</t>
  </si>
  <si>
    <t>DOLIND</t>
  </si>
  <si>
    <t>DOLRA1</t>
  </si>
  <si>
    <t>RA1DOL</t>
  </si>
  <si>
    <t>RANMAE</t>
  </si>
  <si>
    <t>RA166154</t>
  </si>
  <si>
    <t>RA266154</t>
  </si>
  <si>
    <t>MAERA1</t>
  </si>
  <si>
    <t>MAELLI</t>
  </si>
  <si>
    <t>MAE6613</t>
  </si>
  <si>
    <t>LLIMAE</t>
  </si>
  <si>
    <t>LLICHU</t>
  </si>
  <si>
    <t>CHULLI</t>
  </si>
  <si>
    <t>RENPEL</t>
  </si>
  <si>
    <t>PELREN</t>
  </si>
  <si>
    <t>PELSFDO</t>
  </si>
  <si>
    <t>SFDOPEL</t>
  </si>
  <si>
    <t>SFDOCHI</t>
  </si>
  <si>
    <t>SDO66154</t>
  </si>
  <si>
    <t>CHISFDO</t>
  </si>
  <si>
    <t>CHIQUIN</t>
  </si>
  <si>
    <t>QUINCHI</t>
  </si>
  <si>
    <t>QUINCUR</t>
  </si>
  <si>
    <t>SPCCUR</t>
  </si>
  <si>
    <t>SPCITA</t>
  </si>
  <si>
    <t>TENO66</t>
  </si>
  <si>
    <t>TENO662</t>
  </si>
  <si>
    <t>TENQUI</t>
  </si>
  <si>
    <t>CURSPC</t>
  </si>
  <si>
    <t>ITATR2</t>
  </si>
  <si>
    <t>ITA66154</t>
  </si>
  <si>
    <t>ITASPC</t>
  </si>
  <si>
    <t>ITAAVP</t>
  </si>
  <si>
    <t>ITASRA</t>
  </si>
  <si>
    <t>SRAITA</t>
  </si>
  <si>
    <t>SRAPAN2</t>
  </si>
  <si>
    <t>AVPITA</t>
  </si>
  <si>
    <t>AVPPAN1</t>
  </si>
  <si>
    <t>G_LICAN</t>
  </si>
  <si>
    <t>licance</t>
  </si>
  <si>
    <t>PANAVP1</t>
  </si>
  <si>
    <t>PANTAL1</t>
  </si>
  <si>
    <t>PANSRA2</t>
  </si>
  <si>
    <t>PANTAL2</t>
  </si>
  <si>
    <t>MAISMI</t>
  </si>
  <si>
    <t>MAU66154</t>
  </si>
  <si>
    <t>SMITAL</t>
  </si>
  <si>
    <t>SMIMAU</t>
  </si>
  <si>
    <t>SanIgnac</t>
  </si>
  <si>
    <t>TALPAN1</t>
  </si>
  <si>
    <t>TALPAN2</t>
  </si>
  <si>
    <t>TALSMI</t>
  </si>
  <si>
    <t>SJAVAL</t>
  </si>
  <si>
    <t>G_CELCO</t>
  </si>
  <si>
    <t>R_CELCO</t>
  </si>
  <si>
    <t>CON66232</t>
  </si>
  <si>
    <t>TUN1JAH</t>
  </si>
  <si>
    <t>TUN2PAI</t>
  </si>
  <si>
    <t>TUN2PCOR2</t>
  </si>
  <si>
    <t>TUN1PCOR1</t>
  </si>
  <si>
    <t>TILCOCO2______154</t>
  </si>
  <si>
    <t>TIL2PCOR2</t>
  </si>
  <si>
    <t>TIL2IND</t>
  </si>
  <si>
    <t>S.FERNANDO____154</t>
  </si>
  <si>
    <t>TENO2_________154</t>
  </si>
  <si>
    <t>TEN1PCOR</t>
  </si>
  <si>
    <t>G_SLIDIA</t>
  </si>
  <si>
    <t>EMPCOL</t>
  </si>
  <si>
    <t>PETRODOW______154</t>
  </si>
  <si>
    <t>VALSJA</t>
  </si>
  <si>
    <t>VALCLI</t>
  </si>
  <si>
    <t>PAN_LIN</t>
  </si>
  <si>
    <t>LCONLINA</t>
  </si>
  <si>
    <t>LCONPAN</t>
  </si>
  <si>
    <t>CLIVAL</t>
  </si>
  <si>
    <t>LINALCON</t>
  </si>
  <si>
    <t>LINANC</t>
  </si>
  <si>
    <t>LI66154</t>
  </si>
  <si>
    <t>LINCLI</t>
  </si>
  <si>
    <t>CODITEBTCOLB</t>
  </si>
  <si>
    <t>CODITEBTENDE</t>
  </si>
  <si>
    <t>LOSOAIHUENDE</t>
  </si>
  <si>
    <t>LOSOAIHUCOLB</t>
  </si>
  <si>
    <t>SAESQUELENDE</t>
  </si>
  <si>
    <t>SAESQUELCOLB</t>
  </si>
  <si>
    <t>COELCHA ENDESA</t>
  </si>
  <si>
    <t>COELCHA COLBUN</t>
  </si>
  <si>
    <t>CLLAMELICOLB</t>
  </si>
  <si>
    <t>CLLAMELIENDE</t>
  </si>
  <si>
    <t>CGED LIBRE</t>
  </si>
  <si>
    <t>LINLON</t>
  </si>
  <si>
    <t>LONLIN</t>
  </si>
  <si>
    <t>LONRET</t>
  </si>
  <si>
    <t>RETLON</t>
  </si>
  <si>
    <t>RETPAR</t>
  </si>
  <si>
    <t>PA154661</t>
  </si>
  <si>
    <t>PA154662</t>
  </si>
  <si>
    <t>PARRET</t>
  </si>
  <si>
    <t>NIQSCA</t>
  </si>
  <si>
    <t>SCA6613</t>
  </si>
  <si>
    <t>SCANIQ</t>
  </si>
  <si>
    <t>SCACOC</t>
  </si>
  <si>
    <t>COCSCA</t>
  </si>
  <si>
    <t>CHI66154</t>
  </si>
  <si>
    <t>CHIQUI</t>
  </si>
  <si>
    <t>CHIL6613</t>
  </si>
  <si>
    <t>G_NALDEA3</t>
  </si>
  <si>
    <t>QUICHI</t>
  </si>
  <si>
    <t>QUITRE</t>
  </si>
  <si>
    <t>TREQUI</t>
  </si>
  <si>
    <t>TRECHA</t>
  </si>
  <si>
    <t>CHACHOL</t>
  </si>
  <si>
    <t>FROLAJ</t>
  </si>
  <si>
    <t>L.CABRAS______066</t>
  </si>
  <si>
    <t>ELMANZANO_____066</t>
  </si>
  <si>
    <t>LARONDA_______066</t>
  </si>
  <si>
    <t>MANZ6613</t>
  </si>
  <si>
    <t>MANZCABR</t>
  </si>
  <si>
    <t>CABR6613</t>
  </si>
  <si>
    <t>CABRMANZ</t>
  </si>
  <si>
    <t>CABRSVTT</t>
  </si>
  <si>
    <t>SVTT6613</t>
  </si>
  <si>
    <t>SVTTCABR</t>
  </si>
  <si>
    <t>SVTTlLRON</t>
  </si>
  <si>
    <t>LAROSVTT</t>
  </si>
  <si>
    <t>LARO6613</t>
  </si>
  <si>
    <t>LAROSFER</t>
  </si>
  <si>
    <t>SFERLARO</t>
  </si>
  <si>
    <t>MALL6613</t>
  </si>
  <si>
    <t>CGEDQTILCGER</t>
  </si>
  <si>
    <t>QTMA1366</t>
  </si>
  <si>
    <t>MAQT6613</t>
  </si>
  <si>
    <t>COLCHAGUA_____066</t>
  </si>
  <si>
    <t>de_S.FERNANDO____066</t>
  </si>
  <si>
    <t>COLCSFER</t>
  </si>
  <si>
    <t>COLCHA6613</t>
  </si>
  <si>
    <t>SFERCOLCHA</t>
  </si>
  <si>
    <t>CHATR2</t>
  </si>
  <si>
    <t>CHAR6613</t>
  </si>
  <si>
    <t>CHACHI</t>
  </si>
  <si>
    <t>G_LAJA</t>
  </si>
  <si>
    <t>LAJCHA</t>
  </si>
  <si>
    <t>LAJA6613</t>
  </si>
  <si>
    <t>LAJSA</t>
  </si>
  <si>
    <t>CTRL_CONSTITUCION</t>
  </si>
  <si>
    <t>CHOLCHA</t>
  </si>
  <si>
    <t>PANEL_I</t>
  </si>
  <si>
    <t>PANEL_R</t>
  </si>
  <si>
    <t>LANPAN</t>
  </si>
  <si>
    <t>LAN66154</t>
  </si>
  <si>
    <t>LANNEG</t>
  </si>
  <si>
    <t>LANG6613</t>
  </si>
  <si>
    <t>PANLAN</t>
  </si>
  <si>
    <t>R093</t>
  </si>
  <si>
    <t>NEGLAN</t>
  </si>
  <si>
    <t>NEGREN</t>
  </si>
  <si>
    <t>RENNEG</t>
  </si>
  <si>
    <t>RENANG</t>
  </si>
  <si>
    <t>ANGREN</t>
  </si>
  <si>
    <t>ANGCOL</t>
  </si>
  <si>
    <t>ANGO6613</t>
  </si>
  <si>
    <t>COLANG</t>
  </si>
  <si>
    <t>COLVIC</t>
  </si>
  <si>
    <t>COLL6613</t>
  </si>
  <si>
    <t>VICCOL</t>
  </si>
  <si>
    <t>VICLAU</t>
  </si>
  <si>
    <t>VICT6613</t>
  </si>
  <si>
    <t>LAUVIC</t>
  </si>
  <si>
    <t>LAUPIL</t>
  </si>
  <si>
    <t>LAUT6613</t>
  </si>
  <si>
    <t>CONCO1</t>
  </si>
  <si>
    <t>CONCO2</t>
  </si>
  <si>
    <t>CO661541</t>
  </si>
  <si>
    <t>CO661542</t>
  </si>
  <si>
    <t>CO661543</t>
  </si>
  <si>
    <t>TOME6623</t>
  </si>
  <si>
    <t>TOMBEL</t>
  </si>
  <si>
    <t>PENCON</t>
  </si>
  <si>
    <t>PENBEL</t>
  </si>
  <si>
    <t>BELPEN</t>
  </si>
  <si>
    <t>BELTOM</t>
  </si>
  <si>
    <t>LICANCO_______066</t>
  </si>
  <si>
    <t>PLASCASAS_____066</t>
  </si>
  <si>
    <t>SPECOL2</t>
  </si>
  <si>
    <t>COLSPE2</t>
  </si>
  <si>
    <t>COLCOR1</t>
  </si>
  <si>
    <t>COLCOR2</t>
  </si>
  <si>
    <t>CORCO1</t>
  </si>
  <si>
    <t>COLLIPU</t>
  </si>
  <si>
    <t>CORCO2</t>
  </si>
  <si>
    <t>VCON</t>
  </si>
  <si>
    <t>CCON</t>
  </si>
  <si>
    <t>VVIC</t>
  </si>
  <si>
    <t>CVIC</t>
  </si>
  <si>
    <t>CORTR3</t>
  </si>
  <si>
    <t>COR66154</t>
  </si>
  <si>
    <t>ANCOA_________500</t>
  </si>
  <si>
    <t>MELIPULLI_____110</t>
  </si>
  <si>
    <t>STA.ELVIRA____066</t>
  </si>
  <si>
    <t>TEMPMO1</t>
  </si>
  <si>
    <t>PMOTEM1</t>
  </si>
  <si>
    <t>MELIPULLI_____066</t>
  </si>
  <si>
    <t>G_ARAUC</t>
  </si>
  <si>
    <t>R_ARAUC</t>
  </si>
  <si>
    <t>NETEO</t>
  </si>
  <si>
    <t>CARCUR</t>
  </si>
  <si>
    <t>CURCAR</t>
  </si>
  <si>
    <t>CURTPI</t>
  </si>
  <si>
    <t>TPI6613</t>
  </si>
  <si>
    <t>TPICUR</t>
  </si>
  <si>
    <t>TPIQUI</t>
  </si>
  <si>
    <t>QUITPI</t>
  </si>
  <si>
    <t>QUILEBU</t>
  </si>
  <si>
    <t>LEBUQUI</t>
  </si>
  <si>
    <t>LEBU6613</t>
  </si>
  <si>
    <t>G_PETRO</t>
  </si>
  <si>
    <t>PETHUA</t>
  </si>
  <si>
    <t>PETRO_Q</t>
  </si>
  <si>
    <t>SVI66154</t>
  </si>
  <si>
    <t>SVIBIO</t>
  </si>
  <si>
    <t>BIOSVI</t>
  </si>
  <si>
    <t>TE662201</t>
  </si>
  <si>
    <t>TEMU6623</t>
  </si>
  <si>
    <t>TEMVIC</t>
  </si>
  <si>
    <t>TEM_SUR</t>
  </si>
  <si>
    <t>TE662202</t>
  </si>
  <si>
    <t>PILTEM</t>
  </si>
  <si>
    <t>PILLAU</t>
  </si>
  <si>
    <t>SUR_TEM</t>
  </si>
  <si>
    <t>SUR_MET</t>
  </si>
  <si>
    <t>MET_SUR</t>
  </si>
  <si>
    <t>MAT_PIT</t>
  </si>
  <si>
    <t>PIT_MET</t>
  </si>
  <si>
    <t>PIT_LON</t>
  </si>
  <si>
    <t>PIT6613</t>
  </si>
  <si>
    <t>LONPUL1</t>
  </si>
  <si>
    <t>LONPUL2</t>
  </si>
  <si>
    <t>LONC6613</t>
  </si>
  <si>
    <t>LONPIT</t>
  </si>
  <si>
    <t>PULON1</t>
  </si>
  <si>
    <t>PULON2</t>
  </si>
  <si>
    <t>PULLLA</t>
  </si>
  <si>
    <t>PULPAN</t>
  </si>
  <si>
    <t>PAN6623</t>
  </si>
  <si>
    <t>PANPUL</t>
  </si>
  <si>
    <t>PCO215466</t>
  </si>
  <si>
    <t>PCOR166154</t>
  </si>
  <si>
    <t>PANLLA</t>
  </si>
  <si>
    <t>VAL66220</t>
  </si>
  <si>
    <t>VAL66131</t>
  </si>
  <si>
    <t>VAL66132</t>
  </si>
  <si>
    <t>ARAUCO - VALDIVIA</t>
  </si>
  <si>
    <t>ARAUCO - LICANTÉN</t>
  </si>
  <si>
    <t>ARAUCO - CONSTITUCIÓN</t>
  </si>
  <si>
    <t>PANELES ARAUCO</t>
  </si>
  <si>
    <t>ARAUCO - ARAUCO</t>
  </si>
  <si>
    <t>CEMENTO BIO BIO</t>
  </si>
  <si>
    <t>Pic1</t>
  </si>
  <si>
    <t>LLA6613</t>
  </si>
  <si>
    <t>Lla4a</t>
  </si>
  <si>
    <t>Lla4b</t>
  </si>
  <si>
    <t>PICH6613</t>
  </si>
  <si>
    <t>LAU6613</t>
  </si>
  <si>
    <t>G_PILMA</t>
  </si>
  <si>
    <t>PILM6613</t>
  </si>
  <si>
    <t>PILOSO</t>
  </si>
  <si>
    <t>PILLNE</t>
  </si>
  <si>
    <t>LNEOSO</t>
  </si>
  <si>
    <t>LNEPIL</t>
  </si>
  <si>
    <t>G_CAPU</t>
  </si>
  <si>
    <t>OSOR6613</t>
  </si>
  <si>
    <t>Pil1</t>
  </si>
  <si>
    <t>Pil2</t>
  </si>
  <si>
    <t>PURR6613</t>
  </si>
  <si>
    <t>FRUT6613</t>
  </si>
  <si>
    <t>PVA66131</t>
  </si>
  <si>
    <t>PVA66132</t>
  </si>
  <si>
    <t>G_CONST</t>
  </si>
  <si>
    <t>CON23266</t>
  </si>
  <si>
    <t>TOME2366</t>
  </si>
  <si>
    <t>TEM2366</t>
  </si>
  <si>
    <t>PAN2366</t>
  </si>
  <si>
    <t>TALCA26613</t>
  </si>
  <si>
    <t>TALCA16613</t>
  </si>
  <si>
    <t>MAE1366</t>
  </si>
  <si>
    <t>SAU13110</t>
  </si>
  <si>
    <t>SAUSLT1</t>
  </si>
  <si>
    <t>SAUSLT2</t>
  </si>
  <si>
    <t>G_SLITO</t>
  </si>
  <si>
    <t>SLTSAU1</t>
  </si>
  <si>
    <t>SLTSAU2</t>
  </si>
  <si>
    <t>RETSAU</t>
  </si>
  <si>
    <t>SCA1366</t>
  </si>
  <si>
    <t>CHIL1366</t>
  </si>
  <si>
    <t>CHAR1366</t>
  </si>
  <si>
    <t>LAJA1366</t>
  </si>
  <si>
    <t>LANG1366</t>
  </si>
  <si>
    <t>SVI13154</t>
  </si>
  <si>
    <t>R079</t>
  </si>
  <si>
    <t>R116</t>
  </si>
  <si>
    <t>LEBU1366</t>
  </si>
  <si>
    <t>TPI1366</t>
  </si>
  <si>
    <t>ANGO1366</t>
  </si>
  <si>
    <t>COLL1366</t>
  </si>
  <si>
    <t>VICT1366</t>
  </si>
  <si>
    <t>FOCURA</t>
  </si>
  <si>
    <t>LAUT1366</t>
  </si>
  <si>
    <t>PITR1366</t>
  </si>
  <si>
    <t>LONC1366</t>
  </si>
  <si>
    <t>Val1</t>
  </si>
  <si>
    <t>Val2</t>
  </si>
  <si>
    <t>LLA1366</t>
  </si>
  <si>
    <t>Pich</t>
  </si>
  <si>
    <t>LUNI1366</t>
  </si>
  <si>
    <t>PIC13661</t>
  </si>
  <si>
    <t>Oso2</t>
  </si>
  <si>
    <t>PILM1366</t>
  </si>
  <si>
    <t>PURR1366</t>
  </si>
  <si>
    <t>TUNICHE1______154</t>
  </si>
  <si>
    <t>TUNICHE2______154</t>
  </si>
  <si>
    <t>COLACO________110</t>
  </si>
  <si>
    <t>TUN1RAN</t>
  </si>
  <si>
    <t>TUN2RAN</t>
  </si>
  <si>
    <t>FRUT1366</t>
  </si>
  <si>
    <t>PVA13661</t>
  </si>
  <si>
    <t>PVA13662</t>
  </si>
  <si>
    <t>MOLINA________066</t>
  </si>
  <si>
    <t># med</t>
  </si>
  <si>
    <t>SISTEMAS</t>
  </si>
  <si>
    <t>SSAA_TRANSELEC</t>
  </si>
  <si>
    <t>SSAA_MAIPO</t>
  </si>
  <si>
    <t>CODELCO_TENIENTE</t>
  </si>
  <si>
    <t>CTRL_PEHUENCHE</t>
  </si>
  <si>
    <t>COOP._LOS_ANGELES</t>
  </si>
  <si>
    <t>SSAA_RUCUE</t>
  </si>
  <si>
    <t>INYECCION_ENDESA</t>
  </si>
  <si>
    <t>ENOR-TG1</t>
  </si>
  <si>
    <t>CTRL_ESPERANZA_TG</t>
  </si>
  <si>
    <t>GEN_VALDIVIA</t>
  </si>
  <si>
    <t>CTRL_CANUTILLAR</t>
  </si>
  <si>
    <t>CTRL_CIPRESES</t>
  </si>
  <si>
    <t>CTRL_ISLA</t>
  </si>
  <si>
    <t>CTRL_CURILLINQUE</t>
  </si>
  <si>
    <t>NETEO_CURILLINQUE</t>
  </si>
  <si>
    <t>C.PROPIOS_PEH</t>
  </si>
  <si>
    <t>GFPC</t>
  </si>
  <si>
    <t>CTRL_FPC</t>
  </si>
  <si>
    <t>PCORRAN</t>
  </si>
  <si>
    <t>CTRL_ABANICO</t>
  </si>
  <si>
    <t>CAP_HUACHIPATO</t>
  </si>
  <si>
    <t>OXY</t>
  </si>
  <si>
    <t>CTRL_BOCAMINA</t>
  </si>
  <si>
    <t>MASISA</t>
  </si>
  <si>
    <t>CCHISELIENDE</t>
  </si>
  <si>
    <t>CCHISELICOLB</t>
  </si>
  <si>
    <t>CCHITESQENDE</t>
  </si>
  <si>
    <t>CCHITESQCOLB</t>
  </si>
  <si>
    <t>CCHISCARENDE</t>
  </si>
  <si>
    <t>CCHISCARCOLB</t>
  </si>
  <si>
    <t>CCHICOCHENDE</t>
  </si>
  <si>
    <t>CCHICOCHCOLB</t>
  </si>
  <si>
    <t>CCHICHILENDE</t>
  </si>
  <si>
    <t>CCHICHILCOLB</t>
  </si>
  <si>
    <t>CCHIRECI1ENDE</t>
  </si>
  <si>
    <t>CCHIRECI1COLB</t>
  </si>
  <si>
    <t>CCHIRECI2ENDE</t>
  </si>
  <si>
    <t>CCHIRECI2COLB</t>
  </si>
  <si>
    <t>ETALSRAFENDE</t>
  </si>
  <si>
    <t>ETALSRAFAGEN</t>
  </si>
  <si>
    <t>ETALSCLEENDE</t>
  </si>
  <si>
    <t>ETALSCLEAGEN</t>
  </si>
  <si>
    <t>ETALTALCENDE</t>
  </si>
  <si>
    <t>ETALTALCAGEN</t>
  </si>
  <si>
    <t>ETALCINCENDE</t>
  </si>
  <si>
    <t>ETALCINCAGEN</t>
  </si>
  <si>
    <t>CHUMA6613</t>
  </si>
  <si>
    <t>CCHACHOLENDE</t>
  </si>
  <si>
    <t>CCHACHOLCOLB</t>
  </si>
  <si>
    <t>CCHACABRENDE</t>
  </si>
  <si>
    <t>CCHACABRCOLB</t>
  </si>
  <si>
    <t>LIN.NORTE_____066</t>
  </si>
  <si>
    <t>CHACAHUIN_____066</t>
  </si>
  <si>
    <t>Subsistema</t>
  </si>
  <si>
    <t>ANCJAH</t>
  </si>
  <si>
    <t>CHOQUE</t>
  </si>
  <si>
    <t>QUECHO</t>
  </si>
  <si>
    <t>MOLINOS_______110</t>
  </si>
  <si>
    <t>ENLASA</t>
  </si>
  <si>
    <t>CTRL_TRAPEN</t>
  </si>
  <si>
    <t>FATIMA________066</t>
  </si>
  <si>
    <t>FATIMA________015</t>
  </si>
  <si>
    <t>FATI6613</t>
  </si>
  <si>
    <t>FATIHOSP</t>
  </si>
  <si>
    <t>RTRAPEN</t>
  </si>
  <si>
    <t>C.PROPIO CTRL TRAPEN</t>
  </si>
  <si>
    <t>T.BOCAS_______066</t>
  </si>
  <si>
    <t>TBOPIC</t>
  </si>
  <si>
    <t>ALAMEDA_______066</t>
  </si>
  <si>
    <t>CACHAPOAL_____066</t>
  </si>
  <si>
    <t>CACHA6613</t>
  </si>
  <si>
    <t>LOMIRANDA_____066</t>
  </si>
  <si>
    <t>LORETO________066</t>
  </si>
  <si>
    <t>LOMI6613</t>
  </si>
  <si>
    <t>LORE6613</t>
  </si>
  <si>
    <t>TUNI6613</t>
  </si>
  <si>
    <t>ALAM6613</t>
  </si>
  <si>
    <t>PICTBO</t>
  </si>
  <si>
    <t>CORRAL________066</t>
  </si>
  <si>
    <t>TBOCOR</t>
  </si>
  <si>
    <t>CORTBO</t>
  </si>
  <si>
    <t>TAP_S.RAFAEL__066</t>
  </si>
  <si>
    <t>CTR_LEBU_CRISTORO</t>
  </si>
  <si>
    <t>CRISTORO</t>
  </si>
  <si>
    <t>GLEBU</t>
  </si>
  <si>
    <t>V.PRAT________066</t>
  </si>
  <si>
    <t>PARRONAL______066</t>
  </si>
  <si>
    <t>HUALAÑE_______066</t>
  </si>
  <si>
    <t>LICANTEN______066</t>
  </si>
  <si>
    <t>RANGUILI______066</t>
  </si>
  <si>
    <t>IT_S4</t>
  </si>
  <si>
    <t>SRAVPRA</t>
  </si>
  <si>
    <t>VPRASRA</t>
  </si>
  <si>
    <t>VPRAPAR</t>
  </si>
  <si>
    <t>PARVPRA</t>
  </si>
  <si>
    <t>PARHUA</t>
  </si>
  <si>
    <t>HUAPAR</t>
  </si>
  <si>
    <t>HUARAG</t>
  </si>
  <si>
    <t>BUIN6613</t>
  </si>
  <si>
    <t>HUALIC</t>
  </si>
  <si>
    <t>LICHUA</t>
  </si>
  <si>
    <t>RAGHUA</t>
  </si>
  <si>
    <t>ITAHUE________013</t>
  </si>
  <si>
    <t>ITAH1366</t>
  </si>
  <si>
    <t>ITAH6613</t>
  </si>
  <si>
    <t>PARRAL________013</t>
  </si>
  <si>
    <t>PAR6613</t>
  </si>
  <si>
    <t>PAR1366</t>
  </si>
  <si>
    <t>CAUQUENES_____066</t>
  </si>
  <si>
    <t>CAUQUENES_____013</t>
  </si>
  <si>
    <t>CAU1366</t>
  </si>
  <si>
    <t>CAU6613</t>
  </si>
  <si>
    <t>RETIRO________013</t>
  </si>
  <si>
    <t>RET6613</t>
  </si>
  <si>
    <t>RET1366</t>
  </si>
  <si>
    <t>CONSTIT1______023</t>
  </si>
  <si>
    <t>CON66231</t>
  </si>
  <si>
    <t>CON23661</t>
  </si>
  <si>
    <t>LAPALMA_______013</t>
  </si>
  <si>
    <t>S.VICENTETT___013</t>
  </si>
  <si>
    <t>CGEDSAUZCGER</t>
  </si>
  <si>
    <t>7810COCHENDE</t>
  </si>
  <si>
    <t>4222LANGENDE</t>
  </si>
  <si>
    <t>3528ARENENDE</t>
  </si>
  <si>
    <t>CHIVENDE</t>
  </si>
  <si>
    <t>8288CCHAENDE</t>
  </si>
  <si>
    <t>COROENDE</t>
  </si>
  <si>
    <t>8289EJERENDE</t>
  </si>
  <si>
    <t>6291ELAVENDE</t>
  </si>
  <si>
    <t>3519ESCUENDE</t>
  </si>
  <si>
    <t>IMAIENDE</t>
  </si>
  <si>
    <t>LAROENDE</t>
  </si>
  <si>
    <t>LATOENDE</t>
  </si>
  <si>
    <t>LOMIENDE</t>
  </si>
  <si>
    <t>5799MALLIBEN</t>
  </si>
  <si>
    <t>PUCHIBEN</t>
  </si>
  <si>
    <t>PUCHENDE</t>
  </si>
  <si>
    <t>2554SMIGIBEN</t>
  </si>
  <si>
    <t>TALCENDE</t>
  </si>
  <si>
    <t>ROSAENDE</t>
  </si>
  <si>
    <t>6317SFCOENDE</t>
  </si>
  <si>
    <t>8323SVCTENDE</t>
  </si>
  <si>
    <t>7819SELVENDE</t>
  </si>
  <si>
    <t>4284TUMBENDE</t>
  </si>
  <si>
    <t>5798TUNIENDE</t>
  </si>
  <si>
    <t>CACHENDE</t>
  </si>
  <si>
    <t>SUM_CGED</t>
  </si>
  <si>
    <t>CHAC6613</t>
  </si>
  <si>
    <t>CHAC1366</t>
  </si>
  <si>
    <t>LAPAL1366</t>
  </si>
  <si>
    <t>MOLI1366</t>
  </si>
  <si>
    <t>RAUQ1366</t>
  </si>
  <si>
    <t>VALEG1366</t>
  </si>
  <si>
    <t>VALEG6613</t>
  </si>
  <si>
    <t>ISLAD1366</t>
  </si>
  <si>
    <t>VILLAR1366</t>
  </si>
  <si>
    <t>TUNI1366</t>
  </si>
  <si>
    <t>TIMBE1366</t>
  </si>
  <si>
    <t>TALCAH1366</t>
  </si>
  <si>
    <t>STAELV1366</t>
  </si>
  <si>
    <t>S.VICE1366</t>
  </si>
  <si>
    <t>S.PEDS1366</t>
  </si>
  <si>
    <t>S.MIGU1366</t>
  </si>
  <si>
    <t>ROSAR1366</t>
  </si>
  <si>
    <t>RENG1366</t>
  </si>
  <si>
    <t>PUMAH1366</t>
  </si>
  <si>
    <t>PUCON1366</t>
  </si>
  <si>
    <t>PUCHO1566</t>
  </si>
  <si>
    <t>PILLA1366</t>
  </si>
  <si>
    <t>PIDU1366</t>
  </si>
  <si>
    <t>PERA1566</t>
  </si>
  <si>
    <t>PENCO1366</t>
  </si>
  <si>
    <t>PELEQ1366</t>
  </si>
  <si>
    <t>PANGUI1366</t>
  </si>
  <si>
    <t>PLASC1366</t>
  </si>
  <si>
    <t>MAUL1366</t>
  </si>
  <si>
    <t>M.DEV1366</t>
  </si>
  <si>
    <t>MALLO1366</t>
  </si>
  <si>
    <t>MAH1366</t>
  </si>
  <si>
    <t>LORE1366</t>
  </si>
  <si>
    <t>L.COLO1366</t>
  </si>
  <si>
    <t>LOMI1366</t>
  </si>
  <si>
    <t>LIRQ1366</t>
  </si>
  <si>
    <t>LATO1366</t>
  </si>
  <si>
    <t>LASEN1366</t>
  </si>
  <si>
    <t>L.CAB1366</t>
  </si>
  <si>
    <t>LARO1366</t>
  </si>
  <si>
    <t>HOSPI1366</t>
  </si>
  <si>
    <t>GRANE1566</t>
  </si>
  <si>
    <t>FATI1366</t>
  </si>
  <si>
    <t>ESCUA1366</t>
  </si>
  <si>
    <t>ELMAN1566</t>
  </si>
  <si>
    <t>ALAM1566</t>
  </si>
  <si>
    <t>ANDA1366</t>
  </si>
  <si>
    <t>ABLA1366</t>
  </si>
  <si>
    <t>BUIN1366</t>
  </si>
  <si>
    <t>CACHA1366</t>
  </si>
  <si>
    <t>CHIGUA1366</t>
  </si>
  <si>
    <t>CHIMBA1366</t>
  </si>
  <si>
    <t>CHIVI1366</t>
  </si>
  <si>
    <t>CHUMA1366</t>
  </si>
  <si>
    <t>COLCHA1566</t>
  </si>
  <si>
    <t>COLO1366</t>
  </si>
  <si>
    <t>CORO1566</t>
  </si>
  <si>
    <t>DUQUE2366</t>
  </si>
  <si>
    <t>EJE1366</t>
  </si>
  <si>
    <t>ELAVE2366</t>
  </si>
  <si>
    <t>S.JAVIER______023</t>
  </si>
  <si>
    <t>SJA6623</t>
  </si>
  <si>
    <t>SJA2366</t>
  </si>
  <si>
    <t>TALCA_________013</t>
  </si>
  <si>
    <t>TAL1366</t>
  </si>
  <si>
    <t>SRA6613</t>
  </si>
  <si>
    <t>SRA1366</t>
  </si>
  <si>
    <t>LINARES_______013</t>
  </si>
  <si>
    <t>LIN1366</t>
  </si>
  <si>
    <t>LIN6613</t>
  </si>
  <si>
    <t>PLACILLA______066</t>
  </si>
  <si>
    <t>NANCAGUA______066</t>
  </si>
  <si>
    <t>NANCAGUA______013</t>
  </si>
  <si>
    <t>SFEPLA</t>
  </si>
  <si>
    <t>PLASFE</t>
  </si>
  <si>
    <t>PLA1366</t>
  </si>
  <si>
    <t>PLA6613</t>
  </si>
  <si>
    <t>PLANAN</t>
  </si>
  <si>
    <t>NANPLA</t>
  </si>
  <si>
    <t>NAN6613</t>
  </si>
  <si>
    <t>NAN1366</t>
  </si>
  <si>
    <t>V.PRAT________013</t>
  </si>
  <si>
    <t>PARRONAL______013</t>
  </si>
  <si>
    <t>HUALAÑE_______013</t>
  </si>
  <si>
    <t>LICANTEN______013</t>
  </si>
  <si>
    <t>RANGUILI______013</t>
  </si>
  <si>
    <t>VPRA1366</t>
  </si>
  <si>
    <t>VPRA6613</t>
  </si>
  <si>
    <t>HUA1366</t>
  </si>
  <si>
    <t>HUA6613</t>
  </si>
  <si>
    <t>LIC1366</t>
  </si>
  <si>
    <t>LIC6613</t>
  </si>
  <si>
    <t>RAG1366</t>
  </si>
  <si>
    <t>RAG6613</t>
  </si>
  <si>
    <t>IT_S5</t>
  </si>
  <si>
    <t>IT_S6</t>
  </si>
  <si>
    <t>IT_S3</t>
  </si>
  <si>
    <t>Jahuel-2</t>
  </si>
  <si>
    <t>MAIJAH2</t>
  </si>
  <si>
    <t>GTRAPEN</t>
  </si>
  <si>
    <t>SALMOFOOD II</t>
  </si>
  <si>
    <t>GTENO</t>
  </si>
  <si>
    <t>CTRL_TENO</t>
  </si>
  <si>
    <t>RTENO</t>
  </si>
  <si>
    <t>CONSUMO PROPIO C.TENO</t>
  </si>
  <si>
    <t>GLINARES</t>
  </si>
  <si>
    <t>TECNORED</t>
  </si>
  <si>
    <t>CTRL_LINARES</t>
  </si>
  <si>
    <t>GGREGORIO</t>
  </si>
  <si>
    <t>EMELANCOEMER</t>
  </si>
  <si>
    <t>CTRL_S.GREGORIO</t>
  </si>
  <si>
    <t>CHARCAB</t>
  </si>
  <si>
    <t>CABRERO_______066</t>
  </si>
  <si>
    <t>CABRERO_______013</t>
  </si>
  <si>
    <t>CABCHAR</t>
  </si>
  <si>
    <t>CAB6613</t>
  </si>
  <si>
    <t>GORAFTI</t>
  </si>
  <si>
    <t>ORAFTI</t>
  </si>
  <si>
    <t>CTRL_ORAFTI</t>
  </si>
  <si>
    <t>CAB13/66</t>
  </si>
  <si>
    <t>NUEVA ENERGIA</t>
  </si>
  <si>
    <t>NE6613</t>
  </si>
  <si>
    <t>NE1366</t>
  </si>
  <si>
    <t>EAGON</t>
  </si>
  <si>
    <t>LOT6613</t>
  </si>
  <si>
    <t>LOTA__________013</t>
  </si>
  <si>
    <t>LOT1366</t>
  </si>
  <si>
    <t>GNEWEN</t>
  </si>
  <si>
    <t>GAS SUR</t>
  </si>
  <si>
    <t>CTRL_NEWEN</t>
  </si>
  <si>
    <t>LICIMP</t>
  </si>
  <si>
    <t>IMPERIAL______066</t>
  </si>
  <si>
    <t>LICANCO_______013</t>
  </si>
  <si>
    <t>IMPERIAL______013</t>
  </si>
  <si>
    <t>IMPLIC</t>
  </si>
  <si>
    <t>IMP6613</t>
  </si>
  <si>
    <t>IMP1366</t>
  </si>
  <si>
    <t>Melipu6</t>
  </si>
  <si>
    <t>QUILMO________033</t>
  </si>
  <si>
    <t>L.LAJUELAS____033</t>
  </si>
  <si>
    <t>STA.ELISA_____033</t>
  </si>
  <si>
    <t>RECINTO_______033</t>
  </si>
  <si>
    <t>QUI6633</t>
  </si>
  <si>
    <t>QUI3366</t>
  </si>
  <si>
    <t>QUILAJ</t>
  </si>
  <si>
    <t>LAJQUI</t>
  </si>
  <si>
    <t>LAJELI</t>
  </si>
  <si>
    <t>LAJREC</t>
  </si>
  <si>
    <t>STA.ELISA_____023</t>
  </si>
  <si>
    <t>RECINTO_______013</t>
  </si>
  <si>
    <t>ELILAJ</t>
  </si>
  <si>
    <t>ELI2366</t>
  </si>
  <si>
    <t>ELI6623</t>
  </si>
  <si>
    <t>REC1366</t>
  </si>
  <si>
    <t>REC6613</t>
  </si>
  <si>
    <t>RECLAJ</t>
  </si>
  <si>
    <t>TENO__________013</t>
  </si>
  <si>
    <t>TEN13154</t>
  </si>
  <si>
    <t>TEN15413</t>
  </si>
  <si>
    <t>PARRO6613</t>
  </si>
  <si>
    <t>PARRO1366</t>
  </si>
  <si>
    <t>LICA6613</t>
  </si>
  <si>
    <t>LICA1366</t>
  </si>
  <si>
    <t>G_TRUFUL</t>
  </si>
  <si>
    <t>HIDROELEC</t>
  </si>
  <si>
    <t>MALLOA________154</t>
  </si>
  <si>
    <t>TIL1MALLO</t>
  </si>
  <si>
    <t>TIL2MALLO</t>
  </si>
  <si>
    <t>MALLOTIL1</t>
  </si>
  <si>
    <t>MALLOTIL2</t>
  </si>
  <si>
    <t>MALLOA________066</t>
  </si>
  <si>
    <t>MALLOPELE</t>
  </si>
  <si>
    <t>PELEMALLO</t>
  </si>
  <si>
    <t>MALL66154</t>
  </si>
  <si>
    <t>MALL15466</t>
  </si>
  <si>
    <t>G_PANGUIP</t>
  </si>
  <si>
    <t>PANGUIPULLI</t>
  </si>
  <si>
    <t>CTRL_PULLINQUE</t>
  </si>
  <si>
    <t>S.F.MOSTAZAL__013</t>
  </si>
  <si>
    <t>SFM1366</t>
  </si>
  <si>
    <t>SFM6613</t>
  </si>
  <si>
    <t>CLANLANGENDE</t>
  </si>
  <si>
    <t>CLANLANGCOLBB</t>
  </si>
  <si>
    <t>CLANLANGCOLBV</t>
  </si>
  <si>
    <t>CHIMBA6613</t>
  </si>
  <si>
    <t>de_CHIMBARONGO___013</t>
  </si>
  <si>
    <t>RAUQUEN_______066</t>
  </si>
  <si>
    <t>RAUCURI</t>
  </si>
  <si>
    <t>RAUTENO</t>
  </si>
  <si>
    <t>RAUQUEN6613</t>
  </si>
  <si>
    <t>TENRAU</t>
  </si>
  <si>
    <t>CURRAU</t>
  </si>
  <si>
    <t>LAPALMA_______066</t>
  </si>
  <si>
    <t>de_S.JAVIER______066</t>
  </si>
  <si>
    <t>LPALTALC</t>
  </si>
  <si>
    <t>LAPALMA6613</t>
  </si>
  <si>
    <t>LPALSJAV</t>
  </si>
  <si>
    <t>TALCLPAL</t>
  </si>
  <si>
    <t>SJAVLPAL</t>
  </si>
  <si>
    <t>LIN.NORTE_____013</t>
  </si>
  <si>
    <t>LIN.N1366</t>
  </si>
  <si>
    <t>LIN.N6613</t>
  </si>
  <si>
    <t>MAULE6613</t>
  </si>
  <si>
    <t>PIDUCO________066</t>
  </si>
  <si>
    <t>TALCPIDU</t>
  </si>
  <si>
    <t>PIDUTALC</t>
  </si>
  <si>
    <t>PIDU6613</t>
  </si>
  <si>
    <t>LONGAVI_______013</t>
  </si>
  <si>
    <t>LONGA1366</t>
  </si>
  <si>
    <t>LONGA6613</t>
  </si>
  <si>
    <t>PANIMAVIDA____013</t>
  </si>
  <si>
    <t>de_PANIMAVIDA____066</t>
  </si>
  <si>
    <t>PANI1366</t>
  </si>
  <si>
    <t>de_PANIMAVIDA____013</t>
  </si>
  <si>
    <t>PANI6613</t>
  </si>
  <si>
    <t>CAUQLVEG</t>
  </si>
  <si>
    <t>LVEGA6613</t>
  </si>
  <si>
    <t>LVEGCAUQ</t>
  </si>
  <si>
    <t>LVEGA1366</t>
  </si>
  <si>
    <t>S.GREGORIO____066</t>
  </si>
  <si>
    <t>S.GREGORIO____013</t>
  </si>
  <si>
    <t>de_S.GREGORIO____066</t>
  </si>
  <si>
    <t>PARSGRE</t>
  </si>
  <si>
    <t>de_S.GREGORIO____013</t>
  </si>
  <si>
    <t>SGREPARR</t>
  </si>
  <si>
    <t>SGRE6613</t>
  </si>
  <si>
    <t>SGRENIQ</t>
  </si>
  <si>
    <t>SGRE1366</t>
  </si>
  <si>
    <t>NIQSGRE</t>
  </si>
  <si>
    <t>TUMBES________066</t>
  </si>
  <si>
    <t>LATORRE_______066</t>
  </si>
  <si>
    <t>9271TENOENDE</t>
  </si>
  <si>
    <t>CMPC CELULOSA</t>
  </si>
  <si>
    <t>RENG6613</t>
  </si>
  <si>
    <t>TAP_HOSPITAL__066</t>
  </si>
  <si>
    <t>THOSHOSP</t>
  </si>
  <si>
    <t>THOSPAIN</t>
  </si>
  <si>
    <t>HOSPTHOS</t>
  </si>
  <si>
    <t>ISLADMAIPO____066</t>
  </si>
  <si>
    <t>ISLAD6613</t>
  </si>
  <si>
    <t>ISLAPAIN</t>
  </si>
  <si>
    <t>PAINISLA</t>
  </si>
  <si>
    <t>PANGUI6613</t>
  </si>
  <si>
    <t>TEMCAU</t>
  </si>
  <si>
    <t>CAUVAL</t>
  </si>
  <si>
    <t>CALBUCO_______013</t>
  </si>
  <si>
    <t>CALBEMPA</t>
  </si>
  <si>
    <t>EMPCALB</t>
  </si>
  <si>
    <t>MELIPVAR</t>
  </si>
  <si>
    <t>MELIPULLI_____023</t>
  </si>
  <si>
    <t>MELI23220</t>
  </si>
  <si>
    <t>PMMELI66</t>
  </si>
  <si>
    <t>PMMELl110</t>
  </si>
  <si>
    <t>PMMELI23</t>
  </si>
  <si>
    <t>GUACOLDA</t>
  </si>
  <si>
    <t>COCHARCAS_____033</t>
  </si>
  <si>
    <t>QUIRIHUE______023</t>
  </si>
  <si>
    <t>QUIRIHUE______033</t>
  </si>
  <si>
    <t>QUIRIHUE______013</t>
  </si>
  <si>
    <t>HUALTE________013</t>
  </si>
  <si>
    <t>HUALTE________033</t>
  </si>
  <si>
    <t>COLIHUES</t>
  </si>
  <si>
    <t>CTRL_COLIHUES</t>
  </si>
  <si>
    <t>COCH3366</t>
  </si>
  <si>
    <t>COCHUAL</t>
  </si>
  <si>
    <t>HUALCOCH</t>
  </si>
  <si>
    <t>HUALQUIR</t>
  </si>
  <si>
    <t>HUAL3313</t>
  </si>
  <si>
    <t>QUIRHUAL</t>
  </si>
  <si>
    <t>QUIR3323</t>
  </si>
  <si>
    <t>QUIR2333</t>
  </si>
  <si>
    <t>QUIR2313</t>
  </si>
  <si>
    <t>EMELHUALTEMER</t>
  </si>
  <si>
    <t>HUAL1333</t>
  </si>
  <si>
    <t>EMELQUIREMER</t>
  </si>
  <si>
    <t>QUIR1323</t>
  </si>
  <si>
    <t>COCH6633</t>
  </si>
  <si>
    <t>de_A.DERIBERA____154</t>
  </si>
  <si>
    <t>PANGUILEMO1___013</t>
  </si>
  <si>
    <t>BOCAMINA______066</t>
  </si>
  <si>
    <t>BOCAMINA______004</t>
  </si>
  <si>
    <t>BOCACORO</t>
  </si>
  <si>
    <t>BOCA6604</t>
  </si>
  <si>
    <t>BOCA0466</t>
  </si>
  <si>
    <t>NETCHOL</t>
  </si>
  <si>
    <t>NETEO CHOLGUAN</t>
  </si>
  <si>
    <t>C_PETRO</t>
  </si>
  <si>
    <t>C_PETROPOWER</t>
  </si>
  <si>
    <t>FUNDICION TALLERES-MAESTRANZA</t>
  </si>
  <si>
    <t>G_CURI</t>
  </si>
  <si>
    <t>GEN. INDUSTRIAL</t>
  </si>
  <si>
    <t>G_DEGAÑ</t>
  </si>
  <si>
    <t>R_DEGAÑ</t>
  </si>
  <si>
    <t>CGED</t>
  </si>
  <si>
    <t xml:space="preserve">CGED  </t>
  </si>
  <si>
    <t xml:space="preserve">CGED </t>
  </si>
  <si>
    <t>G_CORRA</t>
  </si>
  <si>
    <t>MACHALI_______066</t>
  </si>
  <si>
    <t>MACHCACH</t>
  </si>
  <si>
    <t>MACH6613</t>
  </si>
  <si>
    <t>MACHALI_______013</t>
  </si>
  <si>
    <t>MACH1366</t>
  </si>
  <si>
    <t>CACHMACH</t>
  </si>
  <si>
    <t>CGEDMA15CGER</t>
  </si>
  <si>
    <t>TINGUIRIRICA__154</t>
  </si>
  <si>
    <t>TINGSFERN</t>
  </si>
  <si>
    <t>TINGTEN1</t>
  </si>
  <si>
    <t>TINGTEN2</t>
  </si>
  <si>
    <t>SFDOTING</t>
  </si>
  <si>
    <t>de_TINGUIRIRICA__154</t>
  </si>
  <si>
    <t>MALLTING1</t>
  </si>
  <si>
    <t>MALLTING2</t>
  </si>
  <si>
    <t>TINGMALL2</t>
  </si>
  <si>
    <t>TINGMALL1</t>
  </si>
  <si>
    <t>CTRL_HIGUERAS</t>
  </si>
  <si>
    <t>G_HIGUE</t>
  </si>
  <si>
    <t>RUCUE_________220</t>
  </si>
  <si>
    <t>CLANRUCGENDE</t>
  </si>
  <si>
    <t>CLANRUCGCOLBB</t>
  </si>
  <si>
    <t>CLANRUCGCOLBV</t>
  </si>
  <si>
    <t>INYECCION COLBUN</t>
  </si>
  <si>
    <t>INYCOL</t>
  </si>
  <si>
    <t>LA HIGUERA</t>
  </si>
  <si>
    <t>EMPALME_______110</t>
  </si>
  <si>
    <t>CALBUCO_______110</t>
  </si>
  <si>
    <t>MOLEMP</t>
  </si>
  <si>
    <t>CALB11013</t>
  </si>
  <si>
    <t>EMPMOL</t>
  </si>
  <si>
    <t>EMP11013</t>
  </si>
  <si>
    <t>CALB13110</t>
  </si>
  <si>
    <t>EMPA13110</t>
  </si>
  <si>
    <t>CGEDCHACCGER</t>
  </si>
  <si>
    <t>CGEDCURICGER</t>
  </si>
  <si>
    <t>CGEDLAPACGER</t>
  </si>
  <si>
    <t>CGEDMOLICGER</t>
  </si>
  <si>
    <t>CGEDRAUQCGER</t>
  </si>
  <si>
    <t>CGEDTENOCGER</t>
  </si>
  <si>
    <t>CGEDVILLACGER</t>
  </si>
  <si>
    <t>C_LEBU</t>
  </si>
  <si>
    <t>CLEBU</t>
  </si>
  <si>
    <t>G_MASISA</t>
  </si>
  <si>
    <t>CTRL_MASISA</t>
  </si>
  <si>
    <t>FTRANCA</t>
  </si>
  <si>
    <t>FTMAEST</t>
  </si>
  <si>
    <t>FUNDICION TALLERES RANCAGUA</t>
  </si>
  <si>
    <t>G_HILDA</t>
  </si>
  <si>
    <t>CARRAN</t>
  </si>
  <si>
    <t>G_CONFL</t>
  </si>
  <si>
    <t>LA CONFLUENCIA</t>
  </si>
  <si>
    <t>CTRL_CONFLUENCIA</t>
  </si>
  <si>
    <t>G_DONGO</t>
  </si>
  <si>
    <t>DONGO</t>
  </si>
  <si>
    <t>C_PROPIOS</t>
  </si>
  <si>
    <t>G_MARIP</t>
  </si>
  <si>
    <t>HIDROLIRCAY</t>
  </si>
  <si>
    <t>CTRL_MARIPOSAS</t>
  </si>
  <si>
    <t>G_CBB</t>
  </si>
  <si>
    <t>CTRL_CBB</t>
  </si>
  <si>
    <t>R_MASISA</t>
  </si>
  <si>
    <t>CASTRO________110</t>
  </si>
  <si>
    <t>CASTRO________023</t>
  </si>
  <si>
    <t>CASTCHON</t>
  </si>
  <si>
    <t>CASTPIDP</t>
  </si>
  <si>
    <t>CHONCAST</t>
  </si>
  <si>
    <t>PIDCAST</t>
  </si>
  <si>
    <t>CAST11023</t>
  </si>
  <si>
    <t>CAST23110</t>
  </si>
  <si>
    <t>C. FALLA ( 0-5% Profundidad)</t>
  </si>
  <si>
    <t>C. FALLA ( 5-10% Profundidad)</t>
  </si>
  <si>
    <t>C. FALLA ( 10-20% Profundidad)</t>
  </si>
  <si>
    <t>C. FALLA ( 20-100% Profundidad)</t>
  </si>
  <si>
    <t>NORSKESKOG</t>
  </si>
  <si>
    <t>CBBT</t>
  </si>
  <si>
    <t>CTRL_CHIBURGO</t>
  </si>
  <si>
    <t>CTRL_SAN_CLEMENTE</t>
  </si>
  <si>
    <t>G_CHIB</t>
  </si>
  <si>
    <t>G_CLEM</t>
  </si>
  <si>
    <t>CTRL_OJOS_DE_AGUA</t>
  </si>
  <si>
    <t>G_AGUA</t>
  </si>
  <si>
    <t>CACHIBENER</t>
  </si>
  <si>
    <t>CMPCANGELES</t>
  </si>
  <si>
    <t>CMPCMULCHEN</t>
  </si>
  <si>
    <t>CMPCCORONEL</t>
  </si>
  <si>
    <t>CMPC CORONEL</t>
  </si>
  <si>
    <t>CMPC MULCHEN</t>
  </si>
  <si>
    <t>CMPC LOS ANGELES</t>
  </si>
  <si>
    <t>G_CALLE</t>
  </si>
  <si>
    <t>G_MULTIE1</t>
  </si>
  <si>
    <t>G_MULTIE2</t>
  </si>
  <si>
    <t>G_WATT1</t>
  </si>
  <si>
    <t>G_WATT2</t>
  </si>
  <si>
    <t>G_LOUISP</t>
  </si>
  <si>
    <t>G_LOUISL</t>
  </si>
  <si>
    <t>ARAUCO BIO</t>
  </si>
  <si>
    <t>AES GENER</t>
  </si>
  <si>
    <t>AES GENER STX</t>
  </si>
  <si>
    <t>VPAR</t>
  </si>
  <si>
    <t>CPAR</t>
  </si>
  <si>
    <t>DIUTO</t>
  </si>
  <si>
    <t>G_DIUTO</t>
  </si>
  <si>
    <t>SAUCES2</t>
  </si>
  <si>
    <t>PIRQUE________110</t>
  </si>
  <si>
    <t>PIRQ13110</t>
  </si>
  <si>
    <t>PIRQ11013</t>
  </si>
  <si>
    <t>CARENA</t>
  </si>
  <si>
    <t>CTRL_CARENA</t>
  </si>
  <si>
    <t>PALTO_________110</t>
  </si>
  <si>
    <t>CARENA________044</t>
  </si>
  <si>
    <t>MAIPIRQ</t>
  </si>
  <si>
    <t>PIRQMAIP</t>
  </si>
  <si>
    <t>PIRQPALTO</t>
  </si>
  <si>
    <t>PALTOPIRQ</t>
  </si>
  <si>
    <t>CAREPALTO</t>
  </si>
  <si>
    <t>PALTOCARE</t>
  </si>
  <si>
    <t>CARENA_LP</t>
  </si>
  <si>
    <t>SANPEDRO______066</t>
  </si>
  <si>
    <t>SANPEDRO______013</t>
  </si>
  <si>
    <t>LICAN</t>
  </si>
  <si>
    <t>ANCIT1</t>
  </si>
  <si>
    <t>ANCIT2</t>
  </si>
  <si>
    <t>GLICAN</t>
  </si>
  <si>
    <t>ENERGIA PACIFICO</t>
  </si>
  <si>
    <t>G_EPACIFICO</t>
  </si>
  <si>
    <t>C_EPACIFICO</t>
  </si>
  <si>
    <t>CTRL. ENERGIA PACIFICO</t>
  </si>
  <si>
    <t>CONSUMO PROPIO C.EPACIFICO</t>
  </si>
  <si>
    <t>DONGUIL</t>
  </si>
  <si>
    <t>G_DONGUIL</t>
  </si>
  <si>
    <t>G_HBS</t>
  </si>
  <si>
    <t>HPFATIMA</t>
  </si>
  <si>
    <t>HEWLETT PACKARD</t>
  </si>
  <si>
    <t>G_SKRETTINGO</t>
  </si>
  <si>
    <t>G_POLINCAY</t>
  </si>
  <si>
    <t>G_PEHUI</t>
  </si>
  <si>
    <t>CAPUBB</t>
  </si>
  <si>
    <t>AIHUAPI_______066</t>
  </si>
  <si>
    <t>CAPUAIHU</t>
  </si>
  <si>
    <t>AIHUAPI_______013</t>
  </si>
  <si>
    <t>AIHU1366</t>
  </si>
  <si>
    <t>AIHU6613</t>
  </si>
  <si>
    <t>de_AIHUAPI_______066</t>
  </si>
  <si>
    <t>AUXSTAM</t>
  </si>
  <si>
    <t>SSAA SANTA MARIA</t>
  </si>
  <si>
    <t>G_RECA</t>
  </si>
  <si>
    <t>CTRL. RECA</t>
  </si>
  <si>
    <t>G_COMASA</t>
  </si>
  <si>
    <t>COMASA</t>
  </si>
  <si>
    <t>CTRL. COMASA</t>
  </si>
  <si>
    <t>CHACAYES</t>
  </si>
  <si>
    <t>CTRL. CHACAYES</t>
  </si>
  <si>
    <t>G_TIRUA</t>
  </si>
  <si>
    <t>ANCUD</t>
  </si>
  <si>
    <t>G_LONQ</t>
  </si>
  <si>
    <t>MONTE REDONDO</t>
  </si>
  <si>
    <t>ENERBOSCH</t>
  </si>
  <si>
    <t>G_MUCHI</t>
  </si>
  <si>
    <t>HIDROMUCHI</t>
  </si>
  <si>
    <t>G_STAMA</t>
  </si>
  <si>
    <t>CTRL. SANTA MARIA</t>
  </si>
  <si>
    <t>G_ARENA</t>
  </si>
  <si>
    <t>LA ARENA SPA</t>
  </si>
  <si>
    <t>G_BIOMAR</t>
  </si>
  <si>
    <t>PADELPA1</t>
  </si>
  <si>
    <t>MPTREPER</t>
  </si>
  <si>
    <t>MALL PLAZA TREBOL (CHILECTRA)</t>
  </si>
  <si>
    <t>MPLAMDV</t>
  </si>
  <si>
    <t>MALL PLAZA L.ANGELES (CHILECTRA)</t>
  </si>
  <si>
    <t>G_CHACMIN</t>
  </si>
  <si>
    <t>MASISACA</t>
  </si>
  <si>
    <t>G_JCE</t>
  </si>
  <si>
    <t>G_PURI</t>
  </si>
  <si>
    <t>CAPULLO</t>
  </si>
  <si>
    <t>NSIDMAIPO</t>
  </si>
  <si>
    <t>NETEO ISLA DE MAIPO</t>
  </si>
  <si>
    <t>LAGUNILLAS____220</t>
  </si>
  <si>
    <t>LAGUNILLAS____154</t>
  </si>
  <si>
    <t>LAGU220154</t>
  </si>
  <si>
    <t>de_LAGUNILLAS____220</t>
  </si>
  <si>
    <t>de_LAGUNILLAS____154</t>
  </si>
  <si>
    <t>LAGU154220</t>
  </si>
  <si>
    <t>LAGUHUALP</t>
  </si>
  <si>
    <t>de_HUALPEN_______220</t>
  </si>
  <si>
    <t>HUALPLAGU</t>
  </si>
  <si>
    <t>LAGUCHARR</t>
  </si>
  <si>
    <t>de_CHARRUA_______220</t>
  </si>
  <si>
    <t>CHARRLAGU</t>
  </si>
  <si>
    <t>LAGUFOPA</t>
  </si>
  <si>
    <t>de_FOPACO________154</t>
  </si>
  <si>
    <t>FOPALAGU</t>
  </si>
  <si>
    <t>de_QUINENCO______154</t>
  </si>
  <si>
    <t>LAGUQUIN</t>
  </si>
  <si>
    <t>QUINLAGU</t>
  </si>
  <si>
    <t>517,99</t>
  </si>
  <si>
    <t>540,88</t>
  </si>
  <si>
    <t>576,25</t>
  </si>
  <si>
    <t>624,51</t>
  </si>
  <si>
    <t>M.DOLORES_____220</t>
  </si>
  <si>
    <t>NACIMIENTO____220</t>
  </si>
  <si>
    <t>CHARRMDOL</t>
  </si>
  <si>
    <t>de_M.DOLORES_____220</t>
  </si>
  <si>
    <t>MDOLCHARR</t>
  </si>
  <si>
    <t>MDOLNACI</t>
  </si>
  <si>
    <t>de_NACIMIENTO____220</t>
  </si>
  <si>
    <t>NACIMDOL</t>
  </si>
  <si>
    <t>GSTAFE</t>
  </si>
  <si>
    <t>BE FORESTALES</t>
  </si>
  <si>
    <t>CTRL_SANTA_FE</t>
  </si>
  <si>
    <t>CSTAFE</t>
  </si>
  <si>
    <t>CONSUMOS_SANTA_FE</t>
  </si>
  <si>
    <t>MDPTENO</t>
  </si>
  <si>
    <t>PLANTA MDP TENO</t>
  </si>
  <si>
    <t>CTRL_PEUCHEN_MAMPIL</t>
  </si>
  <si>
    <t>CTRL_RUCUE_QUILLECO</t>
  </si>
  <si>
    <t>CTRL_ANTUCO_TORO_PANGUE</t>
  </si>
  <si>
    <t>G_SBULB</t>
  </si>
  <si>
    <t>CMPCLAJA</t>
  </si>
  <si>
    <t>CMPC CELULOSA LAJA</t>
  </si>
  <si>
    <t>CMPCINFORSA</t>
  </si>
  <si>
    <t>CMPC INFORSA-SANTA FE</t>
  </si>
  <si>
    <t>G_CANELO</t>
  </si>
  <si>
    <t>CCURCURIENDEB</t>
  </si>
  <si>
    <t>CCURCURIENDEV</t>
  </si>
  <si>
    <t>CCURQUINENDEB</t>
  </si>
  <si>
    <t>CCURQUINENDEV</t>
  </si>
  <si>
    <t>CCURTENOENDEB</t>
  </si>
  <si>
    <t>CCURTENOENDEV</t>
  </si>
  <si>
    <t>CLANLANGENDE2</t>
  </si>
  <si>
    <t>CLANRUCGENDE2</t>
  </si>
  <si>
    <t>CLANMAMPENDE</t>
  </si>
  <si>
    <t>CLANMAMPCOLBB</t>
  </si>
  <si>
    <t>CLANMAMPCOLBV</t>
  </si>
  <si>
    <t>CLANMAMPENDE2</t>
  </si>
  <si>
    <t>CLLAPVARENDE2</t>
  </si>
  <si>
    <t>CLLAMELIENDE2</t>
  </si>
  <si>
    <t>G_BOCA2</t>
  </si>
  <si>
    <t>CTRL_BOCAMINA_II</t>
  </si>
  <si>
    <t>R_CANELO</t>
  </si>
  <si>
    <t>SSAA_EL_CANELO</t>
  </si>
  <si>
    <t>G_ALLIPEN</t>
  </si>
  <si>
    <t>ALLIPEN</t>
  </si>
  <si>
    <t>SSAA DIUTO</t>
  </si>
  <si>
    <t>R_COMASA</t>
  </si>
  <si>
    <t>SSAA COMASA</t>
  </si>
  <si>
    <t>AES GENER (MASISA ECO)</t>
  </si>
  <si>
    <t>CCHISELIENDE2</t>
  </si>
  <si>
    <t>CCHIRECI1ENDE2</t>
  </si>
  <si>
    <t>CCHIRECI2ENDE2</t>
  </si>
  <si>
    <t>CCHITESQENDE2</t>
  </si>
  <si>
    <t>CCHISCARENDE2</t>
  </si>
  <si>
    <t>CCHICOCHENDE2</t>
  </si>
  <si>
    <t>CCHICHILENDE2</t>
  </si>
  <si>
    <t>LOSOLUNIENDE2</t>
  </si>
  <si>
    <t>LOSOAIHUENDE2</t>
  </si>
  <si>
    <t>LOSOOSORENDE2</t>
  </si>
  <si>
    <t>LOSOPURRENDE2</t>
  </si>
  <si>
    <t>LOSOFRUTENDE2</t>
  </si>
  <si>
    <t>LOSOPILMENDE2</t>
  </si>
  <si>
    <t>SAESCORRENDE2</t>
  </si>
  <si>
    <t>SAESAIHUENDE2</t>
  </si>
  <si>
    <t>SAESVALDENDE2BT</t>
  </si>
  <si>
    <t>SAESPICAENDE2</t>
  </si>
  <si>
    <t>SAESLOSLENDE2</t>
  </si>
  <si>
    <t>SAESPICHENDE2</t>
  </si>
  <si>
    <t>SAESLAUNENDE2</t>
  </si>
  <si>
    <t>SAESOSORENDE2</t>
  </si>
  <si>
    <t>SAESPURRENDE2</t>
  </si>
  <si>
    <t>SAESFRUTENDE2</t>
  </si>
  <si>
    <t>SAESPVARENDE2</t>
  </si>
  <si>
    <t>SAESPMONENDE2BT</t>
  </si>
  <si>
    <t>SAESLONCENDE2</t>
  </si>
  <si>
    <t>SAESPANGENDE2</t>
  </si>
  <si>
    <t>SAESPILMENDE2</t>
  </si>
  <si>
    <t>SAESMELIENDE2</t>
  </si>
  <si>
    <t>SAESQUELENDE2</t>
  </si>
  <si>
    <t>SAESANCUENDE2</t>
  </si>
  <si>
    <t>SAESPIDPENDE2</t>
  </si>
  <si>
    <t>SAESCASTENDE2</t>
  </si>
  <si>
    <t>SAESCHONENDE2</t>
  </si>
  <si>
    <t>SAESCOLAENDE2</t>
  </si>
  <si>
    <t>SAESELEMENDE2</t>
  </si>
  <si>
    <t>SAESCALBENDE2</t>
  </si>
  <si>
    <t>SAESDEGAENDE2</t>
  </si>
  <si>
    <t>FRONLEBUENDE2</t>
  </si>
  <si>
    <t>FRONTRPIENDE2</t>
  </si>
  <si>
    <t>FRONCURAENDE2</t>
  </si>
  <si>
    <t>FRONCARAENDE2</t>
  </si>
  <si>
    <t>FRONCOROENDE2</t>
  </si>
  <si>
    <t>FRONABANENDE2</t>
  </si>
  <si>
    <t>FRONLAJAENDE2</t>
  </si>
  <si>
    <t>FRONCHARENDE2BT</t>
  </si>
  <si>
    <t>FRONCABRENDE2</t>
  </si>
  <si>
    <t>FRONANGOENDE2</t>
  </si>
  <si>
    <t>FRONLOTAENDE2</t>
  </si>
  <si>
    <t>FRONNGREENDE2</t>
  </si>
  <si>
    <t>FRONLANGENDE2</t>
  </si>
  <si>
    <t>FRONANDIENDE2</t>
  </si>
  <si>
    <t>FRONCOLLENDE2</t>
  </si>
  <si>
    <t>FRONTRAIENDE2</t>
  </si>
  <si>
    <t>FRONCRACENDE2</t>
  </si>
  <si>
    <t>FRONVICTENDE2</t>
  </si>
  <si>
    <t>FRONLAUTENDE2</t>
  </si>
  <si>
    <t>FRONPILLAENDE2</t>
  </si>
  <si>
    <t>FRONPITRENDE2</t>
  </si>
  <si>
    <t>FRONLICAENDE2</t>
  </si>
  <si>
    <t>FRONCHOLENDE2</t>
  </si>
  <si>
    <t>FRONIMPEENDE2</t>
  </si>
  <si>
    <t>CRIOLAUNENDE2</t>
  </si>
  <si>
    <t>CRIOPILMENDE2</t>
  </si>
  <si>
    <t>EL CANELO</t>
  </si>
  <si>
    <t>CCHACABRENDE2</t>
  </si>
  <si>
    <t>CCHACHOLENDE2</t>
  </si>
  <si>
    <t>G_VIÑALES</t>
  </si>
  <si>
    <t>CTRL_VIÑALES</t>
  </si>
  <si>
    <t>PVIÑALES</t>
  </si>
  <si>
    <t>PLANTA VIÑALES</t>
  </si>
  <si>
    <t>NIRIVILO______066</t>
  </si>
  <si>
    <t>NIRIVILO______023</t>
  </si>
  <si>
    <t>de_NIRIVILO______066</t>
  </si>
  <si>
    <t>JAVNIRI</t>
  </si>
  <si>
    <t>NIRIJAV</t>
  </si>
  <si>
    <t>NIRICON</t>
  </si>
  <si>
    <t>CONNIRI</t>
  </si>
  <si>
    <t>NIRI6623</t>
  </si>
  <si>
    <t>NIRI2366</t>
  </si>
  <si>
    <t>de_NIRIVILO______023</t>
  </si>
  <si>
    <t>EMELNIRVEMER</t>
  </si>
  <si>
    <t>AuxCandel</t>
  </si>
  <si>
    <t>SSAA CANDELARIA</t>
  </si>
  <si>
    <t>AuxPilma</t>
  </si>
  <si>
    <t>SSAA PILMAIQUEN</t>
  </si>
  <si>
    <t>G_YUNGAY</t>
  </si>
  <si>
    <t>CTRL_YUNGAY</t>
  </si>
  <si>
    <t>G_CALLAO</t>
  </si>
  <si>
    <t>HIDROCALLAO</t>
  </si>
  <si>
    <t>PMG CALLAO</t>
  </si>
  <si>
    <t>G_NALCAS</t>
  </si>
  <si>
    <t>HIDRONALCAS</t>
  </si>
  <si>
    <t>PMG NALCAS</t>
  </si>
  <si>
    <t>AuxYungay</t>
  </si>
  <si>
    <t>SSAA_YUNGAY</t>
  </si>
  <si>
    <t>PICHIRRAHUE___220</t>
  </si>
  <si>
    <t>RUCATAYO</t>
  </si>
  <si>
    <t>Aux_RUCATAYO</t>
  </si>
  <si>
    <t>Central Rucatayo</t>
  </si>
  <si>
    <t>C.Propios Rucatayo</t>
  </si>
  <si>
    <t>G_RUCATAYO</t>
  </si>
  <si>
    <t>SAESAMARIENDE</t>
  </si>
  <si>
    <t>SAESAMARIENDE2</t>
  </si>
  <si>
    <t>SAESAMARICOLB</t>
  </si>
  <si>
    <t>MARIQUINA_____220</t>
  </si>
  <si>
    <t>MARIQUINA_____023</t>
  </si>
  <si>
    <t>MARI02366</t>
  </si>
  <si>
    <t>MARI22023</t>
  </si>
  <si>
    <t>CIRUMARI</t>
  </si>
  <si>
    <t>MARICIRU</t>
  </si>
  <si>
    <t>PICHVALD</t>
  </si>
  <si>
    <t>PMOTPICHI</t>
  </si>
  <si>
    <t>CCHALAJAENDE</t>
  </si>
  <si>
    <t>CCHALAJACOLB</t>
  </si>
  <si>
    <t>CCHALAJAENDE2</t>
  </si>
  <si>
    <t>CCHANEGRENDE</t>
  </si>
  <si>
    <t>CCHANEGRCOLB</t>
  </si>
  <si>
    <t>CCHANEGRENDE2</t>
  </si>
  <si>
    <t>G_CHAC1</t>
  </si>
  <si>
    <t>G_CHAC2</t>
  </si>
  <si>
    <t>CPAIPAILCOLBV</t>
  </si>
  <si>
    <t>CPAILAGOCOLBV</t>
  </si>
  <si>
    <t>CMPCTROMEN</t>
  </si>
  <si>
    <t>CMPC TROMEN</t>
  </si>
  <si>
    <t>TROCHA</t>
  </si>
  <si>
    <t>CHATRO</t>
  </si>
  <si>
    <t>G_LAJA_I</t>
  </si>
  <si>
    <t>CTRL. LAJA I</t>
  </si>
  <si>
    <t>Aux_G_LAJA_I</t>
  </si>
  <si>
    <t>Aux CTRL. LAJA I</t>
  </si>
  <si>
    <t>TAP_ROSAL_____220</t>
  </si>
  <si>
    <t>Aux CONST</t>
  </si>
  <si>
    <t>SS/AA CONSTITUCION</t>
  </si>
  <si>
    <t>ANTILLANCA____110</t>
  </si>
  <si>
    <t>ANTIAIHU</t>
  </si>
  <si>
    <t>AIHUANTI</t>
  </si>
  <si>
    <t>RBOANTI</t>
  </si>
  <si>
    <t>ANTIRBO</t>
  </si>
  <si>
    <t>G_PROVIDENCIA</t>
  </si>
  <si>
    <t>HIDROPROVIDENCIA</t>
  </si>
  <si>
    <t>CONTULMO</t>
  </si>
  <si>
    <t>ANGOL_________023</t>
  </si>
  <si>
    <t>ANGO6623</t>
  </si>
  <si>
    <t>G_RENAICO</t>
  </si>
  <si>
    <t>ANGO2366</t>
  </si>
  <si>
    <t>Aux RENAICO</t>
  </si>
  <si>
    <t>Central Renaico</t>
  </si>
  <si>
    <t>SSAA Renaico</t>
  </si>
  <si>
    <t>FRONCANEENDE2</t>
  </si>
  <si>
    <t>FRONCANECOLB</t>
  </si>
  <si>
    <t>FRONCANEENDE</t>
  </si>
  <si>
    <t>AFOODS</t>
  </si>
  <si>
    <t>ACONCAGUA FOODS</t>
  </si>
  <si>
    <t>FRUTOS_MAIPO</t>
  </si>
  <si>
    <t>FRUTOS MAIPO</t>
  </si>
  <si>
    <t>VLIRQUEN_P</t>
  </si>
  <si>
    <t>Vidrios Lirquén</t>
  </si>
  <si>
    <t>LLINYBUEENDEC1</t>
  </si>
  <si>
    <t>LLINYBUEAGENC1</t>
  </si>
  <si>
    <t>LLINYBUEENDEC2</t>
  </si>
  <si>
    <t>LLINYBUEAGENC2</t>
  </si>
  <si>
    <t>LLINYBUEENDEC3</t>
  </si>
  <si>
    <t>YBU066154</t>
  </si>
  <si>
    <t>Y.BUENAS______154</t>
  </si>
  <si>
    <t>MAUYBU</t>
  </si>
  <si>
    <t>YBUMAU</t>
  </si>
  <si>
    <t>YBULIN</t>
  </si>
  <si>
    <t>LINYBU</t>
  </si>
  <si>
    <t>YBU154066</t>
  </si>
  <si>
    <t>Y.BUENAS______013</t>
  </si>
  <si>
    <t>LAJA__________220</t>
  </si>
  <si>
    <t>LAJMDOL</t>
  </si>
  <si>
    <t>MDOLAJA</t>
  </si>
  <si>
    <t>de_LAJA__________220</t>
  </si>
  <si>
    <t>G_CMPC LAJA</t>
  </si>
  <si>
    <t>AUX_CMPC LAJA</t>
  </si>
  <si>
    <t>CTRL CMPC LAJA</t>
  </si>
  <si>
    <t>SSAA CTRL CMPC LAJA</t>
  </si>
  <si>
    <t>TENIENTCOL</t>
  </si>
  <si>
    <t>C_CMPC TISSUE</t>
  </si>
  <si>
    <t>CMPC TISSUE</t>
  </si>
  <si>
    <t>TAMM</t>
  </si>
  <si>
    <t>G_TAMM</t>
  </si>
  <si>
    <t>G_WALTERIO</t>
  </si>
  <si>
    <t>GENERHOM</t>
  </si>
  <si>
    <t>G_ROBLERIA</t>
  </si>
  <si>
    <t>ROBLERIA</t>
  </si>
  <si>
    <t>CTRL_COLB</t>
  </si>
  <si>
    <t>CTRL_MACH</t>
  </si>
  <si>
    <t>G_MACH</t>
  </si>
  <si>
    <t>NUEVA DEGAN</t>
  </si>
  <si>
    <t>PCORONEL</t>
  </si>
  <si>
    <t>CEMENTO POLPAICO ( Planta Coronel)</t>
  </si>
  <si>
    <t>COLANC</t>
  </si>
  <si>
    <t>ANCCOL</t>
  </si>
  <si>
    <t>AES GENER (ANCALI)</t>
  </si>
  <si>
    <t>HESA</t>
  </si>
  <si>
    <t>HIDROBONITO_MC2</t>
  </si>
  <si>
    <t>HIDROBONITO_MC1</t>
  </si>
  <si>
    <t>HIDROBONITO</t>
  </si>
  <si>
    <t>G_CORRA2</t>
  </si>
  <si>
    <t>ARRAYAN</t>
  </si>
  <si>
    <t>G_ALAMOS</t>
  </si>
  <si>
    <t>de_ANCOA_________220</t>
  </si>
  <si>
    <t>de_MAIPO_________220</t>
  </si>
  <si>
    <t>de_A.JAHUEL______154</t>
  </si>
  <si>
    <t>de_A.JAHUEL______110</t>
  </si>
  <si>
    <t>de_A.JAHUEL______220</t>
  </si>
  <si>
    <t>de_MAIPO_________110</t>
  </si>
  <si>
    <t>de_CANDELARIA____220</t>
  </si>
  <si>
    <t>de_COLBUN________220</t>
  </si>
  <si>
    <t>de_ITAHUE________154</t>
  </si>
  <si>
    <t>de_ANCOA_________500</t>
  </si>
  <si>
    <t>de_ITAHUE________220</t>
  </si>
  <si>
    <t>de_CAUTIN________220</t>
  </si>
  <si>
    <t>de_CONCEPCION____220</t>
  </si>
  <si>
    <t>de_CHARRUA_______154</t>
  </si>
  <si>
    <t>de_TAP_ROSAL_____220</t>
  </si>
  <si>
    <t>de_TEMUCO________220</t>
  </si>
  <si>
    <t>de_CONCEPCION____154</t>
  </si>
  <si>
    <t>de_HUALPEN_______154</t>
  </si>
  <si>
    <t>de_TEMUCO________066</t>
  </si>
  <si>
    <t>de_VALDIVIA______220</t>
  </si>
  <si>
    <t>de_CIRUELOS______220</t>
  </si>
  <si>
    <t>de_MARIQUINA_____220</t>
  </si>
  <si>
    <t>de_MARIQUINA_____023</t>
  </si>
  <si>
    <t>de_PICHIRRAHUE___220</t>
  </si>
  <si>
    <t>de_VALDIVIA______066</t>
  </si>
  <si>
    <t>de_P.MONTT_______220</t>
  </si>
  <si>
    <t>de_B.BLANCO______066</t>
  </si>
  <si>
    <t>de_MELIPULLI_____066</t>
  </si>
  <si>
    <t>de_MELIPULLI_____110</t>
  </si>
  <si>
    <t>de_CANUTILLAR____220</t>
  </si>
  <si>
    <t>de_MELIPULLI_____023</t>
  </si>
  <si>
    <t>de_MOLINOS_______110</t>
  </si>
  <si>
    <t>de_EMPALME_______110</t>
  </si>
  <si>
    <t>de_COLACO________066</t>
  </si>
  <si>
    <t>de_COLACO________110</t>
  </si>
  <si>
    <t>de_ANCUD_________110</t>
  </si>
  <si>
    <t>de_DEGAÑ_________110</t>
  </si>
  <si>
    <t>de_ANCUD_________013</t>
  </si>
  <si>
    <t>de_PIDPID________110</t>
  </si>
  <si>
    <t>de_DEGAÑ_________013</t>
  </si>
  <si>
    <t>de_CASTRO________110</t>
  </si>
  <si>
    <t>de_PIDPID________013</t>
  </si>
  <si>
    <t>de_CHONCHI_______110</t>
  </si>
  <si>
    <t>de_CASTRO________023</t>
  </si>
  <si>
    <t>de_CHONCHI_______013</t>
  </si>
  <si>
    <t>de_QUELLON_______110</t>
  </si>
  <si>
    <t>de_QUELLON_______013</t>
  </si>
  <si>
    <t>de_PAINE_________154</t>
  </si>
  <si>
    <t>de_TUNICHE1______154</t>
  </si>
  <si>
    <t>de_TUNICHE2______154</t>
  </si>
  <si>
    <t>de_PAINE_________066</t>
  </si>
  <si>
    <t>de_M.V.CEN.______154</t>
  </si>
  <si>
    <t>de_SAUZAL2_______110</t>
  </si>
  <si>
    <t>de_SAUZAL________154</t>
  </si>
  <si>
    <t>de_RANCAGUA______154</t>
  </si>
  <si>
    <t>de_P.CORTES2_____154</t>
  </si>
  <si>
    <t>de_P.CORTES1_____154</t>
  </si>
  <si>
    <t>de_RANCAGUA2_____066</t>
  </si>
  <si>
    <t>de_RANCAGUA1_____066</t>
  </si>
  <si>
    <t>de_TILCOCO1______154</t>
  </si>
  <si>
    <t>de_TILCOCO2______154</t>
  </si>
  <si>
    <t>de_P.CORTES______066</t>
  </si>
  <si>
    <t>de_MALLOA________154</t>
  </si>
  <si>
    <t>de_INDAC_________154</t>
  </si>
  <si>
    <t>de_MALLOA________066</t>
  </si>
  <si>
    <t>de_S.FERNANDO____154</t>
  </si>
  <si>
    <t>de_TENO1_________154</t>
  </si>
  <si>
    <t>de_TENO2_________154</t>
  </si>
  <si>
    <t>de_TENO__________066</t>
  </si>
  <si>
    <t>de_TENO__________013</t>
  </si>
  <si>
    <t>de_CURILLINQUE___154</t>
  </si>
  <si>
    <t>de_M.MELADO______154</t>
  </si>
  <si>
    <t>de_CIPRESES______154</t>
  </si>
  <si>
    <t>de_MAULE_________154</t>
  </si>
  <si>
    <t>de_ITAHUE________066</t>
  </si>
  <si>
    <t>de_Y.BUENAS______154</t>
  </si>
  <si>
    <t>de_MAULE_________066</t>
  </si>
  <si>
    <t>de_LINARES_______154</t>
  </si>
  <si>
    <t>de_Y.BUENAS______013</t>
  </si>
  <si>
    <t>de_PARRAL________154</t>
  </si>
  <si>
    <t>de_LINARES_______066</t>
  </si>
  <si>
    <t>de_PARRAL________066</t>
  </si>
  <si>
    <t>de_CHILLAN_______066</t>
  </si>
  <si>
    <t>de_CHILLAN_______154</t>
  </si>
  <si>
    <t>de_L.ANGELES_____154</t>
  </si>
  <si>
    <t>de_CHARRUA_______066</t>
  </si>
  <si>
    <t>de_L.ANGELES_____066</t>
  </si>
  <si>
    <t>de_S.VICENTE_____154</t>
  </si>
  <si>
    <t>de_CONCEPCION____066</t>
  </si>
  <si>
    <t>de_ARR.PETROQ.___154</t>
  </si>
  <si>
    <t>de_MAPAL_________154</t>
  </si>
  <si>
    <t>de_PETROPOWER____066</t>
  </si>
  <si>
    <t>de_S.VICENTE_____066</t>
  </si>
  <si>
    <t>de_S.VICENTE_____013</t>
  </si>
  <si>
    <t>de_TALCAHUANO____066</t>
  </si>
  <si>
    <t>de_EKA.CHILE_____154</t>
  </si>
  <si>
    <t>de_OXY___________154</t>
  </si>
  <si>
    <t>de_CORONEL_______154</t>
  </si>
  <si>
    <t>de_BOCAMINA______154</t>
  </si>
  <si>
    <t>de_CORONEL_______066</t>
  </si>
  <si>
    <t>de_SAUZAL1_______110</t>
  </si>
  <si>
    <t>de_A.JAHUEL______066</t>
  </si>
  <si>
    <t>de_SAUZAL________013</t>
  </si>
  <si>
    <t>de_PIRQUE________110</t>
  </si>
  <si>
    <t>de_ANTILLANCA____110</t>
  </si>
  <si>
    <t>de_BUIN__________066</t>
  </si>
  <si>
    <t>de_FATIMA________066</t>
  </si>
  <si>
    <t>de_BUIN__________013</t>
  </si>
  <si>
    <t>de_TAP_HOSPITAL__066</t>
  </si>
  <si>
    <t>de_ISLADMAIPO____066</t>
  </si>
  <si>
    <t>de_HOSPITAL______066</t>
  </si>
  <si>
    <t>de_FATIMA________015</t>
  </si>
  <si>
    <t>de_S.F.MOSTAZAL__066</t>
  </si>
  <si>
    <t>de_HOSPITAL______013</t>
  </si>
  <si>
    <t>de_ISLADMAIPO____013</t>
  </si>
  <si>
    <t>de_GRANEROS______066</t>
  </si>
  <si>
    <t>de_S.F.MOSTAZAL__013</t>
  </si>
  <si>
    <t>de_INDURA________066</t>
  </si>
  <si>
    <t>de_GRANEROS______015</t>
  </si>
  <si>
    <t>de_DOLE__________066</t>
  </si>
  <si>
    <t>de_MAESTRANZA____066</t>
  </si>
  <si>
    <t>de_ALAMEDA_______066</t>
  </si>
  <si>
    <t>de_ALAMEDA_______015</t>
  </si>
  <si>
    <t>de_CACHAPOAL_____013</t>
  </si>
  <si>
    <t>de_MACHALI_______066</t>
  </si>
  <si>
    <t>de_CACHAPOAL_____066</t>
  </si>
  <si>
    <t>de_MACHALI_______013</t>
  </si>
  <si>
    <t>de_LOMIRANDA_____013</t>
  </si>
  <si>
    <t>de_LORETO________015</t>
  </si>
  <si>
    <t>de_TUNICHE_______015</t>
  </si>
  <si>
    <t>de_LORETO________066</t>
  </si>
  <si>
    <t>de_LOMIRANDA_____066</t>
  </si>
  <si>
    <t>de_TUNICHE_______066</t>
  </si>
  <si>
    <t>de_L.LIRIOS______066</t>
  </si>
  <si>
    <t>de_MAESTRANZA____013</t>
  </si>
  <si>
    <t>de_CHUMAQUITO____066</t>
  </si>
  <si>
    <t>de_ROSARIO_______066</t>
  </si>
  <si>
    <t>de_CHUMAQUITO____013</t>
  </si>
  <si>
    <t>de_RENGO_________066</t>
  </si>
  <si>
    <t>de_ROSARIO_______013</t>
  </si>
  <si>
    <t>de_PELEQUEN______066</t>
  </si>
  <si>
    <t>de_RENGO_________013</t>
  </si>
  <si>
    <t>de_PELEQUEN______013</t>
  </si>
  <si>
    <t>de_MALLOA________013</t>
  </si>
  <si>
    <t>de_QTILCOCO______013</t>
  </si>
  <si>
    <t>de_S.VICENTETT___066</t>
  </si>
  <si>
    <t>de_CHIMBARONGO___066</t>
  </si>
  <si>
    <t>de_COLCHAGUA_____015</t>
  </si>
  <si>
    <t>de_ELMANZANO_____015</t>
  </si>
  <si>
    <t>de_L.CABRAS______066</t>
  </si>
  <si>
    <t>de_L.CABRAS______013</t>
  </si>
  <si>
    <t>de_ELMANZANO_____066</t>
  </si>
  <si>
    <t>de_S.VICENTETT___013</t>
  </si>
  <si>
    <t>de_LARONDA_______066</t>
  </si>
  <si>
    <t>de_LARONDA_______013</t>
  </si>
  <si>
    <t>de_COLCHAGUA_____066</t>
  </si>
  <si>
    <t>de_PLACILLA______066</t>
  </si>
  <si>
    <t>de_NANCAGUA______066</t>
  </si>
  <si>
    <t>de_PLACILLA_S____013</t>
  </si>
  <si>
    <t>de_NANCAGUA______013</t>
  </si>
  <si>
    <t>de_QUINTA________066</t>
  </si>
  <si>
    <t>de_QUINTA________013</t>
  </si>
  <si>
    <t>de_CURICO________066</t>
  </si>
  <si>
    <t>de_MOLINA________013</t>
  </si>
  <si>
    <t>de_RAUQUEN_______066</t>
  </si>
  <si>
    <t>de_RAUQUEN_______013</t>
  </si>
  <si>
    <t>de_MOLINA________066</t>
  </si>
  <si>
    <t>de_CURICO________013</t>
  </si>
  <si>
    <t>de_TAP_S.RAFAEL__066</t>
  </si>
  <si>
    <t>de_S.RAFAEL______066</t>
  </si>
  <si>
    <t>de_ITAHUE________013</t>
  </si>
  <si>
    <t>de_PANGUILEMO2___066</t>
  </si>
  <si>
    <t>de_S.RAFAEL_S____013</t>
  </si>
  <si>
    <t>de_PANGUILEMO1___066</t>
  </si>
  <si>
    <t>de_V.PRAT________066</t>
  </si>
  <si>
    <t>de_PARRONAL______066</t>
  </si>
  <si>
    <t>de_V.PRAT________013</t>
  </si>
  <si>
    <t>de_HUALAÑE_______066</t>
  </si>
  <si>
    <t>de_PARRONAL______013</t>
  </si>
  <si>
    <t>de_RANGUILI______066</t>
  </si>
  <si>
    <t>de_LICANTEN______066</t>
  </si>
  <si>
    <t>de_HUALAÑE_______013</t>
  </si>
  <si>
    <t>de_LICANTEN______013</t>
  </si>
  <si>
    <t>de_RANGUILI______013</t>
  </si>
  <si>
    <t>de_TALCA1________066</t>
  </si>
  <si>
    <t>de_S.MIGUEL______066</t>
  </si>
  <si>
    <t>de_TALCA2________066</t>
  </si>
  <si>
    <t>de_MAULE_________015</t>
  </si>
  <si>
    <t>de_S.MIGUEL______013</t>
  </si>
  <si>
    <t>de_LATORRE_______066</t>
  </si>
  <si>
    <t>de_TUMBES________015</t>
  </si>
  <si>
    <t>de_TUMBES________066</t>
  </si>
  <si>
    <t>de_LATORRE_______013</t>
  </si>
  <si>
    <t>de_LAPALMA_______066</t>
  </si>
  <si>
    <t>de_PIDUCO________066</t>
  </si>
  <si>
    <t>de_PIDUCO________013</t>
  </si>
  <si>
    <t>de_PERALES_______066</t>
  </si>
  <si>
    <t>de_TALCAHUANO____013</t>
  </si>
  <si>
    <t>de_LAPALMA_______013</t>
  </si>
  <si>
    <t>de_V.ALEGRE______066</t>
  </si>
  <si>
    <t>de_S.JAVIER______023</t>
  </si>
  <si>
    <t>de_CONSTIT.______066</t>
  </si>
  <si>
    <t>de_CONSTIT2______023</t>
  </si>
  <si>
    <t>de_CONSTIT1______023</t>
  </si>
  <si>
    <t>de_LIN.NORTE_____066</t>
  </si>
  <si>
    <t>de_V.ALEGRE______013</t>
  </si>
  <si>
    <t>de_CHACAHUIN_____066</t>
  </si>
  <si>
    <t>de_CHACAHUIN_____013</t>
  </si>
  <si>
    <t>de_LIN.NORTE_____013</t>
  </si>
  <si>
    <t>de_LONGAVI_______066</t>
  </si>
  <si>
    <t>de_LINARES_______013</t>
  </si>
  <si>
    <t>de_RETIRO________066</t>
  </si>
  <si>
    <t>de_LONGAVI_______013</t>
  </si>
  <si>
    <t>de_RETIRO________013</t>
  </si>
  <si>
    <t>de_PARRAL________013</t>
  </si>
  <si>
    <t>de_CAUQUENES_____066</t>
  </si>
  <si>
    <t>de_CAUQUENES_____013</t>
  </si>
  <si>
    <t>de_LAVEGA________066</t>
  </si>
  <si>
    <t>de_LAVEGA________013</t>
  </si>
  <si>
    <t>de_NIQUEN________066</t>
  </si>
  <si>
    <t>de_S.CARLOS______066</t>
  </si>
  <si>
    <t>de_S.CARLOS______013</t>
  </si>
  <si>
    <t>de_COCHARCAS_____066</t>
  </si>
  <si>
    <t>de_COCHARCAS_____013</t>
  </si>
  <si>
    <t>de_STA.ELVIRA____066</t>
  </si>
  <si>
    <t>de_QUILMO________066</t>
  </si>
  <si>
    <t>de_CHILLAN_______013</t>
  </si>
  <si>
    <t>de_STA.ELVIRA____013</t>
  </si>
  <si>
    <t>de_TRESESQUINAS__066</t>
  </si>
  <si>
    <t>de_QUILMO________033</t>
  </si>
  <si>
    <t>de_L.LAJUELAS____033</t>
  </si>
  <si>
    <t>de_STA.ELISA_____033</t>
  </si>
  <si>
    <t>de_RECINTO_______033</t>
  </si>
  <si>
    <t>de_STA.ELISA_____023</t>
  </si>
  <si>
    <t>de_RECINTO_______013</t>
  </si>
  <si>
    <t>de_TRESESQUINAS__013</t>
  </si>
  <si>
    <t>de_CHOLGUAN______066</t>
  </si>
  <si>
    <t>de_LAJA__________066</t>
  </si>
  <si>
    <t>de_CABRERO_______066</t>
  </si>
  <si>
    <t>de_CHARRUA_______013</t>
  </si>
  <si>
    <t>de_CABRERO_______013</t>
  </si>
  <si>
    <t>de_LAJA__________013</t>
  </si>
  <si>
    <t>de_PANGUE________066</t>
  </si>
  <si>
    <t>de_NEGRETE_______066</t>
  </si>
  <si>
    <t>de_L.ANGELES_____013</t>
  </si>
  <si>
    <t>de_M.DEVELASCO___066</t>
  </si>
  <si>
    <t>de_DUQUECO_______023</t>
  </si>
  <si>
    <t>de_M.DEVELASCO___013</t>
  </si>
  <si>
    <t>de_RENAICO_______066</t>
  </si>
  <si>
    <t>de_ANGOL_________066</t>
  </si>
  <si>
    <t>de_COLLIPULLI____066</t>
  </si>
  <si>
    <t>de_ANGOL_________013</t>
  </si>
  <si>
    <t>de_ANGOL_________023</t>
  </si>
  <si>
    <t>de_VICTORIA______066</t>
  </si>
  <si>
    <t>de_COLLIPULLI____013</t>
  </si>
  <si>
    <t>de_LAUTARO_______066</t>
  </si>
  <si>
    <t>de_VICTORIA______013</t>
  </si>
  <si>
    <t>de_CURACAUTIN____066</t>
  </si>
  <si>
    <t>de_CURACAUTIN____013</t>
  </si>
  <si>
    <t>de_TRAIGUEN______066</t>
  </si>
  <si>
    <t>de_TRAIGUEN______013</t>
  </si>
  <si>
    <t>de_PILLANLELBUN__066</t>
  </si>
  <si>
    <t>de_LAUTARO_______013</t>
  </si>
  <si>
    <t>de_S.P.PAPELES___066</t>
  </si>
  <si>
    <t>de_SANPEDRO______066</t>
  </si>
  <si>
    <t>de_PENCO_________066</t>
  </si>
  <si>
    <t>de_ANDALIEN______066</t>
  </si>
  <si>
    <t>de_ANDALIEN______013</t>
  </si>
  <si>
    <t>de_COLOCOLO______066</t>
  </si>
  <si>
    <t>de_EJERCITO______066</t>
  </si>
  <si>
    <t>de_CHIGUAYANTE___015</t>
  </si>
  <si>
    <t>de_EJERCITO______013</t>
  </si>
  <si>
    <t>de_COLOCOLO______013</t>
  </si>
  <si>
    <t>de_TOME__________066</t>
  </si>
  <si>
    <t>de_MAHNS_________015</t>
  </si>
  <si>
    <t>de_TOME__________023</t>
  </si>
  <si>
    <t>de_BELLAVISTA____066</t>
  </si>
  <si>
    <t>de_MAHNS_________066</t>
  </si>
  <si>
    <t>de_L.INDURA______066</t>
  </si>
  <si>
    <t>de_PENCO_________013</t>
  </si>
  <si>
    <t>de_LIRQUEN_______066</t>
  </si>
  <si>
    <t>de_LIRQUEN_______015</t>
  </si>
  <si>
    <t>de_PERALES_______015</t>
  </si>
  <si>
    <t>de_L.COLORADAS___066</t>
  </si>
  <si>
    <t>de_SANPEDRO______013</t>
  </si>
  <si>
    <t>de_ESCUADRON_____066</t>
  </si>
  <si>
    <t>de_L.COLORADAS___013</t>
  </si>
  <si>
    <t>de_ESCUADRON_____015</t>
  </si>
  <si>
    <t>de_A.BLANCAS_____066</t>
  </si>
  <si>
    <t>de_PUCHOCO_______066</t>
  </si>
  <si>
    <t>de_A.BLANCAS_____013</t>
  </si>
  <si>
    <t>de_PUCHOCO_______015</t>
  </si>
  <si>
    <t>de_LOTA__________066</t>
  </si>
  <si>
    <t>de_ENACAR________066</t>
  </si>
  <si>
    <t>de_BOCAMINA______066</t>
  </si>
  <si>
    <t>de_CORONEL_______015</t>
  </si>
  <si>
    <t>de_BOCAMINA______004</t>
  </si>
  <si>
    <t>de_COLCURA_______066</t>
  </si>
  <si>
    <t>de_ENACAR________013</t>
  </si>
  <si>
    <t>de_HORCONES______066</t>
  </si>
  <si>
    <t>de_LOTA__________013</t>
  </si>
  <si>
    <t>de_COLCURA_______015</t>
  </si>
  <si>
    <t>de_CARAMPANGUE___066</t>
  </si>
  <si>
    <t>de_CURANILAHUE___066</t>
  </si>
  <si>
    <t>de_CARAMPANGUE___013</t>
  </si>
  <si>
    <t>de_CURANILAHUE___013</t>
  </si>
  <si>
    <t>de_T.PINOS_______066</t>
  </si>
  <si>
    <t>de_T.PINOS_______013</t>
  </si>
  <si>
    <t>de_QUINAHUE______066</t>
  </si>
  <si>
    <t>de_LEBU__________066</t>
  </si>
  <si>
    <t>de_LEBU__________013</t>
  </si>
  <si>
    <t>de_C.BIOBIO______066</t>
  </si>
  <si>
    <t>de_PILLANLELBUN__013</t>
  </si>
  <si>
    <t>de_TEMUCO________023</t>
  </si>
  <si>
    <t>de_PLASCASAS_____066</t>
  </si>
  <si>
    <t>de_CHIVILCAN_____066</t>
  </si>
  <si>
    <t>de_PUMAHUE_______066</t>
  </si>
  <si>
    <t>de_PUMAHUE_______013</t>
  </si>
  <si>
    <t>de_LASENCINAS____066</t>
  </si>
  <si>
    <t>de_CHIVILCAN_____013</t>
  </si>
  <si>
    <t>de_LASENCINAS____015</t>
  </si>
  <si>
    <t>de_LICANCO_______066</t>
  </si>
  <si>
    <t>de_PLASCASAS_____013</t>
  </si>
  <si>
    <t>de_METRENCO______066</t>
  </si>
  <si>
    <t>de_IMPERIAL______066</t>
  </si>
  <si>
    <t>de_LICANCO_______013</t>
  </si>
  <si>
    <t>de_IMPERIAL______013</t>
  </si>
  <si>
    <t>de_PITRUFQUEN____066</t>
  </si>
  <si>
    <t>de_LONCOCHE______066</t>
  </si>
  <si>
    <t>de_PITRUFQUEN____013</t>
  </si>
  <si>
    <t>de_PULLINQUE_____066</t>
  </si>
  <si>
    <t>de_LONCOCHE______013</t>
  </si>
  <si>
    <t>de_VILLARRICA____066</t>
  </si>
  <si>
    <t>de_PUCON_________066</t>
  </si>
  <si>
    <t>de_VILLARRICA____013</t>
  </si>
  <si>
    <t>de_PUCON_________013</t>
  </si>
  <si>
    <t>de_L.LAGOS_______066</t>
  </si>
  <si>
    <t>de_PANGUIPULLI___066</t>
  </si>
  <si>
    <t>de_PANGUIPULLI___023</t>
  </si>
  <si>
    <t>de_VALDIVIA______013</t>
  </si>
  <si>
    <t>de_CHUMPULLO_____066</t>
  </si>
  <si>
    <t>de_PICARTE_______066</t>
  </si>
  <si>
    <t>de_PICARTE_______013</t>
  </si>
  <si>
    <t>de_T.BOCAS_______066</t>
  </si>
  <si>
    <t>de_L.LAGOS_______013</t>
  </si>
  <si>
    <t>de_PAILLACO______066</t>
  </si>
  <si>
    <t>de_PAILLACO______013</t>
  </si>
  <si>
    <t>de_PICHIRROPULLI_066</t>
  </si>
  <si>
    <t>de_PICHIRROPULLI_013</t>
  </si>
  <si>
    <t>de_L.UNION_______066</t>
  </si>
  <si>
    <t>de_L.UNION_______013</t>
  </si>
  <si>
    <t>de_OSORNO________066</t>
  </si>
  <si>
    <t>de_CORRAL________066</t>
  </si>
  <si>
    <t>de_CORRAL________023</t>
  </si>
  <si>
    <t>de_PILMAIQUEN____013</t>
  </si>
  <si>
    <t>de_L.NEGROS______066</t>
  </si>
  <si>
    <t>de_PILMAIQUEN____066</t>
  </si>
  <si>
    <t>de_CAPULLO_______066</t>
  </si>
  <si>
    <t>de_AIHUAPI_______013</t>
  </si>
  <si>
    <t>de_PURRANQUE_____066</t>
  </si>
  <si>
    <t>de_OSORNO________013</t>
  </si>
  <si>
    <t>de_PURRANQUE_____013</t>
  </si>
  <si>
    <t>de_FRUTILLAR_____066</t>
  </si>
  <si>
    <t>de_FRUTILLAR_____013</t>
  </si>
  <si>
    <t>de_P.VARAS_______066</t>
  </si>
  <si>
    <t>de_P.VARAS_______013</t>
  </si>
  <si>
    <t>de_CALBUCO_______013</t>
  </si>
  <si>
    <t>de_CALBUCO_______110</t>
  </si>
  <si>
    <t>de_EMPALME_______013</t>
  </si>
  <si>
    <t>de_SAUZALITO_____013</t>
  </si>
  <si>
    <t>de_PALTO_________110</t>
  </si>
  <si>
    <t>de_CARENA________044</t>
  </si>
  <si>
    <t>de_PIRQUE________013</t>
  </si>
  <si>
    <t>de_HUALTE________033</t>
  </si>
  <si>
    <t>de_COCHARCAS_____033</t>
  </si>
  <si>
    <t>de_QUIRIHUE______033</t>
  </si>
  <si>
    <t>de_HUALTE________013</t>
  </si>
  <si>
    <t>de_QUIRIHUE______023</t>
  </si>
  <si>
    <t>de_QUIRIHUE______013</t>
  </si>
  <si>
    <t>de_A.JAHUEL______500</t>
  </si>
  <si>
    <t>de_TALCA_________013</t>
  </si>
  <si>
    <t>de_TALCA_________066</t>
  </si>
  <si>
    <t>de_LOPRADO_______044</t>
  </si>
  <si>
    <t>CPAILAGOENDE2</t>
  </si>
  <si>
    <t>CPAIPAILENDE2</t>
  </si>
  <si>
    <t>C_CHIB</t>
  </si>
  <si>
    <t>C_CLEM</t>
  </si>
  <si>
    <t>SSAA_CHIBURGO</t>
  </si>
  <si>
    <t>SSAA_SAN_CLEMENTE</t>
  </si>
  <si>
    <t>CAÑETE________066</t>
  </si>
  <si>
    <t>CAÑ6613</t>
  </si>
  <si>
    <t>TPICAÑ</t>
  </si>
  <si>
    <t>CAÑ1366</t>
  </si>
  <si>
    <t>de_CAÑETE________066</t>
  </si>
  <si>
    <t>CAÑTPI</t>
  </si>
  <si>
    <t>G_TRONGOL</t>
  </si>
  <si>
    <t>TEMTR8</t>
  </si>
  <si>
    <t>TE662208</t>
  </si>
  <si>
    <t>CAÑETE________023</t>
  </si>
  <si>
    <t>de_CAÑETE________023</t>
  </si>
  <si>
    <t>COCHARCAS2____013</t>
  </si>
  <si>
    <t>CURICO2_______013</t>
  </si>
  <si>
    <t>CURI66132</t>
  </si>
  <si>
    <t>de_CURICO2_______013</t>
  </si>
  <si>
    <t>CUR13662</t>
  </si>
  <si>
    <t>COCH66132</t>
  </si>
  <si>
    <t>de_COCHARCAS2____013</t>
  </si>
  <si>
    <t>COCH13662</t>
  </si>
  <si>
    <t>CONTRA</t>
  </si>
  <si>
    <t>ETALSJAVENDE</t>
  </si>
  <si>
    <t>ETALSJAVAGEN</t>
  </si>
  <si>
    <t>RAHUE_________220</t>
  </si>
  <si>
    <t>de_RAHUE_________220</t>
  </si>
  <si>
    <t>ANTILLANCA____220</t>
  </si>
  <si>
    <t>de_ANTILLANCA____220</t>
  </si>
  <si>
    <t>R.BONITO______110</t>
  </si>
  <si>
    <t>de_R.BONITO______110</t>
  </si>
  <si>
    <t>PILAUCO_______066</t>
  </si>
  <si>
    <t>de_PILAUCO_______066</t>
  </si>
  <si>
    <t>PILRAH</t>
  </si>
  <si>
    <t>de_RAHUE______220</t>
  </si>
  <si>
    <t>RAHPIL</t>
  </si>
  <si>
    <t>ANTI220110</t>
  </si>
  <si>
    <t>ANTI110220</t>
  </si>
  <si>
    <t>RAHANT</t>
  </si>
  <si>
    <t>ANTRAH</t>
  </si>
  <si>
    <t>BBLAPILA</t>
  </si>
  <si>
    <t>PILABBLA</t>
  </si>
  <si>
    <t>PILAOSOR</t>
  </si>
  <si>
    <t>de_B.BLANCO___066</t>
  </si>
  <si>
    <t>OSORPILA</t>
  </si>
  <si>
    <t>PILALUNI</t>
  </si>
  <si>
    <t>de_OSORNO_____066</t>
  </si>
  <si>
    <t>LAUNPILA</t>
  </si>
  <si>
    <t>ALAMGAS</t>
  </si>
  <si>
    <t>RAHVAL</t>
  </si>
  <si>
    <t>RAHPMO</t>
  </si>
  <si>
    <t>AUXSTAM2</t>
  </si>
  <si>
    <t>SSAA2 SANTA MARIA</t>
  </si>
  <si>
    <t>G_SAN_ANDRES</t>
  </si>
  <si>
    <t>CTRL_SAN_ANDRES</t>
  </si>
  <si>
    <t>G_MAISAN</t>
  </si>
  <si>
    <t>G_HIERROS</t>
  </si>
  <si>
    <t>AGUAS DEL MELADO</t>
  </si>
  <si>
    <t>CTRL_LOS_HIERROS</t>
  </si>
  <si>
    <t>G_NEGRETE</t>
  </si>
  <si>
    <t>ETALSRAFPANG</t>
  </si>
  <si>
    <t>ETALSCLEPANG</t>
  </si>
  <si>
    <t>ETALTALCPANG</t>
  </si>
  <si>
    <t>ETALSJAVPANG</t>
  </si>
  <si>
    <t>FRONLSAUENDE</t>
  </si>
  <si>
    <t>FRONLSAUCOLB</t>
  </si>
  <si>
    <t>FRONLSAUENDE2</t>
  </si>
  <si>
    <t>MULCHEN_______220</t>
  </si>
  <si>
    <t>de_MULCHEN_______220</t>
  </si>
  <si>
    <t>MULCCHAR</t>
  </si>
  <si>
    <t>de_PICOLTUE___023</t>
  </si>
  <si>
    <t>MULCCAUT</t>
  </si>
  <si>
    <t>MULCH22023</t>
  </si>
  <si>
    <t>de_MULCHEN________220</t>
  </si>
  <si>
    <t>PICOLTUE______023</t>
  </si>
  <si>
    <t>de_MULCHEN____220</t>
  </si>
  <si>
    <t>MULCH23220</t>
  </si>
  <si>
    <t>FRONPICOENDE</t>
  </si>
  <si>
    <t>FRONPICOENDE2</t>
  </si>
  <si>
    <t>FRONPICOCOLB</t>
  </si>
  <si>
    <t>C_NEGRETE</t>
  </si>
  <si>
    <t>HIDROELECTRICA SAN ANDRES</t>
  </si>
  <si>
    <t>CHILOE________220</t>
  </si>
  <si>
    <t>CHILOE________110</t>
  </si>
  <si>
    <t>de_CHILOE_____220</t>
  </si>
  <si>
    <t>CHIL110220</t>
  </si>
  <si>
    <t>CHIL220110</t>
  </si>
  <si>
    <t>PMONCHIL</t>
  </si>
  <si>
    <t>CHILPMON</t>
  </si>
  <si>
    <t>CHILANCU</t>
  </si>
  <si>
    <t>ANCUCHIL</t>
  </si>
  <si>
    <t>CHILDEGA</t>
  </si>
  <si>
    <t>DEGACHIL</t>
  </si>
  <si>
    <t>CHILPID</t>
  </si>
  <si>
    <t>PIDCHIL</t>
  </si>
  <si>
    <t>de_CHILOE_____110</t>
  </si>
  <si>
    <t>de_deGAÑ_________110</t>
  </si>
  <si>
    <t>de_PIDPID_____110</t>
  </si>
  <si>
    <t>SAESMARIENDE3</t>
  </si>
  <si>
    <t>SAESCORRENDE3</t>
  </si>
  <si>
    <t>SAESAIHUENDE3</t>
  </si>
  <si>
    <t>SAESPICAENDE3</t>
  </si>
  <si>
    <t>SAESLOSLENDE3</t>
  </si>
  <si>
    <t>SAESPICHENDE3</t>
  </si>
  <si>
    <t>SAESLAUNENDE3</t>
  </si>
  <si>
    <t>SAESOSORENDE3</t>
  </si>
  <si>
    <t>SAESPURRENDE3</t>
  </si>
  <si>
    <t>SAESFRUTENDE3</t>
  </si>
  <si>
    <t>SAESPVARENDE3</t>
  </si>
  <si>
    <t>SAESLONCENDE3</t>
  </si>
  <si>
    <t>SAESPANGENDE3</t>
  </si>
  <si>
    <t>SAESPILMENDE3</t>
  </si>
  <si>
    <t>SAESMELIENDE3</t>
  </si>
  <si>
    <t>SAESQUELENDE3</t>
  </si>
  <si>
    <t>SAESANCUENDE3</t>
  </si>
  <si>
    <t>SAESPIDPENDE3</t>
  </si>
  <si>
    <t>SAESCASTENDE3</t>
  </si>
  <si>
    <t>SAESCHONENDE3</t>
  </si>
  <si>
    <t>SAESCOLAENDE3</t>
  </si>
  <si>
    <t>SAESELEMENDE3</t>
  </si>
  <si>
    <t>SAESCALBENDE3</t>
  </si>
  <si>
    <t>SAESDEGAENDE3</t>
  </si>
  <si>
    <t>SAESVALDENDE3BT</t>
  </si>
  <si>
    <t>SAESMARIPANG</t>
  </si>
  <si>
    <t>SAESA PANGUIPULLI</t>
  </si>
  <si>
    <t>SAESCORRPANG</t>
  </si>
  <si>
    <t>SAESAIHUPANG</t>
  </si>
  <si>
    <t>SAESVALDPANGBT</t>
  </si>
  <si>
    <t>SAESPICAPANG</t>
  </si>
  <si>
    <t>SAESLOSLPANG</t>
  </si>
  <si>
    <t>SAESPICHPANG</t>
  </si>
  <si>
    <t>SAESLAUNPANG</t>
  </si>
  <si>
    <t>SAESOSORPANG</t>
  </si>
  <si>
    <t>SAESPURRPANG</t>
  </si>
  <si>
    <t>SAESFRUTPANG</t>
  </si>
  <si>
    <t>SAESPVARPANG</t>
  </si>
  <si>
    <t>SAESLONCPANG</t>
  </si>
  <si>
    <t>SAESPANGPANG</t>
  </si>
  <si>
    <t>SAESPILMPANG</t>
  </si>
  <si>
    <t>SAESMELIPANG</t>
  </si>
  <si>
    <t>SAESQUELPANG</t>
  </si>
  <si>
    <t>SAESANCUPANG</t>
  </si>
  <si>
    <t>SAESPIDPPANG</t>
  </si>
  <si>
    <t>SAESCASTPANG</t>
  </si>
  <si>
    <t>SAESCHONPANG</t>
  </si>
  <si>
    <t>SAESCOLAPANG</t>
  </si>
  <si>
    <t>SAESELEMPANG</t>
  </si>
  <si>
    <t>SAESCALBPANG</t>
  </si>
  <si>
    <t>SAESDEGAPANG</t>
  </si>
  <si>
    <t>CODIVICTPANGUI</t>
  </si>
  <si>
    <t>CODITRAIPANGUI</t>
  </si>
  <si>
    <t>CODILAUTPANGUI</t>
  </si>
  <si>
    <t>CODITEMUPANGUI</t>
  </si>
  <si>
    <t>CODIPITRPANGUI</t>
  </si>
  <si>
    <t>CODILONCPANGUI</t>
  </si>
  <si>
    <t>CODINER PANGUIPULLI</t>
  </si>
  <si>
    <t>G_ANGOS</t>
  </si>
  <si>
    <t>AUX_ANGOS</t>
  </si>
  <si>
    <t>CTRL. ANGOSTURA</t>
  </si>
  <si>
    <t>SSAA ANGOSTURA</t>
  </si>
  <si>
    <t>STA.LUISA_____154</t>
  </si>
  <si>
    <t>de_STA.LUISA__154</t>
  </si>
  <si>
    <t>de_L.ANGELES__154</t>
  </si>
  <si>
    <t>LANSLU</t>
  </si>
  <si>
    <t>SLULAN</t>
  </si>
  <si>
    <t>MONTERRICO____154</t>
  </si>
  <si>
    <t>MONTERRICO____066</t>
  </si>
  <si>
    <t>PARMON</t>
  </si>
  <si>
    <t>de_MONTERRICO_154</t>
  </si>
  <si>
    <t>CHAMON</t>
  </si>
  <si>
    <t>MONPAR</t>
  </si>
  <si>
    <t>MONCHA</t>
  </si>
  <si>
    <t>SAN_CLEMENTE__066</t>
  </si>
  <si>
    <t>de_SAN_CLEMEN_066</t>
  </si>
  <si>
    <t>TALSCL</t>
  </si>
  <si>
    <t>SCLTAL</t>
  </si>
  <si>
    <t>CTRL_RALCO</t>
  </si>
  <si>
    <t>G_PALM</t>
  </si>
  <si>
    <t>CTRL_PALMUCHO</t>
  </si>
  <si>
    <t>MONTERR15466</t>
  </si>
  <si>
    <t>de_MONTERRICO_066</t>
  </si>
  <si>
    <t>FRONABANENDE3</t>
  </si>
  <si>
    <t>FRONANDIENDE3</t>
  </si>
  <si>
    <t>FRONANGOENDE3</t>
  </si>
  <si>
    <t>FRONCABRENDE3</t>
  </si>
  <si>
    <t>FRONCARAENDE3</t>
  </si>
  <si>
    <t>FRONCHARENDE3BT</t>
  </si>
  <si>
    <t>FRONCHOLENDE3</t>
  </si>
  <si>
    <t>FRONCOLLENDE3</t>
  </si>
  <si>
    <t>FRONCOROENDE3</t>
  </si>
  <si>
    <t>FRONCURAENDE3</t>
  </si>
  <si>
    <t>FRONLAJAENDE3</t>
  </si>
  <si>
    <t>FRONLEBUENDE3</t>
  </si>
  <si>
    <t>FRONLANGENDE3</t>
  </si>
  <si>
    <t>FRONLOTAENDE3</t>
  </si>
  <si>
    <t>FRONNGREENDE3</t>
  </si>
  <si>
    <t>FRONTRPIENDE3</t>
  </si>
  <si>
    <t>FRONCANEENDE3</t>
  </si>
  <si>
    <t>FRONLSAUENDE3</t>
  </si>
  <si>
    <t>FRONPICOENDE3</t>
  </si>
  <si>
    <t>FRONCRACENDE3</t>
  </si>
  <si>
    <t>FRONIMPEENDE3</t>
  </si>
  <si>
    <t>FRONLAUTENDE3</t>
  </si>
  <si>
    <t>FRONLICAENDE3</t>
  </si>
  <si>
    <t>FRONPILLAENDE3</t>
  </si>
  <si>
    <t>FRONPITRENDE3</t>
  </si>
  <si>
    <t>FRONTRAIENDE3</t>
  </si>
  <si>
    <t>FRONVICTENDE3</t>
  </si>
  <si>
    <t>FRONABANPANG</t>
  </si>
  <si>
    <t>FRONANDIPANG</t>
  </si>
  <si>
    <t>FRONANGOPANG</t>
  </si>
  <si>
    <t>FRONCABRPANG</t>
  </si>
  <si>
    <t>FRONCARAPANG</t>
  </si>
  <si>
    <t>FRONCHARPANGBT</t>
  </si>
  <si>
    <t>FRONCHOLPANG</t>
  </si>
  <si>
    <t>FRONCOLLPANG</t>
  </si>
  <si>
    <t>FRONCOROPANG</t>
  </si>
  <si>
    <t>FRONCURAPANG</t>
  </si>
  <si>
    <t>FRONLAJAPANG</t>
  </si>
  <si>
    <t>FRONLEBUPANG</t>
  </si>
  <si>
    <t>FRONLANGPANG</t>
  </si>
  <si>
    <t>FRONLOTAPANG</t>
  </si>
  <si>
    <t>FRONNGREPANG</t>
  </si>
  <si>
    <t>FRONTRPIPANG</t>
  </si>
  <si>
    <t>FRONCANEPANG</t>
  </si>
  <si>
    <t>FRONLSAUPANG</t>
  </si>
  <si>
    <t>FRONPICOPANG</t>
  </si>
  <si>
    <t>FRONCRACPANG</t>
  </si>
  <si>
    <t>FRONIMPEPANG</t>
  </si>
  <si>
    <t>FRONLAUTPANG</t>
  </si>
  <si>
    <t>FRONLICAPANG</t>
  </si>
  <si>
    <t>FRONPILLAPANG</t>
  </si>
  <si>
    <t>FRONPITRPANG</t>
  </si>
  <si>
    <t>FRONTRAIPANG</t>
  </si>
  <si>
    <t>FRONVICTPANG</t>
  </si>
  <si>
    <t>FRONTEL PANGUIPULLI</t>
  </si>
  <si>
    <t>SAUCE6613</t>
  </si>
  <si>
    <t>SAUCE1366</t>
  </si>
  <si>
    <t>ANGSAU</t>
  </si>
  <si>
    <t>SAUANG</t>
  </si>
  <si>
    <t>LLINYBUEENDEC6</t>
  </si>
  <si>
    <t>LLINLINOENDEC6</t>
  </si>
  <si>
    <t>LLINLASCENDEC6</t>
  </si>
  <si>
    <t>LLINPANIENDEC6</t>
  </si>
  <si>
    <t>LLINYBUEPANGC3</t>
  </si>
  <si>
    <t>LLINLINOPANGC3</t>
  </si>
  <si>
    <t>LLINLASCPANGC3</t>
  </si>
  <si>
    <t>LLINPANIPANGC3</t>
  </si>
  <si>
    <t>GSUR_EFE_COCH</t>
  </si>
  <si>
    <t>GSUR_EFE_CURI</t>
  </si>
  <si>
    <t>GSUR_EFE_GRAN</t>
  </si>
  <si>
    <t>GSUR_EFE_GUIN</t>
  </si>
  <si>
    <t>GSUR_EFE_HOSP</t>
  </si>
  <si>
    <t>GSUR_EFE_ITAH</t>
  </si>
  <si>
    <t>GSUR_EFE_LIRI</t>
  </si>
  <si>
    <t>GSUR_EFE_LONG</t>
  </si>
  <si>
    <t>GSUR_EFE_PANG</t>
  </si>
  <si>
    <t>GSUR_EFE_RENG</t>
  </si>
  <si>
    <t>GSUR_EFE_SFER</t>
  </si>
  <si>
    <t>GSUR_EFE_VALE</t>
  </si>
  <si>
    <t>GSUR_EFE_BULN</t>
  </si>
  <si>
    <t>GSUR_EFE_QUIN</t>
  </si>
  <si>
    <t>ALLI_EFE_LAJA</t>
  </si>
  <si>
    <t>ALLI_EFE_CONC</t>
  </si>
  <si>
    <t>ALLI_EFE_CHIG</t>
  </si>
  <si>
    <t>ALLI_EFE_CHAR</t>
  </si>
  <si>
    <t>ALLI_EFE_RENA</t>
  </si>
  <si>
    <t>ALLI_EFE_COLL</t>
  </si>
  <si>
    <t>ALLI_EFE_VICT</t>
  </si>
  <si>
    <t>ALLI_EFE_LAUT</t>
  </si>
  <si>
    <t>ALLI_EFE_METR</t>
  </si>
  <si>
    <t>MONTERR66154</t>
  </si>
  <si>
    <t>R026</t>
  </si>
  <si>
    <t>GSUR_EFE_NIQU</t>
  </si>
  <si>
    <t>C_CMPC_AGA</t>
  </si>
  <si>
    <t>C_CMPC_STAFE</t>
  </si>
  <si>
    <t>C_CMPC_PRV</t>
  </si>
  <si>
    <t>C_CMPC_ASERRA</t>
  </si>
  <si>
    <t>G_CMPC_PACIFICO</t>
  </si>
  <si>
    <t>C_CMPC_PACIFICO</t>
  </si>
  <si>
    <t>C_CMPC_INDURA</t>
  </si>
  <si>
    <t>C_CMPC_ERCO</t>
  </si>
  <si>
    <t>C_CMPC_PLYWOOD</t>
  </si>
  <si>
    <t>C_CMPC_CART_M</t>
  </si>
  <si>
    <t>C_CMPC_CART_CH</t>
  </si>
  <si>
    <t>CMPC CARTULINAS-MAULE</t>
  </si>
  <si>
    <t>CMPC PAPELES CORDILLERA</t>
  </si>
  <si>
    <t>CMPC CARTULINAS-CHUMPULLO</t>
  </si>
  <si>
    <t>SSAA CMPC PACIFICO</t>
  </si>
  <si>
    <t>CMPC INDURA</t>
  </si>
  <si>
    <t>CMPC ERCO</t>
  </si>
  <si>
    <t>CMPC PLYWOOD</t>
  </si>
  <si>
    <t>PUNTILLA</t>
  </si>
  <si>
    <t>C_CMPC_CART_CH_PUN</t>
  </si>
  <si>
    <t>C_CMPC_CART_M_PUN</t>
  </si>
  <si>
    <t>CMPC MADERAS</t>
  </si>
  <si>
    <t>C_CMPC_CELU_PUN</t>
  </si>
  <si>
    <t>C_CMPC_MADE_PUN</t>
  </si>
  <si>
    <t>C_CMPC_CEL_PUN</t>
  </si>
  <si>
    <t>C_CMPC_MAD_PUN</t>
  </si>
  <si>
    <t>C_CMPC_TISSUE_PUN</t>
  </si>
  <si>
    <t>MONTCOCH</t>
  </si>
  <si>
    <t>COCHMONT</t>
  </si>
  <si>
    <t>de_COCHARCAS__066</t>
  </si>
  <si>
    <t>MONTCHIL</t>
  </si>
  <si>
    <t>CHILMONT</t>
  </si>
  <si>
    <t>de_CHILLAN____066</t>
  </si>
  <si>
    <t>MININCO_______220</t>
  </si>
  <si>
    <t>de_MININCO____220</t>
  </si>
  <si>
    <t>NACMIN</t>
  </si>
  <si>
    <t>MINNAC</t>
  </si>
  <si>
    <t>de_NACIMIENTO_220</t>
  </si>
  <si>
    <t>LUZLINARES PANGUIPULLI</t>
  </si>
  <si>
    <t>C_CMPC_PAPELCOR_PUN110</t>
  </si>
  <si>
    <t>C_CMPC_PAPELCOR110</t>
  </si>
  <si>
    <t>C_CMPC_CHIL110</t>
  </si>
  <si>
    <t>LOS_SAUCES____066</t>
  </si>
  <si>
    <t>LOS_SAUCES____023</t>
  </si>
  <si>
    <t>de_LOS_SAUCES_066</t>
  </si>
  <si>
    <t>de_LOS_SAUCES_023</t>
  </si>
  <si>
    <t>ETALCINCPANG</t>
  </si>
  <si>
    <t>ESPINOS</t>
  </si>
  <si>
    <t>SSGGBOCA</t>
  </si>
  <si>
    <t>SS.GG. BOCAMINA</t>
  </si>
  <si>
    <t>LAS_PAMPAS</t>
  </si>
  <si>
    <t>MAISAN</t>
  </si>
  <si>
    <t>CTRL. CMPC PACIFICO</t>
  </si>
  <si>
    <t>ANCJAH2</t>
  </si>
  <si>
    <t>ENERGIA_LEON</t>
  </si>
  <si>
    <t>C_CMPC_CHIL110_HLH</t>
  </si>
  <si>
    <t>C_CMPC_CHIL110_HSA</t>
  </si>
  <si>
    <t>G_EBIOBIO</t>
  </si>
  <si>
    <t>Ctrl. ENERGIA BIOBIO</t>
  </si>
  <si>
    <t>C_EBIOBIO</t>
  </si>
  <si>
    <t>CHILSPED</t>
  </si>
  <si>
    <t>SPEDCHIL</t>
  </si>
  <si>
    <t>SANPEDROEOL___110</t>
  </si>
  <si>
    <t>de_SANPEDROEOL110</t>
  </si>
  <si>
    <t>Ctrl. SAN PEDRO</t>
  </si>
  <si>
    <t>G_SPEDRO</t>
  </si>
  <si>
    <t>C_SPEDRO</t>
  </si>
  <si>
    <t>Aux. SAN PEDRO</t>
  </si>
  <si>
    <t>ENERGIA_BIOBIO</t>
  </si>
  <si>
    <t>ENORCHILE</t>
  </si>
  <si>
    <t>CHACITAHCHIL</t>
  </si>
  <si>
    <t>CHILECTRA (CHACAYES)</t>
  </si>
  <si>
    <t>HIGUITAHCHIL</t>
  </si>
  <si>
    <t>CHILECTRA (HLH)</t>
  </si>
  <si>
    <t>CHACLMIRCHIL</t>
  </si>
  <si>
    <t>HIGULMIRCHIL</t>
  </si>
  <si>
    <t>HIGUPILLCHIL</t>
  </si>
  <si>
    <t>CHACPILLCHIL</t>
  </si>
  <si>
    <t>HBS</t>
  </si>
  <si>
    <t>ALBA</t>
  </si>
  <si>
    <t>CANMIN</t>
  </si>
  <si>
    <t>de_MINEROS____220</t>
  </si>
  <si>
    <t>MINCAN</t>
  </si>
  <si>
    <t>MIN220110</t>
  </si>
  <si>
    <t>de_MINEROS____110</t>
  </si>
  <si>
    <t>MIN110220</t>
  </si>
  <si>
    <t>CODELCO_P</t>
  </si>
  <si>
    <t>CODELCO MINEROS</t>
  </si>
  <si>
    <t>G_BOQUIAMARGO</t>
  </si>
  <si>
    <t>R_BOQUIAMARGO</t>
  </si>
  <si>
    <t>SSAA BOQUIAMARGO</t>
  </si>
  <si>
    <t>G_LOS_PADRES</t>
  </si>
  <si>
    <t>LOS_PADRES</t>
  </si>
  <si>
    <t>G_QUILLAILEO</t>
  </si>
  <si>
    <t>EBCO_ENERGIA</t>
  </si>
  <si>
    <t>SUM_CHILECTRA_L</t>
  </si>
  <si>
    <t>MINERO________220</t>
  </si>
  <si>
    <t>MINERO________110</t>
  </si>
  <si>
    <t>PMGD_QUILLAILEO</t>
  </si>
  <si>
    <t>PMGD_SOUTHERN_BULBS</t>
  </si>
  <si>
    <t>PMGD_COLLIPULLI</t>
  </si>
  <si>
    <t>PMGD_TRUENO</t>
  </si>
  <si>
    <t>PMGD_CORRALES</t>
  </si>
  <si>
    <t>PMGD_CORRALES II</t>
  </si>
  <si>
    <t>PMGD_PEHUI</t>
  </si>
  <si>
    <t>PMGD_ANCUD</t>
  </si>
  <si>
    <t>PMGD_DEGAÑ</t>
  </si>
  <si>
    <t>PMGD_QUELLON</t>
  </si>
  <si>
    <t>PMGD_SALMOFOOD 2</t>
  </si>
  <si>
    <t>PMGD_DONGO</t>
  </si>
  <si>
    <t>PMGD_CHILOE</t>
  </si>
  <si>
    <t>PMGD_PROVIDENCIA</t>
  </si>
  <si>
    <t>PMGD_SAUCES</t>
  </si>
  <si>
    <t>PMGD_TRAIGUEN</t>
  </si>
  <si>
    <t>PMGD_CURACAUTIN</t>
  </si>
  <si>
    <t>PMGD_SAUCES 2</t>
  </si>
  <si>
    <t>PMGD_EAGON</t>
  </si>
  <si>
    <t>PMGD_CAÑETE</t>
  </si>
  <si>
    <t>PMGD_QUIDICO</t>
  </si>
  <si>
    <t>PMGD_MANZANO</t>
  </si>
  <si>
    <t>PMGD_EL_CANELO</t>
  </si>
  <si>
    <t>PMGD_ALLIPEN</t>
  </si>
  <si>
    <t>PMGD_TRUFUL</t>
  </si>
  <si>
    <t>PMGD_DOÑA HILDA</t>
  </si>
  <si>
    <t>PMGD_CURICO</t>
  </si>
  <si>
    <t>PMGD_TIRUA</t>
  </si>
  <si>
    <t>PMGD_ALAMOS</t>
  </si>
  <si>
    <t>PMGD_LEBU</t>
  </si>
  <si>
    <t>PMGD_DONGUIL</t>
  </si>
  <si>
    <t>PMGD_MAISAN</t>
  </si>
  <si>
    <t>PMGD_MUCHI</t>
  </si>
  <si>
    <t>PMGD_DON WALTERIO</t>
  </si>
  <si>
    <t>PMGD_HIDROBONITO</t>
  </si>
  <si>
    <t>PMGD_WATT I</t>
  </si>
  <si>
    <t>PMGD_WATT II</t>
  </si>
  <si>
    <t>PMGD_SKRETTING OSORNO</t>
  </si>
  <si>
    <t>PMGD_ENSENADA</t>
  </si>
  <si>
    <t>PMGD_LA ARENA</t>
  </si>
  <si>
    <t>PMGD_MULTIEXPORT I</t>
  </si>
  <si>
    <t>PMGD_MULTIEXPORT II</t>
  </si>
  <si>
    <t>PMGD_LOUISIANA PACIFIC P</t>
  </si>
  <si>
    <t>PMGD_JCE</t>
  </si>
  <si>
    <t>PMGD_DIUTO</t>
  </si>
  <si>
    <t>PMGD_ROBLERIA</t>
  </si>
  <si>
    <t>PMGD_PURISIMA</t>
  </si>
  <si>
    <t>PMGD_POLINCAY</t>
  </si>
  <si>
    <t>PMGD_TAMM</t>
  </si>
  <si>
    <t>PMGD_LAS PAMPAS</t>
  </si>
  <si>
    <t>PMGD_HBS</t>
  </si>
  <si>
    <t>PMGD_BOQUIAMARGO</t>
  </si>
  <si>
    <t>PMGD_CONTULMO</t>
  </si>
  <si>
    <t>PMGD_LONQUIMAY</t>
  </si>
  <si>
    <t>PMGD_LOUISIANA PACIFIC L</t>
  </si>
  <si>
    <t>PMGD_TRONGOL</t>
  </si>
  <si>
    <t>PMGD_LOS PADRES</t>
  </si>
  <si>
    <t>CTRL_CORONEL</t>
  </si>
  <si>
    <t>CTRL_QUELLON II</t>
  </si>
  <si>
    <t>CTRL_CALLE CALLE</t>
  </si>
  <si>
    <t>CTRL_CAPULLO</t>
  </si>
  <si>
    <t>AES GENER (SAN_MIGUEL)</t>
  </si>
  <si>
    <t>CCHIHUALENDE</t>
  </si>
  <si>
    <t>CCHIHUALCOLB</t>
  </si>
  <si>
    <t>CCHIHUALENDE2</t>
  </si>
  <si>
    <t>COLBUN_TRANSMISION</t>
  </si>
  <si>
    <t>B.BLANCO______023</t>
  </si>
  <si>
    <t>BBLA6623</t>
  </si>
  <si>
    <t>de_B.BLANCO___023</t>
  </si>
  <si>
    <t>BBLA2366</t>
  </si>
  <si>
    <t>SAESBBLAENDE3</t>
  </si>
  <si>
    <t>SAESBBLAPANG</t>
  </si>
  <si>
    <t>SAESBBLAENDE</t>
  </si>
  <si>
    <t>SAESBBLACOLB</t>
  </si>
  <si>
    <t>SAESBBLAENDE2</t>
  </si>
  <si>
    <t>JAHANC1</t>
  </si>
  <si>
    <t>JAHANC2</t>
  </si>
  <si>
    <t>NETJAHUEL500</t>
  </si>
  <si>
    <t>AJAHUEL_______500</t>
  </si>
  <si>
    <t>PMGD_LOS_COLONOS</t>
  </si>
  <si>
    <t>G_LOS_COLONOS</t>
  </si>
  <si>
    <t>RIO_PUMA</t>
  </si>
  <si>
    <t>AES GENER (ESSA)</t>
  </si>
  <si>
    <t>MAMPIL________220</t>
  </si>
  <si>
    <t>NETEO_PADRES_CH</t>
  </si>
  <si>
    <t>NETEO_PADRES_M</t>
  </si>
  <si>
    <t>NETEO LOS PADRES</t>
  </si>
  <si>
    <t>G_PICHILONCO</t>
  </si>
  <si>
    <t>PMGD PICHILONCO</t>
  </si>
  <si>
    <t>PICHILONCO</t>
  </si>
  <si>
    <t>DUQUECO_______220</t>
  </si>
  <si>
    <t>DUQUE66220</t>
  </si>
  <si>
    <t>DUQUE22066</t>
  </si>
  <si>
    <t>de_DUQUECO_____066</t>
  </si>
  <si>
    <t>de_DUQUECO_______220</t>
  </si>
  <si>
    <t>de_DUQUECO_______066</t>
  </si>
  <si>
    <t>TRODUQ</t>
  </si>
  <si>
    <t>DUQTEM</t>
  </si>
  <si>
    <t>DUQTRO</t>
  </si>
  <si>
    <t>NETEO A.JAHUEL 110</t>
  </si>
  <si>
    <t>NETEOJAHUEL110</t>
  </si>
  <si>
    <t>LLINYBUEENDEC7</t>
  </si>
  <si>
    <t>LLINLINOENDEC7</t>
  </si>
  <si>
    <t>LLINLASCENDEC7</t>
  </si>
  <si>
    <t>LLINPANIENDEC7</t>
  </si>
  <si>
    <t>CMPC Nacimiento</t>
  </si>
  <si>
    <t>EMELSGREEMER</t>
  </si>
  <si>
    <t>AELA_EOLICA_NEGRETE</t>
  </si>
  <si>
    <t>PARQUE EÓLICO CUEL</t>
  </si>
  <si>
    <t>SSAA PARQUE EÓLICO CUEL</t>
  </si>
  <si>
    <t>SAESLTAMENDE</t>
  </si>
  <si>
    <t>SAESLTAMCOLB</t>
  </si>
  <si>
    <t>SAESLTAMENDE2</t>
  </si>
  <si>
    <t>SAESLTAMENDE3</t>
  </si>
  <si>
    <t>SAESLTAMPANG</t>
  </si>
  <si>
    <t>LOS_TAMBORES__066</t>
  </si>
  <si>
    <t>LOS_TAMBORES__013</t>
  </si>
  <si>
    <t>LTAMB1366</t>
  </si>
  <si>
    <t>LTAMB6613</t>
  </si>
  <si>
    <t>LTAMBLUNI</t>
  </si>
  <si>
    <t>de_LOS_TAMBORES66</t>
  </si>
  <si>
    <t>de_LOS_TAMBORES13</t>
  </si>
  <si>
    <t>LTAMBPILA</t>
  </si>
  <si>
    <t>CGED_EX_EMETAL ENDESA</t>
  </si>
  <si>
    <t>CGED_EX_EMETAL GENER</t>
  </si>
  <si>
    <t>CGED_EX_EMETAL PANGUIPULLI</t>
  </si>
  <si>
    <t>CGED_EX_EMELECTRIC</t>
  </si>
  <si>
    <t xml:space="preserve">CGED_EX_EMELECTRIC </t>
  </si>
  <si>
    <t>SUM_CGED_EX_EMELECTRIC</t>
  </si>
  <si>
    <t>SUM_CGED_EX_EMETAL</t>
  </si>
  <si>
    <t>ALTO_BONITO___110</t>
  </si>
  <si>
    <t>MOLABO</t>
  </si>
  <si>
    <t>ABOMOL</t>
  </si>
  <si>
    <t>ABOMEL</t>
  </si>
  <si>
    <t>de_ALTO_BONITO110</t>
  </si>
  <si>
    <t>ANC500T1</t>
  </si>
  <si>
    <t>ABO11013</t>
  </si>
  <si>
    <t>ABO13110</t>
  </si>
  <si>
    <t>de_A.BONITO___110</t>
  </si>
  <si>
    <t>SAESABONENDE</t>
  </si>
  <si>
    <t>SAESABONCOLB</t>
  </si>
  <si>
    <t>SAESABONENDE2</t>
  </si>
  <si>
    <t>SAESABONENDE3</t>
  </si>
  <si>
    <t>SAESABONPANG</t>
  </si>
  <si>
    <t>COLLIL</t>
  </si>
  <si>
    <t>PMGD COLLIL</t>
  </si>
  <si>
    <t>MARIA_ELENA</t>
  </si>
  <si>
    <t>PMGD MARIA ELENA</t>
  </si>
  <si>
    <t>ALTO_BONITO___023</t>
  </si>
  <si>
    <t>de_A.BONITO___023</t>
  </si>
  <si>
    <t>G_CMPC SANTA FE</t>
  </si>
  <si>
    <t>CTRL_CMPC_SANTA_FE</t>
  </si>
  <si>
    <t>Reviso largo 17</t>
  </si>
  <si>
    <t>Falta Asignar Numero?</t>
  </si>
  <si>
    <t>Numero de SSEE</t>
  </si>
  <si>
    <t>Nombre SSEE</t>
  </si>
  <si>
    <t>Numero Asignado</t>
  </si>
  <si>
    <t>Numero de SSEE de la Barra</t>
  </si>
  <si>
    <t>N° Actualizado</t>
  </si>
  <si>
    <t>Clave Preliminar</t>
  </si>
  <si>
    <t>Clave Final</t>
  </si>
  <si>
    <t>Digitos Totales</t>
  </si>
  <si>
    <t>Tension</t>
  </si>
  <si>
    <t>Troncal</t>
  </si>
  <si>
    <t>STx1</t>
  </si>
  <si>
    <t>STx2</t>
  </si>
  <si>
    <t>STx3</t>
  </si>
  <si>
    <t>STx4</t>
  </si>
  <si>
    <t>STx5</t>
  </si>
  <si>
    <t>STx6</t>
  </si>
  <si>
    <t>Adicional</t>
  </si>
  <si>
    <t>Total</t>
  </si>
  <si>
    <t>A.BLANCAS_____</t>
  </si>
  <si>
    <t>Zona</t>
  </si>
  <si>
    <t>Norte</t>
  </si>
  <si>
    <t>A.DERIBERA____</t>
  </si>
  <si>
    <t>Sur</t>
  </si>
  <si>
    <t>A.JAHUEL______</t>
  </si>
  <si>
    <t>AIHUAPI_______</t>
  </si>
  <si>
    <t>Sector</t>
  </si>
  <si>
    <t>AJAHUEL_______</t>
  </si>
  <si>
    <t>02</t>
  </si>
  <si>
    <t>ALAMEDA_______</t>
  </si>
  <si>
    <t>03</t>
  </si>
  <si>
    <t>ANCOA_________</t>
  </si>
  <si>
    <t>04</t>
  </si>
  <si>
    <t>ANCUD_________</t>
  </si>
  <si>
    <t>05</t>
  </si>
  <si>
    <t>ANDALIEN______</t>
  </si>
  <si>
    <t>06</t>
  </si>
  <si>
    <t>ANGOL_________</t>
  </si>
  <si>
    <t>07</t>
  </si>
  <si>
    <t>ANTILLANCA____</t>
  </si>
  <si>
    <t>08</t>
  </si>
  <si>
    <t>ARR.PETROQ.___</t>
  </si>
  <si>
    <t>09</t>
  </si>
  <si>
    <t>B.BLANCO______</t>
  </si>
  <si>
    <t>10</t>
  </si>
  <si>
    <t>BELLAVISTA____</t>
  </si>
  <si>
    <t>11</t>
  </si>
  <si>
    <t>BOCAMINA______</t>
  </si>
  <si>
    <t>BUIN__________</t>
  </si>
  <si>
    <t>004</t>
  </si>
  <si>
    <t>C.BIOBIO______</t>
  </si>
  <si>
    <t>012</t>
  </si>
  <si>
    <t>CABRERO_______</t>
  </si>
  <si>
    <t>013</t>
  </si>
  <si>
    <t>CACHAPOAL_____</t>
  </si>
  <si>
    <t>015</t>
  </si>
  <si>
    <t>CALBUCO_______</t>
  </si>
  <si>
    <t>020</t>
  </si>
  <si>
    <t>CANDELARIA____</t>
  </si>
  <si>
    <t>023</t>
  </si>
  <si>
    <t>CANUTILLAR____</t>
  </si>
  <si>
    <t>033</t>
  </si>
  <si>
    <t>CAÑETE________</t>
  </si>
  <si>
    <t>044</t>
  </si>
  <si>
    <t>CAPULLO_______</t>
  </si>
  <si>
    <t>062</t>
  </si>
  <si>
    <t>066</t>
  </si>
  <si>
    <t>110</t>
  </si>
  <si>
    <t>154</t>
  </si>
  <si>
    <t>220</t>
  </si>
  <si>
    <t>CAUTIN________</t>
  </si>
  <si>
    <t>500</t>
  </si>
  <si>
    <t>CHACAHUIN_____</t>
  </si>
  <si>
    <t>CHARRUA_______</t>
  </si>
  <si>
    <t>CHIGUAYANTE___</t>
  </si>
  <si>
    <t>CHILLAN_______</t>
  </si>
  <si>
    <t>CHILOE________</t>
  </si>
  <si>
    <t>CHIMBARONGO___</t>
  </si>
  <si>
    <t>CHIVILCAN_____</t>
  </si>
  <si>
    <t>CHOLGUAN______</t>
  </si>
  <si>
    <t>CHONCHI_______</t>
  </si>
  <si>
    <t>CHUMAQUITO____</t>
  </si>
  <si>
    <t>CHUMPULLO_____</t>
  </si>
  <si>
    <t>CIPRESES______</t>
  </si>
  <si>
    <t>CIRUELOS______</t>
  </si>
  <si>
    <t>COCHARCAS_____</t>
  </si>
  <si>
    <t>COCHARCAS2____</t>
  </si>
  <si>
    <t>COLACO________</t>
  </si>
  <si>
    <t>COLBUN________</t>
  </si>
  <si>
    <t>COLCHAGUA_____</t>
  </si>
  <si>
    <t>COLCURA_______</t>
  </si>
  <si>
    <t>COLLIPULLI____</t>
  </si>
  <si>
    <t>COLOCOLO______</t>
  </si>
  <si>
    <t>CONCEPCION____</t>
  </si>
  <si>
    <t>CURANILAHUE___</t>
  </si>
  <si>
    <t>CURICO________</t>
  </si>
  <si>
    <t>CURICO2_______</t>
  </si>
  <si>
    <t>CURILLINQUE___</t>
  </si>
  <si>
    <t>GRANEROS______</t>
  </si>
  <si>
    <t>HORCONES______</t>
  </si>
  <si>
    <t>HOSPITAL______</t>
  </si>
  <si>
    <t>HUALAÑE_______</t>
  </si>
  <si>
    <t>HUALPEN_______</t>
  </si>
  <si>
    <t>HUALTE________</t>
  </si>
  <si>
    <t>IMPERIAL______</t>
  </si>
  <si>
    <t>INDURA________</t>
  </si>
  <si>
    <t>ISLADMAIPO____</t>
  </si>
  <si>
    <t>ITAHUE________</t>
  </si>
  <si>
    <t>L.ANGELES_____</t>
  </si>
  <si>
    <t>L.CABRAS______</t>
  </si>
  <si>
    <t>L.COLORADAS___</t>
  </si>
  <si>
    <t>LAJA__________</t>
  </si>
  <si>
    <t>LONGAVI_______</t>
  </si>
  <si>
    <t>MULCHEN_______</t>
  </si>
  <si>
    <t>NANCAGUA______</t>
  </si>
  <si>
    <t>NEGRETE_______</t>
  </si>
  <si>
    <t>NIQUEN________</t>
  </si>
  <si>
    <t>NIRIVILO______</t>
  </si>
  <si>
    <t>OSORNO________</t>
  </si>
  <si>
    <t>OXY___________</t>
  </si>
  <si>
    <t>P.CORTES______</t>
  </si>
  <si>
    <t>P.CORTES1_____</t>
  </si>
  <si>
    <t>P.CORTES2_____</t>
  </si>
  <si>
    <t>P.MONTT_______</t>
  </si>
  <si>
    <t>P.VARAS_______</t>
  </si>
  <si>
    <t>PAILLACO______</t>
  </si>
  <si>
    <t>PAINE_________</t>
  </si>
  <si>
    <t>PALTO_________</t>
  </si>
  <si>
    <t>PANGUE________</t>
  </si>
  <si>
    <t>PANGUILEMO1___</t>
  </si>
  <si>
    <t>PANGUIPULLI___</t>
  </si>
  <si>
    <t>PANIMAVIDA____</t>
  </si>
  <si>
    <t>PARRAL________</t>
  </si>
  <si>
    <t>PARRONAL______</t>
  </si>
  <si>
    <t>PELEQUEN______</t>
  </si>
  <si>
    <t>PENCO_________</t>
  </si>
  <si>
    <t>PERALES_______</t>
  </si>
  <si>
    <t>PETRODOW______</t>
  </si>
  <si>
    <t>PETROPOWER____</t>
  </si>
  <si>
    <t>PICARTE_______</t>
  </si>
  <si>
    <t>PICHIRRAHUE___</t>
  </si>
  <si>
    <t>QUELLON_______</t>
  </si>
  <si>
    <t>QUILMO________</t>
  </si>
  <si>
    <t>QUINAHUE______</t>
  </si>
  <si>
    <t>QUINENCO______</t>
  </si>
  <si>
    <t>QUINTA________</t>
  </si>
  <si>
    <t>R.BONITO______</t>
  </si>
  <si>
    <t>RAHUE_________</t>
  </si>
  <si>
    <t>RANCAGUA______</t>
  </si>
  <si>
    <t>RANCAGUA1_____</t>
  </si>
  <si>
    <t>RANCAGUA2_____</t>
  </si>
  <si>
    <t>RANGUILI______</t>
  </si>
  <si>
    <t>RAUQUEN_______</t>
  </si>
  <si>
    <t>RECINTO_______</t>
  </si>
  <si>
    <t>RENAICO_______</t>
  </si>
  <si>
    <t>RENGO_________</t>
  </si>
  <si>
    <t>S.CARLOS______</t>
  </si>
  <si>
    <t>S.F.MOSTAZAL__</t>
  </si>
  <si>
    <t>S.FERNANDO____</t>
  </si>
  <si>
    <t>S.GREGORIO____</t>
  </si>
  <si>
    <t>S.JAVIER______</t>
  </si>
  <si>
    <t>S.MIGUEL______</t>
  </si>
  <si>
    <t>S.P.PAPELES___</t>
  </si>
  <si>
    <t>S.RAFAEL______</t>
  </si>
  <si>
    <t>S.RAFAEL_S____</t>
  </si>
  <si>
    <t>S.VICENTE_____</t>
  </si>
  <si>
    <t>S.VICENTETT___</t>
  </si>
  <si>
    <t>SAN_CLEMENTE__</t>
  </si>
  <si>
    <t>SANPEDRO______</t>
  </si>
  <si>
    <t>SANPEDROEOL___</t>
  </si>
  <si>
    <t>SAUZAL________</t>
  </si>
  <si>
    <t>SAUZAL1_______</t>
  </si>
  <si>
    <t>SAUZAL2_______</t>
  </si>
  <si>
    <t>SAUZALITO_____</t>
  </si>
  <si>
    <t>STA.ELISA_____</t>
  </si>
  <si>
    <t>STA.ELVIRA____</t>
  </si>
  <si>
    <t>STA.LUISA_____</t>
  </si>
  <si>
    <t>T.BOCAS_______</t>
  </si>
  <si>
    <t>T.PINOS_______</t>
  </si>
  <si>
    <t>TALCA_________</t>
  </si>
  <si>
    <t>TALCA1________</t>
  </si>
  <si>
    <t>TALCA2________</t>
  </si>
  <si>
    <t>TALCAHUANO____</t>
  </si>
  <si>
    <t>TAP_HOSPITAL__</t>
  </si>
  <si>
    <t>TAP_POLPAICO__</t>
  </si>
  <si>
    <t>TAP_ROSAL_____</t>
  </si>
  <si>
    <t>TAP_S.RAFAEL__</t>
  </si>
  <si>
    <t>TAP_VICTORIA__</t>
  </si>
  <si>
    <t>TEMUCO________</t>
  </si>
  <si>
    <t>TENO__________</t>
  </si>
  <si>
    <t>TENO1_________</t>
  </si>
  <si>
    <t>TENO2_________</t>
  </si>
  <si>
    <t>TINGUIRIRICA__</t>
  </si>
  <si>
    <t>TUNICHE_______</t>
  </si>
  <si>
    <t>TUNICHE1______</t>
  </si>
  <si>
    <t>TUNICHE2______</t>
  </si>
  <si>
    <t>V.ALEGRE______</t>
  </si>
  <si>
    <t>Barra</t>
  </si>
  <si>
    <t>Nombre</t>
  </si>
  <si>
    <t>Clave</t>
  </si>
  <si>
    <t>Propietario</t>
  </si>
  <si>
    <t>Región</t>
  </si>
  <si>
    <t>N°Región</t>
  </si>
  <si>
    <t>N°</t>
  </si>
  <si>
    <t>POLPAICO______500</t>
  </si>
  <si>
    <t>de_AJAHUEL_______500</t>
  </si>
  <si>
    <t>POLJAH500</t>
  </si>
  <si>
    <t>Región Metropolitana de Santiago</t>
  </si>
  <si>
    <t>Región de Antofagasta</t>
  </si>
  <si>
    <t>de_POLPAICO______220</t>
  </si>
  <si>
    <t>POLKT1</t>
  </si>
  <si>
    <t>Región de Atacama</t>
  </si>
  <si>
    <t>POLKT2</t>
  </si>
  <si>
    <t>Región de Coquimbo</t>
  </si>
  <si>
    <t>POLJAH2</t>
  </si>
  <si>
    <t>Región de Valparaíso</t>
  </si>
  <si>
    <t>de_POLPAICO______500</t>
  </si>
  <si>
    <t>JAHPOL500</t>
  </si>
  <si>
    <t>JAHPOL500C2</t>
  </si>
  <si>
    <t>Región del Libertador  Bernardo O'Higgins</t>
  </si>
  <si>
    <t>JAHKT1</t>
  </si>
  <si>
    <t>Región del Maule</t>
  </si>
  <si>
    <t>NETEO500</t>
  </si>
  <si>
    <t>NETJAHUELN500</t>
  </si>
  <si>
    <t>Región del Bío Bío</t>
  </si>
  <si>
    <t>PAPOSO________220</t>
  </si>
  <si>
    <t>CTRL_TALTAL</t>
  </si>
  <si>
    <t>I019</t>
  </si>
  <si>
    <t>Región de La Araucanía</t>
  </si>
  <si>
    <t>de_TAPTALTAL_____220</t>
  </si>
  <si>
    <t>PAPDDA</t>
  </si>
  <si>
    <t>Región de los Lagos</t>
  </si>
  <si>
    <t>ELECDA ENDESA</t>
  </si>
  <si>
    <t>EDALPAPOENDE</t>
  </si>
  <si>
    <t>SUM_ELECDA</t>
  </si>
  <si>
    <t>Región de los Ríos</t>
  </si>
  <si>
    <t>ELECDA GENER</t>
  </si>
  <si>
    <t>EDALPAPOAGEN</t>
  </si>
  <si>
    <t>ELECDA PANGUIPULLI</t>
  </si>
  <si>
    <t>EDALPAPOPANG</t>
  </si>
  <si>
    <t>TAPTALTAL_____220</t>
  </si>
  <si>
    <t>de_PAPOSO________220</t>
  </si>
  <si>
    <t>TTALPAP</t>
  </si>
  <si>
    <t>CTRL_EOLICATALTAL</t>
  </si>
  <si>
    <t>G_EOLICATALTAL</t>
  </si>
  <si>
    <t>EOLICA_TALTAL</t>
  </si>
  <si>
    <t>de_D.ALMAGRO_____220</t>
  </si>
  <si>
    <t>TTALDALM</t>
  </si>
  <si>
    <t>D.ALMAGRO_____220</t>
  </si>
  <si>
    <t>DDAPAP</t>
  </si>
  <si>
    <t>de_C.PINTO_______220</t>
  </si>
  <si>
    <t>DDAPIN</t>
  </si>
  <si>
    <t>de_D.ALMAGRO1____220</t>
  </si>
  <si>
    <t>DDAAT3</t>
  </si>
  <si>
    <t>DDASA</t>
  </si>
  <si>
    <t>CTRL_SLORENZO</t>
  </si>
  <si>
    <t>GSLORENZO</t>
  </si>
  <si>
    <t>R_LORENZO</t>
  </si>
  <si>
    <t>RSLORENZO</t>
  </si>
  <si>
    <t>D.ALMAGRO1____220</t>
  </si>
  <si>
    <t>de_D.ALMAGRO_____110</t>
  </si>
  <si>
    <t>DA220110</t>
  </si>
  <si>
    <t>DA220110d</t>
  </si>
  <si>
    <t>DA2201220</t>
  </si>
  <si>
    <t>C.PINTO_______220</t>
  </si>
  <si>
    <t>CPIDDA</t>
  </si>
  <si>
    <t>de_S.ANDRES______220</t>
  </si>
  <si>
    <t>CPICAR</t>
  </si>
  <si>
    <t>MIN. MANTOS DE ORO</t>
  </si>
  <si>
    <t>R054</t>
  </si>
  <si>
    <t>CARDONES SA</t>
  </si>
  <si>
    <t>MMORO</t>
  </si>
  <si>
    <t>MIN. PASO SAN FRANCISCO</t>
  </si>
  <si>
    <t>CMPSF</t>
  </si>
  <si>
    <t>CPISA</t>
  </si>
  <si>
    <t>S.ANDRES______220</t>
  </si>
  <si>
    <t>G_SANANDRESSOLAR</t>
  </si>
  <si>
    <t>SANDRESSOLAR</t>
  </si>
  <si>
    <t>SAN_ANDRES_SPA</t>
  </si>
  <si>
    <t>SANDCP</t>
  </si>
  <si>
    <t>de_CARDONES______220</t>
  </si>
  <si>
    <t>CPSAND</t>
  </si>
  <si>
    <t>CARDONES______220</t>
  </si>
  <si>
    <t>CARPIN</t>
  </si>
  <si>
    <t>de_MAITENCILLO___220</t>
  </si>
  <si>
    <t>CARMA1</t>
  </si>
  <si>
    <t>CARDG</t>
  </si>
  <si>
    <t>CARDG3</t>
  </si>
  <si>
    <t>de_CARDONES______110</t>
  </si>
  <si>
    <t>CARAT1</t>
  </si>
  <si>
    <t>IT_S1</t>
  </si>
  <si>
    <t>CARAT2</t>
  </si>
  <si>
    <t>CARAT3</t>
  </si>
  <si>
    <t>MIN. OJOS DEL SALADO</t>
  </si>
  <si>
    <t>MINO</t>
  </si>
  <si>
    <t>MIN. LA CANDELARIA</t>
  </si>
  <si>
    <t>CAND</t>
  </si>
  <si>
    <t>CARSA</t>
  </si>
  <si>
    <t>CTRL_TAMARILLA</t>
  </si>
  <si>
    <t>SSAA_TIERRA_AMARILLA</t>
  </si>
  <si>
    <t>TASSAA</t>
  </si>
  <si>
    <t>CTRL_PACIFICO</t>
  </si>
  <si>
    <t>Gpacifico</t>
  </si>
  <si>
    <t>GENPAC</t>
  </si>
  <si>
    <t>C.PROPIOS PACIFICO</t>
  </si>
  <si>
    <t>RPACIFICO</t>
  </si>
  <si>
    <t>de_LLANOLLAMPOS__220</t>
  </si>
  <si>
    <t>CARDLLANLLAMP</t>
  </si>
  <si>
    <t>GUACOLDA______220</t>
  </si>
  <si>
    <t>CTRL_GUACOLDA</t>
  </si>
  <si>
    <t>G_GUAC</t>
  </si>
  <si>
    <t>GUAMAI</t>
  </si>
  <si>
    <t>LLANOLLAMPOS__220</t>
  </si>
  <si>
    <t>LLANLLAMPCARD</t>
  </si>
  <si>
    <t>CTRL_LLANODELLAMPOS</t>
  </si>
  <si>
    <t>LLANODELLAMPOS</t>
  </si>
  <si>
    <t>AMANECER SOLAR</t>
  </si>
  <si>
    <t>de_CERRONEGRONOR_220</t>
  </si>
  <si>
    <t>LLANLLAMPCNN</t>
  </si>
  <si>
    <t>CERRONEGRONOR_220</t>
  </si>
  <si>
    <t>CNNLLANLLAMP</t>
  </si>
  <si>
    <t>de_TOTORALICMP___220</t>
  </si>
  <si>
    <t>CNNTOTO</t>
  </si>
  <si>
    <t>MIN. CNN</t>
  </si>
  <si>
    <t>MINCNN</t>
  </si>
  <si>
    <t>TOTORALICMP___220</t>
  </si>
  <si>
    <t>TOTOCNN</t>
  </si>
  <si>
    <t>CMP_TOTORALILLO_ENDESA</t>
  </si>
  <si>
    <t>TOTORALILLOCMP</t>
  </si>
  <si>
    <t>CMP_TOTORALILLO_GUACOLDA</t>
  </si>
  <si>
    <t>CMPTOTOGUAC</t>
  </si>
  <si>
    <t>MAITENCILLO___220</t>
  </si>
  <si>
    <t>MACAR1</t>
  </si>
  <si>
    <t>MAIT</t>
  </si>
  <si>
    <t>MAIT3</t>
  </si>
  <si>
    <t>de_P.COLORADA____220</t>
  </si>
  <si>
    <t>MAPAZ1</t>
  </si>
  <si>
    <t>MAPAZ2</t>
  </si>
  <si>
    <t>de_MAITENCILLO___110</t>
  </si>
  <si>
    <t>MAATR1</t>
  </si>
  <si>
    <t>MAATR2</t>
  </si>
  <si>
    <t>de_GUACOLDA______220</t>
  </si>
  <si>
    <t>GUA1-2</t>
  </si>
  <si>
    <t>MAISA</t>
  </si>
  <si>
    <t>MIN. CASERONES</t>
  </si>
  <si>
    <t>CASEND</t>
  </si>
  <si>
    <t>AGROSUPER MAITENCILLO</t>
  </si>
  <si>
    <t>MAITEN</t>
  </si>
  <si>
    <t>P.COLORADA____220</t>
  </si>
  <si>
    <t>CTRL_P.COLORADA</t>
  </si>
  <si>
    <t>G_PCOLO</t>
  </si>
  <si>
    <t>BARRICK</t>
  </si>
  <si>
    <t>SSAA_P.COLORADA</t>
  </si>
  <si>
    <t>C_PCOLO</t>
  </si>
  <si>
    <t>CTRL_EOL.P.COLORADA</t>
  </si>
  <si>
    <t>G_PCOLOEOL</t>
  </si>
  <si>
    <t>PCOLMA1</t>
  </si>
  <si>
    <t>PCOLMA2</t>
  </si>
  <si>
    <t>de_P.AZUCAR______220</t>
  </si>
  <si>
    <t>PCOLPAZ1</t>
  </si>
  <si>
    <t>PCOLPAZ2</t>
  </si>
  <si>
    <t>MIN. NEVADA SPA</t>
  </si>
  <si>
    <t>MINNEV</t>
  </si>
  <si>
    <t>P.AZUCAR______220</t>
  </si>
  <si>
    <t>PAZMA1</t>
  </si>
  <si>
    <t>PAZMA2</t>
  </si>
  <si>
    <t>de_DON_GOYO______220</t>
  </si>
  <si>
    <t>PAZVI2</t>
  </si>
  <si>
    <t>de_LA_CEBADA_____220</t>
  </si>
  <si>
    <t>PAZVI1</t>
  </si>
  <si>
    <t>de_P.AZUCAR______110</t>
  </si>
  <si>
    <t>PAZAT3</t>
  </si>
  <si>
    <t>PAZAT4</t>
  </si>
  <si>
    <t>PAZSA</t>
  </si>
  <si>
    <t>MIN. C. DE ANDACOLLO</t>
  </si>
  <si>
    <t>MINCDA</t>
  </si>
  <si>
    <t>LA_CEBADA_____220</t>
  </si>
  <si>
    <t>CTRL_LOS_CURUROS</t>
  </si>
  <si>
    <t>G_CURUROS</t>
  </si>
  <si>
    <t>LOS_CURUROS</t>
  </si>
  <si>
    <t>LCEBPAZ</t>
  </si>
  <si>
    <t>de_TAPMREDON_____220</t>
  </si>
  <si>
    <t>LCETMRE</t>
  </si>
  <si>
    <t>TAPMREDON_____220</t>
  </si>
  <si>
    <t>CTRL_MONTE_REDONDO</t>
  </si>
  <si>
    <t>G_MONTE_REDONDO</t>
  </si>
  <si>
    <t>C_MONTE_REDONDO</t>
  </si>
  <si>
    <t>de_L.PALMAS______220</t>
  </si>
  <si>
    <t>TAPMRLPA</t>
  </si>
  <si>
    <t>TMREDLCEB</t>
  </si>
  <si>
    <t>TAP_TALINAY___220</t>
  </si>
  <si>
    <t>TTALPAZ</t>
  </si>
  <si>
    <t>CTRL_TALINAY_ORIENTE</t>
  </si>
  <si>
    <t>TALINAYORI</t>
  </si>
  <si>
    <t>TALINAY</t>
  </si>
  <si>
    <t>TTALLPAL</t>
  </si>
  <si>
    <t>DON_GOYO______220</t>
  </si>
  <si>
    <t>DGOYPAZU</t>
  </si>
  <si>
    <t>de_TAP_TALINAY___220</t>
  </si>
  <si>
    <t>DGOYTTAL</t>
  </si>
  <si>
    <t>CTRL_ARRAYAN_EOLICO</t>
  </si>
  <si>
    <t>G_EOLARRAYAN</t>
  </si>
  <si>
    <t>ARRAYAN_EOLICO</t>
  </si>
  <si>
    <t>C_ARRAYAN_EOLICO</t>
  </si>
  <si>
    <t>C_EOLARRAYAN_GOYO</t>
  </si>
  <si>
    <t>L.PALMAS______220</t>
  </si>
  <si>
    <t>CTRL_CANELA_I</t>
  </si>
  <si>
    <t>CANELA1</t>
  </si>
  <si>
    <t>CTRL_CANELA_II</t>
  </si>
  <si>
    <t>CANELA2</t>
  </si>
  <si>
    <t>CANELA_AUX</t>
  </si>
  <si>
    <t>CANELAAUX</t>
  </si>
  <si>
    <t>de_L.VILOS_______220</t>
  </si>
  <si>
    <t>PAVIL1</t>
  </si>
  <si>
    <t>CANPAZ</t>
  </si>
  <si>
    <t>CTRL_TOTOR_NORV</t>
  </si>
  <si>
    <t>GTOTOR_NORV</t>
  </si>
  <si>
    <t>NORVIND</t>
  </si>
  <si>
    <t>LPASA</t>
  </si>
  <si>
    <t>CTOTOR_NORV</t>
  </si>
  <si>
    <t>PAVIL2</t>
  </si>
  <si>
    <t>LPATAPMR</t>
  </si>
  <si>
    <t>CTRL_PUNTA_PALMERAS</t>
  </si>
  <si>
    <t>G_PUNTAPALMERAS</t>
  </si>
  <si>
    <t>PUNTA_PALMERAS</t>
  </si>
  <si>
    <t>SSAA_PUNTA_PALMERAS</t>
  </si>
  <si>
    <t>R_PUNTAPALMERAS</t>
  </si>
  <si>
    <t>L.VILOS_______220</t>
  </si>
  <si>
    <t>CTRL_ESPINOS</t>
  </si>
  <si>
    <t>GESPINOS</t>
  </si>
  <si>
    <t>CMO_PROPIO_ESPINOS</t>
  </si>
  <si>
    <t>RESPINOS</t>
  </si>
  <si>
    <t>VILPA1</t>
  </si>
  <si>
    <t>VILPA2</t>
  </si>
  <si>
    <t>de_NOGALES_______220</t>
  </si>
  <si>
    <t>LVIQUI1</t>
  </si>
  <si>
    <t>LVIQUI2</t>
  </si>
  <si>
    <t>de_CHOAPA________110</t>
  </si>
  <si>
    <t>LVICHO</t>
  </si>
  <si>
    <t>MIN. PELAMBRES-L.VILOS</t>
  </si>
  <si>
    <t>PCHUNGO</t>
  </si>
  <si>
    <t>PELAMPHLV_P</t>
  </si>
  <si>
    <t>LVISA</t>
  </si>
  <si>
    <t>NOGALES_______220</t>
  </si>
  <si>
    <t>NOGLLVI1</t>
  </si>
  <si>
    <t>NOGLLVI2</t>
  </si>
  <si>
    <t>de_QUILLOTA______220</t>
  </si>
  <si>
    <t>NOGQUILL1</t>
  </si>
  <si>
    <t>NOGQUILL2</t>
  </si>
  <si>
    <t>de_VENTANAS______220</t>
  </si>
  <si>
    <t>NOGVENT1</t>
  </si>
  <si>
    <t>NOGVENT2</t>
  </si>
  <si>
    <t>NOGPOLP1</t>
  </si>
  <si>
    <t>NOGPOLP2</t>
  </si>
  <si>
    <t>VENTANAS______220</t>
  </si>
  <si>
    <t>VENTNOG1</t>
  </si>
  <si>
    <t>VENTNOG2</t>
  </si>
  <si>
    <t>CTRL_NUEVA_VENTANAS</t>
  </si>
  <si>
    <t>G_NVENT_220</t>
  </si>
  <si>
    <t>de_VENTANAS______110</t>
  </si>
  <si>
    <t>VENT220110</t>
  </si>
  <si>
    <t>QUILLOTA______220</t>
  </si>
  <si>
    <t>MIN. PELAMBRES-QUILLOTA</t>
  </si>
  <si>
    <t>C_EOLARRAYANPELAM_QUILLOTA</t>
  </si>
  <si>
    <t>QUIVI1</t>
  </si>
  <si>
    <t>QUIVI2</t>
  </si>
  <si>
    <t>de_S.LUIS________220</t>
  </si>
  <si>
    <t>ISLUI1</t>
  </si>
  <si>
    <t>ISLUI2</t>
  </si>
  <si>
    <t>QUIPO1</t>
  </si>
  <si>
    <t>QUIPO2</t>
  </si>
  <si>
    <t>de_QUILLOTA______110</t>
  </si>
  <si>
    <t>QU220110</t>
  </si>
  <si>
    <t>IT_S2</t>
  </si>
  <si>
    <t>MIN. PELAMBRES-QUILLOTA END</t>
  </si>
  <si>
    <t>PELAMEND</t>
  </si>
  <si>
    <t>MIN. PELAMBRES-QUILLOTA PH</t>
  </si>
  <si>
    <t>PELAMPH</t>
  </si>
  <si>
    <t>QUISA</t>
  </si>
  <si>
    <t>GENPELQUI</t>
  </si>
  <si>
    <t>S.LUIS________220</t>
  </si>
  <si>
    <t>de_S.LUIS2_______220</t>
  </si>
  <si>
    <t>SLSL2</t>
  </si>
  <si>
    <t>CTRL_ENDESA</t>
  </si>
  <si>
    <t>CSISDRO</t>
  </si>
  <si>
    <t>CTRL_SISIDROII</t>
  </si>
  <si>
    <t>ISIDROII</t>
  </si>
  <si>
    <t>de_QUINTERO______220</t>
  </si>
  <si>
    <t>LUISQUIN</t>
  </si>
  <si>
    <t>SLQUI1</t>
  </si>
  <si>
    <t>SLQUI2</t>
  </si>
  <si>
    <t>de_A.SANTA_______220</t>
  </si>
  <si>
    <t>SLUIASANT</t>
  </si>
  <si>
    <t>SLUIASANT2</t>
  </si>
  <si>
    <t>S.LUIS2_______220</t>
  </si>
  <si>
    <t>CTRL_NEHUENCO</t>
  </si>
  <si>
    <t>SanLuis1</t>
  </si>
  <si>
    <t>SanLuis2</t>
  </si>
  <si>
    <t>SSAA_NEHUENCO</t>
  </si>
  <si>
    <t>AuxNehu1</t>
  </si>
  <si>
    <t>CTRL_NEHUENCO_9B</t>
  </si>
  <si>
    <t>Nehue-9B</t>
  </si>
  <si>
    <t>AuxNehu2</t>
  </si>
  <si>
    <t>CTRL_NEHUENCO_II</t>
  </si>
  <si>
    <t>Nehue-II</t>
  </si>
  <si>
    <t>AUXTUR2</t>
  </si>
  <si>
    <t>SL2SL</t>
  </si>
  <si>
    <t>QUINTERO______220</t>
  </si>
  <si>
    <t>CTRL_QUINTERO</t>
  </si>
  <si>
    <t>GQUINTERO</t>
  </si>
  <si>
    <t>QUINLUIS</t>
  </si>
  <si>
    <t>GNL_QUINTERO</t>
  </si>
  <si>
    <t>QUIGNL</t>
  </si>
  <si>
    <t>A.SANTA_______220</t>
  </si>
  <si>
    <t>ASANTSLUI</t>
  </si>
  <si>
    <t>ASANTSLUI2</t>
  </si>
  <si>
    <t>de_A.SANTA_______110</t>
  </si>
  <si>
    <t>ASANT220/110</t>
  </si>
  <si>
    <t>L.MAQUIS______220</t>
  </si>
  <si>
    <t>MAQPOL</t>
  </si>
  <si>
    <t>CTRL_HORNITOS</t>
  </si>
  <si>
    <t>G_HORNITOS</t>
  </si>
  <si>
    <t>de_L.MAQUIS______110</t>
  </si>
  <si>
    <t>LMAQ220110</t>
  </si>
  <si>
    <t>de_EL.LLANO______220</t>
  </si>
  <si>
    <t>MAQLLAN</t>
  </si>
  <si>
    <t>CODELCO A-MAQUI</t>
  </si>
  <si>
    <t>MAQANDCOL</t>
  </si>
  <si>
    <t>CAPMAQ</t>
  </si>
  <si>
    <t>CODELCO ANDINA</t>
  </si>
  <si>
    <t>CODANDINA2</t>
  </si>
  <si>
    <t>EL.LLANO______220</t>
  </si>
  <si>
    <t>LLANPOLP</t>
  </si>
  <si>
    <t>de_L.MAQUIS______220</t>
  </si>
  <si>
    <t>LLANMAQ</t>
  </si>
  <si>
    <t>CODELCO A-EL LLANO</t>
  </si>
  <si>
    <t>LLAANDCOL</t>
  </si>
  <si>
    <t>LLAANDPH</t>
  </si>
  <si>
    <t>CAPLLAN</t>
  </si>
  <si>
    <t>POLPAICO______220</t>
  </si>
  <si>
    <t>POQUI1</t>
  </si>
  <si>
    <t>POQUI2</t>
  </si>
  <si>
    <t>POLKT1BT</t>
  </si>
  <si>
    <t>POLKT2BT</t>
  </si>
  <si>
    <t>POLMAQ</t>
  </si>
  <si>
    <t>POLPLLAN</t>
  </si>
  <si>
    <t>de_LAMPA_________220</t>
  </si>
  <si>
    <t>PONAV1</t>
  </si>
  <si>
    <t>PONAV2</t>
  </si>
  <si>
    <t>de_EL_MANZANO____220</t>
  </si>
  <si>
    <t>POSAL1</t>
  </si>
  <si>
    <t>LOS BRONCES</t>
  </si>
  <si>
    <t>LOSBRONCES</t>
  </si>
  <si>
    <t>LAS TORTOLAS</t>
  </si>
  <si>
    <t>LASTORTOLAS</t>
  </si>
  <si>
    <t>CODANDINA1</t>
  </si>
  <si>
    <t>POLSA</t>
  </si>
  <si>
    <t>POLPNOG1</t>
  </si>
  <si>
    <t>POLPNOG2</t>
  </si>
  <si>
    <t>de_EL_SALTO______220</t>
  </si>
  <si>
    <t>POSAL2</t>
  </si>
  <si>
    <t>CODELCO A-POLPAICO</t>
  </si>
  <si>
    <t>Polpa1</t>
  </si>
  <si>
    <t>MSA‐LOS BRONCES</t>
  </si>
  <si>
    <t>Polpa2</t>
  </si>
  <si>
    <t>EL_MANZANO____220</t>
  </si>
  <si>
    <t>MANZPOLP</t>
  </si>
  <si>
    <t>de_EL_MANZANO____023</t>
  </si>
  <si>
    <t>MANZ22023</t>
  </si>
  <si>
    <t>MANZSALT</t>
  </si>
  <si>
    <t>EL_SALTO______220</t>
  </si>
  <si>
    <t>SALTPOLP</t>
  </si>
  <si>
    <t>SALTMANZ</t>
  </si>
  <si>
    <t>de_EL_SALTO______110</t>
  </si>
  <si>
    <t>SALTO220110</t>
  </si>
  <si>
    <t>LAMPA_________220</t>
  </si>
  <si>
    <t>LAMPOL1</t>
  </si>
  <si>
    <t>LAMPOL2</t>
  </si>
  <si>
    <t>de_C.NAVIA_______220</t>
  </si>
  <si>
    <t>LAMNAV1</t>
  </si>
  <si>
    <t>LAMNAV2</t>
  </si>
  <si>
    <t>CHILECTRA</t>
  </si>
  <si>
    <t>LAMPACHIL</t>
  </si>
  <si>
    <t>C.NAVIA_______220</t>
  </si>
  <si>
    <t>NAVLAM1</t>
  </si>
  <si>
    <t>NAVLAM2</t>
  </si>
  <si>
    <t>de_C.CHENA_______220</t>
  </si>
  <si>
    <t>NAJAH1</t>
  </si>
  <si>
    <t>NAJAH2</t>
  </si>
  <si>
    <t>de_C.CHENA2______220</t>
  </si>
  <si>
    <t>NAVCHE2</t>
  </si>
  <si>
    <t>de_A.MELIP_______220</t>
  </si>
  <si>
    <t>I004</t>
  </si>
  <si>
    <t>CNSA</t>
  </si>
  <si>
    <t>de_C.NAVIA_______110</t>
  </si>
  <si>
    <t>NAVAT2_CHI</t>
  </si>
  <si>
    <t>NAVAT_23_TRA</t>
  </si>
  <si>
    <t>RAPEL_________220</t>
  </si>
  <si>
    <t xml:space="preserve">CTRL_RAPEL    </t>
  </si>
  <si>
    <t>G_RAPEL</t>
  </si>
  <si>
    <t>RAPAME</t>
  </si>
  <si>
    <t>de_QUELENTARO____220</t>
  </si>
  <si>
    <t>DIT230a</t>
  </si>
  <si>
    <t>de_RAPEL_________066</t>
  </si>
  <si>
    <t>RAP22066</t>
  </si>
  <si>
    <t>QUELENTARO____220</t>
  </si>
  <si>
    <t>de_QUELENTARO____110</t>
  </si>
  <si>
    <t>QUE220110</t>
  </si>
  <si>
    <t>de_RAPEL_________220</t>
  </si>
  <si>
    <t>QUERAP</t>
  </si>
  <si>
    <t>A.MELIP_______220</t>
  </si>
  <si>
    <t>AMECNA</t>
  </si>
  <si>
    <t>AMERAP</t>
  </si>
  <si>
    <t>de_A.MELIP_______110</t>
  </si>
  <si>
    <t>AME220110</t>
  </si>
  <si>
    <t>C.CHENA_______220</t>
  </si>
  <si>
    <t>de_C.CHENA_______110</t>
  </si>
  <si>
    <t>CHENA220110</t>
  </si>
  <si>
    <t>CHENV1</t>
  </si>
  <si>
    <t>CHENV2</t>
  </si>
  <si>
    <t>CHEJA1</t>
  </si>
  <si>
    <t>de_TAP_STA_MARTA_220</t>
  </si>
  <si>
    <t>CHEJA2</t>
  </si>
  <si>
    <t>CHEJA3</t>
  </si>
  <si>
    <t>CHEJA4</t>
  </si>
  <si>
    <t>C.CHENA2______220</t>
  </si>
  <si>
    <t>de_A.JAHUEL2_____220</t>
  </si>
  <si>
    <t>CHE2JAH2</t>
  </si>
  <si>
    <t>CHE2NAV</t>
  </si>
  <si>
    <t>BUIN__________220</t>
  </si>
  <si>
    <t>de_BUIN__________110</t>
  </si>
  <si>
    <t>BUIN220110</t>
  </si>
  <si>
    <t>BUINAJAH</t>
  </si>
  <si>
    <t>TAP_STA_MARTA_220</t>
  </si>
  <si>
    <t>TSMCHE</t>
  </si>
  <si>
    <t>TSMJAH</t>
  </si>
  <si>
    <t>CTRL_STAMARTA</t>
  </si>
  <si>
    <t>STAMARTA</t>
  </si>
  <si>
    <t>SANTAMARTA</t>
  </si>
  <si>
    <t>C_STAMARTA</t>
  </si>
  <si>
    <t>JAHNA1</t>
  </si>
  <si>
    <t>JAHNA2</t>
  </si>
  <si>
    <t>JAHCHE3</t>
  </si>
  <si>
    <t>JAHCHE4</t>
  </si>
  <si>
    <t>JAHAT500</t>
  </si>
  <si>
    <t>AJSA</t>
  </si>
  <si>
    <t>NETJAHUELN</t>
  </si>
  <si>
    <t>de_L.ALMENDROS___220</t>
  </si>
  <si>
    <t>JAHAL</t>
  </si>
  <si>
    <t>de_BUIN__________220</t>
  </si>
  <si>
    <t>JAHBUI</t>
  </si>
  <si>
    <t>A.JAHUEL2_____220</t>
  </si>
  <si>
    <t>de_CANDELARIA2___220</t>
  </si>
  <si>
    <t>JAHUECAND</t>
  </si>
  <si>
    <t>JAH2CHE2</t>
  </si>
  <si>
    <t>CANDELARIA2___220</t>
  </si>
  <si>
    <t>CANDJAHUE</t>
  </si>
  <si>
    <t>CTRL_CANDELARIA_NAVIA</t>
  </si>
  <si>
    <t>G_CANDENAV</t>
  </si>
  <si>
    <t>SSAA CANDELARIA 1</t>
  </si>
  <si>
    <t>AUXCAND1</t>
  </si>
  <si>
    <t>SSAA CANDELARIA 2</t>
  </si>
  <si>
    <t>AUXCAND2</t>
  </si>
  <si>
    <t>de_COLBUN2_______220</t>
  </si>
  <si>
    <t>CANDCOL2</t>
  </si>
  <si>
    <t>COLBUN2_______220</t>
  </si>
  <si>
    <t>COL2CAND</t>
  </si>
  <si>
    <t>CTRL_COLBUN_NAVIA</t>
  </si>
  <si>
    <t>G_COLB_ESP</t>
  </si>
  <si>
    <t>ALFALFAL______220</t>
  </si>
  <si>
    <t>de_L.ERMITA______220</t>
  </si>
  <si>
    <t>ALFALERMIT</t>
  </si>
  <si>
    <t>CTRL_ALFALFAL</t>
  </si>
  <si>
    <t>L.ERMITA______220</t>
  </si>
  <si>
    <t>CMDLC_EL_BRONCE</t>
  </si>
  <si>
    <t>ErmitaC</t>
  </si>
  <si>
    <t>ErmitaG</t>
  </si>
  <si>
    <t>de_ALFALFAL______220</t>
  </si>
  <si>
    <t>ERMITALFAL</t>
  </si>
  <si>
    <t>ERMITALM</t>
  </si>
  <si>
    <t>L.ALMENDROS___220</t>
  </si>
  <si>
    <t>de_L.ALMENDROS___110</t>
  </si>
  <si>
    <t>ALME220110</t>
  </si>
  <si>
    <t>ALMEND</t>
  </si>
  <si>
    <t>ALMERMIT</t>
  </si>
  <si>
    <t>D.ALMAGRO_____110</t>
  </si>
  <si>
    <t>CTRL_D.ALMAGRO</t>
  </si>
  <si>
    <t>I001</t>
  </si>
  <si>
    <t>CTRL_EL_SALVADOR</t>
  </si>
  <si>
    <t>G_SALVADOR</t>
  </si>
  <si>
    <t>SWC</t>
  </si>
  <si>
    <t>SSAA_EL_SALVADOR</t>
  </si>
  <si>
    <t>R_SALVADOR</t>
  </si>
  <si>
    <t>CTRL_EMELDA_U1</t>
  </si>
  <si>
    <t>G_EMELDA_U1</t>
  </si>
  <si>
    <t>EMELDA</t>
  </si>
  <si>
    <t>CTRL_EMELDA_U2</t>
  </si>
  <si>
    <t>G_EMELDA_U2</t>
  </si>
  <si>
    <t>SSAA_EMELDA</t>
  </si>
  <si>
    <t>R_EMELDA</t>
  </si>
  <si>
    <t>DDATR3</t>
  </si>
  <si>
    <t>DDAHT4</t>
  </si>
  <si>
    <t>CODELCO SALVADOR</t>
  </si>
  <si>
    <t>R059</t>
  </si>
  <si>
    <t>R061</t>
  </si>
  <si>
    <t>R062</t>
  </si>
  <si>
    <t>MANTO VERDE-ALMAGRO</t>
  </si>
  <si>
    <t>MVALMAGRO</t>
  </si>
  <si>
    <t>ALMA</t>
  </si>
  <si>
    <t>de_OXIDOS________110</t>
  </si>
  <si>
    <t>ALMOXID</t>
  </si>
  <si>
    <t>R_CENTENARIO</t>
  </si>
  <si>
    <t>CENTENARIO</t>
  </si>
  <si>
    <t>CODELCO A-D.ALMAGRO</t>
  </si>
  <si>
    <t>DALMCOL</t>
  </si>
  <si>
    <t>CAPDALM1</t>
  </si>
  <si>
    <t>CAPDALM2</t>
  </si>
  <si>
    <t>CAPDALM3</t>
  </si>
  <si>
    <t>de_PVSALVADOR____110</t>
  </si>
  <si>
    <t>DALMPVSALV</t>
  </si>
  <si>
    <t>de_D.ALMAGRO_____023</t>
  </si>
  <si>
    <t>DDA11023</t>
  </si>
  <si>
    <t>CTRL_ALMEYDA</t>
  </si>
  <si>
    <t>ALMEYDA</t>
  </si>
  <si>
    <t>de_ELSALADO______110</t>
  </si>
  <si>
    <t>DDAESA</t>
  </si>
  <si>
    <t>ELSALVADOR____110</t>
  </si>
  <si>
    <t>SALVPVSALV</t>
  </si>
  <si>
    <t>CTRL_ESPERANZA</t>
  </si>
  <si>
    <t>RTS ENERGY</t>
  </si>
  <si>
    <t>OXIDOS________110</t>
  </si>
  <si>
    <t>MINERA CENIZAS</t>
  </si>
  <si>
    <t>CENIZOXI</t>
  </si>
  <si>
    <t>ELECTRICA CENIZAS</t>
  </si>
  <si>
    <t>OXIDDAL</t>
  </si>
  <si>
    <t>de_L.LUCES_______110</t>
  </si>
  <si>
    <t>LLUOXID</t>
  </si>
  <si>
    <t>PVSALVADOR____110</t>
  </si>
  <si>
    <t>de_ELSALVADOR____110</t>
  </si>
  <si>
    <t>PVSALVSALV</t>
  </si>
  <si>
    <t>PVSALVDALM</t>
  </si>
  <si>
    <t>CTRL_PV_PVSALVADOR</t>
  </si>
  <si>
    <t>PV_SALVADOR</t>
  </si>
  <si>
    <t>L.LUCES_______110</t>
  </si>
  <si>
    <t>CENIZLUC</t>
  </si>
  <si>
    <t>OXIDLLU</t>
  </si>
  <si>
    <t>de_TALTAL________110</t>
  </si>
  <si>
    <t>LLUCETAL</t>
  </si>
  <si>
    <t>TALTAL________110</t>
  </si>
  <si>
    <t>TALALM</t>
  </si>
  <si>
    <t>de_TALTAL________013</t>
  </si>
  <si>
    <t>TAL11013</t>
  </si>
  <si>
    <t>CERRILLOS_____110</t>
  </si>
  <si>
    <t>de_TAP_TAMARILLA_110</t>
  </si>
  <si>
    <t>CERRCAR</t>
  </si>
  <si>
    <t>de_L.LOROS_______110</t>
  </si>
  <si>
    <t>CERLORO</t>
  </si>
  <si>
    <t>de_CERRILLOS_____013</t>
  </si>
  <si>
    <t>CER110013</t>
  </si>
  <si>
    <t>PMGD_LAS_TERRAZAS</t>
  </si>
  <si>
    <t>G_LAS_TERRAZAS</t>
  </si>
  <si>
    <t>EBCO_ATACAMA</t>
  </si>
  <si>
    <t>CARDONES______110</t>
  </si>
  <si>
    <t>de_CASTILLA______110</t>
  </si>
  <si>
    <t>CARMAI</t>
  </si>
  <si>
    <t>CAR11022</t>
  </si>
  <si>
    <t>CAR1122b</t>
  </si>
  <si>
    <t>CAR1122C</t>
  </si>
  <si>
    <t>ENAMI PAIPOTE</t>
  </si>
  <si>
    <t>ENAM</t>
  </si>
  <si>
    <t>PLANTA MAGNETITA</t>
  </si>
  <si>
    <t>MAGNETITA</t>
  </si>
  <si>
    <t>MIN. MARICUNGA</t>
  </si>
  <si>
    <t>REFU</t>
  </si>
  <si>
    <t>CARTAM</t>
  </si>
  <si>
    <t>de_COPIAPO_______110</t>
  </si>
  <si>
    <t>CARCOP</t>
  </si>
  <si>
    <t>CTRL_CENIZAS</t>
  </si>
  <si>
    <t>G_CENIZAS</t>
  </si>
  <si>
    <t>TRAVESIA</t>
  </si>
  <si>
    <t>L.LOROS_______110</t>
  </si>
  <si>
    <t>de_CERRILLOS_____110</t>
  </si>
  <si>
    <t>LOLOCER</t>
  </si>
  <si>
    <t>de_L.LOROS_______013</t>
  </si>
  <si>
    <t>LOLO110013</t>
  </si>
  <si>
    <t>CTRL_SUBSOLEHORNITOS</t>
  </si>
  <si>
    <t>SUBSOLEHORNITOS</t>
  </si>
  <si>
    <t>SUBSOLE</t>
  </si>
  <si>
    <t>T.AMARILLA____110</t>
  </si>
  <si>
    <t>MIN. KOZAN</t>
  </si>
  <si>
    <t>KOZATAATSGA</t>
  </si>
  <si>
    <t>TAMTAP</t>
  </si>
  <si>
    <t>de_PLANTAS_______110</t>
  </si>
  <si>
    <t>TAMPLAN</t>
  </si>
  <si>
    <t>de_T.AMARILLA____023</t>
  </si>
  <si>
    <t>TAM110023</t>
  </si>
  <si>
    <t>TAP_TAMARILLA_110</t>
  </si>
  <si>
    <t>CARCERR</t>
  </si>
  <si>
    <t>TAMCAR</t>
  </si>
  <si>
    <t>de_T.AMARILLA____110</t>
  </si>
  <si>
    <t>TAPTAM</t>
  </si>
  <si>
    <t>COPIAPO_______110</t>
  </si>
  <si>
    <t>COPCAR</t>
  </si>
  <si>
    <t>de_H.FUENTES_____110</t>
  </si>
  <si>
    <t>COPHFU</t>
  </si>
  <si>
    <t>de_COPIAPO_______013</t>
  </si>
  <si>
    <t>COPI110013</t>
  </si>
  <si>
    <t>PLANTAS_______110</t>
  </si>
  <si>
    <t>PLANTAM</t>
  </si>
  <si>
    <t>de_PLANTAS_______013</t>
  </si>
  <si>
    <t>PLAN110013</t>
  </si>
  <si>
    <t>H.FUENTES_____110</t>
  </si>
  <si>
    <t>HFUCOP</t>
  </si>
  <si>
    <t>de_TAPIMPULSO____110</t>
  </si>
  <si>
    <t>HFUTAPIM</t>
  </si>
  <si>
    <t>de_H.FUENTES_____013</t>
  </si>
  <si>
    <t>HFU110013</t>
  </si>
  <si>
    <t>CASTILLA______110</t>
  </si>
  <si>
    <t>CASCAR</t>
  </si>
  <si>
    <t>de_CHUSCHA_______110</t>
  </si>
  <si>
    <t>CASCHU</t>
  </si>
  <si>
    <t>de_CASTILLA______023</t>
  </si>
  <si>
    <t>CAS11023</t>
  </si>
  <si>
    <t>CASSA</t>
  </si>
  <si>
    <t>TAPIMPULSO____110</t>
  </si>
  <si>
    <t>MANTO VERDE-IMPULSION</t>
  </si>
  <si>
    <t>MVIMPULS</t>
  </si>
  <si>
    <t>IMPU</t>
  </si>
  <si>
    <t>TAPIMHFU</t>
  </si>
  <si>
    <t>de_CALDERA_______110</t>
  </si>
  <si>
    <t>TAPIMCAL</t>
  </si>
  <si>
    <t>CALDERA_______110</t>
  </si>
  <si>
    <t>CALTAPIM</t>
  </si>
  <si>
    <t>de_CALDERA_______013</t>
  </si>
  <si>
    <t>CAL110013</t>
  </si>
  <si>
    <t>CHUSCHA_______110</t>
  </si>
  <si>
    <t>CHUCAS</t>
  </si>
  <si>
    <t>de_L.COLOR1______110</t>
  </si>
  <si>
    <t>CHUCOR</t>
  </si>
  <si>
    <t>L.COLOR1______110</t>
  </si>
  <si>
    <t>CORCHU</t>
  </si>
  <si>
    <t>CORMAI</t>
  </si>
  <si>
    <t>CMP LOS COLORADOS</t>
  </si>
  <si>
    <t>R041</t>
  </si>
  <si>
    <t>CMPLCOLGUAC</t>
  </si>
  <si>
    <t>MAITENCILLO___110</t>
  </si>
  <si>
    <t>MACARD</t>
  </si>
  <si>
    <t>de_VALLENAR______110</t>
  </si>
  <si>
    <t>MAIVAL</t>
  </si>
  <si>
    <t>de_ALGARROBO_____110</t>
  </si>
  <si>
    <t>MAPAZU</t>
  </si>
  <si>
    <t>MAI11022a</t>
  </si>
  <si>
    <t>MAI11022</t>
  </si>
  <si>
    <t>de_HUASCO________110</t>
  </si>
  <si>
    <t>I002</t>
  </si>
  <si>
    <t>VALLENAR______110</t>
  </si>
  <si>
    <t>VALMAI</t>
  </si>
  <si>
    <t>de_VALLENAR______013</t>
  </si>
  <si>
    <t>VAL11013</t>
  </si>
  <si>
    <t>de_TAP.ELEDEN____110</t>
  </si>
  <si>
    <t>VALTELED</t>
  </si>
  <si>
    <t>TAP.ELEDEN____110</t>
  </si>
  <si>
    <t>TEDVAL</t>
  </si>
  <si>
    <t>de_TAP_RIOHUASCO_110</t>
  </si>
  <si>
    <t>TEDRHU</t>
  </si>
  <si>
    <t>ALTODCARMEN___110</t>
  </si>
  <si>
    <t>ADCRHU</t>
  </si>
  <si>
    <t>de_ALTODCARMEN___013</t>
  </si>
  <si>
    <t>ALTDC11013</t>
  </si>
  <si>
    <t>HUASCO________110</t>
  </si>
  <si>
    <t>CTRL_HCO_TG_TV</t>
  </si>
  <si>
    <t>G_HUAS</t>
  </si>
  <si>
    <t>HUAMAI</t>
  </si>
  <si>
    <t>de_HUASCO________013</t>
  </si>
  <si>
    <t>HCO11013</t>
  </si>
  <si>
    <t>CMP PELLETS</t>
  </si>
  <si>
    <t>R077</t>
  </si>
  <si>
    <t>CMPPELLGUAC</t>
  </si>
  <si>
    <t>ALGARROBO_____110</t>
  </si>
  <si>
    <t>ALGMAI</t>
  </si>
  <si>
    <t>de_D.AMIGOS______110</t>
  </si>
  <si>
    <t>ALGDAM</t>
  </si>
  <si>
    <t>CMP ALGARROBO</t>
  </si>
  <si>
    <t>ALGARR</t>
  </si>
  <si>
    <t>D.AMIGOS______110</t>
  </si>
  <si>
    <t>DAMALG</t>
  </si>
  <si>
    <t>de_PAJONAL_______110</t>
  </si>
  <si>
    <t>DAMPAJ</t>
  </si>
  <si>
    <t>de_D.AMIGOS______023</t>
  </si>
  <si>
    <t>DAM11023</t>
  </si>
  <si>
    <t>PAJONAL_______110</t>
  </si>
  <si>
    <t>PAJDAM</t>
  </si>
  <si>
    <t>de_INCAHUASI_____110</t>
  </si>
  <si>
    <t>PAJINC</t>
  </si>
  <si>
    <t>OBS. LA SILLA</t>
  </si>
  <si>
    <t>R135</t>
  </si>
  <si>
    <t>INCAHUASI_____110</t>
  </si>
  <si>
    <t>INCPAJ</t>
  </si>
  <si>
    <t>de_ROMERAL_______110</t>
  </si>
  <si>
    <t>INCROM</t>
  </si>
  <si>
    <t>de_INCAHUASI_____023</t>
  </si>
  <si>
    <t>INC11023</t>
  </si>
  <si>
    <t>INCSA</t>
  </si>
  <si>
    <t>PMGD_SANTACECILIA</t>
  </si>
  <si>
    <t>COMMONPLACE</t>
  </si>
  <si>
    <t>ROMERAL_______110</t>
  </si>
  <si>
    <t>ROMINC</t>
  </si>
  <si>
    <t>de_COMPANIA______110</t>
  </si>
  <si>
    <t>ROMCOM</t>
  </si>
  <si>
    <t>CMP ROMERAL</t>
  </si>
  <si>
    <t>R042</t>
  </si>
  <si>
    <t>CMPROMEGUAC</t>
  </si>
  <si>
    <t>COMPANIA______110</t>
  </si>
  <si>
    <t>COMROM</t>
  </si>
  <si>
    <t>COMPAZ</t>
  </si>
  <si>
    <t>de_COMPANIA______013</t>
  </si>
  <si>
    <t>COMP11013</t>
  </si>
  <si>
    <t>P.AZUCAR______110</t>
  </si>
  <si>
    <t>PAZ_BT1</t>
  </si>
  <si>
    <t>PAZ_BT2</t>
  </si>
  <si>
    <t>PAZMAI</t>
  </si>
  <si>
    <t>de_S.JOAQUIN_____110</t>
  </si>
  <si>
    <t>PAZJOA</t>
  </si>
  <si>
    <t>de_E.PENON_______110</t>
  </si>
  <si>
    <t>PAZOVA</t>
  </si>
  <si>
    <t>de_P.AZUCAR______066</t>
  </si>
  <si>
    <t>PAZAT2</t>
  </si>
  <si>
    <t>de_P.AZUCAR______013</t>
  </si>
  <si>
    <t>PAZ11013</t>
  </si>
  <si>
    <t>de_VICUNA________110</t>
  </si>
  <si>
    <t>PAZVIC</t>
  </si>
  <si>
    <t>S.JOAQUIN_____110</t>
  </si>
  <si>
    <t>JOAPAZ</t>
  </si>
  <si>
    <t>de_S.JOAQUIN_____015</t>
  </si>
  <si>
    <t>SJOAQ11015</t>
  </si>
  <si>
    <t>E.PENON_______110</t>
  </si>
  <si>
    <t>G_PEÑON</t>
  </si>
  <si>
    <t>GPEÑON</t>
  </si>
  <si>
    <t>CPEÑON</t>
  </si>
  <si>
    <t>RPEÑON</t>
  </si>
  <si>
    <t>PENPAZ</t>
  </si>
  <si>
    <t>de_OVALLE________110</t>
  </si>
  <si>
    <t>PENOVA</t>
  </si>
  <si>
    <t>CDA</t>
  </si>
  <si>
    <t>de_E.PENON_______023</t>
  </si>
  <si>
    <t>EPEN11023</t>
  </si>
  <si>
    <t>OVALLE________110</t>
  </si>
  <si>
    <t>OVAPEN110</t>
  </si>
  <si>
    <t>de_PUNITAQUI_____110</t>
  </si>
  <si>
    <t>OVAPUN110</t>
  </si>
  <si>
    <t>de_OVALLE________066</t>
  </si>
  <si>
    <t>OVA11066</t>
  </si>
  <si>
    <t>PUNITAQUI_____110</t>
  </si>
  <si>
    <t>PUNOVA110</t>
  </si>
  <si>
    <t>de_ILLAPEL_______110</t>
  </si>
  <si>
    <t>PUNILL</t>
  </si>
  <si>
    <t>de_PUNITAQUI2____013</t>
  </si>
  <si>
    <t>PUN11013</t>
  </si>
  <si>
    <t>ILLAPEL_______110</t>
  </si>
  <si>
    <t>ILLPUN</t>
  </si>
  <si>
    <t>de_L.VILOS_______110</t>
  </si>
  <si>
    <t>ILLLVI</t>
  </si>
  <si>
    <t>de_ILLAPEL_______066</t>
  </si>
  <si>
    <t>ILL11066</t>
  </si>
  <si>
    <t>de_SALAMANCA_____110</t>
  </si>
  <si>
    <t>ILLASALAM</t>
  </si>
  <si>
    <t>de_ILLAPEL_______023</t>
  </si>
  <si>
    <t>ILL11013</t>
  </si>
  <si>
    <t>SALAMANCA_____110</t>
  </si>
  <si>
    <t>SALAMILL</t>
  </si>
  <si>
    <t>de_SALAMANCA_____023</t>
  </si>
  <si>
    <t>SALAM11013</t>
  </si>
  <si>
    <t>MINERA TRES VALLES</t>
  </si>
  <si>
    <t>MIN3VALLES_KDM</t>
  </si>
  <si>
    <t>AES GENER (KDM)</t>
  </si>
  <si>
    <t>L.VILOS_______110</t>
  </si>
  <si>
    <t>VI110CHO</t>
  </si>
  <si>
    <t>LVIILL</t>
  </si>
  <si>
    <t>de_QUINQUIMO_____110</t>
  </si>
  <si>
    <t>LVIQUI</t>
  </si>
  <si>
    <t>CHOAPA________110</t>
  </si>
  <si>
    <t>CTRL_OLIVOS</t>
  </si>
  <si>
    <t>GOLIVOS</t>
  </si>
  <si>
    <t>CONSUMO_OLIVOS</t>
  </si>
  <si>
    <t>ROLIVOS</t>
  </si>
  <si>
    <t>de_QUEREO________110</t>
  </si>
  <si>
    <t>CHOAQUER</t>
  </si>
  <si>
    <t>CHOVI220</t>
  </si>
  <si>
    <t>CHOVI110</t>
  </si>
  <si>
    <t>QUEREO________110</t>
  </si>
  <si>
    <t>de_QUEREO________023</t>
  </si>
  <si>
    <t>QUER11023</t>
  </si>
  <si>
    <t>QUERCHOA</t>
  </si>
  <si>
    <t>QUINQUIMO_____110</t>
  </si>
  <si>
    <t>de_QUINQUIMO2____110</t>
  </si>
  <si>
    <t>QUQUIN2</t>
  </si>
  <si>
    <t>QUIVIL</t>
  </si>
  <si>
    <t>de_QUINQUIMO_____023</t>
  </si>
  <si>
    <t>QUINQ11023</t>
  </si>
  <si>
    <t>QUINQUIMO2____110</t>
  </si>
  <si>
    <t>de_CABILDO_______110</t>
  </si>
  <si>
    <t>QUINCAB</t>
  </si>
  <si>
    <t>de_CASASVIEJAS___110</t>
  </si>
  <si>
    <t>QUINCVI</t>
  </si>
  <si>
    <t>QUIN2QU</t>
  </si>
  <si>
    <t>CABILDO_______110</t>
  </si>
  <si>
    <t>CABQUIN</t>
  </si>
  <si>
    <t>de_CABILDO_______023</t>
  </si>
  <si>
    <t>CABILD11023</t>
  </si>
  <si>
    <t>CASASVIEJAS___110</t>
  </si>
  <si>
    <t>de_MARBELLA______110</t>
  </si>
  <si>
    <t>CVIQUIL</t>
  </si>
  <si>
    <t>CVIQUIN</t>
  </si>
  <si>
    <t>de_CASASVIEJAS___023</t>
  </si>
  <si>
    <t>CVIEJ11023</t>
  </si>
  <si>
    <t>MARBELLA______110</t>
  </si>
  <si>
    <t>MARVIEJA</t>
  </si>
  <si>
    <t>MARQUILL</t>
  </si>
  <si>
    <t>de_MARBELLA______013</t>
  </si>
  <si>
    <t>MARB11013</t>
  </si>
  <si>
    <t>QUILLOTA______110</t>
  </si>
  <si>
    <t>de_S.PEDRO_______110</t>
  </si>
  <si>
    <t>ISIPED</t>
  </si>
  <si>
    <t>QUI11022</t>
  </si>
  <si>
    <t>ISOVAL</t>
  </si>
  <si>
    <t>L.ALMENDROS___110</t>
  </si>
  <si>
    <t>ALME110220</t>
  </si>
  <si>
    <t>de_ANDES_________110</t>
  </si>
  <si>
    <t>ALMEANDE</t>
  </si>
  <si>
    <t>de_T_L_DOMINICOS_110</t>
  </si>
  <si>
    <t>ALMEDOMI</t>
  </si>
  <si>
    <t>T_L_DOMINICOS_110</t>
  </si>
  <si>
    <t>TDOMIALME</t>
  </si>
  <si>
    <t>de_LOS_DOMINICOS_110</t>
  </si>
  <si>
    <t>TDOMIDOMI</t>
  </si>
  <si>
    <t>de_APOQUINDO_____110</t>
  </si>
  <si>
    <t>TDOMIAPO</t>
  </si>
  <si>
    <t>LOS_DOMINICOS_110</t>
  </si>
  <si>
    <t>de_LOS_DOMINICOS_013</t>
  </si>
  <si>
    <t>DOMIN11013</t>
  </si>
  <si>
    <t>DOMINTDOMI</t>
  </si>
  <si>
    <t>APOQUINDO_____110</t>
  </si>
  <si>
    <t>APOQTLDO</t>
  </si>
  <si>
    <t>de_APOQUINDO_____013</t>
  </si>
  <si>
    <t>APOQ11013</t>
  </si>
  <si>
    <t>de_A_DE_CORDOVA__110</t>
  </si>
  <si>
    <t>APOQADEC</t>
  </si>
  <si>
    <t>A_DE_CORDOVA__110</t>
  </si>
  <si>
    <t>ADECAPOQ</t>
  </si>
  <si>
    <t>de_A_DE_CORDOVA__013</t>
  </si>
  <si>
    <t>ADEC11013</t>
  </si>
  <si>
    <t>de_TAP_VITACURA__110</t>
  </si>
  <si>
    <t>ADECTVIT</t>
  </si>
  <si>
    <t>TAP_VITACURA__110</t>
  </si>
  <si>
    <t>TVITACORD</t>
  </si>
  <si>
    <t>de_VITACURA______110</t>
  </si>
  <si>
    <t>TVITAVITA</t>
  </si>
  <si>
    <t>de_TAP_LA_DEHESA_110</t>
  </si>
  <si>
    <t>TVITATDEH</t>
  </si>
  <si>
    <t>VITACURA______110</t>
  </si>
  <si>
    <t>de_VITACURA______013</t>
  </si>
  <si>
    <t>VITA11013</t>
  </si>
  <si>
    <t>VITATVIT</t>
  </si>
  <si>
    <t>TAP_LA_DEHESA_110</t>
  </si>
  <si>
    <t>TDEHTVITA</t>
  </si>
  <si>
    <t>de_LA_DEHESA_____110</t>
  </si>
  <si>
    <t>TDEHDEHE</t>
  </si>
  <si>
    <t>TDEHSALT</t>
  </si>
  <si>
    <t>LA_DEHESA_____110</t>
  </si>
  <si>
    <t>de_LA_DEHESA_____013</t>
  </si>
  <si>
    <t>DEHE11013</t>
  </si>
  <si>
    <t>DEHETDEH</t>
  </si>
  <si>
    <t>EL_SALTO______110</t>
  </si>
  <si>
    <t>SALTO110220</t>
  </si>
  <si>
    <t>de_SAN_CRISTOBAL_110</t>
  </si>
  <si>
    <t>SALTSCRIS</t>
  </si>
  <si>
    <t>SALTTDEH</t>
  </si>
  <si>
    <t>SAN_CRISTOBAL_110</t>
  </si>
  <si>
    <t>CRISTSALT</t>
  </si>
  <si>
    <t>de_SAN_CRISTOBAL_012</t>
  </si>
  <si>
    <t>CRIS11012</t>
  </si>
  <si>
    <t>de_TAP_RECOLETA__110</t>
  </si>
  <si>
    <t>CRISTREC</t>
  </si>
  <si>
    <t>TAP_RECOLETA__110</t>
  </si>
  <si>
    <t>TRECOCRIS</t>
  </si>
  <si>
    <t>de_RECOLETA______110</t>
  </si>
  <si>
    <t>TRECORECO</t>
  </si>
  <si>
    <t>de_TAP_CHACABUCO_110</t>
  </si>
  <si>
    <t>TRECOTCHA</t>
  </si>
  <si>
    <t>RECOLETA______110</t>
  </si>
  <si>
    <t>de_RECOLETA______013</t>
  </si>
  <si>
    <t>RECO11013</t>
  </si>
  <si>
    <t>RECOTREC</t>
  </si>
  <si>
    <t>TAP_CHACABUCO_110</t>
  </si>
  <si>
    <t>TCHACTREC</t>
  </si>
  <si>
    <t>de_CHACABUCO_____110</t>
  </si>
  <si>
    <t>TCHACHAC</t>
  </si>
  <si>
    <t>de_TAP_QUILICURA_110</t>
  </si>
  <si>
    <t>TCHATQUI</t>
  </si>
  <si>
    <t>CHACABUCO_____110</t>
  </si>
  <si>
    <t>de_CHACABUCO_____013</t>
  </si>
  <si>
    <t>CHACA11013</t>
  </si>
  <si>
    <t>CHACTCHAC</t>
  </si>
  <si>
    <t>de_CHACABUCO_____023</t>
  </si>
  <si>
    <t>CHACA11023</t>
  </si>
  <si>
    <t>TAP_QUILICURA_110</t>
  </si>
  <si>
    <t>TQUITCHA</t>
  </si>
  <si>
    <t>de_QUILICURA_____110</t>
  </si>
  <si>
    <t>TQUIQUIL</t>
  </si>
  <si>
    <t>de_TAP_LO_BOZA___110</t>
  </si>
  <si>
    <t>TQUITLBO</t>
  </si>
  <si>
    <t>QUILICURA_____110</t>
  </si>
  <si>
    <t>de_QUILICURA_____013</t>
  </si>
  <si>
    <t>QUILI11013</t>
  </si>
  <si>
    <t>QUILTQUIL</t>
  </si>
  <si>
    <t>TAP_LO_BOZA___110</t>
  </si>
  <si>
    <t>TLBOTQUI</t>
  </si>
  <si>
    <t>de_LO_BOZA_______110</t>
  </si>
  <si>
    <t>TLBOLOBO</t>
  </si>
  <si>
    <t>TLBOCNAV</t>
  </si>
  <si>
    <t>LO_BOZA_______110</t>
  </si>
  <si>
    <t>de_LO_BOZA_______013</t>
  </si>
  <si>
    <t>LOBO11013</t>
  </si>
  <si>
    <t>LOBOTLOBO</t>
  </si>
  <si>
    <t>C.NAVIA_______110</t>
  </si>
  <si>
    <t>de_BATUCO________110</t>
  </si>
  <si>
    <t>NAVBAT</t>
  </si>
  <si>
    <t>CNAVTLOB</t>
  </si>
  <si>
    <t>de_PUDAHUEL______110</t>
  </si>
  <si>
    <t>CNAVPUDA</t>
  </si>
  <si>
    <t>de_SAN_PABLO_____110</t>
  </si>
  <si>
    <t>CNAVSPAB</t>
  </si>
  <si>
    <t>de_T_ALTAMIRANO__110</t>
  </si>
  <si>
    <t>CNAVTALT</t>
  </si>
  <si>
    <t>CNAV110220_CHI</t>
  </si>
  <si>
    <t>CNAV110220_TRA</t>
  </si>
  <si>
    <t>de_L.VEGAS2______110</t>
  </si>
  <si>
    <t>CNAVLVEG</t>
  </si>
  <si>
    <t>PUDAHUEL______110</t>
  </si>
  <si>
    <t>de_TAP_SAN_JOSE__110</t>
  </si>
  <si>
    <t>PUDASJOSE</t>
  </si>
  <si>
    <t>de_PUDAHUEL______013</t>
  </si>
  <si>
    <t>PUDA11013</t>
  </si>
  <si>
    <t>PUDACNAV</t>
  </si>
  <si>
    <t>TAP_SAN_JOSE__110</t>
  </si>
  <si>
    <t>de_TAP_PAJARITOS_110</t>
  </si>
  <si>
    <t>TSJOTPAJ</t>
  </si>
  <si>
    <t>de_SAN_JOSE______110</t>
  </si>
  <si>
    <t>TSJOSJOS</t>
  </si>
  <si>
    <t>TSJOPUDA</t>
  </si>
  <si>
    <t>SAN_JOSE______110</t>
  </si>
  <si>
    <t>de_SAN_JOSE______013</t>
  </si>
  <si>
    <t>SJOSE11013</t>
  </si>
  <si>
    <t>SJOSETSJO</t>
  </si>
  <si>
    <t>TAP_PAJARITOS_110</t>
  </si>
  <si>
    <t>de_T_LO_VALLEDOR_110</t>
  </si>
  <si>
    <t>TPAJTLOV</t>
  </si>
  <si>
    <t>de_PAJARITOS_____110</t>
  </si>
  <si>
    <t>TPAJPAJA</t>
  </si>
  <si>
    <t>TPAJTSJO</t>
  </si>
  <si>
    <t>PAJARITOS_____110</t>
  </si>
  <si>
    <t>de_PAJARITOS_____013</t>
  </si>
  <si>
    <t>PAJA11013</t>
  </si>
  <si>
    <t>PAJATPAJ</t>
  </si>
  <si>
    <t>T_LO_VALLEDOR_110</t>
  </si>
  <si>
    <t>de_MAIPU_________110</t>
  </si>
  <si>
    <t>TLOVMAIP</t>
  </si>
  <si>
    <t>de_LO_VALLEDOR___110</t>
  </si>
  <si>
    <t>TLOVLOVA</t>
  </si>
  <si>
    <t>TLOVTPAJ</t>
  </si>
  <si>
    <t>LO_VALLEDOR___110</t>
  </si>
  <si>
    <t>de_LO_VALLEDOR___013</t>
  </si>
  <si>
    <t>LOVA11013</t>
  </si>
  <si>
    <t>LOVATLOV</t>
  </si>
  <si>
    <t>MAIPU_________110</t>
  </si>
  <si>
    <t>de_TAP_STA_MARTA_110</t>
  </si>
  <si>
    <t>MAIPUSMAR</t>
  </si>
  <si>
    <t>de_MAIPU_________013</t>
  </si>
  <si>
    <t>MAIPU11013</t>
  </si>
  <si>
    <t>MAIPUTVALL</t>
  </si>
  <si>
    <t>TAP_STA_MARTA_110</t>
  </si>
  <si>
    <t>SMARCHEN</t>
  </si>
  <si>
    <t>de_TAP_BICENTENA_110</t>
  </si>
  <si>
    <t>TSMARSMAR</t>
  </si>
  <si>
    <t>TSMARMAIP</t>
  </si>
  <si>
    <t>SANTA_MARTA___110</t>
  </si>
  <si>
    <t>de_SANTA_MARTA___013</t>
  </si>
  <si>
    <t>SMART11013</t>
  </si>
  <si>
    <t>PMGD MAPOCHO TREBAL</t>
  </si>
  <si>
    <t>G_MAPOCHOTREBAL</t>
  </si>
  <si>
    <t>MAPOCHO TREBAL</t>
  </si>
  <si>
    <t>C_MAPOCHOTREBAL</t>
  </si>
  <si>
    <t>SMARTSMA</t>
  </si>
  <si>
    <t>C.CHENA_______110</t>
  </si>
  <si>
    <t>de_LO_ESPEJO_____110</t>
  </si>
  <si>
    <t>CHENLESP</t>
  </si>
  <si>
    <t>CHENSMAR</t>
  </si>
  <si>
    <t>CHENA110220</t>
  </si>
  <si>
    <t>SAN_PABLO_____110</t>
  </si>
  <si>
    <t>PABLCNAV</t>
  </si>
  <si>
    <t>de_SAN_PABLO_____013</t>
  </si>
  <si>
    <t>PABL11012</t>
  </si>
  <si>
    <t>de_LO_AGUIRRE____110</t>
  </si>
  <si>
    <t>PABLAGUI</t>
  </si>
  <si>
    <t>LO_AGUIRRE____110</t>
  </si>
  <si>
    <t>AGUIPABL</t>
  </si>
  <si>
    <t>de_LO_AGUIRRE____012</t>
  </si>
  <si>
    <t>AGUI11012</t>
  </si>
  <si>
    <t>de_LO_PRADO______110</t>
  </si>
  <si>
    <t>AGUILPRA</t>
  </si>
  <si>
    <t>LO_PRADO______110</t>
  </si>
  <si>
    <t>PRADAGUI</t>
  </si>
  <si>
    <t>de_LO_PRADO______044</t>
  </si>
  <si>
    <t>PRAD11044</t>
  </si>
  <si>
    <t>TAP_BICENTENA_110</t>
  </si>
  <si>
    <t>TBICENTSMA</t>
  </si>
  <si>
    <t>de_SANTA_MARTA___110</t>
  </si>
  <si>
    <t>TBICENSMA</t>
  </si>
  <si>
    <t>de_BICENTENARIO__110</t>
  </si>
  <si>
    <t>TBICENBICEN</t>
  </si>
  <si>
    <t>BICENTENARIO__110</t>
  </si>
  <si>
    <t>de_BICENTENARIO__013</t>
  </si>
  <si>
    <t>BICENTEN11013</t>
  </si>
  <si>
    <t>BICENTBICEN</t>
  </si>
  <si>
    <t>de_TAP_BUIN______110</t>
  </si>
  <si>
    <t>AJAHTBUIN1</t>
  </si>
  <si>
    <t>AJAHTBUIN2</t>
  </si>
  <si>
    <t>NETEO JAHUEL 110</t>
  </si>
  <si>
    <t>NETEOJAHUEL110N</t>
  </si>
  <si>
    <t>TAP.REÑACA____110</t>
  </si>
  <si>
    <t>de_ACHUPALLAS____110</t>
  </si>
  <si>
    <t>TREÑACHU</t>
  </si>
  <si>
    <t>de_REÑACA________110</t>
  </si>
  <si>
    <t>REÑTREÑ</t>
  </si>
  <si>
    <t>de_TAP.CONCON____110</t>
  </si>
  <si>
    <t>RENCON</t>
  </si>
  <si>
    <t>REÑACA________110</t>
  </si>
  <si>
    <t>de_REÑACA________013</t>
  </si>
  <si>
    <t>REÑ11013</t>
  </si>
  <si>
    <t>de_TAP.REÑACA____110</t>
  </si>
  <si>
    <t>TREÑREÑ</t>
  </si>
  <si>
    <t>QUILPUE_______110</t>
  </si>
  <si>
    <t>QUILACHUP</t>
  </si>
  <si>
    <t>QUILPSPE1</t>
  </si>
  <si>
    <t>QUILPSPE2</t>
  </si>
  <si>
    <t>de_QUILPUE_______013</t>
  </si>
  <si>
    <t>QUILP11013</t>
  </si>
  <si>
    <t>MERVAL</t>
  </si>
  <si>
    <t>CHIQSE24ENDECPL</t>
  </si>
  <si>
    <t>L.MAQUIS______110</t>
  </si>
  <si>
    <t>LMAQ110220</t>
  </si>
  <si>
    <t>de_L.QUILOS______110</t>
  </si>
  <si>
    <t>MAQUIL</t>
  </si>
  <si>
    <t>de_TAP1_MAQUIS___110</t>
  </si>
  <si>
    <t>LMAQMAQT1</t>
  </si>
  <si>
    <t>de_TAP2_MAQUIS___110</t>
  </si>
  <si>
    <t>LMAQMAQT2</t>
  </si>
  <si>
    <t>TAP1_MAQUIS___110</t>
  </si>
  <si>
    <t>de_ACONCAGUA_____110</t>
  </si>
  <si>
    <t>LMAQACON1</t>
  </si>
  <si>
    <t>T1MAQLMAQ</t>
  </si>
  <si>
    <t>de_TAPS.RAFAEL___110</t>
  </si>
  <si>
    <t>LMAQSRF</t>
  </si>
  <si>
    <t>TAP2_MAQUIS___110</t>
  </si>
  <si>
    <t>de_TOTORALILLO___110</t>
  </si>
  <si>
    <t>LMAQTOTO</t>
  </si>
  <si>
    <t>LMAQACON2</t>
  </si>
  <si>
    <t>T2MAQLMAQ</t>
  </si>
  <si>
    <t>L.QUILOS______110</t>
  </si>
  <si>
    <t>LQUILMAQ</t>
  </si>
  <si>
    <t>de_L.QUILOS______066</t>
  </si>
  <si>
    <t>LQUIL11066</t>
  </si>
  <si>
    <t>TOTORALILLO___110</t>
  </si>
  <si>
    <t>CTRL_CHACABUQUITO</t>
  </si>
  <si>
    <t>G_CHACAB</t>
  </si>
  <si>
    <t>TOTOLMAQ</t>
  </si>
  <si>
    <t>TOTTSRF</t>
  </si>
  <si>
    <t>CHILQUINTA COLBUN</t>
  </si>
  <si>
    <t>RIOCOLOR</t>
  </si>
  <si>
    <t>LOSESPIN</t>
  </si>
  <si>
    <t>ACONCAGUA_____110</t>
  </si>
  <si>
    <t>CTRL_ACONCAGUA</t>
  </si>
  <si>
    <t>G_ACONC</t>
  </si>
  <si>
    <t>ACONLMAQ1</t>
  </si>
  <si>
    <t>ACONLMAQ2</t>
  </si>
  <si>
    <t>de_ACONCAGUA_____066</t>
  </si>
  <si>
    <t>ACON11066</t>
  </si>
  <si>
    <t>S.PEDRO_______110</t>
  </si>
  <si>
    <t>SPGETRA</t>
  </si>
  <si>
    <t>de_ENL.MAITENES__110</t>
  </si>
  <si>
    <t>SPEVEN</t>
  </si>
  <si>
    <t>SPEENA</t>
  </si>
  <si>
    <t>de_PACHACAMA1____110</t>
  </si>
  <si>
    <t>SPEPAC</t>
  </si>
  <si>
    <t>de_QUILPUE_______110</t>
  </si>
  <si>
    <t>SPEQUILP1</t>
  </si>
  <si>
    <t>SPEQUILP2</t>
  </si>
  <si>
    <t>de_S.PEDRO_______013</t>
  </si>
  <si>
    <t>SPEDRO11013</t>
  </si>
  <si>
    <t>ENL.MAITENES__110</t>
  </si>
  <si>
    <t>ENAVEN</t>
  </si>
  <si>
    <t>ENAVEN2</t>
  </si>
  <si>
    <t>ENASPE</t>
  </si>
  <si>
    <t>ENASPE2</t>
  </si>
  <si>
    <t>CODELCO VENTANAS</t>
  </si>
  <si>
    <t>CODVEN_PUY</t>
  </si>
  <si>
    <t>PUYEHUE</t>
  </si>
  <si>
    <t>CODVEN_PUL</t>
  </si>
  <si>
    <t>CODVEN_PH</t>
  </si>
  <si>
    <t>EMAVENCOL</t>
  </si>
  <si>
    <t>CAPMAI</t>
  </si>
  <si>
    <t>VENTANAS______110</t>
  </si>
  <si>
    <t>CTRL_VENTANAS</t>
  </si>
  <si>
    <t>G_VENT</t>
  </si>
  <si>
    <t>de_TORQUEMADA____110</t>
  </si>
  <si>
    <t>VENCON1</t>
  </si>
  <si>
    <t>VENCON2</t>
  </si>
  <si>
    <t>VENT_SPEDRO2</t>
  </si>
  <si>
    <t>VENT_SPEDRO1</t>
  </si>
  <si>
    <t>de_QUINTERO______110</t>
  </si>
  <si>
    <t>VENQUI</t>
  </si>
  <si>
    <t>PACSA</t>
  </si>
  <si>
    <t>VENT110220</t>
  </si>
  <si>
    <t>GNLQ</t>
  </si>
  <si>
    <t>TORQUEMADA____110</t>
  </si>
  <si>
    <t>CTRL_COLMITO</t>
  </si>
  <si>
    <t>COLMITO_P</t>
  </si>
  <si>
    <t>COLMITO</t>
  </si>
  <si>
    <t>TORQ_VENT1</t>
  </si>
  <si>
    <t>TORQ_VENT2</t>
  </si>
  <si>
    <t>de_MIRAFLORES____110</t>
  </si>
  <si>
    <t>TORQ_MIRAF1</t>
  </si>
  <si>
    <t>TORQ_MIRAF2</t>
  </si>
  <si>
    <t>TORQ_CON1</t>
  </si>
  <si>
    <t>TORQ_CON2</t>
  </si>
  <si>
    <t>ENAP</t>
  </si>
  <si>
    <t>ENAP_TOR</t>
  </si>
  <si>
    <t>ENAP_TOR_COLMITO</t>
  </si>
  <si>
    <t>TAP.CONCON____110</t>
  </si>
  <si>
    <t>TCONTORQ1</t>
  </si>
  <si>
    <t>TCONTORQ2</t>
  </si>
  <si>
    <t>de_CONCON________110</t>
  </si>
  <si>
    <t>TCONCON</t>
  </si>
  <si>
    <t>CONREN</t>
  </si>
  <si>
    <t>CONCON________110</t>
  </si>
  <si>
    <t>CONTCON</t>
  </si>
  <si>
    <t>de_CONCON________013</t>
  </si>
  <si>
    <t>CONCO11013</t>
  </si>
  <si>
    <t>de_BOSQUEMAR_____110</t>
  </si>
  <si>
    <t>CONCOBOSQ</t>
  </si>
  <si>
    <t>CTRL_CONCON</t>
  </si>
  <si>
    <t>GCONCON</t>
  </si>
  <si>
    <t>PACHACAMA1____110</t>
  </si>
  <si>
    <t>PACSPE</t>
  </si>
  <si>
    <t>de_L.VEGAS_______110</t>
  </si>
  <si>
    <t>PACLVE1</t>
  </si>
  <si>
    <t>PACLVE2</t>
  </si>
  <si>
    <t>de_LA_CALERA_____110</t>
  </si>
  <si>
    <t>PACCCA</t>
  </si>
  <si>
    <t>L.VEGAS_______110</t>
  </si>
  <si>
    <t>CTRL_LOSVIENTOS</t>
  </si>
  <si>
    <t>G_VIENT</t>
  </si>
  <si>
    <t>LVEPAC1</t>
  </si>
  <si>
    <t>LVEPAC2</t>
  </si>
  <si>
    <t>de_PPEUCO________110</t>
  </si>
  <si>
    <t>LVEPOL1</t>
  </si>
  <si>
    <t>LVEPOL2</t>
  </si>
  <si>
    <t>de_ESPERANZA_____110</t>
  </si>
  <si>
    <t>LVEESP1</t>
  </si>
  <si>
    <t>de_L.VEGAS_______044</t>
  </si>
  <si>
    <t>LVEG11044</t>
  </si>
  <si>
    <t>de_LLAYLLAY______110</t>
  </si>
  <si>
    <t>LVEGLLAY</t>
  </si>
  <si>
    <t>de_L.VEGAS_______013</t>
  </si>
  <si>
    <t>LVEG11013</t>
  </si>
  <si>
    <t>CHILQUINTA LIBRE</t>
  </si>
  <si>
    <t>CHIQSE03ENDECPL</t>
  </si>
  <si>
    <t>LLAYLLAY______110</t>
  </si>
  <si>
    <t>LLAYLVEG</t>
  </si>
  <si>
    <t>CRISTALERIAS</t>
  </si>
  <si>
    <t>L.VEGAS2______110</t>
  </si>
  <si>
    <t>LVEGCNAV</t>
  </si>
  <si>
    <t>CTRL_LOSVIENTOS1</t>
  </si>
  <si>
    <t>G_VIENT_ESP</t>
  </si>
  <si>
    <t>LA_CALERA_____110</t>
  </si>
  <si>
    <t>MSA-EL SOLDADO</t>
  </si>
  <si>
    <t>EL SOLDADO</t>
  </si>
  <si>
    <t>de_C.CALERA1_____110</t>
  </si>
  <si>
    <t>LACALCCAL1</t>
  </si>
  <si>
    <t>de_LA_CALERA_____044</t>
  </si>
  <si>
    <t>LACAL11044</t>
  </si>
  <si>
    <t>de_LA_CALERA_____013</t>
  </si>
  <si>
    <t>LACAL11013</t>
  </si>
  <si>
    <t>PMGD_TOMAVAL</t>
  </si>
  <si>
    <t>G_TOMAVAL</t>
  </si>
  <si>
    <t>TOMAVAL</t>
  </si>
  <si>
    <t>PMGD_BIOCRUZ</t>
  </si>
  <si>
    <t>G_BIOCRUZ</t>
  </si>
  <si>
    <t>BIOCRUZ</t>
  </si>
  <si>
    <t>S.RAFAEL______110</t>
  </si>
  <si>
    <t>PMGD_SAUCE_ANDES</t>
  </si>
  <si>
    <t>GESAN</t>
  </si>
  <si>
    <t>SRFTSRF</t>
  </si>
  <si>
    <t>de_S.RAFAEL______013</t>
  </si>
  <si>
    <t>SRF11013</t>
  </si>
  <si>
    <t>S.FELIPE______110</t>
  </si>
  <si>
    <t>de_TAPS.FELIPE___110</t>
  </si>
  <si>
    <t>SFTSF</t>
  </si>
  <si>
    <t>de_S.FELIPE______013</t>
  </si>
  <si>
    <t>SF11013</t>
  </si>
  <si>
    <t>PMGD_EL_TARTARO</t>
  </si>
  <si>
    <t>G_TARTARO</t>
  </si>
  <si>
    <t>Wenke</t>
  </si>
  <si>
    <t>SSAA_EL_TARTARO</t>
  </si>
  <si>
    <t>C_TARTARO</t>
  </si>
  <si>
    <t>TAP_CHAGRES___110</t>
  </si>
  <si>
    <t>TCHESP</t>
  </si>
  <si>
    <t>de_CHAGRES_______110</t>
  </si>
  <si>
    <t>TCHCHA</t>
  </si>
  <si>
    <t>TCHTSF</t>
  </si>
  <si>
    <t>CHAGRES_______110</t>
  </si>
  <si>
    <t>MSA-CHAGRES</t>
  </si>
  <si>
    <t>GENCHAGR</t>
  </si>
  <si>
    <t>CHAGTSF</t>
  </si>
  <si>
    <t>CHAGESP</t>
  </si>
  <si>
    <t>de_TAP_CHAGRES___110</t>
  </si>
  <si>
    <t>CHATCH</t>
  </si>
  <si>
    <t>TAPS.FELIPE___110</t>
  </si>
  <si>
    <t>TSFTSR1</t>
  </si>
  <si>
    <t>TSFTSR2</t>
  </si>
  <si>
    <t>TSFCHAG</t>
  </si>
  <si>
    <t>de_S.FELIPE______110</t>
  </si>
  <si>
    <t>TSFSF</t>
  </si>
  <si>
    <t>TSFTCH</t>
  </si>
  <si>
    <t>TAPS.RAFAEL___110</t>
  </si>
  <si>
    <t>TSRFLMAQ</t>
  </si>
  <si>
    <t>TSRTOTO</t>
  </si>
  <si>
    <t>TSRTSF1</t>
  </si>
  <si>
    <t>TSRTSF2</t>
  </si>
  <si>
    <t>de_S.RAFAEL______110</t>
  </si>
  <si>
    <t>TSRSR</t>
  </si>
  <si>
    <t>ESPERANZA_____110</t>
  </si>
  <si>
    <t>ESPCHAG</t>
  </si>
  <si>
    <t>ESPTSF</t>
  </si>
  <si>
    <t>ESPLVEG</t>
  </si>
  <si>
    <t>de_ESPERANZA_____062</t>
  </si>
  <si>
    <t>ESP11062</t>
  </si>
  <si>
    <t>BATUCO________110</t>
  </si>
  <si>
    <t>BATPOL</t>
  </si>
  <si>
    <t>BATCNA</t>
  </si>
  <si>
    <t>de_BATUCO________013</t>
  </si>
  <si>
    <t>BAT110013</t>
  </si>
  <si>
    <t>L.VIZCACHAS___110</t>
  </si>
  <si>
    <t>de_FLORIDA_______110</t>
  </si>
  <si>
    <t>LVIFLO1</t>
  </si>
  <si>
    <t>LVIFLO2</t>
  </si>
  <si>
    <t>de_L.LAJA________110</t>
  </si>
  <si>
    <t>LVILLA</t>
  </si>
  <si>
    <t>LVILLA2</t>
  </si>
  <si>
    <t>de_P.ALTO________110</t>
  </si>
  <si>
    <t>VIZPAL</t>
  </si>
  <si>
    <t>L.LAJA________110</t>
  </si>
  <si>
    <t>CTRL_GUAYACAN</t>
  </si>
  <si>
    <t>G_GUAYA</t>
  </si>
  <si>
    <t>AES GENER (COYANCO)</t>
  </si>
  <si>
    <t>de_L.VIZCACHAS___110</t>
  </si>
  <si>
    <t>LLALVI</t>
  </si>
  <si>
    <t>LLALVI2</t>
  </si>
  <si>
    <t>de_QUELTEHUES____110</t>
  </si>
  <si>
    <t>LLAQUE</t>
  </si>
  <si>
    <t>de_MAITENES______110</t>
  </si>
  <si>
    <t>LLAMAI</t>
  </si>
  <si>
    <t>LLAMAI2</t>
  </si>
  <si>
    <t>MAITENES______110</t>
  </si>
  <si>
    <t>CTRL_MAITENES</t>
  </si>
  <si>
    <t>G_MAITE</t>
  </si>
  <si>
    <t>MAILLA</t>
  </si>
  <si>
    <t>MAILLA2</t>
  </si>
  <si>
    <t>QUELTEHUES____110</t>
  </si>
  <si>
    <t>CTRL_QUELTEHUES</t>
  </si>
  <si>
    <t>G_QUELT</t>
  </si>
  <si>
    <t>CTRL_VOLCAN</t>
  </si>
  <si>
    <t>G_VOLCA</t>
  </si>
  <si>
    <t>QUELLA</t>
  </si>
  <si>
    <t>RIO COLORADO</t>
  </si>
  <si>
    <t>RIOCOLO</t>
  </si>
  <si>
    <t>LO VALDES</t>
  </si>
  <si>
    <t>LOVALDES</t>
  </si>
  <si>
    <t>de_QUELTEHUES____012</t>
  </si>
  <si>
    <t>QUELT11012</t>
  </si>
  <si>
    <t>C.CALERA1_____110</t>
  </si>
  <si>
    <t>CCAPAC</t>
  </si>
  <si>
    <t>CCAL1LACAL</t>
  </si>
  <si>
    <t>de_C.CALERA1_____062</t>
  </si>
  <si>
    <t>CCAL11062</t>
  </si>
  <si>
    <t>QUINTERO______110</t>
  </si>
  <si>
    <t>QUIVEN</t>
  </si>
  <si>
    <t>de_QUINTERO______013</t>
  </si>
  <si>
    <t>QUINT11013</t>
  </si>
  <si>
    <t>A.SANTA_______110</t>
  </si>
  <si>
    <t>ASANT110/220</t>
  </si>
  <si>
    <t>de_PLACERES______110</t>
  </si>
  <si>
    <t>ASANPLACE</t>
  </si>
  <si>
    <t>ASANMIR</t>
  </si>
  <si>
    <t>de_PLACILLA______110</t>
  </si>
  <si>
    <t>ASANPLA</t>
  </si>
  <si>
    <t>PLACILLA______110</t>
  </si>
  <si>
    <t>PLAASAN</t>
  </si>
  <si>
    <t>CTRL_PLACILLA</t>
  </si>
  <si>
    <t>GPLACILLA</t>
  </si>
  <si>
    <t>de_PLACILLA______013</t>
  </si>
  <si>
    <t>PLAC11013</t>
  </si>
  <si>
    <t>PMGD_CURAUMA</t>
  </si>
  <si>
    <t>GCURAU</t>
  </si>
  <si>
    <t>ACHUPALLAS____110</t>
  </si>
  <si>
    <t>ACHUPMIR</t>
  </si>
  <si>
    <t>ACHUPTREÑ</t>
  </si>
  <si>
    <t>ACHUPQUIL</t>
  </si>
  <si>
    <t>MIRAFLORES____110</t>
  </si>
  <si>
    <t>MIRTOR1</t>
  </si>
  <si>
    <t>MIRTOR2</t>
  </si>
  <si>
    <t>MIRASAN</t>
  </si>
  <si>
    <t>MIRACHUP</t>
  </si>
  <si>
    <t>de_MIRAFLORES____013</t>
  </si>
  <si>
    <t>MIR11013</t>
  </si>
  <si>
    <t>de_MARGA_MARGA___110</t>
  </si>
  <si>
    <t>MIRMAR</t>
  </si>
  <si>
    <t>de_MIRAFLORES2___013</t>
  </si>
  <si>
    <t>MIR211013</t>
  </si>
  <si>
    <t>MARGA_MARGA___110</t>
  </si>
  <si>
    <t>de_MARGA_MARGA___013</t>
  </si>
  <si>
    <t>MARGA11013</t>
  </si>
  <si>
    <t>MARMIR</t>
  </si>
  <si>
    <t>PLACERES______110</t>
  </si>
  <si>
    <t>PLACEASAN</t>
  </si>
  <si>
    <t>de_VALPARAISO____110</t>
  </si>
  <si>
    <t>PLACEVAL</t>
  </si>
  <si>
    <t>de_PLACERES______013</t>
  </si>
  <si>
    <t>PLACE11013</t>
  </si>
  <si>
    <t>VALPARAISO____110</t>
  </si>
  <si>
    <t>VALPLACE</t>
  </si>
  <si>
    <t>de_P.ANCHA_______110</t>
  </si>
  <si>
    <t>VALPPANC</t>
  </si>
  <si>
    <t>de_VALPARAISO____013</t>
  </si>
  <si>
    <t>VALP11013</t>
  </si>
  <si>
    <t>P.ANCHA_______110</t>
  </si>
  <si>
    <t>PANCVALP</t>
  </si>
  <si>
    <t>de_L.VERDE_______110</t>
  </si>
  <si>
    <t>PANCLVER</t>
  </si>
  <si>
    <t>de_P.ANCHA_______013</t>
  </si>
  <si>
    <t>PANCHA11013</t>
  </si>
  <si>
    <t>L.VERDE_______110</t>
  </si>
  <si>
    <t>LVERPANC</t>
  </si>
  <si>
    <t>CTRL. LAG. VERDE</t>
  </si>
  <si>
    <t>GLVERDE</t>
  </si>
  <si>
    <t>de_L.VERDE_______066</t>
  </si>
  <si>
    <t>LVER11066</t>
  </si>
  <si>
    <t>A.MELIP_______110</t>
  </si>
  <si>
    <t>AME110220</t>
  </si>
  <si>
    <t>de_T.A.MELIP_____110</t>
  </si>
  <si>
    <t>AMETAM</t>
  </si>
  <si>
    <t>de_LEYDA_________110</t>
  </si>
  <si>
    <t>AMELSANT</t>
  </si>
  <si>
    <t>de_S.ANTONIO_____110</t>
  </si>
  <si>
    <t>AMELSANT2</t>
  </si>
  <si>
    <t>LEYDA_________110</t>
  </si>
  <si>
    <t>SANTAMEL</t>
  </si>
  <si>
    <t>LEYDSANT</t>
  </si>
  <si>
    <t>de_LEYDA_________013</t>
  </si>
  <si>
    <t>LEYD11013</t>
  </si>
  <si>
    <t>S.ANTONIO_____110</t>
  </si>
  <si>
    <t>SANTLEYD</t>
  </si>
  <si>
    <t>SANTALMEL</t>
  </si>
  <si>
    <t>de_S.ANTONIO_____013</t>
  </si>
  <si>
    <t>SANT11013</t>
  </si>
  <si>
    <t>de_S.ANTONIO_____066</t>
  </si>
  <si>
    <t>SANT11066</t>
  </si>
  <si>
    <t>T.A.MELIP_____110</t>
  </si>
  <si>
    <t>TAMAME</t>
  </si>
  <si>
    <t>de_MELIPILLA_____110</t>
  </si>
  <si>
    <t>TAMMEL</t>
  </si>
  <si>
    <t>de_BOLLENAR______110</t>
  </si>
  <si>
    <t>TAMBOL</t>
  </si>
  <si>
    <t>BOLLENAR______110</t>
  </si>
  <si>
    <t>BOLTAM</t>
  </si>
  <si>
    <t>de_BOLLENAR______013</t>
  </si>
  <si>
    <t>BOL11013</t>
  </si>
  <si>
    <t>MELIPILLA_____110</t>
  </si>
  <si>
    <t>MELTAM</t>
  </si>
  <si>
    <t>de_MELIPILLA_____066</t>
  </si>
  <si>
    <t>MEL66110</t>
  </si>
  <si>
    <t>de_MELIPILLA_____013</t>
  </si>
  <si>
    <t>MEL11013</t>
  </si>
  <si>
    <t>LASARAÑAS_____110</t>
  </si>
  <si>
    <t>de_LASARAÑAS_____066</t>
  </si>
  <si>
    <t>LAS11066</t>
  </si>
  <si>
    <t>LASQUE</t>
  </si>
  <si>
    <t>QUELENTARO____110</t>
  </si>
  <si>
    <t>de_LASARAÑAS_____110</t>
  </si>
  <si>
    <t>QUELAS</t>
  </si>
  <si>
    <t>de_PORTEZUELO____110</t>
  </si>
  <si>
    <t>QUEPOR</t>
  </si>
  <si>
    <t>QUE110220</t>
  </si>
  <si>
    <t>MGNC UCUQUER_2</t>
  </si>
  <si>
    <t>CTRL_UCUQUER_2</t>
  </si>
  <si>
    <t>UCUQUER_DOS</t>
  </si>
  <si>
    <t>PORTEZUELO____110</t>
  </si>
  <si>
    <t>PORQUE</t>
  </si>
  <si>
    <t>de_PORTEZUELO____066</t>
  </si>
  <si>
    <t>POR11066</t>
  </si>
  <si>
    <t>PPEUCO________110</t>
  </si>
  <si>
    <t>POLLVE1</t>
  </si>
  <si>
    <t>POLLVE2</t>
  </si>
  <si>
    <t>POLBAT</t>
  </si>
  <si>
    <t>CEMENTO POLPAICO</t>
  </si>
  <si>
    <t>POLPAIC1</t>
  </si>
  <si>
    <t>CTRL_LOMA_LOS_COLORADOS2</t>
  </si>
  <si>
    <t>G_LOM_LCOLOR2</t>
  </si>
  <si>
    <t>CTRL_LOMA_LOS_COLORADOS1_PPEUCO</t>
  </si>
  <si>
    <t>G_LOM_LCOLOR1</t>
  </si>
  <si>
    <t>de_POLPAICO______023</t>
  </si>
  <si>
    <t>POLPA110013</t>
  </si>
  <si>
    <t>RENCA_________110</t>
  </si>
  <si>
    <t>CTRL_NRENCA</t>
  </si>
  <si>
    <t>GENNREN</t>
  </si>
  <si>
    <t>C.PROPIOS_NRENCA</t>
  </si>
  <si>
    <t>NRENCPR</t>
  </si>
  <si>
    <t>RENCATALT</t>
  </si>
  <si>
    <t>de_TAP_CARRASCAL_110</t>
  </si>
  <si>
    <t>RENCATCAR</t>
  </si>
  <si>
    <t>CTRL_RENCA1</t>
  </si>
  <si>
    <t>RENCARB1</t>
  </si>
  <si>
    <t>C.PROPIOS_RENCA</t>
  </si>
  <si>
    <t>RENCARCP</t>
  </si>
  <si>
    <t>de_METRO_________110</t>
  </si>
  <si>
    <t>RENCAMETRO</t>
  </si>
  <si>
    <t>ANDES_________110</t>
  </si>
  <si>
    <t>de_TAP_LA_REINA__110</t>
  </si>
  <si>
    <t>ANDETLRE</t>
  </si>
  <si>
    <t>de_ANDES_________013</t>
  </si>
  <si>
    <t>ANDES11013</t>
  </si>
  <si>
    <t>ANDELALM</t>
  </si>
  <si>
    <t>TAP_LA_REINA__110</t>
  </si>
  <si>
    <t>TREINFLO</t>
  </si>
  <si>
    <t>de_LA_REINA______110</t>
  </si>
  <si>
    <t>TREINREIN</t>
  </si>
  <si>
    <t>TREINANDES</t>
  </si>
  <si>
    <t>LA_REINA______110</t>
  </si>
  <si>
    <t>de_LA_REINA______013</t>
  </si>
  <si>
    <t>REINA11013</t>
  </si>
  <si>
    <t>REINTREIN</t>
  </si>
  <si>
    <t>PMGD_TECHOSDEALTAMIRA</t>
  </si>
  <si>
    <t>TDALTAMIRA</t>
  </si>
  <si>
    <t>ENERGIAS_DEL_FUTURO</t>
  </si>
  <si>
    <t>FLORIDA_______110</t>
  </si>
  <si>
    <t>de_T_STA_RAQUEL__110</t>
  </si>
  <si>
    <t>FLORTSRA</t>
  </si>
  <si>
    <t>de_FLORIDA_______012</t>
  </si>
  <si>
    <t>FLOR11012</t>
  </si>
  <si>
    <t>FLORTLRE</t>
  </si>
  <si>
    <t>de_TAP_MACUL_____110</t>
  </si>
  <si>
    <t>FLORTMAC</t>
  </si>
  <si>
    <t>FLORID-1</t>
  </si>
  <si>
    <t>FLORID-2</t>
  </si>
  <si>
    <t>TAP_MACUL_____110</t>
  </si>
  <si>
    <t>de_T_STA_ELENA___110</t>
  </si>
  <si>
    <t>TMACUTSELE</t>
  </si>
  <si>
    <t>de_MACUL_________110</t>
  </si>
  <si>
    <t>TMACUMACU</t>
  </si>
  <si>
    <t>TMACUFLO</t>
  </si>
  <si>
    <t>MACUL_________110</t>
  </si>
  <si>
    <t>de_MACUL_________013</t>
  </si>
  <si>
    <t>MACUL11013</t>
  </si>
  <si>
    <t>de_MACUL_________020</t>
  </si>
  <si>
    <t>MACUL11020</t>
  </si>
  <si>
    <t>MACUTMACU</t>
  </si>
  <si>
    <t>T_STA_ELENA___110</t>
  </si>
  <si>
    <t>de_SAN_JOAQUIN___110</t>
  </si>
  <si>
    <t>TSELESJOA</t>
  </si>
  <si>
    <t>de_SANTA_ELENA___110</t>
  </si>
  <si>
    <t>TSELESELEN</t>
  </si>
  <si>
    <t>TSELETMACU</t>
  </si>
  <si>
    <t>SANTA_ELENA___110</t>
  </si>
  <si>
    <t>de_SANTA_ELENA___013</t>
  </si>
  <si>
    <t>STAEL11013</t>
  </si>
  <si>
    <t>STAELTSTAE</t>
  </si>
  <si>
    <t>SAN_JOAQUIN___110</t>
  </si>
  <si>
    <t>de_TAP_C_HIPICO__110</t>
  </si>
  <si>
    <t>SJOATHIP</t>
  </si>
  <si>
    <t>de_SAN_JOAQUIN___013</t>
  </si>
  <si>
    <t>SJOA11013</t>
  </si>
  <si>
    <t>SJOATSEL</t>
  </si>
  <si>
    <t>TAP_C_HIPICO__110</t>
  </si>
  <si>
    <t>de_OCHAGAVIA_____110</t>
  </si>
  <si>
    <t>TCHIPOCHA</t>
  </si>
  <si>
    <t>de_CLUB_HIPICO___110</t>
  </si>
  <si>
    <t>TCHIPCHIP</t>
  </si>
  <si>
    <t>TCHIPSJOAQ</t>
  </si>
  <si>
    <t>CLUB_HIPICO___110</t>
  </si>
  <si>
    <t>de_CLUB_HIPICO___013</t>
  </si>
  <si>
    <t>CHIPI11013</t>
  </si>
  <si>
    <t>CHIPTCHIP</t>
  </si>
  <si>
    <t>OCHAGAVIA_____110</t>
  </si>
  <si>
    <t>de_OCHAGAVIA_____012</t>
  </si>
  <si>
    <t>OCHA11012</t>
  </si>
  <si>
    <t>OCHAMETRO</t>
  </si>
  <si>
    <t>de_FFCC__________110</t>
  </si>
  <si>
    <t>OCHAFFCC</t>
  </si>
  <si>
    <t>OCHATHIP</t>
  </si>
  <si>
    <t>METRO_________110</t>
  </si>
  <si>
    <t>de_RENCA_________110</t>
  </si>
  <si>
    <t>METRENCA</t>
  </si>
  <si>
    <t>METROCHA</t>
  </si>
  <si>
    <t>de_LORD_COCHRANE_012</t>
  </si>
  <si>
    <t>METRCOCH</t>
  </si>
  <si>
    <t>METRO ENOR</t>
  </si>
  <si>
    <t>ENORRENCMETR</t>
  </si>
  <si>
    <t>ENOROCHAMETR</t>
  </si>
  <si>
    <t>TAP_CARRASCAL_110</t>
  </si>
  <si>
    <t>de_BRASIL________110</t>
  </si>
  <si>
    <t>TCARRBRAS</t>
  </si>
  <si>
    <t>de_CARRASCAL_____110</t>
  </si>
  <si>
    <t>TCARRCARR</t>
  </si>
  <si>
    <t>TCARRENCA</t>
  </si>
  <si>
    <t>CARRASCAL_____110</t>
  </si>
  <si>
    <t>de_CARRASCAL_____012</t>
  </si>
  <si>
    <t>CARRA11012</t>
  </si>
  <si>
    <t>CARRTCARR</t>
  </si>
  <si>
    <t>BRASIL________110</t>
  </si>
  <si>
    <t>de_BRASIL________013</t>
  </si>
  <si>
    <t>BRA11013</t>
  </si>
  <si>
    <t>BRATCARR</t>
  </si>
  <si>
    <t>T_ALTAMIRANO__110</t>
  </si>
  <si>
    <t>TALTCNAV</t>
  </si>
  <si>
    <t>de_ALTAMIRANO____110</t>
  </si>
  <si>
    <t>TALTALTA</t>
  </si>
  <si>
    <t>TALTRENCA</t>
  </si>
  <si>
    <t>ALTAMIRANO____110</t>
  </si>
  <si>
    <t>de_ALTAMIRANO____013</t>
  </si>
  <si>
    <t>ALTAM11013</t>
  </si>
  <si>
    <t>ALTATALT</t>
  </si>
  <si>
    <t>FFCC__________110</t>
  </si>
  <si>
    <t>FFCC</t>
  </si>
  <si>
    <t>LESPCHILLIB</t>
  </si>
  <si>
    <t>de_T_LA_CISTERNA_110</t>
  </si>
  <si>
    <t>FFCCTCIST</t>
  </si>
  <si>
    <t>FFCCOCHA</t>
  </si>
  <si>
    <t>T_LA_CISTERNA_110</t>
  </si>
  <si>
    <t>TCISTESPE</t>
  </si>
  <si>
    <t>de_LA_CISTERNA___110</t>
  </si>
  <si>
    <t>TCISTCIST</t>
  </si>
  <si>
    <t>TCISTFFCC</t>
  </si>
  <si>
    <t>LA_CISTERNA___110</t>
  </si>
  <si>
    <t>de_LA_CISTERNA___013</t>
  </si>
  <si>
    <t>CIST11013</t>
  </si>
  <si>
    <t>CISTTCIS</t>
  </si>
  <si>
    <t>LO_ESPEJO_____110</t>
  </si>
  <si>
    <t>de_LAS_ACACIAS___110</t>
  </si>
  <si>
    <t>ESPEACAC</t>
  </si>
  <si>
    <t>ESPETCIST</t>
  </si>
  <si>
    <t>de_PANAMERICANA__012</t>
  </si>
  <si>
    <t>LESP11012</t>
  </si>
  <si>
    <t>ESPECHENA</t>
  </si>
  <si>
    <t>LESPCHILREG</t>
  </si>
  <si>
    <t>SUM_CHILECTRA_R</t>
  </si>
  <si>
    <t>LAS_ACACIAS___110</t>
  </si>
  <si>
    <t>de_T_S_BERNARDO__110</t>
  </si>
  <si>
    <t>ACACTSBE</t>
  </si>
  <si>
    <t>de_LAS_ACACIAS___013</t>
  </si>
  <si>
    <t>ACACI11013</t>
  </si>
  <si>
    <t>ACACLESP</t>
  </si>
  <si>
    <t>T_S_BERNARDO__110</t>
  </si>
  <si>
    <t>TSBERBUIN</t>
  </si>
  <si>
    <t>TSBERACAC</t>
  </si>
  <si>
    <t>de_SAN_BERNARDO__110</t>
  </si>
  <si>
    <t>TSBERSBER</t>
  </si>
  <si>
    <t>SAN_BERNARDO__110</t>
  </si>
  <si>
    <t>SBERTSBE</t>
  </si>
  <si>
    <t>de_MALLOCO_______110</t>
  </si>
  <si>
    <t>SBERMALL</t>
  </si>
  <si>
    <t>de_SAN_BERNARDO__013</t>
  </si>
  <si>
    <t>SBER11013</t>
  </si>
  <si>
    <t>PMGD_LOS_MORROS</t>
  </si>
  <si>
    <t>LMORROS</t>
  </si>
  <si>
    <t>LOS MORROS</t>
  </si>
  <si>
    <t>PMGD ESTANCILLA</t>
  </si>
  <si>
    <t>PMGD_ESTANCILLA</t>
  </si>
  <si>
    <t>ESTANCILLA SPA</t>
  </si>
  <si>
    <t>PMGD_LOSBAJOS</t>
  </si>
  <si>
    <t>G_LOSBAJOS</t>
  </si>
  <si>
    <t>CARBOMET</t>
  </si>
  <si>
    <t>C.PROPIOS_LOSBAJOS</t>
  </si>
  <si>
    <t>R_LOSBAJOS</t>
  </si>
  <si>
    <t>CTR_CAEMSA</t>
  </si>
  <si>
    <t>G_CAEMSA</t>
  </si>
  <si>
    <t>C.PROPIOS_CAEMSA</t>
  </si>
  <si>
    <t>R_CAEMSA</t>
  </si>
  <si>
    <t>MALLOCO_______110</t>
  </si>
  <si>
    <t>MALLOSBER</t>
  </si>
  <si>
    <t>de_MALLOCO_______013</t>
  </si>
  <si>
    <t>MALLO11013</t>
  </si>
  <si>
    <t>BUIN__________110</t>
  </si>
  <si>
    <t>BUINTBUIN</t>
  </si>
  <si>
    <t>BUINTSBER</t>
  </si>
  <si>
    <t>BUIN110220</t>
  </si>
  <si>
    <t>T_STA_RAQUEL__110</t>
  </si>
  <si>
    <t>de_SANTA_ROSA_S__110</t>
  </si>
  <si>
    <t>TSRAQSROS</t>
  </si>
  <si>
    <t>de_SANTA_RAQUEL__110</t>
  </si>
  <si>
    <t>TSRAQSRAQ</t>
  </si>
  <si>
    <t>TSRAQFLO</t>
  </si>
  <si>
    <t>SANTA_RAQUEL__110</t>
  </si>
  <si>
    <t>de_SANTA_RAQUEL__013</t>
  </si>
  <si>
    <t>SRAQ11013</t>
  </si>
  <si>
    <t>de_STA_RAQUEL____020</t>
  </si>
  <si>
    <t>SRAQ11020</t>
  </si>
  <si>
    <t>SRAQTSRA</t>
  </si>
  <si>
    <t>SANTA_ROSA_S__110</t>
  </si>
  <si>
    <t>de_MARISCAL______110</t>
  </si>
  <si>
    <t>SROSPINT</t>
  </si>
  <si>
    <t>de_SANTA_ROSA_S__013</t>
  </si>
  <si>
    <t>SROS11013</t>
  </si>
  <si>
    <t>SROSTSRA</t>
  </si>
  <si>
    <t>MARISCAL______110</t>
  </si>
  <si>
    <t>de_MARISCAL______023</t>
  </si>
  <si>
    <t>MARIS11023</t>
  </si>
  <si>
    <t>de_LA_PINTANA____110</t>
  </si>
  <si>
    <t>MARISPINT</t>
  </si>
  <si>
    <t>MARISSROS</t>
  </si>
  <si>
    <t>LA_PINTANA____110</t>
  </si>
  <si>
    <t>PINTBUIN</t>
  </si>
  <si>
    <t>de_LA_PINTANA____013</t>
  </si>
  <si>
    <t>PINT11013</t>
  </si>
  <si>
    <t>de_LA_PINTANA2___013</t>
  </si>
  <si>
    <t>PINT11013_2</t>
  </si>
  <si>
    <t>PINTSROS</t>
  </si>
  <si>
    <t>TAP_BUIN______110</t>
  </si>
  <si>
    <t>de_ALTO_JAHUEL___110</t>
  </si>
  <si>
    <t>JAHFL1TBUIN</t>
  </si>
  <si>
    <t>JAHFL2TBUIN</t>
  </si>
  <si>
    <t>TBUINBUIN</t>
  </si>
  <si>
    <t>TBUINPINT</t>
  </si>
  <si>
    <t>P.ALTO________110</t>
  </si>
  <si>
    <t>CTRL_PUNTILLA</t>
  </si>
  <si>
    <t>G_PUNTI</t>
  </si>
  <si>
    <t>PMGD_EYZAGUIRRE</t>
  </si>
  <si>
    <t>GEYZAG</t>
  </si>
  <si>
    <t>PALVIZ</t>
  </si>
  <si>
    <t>PMGD_LASVERTIENTES</t>
  </si>
  <si>
    <t>G_LVERTIENTES</t>
  </si>
  <si>
    <t>PMGD_EL_LLANO</t>
  </si>
  <si>
    <t>G_ELLANO</t>
  </si>
  <si>
    <t>de_P.ALTO________013</t>
  </si>
  <si>
    <t>PAL110013</t>
  </si>
  <si>
    <t>de_COSTANERA_____110</t>
  </si>
  <si>
    <t>PALCOS</t>
  </si>
  <si>
    <t>COSTANERA_____110</t>
  </si>
  <si>
    <t>COSPAL</t>
  </si>
  <si>
    <t>de_COSTANERA_____012</t>
  </si>
  <si>
    <t>COS110012</t>
  </si>
  <si>
    <t>P.AZUCAR______066</t>
  </si>
  <si>
    <t>PAZ66110</t>
  </si>
  <si>
    <t>de_SAN_JUAN______066</t>
  </si>
  <si>
    <t>PAZGUA</t>
  </si>
  <si>
    <t>de_NECSA_________066</t>
  </si>
  <si>
    <t>PAZNEC</t>
  </si>
  <si>
    <t>de_E.PENON_______066</t>
  </si>
  <si>
    <t>PANPEN</t>
  </si>
  <si>
    <t>NECSA_________066</t>
  </si>
  <si>
    <t>de_MARQUESA______066</t>
  </si>
  <si>
    <t>NECMAR</t>
  </si>
  <si>
    <t>NECPAZ</t>
  </si>
  <si>
    <t>CONAFE</t>
  </si>
  <si>
    <t>NECSA</t>
  </si>
  <si>
    <t>MARQUESA______066</t>
  </si>
  <si>
    <t>MARNEC</t>
  </si>
  <si>
    <t>PMGD_PUCLARO</t>
  </si>
  <si>
    <t>PUCLA</t>
  </si>
  <si>
    <t>de_MARQUESA______023</t>
  </si>
  <si>
    <t>MARQ6623</t>
  </si>
  <si>
    <t>GUAYACAN______066</t>
  </si>
  <si>
    <t>GUAPAZ</t>
  </si>
  <si>
    <t>SANJOSE</t>
  </si>
  <si>
    <t>de_GUAYACAN______013</t>
  </si>
  <si>
    <t>GUAY6613</t>
  </si>
  <si>
    <t>E.PENON_______066</t>
  </si>
  <si>
    <t>PENPAN</t>
  </si>
  <si>
    <t>de_ANDACOLLO_____066</t>
  </si>
  <si>
    <t>PENAND</t>
  </si>
  <si>
    <t>ANDACOLLO_____066</t>
  </si>
  <si>
    <t>ANDPEN</t>
  </si>
  <si>
    <t>MIN. DAYTON</t>
  </si>
  <si>
    <t>DAYTON</t>
  </si>
  <si>
    <t>SOLAIREDIRECT</t>
  </si>
  <si>
    <t>PMG_SOLAIRE</t>
  </si>
  <si>
    <t>de_ANDACOLLO_____013</t>
  </si>
  <si>
    <t>ANDACOLL6613</t>
  </si>
  <si>
    <t>OVALLE________066</t>
  </si>
  <si>
    <t>de_M.PATRIA______066</t>
  </si>
  <si>
    <t>I003</t>
  </si>
  <si>
    <t>OVA66110</t>
  </si>
  <si>
    <t>de_PUNITAQUI_____066</t>
  </si>
  <si>
    <t>OVAPUN66</t>
  </si>
  <si>
    <t>CONAFE LIBRE</t>
  </si>
  <si>
    <t>OVAENDE</t>
  </si>
  <si>
    <t>de_OVALLE________013</t>
  </si>
  <si>
    <t>OVAL6613</t>
  </si>
  <si>
    <t>M.PATRIA______066</t>
  </si>
  <si>
    <t>de_M.PATRIA______013</t>
  </si>
  <si>
    <t>MPAT6613</t>
  </si>
  <si>
    <t>de_MOLLES________066</t>
  </si>
  <si>
    <t>MPAMOL</t>
  </si>
  <si>
    <t>MPAOVA</t>
  </si>
  <si>
    <t>CTRL_HIDROPALOMA</t>
  </si>
  <si>
    <t>G_PALOMA</t>
  </si>
  <si>
    <t>HIDROPALOMA</t>
  </si>
  <si>
    <t>PMGD_MPATRIA</t>
  </si>
  <si>
    <t>MPATRIA</t>
  </si>
  <si>
    <t>MOLLES________066</t>
  </si>
  <si>
    <t>CTRL_LOS__MOLLES</t>
  </si>
  <si>
    <t>G_MOLLE</t>
  </si>
  <si>
    <t>MOLMPA</t>
  </si>
  <si>
    <t>PUNITAQUI_____066</t>
  </si>
  <si>
    <t>PUNOVA66</t>
  </si>
  <si>
    <t>de_MANQUEHUE_____066</t>
  </si>
  <si>
    <t>PUNMAN</t>
  </si>
  <si>
    <t>PMGD_PUNITAQUI</t>
  </si>
  <si>
    <t>PUNITAQUI</t>
  </si>
  <si>
    <t>de_PUNITAQUI_____013</t>
  </si>
  <si>
    <t>PUNI6613</t>
  </si>
  <si>
    <t>MANQUEHUE_____066</t>
  </si>
  <si>
    <t>de_E.SAUCE_______066</t>
  </si>
  <si>
    <t>MANSAU</t>
  </si>
  <si>
    <t>MANPUN</t>
  </si>
  <si>
    <t>E.SAUCE_______066</t>
  </si>
  <si>
    <t>de_COMBARBALA____066</t>
  </si>
  <si>
    <t>SAUCOM</t>
  </si>
  <si>
    <t>SAUMAN</t>
  </si>
  <si>
    <t>de_E.SAUCE_______013</t>
  </si>
  <si>
    <t>SAUC6613</t>
  </si>
  <si>
    <t>COMBARBALA____066</t>
  </si>
  <si>
    <t>de_ESPINO________066</t>
  </si>
  <si>
    <t>COMESP</t>
  </si>
  <si>
    <t>COMSAU</t>
  </si>
  <si>
    <t>de_COMBARBALA____013</t>
  </si>
  <si>
    <t>COMB6613</t>
  </si>
  <si>
    <t>PMGD_LOMAS_COLORADAS</t>
  </si>
  <si>
    <t>G_LOMASCOLORADAS</t>
  </si>
  <si>
    <t>LOMAS_COLORADAS</t>
  </si>
  <si>
    <t>PMGD_CASAS_BLANCAS</t>
  </si>
  <si>
    <t>G_CASASBLANCAS</t>
  </si>
  <si>
    <t>PAMA</t>
  </si>
  <si>
    <t>ESPINO________066</t>
  </si>
  <si>
    <t>ESPCOM</t>
  </si>
  <si>
    <t>ESPILLA</t>
  </si>
  <si>
    <t>El Espino</t>
  </si>
  <si>
    <t>ACONCAGUA_____066</t>
  </si>
  <si>
    <t>CODELCO A-SALADILLO</t>
  </si>
  <si>
    <t>ANDINA</t>
  </si>
  <si>
    <t>ACON66110</t>
  </si>
  <si>
    <t>ACONLQUIL</t>
  </si>
  <si>
    <t>de_SALADILLO_____066</t>
  </si>
  <si>
    <t>ACONSALA</t>
  </si>
  <si>
    <t>SALADILLO_____066</t>
  </si>
  <si>
    <t>SALAACON</t>
  </si>
  <si>
    <t>CODELCO ANDINA-SALADILLO</t>
  </si>
  <si>
    <t>SALCODACOL</t>
  </si>
  <si>
    <t>SALCODAPHY</t>
  </si>
  <si>
    <t>CAPSAL</t>
  </si>
  <si>
    <t>L.QUILOS______066</t>
  </si>
  <si>
    <t>CTRL_L.QUILOS</t>
  </si>
  <si>
    <t>G_LQUILO</t>
  </si>
  <si>
    <t>LQUIL66110</t>
  </si>
  <si>
    <t>LQUILACON</t>
  </si>
  <si>
    <t>ILLAPEL_______066</t>
  </si>
  <si>
    <t>ILL66110</t>
  </si>
  <si>
    <t>ILLAESP</t>
  </si>
  <si>
    <t>L.VERDE_______066</t>
  </si>
  <si>
    <t>LVER66110</t>
  </si>
  <si>
    <t>de_TAP.QUINTAY___066</t>
  </si>
  <si>
    <t>LVERTQUIN</t>
  </si>
  <si>
    <t>ALGARR.NORTE__066</t>
  </si>
  <si>
    <t>ALGNTQU</t>
  </si>
  <si>
    <t>de_TAP.ALGARR____066</t>
  </si>
  <si>
    <t>ALGNTALG</t>
  </si>
  <si>
    <t>de_ALGARR.NORTE__013</t>
  </si>
  <si>
    <t>ALGN6613</t>
  </si>
  <si>
    <t>TAP.ALGARR____066</t>
  </si>
  <si>
    <t>de_ALGARR.NORTE__066</t>
  </si>
  <si>
    <t>TALGALN</t>
  </si>
  <si>
    <t>de_CASABLANCA____066</t>
  </si>
  <si>
    <t>TALCAS</t>
  </si>
  <si>
    <t>de_S.JERONIMO____066</t>
  </si>
  <si>
    <t>TALSJER</t>
  </si>
  <si>
    <t>de_T.SEBASTIAN___066</t>
  </si>
  <si>
    <t>TALSANT</t>
  </si>
  <si>
    <t>PIÑATAS_______066</t>
  </si>
  <si>
    <t>PIÑSJER</t>
  </si>
  <si>
    <t>de_TAP.MANZANO___066</t>
  </si>
  <si>
    <t>PIÑTMAN</t>
  </si>
  <si>
    <t>de_PIÑATAS_______013</t>
  </si>
  <si>
    <t>PIÑ6613</t>
  </si>
  <si>
    <t>TAP.MANZANO___066</t>
  </si>
  <si>
    <t>de_PIÑATAS_______066</t>
  </si>
  <si>
    <t>TMANPIÑ</t>
  </si>
  <si>
    <t>de_TOTORAL_______066</t>
  </si>
  <si>
    <t>TMANTOTO</t>
  </si>
  <si>
    <t>de_BALANDRAS_____066</t>
  </si>
  <si>
    <t>TMANBAL</t>
  </si>
  <si>
    <t>BALANDRAS_____066</t>
  </si>
  <si>
    <t>BALTMAN</t>
  </si>
  <si>
    <t>de_BALANDRAS_____013</t>
  </si>
  <si>
    <t>BALA6613</t>
  </si>
  <si>
    <t>T.SEBASTIAN___066</t>
  </si>
  <si>
    <t>de_S.SEBASTIAN___066</t>
  </si>
  <si>
    <t>TSEBSSEB</t>
  </si>
  <si>
    <t>SERBSANT</t>
  </si>
  <si>
    <t>SANTTALG</t>
  </si>
  <si>
    <t>S.SEBASTIAN___066</t>
  </si>
  <si>
    <t>SSERBTSEB</t>
  </si>
  <si>
    <t>de_S.SEBASTIAN___013</t>
  </si>
  <si>
    <t>SSEB6613</t>
  </si>
  <si>
    <t>S.ANTONIO_____066</t>
  </si>
  <si>
    <t>SANTTSEB</t>
  </si>
  <si>
    <t>SANT66110</t>
  </si>
  <si>
    <t>CASABLANCA____066</t>
  </si>
  <si>
    <t>CASTALG</t>
  </si>
  <si>
    <t>de_CASABLANCA____013</t>
  </si>
  <si>
    <t>CASAB6613</t>
  </si>
  <si>
    <t>PMGD_CASABLANCA</t>
  </si>
  <si>
    <t>GCBLANCA</t>
  </si>
  <si>
    <t>PMGD_TAPIHUE</t>
  </si>
  <si>
    <t>GTAPIHUE</t>
  </si>
  <si>
    <t>TOTORAL_______066</t>
  </si>
  <si>
    <t>de_TOTORAL_______013</t>
  </si>
  <si>
    <t>TOTO6613</t>
  </si>
  <si>
    <t>TOTOTMAN</t>
  </si>
  <si>
    <t>CTRL_TOTORAL</t>
  </si>
  <si>
    <t>GTOTORAL</t>
  </si>
  <si>
    <t>S.JERONIMO____066</t>
  </si>
  <si>
    <t>SJERTAL</t>
  </si>
  <si>
    <t>SJERPIÑ</t>
  </si>
  <si>
    <t>de_S.JERONIMO____013</t>
  </si>
  <si>
    <t>SJER6613</t>
  </si>
  <si>
    <t>QUINTAY_______066</t>
  </si>
  <si>
    <t>QUINTQUI</t>
  </si>
  <si>
    <t>de_QUINTAY_______013</t>
  </si>
  <si>
    <t>QUINT6613</t>
  </si>
  <si>
    <t>CTRL_QUINTAY</t>
  </si>
  <si>
    <t>GQUINTAY</t>
  </si>
  <si>
    <t>TAP.QUINTAY___066</t>
  </si>
  <si>
    <t>TQUINLVER</t>
  </si>
  <si>
    <t>de_QUINTAY_______066</t>
  </si>
  <si>
    <t>TQUINQUIN</t>
  </si>
  <si>
    <t>TQUINALN</t>
  </si>
  <si>
    <t>RAPEL_________066</t>
  </si>
  <si>
    <t>RAP66220</t>
  </si>
  <si>
    <t>de_RRAPEL________066</t>
  </si>
  <si>
    <t>RAPRRAP</t>
  </si>
  <si>
    <t>MELIPILLA_____066</t>
  </si>
  <si>
    <t>MEL11066</t>
  </si>
  <si>
    <t>de_CHOCALAN______066</t>
  </si>
  <si>
    <t>MELCHO</t>
  </si>
  <si>
    <t>de_ELMAITEN______066</t>
  </si>
  <si>
    <t>MELMAI</t>
  </si>
  <si>
    <t>CHOCALAN______066</t>
  </si>
  <si>
    <t>CHOMEL</t>
  </si>
  <si>
    <t>de_MANDINGA______066</t>
  </si>
  <si>
    <t>CHOMAN</t>
  </si>
  <si>
    <t>de_CHOCALAN______013</t>
  </si>
  <si>
    <t>CHO6613</t>
  </si>
  <si>
    <t>MANDINGA______066</t>
  </si>
  <si>
    <t>MANCHO</t>
  </si>
  <si>
    <t>MANLAS</t>
  </si>
  <si>
    <t>de_MANDINGA______013</t>
  </si>
  <si>
    <t>MAN6613</t>
  </si>
  <si>
    <t>LASARAÑAS_____066</t>
  </si>
  <si>
    <t>LAS66110</t>
  </si>
  <si>
    <t>de_T.NIHUE_______066</t>
  </si>
  <si>
    <t>LASTNI</t>
  </si>
  <si>
    <t>LASMAN</t>
  </si>
  <si>
    <t>de_ELPEUMO_______066</t>
  </si>
  <si>
    <t>LASPEU</t>
  </si>
  <si>
    <t>de_LASARAÑAS_____013</t>
  </si>
  <si>
    <t>LAS6613</t>
  </si>
  <si>
    <t>ELPEUMO_______066</t>
  </si>
  <si>
    <t>PEULAS</t>
  </si>
  <si>
    <t>de_STA.ROSA______066</t>
  </si>
  <si>
    <t>PEUROS</t>
  </si>
  <si>
    <t>de_ELPEUMO_______023</t>
  </si>
  <si>
    <t>PEU6623</t>
  </si>
  <si>
    <t>STA.ROSA______066</t>
  </si>
  <si>
    <t>ROSPEU</t>
  </si>
  <si>
    <t>de_STA.ROSA______023</t>
  </si>
  <si>
    <t>ROS6623</t>
  </si>
  <si>
    <t>de_ALHUE_________066</t>
  </si>
  <si>
    <t>ROSALH</t>
  </si>
  <si>
    <t>T.NIHUE_______066</t>
  </si>
  <si>
    <t>TNILAS</t>
  </si>
  <si>
    <t>de_LAMANGA_______066</t>
  </si>
  <si>
    <t>TNILAM</t>
  </si>
  <si>
    <t>TNIRRAP</t>
  </si>
  <si>
    <t>LAMANGA_______066</t>
  </si>
  <si>
    <t>LAMTNI</t>
  </si>
  <si>
    <t>de_LAMANGA_______013</t>
  </si>
  <si>
    <t>LAM6613</t>
  </si>
  <si>
    <t>RRAPEL________066</t>
  </si>
  <si>
    <t>RRAPTNI</t>
  </si>
  <si>
    <t>RRAPRAP</t>
  </si>
  <si>
    <t>de_QUELENTARO____013</t>
  </si>
  <si>
    <t>RRAPQUE06613</t>
  </si>
  <si>
    <t>PMGD UCUQUER</t>
  </si>
  <si>
    <t>PMGD_UCUQUER</t>
  </si>
  <si>
    <t>UCUQUER</t>
  </si>
  <si>
    <t>PORTEZUELO____066</t>
  </si>
  <si>
    <t>POR66110</t>
  </si>
  <si>
    <t>de_MARCHIHUE_____066</t>
  </si>
  <si>
    <t>PORMAR</t>
  </si>
  <si>
    <t>de_ESPERANZA_____066</t>
  </si>
  <si>
    <t>PORESP</t>
  </si>
  <si>
    <t>de_PORTEZUELO____023</t>
  </si>
  <si>
    <t>PORT6623</t>
  </si>
  <si>
    <t>ESPERANZA_____066</t>
  </si>
  <si>
    <t>ESPPOR</t>
  </si>
  <si>
    <t>de_ESPERANZA_____013</t>
  </si>
  <si>
    <t>ESP6613</t>
  </si>
  <si>
    <t>MARCHIHUE_____066</t>
  </si>
  <si>
    <t>MARPOR</t>
  </si>
  <si>
    <t>de_ALCONES_______066</t>
  </si>
  <si>
    <t>MARALC</t>
  </si>
  <si>
    <t>de_LIHUEIMO______066</t>
  </si>
  <si>
    <t>MARLIH</t>
  </si>
  <si>
    <t>de_MARCHIHUE_____013</t>
  </si>
  <si>
    <t>MRCH6613</t>
  </si>
  <si>
    <t>ALCONES_______066</t>
  </si>
  <si>
    <t>ALCMAR</t>
  </si>
  <si>
    <t>de_ALCONES_______023</t>
  </si>
  <si>
    <t>ALC6613</t>
  </si>
  <si>
    <t>LIHUEIMO______066</t>
  </si>
  <si>
    <t>LIHMAR</t>
  </si>
  <si>
    <t>de_PANIAHUE______066</t>
  </si>
  <si>
    <t>LIHPAN</t>
  </si>
  <si>
    <t>de_LIHUEIMO______013</t>
  </si>
  <si>
    <t>LIH6613</t>
  </si>
  <si>
    <t>PMGD_STAIRENE</t>
  </si>
  <si>
    <t>G_STAIRENE</t>
  </si>
  <si>
    <t>SANTA IRENE</t>
  </si>
  <si>
    <t>PANIAHUE______066</t>
  </si>
  <si>
    <t>PANLIH</t>
  </si>
  <si>
    <t>de_PANIAHUE______013</t>
  </si>
  <si>
    <t>PAN6613</t>
  </si>
  <si>
    <t>ELMAITEN______066</t>
  </si>
  <si>
    <t>MAIMEL</t>
  </si>
  <si>
    <t>de_ELPAICO_______066</t>
  </si>
  <si>
    <t>MAIPAI</t>
  </si>
  <si>
    <t>de_ELMAITEN______013</t>
  </si>
  <si>
    <t>MAI6613</t>
  </si>
  <si>
    <t>ELPAICO_______066</t>
  </si>
  <si>
    <t>PAIMAI</t>
  </si>
  <si>
    <t>de_ELMONTE_______066</t>
  </si>
  <si>
    <t>PAIMON</t>
  </si>
  <si>
    <t>de_ELPAICO_______013</t>
  </si>
  <si>
    <t>PAI6613</t>
  </si>
  <si>
    <t>PMGD_MALLARAUCO</t>
  </si>
  <si>
    <t>G_MALLARAUCO</t>
  </si>
  <si>
    <t>ELMONTE_______066</t>
  </si>
  <si>
    <t>MONPAI</t>
  </si>
  <si>
    <t>de_ELMONTE_______013</t>
  </si>
  <si>
    <t>MON6613</t>
  </si>
  <si>
    <t>MONTISDM</t>
  </si>
  <si>
    <t>ISDMMONT</t>
  </si>
  <si>
    <t>ISDMSUR</t>
  </si>
  <si>
    <t>L.VEGAS_______044</t>
  </si>
  <si>
    <t>de_CHAGRES_______044</t>
  </si>
  <si>
    <t>LVEGCHAG</t>
  </si>
  <si>
    <t>de_TAP_ENTEL_____044</t>
  </si>
  <si>
    <t>LVEGTENT</t>
  </si>
  <si>
    <t>de_PACHACAMA_____044</t>
  </si>
  <si>
    <t>LVEGPACH</t>
  </si>
  <si>
    <t>LVEG44110</t>
  </si>
  <si>
    <t>PACHACAMA_____044</t>
  </si>
  <si>
    <t>PACHLVEG</t>
  </si>
  <si>
    <t>PACHLCAL</t>
  </si>
  <si>
    <t>LA_CALERA_____044</t>
  </si>
  <si>
    <t>LCALPACH</t>
  </si>
  <si>
    <t>de_EL_MELON______044</t>
  </si>
  <si>
    <t>LCALELMEL</t>
  </si>
  <si>
    <t>LCAL44110</t>
  </si>
  <si>
    <t>EL_MELON______044</t>
  </si>
  <si>
    <t>ELMELLACAL</t>
  </si>
  <si>
    <t>de_EL_MELON______013</t>
  </si>
  <si>
    <t>ELMEL44013</t>
  </si>
  <si>
    <t>TUNEL EL MELON</t>
  </si>
  <si>
    <t>CHIQSE23AGENCPL</t>
  </si>
  <si>
    <t>de_TMELON________044</t>
  </si>
  <si>
    <t>MELTUNMEL</t>
  </si>
  <si>
    <t>TAP_ENTEL_____044</t>
  </si>
  <si>
    <t>TENTVEG</t>
  </si>
  <si>
    <t>de_TAP_CALEU_____044</t>
  </si>
  <si>
    <t>TENTTCAL</t>
  </si>
  <si>
    <t>ENTELCHIL</t>
  </si>
  <si>
    <t>TAP_CALEU_____044</t>
  </si>
  <si>
    <t>TCALTENT</t>
  </si>
  <si>
    <t>de_RUNGUE________044</t>
  </si>
  <si>
    <t>TCALRUN</t>
  </si>
  <si>
    <t>de_CALEU_________044</t>
  </si>
  <si>
    <t>TCALCAL</t>
  </si>
  <si>
    <t>CALEU_________044</t>
  </si>
  <si>
    <t>CALTCAL</t>
  </si>
  <si>
    <t>de_CALEU_________013</t>
  </si>
  <si>
    <t>CAL44013</t>
  </si>
  <si>
    <t>RUNGUE________044</t>
  </si>
  <si>
    <t>CTRL_LOMA_LOS_COLORADOS</t>
  </si>
  <si>
    <t>G_LOM_LCOLOR</t>
  </si>
  <si>
    <t>RUNTCAL</t>
  </si>
  <si>
    <t>de_RUNGUE________013</t>
  </si>
  <si>
    <t>RUN44013</t>
  </si>
  <si>
    <t>CHAGRES_______044</t>
  </si>
  <si>
    <t>de_PANQUEHUE_____044</t>
  </si>
  <si>
    <t>CHAGPANQ</t>
  </si>
  <si>
    <t>CHAGVEG</t>
  </si>
  <si>
    <t>de_CATEMU________044</t>
  </si>
  <si>
    <t>CHAGCAT</t>
  </si>
  <si>
    <t>PANQUEHUE_____044</t>
  </si>
  <si>
    <t>de_S.FELIPE______044</t>
  </si>
  <si>
    <t>PANQSF</t>
  </si>
  <si>
    <t>PANQCHAG</t>
  </si>
  <si>
    <t>de_PANQUEHUE_____013</t>
  </si>
  <si>
    <t>PANQ44013</t>
  </si>
  <si>
    <t>S.FELIPE______044</t>
  </si>
  <si>
    <t>de_S.RAFAEL______044</t>
  </si>
  <si>
    <t>SFSRF</t>
  </si>
  <si>
    <t>SFPANQ</t>
  </si>
  <si>
    <t>S.RAFAEL______044</t>
  </si>
  <si>
    <t>de_LOS_ANDES_____044</t>
  </si>
  <si>
    <t>SRFLANDE</t>
  </si>
  <si>
    <t>SRFSFP</t>
  </si>
  <si>
    <t>SRF44013</t>
  </si>
  <si>
    <t>LOS_ANDES_____044</t>
  </si>
  <si>
    <t>de_RIECILLOS_____044</t>
  </si>
  <si>
    <t>LANDERIE</t>
  </si>
  <si>
    <t>LANDESRF</t>
  </si>
  <si>
    <t>RIECILLOS_____044</t>
  </si>
  <si>
    <t>de_RIO_BLANCO____044</t>
  </si>
  <si>
    <t>RIERBLA</t>
  </si>
  <si>
    <t>RIEANDE</t>
  </si>
  <si>
    <t>RIO_BLANCO____044</t>
  </si>
  <si>
    <t>de_JUNCAL________044</t>
  </si>
  <si>
    <t>RBLAJUN</t>
  </si>
  <si>
    <t>CTRL_JUNCALITO</t>
  </si>
  <si>
    <t>G_JUNCALITO</t>
  </si>
  <si>
    <t>RBLARIE</t>
  </si>
  <si>
    <t>de_RIO_BLANCO____013</t>
  </si>
  <si>
    <t>RBLA44013</t>
  </si>
  <si>
    <t>JUNCAL________044</t>
  </si>
  <si>
    <t>JUNRBLA</t>
  </si>
  <si>
    <t>de_JUNCAL________013</t>
  </si>
  <si>
    <t>JUN44013</t>
  </si>
  <si>
    <t>CATEMU________044</t>
  </si>
  <si>
    <t>CATCHAG</t>
  </si>
  <si>
    <t>de_CATEMU________013</t>
  </si>
  <si>
    <t>CAT44013</t>
  </si>
  <si>
    <t>CHIQSE25ENDECPL</t>
  </si>
  <si>
    <t>LO_PRADO______044</t>
  </si>
  <si>
    <t>PRAD44110</t>
  </si>
  <si>
    <t>de_CURACAVI______044</t>
  </si>
  <si>
    <t>PRADCURA</t>
  </si>
  <si>
    <t>de_LO_PRADO______012</t>
  </si>
  <si>
    <t>PRAD4412</t>
  </si>
  <si>
    <t>PRADCAREN</t>
  </si>
  <si>
    <t>CURACAVI______044</t>
  </si>
  <si>
    <t>CURALPRA</t>
  </si>
  <si>
    <t>de_CURACAVI______012</t>
  </si>
  <si>
    <t>CURA4412</t>
  </si>
  <si>
    <t>D.ALMAGRO_____023</t>
  </si>
  <si>
    <t>DDA23110</t>
  </si>
  <si>
    <t xml:space="preserve">EMELAT </t>
  </si>
  <si>
    <t>EATADALMEMER</t>
  </si>
  <si>
    <t>SUM_EMELAT</t>
  </si>
  <si>
    <t>EATAIOROEMER</t>
  </si>
  <si>
    <t>T.AMARILLA____023</t>
  </si>
  <si>
    <t>TAM23110</t>
  </si>
  <si>
    <t>EATATAMAEMER</t>
  </si>
  <si>
    <t>R_PUCOBRE</t>
  </si>
  <si>
    <t>PUCOBRESJOSE</t>
  </si>
  <si>
    <t>PUCOBRERAMPA</t>
  </si>
  <si>
    <t>PUCOBREGUAC</t>
  </si>
  <si>
    <t>EMELAT LIBRE</t>
  </si>
  <si>
    <t>SANJTAMAENDE</t>
  </si>
  <si>
    <t>TALTAL________013</t>
  </si>
  <si>
    <t>TAL13110</t>
  </si>
  <si>
    <t>EDALTALTAGEN</t>
  </si>
  <si>
    <t>EDALTALTENDE</t>
  </si>
  <si>
    <t>EDALTALTPANG</t>
  </si>
  <si>
    <t>CASTILLA______023</t>
  </si>
  <si>
    <t>CAS23110</t>
  </si>
  <si>
    <t>EATACASTEMER</t>
  </si>
  <si>
    <t>D.AMIGOS______023</t>
  </si>
  <si>
    <t>AMIGOS</t>
  </si>
  <si>
    <t>CEMIN</t>
  </si>
  <si>
    <t>R001</t>
  </si>
  <si>
    <t>MARQUESA______023</t>
  </si>
  <si>
    <t>MARQUESA</t>
  </si>
  <si>
    <t>MARQ2366</t>
  </si>
  <si>
    <t>INCAHUASI_____023</t>
  </si>
  <si>
    <t>INC23110</t>
  </si>
  <si>
    <t>EMIN</t>
  </si>
  <si>
    <t>EATAIHUAEMER</t>
  </si>
  <si>
    <t>S.JOAQUIN_____015</t>
  </si>
  <si>
    <t>SJOAQ15110</t>
  </si>
  <si>
    <t>SANJOAQ</t>
  </si>
  <si>
    <t>MALL</t>
  </si>
  <si>
    <t>SJOADEIDUQUECO</t>
  </si>
  <si>
    <t>SALAMANCA_____023</t>
  </si>
  <si>
    <t>SALAMAN</t>
  </si>
  <si>
    <t>SALAM23110</t>
  </si>
  <si>
    <t>QUEREO________023</t>
  </si>
  <si>
    <t>QUER23110</t>
  </si>
  <si>
    <t>QUEREO</t>
  </si>
  <si>
    <t>CHAÑARAL______023</t>
  </si>
  <si>
    <t>de_ELSALADO______023</t>
  </si>
  <si>
    <t>CHAELSALA</t>
  </si>
  <si>
    <t>EATACHAÑEMER</t>
  </si>
  <si>
    <t>ELSALADO______023</t>
  </si>
  <si>
    <t>ESA23110</t>
  </si>
  <si>
    <t>de_CHAÑARAL______023</t>
  </si>
  <si>
    <t>ELSACHA</t>
  </si>
  <si>
    <t>EATAESALEMER</t>
  </si>
  <si>
    <t>ELPEUMO_______023</t>
  </si>
  <si>
    <t>PEU2366</t>
  </si>
  <si>
    <t>EMELEPEUEMER</t>
  </si>
  <si>
    <t>STA.ROSA______023</t>
  </si>
  <si>
    <t>ROS2366</t>
  </si>
  <si>
    <t>EMELSROSEMER</t>
  </si>
  <si>
    <t>EMELECTRIC LIBRE</t>
  </si>
  <si>
    <t>FLORSROSENDE</t>
  </si>
  <si>
    <t>ALCONES_______023</t>
  </si>
  <si>
    <t>ALC1366</t>
  </si>
  <si>
    <t>EMELALCOEMER</t>
  </si>
  <si>
    <t>MACUL_________020</t>
  </si>
  <si>
    <t>MACUL20110</t>
  </si>
  <si>
    <t>CHILECTRA LIBRE</t>
  </si>
  <si>
    <t>LBRMACCHIL</t>
  </si>
  <si>
    <t>ENORMACUMETRO</t>
  </si>
  <si>
    <t>STA_RAQUEL____020</t>
  </si>
  <si>
    <t>SRAQ20110</t>
  </si>
  <si>
    <t>ENORSRAQMETR</t>
  </si>
  <si>
    <t>MARBELLA______013</t>
  </si>
  <si>
    <t>MARB13110</t>
  </si>
  <si>
    <t>MARBELLA</t>
  </si>
  <si>
    <t>CABILDO_______023</t>
  </si>
  <si>
    <t>CABILD23110</t>
  </si>
  <si>
    <t>CABILDO</t>
  </si>
  <si>
    <t>CENIZAS</t>
  </si>
  <si>
    <t>CENIZCAB</t>
  </si>
  <si>
    <t>VALLENAR______013</t>
  </si>
  <si>
    <t>VAL13110</t>
  </si>
  <si>
    <t>EATAVALLEMER</t>
  </si>
  <si>
    <t>HUASCO________013</t>
  </si>
  <si>
    <t>HCO13110</t>
  </si>
  <si>
    <t>EATAHUASEMER</t>
  </si>
  <si>
    <t>PUNITAQUI_____013</t>
  </si>
  <si>
    <t>PUNI66</t>
  </si>
  <si>
    <t>PUNI1366</t>
  </si>
  <si>
    <t>CONAFE_EX_ENELSA COLBUN</t>
  </si>
  <si>
    <t>ELIMPUNICOLB</t>
  </si>
  <si>
    <t>SUM_CONAFE_EX_ENELSA</t>
  </si>
  <si>
    <t>CONAFE_EX_ENELSA ENDESA</t>
  </si>
  <si>
    <t>ELIMPUNIENDE</t>
  </si>
  <si>
    <t>MIN. ALTOS DE PUNITAQUI</t>
  </si>
  <si>
    <t>MAP</t>
  </si>
  <si>
    <t>PUNITAQUI2____013</t>
  </si>
  <si>
    <t>PUN13110</t>
  </si>
  <si>
    <t>MAP2</t>
  </si>
  <si>
    <t>PLANTAS_______013</t>
  </si>
  <si>
    <t>PLAN13110</t>
  </si>
  <si>
    <t>EATAPLANEMER</t>
  </si>
  <si>
    <t>PUCOBRECHANC</t>
  </si>
  <si>
    <t>PUCOBREREC</t>
  </si>
  <si>
    <t>CHANPLANENDE</t>
  </si>
  <si>
    <t>RECTPLANENDE</t>
  </si>
  <si>
    <t>L.LOROS_______013</t>
  </si>
  <si>
    <t>LOLOR13110</t>
  </si>
  <si>
    <t>EATALLOREMER</t>
  </si>
  <si>
    <t>COPIAPO_______013</t>
  </si>
  <si>
    <t>COP13110</t>
  </si>
  <si>
    <t>EATACOPIEMER</t>
  </si>
  <si>
    <t>H.FUENTES_____013</t>
  </si>
  <si>
    <t>HFU13110</t>
  </si>
  <si>
    <t>EATAHFTEEMER</t>
  </si>
  <si>
    <t>CALDERA_______013</t>
  </si>
  <si>
    <t>CAL13110</t>
  </si>
  <si>
    <t>EATACALDEMER</t>
  </si>
  <si>
    <t>CERRILLOS_____013</t>
  </si>
  <si>
    <t>CER13110</t>
  </si>
  <si>
    <t>EATACERREMER</t>
  </si>
  <si>
    <t>SOCACERRENDE</t>
  </si>
  <si>
    <t>ALTODCARMEN___013</t>
  </si>
  <si>
    <t>de_ALTODCARMEN___110</t>
  </si>
  <si>
    <t>ALTDC13110</t>
  </si>
  <si>
    <t>EATAACAREMER</t>
  </si>
  <si>
    <t>BOLLENAR______013</t>
  </si>
  <si>
    <t>BOL13110</t>
  </si>
  <si>
    <t>EMELBOLLEMER</t>
  </si>
  <si>
    <t>LEYDA_________013</t>
  </si>
  <si>
    <t>LEYD13110</t>
  </si>
  <si>
    <t>EMELLEYDEMER</t>
  </si>
  <si>
    <t>MELIPILLA_____013</t>
  </si>
  <si>
    <t>MEL13110</t>
  </si>
  <si>
    <t>EMELMELIEMER</t>
  </si>
  <si>
    <t>ELMAITEN______013</t>
  </si>
  <si>
    <t>MAI1366</t>
  </si>
  <si>
    <t>EMELMAITEMER</t>
  </si>
  <si>
    <t>ELPAICO_______013</t>
  </si>
  <si>
    <t>PAI1366</t>
  </si>
  <si>
    <t>EMELEPAIEMER</t>
  </si>
  <si>
    <t>ELMONTE_______013</t>
  </si>
  <si>
    <t>MON1366</t>
  </si>
  <si>
    <t>EMELMONTEMER</t>
  </si>
  <si>
    <t>CHOCALAN______013</t>
  </si>
  <si>
    <t>CHO1366</t>
  </si>
  <si>
    <t>EMELCHOCEMER</t>
  </si>
  <si>
    <t>MANDINGA______013</t>
  </si>
  <si>
    <t>MAN1366</t>
  </si>
  <si>
    <t>EMELMANDEMER</t>
  </si>
  <si>
    <t>LASARAÑAS_____013</t>
  </si>
  <si>
    <t>LAS1366</t>
  </si>
  <si>
    <t>FLORAGRO 1</t>
  </si>
  <si>
    <t>EMELLARAEMER</t>
  </si>
  <si>
    <t>LAMANGA_______013</t>
  </si>
  <si>
    <t>LAM1366</t>
  </si>
  <si>
    <t>EMELLMANEMER</t>
  </si>
  <si>
    <t>PANQUEHUE_____013</t>
  </si>
  <si>
    <t>PANQ1344</t>
  </si>
  <si>
    <t>CHILQUINTA GENER</t>
  </si>
  <si>
    <t>CHIQSE22AGENC0</t>
  </si>
  <si>
    <t>SUM_CHILQUINTA</t>
  </si>
  <si>
    <t>CHILQUINTA ENDESA</t>
  </si>
  <si>
    <t>CHIQSE22ENDEC1</t>
  </si>
  <si>
    <t>CHIQSE22AGENC1</t>
  </si>
  <si>
    <t>CHIQSE22ENDEC2</t>
  </si>
  <si>
    <t>CHIQSE22AGENC2</t>
  </si>
  <si>
    <t>CHIQSE22ENDEC3</t>
  </si>
  <si>
    <t>CHIQSE22ENDEC4</t>
  </si>
  <si>
    <t>CHILQUINTA PANGUIPULLI</t>
  </si>
  <si>
    <t>CHIQSE22PUYEC1</t>
  </si>
  <si>
    <t>CHIQSE22PANGC1</t>
  </si>
  <si>
    <t>CHIQSE22ENDEC5</t>
  </si>
  <si>
    <t>CHIQSE22PUYEC2</t>
  </si>
  <si>
    <t>CHIQSE22PANGC2</t>
  </si>
  <si>
    <t>S.FELIPE______013</t>
  </si>
  <si>
    <t>SF13110</t>
  </si>
  <si>
    <t>CHIQSE16AGENCPL</t>
  </si>
  <si>
    <t>CHIQSE16AGENC0</t>
  </si>
  <si>
    <t>CHIQSE16ENDEC1</t>
  </si>
  <si>
    <t>CHIQSE16AGENC1</t>
  </si>
  <si>
    <t>CHIQSE16ENDEC2</t>
  </si>
  <si>
    <t>CHIQSE16AGENC2</t>
  </si>
  <si>
    <t>CHIQSE16ENDEC3</t>
  </si>
  <si>
    <t>CHIQSE16ENDEC4</t>
  </si>
  <si>
    <t>CHIQSE16PUYEC1</t>
  </si>
  <si>
    <t>CHIQSE16PANGC1</t>
  </si>
  <si>
    <t>CHIQSE16ENDEC5</t>
  </si>
  <si>
    <t>CHIQSE16PUYEC2</t>
  </si>
  <si>
    <t>CHIQSE16PANGC2</t>
  </si>
  <si>
    <t>S.RAFAEL______013</t>
  </si>
  <si>
    <t>SRF1344</t>
  </si>
  <si>
    <t>SRF13110</t>
  </si>
  <si>
    <t>CHIQSE17AGENC0</t>
  </si>
  <si>
    <t>CHIQSE17ENDECPL</t>
  </si>
  <si>
    <t>CHIQSE17ENDEC1</t>
  </si>
  <si>
    <t>CHIQSE17AGENC1</t>
  </si>
  <si>
    <t>CHIQSE17ENDEC2</t>
  </si>
  <si>
    <t>CHIQSE17AGENC2</t>
  </si>
  <si>
    <t>CHIQSE17ENDEC3</t>
  </si>
  <si>
    <t>CHIQSE17ENDEC4</t>
  </si>
  <si>
    <t>CHIQSE17PUYEC1</t>
  </si>
  <si>
    <t>CHIQSE17PANGC1</t>
  </si>
  <si>
    <t>CHIQSE17ENDEC5</t>
  </si>
  <si>
    <t>CHIQSE17PUYEC2</t>
  </si>
  <si>
    <t>CHIQSE17PANGC2</t>
  </si>
  <si>
    <t>RIO_BLANCO____013</t>
  </si>
  <si>
    <t>RBLA1344</t>
  </si>
  <si>
    <t>CHIQSE18AGENC0</t>
  </si>
  <si>
    <t>CHIQSE18ENDEC1</t>
  </si>
  <si>
    <t>CHIQSE18AGENC1</t>
  </si>
  <si>
    <t>CHIQSE18ENDEC2</t>
  </si>
  <si>
    <t>CHIQSE18AGENC2</t>
  </si>
  <si>
    <t>CHIQSE18ENDEC3</t>
  </si>
  <si>
    <t>CHIQSE18ENDEC4</t>
  </si>
  <si>
    <t>CHIQSE18PUYEC1</t>
  </si>
  <si>
    <t>CHIQSE18PANGC1</t>
  </si>
  <si>
    <t>CHIQSE18ENDEC5</t>
  </si>
  <si>
    <t>CHIQSE18PUYEC2</t>
  </si>
  <si>
    <t>CHIQSE18PANGC2</t>
  </si>
  <si>
    <t>CATEMU________013</t>
  </si>
  <si>
    <t>CATE1344</t>
  </si>
  <si>
    <t>CHIQSE20ENDECPL</t>
  </si>
  <si>
    <t>CHIQSE20AGENC0</t>
  </si>
  <si>
    <t>CHIQSE20ENDEC1</t>
  </si>
  <si>
    <t>CHIQSE20AGENC1</t>
  </si>
  <si>
    <t>CHIQSE20ENDEC2</t>
  </si>
  <si>
    <t>CHIQSE20AGENC2</t>
  </si>
  <si>
    <t>CHIQSE20ENDEC3</t>
  </si>
  <si>
    <t>CHIQSE20ENDEC4</t>
  </si>
  <si>
    <t>CHIQSE20PUYEC1</t>
  </si>
  <si>
    <t>CHIQSE20PANGC1</t>
  </si>
  <si>
    <t>CHIQSE20ENDEC5</t>
  </si>
  <si>
    <t>CHIQSE20PUYEC2</t>
  </si>
  <si>
    <t>CHIQSE20PANGC2</t>
  </si>
  <si>
    <t>L.VEGAS_______013</t>
  </si>
  <si>
    <t>CTRL_LAS VEGAS</t>
  </si>
  <si>
    <t>GVEGAS</t>
  </si>
  <si>
    <t>LVEG13110</t>
  </si>
  <si>
    <t>CHIQSE03AGENCPL</t>
  </si>
  <si>
    <t>CHIQSE03AGENC0</t>
  </si>
  <si>
    <t>CHIQSE03ENDEC1</t>
  </si>
  <si>
    <t>CHIQSE03AGENC1</t>
  </si>
  <si>
    <t>CHIQSE03ENDEC2</t>
  </si>
  <si>
    <t>CHIQSE03AGENC2</t>
  </si>
  <si>
    <t>CHIQSE03ENDEC3</t>
  </si>
  <si>
    <t>CHIQSE03ENDEC4</t>
  </si>
  <si>
    <t>CHIQSE03PUYEC1</t>
  </si>
  <si>
    <t>CHIQSE03PANGC1</t>
  </si>
  <si>
    <t>CHIQSE03ENDEC5</t>
  </si>
  <si>
    <t>CHIQSE03PUYEC2</t>
  </si>
  <si>
    <t>CHIQSE03PANGC2</t>
  </si>
  <si>
    <t>EL_MELON______013</t>
  </si>
  <si>
    <t>ELME1344</t>
  </si>
  <si>
    <t>CHIQSE15AGENC0</t>
  </si>
  <si>
    <t>CHIQSE15ENDEC1</t>
  </si>
  <si>
    <t>CHIQSE15AGENC1</t>
  </si>
  <si>
    <t>CHIQSE15ENDEC2</t>
  </si>
  <si>
    <t>CHIQSE15AGENC2</t>
  </si>
  <si>
    <t>CHIQSE15ENDEC3</t>
  </si>
  <si>
    <t>CHIQSE15ENDEC4</t>
  </si>
  <si>
    <t>CHIQSE15PUYEC1</t>
  </si>
  <si>
    <t>CHIQSE15PANGC1</t>
  </si>
  <si>
    <t>CHIQSE15ENDEC5</t>
  </si>
  <si>
    <t>CHIQSE15PUYEC2</t>
  </si>
  <si>
    <t>CHIQSE15PANGC2</t>
  </si>
  <si>
    <t>LA_CALERA_____013</t>
  </si>
  <si>
    <t>LACAL13110</t>
  </si>
  <si>
    <t>CHIQSE02AGENCPL</t>
  </si>
  <si>
    <t>CHIQSE02ENDECPL</t>
  </si>
  <si>
    <t>CHIQSE02AGENC0</t>
  </si>
  <si>
    <t>CHIQSE02ENDEC1</t>
  </si>
  <si>
    <t>CHIQSE02AGENC1</t>
  </si>
  <si>
    <t>CHIQSE02ENDEC2</t>
  </si>
  <si>
    <t>CHIQSE02AGENC2</t>
  </si>
  <si>
    <t>CHIQSE02ENDEC3</t>
  </si>
  <si>
    <t>CHIQSE02ENDEC4</t>
  </si>
  <si>
    <t>CHIQSE02PUYEC1</t>
  </si>
  <si>
    <t>CHIQSE02PANGC1</t>
  </si>
  <si>
    <t>CHIQSE02ENDEC5</t>
  </si>
  <si>
    <t>CHIQSE02PUYEC2</t>
  </si>
  <si>
    <t>CHIQSE02PANGC2</t>
  </si>
  <si>
    <t>JUNCAL________013</t>
  </si>
  <si>
    <t>JUN1344</t>
  </si>
  <si>
    <t>CHIQSE19AGENC0</t>
  </si>
  <si>
    <t>CHIQSE19ENDEC1</t>
  </si>
  <si>
    <t>CHIQSE19AGENC1</t>
  </si>
  <si>
    <t>CHIQSE19ENDEC2</t>
  </si>
  <si>
    <t>CHIQSE19AGENC2</t>
  </si>
  <si>
    <t>CHIQSE19ENDEC3</t>
  </si>
  <si>
    <t>CHIQSE19ENDEC4</t>
  </si>
  <si>
    <t>CHIQSE19PUYEC1</t>
  </si>
  <si>
    <t>CHIQSE19PANGC1</t>
  </si>
  <si>
    <t>CHIQSE19ENDEC5</t>
  </si>
  <si>
    <t>CHIQSE19PUYEC2</t>
  </si>
  <si>
    <t>CHIQSE19PANGC2</t>
  </si>
  <si>
    <t>CALEU_________013</t>
  </si>
  <si>
    <t>CALEU1344</t>
  </si>
  <si>
    <t>CALEUCHIL</t>
  </si>
  <si>
    <t>RUNGUE________013</t>
  </si>
  <si>
    <t>RUNG1344</t>
  </si>
  <si>
    <t>RUNGUECHIL</t>
  </si>
  <si>
    <t>QUELENTARO____013</t>
  </si>
  <si>
    <t>QUERRAP13066</t>
  </si>
  <si>
    <t>EMELQUELEMER</t>
  </si>
  <si>
    <t>ESPERANZA_____013</t>
  </si>
  <si>
    <t>ESP1366</t>
  </si>
  <si>
    <t>EMELLESPEMER</t>
  </si>
  <si>
    <t>MARCHIHUE_____013</t>
  </si>
  <si>
    <t>MRCH1366</t>
  </si>
  <si>
    <t>EMELMARCEMER</t>
  </si>
  <si>
    <t>LIHUEIMO______013</t>
  </si>
  <si>
    <t>LIH1366</t>
  </si>
  <si>
    <t>EMELLIHUEMER</t>
  </si>
  <si>
    <t>PANIAHUE______013</t>
  </si>
  <si>
    <t>PAN1366</t>
  </si>
  <si>
    <t>EMELPAINEMER</t>
  </si>
  <si>
    <t>PLACERES______013</t>
  </si>
  <si>
    <t>PLACE13110</t>
  </si>
  <si>
    <t>CHIQSE05AGENC0</t>
  </si>
  <si>
    <t>CHIQSE05ENDEC1</t>
  </si>
  <si>
    <t>CHIQSE05AGENC1</t>
  </si>
  <si>
    <t>CHIQSE05ENDEC2</t>
  </si>
  <si>
    <t>CHIQSE05AGENC2</t>
  </si>
  <si>
    <t>CHIQSE05ENDEC3</t>
  </si>
  <si>
    <t>CHIQSE05ENDEC4</t>
  </si>
  <si>
    <t>CHIQSE05PUYEC1</t>
  </si>
  <si>
    <t>CHIQSE05PANGC1</t>
  </si>
  <si>
    <t>CHIQSE05ENDEC5</t>
  </si>
  <si>
    <t>CHIQSE05PUYEC2</t>
  </si>
  <si>
    <t>CHIQSE05PANGC2</t>
  </si>
  <si>
    <t>VALPARAISO____013</t>
  </si>
  <si>
    <t>VALP13110</t>
  </si>
  <si>
    <t>ARMADA DE CHILE</t>
  </si>
  <si>
    <t>CHIQSE11ENDECPL</t>
  </si>
  <si>
    <t>TPS CHQ EXCL</t>
  </si>
  <si>
    <t>CHIQSE11TECNCPL</t>
  </si>
  <si>
    <t>CHIQSE11AGENC0</t>
  </si>
  <si>
    <t>CHIQSE11ENDEC1</t>
  </si>
  <si>
    <t>CHIQSE11AGENC1</t>
  </si>
  <si>
    <t>CHIQSE11ENDEC2</t>
  </si>
  <si>
    <t>CHIQSE11AGENC2</t>
  </si>
  <si>
    <t>CHIQSE11ENDEC3</t>
  </si>
  <si>
    <t>CHIQSE11ENDEC4</t>
  </si>
  <si>
    <t>CHIQSE11PUYEC1</t>
  </si>
  <si>
    <t>CHIQSE11PANGC1</t>
  </si>
  <si>
    <t>CHIQSE11ENDEC5</t>
  </si>
  <si>
    <t>CHIQSE11PUYEC2</t>
  </si>
  <si>
    <t>CHIQSE11PANGC2</t>
  </si>
  <si>
    <t>P.ANCHA_______013</t>
  </si>
  <si>
    <t>PANCHA13110</t>
  </si>
  <si>
    <t>CHIQSE06AGENC0</t>
  </si>
  <si>
    <t>CHIQSE06ENDEC1</t>
  </si>
  <si>
    <t>CHIQSE06AGENC1</t>
  </si>
  <si>
    <t>CHIQSE06ENDEC2</t>
  </si>
  <si>
    <t>CHIQSE06AGENC2</t>
  </si>
  <si>
    <t>CHIQSE06ENDEC3</t>
  </si>
  <si>
    <t>CHIQSE06ENDEC4</t>
  </si>
  <si>
    <t>CHIQSE06PUYEC1</t>
  </si>
  <si>
    <t>CHIQSE06PANGC1</t>
  </si>
  <si>
    <t>CHIQSE06ENDEC5</t>
  </si>
  <si>
    <t>CHIQSE06PUYEC2</t>
  </si>
  <si>
    <t>CHIQSE06PANGC2</t>
  </si>
  <si>
    <t>REÑACA________013</t>
  </si>
  <si>
    <t>REÑ13110</t>
  </si>
  <si>
    <t>CHIQSE09AGENCPL</t>
  </si>
  <si>
    <t>CHIQSE09AGENC0</t>
  </si>
  <si>
    <t>CHIQSE09ENDEC1</t>
  </si>
  <si>
    <t>CHIQSE09AGENC1</t>
  </si>
  <si>
    <t>CHIQSE09ENDEC2</t>
  </si>
  <si>
    <t>CHIQSE09AGENC2</t>
  </si>
  <si>
    <t>CHIQSE09ENDEC3</t>
  </si>
  <si>
    <t>CHIQSE09ENDECPL</t>
  </si>
  <si>
    <t>CHIQSE09ENDEC4</t>
  </si>
  <si>
    <t>CHIQSE09PUYEC1</t>
  </si>
  <si>
    <t>CHIQSE09PANGC1</t>
  </si>
  <si>
    <t>CHIQSE09ENDEC5</t>
  </si>
  <si>
    <t>CHIQSE09PUYEC2</t>
  </si>
  <si>
    <t>CHIQSE09PANGC2</t>
  </si>
  <si>
    <t>MIRAFLORES____013</t>
  </si>
  <si>
    <t>MIR13110</t>
  </si>
  <si>
    <t>CHIQSE04AGENCPL</t>
  </si>
  <si>
    <t>CHIQSE04AGENC0</t>
  </si>
  <si>
    <t>CHIQSE04ENDEC1</t>
  </si>
  <si>
    <t>CHIQSE04AGENC1</t>
  </si>
  <si>
    <t>CHIQSE04ENDEC2</t>
  </si>
  <si>
    <t>CHIQSE04AGENC2</t>
  </si>
  <si>
    <t>CHIQSE04ENDEC3</t>
  </si>
  <si>
    <t>CHIQSE04ENDEC4</t>
  </si>
  <si>
    <t>CHIQSE04PUYEC1</t>
  </si>
  <si>
    <t>CHIQSE04PANGC1</t>
  </si>
  <si>
    <t>CHIQSE04ENDEC5</t>
  </si>
  <si>
    <t>CHIQSE04PUYEC2</t>
  </si>
  <si>
    <t>CHIQSE04PANGC2</t>
  </si>
  <si>
    <t>PLACILLA______013</t>
  </si>
  <si>
    <t>PLAC13110</t>
  </si>
  <si>
    <t>CHIQSE21AGENC0</t>
  </si>
  <si>
    <t>CHIQSE21ENDEC1</t>
  </si>
  <si>
    <t>CHIQSE21AGENC1</t>
  </si>
  <si>
    <t>CHIQSE21ENDEC2</t>
  </si>
  <si>
    <t>CHIQSE21AGENC2</t>
  </si>
  <si>
    <t>CHIQSE21ENDEC3</t>
  </si>
  <si>
    <t>CHIQSE21ENDEC4</t>
  </si>
  <si>
    <t>CHIQSE21PUYEC1</t>
  </si>
  <si>
    <t>CHIQSE21PANGC1</t>
  </si>
  <si>
    <t>CHIQSE21ENDEC5</t>
  </si>
  <si>
    <t>CHIQSE21PUYEC2</t>
  </si>
  <si>
    <t>CHIQSE21PANGC2</t>
  </si>
  <si>
    <t>S.ANTONIO_____013</t>
  </si>
  <si>
    <t>SANT13110</t>
  </si>
  <si>
    <t>CHIQSE12ENDECPL</t>
  </si>
  <si>
    <t>CHIQSE12TECNCPL</t>
  </si>
  <si>
    <t>CHIQSE12AGENCPL</t>
  </si>
  <si>
    <t>CHIQSE12AGENC0</t>
  </si>
  <si>
    <t>CHIQSE12ENDEC1</t>
  </si>
  <si>
    <t>CHIQSE12AGENC1</t>
  </si>
  <si>
    <t>CHIQSE12ENDEC2</t>
  </si>
  <si>
    <t>CHIQSE12AGENC2</t>
  </si>
  <si>
    <t>CHIQSE12ENDEC3</t>
  </si>
  <si>
    <t>CHIQSE12ENDEC4</t>
  </si>
  <si>
    <t>CHIQSE12PUYEC1</t>
  </si>
  <si>
    <t>CHIQSE12PANGC1</t>
  </si>
  <si>
    <t>CHIQSE12ENDEC5</t>
  </si>
  <si>
    <t>CHIQSE12PUYEC2</t>
  </si>
  <si>
    <t>CHIQSE12PANGC2</t>
  </si>
  <si>
    <t>QUINTAY_______013</t>
  </si>
  <si>
    <t>QUINT1366</t>
  </si>
  <si>
    <t>LITORAL (CHILQUINTA GENER)</t>
  </si>
  <si>
    <t>LITOQUINCHIQC1</t>
  </si>
  <si>
    <t>EDECSA (CHILQUINTA GENER)</t>
  </si>
  <si>
    <t>ECABQUINCHIQC1</t>
  </si>
  <si>
    <t>EDECSA ENDESA</t>
  </si>
  <si>
    <t>ECABQUINENDEC1</t>
  </si>
  <si>
    <t>SUM_EDECSA</t>
  </si>
  <si>
    <t>EDECSA GENER</t>
  </si>
  <si>
    <t>ECABQUINAGENC1</t>
  </si>
  <si>
    <t>ECABQUINENDEC2</t>
  </si>
  <si>
    <t>ECABQUINAGENC2</t>
  </si>
  <si>
    <t>ECABQUINENDEC3</t>
  </si>
  <si>
    <t>LITORAL ENDESA</t>
  </si>
  <si>
    <t>LITOQUINENDEC1</t>
  </si>
  <si>
    <t>SUM_LITORAL</t>
  </si>
  <si>
    <t>LITORAL GENER</t>
  </si>
  <si>
    <t>LITOQUINAGENC1</t>
  </si>
  <si>
    <t>LITOQUINENDEC2</t>
  </si>
  <si>
    <t>LITOQUINAGENC2</t>
  </si>
  <si>
    <t>LITOQUINENDEC3</t>
  </si>
  <si>
    <t>LITOQUINENDEC4</t>
  </si>
  <si>
    <t>LITORAL PANGUIPULLI</t>
  </si>
  <si>
    <t>LITOQUINPUYEC1</t>
  </si>
  <si>
    <t>LITOQUINPANGC1</t>
  </si>
  <si>
    <t>LITOQUINENDEC5</t>
  </si>
  <si>
    <t>LITOQUINPUYEC2</t>
  </si>
  <si>
    <t>LITOQUINPANGC2</t>
  </si>
  <si>
    <t>ALGARR.NORTE__013</t>
  </si>
  <si>
    <t>ALGN1366</t>
  </si>
  <si>
    <t>LITOANORCHIQC1</t>
  </si>
  <si>
    <t>LITOANORENDEC1</t>
  </si>
  <si>
    <t>LITOANORAGENC1</t>
  </si>
  <si>
    <t>LITOANORENDEC2</t>
  </si>
  <si>
    <t>LITOANORAGENC2</t>
  </si>
  <si>
    <t>LITOANORENDEC3</t>
  </si>
  <si>
    <t>LITOANORENDEC4</t>
  </si>
  <si>
    <t>LITOANORPUYEC1</t>
  </si>
  <si>
    <t>LITOANORPANGC1</t>
  </si>
  <si>
    <t>LITOANORENDEC5</t>
  </si>
  <si>
    <t>LITOANORPUYEC2</t>
  </si>
  <si>
    <t>LITOANORPANGC2</t>
  </si>
  <si>
    <t>ECABANORCHIQC1</t>
  </si>
  <si>
    <t>ECABANORENDEC1</t>
  </si>
  <si>
    <t>ECABANORAGENC1</t>
  </si>
  <si>
    <t>ECABANORENDEC2</t>
  </si>
  <si>
    <t>ECABANORAGENC2</t>
  </si>
  <si>
    <t>ECABANORENDEC3</t>
  </si>
  <si>
    <t>CASABLANCA____013</t>
  </si>
  <si>
    <t>CASAB1366</t>
  </si>
  <si>
    <t>EMELCA GENER</t>
  </si>
  <si>
    <t>CASABLANCAEMG</t>
  </si>
  <si>
    <t>SUM_EMELCA</t>
  </si>
  <si>
    <t>EMELCA ENDESA</t>
  </si>
  <si>
    <t>CASABLANCAEME</t>
  </si>
  <si>
    <t>CHIQSE13AGENCPL</t>
  </si>
  <si>
    <t>CHIQSE13AGENC0</t>
  </si>
  <si>
    <t>CHIQSE13ENDEC1</t>
  </si>
  <si>
    <t>CHIQSE13AGENC1</t>
  </si>
  <si>
    <t>CHIQSE13ENDEC2</t>
  </si>
  <si>
    <t>CHIQSE13AGENC2</t>
  </si>
  <si>
    <t>CHIQSE13ENDEC3</t>
  </si>
  <si>
    <t>CHIQSE13ENDEC4</t>
  </si>
  <si>
    <t>CHIQSE13PUYEC1</t>
  </si>
  <si>
    <t>CHIQSE13PANGC1</t>
  </si>
  <si>
    <t>CHIQSE13ENDEC5</t>
  </si>
  <si>
    <t>CHIQSE13PUYEC2</t>
  </si>
  <si>
    <t>CHIQSE13PANGC2</t>
  </si>
  <si>
    <t>ECABCASACHIQC1</t>
  </si>
  <si>
    <t>ECABCASAENDEC1</t>
  </si>
  <si>
    <t>ECABCASAAGENC1</t>
  </si>
  <si>
    <t>ECABCASAENDEC2</t>
  </si>
  <si>
    <t>ECABCASAAGENC2</t>
  </si>
  <si>
    <t>ECABCASAENDEC3</t>
  </si>
  <si>
    <t>S.JERONIMO____013</t>
  </si>
  <si>
    <t>SJER1366</t>
  </si>
  <si>
    <t>LITOJEROCHIQC1</t>
  </si>
  <si>
    <t>LITOJEROENDEC1</t>
  </si>
  <si>
    <t>LITOJEROAGENC1</t>
  </si>
  <si>
    <t>LITOJEROENDEC2</t>
  </si>
  <si>
    <t>LITOJEROAGENC2</t>
  </si>
  <si>
    <t>LITOJEROENDEC3</t>
  </si>
  <si>
    <t>LITOJEROENDEC4</t>
  </si>
  <si>
    <t>LITOJEROPUYEC1</t>
  </si>
  <si>
    <t>LITOJEROPANGC1</t>
  </si>
  <si>
    <t>LITOJEROENDEC5</t>
  </si>
  <si>
    <t>LITOJEROPUYEC2</t>
  </si>
  <si>
    <t>LITOJEROPANGC2</t>
  </si>
  <si>
    <t>PIÑATAS_______013</t>
  </si>
  <si>
    <t>PIÑA1366</t>
  </si>
  <si>
    <t>LITOPINACHIQC1</t>
  </si>
  <si>
    <t>LITOPINAENDEC1</t>
  </si>
  <si>
    <t>LITOPINAAGENC1</t>
  </si>
  <si>
    <t>LITOPINAENDEC2</t>
  </si>
  <si>
    <t>LITOPINAAGENC2</t>
  </si>
  <si>
    <t>LITOPINAENDEC3</t>
  </si>
  <si>
    <t>LITOPINAENDEC4</t>
  </si>
  <si>
    <t>LITOPINAPUYEC1</t>
  </si>
  <si>
    <t>LITOPINAPANGC1</t>
  </si>
  <si>
    <t>LITOPINAENDEC5</t>
  </si>
  <si>
    <t>LITOPINAPUYEC2</t>
  </si>
  <si>
    <t>LITOPINAPANGC2</t>
  </si>
  <si>
    <t>BALANDRAS_____013</t>
  </si>
  <si>
    <t>BALA1366</t>
  </si>
  <si>
    <t>LITOBALACHIQC1</t>
  </si>
  <si>
    <t>LITOBALAENDEC1</t>
  </si>
  <si>
    <t>LITOBALAAGENC1</t>
  </si>
  <si>
    <t>LITOBALAENDEC2</t>
  </si>
  <si>
    <t>LITOBALAAGENC2</t>
  </si>
  <si>
    <t>LITOBALAENDEC3</t>
  </si>
  <si>
    <t>LITOBALAENDEC4</t>
  </si>
  <si>
    <t>LITOBALAPUYEC1</t>
  </si>
  <si>
    <t>LITOBALAPANGC1</t>
  </si>
  <si>
    <t>LITOBALAENDEC5</t>
  </si>
  <si>
    <t>LITOBALAPUYEC2</t>
  </si>
  <si>
    <t>LITOBALAPANGC2</t>
  </si>
  <si>
    <t>TOTORAL_______013</t>
  </si>
  <si>
    <t>TOTO1366</t>
  </si>
  <si>
    <t>LITOTOTOCHIQC1</t>
  </si>
  <si>
    <t>LITOTOTOENDEC1</t>
  </si>
  <si>
    <t>LITOTOTOAGENC1</t>
  </si>
  <si>
    <t>LITOTOTOENDEC2</t>
  </si>
  <si>
    <t>LITOTOTOAGENC2</t>
  </si>
  <si>
    <t>LITOTOTOENDEC3</t>
  </si>
  <si>
    <t>LITOTOTOENDEC4</t>
  </si>
  <si>
    <t>LITOTOTOPUYEC1</t>
  </si>
  <si>
    <t>LITOTOTOPANGC1</t>
  </si>
  <si>
    <t>LITOTOTOENDEC5</t>
  </si>
  <si>
    <t>LITOTOTOPUYEC2</t>
  </si>
  <si>
    <t>LITOTOTOPANGC2</t>
  </si>
  <si>
    <t>S.SEBASTIAN___013</t>
  </si>
  <si>
    <t>SSEB1366</t>
  </si>
  <si>
    <t>CHIQSE14AGENC0</t>
  </si>
  <si>
    <t>CHIQSE14ENDEC1</t>
  </si>
  <si>
    <t>CHIQSE14AGENC1</t>
  </si>
  <si>
    <t>CHIQSE14ENDEC2</t>
  </si>
  <si>
    <t>CHIQSE14AGENC2</t>
  </si>
  <si>
    <t>CHIQSE14ENDEC3</t>
  </si>
  <si>
    <t>CHIQSE14ENDEC4</t>
  </si>
  <si>
    <t>CHIQSE14PUYEC1</t>
  </si>
  <si>
    <t>CHIQSE14PANGC1</t>
  </si>
  <si>
    <t>CHIQSE14ENDEC5</t>
  </si>
  <si>
    <t>CHIQSE14PUYEC2</t>
  </si>
  <si>
    <t>CHIQSE14PANGC2</t>
  </si>
  <si>
    <t>LITOSEBACHIQC1</t>
  </si>
  <si>
    <t>LITOSEBAENDEC1</t>
  </si>
  <si>
    <t>LITOSEBAAGENC1</t>
  </si>
  <si>
    <t>LITOSEBAENDEC2</t>
  </si>
  <si>
    <t>LITOSEBAAGENC2</t>
  </si>
  <si>
    <t>LITOSEBAENDEC3</t>
  </si>
  <si>
    <t>LITOSEBAENDEC4</t>
  </si>
  <si>
    <t>LITOSEBAPUYEC1</t>
  </si>
  <si>
    <t>LITOSEBAPANGC1</t>
  </si>
  <si>
    <t>LITOSEBAENDEC5</t>
  </si>
  <si>
    <t>LITOSEBAPUYEC2</t>
  </si>
  <si>
    <t>LITOSEBAPANGC2</t>
  </si>
  <si>
    <t>QUILPUE_______013</t>
  </si>
  <si>
    <t>QUILP13110</t>
  </si>
  <si>
    <t>LBRQUILCHIL</t>
  </si>
  <si>
    <t>CHIQSE07AGENCPL</t>
  </si>
  <si>
    <t>CHIQSE07AGENC0</t>
  </si>
  <si>
    <t>CHIQSE07ENDEC1</t>
  </si>
  <si>
    <t>CHIQSE07AGENC1</t>
  </si>
  <si>
    <t>CHIQSE07ENDEC2</t>
  </si>
  <si>
    <t>CHIQSE07AGENC2</t>
  </si>
  <si>
    <t>CHIQSE07ENDEC3</t>
  </si>
  <si>
    <t>CHIQSE07ENDEC4</t>
  </si>
  <si>
    <t>CHIQSE07PUYEC1</t>
  </si>
  <si>
    <t>CHIQSE07PANGC1</t>
  </si>
  <si>
    <t>CHIQSE07ENDEC5</t>
  </si>
  <si>
    <t>CHIQSE07PUYEC2</t>
  </si>
  <si>
    <t>CHIQSE07PANGC2</t>
  </si>
  <si>
    <t>CHILECTRAQUILPUE</t>
  </si>
  <si>
    <t>CONCON________013</t>
  </si>
  <si>
    <t>CONC13110</t>
  </si>
  <si>
    <t>CHIQSE01AGENC0</t>
  </si>
  <si>
    <t>CHIQSE01AGENCPL</t>
  </si>
  <si>
    <t>CHIQSE01TECNCPL</t>
  </si>
  <si>
    <t>CHIQSE01ENDECPL</t>
  </si>
  <si>
    <t>CHIQSE01ENDEC1</t>
  </si>
  <si>
    <t>CHIQSE01AGENC1</t>
  </si>
  <si>
    <t>CHIQSE01ENDEC2</t>
  </si>
  <si>
    <t>CHIQSE01AGENC2</t>
  </si>
  <si>
    <t>CHIQSE01ENDEC3</t>
  </si>
  <si>
    <t>CHIQSE01ENDEC4</t>
  </si>
  <si>
    <t>CHIQSE01PUYEC1</t>
  </si>
  <si>
    <t>CHIQSE01PANGC1</t>
  </si>
  <si>
    <t>CHIQSE01ENDEC5</t>
  </si>
  <si>
    <t>CHIQSE01PUYEC2</t>
  </si>
  <si>
    <t>CHIQSE01PANGC2</t>
  </si>
  <si>
    <t>QUINTERO______013</t>
  </si>
  <si>
    <t>PUERTO VENTANAS</t>
  </si>
  <si>
    <t>PTOVEN</t>
  </si>
  <si>
    <t>C. COBRE</t>
  </si>
  <si>
    <t>CCOBRE</t>
  </si>
  <si>
    <t>MUELLE GRANELERO</t>
  </si>
  <si>
    <t>MGRANELERO</t>
  </si>
  <si>
    <t>QUINT13110</t>
  </si>
  <si>
    <t>CHIQSE08AGENCPL</t>
  </si>
  <si>
    <t>CHIQSE08AGENC0</t>
  </si>
  <si>
    <t>CHIQSE08ENDEC1</t>
  </si>
  <si>
    <t>CHIQSE08AGENC1</t>
  </si>
  <si>
    <t>CHIQSE08ENDEC2</t>
  </si>
  <si>
    <t>CHIQSE08AGENC2</t>
  </si>
  <si>
    <t>CHIQSE08ENDEC3</t>
  </si>
  <si>
    <t>CHIQSE08ENDEC4</t>
  </si>
  <si>
    <t>CHIQSE08PUYEC1</t>
  </si>
  <si>
    <t>CHIQSE08PANGC1</t>
  </si>
  <si>
    <t>CHIQSE08ENDEC5</t>
  </si>
  <si>
    <t>CHIQSE08PUYEC2</t>
  </si>
  <si>
    <t>CHIQSE08PANGC2</t>
  </si>
  <si>
    <t>MARGA_MARGA___013</t>
  </si>
  <si>
    <t>MARGA13110</t>
  </si>
  <si>
    <t>CONAFE COLBUN</t>
  </si>
  <si>
    <t>MARGA</t>
  </si>
  <si>
    <t>SUM_CONAFE</t>
  </si>
  <si>
    <t>S.PEDRO_______013</t>
  </si>
  <si>
    <t>SPEDRO13110</t>
  </si>
  <si>
    <t>CHIQSE10AGENC0</t>
  </si>
  <si>
    <t>CHIQSE10ENDEC1</t>
  </si>
  <si>
    <t>CHIQSE10AGENC1</t>
  </si>
  <si>
    <t>CHIQSE10ENDEC2</t>
  </si>
  <si>
    <t>CHIQSE10AGENC2</t>
  </si>
  <si>
    <t>CHIQSE10ENDEC3</t>
  </si>
  <si>
    <t>CHIQSE10ENDEC4</t>
  </si>
  <si>
    <t>CHIQSE10PUYEC1</t>
  </si>
  <si>
    <t>CHIQSE10PANGC1</t>
  </si>
  <si>
    <t>CHIQSE10ENDEC5</t>
  </si>
  <si>
    <t>CHIQSE10PUYEC2</t>
  </si>
  <si>
    <t>CHIQSE10PANGC2</t>
  </si>
  <si>
    <t>QUELTEHUES____012</t>
  </si>
  <si>
    <t>CGEDQUELRMRE</t>
  </si>
  <si>
    <t>QUELT12110</t>
  </si>
  <si>
    <t>A_DE_CORDOVA__013</t>
  </si>
  <si>
    <t>ACORDCHIL</t>
  </si>
  <si>
    <t>LBRACORDCHIL</t>
  </si>
  <si>
    <t>ADECO13110</t>
  </si>
  <si>
    <t>ALTAMIRANO____013</t>
  </si>
  <si>
    <t>ALTACHIL</t>
  </si>
  <si>
    <t>LBRALTACHIL</t>
  </si>
  <si>
    <t>ALTAM13110</t>
  </si>
  <si>
    <t>FABRICA DE ENVASES CCU</t>
  </si>
  <si>
    <t>CCUALT2</t>
  </si>
  <si>
    <t>ANDES_________013</t>
  </si>
  <si>
    <t>ANDESCHIL</t>
  </si>
  <si>
    <t>LBRANDESCHIL</t>
  </si>
  <si>
    <t>ANDES13110</t>
  </si>
  <si>
    <t>APOQUINDO_____013</t>
  </si>
  <si>
    <t>LBRAPOCHIL</t>
  </si>
  <si>
    <t>APOCHIL</t>
  </si>
  <si>
    <t>APOQ13110</t>
  </si>
  <si>
    <t>BATUCO________013</t>
  </si>
  <si>
    <t>BATCHI</t>
  </si>
  <si>
    <t>LBRBATCHI</t>
  </si>
  <si>
    <t>BAT013110</t>
  </si>
  <si>
    <t>BRASIL________013</t>
  </si>
  <si>
    <t>BRACHIL</t>
  </si>
  <si>
    <t>LBRBRACHIL</t>
  </si>
  <si>
    <t>BRA13110</t>
  </si>
  <si>
    <t>CARRASCAL_____012</t>
  </si>
  <si>
    <t>CARRACHIL</t>
  </si>
  <si>
    <t>LBRCARRACHIL</t>
  </si>
  <si>
    <t>CARRA12110</t>
  </si>
  <si>
    <t>CHACABUCO_____023</t>
  </si>
  <si>
    <t>DATALUNA SGA</t>
  </si>
  <si>
    <t>DATALUNASGA</t>
  </si>
  <si>
    <t>CHACA23110</t>
  </si>
  <si>
    <t>CHACABUCO_____013</t>
  </si>
  <si>
    <t>CHACACHIL</t>
  </si>
  <si>
    <t>LBRCHACACHIL</t>
  </si>
  <si>
    <t>CHACA13110</t>
  </si>
  <si>
    <t>CLUB_HIPICO___013</t>
  </si>
  <si>
    <t>CLUBCHIL</t>
  </si>
  <si>
    <t>LBRCLUBCHIL</t>
  </si>
  <si>
    <t>CHIPI13110</t>
  </si>
  <si>
    <t>CURACAVI______012</t>
  </si>
  <si>
    <t>CGEDCURARMRE</t>
  </si>
  <si>
    <t>CURA1244</t>
  </si>
  <si>
    <t>EMELCURAEMER</t>
  </si>
  <si>
    <t>EL_MANZANO____023</t>
  </si>
  <si>
    <t>PROACER</t>
  </si>
  <si>
    <t>PROACER1</t>
  </si>
  <si>
    <t>PROACER2</t>
  </si>
  <si>
    <t>CODELCO</t>
  </si>
  <si>
    <t>CODELCOMANZ</t>
  </si>
  <si>
    <t>CAPMAN</t>
  </si>
  <si>
    <t>CODELCOMANZ2</t>
  </si>
  <si>
    <t>ELMANCHIL</t>
  </si>
  <si>
    <t>MANZA23220</t>
  </si>
  <si>
    <t>FLORIDA_______012</t>
  </si>
  <si>
    <t>CTRL_FLORIDA</t>
  </si>
  <si>
    <t>G_FLORI</t>
  </si>
  <si>
    <t>CTRL_RINCON</t>
  </si>
  <si>
    <t>GRINCON</t>
  </si>
  <si>
    <t>CGEDFLORRMRE</t>
  </si>
  <si>
    <t>FLOCHIL</t>
  </si>
  <si>
    <t>AGUAS ANDINAS</t>
  </si>
  <si>
    <t>H2OANDINA</t>
  </si>
  <si>
    <t>CHILECTRA FLORIDA</t>
  </si>
  <si>
    <t>EPSACHIL</t>
  </si>
  <si>
    <t>LBRFLOCHIL</t>
  </si>
  <si>
    <t>FLOR12110</t>
  </si>
  <si>
    <t>LA_CISTERNA___013</t>
  </si>
  <si>
    <t>LACIS</t>
  </si>
  <si>
    <t>LBRLACIS</t>
  </si>
  <si>
    <t>CIST13110</t>
  </si>
  <si>
    <t>LA_DEHESA_____013</t>
  </si>
  <si>
    <t>FLOLADEHE</t>
  </si>
  <si>
    <t>LBRFLOLADEHE</t>
  </si>
  <si>
    <t>DEHE13110</t>
  </si>
  <si>
    <t>LA_PINTANA____013</t>
  </si>
  <si>
    <t>EEPA GUACOLDA</t>
  </si>
  <si>
    <t>EEPAPINTGUAC</t>
  </si>
  <si>
    <t>SUM_EEPA</t>
  </si>
  <si>
    <t>EEPA ENDESA</t>
  </si>
  <si>
    <t>EEPAPINTENDE</t>
  </si>
  <si>
    <t>EEPA GENER</t>
  </si>
  <si>
    <t>EEPAPINTAGEN</t>
  </si>
  <si>
    <t>EEPA COLBUN</t>
  </si>
  <si>
    <t>EEPAPINTCOLB</t>
  </si>
  <si>
    <t>PINT13110</t>
  </si>
  <si>
    <t>LA_REINA______013</t>
  </si>
  <si>
    <t>LARECHIL</t>
  </si>
  <si>
    <t>LBRLARECHIL</t>
  </si>
  <si>
    <t>REINA13110</t>
  </si>
  <si>
    <t>LAS_ACACIAS___013</t>
  </si>
  <si>
    <t>CGEDLACARMRE</t>
  </si>
  <si>
    <t>CHILECTRA LIBRE (MADECO INDALUM)</t>
  </si>
  <si>
    <t>LBRACACICHIL</t>
  </si>
  <si>
    <t>ACACI13110</t>
  </si>
  <si>
    <t>KALTEMP_AIRLIQUIDE</t>
  </si>
  <si>
    <t>KALTEMACACIAS</t>
  </si>
  <si>
    <t>KALTEMP</t>
  </si>
  <si>
    <t>8298LACACHIL</t>
  </si>
  <si>
    <t>6898LACACHIL</t>
  </si>
  <si>
    <t>8948LACACHIL</t>
  </si>
  <si>
    <t>ASURLACACHIL</t>
  </si>
  <si>
    <t>LO_AGUIRRE____012</t>
  </si>
  <si>
    <t>LOAGUICHIL</t>
  </si>
  <si>
    <t>LBRLOAGUICHIL</t>
  </si>
  <si>
    <t>AGUI12110</t>
  </si>
  <si>
    <t>LO_BOZA_______013</t>
  </si>
  <si>
    <t>LOBOCHIL</t>
  </si>
  <si>
    <t>LBRLOBOCHIL</t>
  </si>
  <si>
    <t>LOBO13110</t>
  </si>
  <si>
    <t>MARISCAL______023</t>
  </si>
  <si>
    <t>CGEDMARICGER</t>
  </si>
  <si>
    <t>MARIS23110</t>
  </si>
  <si>
    <t>LO_PRADO______012</t>
  </si>
  <si>
    <t>LOPRACHIL</t>
  </si>
  <si>
    <t>LBRLOPRACHIL</t>
  </si>
  <si>
    <t>PRAD1244</t>
  </si>
  <si>
    <t>LO_VALLEDOR___013</t>
  </si>
  <si>
    <t>LOVACHIL</t>
  </si>
  <si>
    <t>LBRLOVACHIL</t>
  </si>
  <si>
    <t>LOVA13110</t>
  </si>
  <si>
    <t>C_LO_VALLEDOR</t>
  </si>
  <si>
    <t>CRISTOROLOVALLE</t>
  </si>
  <si>
    <t>CRISTOROTRED</t>
  </si>
  <si>
    <t>LORD_COCHRANE_012</t>
  </si>
  <si>
    <t>LORDCHIL</t>
  </si>
  <si>
    <t>LBRLORDCHIL</t>
  </si>
  <si>
    <t>LORD12110</t>
  </si>
  <si>
    <t>LOS_DOMINICOS_013</t>
  </si>
  <si>
    <t>LOSDOMICHIL</t>
  </si>
  <si>
    <t>LBRLOSDOMICHIL</t>
  </si>
  <si>
    <t>DOMIN13110</t>
  </si>
  <si>
    <t>MACUL_________013</t>
  </si>
  <si>
    <t>MACCHIL</t>
  </si>
  <si>
    <t>MACUL13110</t>
  </si>
  <si>
    <t>MAIPU_________013</t>
  </si>
  <si>
    <t>MAIPUCHIL</t>
  </si>
  <si>
    <t>LBRMAIPUCHIL</t>
  </si>
  <si>
    <t>MAIPU13110</t>
  </si>
  <si>
    <t>MALLOCO_______013</t>
  </si>
  <si>
    <t>CGEDMLLCRMRE</t>
  </si>
  <si>
    <t>CHILECTRA LIBRE (EMOS)</t>
  </si>
  <si>
    <t>LBRMALLCHIL</t>
  </si>
  <si>
    <t>MALLO13110</t>
  </si>
  <si>
    <t>CGENCRIS</t>
  </si>
  <si>
    <t>OCHAGAVIA_____012</t>
  </si>
  <si>
    <t>OCHACHIL</t>
  </si>
  <si>
    <t>LBROCHACHIL</t>
  </si>
  <si>
    <t>OCHA12110</t>
  </si>
  <si>
    <t>PAJARITOS_____013</t>
  </si>
  <si>
    <t>PAJACHIL</t>
  </si>
  <si>
    <t>LBRPAJACHIL</t>
  </si>
  <si>
    <t>PAJA13110</t>
  </si>
  <si>
    <t>PANAMERICANA__012</t>
  </si>
  <si>
    <t>CGEDPANARMRE</t>
  </si>
  <si>
    <t>LBRPANACHIL</t>
  </si>
  <si>
    <t>PANACHIL</t>
  </si>
  <si>
    <t>PANA12110</t>
  </si>
  <si>
    <t>6899PANACHIL</t>
  </si>
  <si>
    <t>6532PANACHIL</t>
  </si>
  <si>
    <t>POLPAICO______023</t>
  </si>
  <si>
    <t>POLPACHI</t>
  </si>
  <si>
    <t>LBRPOLPACHI</t>
  </si>
  <si>
    <t>POLPA013110</t>
  </si>
  <si>
    <t>PUDAHUEL______013</t>
  </si>
  <si>
    <t>PUDACHIL</t>
  </si>
  <si>
    <t>LBRPUDACHIL</t>
  </si>
  <si>
    <t>PUDA13110</t>
  </si>
  <si>
    <t>QUILICURA_____013</t>
  </si>
  <si>
    <t>QUILICHIL</t>
  </si>
  <si>
    <t>LBRQUILICHIL</t>
  </si>
  <si>
    <t>QUILI13110</t>
  </si>
  <si>
    <t>EMBOTELLADORAS CCU</t>
  </si>
  <si>
    <t>CCUQUIL2</t>
  </si>
  <si>
    <t xml:space="preserve">CERVECERA CCU </t>
  </si>
  <si>
    <t>CCUQUIL</t>
  </si>
  <si>
    <t>RECOLETA______013</t>
  </si>
  <si>
    <t>RECOCHIL</t>
  </si>
  <si>
    <t>LBRRECOCHIL</t>
  </si>
  <si>
    <t>RECO13110</t>
  </si>
  <si>
    <t>SAN_BERNARDO__013</t>
  </si>
  <si>
    <t>CGEDSBERRMRE</t>
  </si>
  <si>
    <t>SBER13110</t>
  </si>
  <si>
    <t>4538SBERCHIL2</t>
  </si>
  <si>
    <t>4879SBERCHIL2</t>
  </si>
  <si>
    <t>4879SBERCHIL3</t>
  </si>
  <si>
    <t>MOLYMET</t>
  </si>
  <si>
    <t>SAN_CRISTOBAL_012</t>
  </si>
  <si>
    <t>SANCRISCHIL</t>
  </si>
  <si>
    <t>LBRSANCRISCHIL</t>
  </si>
  <si>
    <t>CRIS12110</t>
  </si>
  <si>
    <t>SAN_JOAQUIN___013</t>
  </si>
  <si>
    <t>SANJOACHIL</t>
  </si>
  <si>
    <t>LBRSANJOACHIL</t>
  </si>
  <si>
    <t>SJOAQ13110</t>
  </si>
  <si>
    <t>SAN_JOSE______013</t>
  </si>
  <si>
    <t>SANJOSCHIL</t>
  </si>
  <si>
    <t>LBRSANJOSCHIL</t>
  </si>
  <si>
    <t>SJOSE13110</t>
  </si>
  <si>
    <t>SAN_PABLO_____013</t>
  </si>
  <si>
    <t>LA FARFANA (CHILECTRA)</t>
  </si>
  <si>
    <t>LAFARFA</t>
  </si>
  <si>
    <t>SANPACHIL</t>
  </si>
  <si>
    <t>PABL13110</t>
  </si>
  <si>
    <t>LBRSANPACHIL</t>
  </si>
  <si>
    <t>SANTA_ELENA___013</t>
  </si>
  <si>
    <t>SANELCHIL</t>
  </si>
  <si>
    <t>LBRSANELCHIL</t>
  </si>
  <si>
    <t>STAEL13110</t>
  </si>
  <si>
    <t>SANTA_MARTA___013</t>
  </si>
  <si>
    <t>SANMACHIL</t>
  </si>
  <si>
    <t>LBRSANMACHIL</t>
  </si>
  <si>
    <t>CGEDSMARRMRE</t>
  </si>
  <si>
    <t>SMARTA13110</t>
  </si>
  <si>
    <t>SANTA_RAQUEL__013</t>
  </si>
  <si>
    <t>SANRAQCHIL</t>
  </si>
  <si>
    <t>CGEDSRAQRMRE</t>
  </si>
  <si>
    <t>SRAQUE13110</t>
  </si>
  <si>
    <t>SANTA_ROSA_S__013</t>
  </si>
  <si>
    <t>CGEDSROSRMRE</t>
  </si>
  <si>
    <t>SANRO13110</t>
  </si>
  <si>
    <t>VITACURA______013</t>
  </si>
  <si>
    <t>VITACHIL</t>
  </si>
  <si>
    <t>LBRVITACHIL</t>
  </si>
  <si>
    <t>VITA13110</t>
  </si>
  <si>
    <t>COSTANERA_____012</t>
  </si>
  <si>
    <t>EEPACOSTGUAC</t>
  </si>
  <si>
    <t>EEPACOSTENDE</t>
  </si>
  <si>
    <t>EEPACOSTAGEN</t>
  </si>
  <si>
    <t>EEPACOSTCOLB</t>
  </si>
  <si>
    <t>COS012110</t>
  </si>
  <si>
    <t>P.ALTO________013</t>
  </si>
  <si>
    <t>EEPAPTEAGUAC</t>
  </si>
  <si>
    <t>EEPAPTEAENDE</t>
  </si>
  <si>
    <t>EEPAPTEAAGEN</t>
  </si>
  <si>
    <t>EEPAPTEACOLB</t>
  </si>
  <si>
    <t>CGEDPTEARMRE</t>
  </si>
  <si>
    <t>PAL013110</t>
  </si>
  <si>
    <t>M.PATRIA______013</t>
  </si>
  <si>
    <t>EMMP</t>
  </si>
  <si>
    <t>COMPAÑÍA PISQUERA</t>
  </si>
  <si>
    <t>CPCHMPATRIA</t>
  </si>
  <si>
    <t>ELIMMONTCOLB</t>
  </si>
  <si>
    <t>ELIMMONTENDE</t>
  </si>
  <si>
    <t>MPATR1366</t>
  </si>
  <si>
    <t>GUAYACAN______013</t>
  </si>
  <si>
    <t>GUAYAC</t>
  </si>
  <si>
    <t>de_GUAYACAN______066</t>
  </si>
  <si>
    <t>GUAY1366</t>
  </si>
  <si>
    <t>E.PENON_______023</t>
  </si>
  <si>
    <t>EPENON</t>
  </si>
  <si>
    <t>MIN. C. DE ANDACOLLO (GASSUR)</t>
  </si>
  <si>
    <t>MCDAPEÑOGASS</t>
  </si>
  <si>
    <t>EPEN23110</t>
  </si>
  <si>
    <t>OVALLE________013</t>
  </si>
  <si>
    <t>OVALLE</t>
  </si>
  <si>
    <t>MALLOVALLE</t>
  </si>
  <si>
    <t>OVAL1366</t>
  </si>
  <si>
    <t>E.SAUCE_______013</t>
  </si>
  <si>
    <t>SAUCE</t>
  </si>
  <si>
    <t>SAUC1366</t>
  </si>
  <si>
    <t>CASASVIEJAS___023</t>
  </si>
  <si>
    <t>CVIEJA</t>
  </si>
  <si>
    <t>CVIEJ23110</t>
  </si>
  <si>
    <t>QUINQUIMO_____023</t>
  </si>
  <si>
    <t>QUINQUIM</t>
  </si>
  <si>
    <t>QUINQ23110</t>
  </si>
  <si>
    <t>ILLAPEL_______023</t>
  </si>
  <si>
    <t>ILLAPEL</t>
  </si>
  <si>
    <t>ILL13110</t>
  </si>
  <si>
    <t>COMBARBALA____013</t>
  </si>
  <si>
    <t>COMBAR</t>
  </si>
  <si>
    <t>COMB1366</t>
  </si>
  <si>
    <t>P.AZUCAR______013</t>
  </si>
  <si>
    <t>BINDUS</t>
  </si>
  <si>
    <t>PAZ13110</t>
  </si>
  <si>
    <t>COMPANIA______013</t>
  </si>
  <si>
    <t>LCOMP</t>
  </si>
  <si>
    <t>COMP13110</t>
  </si>
  <si>
    <t>VICUNA________110</t>
  </si>
  <si>
    <t>VICPAZ</t>
  </si>
  <si>
    <t>de_VICUNA________023</t>
  </si>
  <si>
    <t>VICU11023</t>
  </si>
  <si>
    <t>PMGD SOLAR TAMBO REAL</t>
  </si>
  <si>
    <t>PMGD_TAMBOREAL</t>
  </si>
  <si>
    <t>VICUNA________023</t>
  </si>
  <si>
    <t>VICUNA</t>
  </si>
  <si>
    <t>VICU23110</t>
  </si>
  <si>
    <t>SAN_JUAN______066</t>
  </si>
  <si>
    <t>SJUAGUAY</t>
  </si>
  <si>
    <t>SJUAPAZ</t>
  </si>
  <si>
    <t>de_SAN_JUAN______013</t>
  </si>
  <si>
    <t>SJUA6613</t>
  </si>
  <si>
    <t>SAN_JUAN______013</t>
  </si>
  <si>
    <t>SANJUAN</t>
  </si>
  <si>
    <t>SJUA1366</t>
  </si>
  <si>
    <t>C.CALERA1_____062</t>
  </si>
  <si>
    <t>CCAL62110</t>
  </si>
  <si>
    <t>de_CALERA.C______062</t>
  </si>
  <si>
    <t>CCALCALC</t>
  </si>
  <si>
    <t>CALERA.C______062</t>
  </si>
  <si>
    <t>CEMENTO MELON</t>
  </si>
  <si>
    <t>LAF</t>
  </si>
  <si>
    <t>CALCCCAL</t>
  </si>
  <si>
    <t>CALCESP</t>
  </si>
  <si>
    <t>ESPERANZA_____062</t>
  </si>
  <si>
    <t>ESPCALC</t>
  </si>
  <si>
    <t>ESP62110</t>
  </si>
  <si>
    <t>SSAA ESPERANZA</t>
  </si>
  <si>
    <t>AUXESPE</t>
  </si>
  <si>
    <t>ALHUE_________066</t>
  </si>
  <si>
    <t>ALHROS</t>
  </si>
  <si>
    <t>de_ALHUE_________023</t>
  </si>
  <si>
    <t>ALH6623</t>
  </si>
  <si>
    <t>ALHUE_________023</t>
  </si>
  <si>
    <t>ALHUE2366</t>
  </si>
  <si>
    <t>EMELALHUEMER</t>
  </si>
  <si>
    <t>FLORALHUENDE</t>
  </si>
  <si>
    <t>FLODALHUENDE</t>
  </si>
  <si>
    <t>PORTEZUELO____023</t>
  </si>
  <si>
    <t>PORT2366</t>
  </si>
  <si>
    <t>EMELPORTEMER</t>
  </si>
  <si>
    <t>BICENTENARIO__013</t>
  </si>
  <si>
    <t>BICENCHIL</t>
  </si>
  <si>
    <t>LBRBICENCHIL</t>
  </si>
  <si>
    <t>BICENTE013110</t>
  </si>
  <si>
    <t>TAP_RIOHUASCO_110</t>
  </si>
  <si>
    <t>RHUTED</t>
  </si>
  <si>
    <t>RHUADC</t>
  </si>
  <si>
    <t>CTRL_RIOHUASCO</t>
  </si>
  <si>
    <t>PMG_RIOHUASCO</t>
  </si>
  <si>
    <t>RIO HUASCO</t>
  </si>
  <si>
    <t>ELSALADO______110</t>
  </si>
  <si>
    <t>ESADDA</t>
  </si>
  <si>
    <t>ESA11023</t>
  </si>
  <si>
    <t>ANDACOLLO_____013</t>
  </si>
  <si>
    <t>ANDACOLL</t>
  </si>
  <si>
    <t>ANDACOLL1366</t>
  </si>
  <si>
    <t>MIRAFLORES2___013</t>
  </si>
  <si>
    <t>MIRAFLCONAF</t>
  </si>
  <si>
    <t>MIR213110</t>
  </si>
  <si>
    <t>BOSQUEMAR_____110</t>
  </si>
  <si>
    <t>BOSQCONCO</t>
  </si>
  <si>
    <t>de_BOSQUEMAR_____012</t>
  </si>
  <si>
    <t>BOSQ11012</t>
  </si>
  <si>
    <t>BOSQUEMAR_____012</t>
  </si>
  <si>
    <t>BOSQ12110</t>
  </si>
  <si>
    <t>CHIQSE28ENDEC1</t>
  </si>
  <si>
    <t>CHIQSE28AGENC1</t>
  </si>
  <si>
    <t>CHIQSE28ENDEC2</t>
  </si>
  <si>
    <t>CHIQSE28AGENC2</t>
  </si>
  <si>
    <t>CHIQSE28ENDEC3</t>
  </si>
  <si>
    <t>CHIQSE28ENDEC4</t>
  </si>
  <si>
    <t>CHIQSE28PUYEC1</t>
  </si>
  <si>
    <t>CHIQSE28PANGC1</t>
  </si>
  <si>
    <t>CHIQSE28ENDEC5</t>
  </si>
  <si>
    <t>CHIQSE28PUYEC2</t>
  </si>
  <si>
    <t>CHIQSE28PANGC2</t>
  </si>
  <si>
    <t>TMELON________044</t>
  </si>
  <si>
    <t>TUNMELMEL</t>
  </si>
  <si>
    <t>de_TMELON________012</t>
  </si>
  <si>
    <t>TMEL4412</t>
  </si>
  <si>
    <t>TMELON________012</t>
  </si>
  <si>
    <t>TMEL1244</t>
  </si>
  <si>
    <t>CHIQSE23ENDEC5</t>
  </si>
  <si>
    <t>CHIQSE23PUYEC2</t>
  </si>
  <si>
    <t>CHIQSE23PANGC2</t>
  </si>
  <si>
    <t>CHIQSE23AGENC0</t>
  </si>
  <si>
    <t>CHIQSE23ENDEC1</t>
  </si>
  <si>
    <t>CHIQSE23AGENC1</t>
  </si>
  <si>
    <t>CHIQSE23ENDEC2</t>
  </si>
  <si>
    <t>CHIQSE23AGENC2</t>
  </si>
  <si>
    <t>CHIQSE23ENDEC3</t>
  </si>
  <si>
    <t>CHIQSE23ENDEC4</t>
  </si>
  <si>
    <t>CHIQSE23PUYEC1</t>
  </si>
  <si>
    <t>CHIQSE23PANGC1</t>
  </si>
  <si>
    <t>LA_PINTANA2___013</t>
  </si>
  <si>
    <t>CGEDLPINRMRE</t>
  </si>
  <si>
    <t>PINT13110_2</t>
  </si>
  <si>
    <t>4882LPINCHIL</t>
  </si>
  <si>
    <t>SUMINISTRO EMELDA CGED</t>
  </si>
  <si>
    <t>CGEDCHAREMEL</t>
  </si>
  <si>
    <t>CGEDCHAREMELN</t>
  </si>
  <si>
    <t>Región de la Araucanía</t>
  </si>
  <si>
    <t>Región de Los Lagos</t>
  </si>
  <si>
    <t>Región de Los Ríos</t>
  </si>
  <si>
    <t>de_TAP_CHAÑARES__110</t>
  </si>
  <si>
    <t>DDATCHA</t>
  </si>
  <si>
    <t>TAP_CHAÑARES__110</t>
  </si>
  <si>
    <t>TCHADDA</t>
  </si>
  <si>
    <t>TCHAESAL</t>
  </si>
  <si>
    <t>G_CTRL_FV_PV_CHAÑARES</t>
  </si>
  <si>
    <t>CHAÑARES</t>
  </si>
  <si>
    <t>ESALTCHA</t>
  </si>
  <si>
    <t>ESOPAJCAP</t>
  </si>
  <si>
    <t>MAERSK</t>
  </si>
  <si>
    <t>CMP_PUERTO_ENDESA</t>
  </si>
  <si>
    <t>TOTOPUERTOENDE</t>
  </si>
  <si>
    <t>CMP_DESALADORA_ENDESA</t>
  </si>
  <si>
    <t>DESALADRORAENDE</t>
  </si>
  <si>
    <t>Total general</t>
  </si>
  <si>
    <t>Cuenta de Región</t>
  </si>
  <si>
    <t>Suma de Región</t>
  </si>
  <si>
    <t>13</t>
  </si>
  <si>
    <t>14</t>
  </si>
  <si>
    <t>Segunda</t>
  </si>
  <si>
    <t>Tercera</t>
  </si>
  <si>
    <t>Cuarta</t>
  </si>
  <si>
    <t>Quinta</t>
  </si>
  <si>
    <t>Sexta</t>
  </si>
  <si>
    <t>Septima</t>
  </si>
  <si>
    <t>Octava</t>
  </si>
  <si>
    <t>Novena</t>
  </si>
  <si>
    <t>Decima</t>
  </si>
  <si>
    <t>Metropolitana</t>
  </si>
  <si>
    <t>DecimoCuarta</t>
  </si>
  <si>
    <t>BARRA_INI_BARRA_FIN</t>
  </si>
  <si>
    <t>CLASIFICACIÓN</t>
  </si>
  <si>
    <t>22</t>
  </si>
  <si>
    <t>12</t>
  </si>
  <si>
    <t>33</t>
  </si>
  <si>
    <t>32</t>
  </si>
  <si>
    <t>23</t>
  </si>
  <si>
    <t>21</t>
  </si>
  <si>
    <t>31</t>
  </si>
  <si>
    <t>TIPO GENERADOR</t>
  </si>
  <si>
    <t>LINEA O TRANSFORMADOR</t>
  </si>
  <si>
    <t>TTx STx A</t>
  </si>
  <si>
    <t>REGIÓN</t>
  </si>
  <si>
    <t>A.JAHUEL______110A.JAHUEL______066</t>
  </si>
  <si>
    <t>A.JAHUEL______110SAUZAL1_______110</t>
  </si>
  <si>
    <t>A.JAHUEL______220A.JAHUEL______110</t>
  </si>
  <si>
    <t>BUIN__________066BUIN__________013</t>
  </si>
  <si>
    <t>CACHAPOAL_____066CACHAPOAL_____013</t>
  </si>
  <si>
    <t>CHACAHUIN_____066CHACAHUIN_____013</t>
  </si>
  <si>
    <t>CHIMBARONGO___066CHIMBARONGO___013</t>
  </si>
  <si>
    <t>CHUMAQUITO____066CHUMAQUITO____013</t>
  </si>
  <si>
    <t>CURICO________066CURICO________013</t>
  </si>
  <si>
    <t>CURICO________066CURICO2_______013</t>
  </si>
  <si>
    <t>HOSPITAL______066HOSPITAL______013</t>
  </si>
  <si>
    <t>HUALAÑE_______066HUALAÑE_______013</t>
  </si>
  <si>
    <t>ISLADMAIPO____066ISLADMAIPO____013</t>
  </si>
  <si>
    <t>ITAHUE________066ITAHUE________013</t>
  </si>
  <si>
    <t>L.CABRAS______066L.CABRAS______013</t>
  </si>
  <si>
    <t>LAPALMA_______066LAPALMA_______013</t>
  </si>
  <si>
    <t>LARONDA_______066LARONDA_______013</t>
  </si>
  <si>
    <t>LICANTEN______066LICANTEN______013</t>
  </si>
  <si>
    <t>LIN.NORTE_____066LIN.NORTE_____013</t>
  </si>
  <si>
    <t>LINARES_______066LINARES_______013</t>
  </si>
  <si>
    <t>LOMIRANDA_____066LOMIRANDA_____013</t>
  </si>
  <si>
    <t>MACHALI_______066MACHALI_______013</t>
  </si>
  <si>
    <t>MALLOA________066MALLOA________013</t>
  </si>
  <si>
    <t>MALLOA________066QTILCOCO______013</t>
  </si>
  <si>
    <t>MOLINA________066MOLINA________013</t>
  </si>
  <si>
    <t>NANCAGUA______066NANCAGUA______013</t>
  </si>
  <si>
    <t>PANGUILEMO1___066PANGUILEMO1___013</t>
  </si>
  <si>
    <t>PANIMAVIDA____066PANIMAVIDA____013</t>
  </si>
  <si>
    <t>PARRONAL______066PARRONAL______013</t>
  </si>
  <si>
    <t>PELEQUEN______066PELEQUEN______013</t>
  </si>
  <si>
    <t>PIDUCO________066PIDUCO________013</t>
  </si>
  <si>
    <t>PLACILLA______066PLACILLA_S____013</t>
  </si>
  <si>
    <t>QUINTA________066QUINTA________013</t>
  </si>
  <si>
    <t>RANGUILI______066RANGUILI______013</t>
  </si>
  <si>
    <t>RAUQUEN_______066RAUQUEN_______013</t>
  </si>
  <si>
    <t>RENGO_________066RENGO_________013</t>
  </si>
  <si>
    <t>ROSARIO_______066ROSARIO_______013</t>
  </si>
  <si>
    <t>S.F.MOSTAZAL__066S.F.MOSTAZAL__013</t>
  </si>
  <si>
    <t>S.MIGUEL______066S.MIGUEL______013</t>
  </si>
  <si>
    <t>S.RAFAEL______066S.RAFAEL_S____013</t>
  </si>
  <si>
    <t>S.VICENTETT___066S.VICENTETT___013</t>
  </si>
  <si>
    <t>V.ALEGRE______066V.ALEGRE______013</t>
  </si>
  <si>
    <t>V.PRAT________066V.PRAT________013</t>
  </si>
  <si>
    <t>MAESTRANZA____066MAESTRANZA____013</t>
  </si>
  <si>
    <t>ALAMEDA_______066ALAMEDA_______015</t>
  </si>
  <si>
    <t>COLCHAGUA_____066COLCHAGUA_____015</t>
  </si>
  <si>
    <t>ELMANZANO_____066ELMANZANO_____015</t>
  </si>
  <si>
    <t>FATIMA________066FATIMA________015</t>
  </si>
  <si>
    <t>GRANEROS______066GRANEROS______015</t>
  </si>
  <si>
    <t>LORETO________066LORETO________015</t>
  </si>
  <si>
    <t>MAULE_________066MAULE_________015</t>
  </si>
  <si>
    <t>TUNICHE_______066TUNICHE_______015</t>
  </si>
  <si>
    <t>CONSTIT.______066CONSTIT1______023</t>
  </si>
  <si>
    <t>CONSTIT.______066CONSTIT2______023</t>
  </si>
  <si>
    <t>NIRIVILO______066NIRIVILO______023</t>
  </si>
  <si>
    <t>S.JAVIER______066S.JAVIER______023</t>
  </si>
  <si>
    <t>PIRQUE________110PIRQUE________013</t>
  </si>
  <si>
    <t>SAUZAL2_______110SAUZAL________013</t>
  </si>
  <si>
    <t>PALTO_________110CARENA________044</t>
  </si>
  <si>
    <t>TENO2_________154TENO__________013</t>
  </si>
  <si>
    <t>Y.BUENAS______154Y.BUENAS______013</t>
  </si>
  <si>
    <t>ITAHUE________154ITAHUE________066</t>
  </si>
  <si>
    <t>LINARES_______154LINARES_______066</t>
  </si>
  <si>
    <t>MALLOA________154MALLOA________066</t>
  </si>
  <si>
    <t>MAULE_________154MAULE_________066</t>
  </si>
  <si>
    <t>P.CORTES2_____154P.CORTES______066</t>
  </si>
  <si>
    <t>PAINE_________154PAINE_________066</t>
  </si>
  <si>
    <t>RANCAGUA______154RANCAGUA1_____066</t>
  </si>
  <si>
    <t>RANCAGUA______154RANCAGUA2_____066</t>
  </si>
  <si>
    <t>S.FERNANDO____154S.FERNANDO____066</t>
  </si>
  <si>
    <t>TENO2_________154TENO__________066</t>
  </si>
  <si>
    <t>SAUZAL________154SAUZAL2_______110</t>
  </si>
  <si>
    <t>MAIPO_________220MAIPO_________110</t>
  </si>
  <si>
    <t>MINERO________220MINERO________110</t>
  </si>
  <si>
    <t>A.JAHUEL______220A.JAHUEL______154</t>
  </si>
  <si>
    <t>ITAHUE________220ITAHUE________154</t>
  </si>
  <si>
    <t>ANCOA_________500ANCOA_________220</t>
  </si>
  <si>
    <t>SAUZAL________013SAUZALITO_____013</t>
  </si>
  <si>
    <t>A.JAHUEL______066BUIN__________066</t>
  </si>
  <si>
    <t>ALAMEDA_______066RANCAGUA2_____066</t>
  </si>
  <si>
    <t>BUIN__________066FATIMA________066</t>
  </si>
  <si>
    <t>BUIN__________066PAINE_________066</t>
  </si>
  <si>
    <t>CACHAPOAL_____066MACHALI_______066</t>
  </si>
  <si>
    <t>CACHAPOAL_____066P.CORTES______066</t>
  </si>
  <si>
    <t>CHACAHUIN_____066LINARES_______066</t>
  </si>
  <si>
    <t>CHACAHUIN_____066PANIMAVIDA____066</t>
  </si>
  <si>
    <t>CHIMBARONGO___066QUINTA________066</t>
  </si>
  <si>
    <t>CHIMBARONGO___066S.FERNANDO____066</t>
  </si>
  <si>
    <t>CHUMAQUITO____066L.LIRIOS______066</t>
  </si>
  <si>
    <t>CHUMAQUITO____066ROSARIO_______066</t>
  </si>
  <si>
    <t>COLCHAGUA_____066S.FERNANDO____066</t>
  </si>
  <si>
    <t>CONSTIT.______066NIRIVILO______066</t>
  </si>
  <si>
    <t>CURICO________066MOLINA________066</t>
  </si>
  <si>
    <t>CURICO________066RAUQUEN_______066</t>
  </si>
  <si>
    <t>DOLE__________066INDURA________066</t>
  </si>
  <si>
    <t>DOLE__________066RANCAGUA1_____066</t>
  </si>
  <si>
    <t>ELMANZANO_____066L.CABRAS______066</t>
  </si>
  <si>
    <t>FATIMA________066HOSPITAL______066</t>
  </si>
  <si>
    <t>GRANEROS______066INDURA________066</t>
  </si>
  <si>
    <t>GRANEROS______066S.F.MOSTAZAL__066</t>
  </si>
  <si>
    <t>HOSPITAL______066TAP_HOSPITAL__066</t>
  </si>
  <si>
    <t>HUALAÑE_______066LICANTEN______066</t>
  </si>
  <si>
    <t>HUALAÑE_______066PARRONAL______066</t>
  </si>
  <si>
    <t>HUALAÑE_______066RANGUILI______066</t>
  </si>
  <si>
    <t>ISLADMAIPO____066PAINE_________066</t>
  </si>
  <si>
    <t>ITAHUE________066MOLINA________066</t>
  </si>
  <si>
    <t>ITAHUE________066S.RAFAEL______066</t>
  </si>
  <si>
    <t>ITAHUE________066TAP_S.RAFAEL__066</t>
  </si>
  <si>
    <t>L.CABRAS______066S.VICENTETT___066</t>
  </si>
  <si>
    <t>L.LIRIOS______066MAESTRANZA____066</t>
  </si>
  <si>
    <t>LAPALMA_______066S.JAVIER______066</t>
  </si>
  <si>
    <t>LAPALMA_______066TALCA2________066</t>
  </si>
  <si>
    <t>LARONDA_______066S.FERNANDO____066</t>
  </si>
  <si>
    <t>LARONDA_______066S.VICENTETT___066</t>
  </si>
  <si>
    <t>LIN.NORTE_____066LINARES_______066</t>
  </si>
  <si>
    <t>LIN.NORTE_____066V.ALEGRE______066</t>
  </si>
  <si>
    <t>LOMIRANDA_____066P.CORTES______066</t>
  </si>
  <si>
    <t>LORETO________066P.CORTES______066</t>
  </si>
  <si>
    <t>MAESTRANZA____066RANCAGUA1_____066</t>
  </si>
  <si>
    <t>MALLOA________066PELEQUEN______066</t>
  </si>
  <si>
    <t>MALLOA________066S.VICENTETT___066</t>
  </si>
  <si>
    <t>MAULE_________066S.MIGUEL______066</t>
  </si>
  <si>
    <t>MAULE_________066TALCA2________066</t>
  </si>
  <si>
    <t>NANCAGUA______066PLACILLA______066</t>
  </si>
  <si>
    <t>NIRIVILO______066S.JAVIER______066</t>
  </si>
  <si>
    <t>P.CORTES______066TUNICHE_______066</t>
  </si>
  <si>
    <t>PAINE_________066TAP_HOSPITAL__066</t>
  </si>
  <si>
    <t>PANGUILEMO1___066TALCA1________066</t>
  </si>
  <si>
    <t>PANGUILEMO1___066TAP_S.RAFAEL__066</t>
  </si>
  <si>
    <t>PANGUILEMO2___066S.RAFAEL______066</t>
  </si>
  <si>
    <t>PANGUILEMO2___066TALCA1________066</t>
  </si>
  <si>
    <t>PARRONAL______066V.PRAT________066</t>
  </si>
  <si>
    <t>PELEQUEN______066RENGO_________066</t>
  </si>
  <si>
    <t>PELEQUEN______066S.FERNANDO____066</t>
  </si>
  <si>
    <t>PIDUCO________066TALCA2________066</t>
  </si>
  <si>
    <t>PLACILLA______066S.FERNANDO____066</t>
  </si>
  <si>
    <t>QUINTA________066TENO__________066</t>
  </si>
  <si>
    <t>RAUQUEN_______066TENO__________066</t>
  </si>
  <si>
    <t>RENGO_________066ROSARIO_______066</t>
  </si>
  <si>
    <t>S.JAVIER______066V.ALEGRE______066</t>
  </si>
  <si>
    <t>S.MIGUEL______066TALCA2________066</t>
  </si>
  <si>
    <t>SAN_CLEMENTE__066TALCA1________066</t>
  </si>
  <si>
    <t>TAP_S.RAFAEL__066V.PRAT________066</t>
  </si>
  <si>
    <t>MAIPO_________110PIRQUE________110</t>
  </si>
  <si>
    <t>PALTO_________110PIRQUE________110</t>
  </si>
  <si>
    <t>A.JAHUEL______154PAINE_________154</t>
  </si>
  <si>
    <t>A.JAHUEL______154TUNICHE1______154</t>
  </si>
  <si>
    <t>INDAC_________154TILCOCO2______154</t>
  </si>
  <si>
    <t>ITAHUE________154MAULE_________154</t>
  </si>
  <si>
    <t>ITAHUE________154TENO1_________154</t>
  </si>
  <si>
    <t>ITAHUE________154TENO2_________154</t>
  </si>
  <si>
    <t>LINARES_______154Y.BUENAS______154</t>
  </si>
  <si>
    <t>MALLOA________154TILCOCO1______154</t>
  </si>
  <si>
    <t>MALLOA________154TILCOCO2______154</t>
  </si>
  <si>
    <t>MALLOA________154TINGUIRIRICA__154</t>
  </si>
  <si>
    <t>MAULE_________154Y.BUENAS______154</t>
  </si>
  <si>
    <t>P.CORTES1_____154TILCOCO1______154</t>
  </si>
  <si>
    <t>P.CORTES1_____154TUNICHE1______154</t>
  </si>
  <si>
    <t>P.CORTES2_____154TILCOCO2______154</t>
  </si>
  <si>
    <t>P.CORTES2_____154TUNICHE2______154</t>
  </si>
  <si>
    <t>PAINE_________154TUNICHE2______154</t>
  </si>
  <si>
    <t>RANCAGUA______154TUNICHE1______154</t>
  </si>
  <si>
    <t>RANCAGUA______154TUNICHE2______154</t>
  </si>
  <si>
    <t>S.FERNANDO____154TINGUIRIRICA__154</t>
  </si>
  <si>
    <t>TENO1_________154TINGUIRIRICA__154</t>
  </si>
  <si>
    <t>TENO2_________154TINGUIRIRICA__154</t>
  </si>
  <si>
    <t>ITAHUE________154M.MELADO______154</t>
  </si>
  <si>
    <t>RANCAGUA______154M.V.CEN.______154</t>
  </si>
  <si>
    <t>CIPRESES______154CURILLINQUE___154</t>
  </si>
  <si>
    <t>CURILLINQUE___154M.MELADO______154</t>
  </si>
  <si>
    <t>M.V.CEN.______154SAUZAL________154</t>
  </si>
  <si>
    <t>A.JAHUEL______220MAIPO_________220</t>
  </si>
  <si>
    <t>ANCOA_________220COLBUN________220</t>
  </si>
  <si>
    <t>ANCOA_________220ITAHUE________220</t>
  </si>
  <si>
    <t>CANDELARIA____220COLBUN________220</t>
  </si>
  <si>
    <t>CANDELARIA____220MAIPO_________220</t>
  </si>
  <si>
    <t>CANDELARIA____220MINERO________220</t>
  </si>
  <si>
    <t>AJAHUEL_______500ANCOA_________500</t>
  </si>
  <si>
    <t>LINARES_______066LONGAVI_______066</t>
  </si>
  <si>
    <t>LINARES_______154PARRAL________154</t>
  </si>
  <si>
    <t>QUIRIHUE______023QUIRIHUE______013</t>
  </si>
  <si>
    <t>HUALTE________033HUALTE________013</t>
  </si>
  <si>
    <t>RECINTO_______033RECINTO_______013</t>
  </si>
  <si>
    <t>QUIRIHUE______033QUIRIHUE______023</t>
  </si>
  <si>
    <t>STA.ELISA_____033STA.ELISA_____023</t>
  </si>
  <si>
    <t>ANGOL_________066ANGOL_________013</t>
  </si>
  <si>
    <t>CABRERO_______066CABRERO_______013</t>
  </si>
  <si>
    <t>CAUQUENES_____066CAUQUENES_____013</t>
  </si>
  <si>
    <t>CHARRUA_______066CHARRUA_______013</t>
  </si>
  <si>
    <t>CHILLAN_______066CHILLAN_______013</t>
  </si>
  <si>
    <t>COCHARCAS_____066COCHARCAS_____013</t>
  </si>
  <si>
    <t>COCHARCAS_____066COCHARCAS2____013</t>
  </si>
  <si>
    <t>COLLIPULLI____066COLLIPULLI____013</t>
  </si>
  <si>
    <t>L.ANGELES_____066L.ANGELES_____013</t>
  </si>
  <si>
    <t>LAJA__________066LAJA__________013</t>
  </si>
  <si>
    <t>LAVEGA________066LAVEGA________013</t>
  </si>
  <si>
    <t>LONGAVI_______066LONGAVI_______013</t>
  </si>
  <si>
    <t>M.DEVELASCO___066M.DEVELASCO___013</t>
  </si>
  <si>
    <t>NEGRETE_______066NEGRETE_______013</t>
  </si>
  <si>
    <t>PARRAL________066PARRAL________013</t>
  </si>
  <si>
    <t>RETIRO________066RETIRO________013</t>
  </si>
  <si>
    <t>S.CARLOS______066S.CARLOS______013</t>
  </si>
  <si>
    <t>S.GREGORIO____066S.GREGORIO____013</t>
  </si>
  <si>
    <t>STA.ELVIRA____066STA.ELVIRA____013</t>
  </si>
  <si>
    <t>TRESESQUINAS__066TRESESQUINAS__013</t>
  </si>
  <si>
    <t>ANGOL_________066ANGOL_________023</t>
  </si>
  <si>
    <t>DUQUECO_______066DUQUECO_______023</t>
  </si>
  <si>
    <t>ELAVELLANO____066ELAVELLANO____023</t>
  </si>
  <si>
    <t>LOS_SAUCES____066LOS_SAUCES____023</t>
  </si>
  <si>
    <t>COCHARCAS_____066COCHARCAS_____033</t>
  </si>
  <si>
    <t>QUILMO________066QUILMO________033</t>
  </si>
  <si>
    <t>CHARRUA_______154CHARRUA_______066</t>
  </si>
  <si>
    <t>CHILLAN_______154CHILLAN_______066</t>
  </si>
  <si>
    <t>L.ANGELES_____154L.ANGELES_____066</t>
  </si>
  <si>
    <t>MONTERRICO____154MONTERRICO____066</t>
  </si>
  <si>
    <t>PARRAL________154PARRAL________066</t>
  </si>
  <si>
    <t>MULCHEN_______220PICOLTUE______023</t>
  </si>
  <si>
    <t>DUQUECO_______220DUQUECO_______066</t>
  </si>
  <si>
    <t>CHARRUA_______220CHARRUA_______154</t>
  </si>
  <si>
    <t>COCHARCAS_____033HUALTE________033</t>
  </si>
  <si>
    <t>HUALTE________033QUIRIHUE______033</t>
  </si>
  <si>
    <t>L.LAJUELAS____033QUILMO________033</t>
  </si>
  <si>
    <t>L.LAJUELAS____033RECINTO_______033</t>
  </si>
  <si>
    <t>L.LAJUELAS____033STA.ELISA_____033</t>
  </si>
  <si>
    <t>ANGOL_________066COLLIPULLI____066</t>
  </si>
  <si>
    <t>ANGOL_________066LOS_SAUCES____066</t>
  </si>
  <si>
    <t>ANGOL_________066RENAICO_______066</t>
  </si>
  <si>
    <t>CABRERO_______066CHARRUA_______066</t>
  </si>
  <si>
    <t>CAUQUENES_____066LAVEGA________066</t>
  </si>
  <si>
    <t>CAUQUENES_____066PARRAL________066</t>
  </si>
  <si>
    <t>CHARRUA_______066CHOLGUAN______066</t>
  </si>
  <si>
    <t>CHARRUA_______066LAJA__________066</t>
  </si>
  <si>
    <t>CHARRUA_______066TRESESQUINAS__066</t>
  </si>
  <si>
    <t>CHILLAN_______066MONTERRICO____066</t>
  </si>
  <si>
    <t>CHILLAN_______066QUILMO________066</t>
  </si>
  <si>
    <t>CHILLAN_______066STA.ELVIRA____066</t>
  </si>
  <si>
    <t>COCHARCAS_____066MONTERRICO____066</t>
  </si>
  <si>
    <t>COCHARCAS_____066S.CARLOS______066</t>
  </si>
  <si>
    <t>ELAVELLANO____066M.DEVELASCO___066</t>
  </si>
  <si>
    <t>L.ANGELES_____066M.DEVELASCO___066</t>
  </si>
  <si>
    <t>L.ANGELES_____066NEGRETE_______066</t>
  </si>
  <si>
    <t>L.ANGELES_____066PANGUE________066</t>
  </si>
  <si>
    <t>LONGAVI_______066RETIRO________066</t>
  </si>
  <si>
    <t>NEGRETE_______066RENAICO_______066</t>
  </si>
  <si>
    <t>NIQUEN________066S.CARLOS______066</t>
  </si>
  <si>
    <t>NIQUEN________066S.GREGORIO____066</t>
  </si>
  <si>
    <t>PARRAL________066RETIRO________066</t>
  </si>
  <si>
    <t>PARRAL________066S.GREGORIO____066</t>
  </si>
  <si>
    <t>QUILMO________066TRESESQUINAS__066</t>
  </si>
  <si>
    <t>CHARRUA_______154CHILLAN_______154</t>
  </si>
  <si>
    <t>CHARRUA_______154L.ANGELES_____154</t>
  </si>
  <si>
    <t>CHARRUA_______154MONTERRICO____154</t>
  </si>
  <si>
    <t>MONTERRICO____154PARRAL________154</t>
  </si>
  <si>
    <t>L.ANGELES_____154STA.LUISA_____154</t>
  </si>
  <si>
    <t>CHARRUA_______220MULCHEN_______220</t>
  </si>
  <si>
    <t>CHARRUA_______220TAP_ROSAL_____220</t>
  </si>
  <si>
    <t>DUQUECO_______220TAP_ROSAL_____220</t>
  </si>
  <si>
    <t>CHARRUA_______220CONCEPCION____220</t>
  </si>
  <si>
    <t>CHARRUA_______220M.DOLORES_____220</t>
  </si>
  <si>
    <t>LAJA__________220M.DOLORES_____220</t>
  </si>
  <si>
    <t>M.DOLORES_____220NACIMIENTO____220</t>
  </si>
  <si>
    <t>MININCO_______220NACIMIENTO____220</t>
  </si>
  <si>
    <t>CONCEPCION____220CONCEPCION____154</t>
  </si>
  <si>
    <t>CHARRUA_______154CONCEPCION____154</t>
  </si>
  <si>
    <t>CHARRUA_______220HUALPEN_______220</t>
  </si>
  <si>
    <t>CHARRUA_______220LAGUNILLAS____220</t>
  </si>
  <si>
    <t>COLLIPULLI____066VICTORIA______066</t>
  </si>
  <si>
    <t>DUQUECO_______220TEMUCO________220</t>
  </si>
  <si>
    <t>MULCHEN_______220CAUTIN________220</t>
  </si>
  <si>
    <t>BOCAMINA______066BOCAMINA______004</t>
  </si>
  <si>
    <t>A.BLANCAS_____066A.BLANCAS_____013</t>
  </si>
  <si>
    <t>ANDALIEN______066ANDALIEN______013</t>
  </si>
  <si>
    <t>CARAMPANGUE___066CARAMPANGUE___013</t>
  </si>
  <si>
    <t>COLOCOLO______066COLOCOLO______013</t>
  </si>
  <si>
    <t>CURANILAHUE___066CURANILAHUE___013</t>
  </si>
  <si>
    <t>EJERCITO______066EJERCITO______013</t>
  </si>
  <si>
    <t>ENACAR________066ENACAR________013</t>
  </si>
  <si>
    <t>L.COLORADAS___066L.COLORADAS___013</t>
  </si>
  <si>
    <t>LATORRE_______066LATORRE_______013</t>
  </si>
  <si>
    <t>LEBU__________066LEBU__________013</t>
  </si>
  <si>
    <t>LOTA__________066LOTA__________013</t>
  </si>
  <si>
    <t>PENCO_________066PENCO_________013</t>
  </si>
  <si>
    <t>SANPEDRO______066SANPEDRO______013</t>
  </si>
  <si>
    <t>T.PINOS_______066T.PINOS_______013</t>
  </si>
  <si>
    <t>TALCAHUANO____066TALCAHUANO____013</t>
  </si>
  <si>
    <t>CHIGUAYANTE___066CHIGUAYANTE___015</t>
  </si>
  <si>
    <t>COLCURA_______066COLCURA_______015</t>
  </si>
  <si>
    <t>CORONEL_______066CORONEL_______015</t>
  </si>
  <si>
    <t>ESCUADRON_____066ESCUADRON_____015</t>
  </si>
  <si>
    <t>LIRQUEN_______066LIRQUEN_______015</t>
  </si>
  <si>
    <t>MAHNS_________066MAHNS_________015</t>
  </si>
  <si>
    <t>PERALES_______066PERALES_______015</t>
  </si>
  <si>
    <t>PUCHOCO_______066PUCHOCO_______015</t>
  </si>
  <si>
    <t>TUMBES________066TUMBES________015</t>
  </si>
  <si>
    <t>CAÑETE________066CAÑETE________023</t>
  </si>
  <si>
    <t>TOME__________066TOME__________023</t>
  </si>
  <si>
    <t>S.VICENTE_____154S.VICENTE_____013</t>
  </si>
  <si>
    <t>A.DERIBERA____154A.DERIBERA____066</t>
  </si>
  <si>
    <t>CONCEPCION____154CONCEPCION____066</t>
  </si>
  <si>
    <t>CORONEL_______154CORONEL_______066</t>
  </si>
  <si>
    <t>S.VICENTE_____154S.VICENTE_____066</t>
  </si>
  <si>
    <t>TALCAHUANO____154TALCAHUANO____066</t>
  </si>
  <si>
    <t>HUALPEN_______154PETROPOWER____066</t>
  </si>
  <si>
    <t>HUALPEN_______220HUALPEN_______154</t>
  </si>
  <si>
    <t>LAGUNILLAS____220LAGUNILLAS____154</t>
  </si>
  <si>
    <t>A.BLANCAS_____066CORONEL_______066</t>
  </si>
  <si>
    <t>A.BLANCAS_____066PUCHOCO_______066</t>
  </si>
  <si>
    <t>A.BLANCAS_____066TAP_POLPAICO__066</t>
  </si>
  <si>
    <t>A.DERIBERA____066ANDALIEN______066</t>
  </si>
  <si>
    <t>A.DERIBERA____066CHIGUAYANTE___066</t>
  </si>
  <si>
    <t>A.DERIBERA____066COLOCOLO______066</t>
  </si>
  <si>
    <t>A.DERIBERA____066EJERCITO______066</t>
  </si>
  <si>
    <t>A.DERIBERA____066PENCO_________066</t>
  </si>
  <si>
    <t>A.DERIBERA____066PERALES_______066</t>
  </si>
  <si>
    <t>ANDALIEN______066CONCEPCION____066</t>
  </si>
  <si>
    <t>BELLAVISTA____066PENCO_________066</t>
  </si>
  <si>
    <t>BELLAVISTA____066TOME__________066</t>
  </si>
  <si>
    <t>CAÑETE________066T.PINOS_______066</t>
  </si>
  <si>
    <t>CARAMPANGUE___066CURANILAHUE___066</t>
  </si>
  <si>
    <t>CARAMPANGUE___066HORCONES______066</t>
  </si>
  <si>
    <t>COLCURA_______066ENACAR________066</t>
  </si>
  <si>
    <t>COLCURA_______066HORCONES______066</t>
  </si>
  <si>
    <t>CONCEPCION____066PENCO_________066</t>
  </si>
  <si>
    <t>CONCEPCION____066S.P.PAPELES___066</t>
  </si>
  <si>
    <t>CONCEPCION____066SANPEDRO______066</t>
  </si>
  <si>
    <t>CORONEL_______066ENACAR________066</t>
  </si>
  <si>
    <t>CORONEL_______066L.COLORADAS___066</t>
  </si>
  <si>
    <t>CORONEL_______066LOTA__________066</t>
  </si>
  <si>
    <t>CORONEL_______066S.P.PAPELES___066</t>
  </si>
  <si>
    <t>CURANILAHUE___066T.PINOS_______066</t>
  </si>
  <si>
    <t>ESCUADRON_____066TAP_POLPAICO__066</t>
  </si>
  <si>
    <t>HORCONES______066LOTA__________066</t>
  </si>
  <si>
    <t>L.COLORADAS___066SANPEDRO______066</t>
  </si>
  <si>
    <t>L.INDURA______066LIRQUEN_______066</t>
  </si>
  <si>
    <t>L.INDURA______066PENCO_________066</t>
  </si>
  <si>
    <t>LATORRE_______066TALCAHUANO____066</t>
  </si>
  <si>
    <t>LATORRE_______066TUMBES________066</t>
  </si>
  <si>
    <t>LEBU__________066QUINAHUE______066</t>
  </si>
  <si>
    <t>MAHNS_________066TOME__________066</t>
  </si>
  <si>
    <t>PERALES_______066TALCAHUANO____066</t>
  </si>
  <si>
    <t>QUINAHUE______066T.PINOS_______066</t>
  </si>
  <si>
    <t>CORONEL_______066BOCAMINA______066</t>
  </si>
  <si>
    <t>S.VICENTE_____066C.BIOBIO______066</t>
  </si>
  <si>
    <t>A.DERIBERA____154CONCEPCION____154</t>
  </si>
  <si>
    <t>ARR.PETROQ.___154HUALPEN_______154</t>
  </si>
  <si>
    <t>ARR.PETROQ.___154S.VICENTE_____154</t>
  </si>
  <si>
    <t>CONCEPCION____154S.VICENTE_____154</t>
  </si>
  <si>
    <t>CORONEL_______154QUINENCO______154</t>
  </si>
  <si>
    <t>FOPACO________154LAGUNILLAS____154</t>
  </si>
  <si>
    <t>FOPACO________154MAPAL_________154</t>
  </si>
  <si>
    <t>HUALPEN_______154MAPAL_________154</t>
  </si>
  <si>
    <t>HUALPEN_______154S.VICENTE_____154</t>
  </si>
  <si>
    <t>LAGUNILLAS____154QUINENCO______154</t>
  </si>
  <si>
    <t>S.VICENTE_____154TALCAHUANO____154</t>
  </si>
  <si>
    <t>ARR.PETROQ.___154OXY___________154</t>
  </si>
  <si>
    <t>QUINENCO______154BOCAMINA______154</t>
  </si>
  <si>
    <t>EKA.CHILE_____154OXY___________154</t>
  </si>
  <si>
    <t>EKA.CHILE_____154PETRODOW______154</t>
  </si>
  <si>
    <t>HUALPEN_______220LAGUNILLAS____220</t>
  </si>
  <si>
    <t>AIHUAPI_______066AIHUAPI_______013</t>
  </si>
  <si>
    <t>CHIVILCAN_____066CHIVILCAN_____013</t>
  </si>
  <si>
    <t>COLACO________066COLACO________013</t>
  </si>
  <si>
    <t>CURACAUTIN____066CURACAUTIN____013</t>
  </si>
  <si>
    <t>FRUTILLAR_____066FRUTILLAR_____013</t>
  </si>
  <si>
    <t>IMPERIAL______066IMPERIAL______013</t>
  </si>
  <si>
    <t>L.LAGOS_______066L.LAGOS_______013</t>
  </si>
  <si>
    <t>L.UNION_______066L.UNION_______013</t>
  </si>
  <si>
    <t>LAUTARO_______066LAUTARO_______013</t>
  </si>
  <si>
    <t>LICANCO_______066LICANCO_______013</t>
  </si>
  <si>
    <t>LONCOCHE______066LONCOCHE______013</t>
  </si>
  <si>
    <t>LOS_TAMBORES__066LOS_TAMBORES__013</t>
  </si>
  <si>
    <t>OSORNO________066OSORNO________013</t>
  </si>
  <si>
    <t>P.VARAS_______066P.VARAS_______013</t>
  </si>
  <si>
    <t>PAILLACO______066PAILLACO______013</t>
  </si>
  <si>
    <t>PICARTE_______066PICARTE_______013</t>
  </si>
  <si>
    <t>PICHIRROPULLI_066PICHIRROPULLI_013</t>
  </si>
  <si>
    <t>PILLANLELBUN__066PILLANLELBUN__013</t>
  </si>
  <si>
    <t>PILMAIQUEN____066PILMAIQUEN____013</t>
  </si>
  <si>
    <t>PITRUFQUEN____066PITRUFQUEN____013</t>
  </si>
  <si>
    <t>PLASCASAS_____066PLASCASAS_____013</t>
  </si>
  <si>
    <t>PUCON_________066PUCON_________013</t>
  </si>
  <si>
    <t>PUMAHUE_______066PUMAHUE_______013</t>
  </si>
  <si>
    <t>PURRANQUE_____066PURRANQUE_____013</t>
  </si>
  <si>
    <t>TRAIGUEN______066TRAIGUEN______013</t>
  </si>
  <si>
    <t>VALDIVIA______066VALDIVIA______013</t>
  </si>
  <si>
    <t>VICTORIA______066VICTORIA______013</t>
  </si>
  <si>
    <t>VILLARRICA____066VILLARRICA____013</t>
  </si>
  <si>
    <t>LASENCINAS____066LASENCINAS____015</t>
  </si>
  <si>
    <t>B.BLANCO______066B.BLANCO______023</t>
  </si>
  <si>
    <t>CORRAL________066CORRAL________023</t>
  </si>
  <si>
    <t>PANGUIPULLI___066PANGUIPULLI___023</t>
  </si>
  <si>
    <t>TEMUCO________066TEMUCO________023</t>
  </si>
  <si>
    <t>ANCUD_________110ANCUD_________013</t>
  </si>
  <si>
    <t>CALBUCO_______110CALBUCO_______013</t>
  </si>
  <si>
    <t>CHONCHI_______110CHONCHI_______013</t>
  </si>
  <si>
    <t>DEGAÑ_________110DEGAÑ_________013</t>
  </si>
  <si>
    <t>EMPALME_______110EMPALME_______013</t>
  </si>
  <si>
    <t>PIDPID________110PIDPID________013</t>
  </si>
  <si>
    <t>QUELLON_______110QUELLON_______013</t>
  </si>
  <si>
    <t>CASTRO________110CASTRO________023</t>
  </si>
  <si>
    <t>COLACO________110COLACO________066</t>
  </si>
  <si>
    <t>ANTILLANCA____110AIHUAPI_______066</t>
  </si>
  <si>
    <t>P.MONTT_______220MELIPULLI_____023</t>
  </si>
  <si>
    <t>MARIQUINA_____220MARIQUINA_____023</t>
  </si>
  <si>
    <t>P.MONTT_______220MELIPULLI_____066</t>
  </si>
  <si>
    <t>RAHUE_________220PILAUCO_______066</t>
  </si>
  <si>
    <t>TEMUCO________220TEMUCO________066</t>
  </si>
  <si>
    <t>VALDIVIA______220VALDIVIA______066</t>
  </si>
  <si>
    <t>P.MONTT_______220MELIPULLI_____110</t>
  </si>
  <si>
    <t>CHILOE________220CHILOE________110</t>
  </si>
  <si>
    <t>ANTILLANCA____220ANTILLANCA____110</t>
  </si>
  <si>
    <t>B.BLANCO______066PILAUCO_______066</t>
  </si>
  <si>
    <t>B.BLANCO______066PURRANQUE_____066</t>
  </si>
  <si>
    <t>CHIVILCAN_____066LASENCINAS____066</t>
  </si>
  <si>
    <t>CHIVILCAN_____066TEMUCO________066</t>
  </si>
  <si>
    <t>CORRAL________066T.BOCAS_______066</t>
  </si>
  <si>
    <t>CURACAUTIN____066VICTORIA______066</t>
  </si>
  <si>
    <t>FRUTILLAR_____066P.VARAS_______066</t>
  </si>
  <si>
    <t>FRUTILLAR_____066PURRANQUE_____066</t>
  </si>
  <si>
    <t>IMPERIAL______066LICANCO_______066</t>
  </si>
  <si>
    <t>L.LAGOS_______066PAILLACO______066</t>
  </si>
  <si>
    <t>L.LAGOS_______066PANGUIPULLI___066</t>
  </si>
  <si>
    <t>L.LAGOS_______066VALDIVIA______066</t>
  </si>
  <si>
    <t>L.UNION_______066LOS_TAMBORES__066</t>
  </si>
  <si>
    <t>L.UNION_______066OSORNO________066</t>
  </si>
  <si>
    <t>L.UNION_______066PICHIRROPULLI_066</t>
  </si>
  <si>
    <t>LAUTARO_______066PILLANLELBUN__066</t>
  </si>
  <si>
    <t>LAUTARO_______066VICTORIA______066</t>
  </si>
  <si>
    <t>LICANCO_______066METRENCO______066</t>
  </si>
  <si>
    <t>LICANCO_______066PLASCASAS_____066</t>
  </si>
  <si>
    <t>LONCOCHE______066PITRUFQUEN____066</t>
  </si>
  <si>
    <t>LONCOCHE______066VILLARRICA____066</t>
  </si>
  <si>
    <t>LOS_TAMBORES__066PILAUCO_______066</t>
  </si>
  <si>
    <t>MELIPULLI_____066P.VARAS_______066</t>
  </si>
  <si>
    <t>METRENCO______066PITRUFQUEN____066</t>
  </si>
  <si>
    <t>OSORNO________066PILAUCO_______066</t>
  </si>
  <si>
    <t>OSORNO________066PILMAIQUEN____066</t>
  </si>
  <si>
    <t>PAILLACO______066PICHIRROPULLI_066</t>
  </si>
  <si>
    <t>PICARTE_______066T.BOCAS_______066</t>
  </si>
  <si>
    <t>PICARTE_______066VALDIVIA______066</t>
  </si>
  <si>
    <t>PILLANLELBUN__066TEMUCO________066</t>
  </si>
  <si>
    <t>PLASCASAS_____066TEMUCO________066</t>
  </si>
  <si>
    <t>PUCON_________066VILLARRICA____066</t>
  </si>
  <si>
    <t>PUMAHUE_______066TEMUCO________066</t>
  </si>
  <si>
    <t>TAP_VICTORIA__066TRAIGUEN______066</t>
  </si>
  <si>
    <t>TAP_VICTORIA__066VICTORIA______066</t>
  </si>
  <si>
    <t>AIHUAPI_______066CAPULLO_______066</t>
  </si>
  <si>
    <t>L.LAGOS_______066PULLINQUE_____066</t>
  </si>
  <si>
    <t>LONCOCHE______066PULLINQUE_____066</t>
  </si>
  <si>
    <t>OSORNO________066L.NEGROS______066</t>
  </si>
  <si>
    <t>PANGUIPULLI___066PULLINQUE_____066</t>
  </si>
  <si>
    <t>PILMAIQUEN____066L.NEGROS______066</t>
  </si>
  <si>
    <t>VALDIVIA______066CHUMPULLO_____066</t>
  </si>
  <si>
    <t>ANCUD_________110CHILOE________110</t>
  </si>
  <si>
    <t>CALBUCO_______110EMPALME_______110</t>
  </si>
  <si>
    <t>CASTRO________110CHONCHI_______110</t>
  </si>
  <si>
    <t>CASTRO________110PIDPID________110</t>
  </si>
  <si>
    <t>CHILOE________110DEGAÑ_________110</t>
  </si>
  <si>
    <t>CHILOE________110PIDPID________110</t>
  </si>
  <si>
    <t>CHONCHI_______110QUELLON_______110</t>
  </si>
  <si>
    <t>COLACO________110EMPALME_______110</t>
  </si>
  <si>
    <t>EMPALME_______110MOLINOS_______110</t>
  </si>
  <si>
    <t>CHILOE________110SANPEDROEOL___110</t>
  </si>
  <si>
    <t>ANTILLANCA____110R.BONITO______110</t>
  </si>
  <si>
    <t>CAUTIN________220CIRUELOS______220</t>
  </si>
  <si>
    <t>CAUTIN________220TEMUCO________220</t>
  </si>
  <si>
    <t>CAUTIN________220VALDIVIA______220</t>
  </si>
  <si>
    <t>CIRUELOS______220VALDIVIA______220</t>
  </si>
  <si>
    <t>P.MONTT_______220PICHIRRAHUE___220</t>
  </si>
  <si>
    <t>P.MONTT_______220RAHUE_________220</t>
  </si>
  <si>
    <t>PICHIRRAHUE___220VALDIVIA______220</t>
  </si>
  <si>
    <t>RAHUE_________220VALDIVIA______220</t>
  </si>
  <si>
    <t>CIRUELOS______220MARIQUINA_____220</t>
  </si>
  <si>
    <t>P.MONTT_______220CHILOE________220</t>
  </si>
  <si>
    <t>P.MONTT_______220CANUTILLAR____220</t>
  </si>
  <si>
    <t>RAHUE_________220ANTILLANCA____220</t>
  </si>
  <si>
    <t>MELIPULLI_____110ALTO_BONITO___110</t>
  </si>
  <si>
    <t>ALTO_BONITO___110MOLINOS_______110</t>
  </si>
  <si>
    <t>ALTO_BONITO___110ALTO_BONITO___023</t>
  </si>
  <si>
    <t>A.JAHUEL______066A.JAHUEL______110</t>
  </si>
  <si>
    <t>SAUZAL1_______110A.JAHUEL______110</t>
  </si>
  <si>
    <t>A.JAHUEL______110A.JAHUEL______220</t>
  </si>
  <si>
    <t>BUIN__________013BUIN__________066</t>
  </si>
  <si>
    <t>CACHAPOAL_____013CACHAPOAL_____066</t>
  </si>
  <si>
    <t>CHACAHUIN_____013CHACAHUIN_____066</t>
  </si>
  <si>
    <t>CHIMBARONGO___013CHIMBARONGO___066</t>
  </si>
  <si>
    <t>CHUMAQUITO____013CHUMAQUITO____066</t>
  </si>
  <si>
    <t>CURICO________013CURICO________066</t>
  </si>
  <si>
    <t>CURICO2_______013CURICO________066</t>
  </si>
  <si>
    <t>HOSPITAL______013HOSPITAL______066</t>
  </si>
  <si>
    <t>HUALAÑE_______013HUALAÑE_______066</t>
  </si>
  <si>
    <t>ISLADMAIPO____013ISLADMAIPO____066</t>
  </si>
  <si>
    <t>ITAHUE________013ITAHUE________066</t>
  </si>
  <si>
    <t>L.CABRAS______013L.CABRAS______066</t>
  </si>
  <si>
    <t>LAPALMA_______013LAPALMA_______066</t>
  </si>
  <si>
    <t>LARONDA_______013LARONDA_______066</t>
  </si>
  <si>
    <t>LICANTEN______013LICANTEN______066</t>
  </si>
  <si>
    <t>LIN.NORTE_____013LIN.NORTE_____066</t>
  </si>
  <si>
    <t>LINARES_______013LINARES_______066</t>
  </si>
  <si>
    <t>LOMIRANDA_____013LOMIRANDA_____066</t>
  </si>
  <si>
    <t>MACHALI_______013MACHALI_______066</t>
  </si>
  <si>
    <t>MALLOA________013MALLOA________066</t>
  </si>
  <si>
    <t>QTILCOCO______013MALLOA________066</t>
  </si>
  <si>
    <t>MOLINA________013MOLINA________066</t>
  </si>
  <si>
    <t>NANCAGUA______013NANCAGUA______066</t>
  </si>
  <si>
    <t>PANGUILEMO1___013PANGUILEMO1___066</t>
  </si>
  <si>
    <t>PANIMAVIDA____013PANIMAVIDA____066</t>
  </si>
  <si>
    <t>PARRONAL______013PARRONAL______066</t>
  </si>
  <si>
    <t>PELEQUEN______013PELEQUEN______066</t>
  </si>
  <si>
    <t>PIDUCO________013PIDUCO________066</t>
  </si>
  <si>
    <t>PLACILLA_S____013PLACILLA______066</t>
  </si>
  <si>
    <t>QUINTA________013QUINTA________066</t>
  </si>
  <si>
    <t>RANGUILI______013RANGUILI______066</t>
  </si>
  <si>
    <t>RAUQUEN_______013RAUQUEN_______066</t>
  </si>
  <si>
    <t>RENGO_________013RENGO_________066</t>
  </si>
  <si>
    <t>ROSARIO_______013ROSARIO_______066</t>
  </si>
  <si>
    <t>S.F.MOSTAZAL__013S.F.MOSTAZAL__066</t>
  </si>
  <si>
    <t>S.MIGUEL______013S.MIGUEL______066</t>
  </si>
  <si>
    <t>S.RAFAEL_S____013S.RAFAEL______066</t>
  </si>
  <si>
    <t>S.VICENTETT___013S.VICENTETT___066</t>
  </si>
  <si>
    <t>V.ALEGRE______013V.ALEGRE______066</t>
  </si>
  <si>
    <t>V.PRAT________013V.PRAT________066</t>
  </si>
  <si>
    <t>MAESTRANZA____013MAESTRANZA____066</t>
  </si>
  <si>
    <t>ALAMEDA_______015ALAMEDA_______066</t>
  </si>
  <si>
    <t>COLCHAGUA_____015COLCHAGUA_____066</t>
  </si>
  <si>
    <t>ELMANZANO_____015ELMANZANO_____066</t>
  </si>
  <si>
    <t>FATIMA________015FATIMA________066</t>
  </si>
  <si>
    <t>GRANEROS______015GRANEROS______066</t>
  </si>
  <si>
    <t>LORETO________015LORETO________066</t>
  </si>
  <si>
    <t>MAULE_________015MAULE_________066</t>
  </si>
  <si>
    <t>TUNICHE_______015TUNICHE_______066</t>
  </si>
  <si>
    <t>CONSTIT1______023CONSTIT.______066</t>
  </si>
  <si>
    <t>CONSTIT2______023CONSTIT.______066</t>
  </si>
  <si>
    <t>NIRIVILO______023NIRIVILO______066</t>
  </si>
  <si>
    <t>S.JAVIER______023S.JAVIER______066</t>
  </si>
  <si>
    <t>PIRQUE________013PIRQUE________110</t>
  </si>
  <si>
    <t>SAUZAL________013SAUZAL2_______110</t>
  </si>
  <si>
    <t>CARENA________044PALTO_________110</t>
  </si>
  <si>
    <t>TENO__________013TENO2_________154</t>
  </si>
  <si>
    <t>Y.BUENAS______013Y.BUENAS______154</t>
  </si>
  <si>
    <t>ITAHUE________066ITAHUE________154</t>
  </si>
  <si>
    <t>LINARES_______066LINARES_______154</t>
  </si>
  <si>
    <t>MALLOA________066MALLOA________154</t>
  </si>
  <si>
    <t>MAULE_________066MAULE_________154</t>
  </si>
  <si>
    <t>P.CORTES______066P.CORTES2_____154</t>
  </si>
  <si>
    <t>PAINE_________066PAINE_________154</t>
  </si>
  <si>
    <t>RANCAGUA1_____066RANCAGUA______154</t>
  </si>
  <si>
    <t>RANCAGUA2_____066RANCAGUA______154</t>
  </si>
  <si>
    <t>S.FERNANDO____066S.FERNANDO____154</t>
  </si>
  <si>
    <t>TENO__________066TENO2_________154</t>
  </si>
  <si>
    <t>SAUZAL2_______110SAUZAL________154</t>
  </si>
  <si>
    <t>MAIPO_________110MAIPO_________220</t>
  </si>
  <si>
    <t>MINERO________110MINERO________220</t>
  </si>
  <si>
    <t>A.JAHUEL______154A.JAHUEL______220</t>
  </si>
  <si>
    <t>ITAHUE________154ITAHUE________220</t>
  </si>
  <si>
    <t>ANCOA_________220ANCOA_________500</t>
  </si>
  <si>
    <t>SAUZALITO_____013SAUZAL________013</t>
  </si>
  <si>
    <t>BUIN__________066A.JAHUEL______066</t>
  </si>
  <si>
    <t>RANCAGUA2_____066ALAMEDA_______066</t>
  </si>
  <si>
    <t>FATIMA________066BUIN__________066</t>
  </si>
  <si>
    <t>PAINE_________066BUIN__________066</t>
  </si>
  <si>
    <t>MACHALI_______066CACHAPOAL_____066</t>
  </si>
  <si>
    <t>P.CORTES______066CACHAPOAL_____066</t>
  </si>
  <si>
    <t>LINARES_______066CHACAHUIN_____066</t>
  </si>
  <si>
    <t>PANIMAVIDA____066CHACAHUIN_____066</t>
  </si>
  <si>
    <t>QUINTA________066CHIMBARONGO___066</t>
  </si>
  <si>
    <t>S.FERNANDO____066CHIMBARONGO___066</t>
  </si>
  <si>
    <t>L.LIRIOS______066CHUMAQUITO____066</t>
  </si>
  <si>
    <t>ROSARIO_______066CHUMAQUITO____066</t>
  </si>
  <si>
    <t>S.FERNANDO____066COLCHAGUA_____066</t>
  </si>
  <si>
    <t>NIRIVILO______066CONSTIT.______066</t>
  </si>
  <si>
    <t>MOLINA________066CURICO________066</t>
  </si>
  <si>
    <t>RAUQUEN_______066CURICO________066</t>
  </si>
  <si>
    <t>INDURA________066DOLE__________066</t>
  </si>
  <si>
    <t>RANCAGUA1_____066DOLE__________066</t>
  </si>
  <si>
    <t>L.CABRAS______066ELMANZANO_____066</t>
  </si>
  <si>
    <t>HOSPITAL______066FATIMA________066</t>
  </si>
  <si>
    <t>INDURA________066GRANEROS______066</t>
  </si>
  <si>
    <t>S.F.MOSTAZAL__066GRANEROS______066</t>
  </si>
  <si>
    <t>TAP_HOSPITAL__066HOSPITAL______066</t>
  </si>
  <si>
    <t>LICANTEN______066HUALAÑE_______066</t>
  </si>
  <si>
    <t>PARRONAL______066HUALAÑE_______066</t>
  </si>
  <si>
    <t>RANGUILI______066HUALAÑE_______066</t>
  </si>
  <si>
    <t>PAINE_________066ISLADMAIPO____066</t>
  </si>
  <si>
    <t>MOLINA________066ITAHUE________066</t>
  </si>
  <si>
    <t>S.RAFAEL______066ITAHUE________066</t>
  </si>
  <si>
    <t>TAP_S.RAFAEL__066ITAHUE________066</t>
  </si>
  <si>
    <t>S.VICENTETT___066L.CABRAS______066</t>
  </si>
  <si>
    <t>MAESTRANZA____066L.LIRIOS______066</t>
  </si>
  <si>
    <t>S.JAVIER______066LAPALMA_______066</t>
  </si>
  <si>
    <t>TALCA2________066LAPALMA_______066</t>
  </si>
  <si>
    <t>S.FERNANDO____066LARONDA_______066</t>
  </si>
  <si>
    <t>S.VICENTETT___066LARONDA_______066</t>
  </si>
  <si>
    <t>LINARES_______066LIN.NORTE_____066</t>
  </si>
  <si>
    <t>V.ALEGRE______066LIN.NORTE_____066</t>
  </si>
  <si>
    <t>P.CORTES______066LOMIRANDA_____066</t>
  </si>
  <si>
    <t>P.CORTES______066LORETO________066</t>
  </si>
  <si>
    <t>RANCAGUA1_____066MAESTRANZA____066</t>
  </si>
  <si>
    <t>PELEQUEN______066MALLOA________066</t>
  </si>
  <si>
    <t>S.VICENTETT___066MALLOA________066</t>
  </si>
  <si>
    <t>S.MIGUEL______066MAULE_________066</t>
  </si>
  <si>
    <t>TALCA2________066MAULE_________066</t>
  </si>
  <si>
    <t>PLACILLA______066NANCAGUA______066</t>
  </si>
  <si>
    <t>S.JAVIER______066NIRIVILO______066</t>
  </si>
  <si>
    <t>TUNICHE_______066P.CORTES______066</t>
  </si>
  <si>
    <t>TAP_HOSPITAL__066PAINE_________066</t>
  </si>
  <si>
    <t>TALCA1________066PANGUILEMO1___066</t>
  </si>
  <si>
    <t>TAP_S.RAFAEL__066PANGUILEMO1___066</t>
  </si>
  <si>
    <t>S.RAFAEL______066PANGUILEMO2___066</t>
  </si>
  <si>
    <t>TALCA1________066PANGUILEMO2___066</t>
  </si>
  <si>
    <t>V.PRAT________066PARRONAL______066</t>
  </si>
  <si>
    <t>RENGO_________066PELEQUEN______066</t>
  </si>
  <si>
    <t>S.FERNANDO____066PELEQUEN______066</t>
  </si>
  <si>
    <t>TALCA2________066PIDUCO________066</t>
  </si>
  <si>
    <t>S.FERNANDO____066PLACILLA______066</t>
  </si>
  <si>
    <t>TENO__________066QUINTA________066</t>
  </si>
  <si>
    <t>TENO__________066RAUQUEN_______066</t>
  </si>
  <si>
    <t>ROSARIO_______066RENGO_________066</t>
  </si>
  <si>
    <t>V.ALEGRE______066S.JAVIER______066</t>
  </si>
  <si>
    <t>TALCA2________066S.MIGUEL______066</t>
  </si>
  <si>
    <t>TALCA1________066SAN_CLEMENTE__066</t>
  </si>
  <si>
    <t>V.PRAT________066TAP_S.RAFAEL__066</t>
  </si>
  <si>
    <t>PIRQUE________110MAIPO_________110</t>
  </si>
  <si>
    <t>PIRQUE________110PALTO_________110</t>
  </si>
  <si>
    <t>PAINE_________154A.JAHUEL______154</t>
  </si>
  <si>
    <t>TUNICHE1______154A.JAHUEL______154</t>
  </si>
  <si>
    <t>TILCOCO2______154INDAC_________154</t>
  </si>
  <si>
    <t>MAULE_________154ITAHUE________154</t>
  </si>
  <si>
    <t>TENO1_________154ITAHUE________154</t>
  </si>
  <si>
    <t>TENO2_________154ITAHUE________154</t>
  </si>
  <si>
    <t>Y.BUENAS______154LINARES_______154</t>
  </si>
  <si>
    <t>TILCOCO1______154MALLOA________154</t>
  </si>
  <si>
    <t>TILCOCO2______154MALLOA________154</t>
  </si>
  <si>
    <t>TINGUIRIRICA__154MALLOA________154</t>
  </si>
  <si>
    <t>Y.BUENAS______154MAULE_________154</t>
  </si>
  <si>
    <t>TILCOCO1______154P.CORTES1_____154</t>
  </si>
  <si>
    <t>TUNICHE1______154P.CORTES1_____154</t>
  </si>
  <si>
    <t>TILCOCO2______154P.CORTES2_____154</t>
  </si>
  <si>
    <t>TUNICHE2______154P.CORTES2_____154</t>
  </si>
  <si>
    <t>TUNICHE2______154PAINE_________154</t>
  </si>
  <si>
    <t>TUNICHE1______154RANCAGUA______154</t>
  </si>
  <si>
    <t>TUNICHE2______154RANCAGUA______154</t>
  </si>
  <si>
    <t>TINGUIRIRICA__154S.FERNANDO____154</t>
  </si>
  <si>
    <t>TINGUIRIRICA__154TENO1_________154</t>
  </si>
  <si>
    <t>TINGUIRIRICA__154TENO2_________154</t>
  </si>
  <si>
    <t>M.MELADO______154ITAHUE________154</t>
  </si>
  <si>
    <t>M.V.CEN.______154RANCAGUA______154</t>
  </si>
  <si>
    <t>CURILLINQUE___154CIPRESES______154</t>
  </si>
  <si>
    <t>M.MELADO______154CURILLINQUE___154</t>
  </si>
  <si>
    <t>SAUZAL________154M.V.CEN.______154</t>
  </si>
  <si>
    <t>MAIPO_________220A.JAHUEL______220</t>
  </si>
  <si>
    <t>COLBUN________220ANCOA_________220</t>
  </si>
  <si>
    <t>ITAHUE________220ANCOA_________220</t>
  </si>
  <si>
    <t>COLBUN________220CANDELARIA____220</t>
  </si>
  <si>
    <t>MAIPO_________220CANDELARIA____220</t>
  </si>
  <si>
    <t>MINERO________220CANDELARIA____220</t>
  </si>
  <si>
    <t>ANCOA_________500AJAHUEL_______500</t>
  </si>
  <si>
    <t>LONGAVI_______066LINARES_______066</t>
  </si>
  <si>
    <t>PARRAL________154LINARES_______154</t>
  </si>
  <si>
    <t>QUIRIHUE______013QUIRIHUE______023</t>
  </si>
  <si>
    <t>HUALTE________013HUALTE________033</t>
  </si>
  <si>
    <t>RECINTO_______013RECINTO_______033</t>
  </si>
  <si>
    <t>QUIRIHUE______023QUIRIHUE______033</t>
  </si>
  <si>
    <t>STA.ELISA_____023STA.ELISA_____033</t>
  </si>
  <si>
    <t>ANGOL_________013ANGOL_________066</t>
  </si>
  <si>
    <t>CABRERO_______013CABRERO_______066</t>
  </si>
  <si>
    <t>CAUQUENES_____013CAUQUENES_____066</t>
  </si>
  <si>
    <t>CHARRUA_______013CHARRUA_______066</t>
  </si>
  <si>
    <t>CHILLAN_______013CHILLAN_______066</t>
  </si>
  <si>
    <t>COCHARCAS_____013COCHARCAS_____066</t>
  </si>
  <si>
    <t>COCHARCAS2____013COCHARCAS_____066</t>
  </si>
  <si>
    <t>COLLIPULLI____013COLLIPULLI____066</t>
  </si>
  <si>
    <t>L.ANGELES_____013L.ANGELES_____066</t>
  </si>
  <si>
    <t>LAJA__________013LAJA__________066</t>
  </si>
  <si>
    <t>LAVEGA________013LAVEGA________066</t>
  </si>
  <si>
    <t>LONGAVI_______013LONGAVI_______066</t>
  </si>
  <si>
    <t>M.DEVELASCO___013M.DEVELASCO___066</t>
  </si>
  <si>
    <t>NEGRETE_______013NEGRETE_______066</t>
  </si>
  <si>
    <t>PARRAL________013PARRAL________066</t>
  </si>
  <si>
    <t>RETIRO________013RETIRO________066</t>
  </si>
  <si>
    <t>S.CARLOS______013S.CARLOS______066</t>
  </si>
  <si>
    <t>S.GREGORIO____013S.GREGORIO____066</t>
  </si>
  <si>
    <t>STA.ELVIRA____013STA.ELVIRA____066</t>
  </si>
  <si>
    <t>TRESESQUINAS__013TRESESQUINAS__066</t>
  </si>
  <si>
    <t>ANGOL_________023ANGOL_________066</t>
  </si>
  <si>
    <t>DUQUECO_______023DUQUECO_______066</t>
  </si>
  <si>
    <t>ELAVELLANO____023ELAVELLANO____066</t>
  </si>
  <si>
    <t>LOS_SAUCES____023LOS_SAUCES____066</t>
  </si>
  <si>
    <t>COCHARCAS_____033COCHARCAS_____066</t>
  </si>
  <si>
    <t>QUILMO________033QUILMO________066</t>
  </si>
  <si>
    <t>CHARRUA_______066CHARRUA_______154</t>
  </si>
  <si>
    <t>CHILLAN_______066CHILLAN_______154</t>
  </si>
  <si>
    <t>L.ANGELES_____066L.ANGELES_____154</t>
  </si>
  <si>
    <t>MONTERRICO____066MONTERRICO____154</t>
  </si>
  <si>
    <t>PARRAL________066PARRAL________154</t>
  </si>
  <si>
    <t>PICOLTUE______023MULCHEN_______220</t>
  </si>
  <si>
    <t>DUQUECO_______066DUQUECO_______220</t>
  </si>
  <si>
    <t>CHARRUA_______154CHARRUA_______220</t>
  </si>
  <si>
    <t>HUALTE________033COCHARCAS_____033</t>
  </si>
  <si>
    <t>QUIRIHUE______033HUALTE________033</t>
  </si>
  <si>
    <t>QUILMO________033L.LAJUELAS____033</t>
  </si>
  <si>
    <t>RECINTO_______033L.LAJUELAS____033</t>
  </si>
  <si>
    <t>STA.ELISA_____033L.LAJUELAS____033</t>
  </si>
  <si>
    <t>COLLIPULLI____066ANGOL_________066</t>
  </si>
  <si>
    <t>LOS_SAUCES____066ANGOL_________066</t>
  </si>
  <si>
    <t>RENAICO_______066ANGOL_________066</t>
  </si>
  <si>
    <t>CHARRUA_______066CABRERO_______066</t>
  </si>
  <si>
    <t>LAVEGA________066CAUQUENES_____066</t>
  </si>
  <si>
    <t>PARRAL________066CAUQUENES_____066</t>
  </si>
  <si>
    <t>CHOLGUAN______066CHARRUA_______066</t>
  </si>
  <si>
    <t>LAJA__________066CHARRUA_______066</t>
  </si>
  <si>
    <t>TRESESQUINAS__066CHARRUA_______066</t>
  </si>
  <si>
    <t>MONTERRICO____066CHILLAN_______066</t>
  </si>
  <si>
    <t>QUILMO________066CHILLAN_______066</t>
  </si>
  <si>
    <t>STA.ELVIRA____066CHILLAN_______066</t>
  </si>
  <si>
    <t>MONTERRICO____066COCHARCAS_____066</t>
  </si>
  <si>
    <t>S.CARLOS______066COCHARCAS_____066</t>
  </si>
  <si>
    <t>M.DEVELASCO___066ELAVELLANO____066</t>
  </si>
  <si>
    <t>M.DEVELASCO___066L.ANGELES_____066</t>
  </si>
  <si>
    <t>NEGRETE_______066L.ANGELES_____066</t>
  </si>
  <si>
    <t>PANGUE________066L.ANGELES_____066</t>
  </si>
  <si>
    <t>RETIRO________066LONGAVI_______066</t>
  </si>
  <si>
    <t>RENAICO_______066NEGRETE_______066</t>
  </si>
  <si>
    <t>S.CARLOS______066NIQUEN________066</t>
  </si>
  <si>
    <t>S.GREGORIO____066NIQUEN________066</t>
  </si>
  <si>
    <t>RETIRO________066PARRAL________066</t>
  </si>
  <si>
    <t>S.GREGORIO____066PARRAL________066</t>
  </si>
  <si>
    <t>TRESESQUINAS__066QUILMO________066</t>
  </si>
  <si>
    <t>CHILLAN_______154CHARRUA_______154</t>
  </si>
  <si>
    <t>L.ANGELES_____154CHARRUA_______154</t>
  </si>
  <si>
    <t>MONTERRICO____154CHARRUA_______154</t>
  </si>
  <si>
    <t>PARRAL________154MONTERRICO____154</t>
  </si>
  <si>
    <t>STA.LUISA_____154L.ANGELES_____154</t>
  </si>
  <si>
    <t>MULCHEN_______220CHARRUA_______220</t>
  </si>
  <si>
    <t>TAP_ROSAL_____220CHARRUA_______220</t>
  </si>
  <si>
    <t>TAP_ROSAL_____220DUQUECO_______220</t>
  </si>
  <si>
    <t>CONCEPCION____220CHARRUA_______220</t>
  </si>
  <si>
    <t>M.DOLORES_____220CHARRUA_______220</t>
  </si>
  <si>
    <t>M.DOLORES_____220LAJA__________220</t>
  </si>
  <si>
    <t>NACIMIENTO____220M.DOLORES_____220</t>
  </si>
  <si>
    <t>NACIMIENTO____220MININCO_______220</t>
  </si>
  <si>
    <t>CONCEPCION____154CONCEPCION____220</t>
  </si>
  <si>
    <t>CONCEPCION____154CHARRUA_______154</t>
  </si>
  <si>
    <t>HUALPEN_______220CHARRUA_______220</t>
  </si>
  <si>
    <t>LAGUNILLAS____220CHARRUA_______220</t>
  </si>
  <si>
    <t>VICTORIA______066COLLIPULLI____066</t>
  </si>
  <si>
    <t>TEMUCO________220DUQUECO_______220</t>
  </si>
  <si>
    <t>CAUTIN________220MULCHEN_______220</t>
  </si>
  <si>
    <t>BOCAMINA______004BOCAMINA______066</t>
  </si>
  <si>
    <t>A.BLANCAS_____013A.BLANCAS_____066</t>
  </si>
  <si>
    <t>ANDALIEN______013ANDALIEN______066</t>
  </si>
  <si>
    <t>CARAMPANGUE___013CARAMPANGUE___066</t>
  </si>
  <si>
    <t>COLOCOLO______013COLOCOLO______066</t>
  </si>
  <si>
    <t>CURANILAHUE___013CURANILAHUE___066</t>
  </si>
  <si>
    <t>EJERCITO______013EJERCITO______066</t>
  </si>
  <si>
    <t>ENACAR________013ENACAR________066</t>
  </si>
  <si>
    <t>L.COLORADAS___013L.COLORADAS___066</t>
  </si>
  <si>
    <t>LATORRE_______013LATORRE_______066</t>
  </si>
  <si>
    <t>LEBU__________013LEBU__________066</t>
  </si>
  <si>
    <t>LOTA__________013LOTA__________066</t>
  </si>
  <si>
    <t>PENCO_________013PENCO_________066</t>
  </si>
  <si>
    <t>SANPEDRO______013SANPEDRO______066</t>
  </si>
  <si>
    <t>T.PINOS_______013T.PINOS_______066</t>
  </si>
  <si>
    <t>TALCAHUANO____013TALCAHUANO____066</t>
  </si>
  <si>
    <t>CHIGUAYANTE___015CHIGUAYANTE___066</t>
  </si>
  <si>
    <t>COLCURA_______015COLCURA_______066</t>
  </si>
  <si>
    <t>CORONEL_______015CORONEL_______066</t>
  </si>
  <si>
    <t>ESCUADRON_____015ESCUADRON_____066</t>
  </si>
  <si>
    <t>LIRQUEN_______015LIRQUEN_______066</t>
  </si>
  <si>
    <t>MAHNS_________015MAHNS_________066</t>
  </si>
  <si>
    <t>PERALES_______015PERALES_______066</t>
  </si>
  <si>
    <t>PUCHOCO_______015PUCHOCO_______066</t>
  </si>
  <si>
    <t>TUMBES________015TUMBES________066</t>
  </si>
  <si>
    <t>CAÑETE________023CAÑETE________066</t>
  </si>
  <si>
    <t>TOME__________023TOME__________066</t>
  </si>
  <si>
    <t>S.VICENTE_____013S.VICENTE_____154</t>
  </si>
  <si>
    <t>A.DERIBERA____066A.DERIBERA____154</t>
  </si>
  <si>
    <t>CONCEPCION____066CONCEPCION____154</t>
  </si>
  <si>
    <t>CORONEL_______066CORONEL_______154</t>
  </si>
  <si>
    <t>S.VICENTE_____066S.VICENTE_____154</t>
  </si>
  <si>
    <t>TALCAHUANO____066TALCAHUANO____154</t>
  </si>
  <si>
    <t>PETROPOWER____066HUALPEN_______154</t>
  </si>
  <si>
    <t>HUALPEN_______154HUALPEN_______220</t>
  </si>
  <si>
    <t>LAGUNILLAS____154LAGUNILLAS____220</t>
  </si>
  <si>
    <t>CORONEL_______066A.BLANCAS_____066</t>
  </si>
  <si>
    <t>PUCHOCO_______066A.BLANCAS_____066</t>
  </si>
  <si>
    <t>TAP_POLPAICO__066A.BLANCAS_____066</t>
  </si>
  <si>
    <t>ANDALIEN______066A.DERIBERA____066</t>
  </si>
  <si>
    <t>CHIGUAYANTE___066A.DERIBERA____066</t>
  </si>
  <si>
    <t>COLOCOLO______066A.DERIBERA____066</t>
  </si>
  <si>
    <t>EJERCITO______066A.DERIBERA____066</t>
  </si>
  <si>
    <t>PENCO_________066A.DERIBERA____066</t>
  </si>
  <si>
    <t>PERALES_______066A.DERIBERA____066</t>
  </si>
  <si>
    <t>CONCEPCION____066ANDALIEN______066</t>
  </si>
  <si>
    <t>PENCO_________066BELLAVISTA____066</t>
  </si>
  <si>
    <t>TOME__________066BELLAVISTA____066</t>
  </si>
  <si>
    <t>T.PINOS_______066CAÑETE________066</t>
  </si>
  <si>
    <t>CURANILAHUE___066CARAMPANGUE___066</t>
  </si>
  <si>
    <t>HORCONES______066CARAMPANGUE___066</t>
  </si>
  <si>
    <t>ENACAR________066COLCURA_______066</t>
  </si>
  <si>
    <t>HORCONES______066COLCURA_______066</t>
  </si>
  <si>
    <t>PENCO_________066CONCEPCION____066</t>
  </si>
  <si>
    <t>S.P.PAPELES___066CONCEPCION____066</t>
  </si>
  <si>
    <t>SANPEDRO______066CONCEPCION____066</t>
  </si>
  <si>
    <t>ENACAR________066CORONEL_______066</t>
  </si>
  <si>
    <t>L.COLORADAS___066CORONEL_______066</t>
  </si>
  <si>
    <t>LOTA__________066CORONEL_______066</t>
  </si>
  <si>
    <t>S.P.PAPELES___066CORONEL_______066</t>
  </si>
  <si>
    <t>T.PINOS_______066CURANILAHUE___066</t>
  </si>
  <si>
    <t>TAP_POLPAICO__066ESCUADRON_____066</t>
  </si>
  <si>
    <t>LOTA__________066HORCONES______066</t>
  </si>
  <si>
    <t>SANPEDRO______066L.COLORADAS___066</t>
  </si>
  <si>
    <t>LIRQUEN_______066L.INDURA______066</t>
  </si>
  <si>
    <t>PENCO_________066L.INDURA______066</t>
  </si>
  <si>
    <t>TALCAHUANO____066LATORRE_______066</t>
  </si>
  <si>
    <t>TUMBES________066LATORRE_______066</t>
  </si>
  <si>
    <t>QUINAHUE______066LEBU__________066</t>
  </si>
  <si>
    <t>TOME__________066MAHNS_________066</t>
  </si>
  <si>
    <t>TALCAHUANO____066PERALES_______066</t>
  </si>
  <si>
    <t>T.PINOS_______066QUINAHUE______066</t>
  </si>
  <si>
    <t>BOCAMINA______066CORONEL_______066</t>
  </si>
  <si>
    <t>C.BIOBIO______066S.VICENTE_____066</t>
  </si>
  <si>
    <t>CONCEPCION____154A.DERIBERA____154</t>
  </si>
  <si>
    <t>HUALPEN_______154ARR.PETROQ.___154</t>
  </si>
  <si>
    <t>S.VICENTE_____154ARR.PETROQ.___154</t>
  </si>
  <si>
    <t>S.VICENTE_____154CONCEPCION____154</t>
  </si>
  <si>
    <t>QUINENCO______154CORONEL_______154</t>
  </si>
  <si>
    <t>LAGUNILLAS____154FOPACO________154</t>
  </si>
  <si>
    <t>MAPAL_________154FOPACO________154</t>
  </si>
  <si>
    <t>MAPAL_________154HUALPEN_______154</t>
  </si>
  <si>
    <t>S.VICENTE_____154HUALPEN_______154</t>
  </si>
  <si>
    <t>QUINENCO______154LAGUNILLAS____154</t>
  </si>
  <si>
    <t>TALCAHUANO____154S.VICENTE_____154</t>
  </si>
  <si>
    <t>OXY___________154ARR.PETROQ.___154</t>
  </si>
  <si>
    <t>BOCAMINA______154QUINENCO______154</t>
  </si>
  <si>
    <t>OXY___________154EKA.CHILE_____154</t>
  </si>
  <si>
    <t>PETRODOW______154EKA.CHILE_____154</t>
  </si>
  <si>
    <t>LAGUNILLAS____220HUALPEN_______220</t>
  </si>
  <si>
    <t>AIHUAPI_______013AIHUAPI_______066</t>
  </si>
  <si>
    <t>CHIVILCAN_____013CHIVILCAN_____066</t>
  </si>
  <si>
    <t>COLACO________013COLACO________066</t>
  </si>
  <si>
    <t>CURACAUTIN____013CURACAUTIN____066</t>
  </si>
  <si>
    <t>FRUTILLAR_____013FRUTILLAR_____066</t>
  </si>
  <si>
    <t>IMPERIAL______013IMPERIAL______066</t>
  </si>
  <si>
    <t>L.LAGOS_______013L.LAGOS_______066</t>
  </si>
  <si>
    <t>L.UNION_______013L.UNION_______066</t>
  </si>
  <si>
    <t>LAUTARO_______013LAUTARO_______066</t>
  </si>
  <si>
    <t>LICANCO_______013LICANCO_______066</t>
  </si>
  <si>
    <t>LONCOCHE______013LONCOCHE______066</t>
  </si>
  <si>
    <t>LOS_TAMBORES__013LOS_TAMBORES__066</t>
  </si>
  <si>
    <t>OSORNO________013OSORNO________066</t>
  </si>
  <si>
    <t>P.VARAS_______013P.VARAS_______066</t>
  </si>
  <si>
    <t>PAILLACO______013PAILLACO______066</t>
  </si>
  <si>
    <t>PICARTE_______013PICARTE_______066</t>
  </si>
  <si>
    <t>PICHIRROPULLI_013PICHIRROPULLI_066</t>
  </si>
  <si>
    <t>PILLANLELBUN__013PILLANLELBUN__066</t>
  </si>
  <si>
    <t>PILMAIQUEN____013PILMAIQUEN____066</t>
  </si>
  <si>
    <t>PITRUFQUEN____013PITRUFQUEN____066</t>
  </si>
  <si>
    <t>PLASCASAS_____013PLASCASAS_____066</t>
  </si>
  <si>
    <t>PUCON_________013PUCON_________066</t>
  </si>
  <si>
    <t>PUMAHUE_______013PUMAHUE_______066</t>
  </si>
  <si>
    <t>PURRANQUE_____013PURRANQUE_____066</t>
  </si>
  <si>
    <t>TRAIGUEN______013TRAIGUEN______066</t>
  </si>
  <si>
    <t>VALDIVIA______013VALDIVIA______066</t>
  </si>
  <si>
    <t>VICTORIA______013VICTORIA______066</t>
  </si>
  <si>
    <t>VILLARRICA____013VILLARRICA____066</t>
  </si>
  <si>
    <t>LASENCINAS____015LASENCINAS____066</t>
  </si>
  <si>
    <t>B.BLANCO______023B.BLANCO______066</t>
  </si>
  <si>
    <t>CORRAL________023CORRAL________066</t>
  </si>
  <si>
    <t>PANGUIPULLI___023PANGUIPULLI___066</t>
  </si>
  <si>
    <t>TEMUCO________023TEMUCO________066</t>
  </si>
  <si>
    <t>ANCUD_________013ANCUD_________110</t>
  </si>
  <si>
    <t>CALBUCO_______013CALBUCO_______110</t>
  </si>
  <si>
    <t>CHONCHI_______013CHONCHI_______110</t>
  </si>
  <si>
    <t>DEGAÑ_________013DEGAÑ_________110</t>
  </si>
  <si>
    <t>EMPALME_______013EMPALME_______110</t>
  </si>
  <si>
    <t>PIDPID________013PIDPID________110</t>
  </si>
  <si>
    <t>QUELLON_______013QUELLON_______110</t>
  </si>
  <si>
    <t>CASTRO________023CASTRO________110</t>
  </si>
  <si>
    <t>COLACO________066COLACO________110</t>
  </si>
  <si>
    <t>AIHUAPI_______066ANTILLANCA____110</t>
  </si>
  <si>
    <t>MELIPULLI_____023P.MONTT_______220</t>
  </si>
  <si>
    <t>MARIQUINA_____023MARIQUINA_____220</t>
  </si>
  <si>
    <t>MELIPULLI_____066P.MONTT_______220</t>
  </si>
  <si>
    <t>PILAUCO_______066RAHUE_________220</t>
  </si>
  <si>
    <t>TEMUCO________066TEMUCO________220</t>
  </si>
  <si>
    <t>VALDIVIA______066VALDIVIA______220</t>
  </si>
  <si>
    <t>MELIPULLI_____110P.MONTT_______220</t>
  </si>
  <si>
    <t>CHILOE________110CHILOE________220</t>
  </si>
  <si>
    <t>ANTILLANCA____110ANTILLANCA____220</t>
  </si>
  <si>
    <t>PILAUCO_______066B.BLANCO______066</t>
  </si>
  <si>
    <t>PURRANQUE_____066B.BLANCO______066</t>
  </si>
  <si>
    <t>LASENCINAS____066CHIVILCAN_____066</t>
  </si>
  <si>
    <t>TEMUCO________066CHIVILCAN_____066</t>
  </si>
  <si>
    <t>T.BOCAS_______066CORRAL________066</t>
  </si>
  <si>
    <t>VICTORIA______066CURACAUTIN____066</t>
  </si>
  <si>
    <t>P.VARAS_______066FRUTILLAR_____066</t>
  </si>
  <si>
    <t>PURRANQUE_____066FRUTILLAR_____066</t>
  </si>
  <si>
    <t>LICANCO_______066IMPERIAL______066</t>
  </si>
  <si>
    <t>PAILLACO______066L.LAGOS_______066</t>
  </si>
  <si>
    <t>PANGUIPULLI___066L.LAGOS_______066</t>
  </si>
  <si>
    <t>VALDIVIA______066L.LAGOS_______066</t>
  </si>
  <si>
    <t>LOS_TAMBORES__066L.UNION_______066</t>
  </si>
  <si>
    <t>OSORNO________066L.UNION_______066</t>
  </si>
  <si>
    <t>PICHIRROPULLI_066L.UNION_______066</t>
  </si>
  <si>
    <t>PILLANLELBUN__066LAUTARO_______066</t>
  </si>
  <si>
    <t>VICTORIA______066LAUTARO_______066</t>
  </si>
  <si>
    <t>METRENCO______066LICANCO_______066</t>
  </si>
  <si>
    <t>PLASCASAS_____066LICANCO_______066</t>
  </si>
  <si>
    <t>PITRUFQUEN____066LONCOCHE______066</t>
  </si>
  <si>
    <t>VILLARRICA____066LONCOCHE______066</t>
  </si>
  <si>
    <t>PILAUCO_______066LOS_TAMBORES__066</t>
  </si>
  <si>
    <t>P.VARAS_______066MELIPULLI_____066</t>
  </si>
  <si>
    <t>PITRUFQUEN____066METRENCO______066</t>
  </si>
  <si>
    <t>PILAUCO_______066OSORNO________066</t>
  </si>
  <si>
    <t>PILMAIQUEN____066OSORNO________066</t>
  </si>
  <si>
    <t>PICHIRROPULLI_066PAILLACO______066</t>
  </si>
  <si>
    <t>T.BOCAS_______066PICARTE_______066</t>
  </si>
  <si>
    <t>VALDIVIA______066PICARTE_______066</t>
  </si>
  <si>
    <t>TEMUCO________066PILLANLELBUN__066</t>
  </si>
  <si>
    <t>TEMUCO________066PLASCASAS_____066</t>
  </si>
  <si>
    <t>VILLARRICA____066PUCON_________066</t>
  </si>
  <si>
    <t>TEMUCO________066PUMAHUE_______066</t>
  </si>
  <si>
    <t>TRAIGUEN______066TAP_VICTORIA__066</t>
  </si>
  <si>
    <t>VICTORIA______066TAP_VICTORIA__066</t>
  </si>
  <si>
    <t>CAPULLO_______066AIHUAPI_______066</t>
  </si>
  <si>
    <t>PULLINQUE_____066L.LAGOS_______066</t>
  </si>
  <si>
    <t>PULLINQUE_____066LONCOCHE______066</t>
  </si>
  <si>
    <t>L.NEGROS______066OSORNO________066</t>
  </si>
  <si>
    <t>PULLINQUE_____066PANGUIPULLI___066</t>
  </si>
  <si>
    <t>L.NEGROS______066PILMAIQUEN____066</t>
  </si>
  <si>
    <t>CHUMPULLO_____066VALDIVIA______066</t>
  </si>
  <si>
    <t>CHILOE________110ANCUD_________110</t>
  </si>
  <si>
    <t>EMPALME_______110CALBUCO_______110</t>
  </si>
  <si>
    <t>CHONCHI_______110CASTRO________110</t>
  </si>
  <si>
    <t>PIDPID________110CASTRO________110</t>
  </si>
  <si>
    <t>DEGAÑ_________110CHILOE________110</t>
  </si>
  <si>
    <t>PIDPID________110CHILOE________110</t>
  </si>
  <si>
    <t>QUELLON_______110CHONCHI_______110</t>
  </si>
  <si>
    <t>EMPALME_______110COLACO________110</t>
  </si>
  <si>
    <t>MOLINOS_______110EMPALME_______110</t>
  </si>
  <si>
    <t>SANPEDROEOL___110CHILOE________110</t>
  </si>
  <si>
    <t>R.BONITO______110ANTILLANCA____110</t>
  </si>
  <si>
    <t>CIRUELOS______220CAUTIN________220</t>
  </si>
  <si>
    <t>TEMUCO________220CAUTIN________220</t>
  </si>
  <si>
    <t>VALDIVIA______220CAUTIN________220</t>
  </si>
  <si>
    <t>VALDIVIA______220CIRUELOS______220</t>
  </si>
  <si>
    <t>PICHIRRAHUE___220P.MONTT_______220</t>
  </si>
  <si>
    <t>RAHUE_________220P.MONTT_______220</t>
  </si>
  <si>
    <t>VALDIVIA______220PICHIRRAHUE___220</t>
  </si>
  <si>
    <t>VALDIVIA______220RAHUE_________220</t>
  </si>
  <si>
    <t>MARIQUINA_____220CIRUELOS______220</t>
  </si>
  <si>
    <t>CHILOE________220P.MONTT_______220</t>
  </si>
  <si>
    <t>CANUTILLAR____220P.MONTT_______220</t>
  </si>
  <si>
    <t>ANTILLANCA____220RAHUE_________220</t>
  </si>
  <si>
    <t>ALTO_BONITO___110MELIPULLI_____110</t>
  </si>
  <si>
    <t>MOLINOS_______110ALTO_BONITO___110</t>
  </si>
  <si>
    <t>ALTO_BONITO___023ALTO_BONITO___110</t>
  </si>
  <si>
    <t>N° REGIÓN</t>
  </si>
  <si>
    <t>STX</t>
  </si>
  <si>
    <t>LAS_FLORES</t>
  </si>
  <si>
    <t>ORIZONGAS</t>
  </si>
  <si>
    <t>CCU_TEMU</t>
  </si>
  <si>
    <t>CCU</t>
  </si>
  <si>
    <t>PEUCHEN_______220</t>
  </si>
  <si>
    <t>ERNC</t>
  </si>
  <si>
    <t>G_PMGD_BM_ANCALI</t>
  </si>
  <si>
    <t>G_PMGD_BM_HBS</t>
  </si>
  <si>
    <t>G_PMGD_HP_QUILLAILEO</t>
  </si>
  <si>
    <t>G_PMGD_HP_LOS PADRES</t>
  </si>
  <si>
    <t>G_PMGD_HP_DIUTO</t>
  </si>
  <si>
    <t>G_PMGD_HP_MANZANO</t>
  </si>
  <si>
    <t>G_PMGD_HP_EL_CANELO</t>
  </si>
  <si>
    <t>G_PMGD_HP_ALLIPEN</t>
  </si>
  <si>
    <t>G_PMGD_HP_TRUFUL</t>
  </si>
  <si>
    <t>G_PMGD_HP_DONGUIL</t>
  </si>
  <si>
    <t>G_PMGD_HP_MAISAN</t>
  </si>
  <si>
    <t>G_PMGD_HP_MARIA ELENA</t>
  </si>
  <si>
    <t>G_PMGD_HP_COLLIL</t>
  </si>
  <si>
    <t>G_PMGD_HP_DOÑA_HILDA</t>
  </si>
  <si>
    <t>C_PMGD_HP_DOÑA_HILDA</t>
  </si>
  <si>
    <t>G_PMGD_HP_MUCHI</t>
  </si>
  <si>
    <t>G_PMGD_HP_LAS_FLORES</t>
  </si>
  <si>
    <t>G_PMGD_HP_CONTRA</t>
  </si>
  <si>
    <t>G_PMGD_HP_DON WALTERIO</t>
  </si>
  <si>
    <t>G_PMGD_HP_ENSENADA</t>
  </si>
  <si>
    <t>G_PMGD_HP_LA ARENA</t>
  </si>
  <si>
    <t>G_PMGD_HP_TRUENO</t>
  </si>
  <si>
    <t>C_CTRL_TE_DEGAÑ</t>
  </si>
  <si>
    <t>G_PMGD_TE_JCE</t>
  </si>
  <si>
    <t>G_PMGD_TE_TRAIGUEN</t>
  </si>
  <si>
    <t>G_PMGD_TE_CURACAUTIN</t>
  </si>
  <si>
    <t>G_PMGD_TE_LONQUIMAY</t>
  </si>
  <si>
    <t>G_PMGD_TE_LOUISIANA_PACIFIC_L</t>
  </si>
  <si>
    <t>G_PMGD_TE_EAGON</t>
  </si>
  <si>
    <t>G_PMGD_TE_TRONGOL</t>
  </si>
  <si>
    <t>G_PMGD_TE_ALAMOS</t>
  </si>
  <si>
    <t>G_PMGD_TE_LEBU</t>
  </si>
  <si>
    <t>G_PMGD_HP_LOS_COLONOS</t>
  </si>
  <si>
    <t>G_PMGD_TE_WATT I</t>
  </si>
  <si>
    <t>G_PMGD_TE_WATT II</t>
  </si>
  <si>
    <t>G_PMGD_TE_MULTIEXPORT I</t>
  </si>
  <si>
    <t>G_PMGD_TE_MULTIEXPORT II</t>
  </si>
  <si>
    <t>G_PMGD_TE_LOUISIANA_PACIFIC_P</t>
  </si>
  <si>
    <t>G_PMGD_TE_SKRETTING OSORNO</t>
  </si>
  <si>
    <t>G_CTRL_TE_CORONEL</t>
  </si>
  <si>
    <t>C_PMGD_HP_DIUTO</t>
  </si>
  <si>
    <t>CURILEUFU</t>
  </si>
  <si>
    <t>G_PMGD_HP_CURILEUFU</t>
  </si>
  <si>
    <t>TAP_PULELFU___066</t>
  </si>
  <si>
    <t>TAP_PULELFU___</t>
  </si>
  <si>
    <t>G_PMGD_HP_CURILEUFU_II</t>
  </si>
  <si>
    <t>GORBEA________066</t>
  </si>
  <si>
    <t>GORBEA________</t>
  </si>
  <si>
    <t>GORBEA________013</t>
  </si>
  <si>
    <t>L.NEGROS______013</t>
  </si>
  <si>
    <t>PARQUE_EOLICO_LEBU</t>
  </si>
  <si>
    <t>TALCA_________066</t>
  </si>
  <si>
    <t>TALCA16666</t>
  </si>
  <si>
    <t>TALCA26666</t>
  </si>
  <si>
    <t>TAP_ALAMEDA___066</t>
  </si>
  <si>
    <t>TAP_ALAMEDA___</t>
  </si>
  <si>
    <t>TALCA13661</t>
  </si>
  <si>
    <t>TALCA13662</t>
  </si>
  <si>
    <t>G_CTRL_TE_DEGAÑ</t>
  </si>
  <si>
    <t>TAP_LA_PALOMA_066</t>
  </si>
  <si>
    <t>TAP_LA_PALOMA_</t>
  </si>
  <si>
    <t>MONTTENEV</t>
  </si>
  <si>
    <t>TENEVMONT</t>
  </si>
  <si>
    <t>TENEVCHIL</t>
  </si>
  <si>
    <t>CHILTENEV</t>
  </si>
  <si>
    <t>TENEVSELV</t>
  </si>
  <si>
    <t>QTILCOCO______066</t>
  </si>
  <si>
    <t>MELIPULLI_____220</t>
  </si>
  <si>
    <t>TAP_DUQUECO___066</t>
  </si>
  <si>
    <t>TAP_DUQUECO___</t>
  </si>
  <si>
    <t>TAPNEVADO_____066</t>
  </si>
  <si>
    <t>TAPNEVADO_____</t>
  </si>
  <si>
    <t>CORTR5</t>
  </si>
  <si>
    <t>CORTR6</t>
  </si>
  <si>
    <t>COR15466_3</t>
  </si>
  <si>
    <t>COR15466_4</t>
  </si>
  <si>
    <t>COR15466_5</t>
  </si>
  <si>
    <t>COR15466_6</t>
  </si>
  <si>
    <t>BIOBIO_NEGRETE</t>
  </si>
  <si>
    <t>G_BUREO</t>
  </si>
  <si>
    <t>G_PMGD_HP_BUREO</t>
  </si>
  <si>
    <t>ENLACE________066</t>
  </si>
  <si>
    <t>MASISA________066</t>
  </si>
  <si>
    <t>BUCALEMU______066</t>
  </si>
  <si>
    <t>BUCALEMU______</t>
  </si>
  <si>
    <t>FIBRANOVA_____066</t>
  </si>
  <si>
    <t>CANUTILLAR____013</t>
  </si>
  <si>
    <t>G_RAKI</t>
  </si>
  <si>
    <t>G_PMGD_EO_RAKI</t>
  </si>
  <si>
    <t>G_MUNILQUE_1</t>
  </si>
  <si>
    <t>G_MUNILQUE_2</t>
  </si>
  <si>
    <t>G_PMGD_HP_MUNILQUE1</t>
  </si>
  <si>
    <t>G_PMGD_HP_MUNILQUE2</t>
  </si>
  <si>
    <t>C_RAKI</t>
  </si>
  <si>
    <t>EKA_RAKI</t>
  </si>
  <si>
    <t>C_PMGD_EO_RAKI</t>
  </si>
  <si>
    <t>HUALTE________066</t>
  </si>
  <si>
    <t>HUALT3366</t>
  </si>
  <si>
    <t>HUALT6633</t>
  </si>
  <si>
    <t>LEBU2_________013</t>
  </si>
  <si>
    <t>SAN_CLEMENTE__013</t>
  </si>
  <si>
    <t>SCLE6613</t>
  </si>
  <si>
    <t>SCLE1366</t>
  </si>
  <si>
    <t>CERRO_CHEPE1__066</t>
  </si>
  <si>
    <t>CERRO_CHEPE2__066</t>
  </si>
  <si>
    <t>CERRO_CHEPE1__</t>
  </si>
  <si>
    <t>CERRO_CHEPE2__</t>
  </si>
  <si>
    <t>CCHE2CONC</t>
  </si>
  <si>
    <t>CCHE1CONC</t>
  </si>
  <si>
    <t>CCHE1SPAP</t>
  </si>
  <si>
    <t>CCHE2SPAP</t>
  </si>
  <si>
    <t>TENO__________154</t>
  </si>
  <si>
    <t>CHOLGUAN______013</t>
  </si>
  <si>
    <t>LONCOCHE2_____013</t>
  </si>
  <si>
    <t>G_PMGD_HP_RECA</t>
  </si>
  <si>
    <t>PNUDO</t>
  </si>
  <si>
    <t>PMGD/PMG</t>
  </si>
  <si>
    <t>PICHIL________066</t>
  </si>
  <si>
    <t>PICHIL________023</t>
  </si>
  <si>
    <t>PICHIL________</t>
  </si>
  <si>
    <t>CHARRUA_______500</t>
  </si>
  <si>
    <t>G_PMGD_HP_TRAILELFU</t>
  </si>
  <si>
    <t>TRAILELFU</t>
  </si>
  <si>
    <t>G_TRAILELFU</t>
  </si>
  <si>
    <t>QUILLECO______220</t>
  </si>
  <si>
    <t>QUILLECO______</t>
  </si>
  <si>
    <t>RUCUE_________013</t>
  </si>
  <si>
    <t>QUILLECO______013</t>
  </si>
  <si>
    <t>G_HUAJACHE</t>
  </si>
  <si>
    <t>G_PMGD_EO_HUAJACHE</t>
  </si>
  <si>
    <t>RUCUE_________023</t>
  </si>
  <si>
    <t>PEUCHEN_______023</t>
  </si>
  <si>
    <t>PEUCHEN_______013</t>
  </si>
  <si>
    <t>LLAUQUEREO____023</t>
  </si>
  <si>
    <t>ISLA__________154</t>
  </si>
  <si>
    <t>ISLA__________</t>
  </si>
  <si>
    <t>ISLA__________013</t>
  </si>
  <si>
    <t>z</t>
  </si>
  <si>
    <t>R.BONITO______023</t>
  </si>
  <si>
    <t>C_PMGD_EO_HUAJACHE</t>
  </si>
  <si>
    <t>C_HUAJACHE</t>
  </si>
  <si>
    <t>EKA_HUAJACHE</t>
  </si>
  <si>
    <t>PULLINQUE_____023</t>
  </si>
  <si>
    <t>G_RIO_MULCHEN</t>
  </si>
  <si>
    <t>RIO_MULCHEN</t>
  </si>
  <si>
    <t>G_PMGD_HP_RIOMULCHEN</t>
  </si>
  <si>
    <t>NAHUELBUTA____013</t>
  </si>
  <si>
    <t>NAHUELBUTA____</t>
  </si>
  <si>
    <t>NAHUELBUTA____066</t>
  </si>
  <si>
    <t>G_PMGD_HP_PANGUIPULLI</t>
  </si>
  <si>
    <t>G_PANGUIPULLIPMGD</t>
  </si>
  <si>
    <t>G_ELCANELO</t>
  </si>
  <si>
    <t>SANTACECILIA__</t>
  </si>
  <si>
    <t>G_ITATA</t>
  </si>
  <si>
    <t>SCECTESQ</t>
  </si>
  <si>
    <t>TESQSCEC</t>
  </si>
  <si>
    <t>SANTACLARA____066</t>
  </si>
  <si>
    <t>EMELSRAFEMERA</t>
  </si>
  <si>
    <t>EMELSRAFEMERB</t>
  </si>
  <si>
    <t>EMELSRAFEMERC</t>
  </si>
  <si>
    <t>EMELVPRAEMERA</t>
  </si>
  <si>
    <t>EMELVPRAEMERB</t>
  </si>
  <si>
    <t>EMELVPRAEMERC</t>
  </si>
  <si>
    <t>EMELPRROEMERA</t>
  </si>
  <si>
    <t>EMELPRROEMERB</t>
  </si>
  <si>
    <t>EMELPRROEMERC</t>
  </si>
  <si>
    <t>EMELHUALEMERA</t>
  </si>
  <si>
    <t>EMELHUALEMERB</t>
  </si>
  <si>
    <t>EMELHUALEMERC</t>
  </si>
  <si>
    <t>EMELLICAEMERA</t>
  </si>
  <si>
    <t>EMELLICAEMERB</t>
  </si>
  <si>
    <t>EMELLICAEMERC</t>
  </si>
  <si>
    <t>EMELRANGEMERA</t>
  </si>
  <si>
    <t>EMELRANGEMERB</t>
  </si>
  <si>
    <t>EMELRANGEMERC</t>
  </si>
  <si>
    <t>EMELSCLEEMERA</t>
  </si>
  <si>
    <t>EMELSCLEEMERB</t>
  </si>
  <si>
    <t>EMELSCLEEMERC</t>
  </si>
  <si>
    <t>EMELTALCEMERA</t>
  </si>
  <si>
    <t>EMELTALCEMERB</t>
  </si>
  <si>
    <t>EMELTALCEMERC</t>
  </si>
  <si>
    <t>EMELSJAVEMERA</t>
  </si>
  <si>
    <t>EMELSJAVEMERB</t>
  </si>
  <si>
    <t>EMELSJAVEMERC</t>
  </si>
  <si>
    <t>EMELNIRVEMERA</t>
  </si>
  <si>
    <t>EMELNIRVEMERB</t>
  </si>
  <si>
    <t>EMELNIRVEMERC</t>
  </si>
  <si>
    <t>EMELCONSEMERA</t>
  </si>
  <si>
    <t>EMELCONSEMERB</t>
  </si>
  <si>
    <t>EMELCONSEMERC</t>
  </si>
  <si>
    <t>EMELLINAEMERA</t>
  </si>
  <si>
    <t>EMELLINAEMERB</t>
  </si>
  <si>
    <t>EMELLINAEMERC</t>
  </si>
  <si>
    <t>EMELRETIEMERA</t>
  </si>
  <si>
    <t>EMELRETIEMERB</t>
  </si>
  <si>
    <t>EMELRETIEMERC</t>
  </si>
  <si>
    <t>EMELCAUQEMERA</t>
  </si>
  <si>
    <t>EMELCAUQEMERB</t>
  </si>
  <si>
    <t>EMELCAUQEMERC</t>
  </si>
  <si>
    <t>EMELLVEGEMERA</t>
  </si>
  <si>
    <t>EMELLVEGEMERB</t>
  </si>
  <si>
    <t>EMELLVEGEMERC</t>
  </si>
  <si>
    <t>EMELPARREMERA</t>
  </si>
  <si>
    <t>EMELPARREMERB</t>
  </si>
  <si>
    <t>EMELPARREMERC</t>
  </si>
  <si>
    <t>EMELSGREEMERA</t>
  </si>
  <si>
    <t>EMELSGREEMERB</t>
  </si>
  <si>
    <t>EMELSGREEMERC</t>
  </si>
  <si>
    <t>EMELTOMEEMERA</t>
  </si>
  <si>
    <t>EMELTOMEEMERB</t>
  </si>
  <si>
    <t>EMELTOMEEMERC</t>
  </si>
  <si>
    <t>EMELSCAREMERA</t>
  </si>
  <si>
    <t>EMELSCAREMERB</t>
  </si>
  <si>
    <t>EMELSCAREMERC</t>
  </si>
  <si>
    <t>EMELCOCHEMERA</t>
  </si>
  <si>
    <t>EMELCOCHEMERB</t>
  </si>
  <si>
    <t>EMELCOCHEMERC</t>
  </si>
  <si>
    <t>EMELCHILEMERA</t>
  </si>
  <si>
    <t>EMELCHILEMERB</t>
  </si>
  <si>
    <t>EMELCHILEMERC</t>
  </si>
  <si>
    <t>EMELMAULEMERA</t>
  </si>
  <si>
    <t>EMELMAULEMERB</t>
  </si>
  <si>
    <t>EMELMAULEMERC</t>
  </si>
  <si>
    <t>EMELHUALTEMERA</t>
  </si>
  <si>
    <t>EMELHUALTEMERB</t>
  </si>
  <si>
    <t>EMELHUALTEMERC</t>
  </si>
  <si>
    <t>EMELQUIREMERA</t>
  </si>
  <si>
    <t>EMELQUIREMERB</t>
  </si>
  <si>
    <t>EMELQUIREMERC</t>
  </si>
  <si>
    <t>ETALSRAFEMERA</t>
  </si>
  <si>
    <t>ETALSRAFEMERB</t>
  </si>
  <si>
    <t>ETALSRAFEMERC</t>
  </si>
  <si>
    <t>ETALSCLEEMERA</t>
  </si>
  <si>
    <t>ETALSCLEEMERB</t>
  </si>
  <si>
    <t>ETALSCLEEMERC</t>
  </si>
  <si>
    <t>ETALTALCEMERA</t>
  </si>
  <si>
    <t>ETALTALCEMERB</t>
  </si>
  <si>
    <t>ETALTALCEMERC</t>
  </si>
  <si>
    <t>ETALSJAVEMERA</t>
  </si>
  <si>
    <t>ETALSJAVEMERB</t>
  </si>
  <si>
    <t>ETALSJAVEMERC</t>
  </si>
  <si>
    <t>ETALLPALEMERA</t>
  </si>
  <si>
    <t>ETALLPALEMERB</t>
  </si>
  <si>
    <t>ETALLPALEMERC</t>
  </si>
  <si>
    <t>CGEDCTACGERA</t>
  </si>
  <si>
    <t>CGEDCTACGERB</t>
  </si>
  <si>
    <t>CGEDCTACGERC</t>
  </si>
  <si>
    <t>CGEDCOCHCGERA</t>
  </si>
  <si>
    <t>CGEDCOCHCGERB</t>
  </si>
  <si>
    <t>CGEDCOCHCGERC</t>
  </si>
  <si>
    <t>CGEDCHILCGERA</t>
  </si>
  <si>
    <t>CGEDCHILCGERB</t>
  </si>
  <si>
    <t>CGEDCHILCGERC</t>
  </si>
  <si>
    <t>CGEDLANGCGERA</t>
  </si>
  <si>
    <t>CGEDLANGCGERB</t>
  </si>
  <si>
    <t>CGEDLANGCGERC</t>
  </si>
  <si>
    <t>CGEDLAUTCGERA</t>
  </si>
  <si>
    <t>CGEDLAUTCGERB</t>
  </si>
  <si>
    <t>CGEDLAUTCGERC</t>
  </si>
  <si>
    <t>CGEDPITRCGERA</t>
  </si>
  <si>
    <t>CGEDPITRCGERB</t>
  </si>
  <si>
    <t>CGEDPITRCGERC</t>
  </si>
  <si>
    <t>CGEDLONCCGERA</t>
  </si>
  <si>
    <t>CGEDLONCCGERB</t>
  </si>
  <si>
    <t>CGEDLONCCGERC</t>
  </si>
  <si>
    <t>CGEDTOMECGERA</t>
  </si>
  <si>
    <t>CGEDTOMECGERB</t>
  </si>
  <si>
    <t>CGEDTOMECGERC</t>
  </si>
  <si>
    <t>CGEDANDACGERA</t>
  </si>
  <si>
    <t>CGEDANDACGERB</t>
  </si>
  <si>
    <t>CGEDANDACGERC</t>
  </si>
  <si>
    <t>CGEDARENCGERA</t>
  </si>
  <si>
    <t>CGEDARENCGERB</t>
  </si>
  <si>
    <t>CGEDARENCGERC</t>
  </si>
  <si>
    <t>CGEDCHIGCGERA</t>
  </si>
  <si>
    <t>CGEDCHIGCGERB</t>
  </si>
  <si>
    <t>CGEDCHIGCGERC</t>
  </si>
  <si>
    <t>CGEDCHIVCGERA</t>
  </si>
  <si>
    <t>CGEDCHIVCGERB</t>
  </si>
  <si>
    <t>CGEDCHIVCGERC</t>
  </si>
  <si>
    <t>CGEDCOLOCGERA</t>
  </si>
  <si>
    <t>CGEDCOLOCGERB</t>
  </si>
  <si>
    <t>CGEDCOLOCGERC</t>
  </si>
  <si>
    <t>CGEDCOROCGERA</t>
  </si>
  <si>
    <t>CGEDCOROCGERB</t>
  </si>
  <si>
    <t>CGEDCOROCGERC</t>
  </si>
  <si>
    <t>CGEDDUQUCGERA</t>
  </si>
  <si>
    <t>CGEDDUQUCGERB</t>
  </si>
  <si>
    <t>CGEDDUQUCGERC</t>
  </si>
  <si>
    <t>CGEDEJERCGERA</t>
  </si>
  <si>
    <t>CGEDEJERCGERB</t>
  </si>
  <si>
    <t>CGEDEJERCGERC</t>
  </si>
  <si>
    <t>CGEDELAVCGERA</t>
  </si>
  <si>
    <t>CGEDELAVCGERB</t>
  </si>
  <si>
    <t>CGEDELAVCGERC</t>
  </si>
  <si>
    <t>CGEDESCUCGERA</t>
  </si>
  <si>
    <t>CGEDESCUCGERB</t>
  </si>
  <si>
    <t>CGEDESCUCGERC</t>
  </si>
  <si>
    <t>CGEDLENCCGERA</t>
  </si>
  <si>
    <t>CGEDLENCCGERB</t>
  </si>
  <si>
    <t>CGEDLENCCGERC</t>
  </si>
  <si>
    <t>CGEDLATOCGERA</t>
  </si>
  <si>
    <t>CGEDLATOCGERB</t>
  </si>
  <si>
    <t>CGEDLATOCGERC</t>
  </si>
  <si>
    <t>CGEDLIRQCGERA</t>
  </si>
  <si>
    <t>CGEDLIRQCGERB</t>
  </si>
  <si>
    <t>CGEDLIRQCGERC</t>
  </si>
  <si>
    <t>CGEDLOMACGERA</t>
  </si>
  <si>
    <t>CGEDLOMACGERB</t>
  </si>
  <si>
    <t>CGEDLOMACGERC</t>
  </si>
  <si>
    <t>CGEDMAHNCGERA</t>
  </si>
  <si>
    <t>CGEDMAHNCGERB</t>
  </si>
  <si>
    <t>CGEDMAHNCGERC</t>
  </si>
  <si>
    <t>CGEDMANSCGERA</t>
  </si>
  <si>
    <t>CGEDMANSCGERB</t>
  </si>
  <si>
    <t>CGEDMANSCGERC</t>
  </si>
  <si>
    <t>CGEDMAULCGERA</t>
  </si>
  <si>
    <t>CGEDMAULCGERB</t>
  </si>
  <si>
    <t>CGEDMAULCGERC</t>
  </si>
  <si>
    <t>CGEDPADRCGERA</t>
  </si>
  <si>
    <t>CGEDPADRCGERB</t>
  </si>
  <si>
    <t>CGEDPADRCGERC</t>
  </si>
  <si>
    <t>CGEDPANGCGERA</t>
  </si>
  <si>
    <t>CGEDPANGCGERB</t>
  </si>
  <si>
    <t>CGEDPANGCGERC</t>
  </si>
  <si>
    <t>CGEDPENCCGERA</t>
  </si>
  <si>
    <t>CGEDPENCCGERB</t>
  </si>
  <si>
    <t>CGEDPENCCGERC</t>
  </si>
  <si>
    <t>CGEDPERACGERA</t>
  </si>
  <si>
    <t>CGEDPERACGERB</t>
  </si>
  <si>
    <t>CGEDPERACGERC</t>
  </si>
  <si>
    <t>CGEDPIDUCGERA</t>
  </si>
  <si>
    <t>CGEDPIDUCGERB</t>
  </si>
  <si>
    <t>CGEDPIDUCGERC</t>
  </si>
  <si>
    <t>CGEDPILLCGERA</t>
  </si>
  <si>
    <t>CGEDPILLCGERB</t>
  </si>
  <si>
    <t>CGEDPILLCGERC</t>
  </si>
  <si>
    <t>CGEDPUCHCGERA</t>
  </si>
  <si>
    <t>CGEDPUCHCGERB</t>
  </si>
  <si>
    <t>CGEDPUCHCGERC</t>
  </si>
  <si>
    <t>CGEDPUCOCGERA</t>
  </si>
  <si>
    <t>CGEDPUCOCGERB</t>
  </si>
  <si>
    <t>CGEDPUCOCGERC</t>
  </si>
  <si>
    <t>CGEDPUMACGERA</t>
  </si>
  <si>
    <t>CGEDPUMACGERB</t>
  </si>
  <si>
    <t>CGEDPUMACGERC</t>
  </si>
  <si>
    <t>CGEDSMIGCGERA</t>
  </si>
  <si>
    <t>CGEDSMIGCGERB</t>
  </si>
  <si>
    <t>CGEDSMIGCGERC</t>
  </si>
  <si>
    <t>CGEDSPEDCGERA</t>
  </si>
  <si>
    <t>CGEDSPEDCGERB</t>
  </si>
  <si>
    <t>CGEDSPEDCGERC</t>
  </si>
  <si>
    <t>CGEDSELVCGERA</t>
  </si>
  <si>
    <t>CGEDSELVCGERB</t>
  </si>
  <si>
    <t>CGEDSELVCGERC</t>
  </si>
  <si>
    <t>CGEDTALCCGERA</t>
  </si>
  <si>
    <t>CGEDTALCCGERB</t>
  </si>
  <si>
    <t>CGEDTALCCGERC</t>
  </si>
  <si>
    <t>CGEDTUMBCGERA</t>
  </si>
  <si>
    <t>CGEDTUMBCGERB</t>
  </si>
  <si>
    <t>CGEDTUMBCGERC</t>
  </si>
  <si>
    <t>CGEDCHACCGERA</t>
  </si>
  <si>
    <t>CGEDCHACCGERB</t>
  </si>
  <si>
    <t>CGEDCHACCGERC</t>
  </si>
  <si>
    <t>CGEDLAPACGERA</t>
  </si>
  <si>
    <t>CGEDLAPACGERB</t>
  </si>
  <si>
    <t>CGEDLAPACGERC</t>
  </si>
  <si>
    <t>CGEDVILLCGERA</t>
  </si>
  <si>
    <t>CGEDVILLCGERB</t>
  </si>
  <si>
    <t>CGEDVILLCGERC</t>
  </si>
  <si>
    <t>SUM_CRELL_A</t>
  </si>
  <si>
    <t>SUM_CRELL_B</t>
  </si>
  <si>
    <t>SUM_CRELL_C</t>
  </si>
  <si>
    <t>CRELL</t>
  </si>
  <si>
    <t>CLLAPVARBLOQA</t>
  </si>
  <si>
    <t>CLLAPVARBLOQB</t>
  </si>
  <si>
    <t>CLLAPVARBLOQC</t>
  </si>
  <si>
    <t>CLLAMELIBLOQA</t>
  </si>
  <si>
    <t>CLLAMELIBLOQB</t>
  </si>
  <si>
    <t>CLLAMELIBLOQC</t>
  </si>
  <si>
    <t>SUM_COOPREL_A</t>
  </si>
  <si>
    <t>SUM_COOPREL_B</t>
  </si>
  <si>
    <t>SUM_COOPREL_C</t>
  </si>
  <si>
    <t>COOPREL_VALD</t>
  </si>
  <si>
    <t>LUZOSORNO</t>
  </si>
  <si>
    <t>SUM_LUZOSORNO_A</t>
  </si>
  <si>
    <t>SUM_LUZOSORNO_B</t>
  </si>
  <si>
    <t>SUM_LUZOSORNO_C</t>
  </si>
  <si>
    <t>LOSOPICHBLOQA</t>
  </si>
  <si>
    <t>LOSOPICHBLOQB</t>
  </si>
  <si>
    <t>LOSOPICHBLOQC</t>
  </si>
  <si>
    <t>LOSOBBLABLOQA</t>
  </si>
  <si>
    <t>LOSOBBLABLOQB</t>
  </si>
  <si>
    <t>LOSOBBLABLOQC</t>
  </si>
  <si>
    <t>LOSOLUNIBLOQA</t>
  </si>
  <si>
    <t>LOSOLUNIBLOQB</t>
  </si>
  <si>
    <t>LOSOLUNIBLOQC</t>
  </si>
  <si>
    <t>LOSOAIHUBLOQA</t>
  </si>
  <si>
    <t>LOSOAIHUBLOQB</t>
  </si>
  <si>
    <t>LOSOAIHUBLOQC</t>
  </si>
  <si>
    <t>LOSOOSORBLOQA</t>
  </si>
  <si>
    <t>LOSOOSORBLOQB</t>
  </si>
  <si>
    <t>LOSOOSORBLOQC</t>
  </si>
  <si>
    <t>LOSOPURRBLOQA</t>
  </si>
  <si>
    <t>LOSOPURRBLOQB</t>
  </si>
  <si>
    <t>LOSOPURRBLOQC</t>
  </si>
  <si>
    <t>LOSOFRUTBLOQA</t>
  </si>
  <si>
    <t>LOSOFRUTBLOQB</t>
  </si>
  <si>
    <t>LOSOFRUTBLOQC</t>
  </si>
  <si>
    <t>LOSOLTAMBLOQA</t>
  </si>
  <si>
    <t>LOSOLTAMBLOQB</t>
  </si>
  <si>
    <t>LOSOLTAMBLOQC</t>
  </si>
  <si>
    <t>LOSOPILMBLOQA</t>
  </si>
  <si>
    <t>LOSOPILMBLOQB</t>
  </si>
  <si>
    <t>LOSOPILMBLOQC</t>
  </si>
  <si>
    <t>FRONPICOBLOQA</t>
  </si>
  <si>
    <t>FRONPICOBLOQB</t>
  </si>
  <si>
    <t>FRONPICOBLOQC</t>
  </si>
  <si>
    <t>FRONTEL</t>
  </si>
  <si>
    <t>SUM_FRONTEL_A</t>
  </si>
  <si>
    <t>SUM_FRONTEL_B</t>
  </si>
  <si>
    <t>SUM_FRONTEL_C</t>
  </si>
  <si>
    <t>FRONLSAUBLOQA</t>
  </si>
  <si>
    <t>FRONLSAUBLOQB</t>
  </si>
  <si>
    <t>FRONLSAUBLOQC</t>
  </si>
  <si>
    <t>FRONLEBUBLOQA</t>
  </si>
  <si>
    <t>FRONLEBUBLOQB</t>
  </si>
  <si>
    <t>FRONLEBUBLOQC</t>
  </si>
  <si>
    <t>FRONTRPIBLOQA</t>
  </si>
  <si>
    <t>FRONTRPIBLOQB</t>
  </si>
  <si>
    <t>FRONTRPIBLOQC</t>
  </si>
  <si>
    <t>FRONCANEBLOQA</t>
  </si>
  <si>
    <t>FRONCANEBLOQB</t>
  </si>
  <si>
    <t>FRONCANEBLOQC</t>
  </si>
  <si>
    <t>FRONCURABLOQA</t>
  </si>
  <si>
    <t>FRONCURABLOQB</t>
  </si>
  <si>
    <t>FRONCURABLOQC</t>
  </si>
  <si>
    <t>FRONCARABLOQA</t>
  </si>
  <si>
    <t>FRONCARABLOQB</t>
  </si>
  <si>
    <t>FRONCARABLOQC</t>
  </si>
  <si>
    <t>FRONCOROBLOQA</t>
  </si>
  <si>
    <t>FRONCOROBLOQB</t>
  </si>
  <si>
    <t>FRONCOROBLOQC</t>
  </si>
  <si>
    <t>FRONCABRBLOQA</t>
  </si>
  <si>
    <t>FRONCABRBLOQB</t>
  </si>
  <si>
    <t>FRONCABRBLOQC</t>
  </si>
  <si>
    <t>FRONLAJABLOQA</t>
  </si>
  <si>
    <t>FRONLAJABLOQB</t>
  </si>
  <si>
    <t>FRONLAJABLOQC</t>
  </si>
  <si>
    <t>FRONANGOBLOQA</t>
  </si>
  <si>
    <t>FRONANGOBLOQB</t>
  </si>
  <si>
    <t>FRONANGOBLOQC</t>
  </si>
  <si>
    <t>FRONLOTABLOQA</t>
  </si>
  <si>
    <t>FRONLOTABLOQB</t>
  </si>
  <si>
    <t>FRONLOTABLOQC</t>
  </si>
  <si>
    <t>FRONNGREBLOQA</t>
  </si>
  <si>
    <t>FRONNGREBLOQB</t>
  </si>
  <si>
    <t>FRONNGREBLOQC</t>
  </si>
  <si>
    <t>FRONLANGBLOQA</t>
  </si>
  <si>
    <t>FRONLANGBLOQB</t>
  </si>
  <si>
    <t>FRONLANGBLOQC</t>
  </si>
  <si>
    <t>FRONCOLLBLOQA</t>
  </si>
  <si>
    <t>FRONCOLLBLOQB</t>
  </si>
  <si>
    <t>FRONCOLLBLOQC</t>
  </si>
  <si>
    <t>FRONTRAIBLOQA</t>
  </si>
  <si>
    <t>FRONTRAIBLOQB</t>
  </si>
  <si>
    <t>FRONTRAIBLOQC</t>
  </si>
  <si>
    <t>FRONCRACBLOQA</t>
  </si>
  <si>
    <t>FRONCRACBLOQB</t>
  </si>
  <si>
    <t>FRONCRACBLOQC</t>
  </si>
  <si>
    <t>FRONVICTBLOQA</t>
  </si>
  <si>
    <t>FRONVICTBLOQB</t>
  </si>
  <si>
    <t>FRONVICTBLOQC</t>
  </si>
  <si>
    <t>FRONNAHUBLOQA</t>
  </si>
  <si>
    <t>FRONNAHUBLOQB</t>
  </si>
  <si>
    <t>FRONNAHUBLOQC</t>
  </si>
  <si>
    <t>FRONGORBBLOQA</t>
  </si>
  <si>
    <t>FRONGORBBLOQB</t>
  </si>
  <si>
    <t>FRONGORBBLOQC</t>
  </si>
  <si>
    <t>FRONLAUTBLOQA</t>
  </si>
  <si>
    <t>FRONLAUTBLOQB</t>
  </si>
  <si>
    <t>FRONLAUTBLOQC</t>
  </si>
  <si>
    <t>FRONPILLABLOQA</t>
  </si>
  <si>
    <t>FRONPILLABLOQB</t>
  </si>
  <si>
    <t>FRONPILLABLOQC</t>
  </si>
  <si>
    <t>FRONPITRBLOQA</t>
  </si>
  <si>
    <t>FRONPITRBLOQB</t>
  </si>
  <si>
    <t>FRONPITRBLOQC</t>
  </si>
  <si>
    <t>FRONLICABLOQA</t>
  </si>
  <si>
    <t>FRONLICABLOQB</t>
  </si>
  <si>
    <t>FRONLICABLOQC</t>
  </si>
  <si>
    <t>FRONCHOLBLOQA</t>
  </si>
  <si>
    <t>FRONCHOLBLOQB</t>
  </si>
  <si>
    <t>FRONCHOLBLOQC</t>
  </si>
  <si>
    <t>FRONIMPEBLOQA</t>
  </si>
  <si>
    <t>FRONIMPEBLOQB</t>
  </si>
  <si>
    <t>FRONIMPEBLOQC</t>
  </si>
  <si>
    <t>FRONCHARENBLOQA</t>
  </si>
  <si>
    <t>FRONCHARENBLOQB</t>
  </si>
  <si>
    <t>FRONCHARENBLOQC</t>
  </si>
  <si>
    <t>FRONABANBLOQA</t>
  </si>
  <si>
    <t>FRONABANBLOQB</t>
  </si>
  <si>
    <t>FRONABANBLOQC</t>
  </si>
  <si>
    <t>FRONANDIBLOQA</t>
  </si>
  <si>
    <t>FRONANDIBLOQB</t>
  </si>
  <si>
    <t>FRONANDIBLOQC</t>
  </si>
  <si>
    <t>CCHACHOLA</t>
  </si>
  <si>
    <t>CCHACHOLB</t>
  </si>
  <si>
    <t>CCHACHOLC</t>
  </si>
  <si>
    <t>SUM_COELCHA_A</t>
  </si>
  <si>
    <t>SUM_COELCHA_B</t>
  </si>
  <si>
    <t>SUM_COELCHA_C</t>
  </si>
  <si>
    <t>COELCHA</t>
  </si>
  <si>
    <t>CCHALAJAA</t>
  </si>
  <si>
    <t>CCHALAJAB</t>
  </si>
  <si>
    <t>CCHALAJAC</t>
  </si>
  <si>
    <t>CCHANEGRA</t>
  </si>
  <si>
    <t>CCHANEGRB</t>
  </si>
  <si>
    <t>CCHANEGRC</t>
  </si>
  <si>
    <t>CCHACABRA</t>
  </si>
  <si>
    <t>CCHACABRB</t>
  </si>
  <si>
    <t>CCHACABRC</t>
  </si>
  <si>
    <t>SUM_SAESA_A</t>
  </si>
  <si>
    <t>SUM_SAESA_B</t>
  </si>
  <si>
    <t>SUM_SAESA_C</t>
  </si>
  <si>
    <t>SAESA</t>
  </si>
  <si>
    <t>SAESCALBBLOQA</t>
  </si>
  <si>
    <t>SAESCALBBLOQB</t>
  </si>
  <si>
    <t>SAESCALBBLOQC</t>
  </si>
  <si>
    <t>SAESDEGABLOQA</t>
  </si>
  <si>
    <t>SAESDEGABLOQB</t>
  </si>
  <si>
    <t>SAESDEGABLOQC</t>
  </si>
  <si>
    <t>SAESELEMBLOQA</t>
  </si>
  <si>
    <t>SAESELEMBLOQB</t>
  </si>
  <si>
    <t>SAESELEMBLOQC</t>
  </si>
  <si>
    <t>SAESCOLABLOQA</t>
  </si>
  <si>
    <t>SAESCOLABLOQB</t>
  </si>
  <si>
    <t>SAESCOLABLOQC</t>
  </si>
  <si>
    <t>SAESCHONBLOQA</t>
  </si>
  <si>
    <t>SAESCHONBLOQB</t>
  </si>
  <si>
    <t>SAESCHONBLOQC</t>
  </si>
  <si>
    <t>SAESCASTBLOQA</t>
  </si>
  <si>
    <t>SAESCASTBLOQB</t>
  </si>
  <si>
    <t>SAESCASTBLOQC</t>
  </si>
  <si>
    <t>SAESPIDPBLOQA</t>
  </si>
  <si>
    <t>SAESPIDPBLOQB</t>
  </si>
  <si>
    <t>SAESPIDPBLOQC</t>
  </si>
  <si>
    <t>SAESANCUBLOQA</t>
  </si>
  <si>
    <t>SAESANCUBLOQB</t>
  </si>
  <si>
    <t>SAESANCUBLOQC</t>
  </si>
  <si>
    <t>SAESQUELBLOQA</t>
  </si>
  <si>
    <t>SAESQUELBLOQB</t>
  </si>
  <si>
    <t>SAESQUELBLOQC</t>
  </si>
  <si>
    <t>SAESMELIBLOQA</t>
  </si>
  <si>
    <t>SAESMELIBLOQB</t>
  </si>
  <si>
    <t>SAESMELIBLOQC</t>
  </si>
  <si>
    <t>SAESPILMBLOQA</t>
  </si>
  <si>
    <t>SAESPILMBLOQB</t>
  </si>
  <si>
    <t>SAESPILMBLOQC</t>
  </si>
  <si>
    <t>SAESPULLBLOQA</t>
  </si>
  <si>
    <t>SAESPULLBLOQB</t>
  </si>
  <si>
    <t>SAESPULLBLOQC</t>
  </si>
  <si>
    <t>SAESPANGBLOQA</t>
  </si>
  <si>
    <t>SAESPANGBLOQB</t>
  </si>
  <si>
    <t>SAESPANGBLOQC</t>
  </si>
  <si>
    <t>SAESLTAMBLOQA</t>
  </si>
  <si>
    <t>SAESLTAMBLOQB</t>
  </si>
  <si>
    <t>SAESLTAMBLOQC</t>
  </si>
  <si>
    <t>SAESLONCBLOQA</t>
  </si>
  <si>
    <t>SAESLONCBLOQB</t>
  </si>
  <si>
    <t>SAESLONCBLOQC</t>
  </si>
  <si>
    <t>SAESPVARBLOQA</t>
  </si>
  <si>
    <t>SAESPVARBLOQB</t>
  </si>
  <si>
    <t>SAESPVARBLOQC</t>
  </si>
  <si>
    <t>SAESFRUTBLOQA</t>
  </si>
  <si>
    <t>SAESFRUTBLOQB</t>
  </si>
  <si>
    <t>SAESFRUTBLOQC</t>
  </si>
  <si>
    <t>SAESPURRBLOQA</t>
  </si>
  <si>
    <t>SAESPURRBLOQB</t>
  </si>
  <si>
    <t>SAESPURRBLOQC</t>
  </si>
  <si>
    <t>SAESOSORBLOQA</t>
  </si>
  <si>
    <t>SAESOSORBLOQB</t>
  </si>
  <si>
    <t>SAESOSORBLOQC</t>
  </si>
  <si>
    <t>SAESLAUNBLOQA</t>
  </si>
  <si>
    <t>SAESLAUNBLOQB</t>
  </si>
  <si>
    <t>SAESLAUNBLOQC</t>
  </si>
  <si>
    <t>SAESPICHBLOQA</t>
  </si>
  <si>
    <t>SAESPICHBLOQB</t>
  </si>
  <si>
    <t>SAESPICHBLOQC</t>
  </si>
  <si>
    <t>SAESLOSLBLOQA</t>
  </si>
  <si>
    <t>SAESLOSLBLOQB</t>
  </si>
  <si>
    <t>SAESLOSLBLOQC</t>
  </si>
  <si>
    <t>SAESPICABLOQA</t>
  </si>
  <si>
    <t>SAESPICABLOQB</t>
  </si>
  <si>
    <t>SAESPICABLOQC</t>
  </si>
  <si>
    <t>SAESVALDENBLOQA</t>
  </si>
  <si>
    <t>SAESVALDENBLOQB</t>
  </si>
  <si>
    <t>SAESVALDENBLOQC</t>
  </si>
  <si>
    <t>SAESAIHUBLOQA</t>
  </si>
  <si>
    <t>SAESAIHUBLOQB</t>
  </si>
  <si>
    <t>SAESAIHUBLOQC</t>
  </si>
  <si>
    <t>SAESCORRBLOQA</t>
  </si>
  <si>
    <t>SAESCORRBLOQB</t>
  </si>
  <si>
    <t>SAESCORRBLOQC</t>
  </si>
  <si>
    <t>SAESBBLABLOQA</t>
  </si>
  <si>
    <t>SAESBBLABLOQB</t>
  </si>
  <si>
    <t>SAESBBLABLOQC</t>
  </si>
  <si>
    <t>SAESABONBLOQA</t>
  </si>
  <si>
    <t>SAESABONBLOQB</t>
  </si>
  <si>
    <t>SAESABONBLOQC</t>
  </si>
  <si>
    <t>SAESPICHIBLOQA</t>
  </si>
  <si>
    <t>SAESPICHIBLOQB</t>
  </si>
  <si>
    <t>SAESPICHIBLOQC</t>
  </si>
  <si>
    <t>SAESMARIBLOQA</t>
  </si>
  <si>
    <t>SAESMARIBLOQB</t>
  </si>
  <si>
    <t>SAESMARIBLOQC</t>
  </si>
  <si>
    <t>CODINER</t>
  </si>
  <si>
    <t>SUM_CODINER_A</t>
  </si>
  <si>
    <t>SUM_CODINER_B</t>
  </si>
  <si>
    <t>SUM_CODINER_C</t>
  </si>
  <si>
    <t>CODIGORBBLOQA</t>
  </si>
  <si>
    <t>CODIGORBBLOQB</t>
  </si>
  <si>
    <t>CODIGORBBLOQC</t>
  </si>
  <si>
    <t>CODILONCBLOQA</t>
  </si>
  <si>
    <t>CODILONCBLOQB</t>
  </si>
  <si>
    <t>CODILONCBLOQC</t>
  </si>
  <si>
    <t>CODIVICTBLOQA</t>
  </si>
  <si>
    <t>CODIVICTBLOQB</t>
  </si>
  <si>
    <t>CODIVICTBLOQC</t>
  </si>
  <si>
    <t>CODITRAIBLOQA</t>
  </si>
  <si>
    <t>CODITRAIBLOQB</t>
  </si>
  <si>
    <t>CODITRAIBLOQC</t>
  </si>
  <si>
    <t>CODILAUTBLOQA</t>
  </si>
  <si>
    <t>CODILAUTBLOQB</t>
  </si>
  <si>
    <t>CODILAUTBLOQC</t>
  </si>
  <si>
    <t>CODITEBTBLOQA</t>
  </si>
  <si>
    <t>CODITEBTBLOQB</t>
  </si>
  <si>
    <t>CODITEBTBLOQC</t>
  </si>
  <si>
    <t>CODIPITRBLOQA</t>
  </si>
  <si>
    <t>CODIPITRBLOQB</t>
  </si>
  <si>
    <t>CODIPITRBLOQC</t>
  </si>
  <si>
    <t>CODICHOLBLOQA</t>
  </si>
  <si>
    <t>CODICHOLBLOQB</t>
  </si>
  <si>
    <t>CODICHOLBLOQC</t>
  </si>
  <si>
    <t>SOCOEPA</t>
  </si>
  <si>
    <t>SUM_SOCOEPA_A</t>
  </si>
  <si>
    <t>SUM_SOCOEPA_B</t>
  </si>
  <si>
    <t>SUM_SOCOEPA_C</t>
  </si>
  <si>
    <t>CPAILLAGBLOQA</t>
  </si>
  <si>
    <t>CPAILLAGBLOQB</t>
  </si>
  <si>
    <t>CPAILLAGBLOQC</t>
  </si>
  <si>
    <t>CPAIPAILBLOQA</t>
  </si>
  <si>
    <t>CPAIPAILBLOQB</t>
  </si>
  <si>
    <t>CPAIPAILBLOQC</t>
  </si>
  <si>
    <t>SUM_COOPELAN_A</t>
  </si>
  <si>
    <t>SUM_COOPELAN_B</t>
  </si>
  <si>
    <t>SUM_COOPELAN_C</t>
  </si>
  <si>
    <t>CLANLANGBLOQA</t>
  </si>
  <si>
    <t>CLANLANGBLOQB</t>
  </si>
  <si>
    <t>CLANLANGBLOQC</t>
  </si>
  <si>
    <t>CLANRUCUBLOQA</t>
  </si>
  <si>
    <t>CLANRUCUBLOQB</t>
  </si>
  <si>
    <t>CLANRUCUBLOQC</t>
  </si>
  <si>
    <t>CLANMAMPBLOQA</t>
  </si>
  <si>
    <t>CLANMAMPBLOQB</t>
  </si>
  <si>
    <t>CLANMAMPBLOQC</t>
  </si>
  <si>
    <t>CLANAVELBLOQA</t>
  </si>
  <si>
    <t>CLANAVELBLOQB</t>
  </si>
  <si>
    <t>CLANAVELBLOQC</t>
  </si>
  <si>
    <t>CGEDVALECGERA</t>
  </si>
  <si>
    <t>CGEDVALECGERB</t>
  </si>
  <si>
    <t>CGEDVALECGERC</t>
  </si>
  <si>
    <t>CENCOSUD</t>
  </si>
  <si>
    <t>CAPHUACLIRC</t>
  </si>
  <si>
    <t>CAPHUACLAREN</t>
  </si>
  <si>
    <t>ACCIONA_ENERGIA</t>
  </si>
  <si>
    <t>CCHISELIBLOQA</t>
  </si>
  <si>
    <t>CCHISELIBLOQB</t>
  </si>
  <si>
    <t>CCHISELIBLOQC</t>
  </si>
  <si>
    <t>CCHIRECIBLOQA</t>
  </si>
  <si>
    <t>CCHIRECIBLOQB</t>
  </si>
  <si>
    <t>CCHIRECIBLOQC</t>
  </si>
  <si>
    <t>CCHISCARBLOQA</t>
  </si>
  <si>
    <t>CCHISCARBLOQB</t>
  </si>
  <si>
    <t>CCHISCARBLOQC</t>
  </si>
  <si>
    <t>CCHICOCHBLOQA</t>
  </si>
  <si>
    <t>CCHICOCHBLOQB</t>
  </si>
  <si>
    <t>CCHICOCHBLOQC</t>
  </si>
  <si>
    <t>CCHICHILBLOQA</t>
  </si>
  <si>
    <t>CCHICHILBLOQB</t>
  </si>
  <si>
    <t>CCHICHILBLOQC</t>
  </si>
  <si>
    <t>CCHIHUALBLOQA</t>
  </si>
  <si>
    <t>CCHIHUALBLOQB</t>
  </si>
  <si>
    <t>CCHIHUALBLOQC</t>
  </si>
  <si>
    <t>CCHIBULNBLOQA</t>
  </si>
  <si>
    <t>CCHIBULNBLOQB</t>
  </si>
  <si>
    <t>CCHIBULNBLOQC</t>
  </si>
  <si>
    <t>CCHICIRUBLOQA</t>
  </si>
  <si>
    <t>CCHICIRUBLOQB</t>
  </si>
  <si>
    <t>CCHICIRUBLOQC</t>
  </si>
  <si>
    <t>SANTACLARA____</t>
  </si>
  <si>
    <t>DALCAHUE______110</t>
  </si>
  <si>
    <t>SAESDALCBLOQA</t>
  </si>
  <si>
    <t>SAESDALCBLOQB</t>
  </si>
  <si>
    <t>SAESDALCBLOQC</t>
  </si>
  <si>
    <t>LOSOLNEGBLOQA</t>
  </si>
  <si>
    <t>LOSOLNEGBLOQB</t>
  </si>
  <si>
    <t>LOSOLNEGBLOQC</t>
  </si>
  <si>
    <t>DALCAHUE______023</t>
  </si>
  <si>
    <t>CRIOLAUNBLOQA</t>
  </si>
  <si>
    <t>CRIOLAUNBLOQB</t>
  </si>
  <si>
    <t>CRIOLAUNBLOQC</t>
  </si>
  <si>
    <t>CRIOPILMBLOQA</t>
  </si>
  <si>
    <t>CRIOPILMBLOQB</t>
  </si>
  <si>
    <t>CRIOPILMBLOQC</t>
  </si>
  <si>
    <t>L.NEGROS2_____066</t>
  </si>
  <si>
    <t>L.NEGROS2_____013</t>
  </si>
  <si>
    <t>S.FERNANDO____015</t>
  </si>
  <si>
    <t>TAP_RIOTOLTEN_220</t>
  </si>
  <si>
    <t>TAP_RIOTOLTEN_</t>
  </si>
  <si>
    <t>CAREN</t>
  </si>
  <si>
    <t>LLINYBUEBLOQB</t>
  </si>
  <si>
    <t>LLINYBUEBLOQC</t>
  </si>
  <si>
    <t>LLINLINOBLOQA</t>
  </si>
  <si>
    <t>LLINLINOBLOQB</t>
  </si>
  <si>
    <t>LLINLINOBLOQC</t>
  </si>
  <si>
    <t>LLINPANIBLOQA</t>
  </si>
  <si>
    <t>LLINCONSBLOQA</t>
  </si>
  <si>
    <t>LLINCONSBLOQB</t>
  </si>
  <si>
    <t>LLINCONSBLOQC</t>
  </si>
  <si>
    <t>LLINPANIBLOQB</t>
  </si>
  <si>
    <t>LLINPANIBLOQC</t>
  </si>
  <si>
    <t>LLINYBUEBLOQA</t>
  </si>
  <si>
    <t>L.HIGUERA_____154</t>
  </si>
  <si>
    <t>L.HIGUERA_____</t>
  </si>
  <si>
    <t>Fórmula1</t>
  </si>
  <si>
    <t>L.CONFLUENCIA_154</t>
  </si>
  <si>
    <t>L.CONFLUENCIA_</t>
  </si>
  <si>
    <t>EL_PASO_______154</t>
  </si>
  <si>
    <t>S.ANDRES______154</t>
  </si>
  <si>
    <t>EL_TORO_______220</t>
  </si>
  <si>
    <t>ANTUCO________220</t>
  </si>
  <si>
    <t>ANTUCO________</t>
  </si>
  <si>
    <t>PANGUE________220</t>
  </si>
  <si>
    <t>TAP_TRUPAN____220</t>
  </si>
  <si>
    <t>TAP_TRUPAN____</t>
  </si>
  <si>
    <t>G_LA_ESPERANZA</t>
  </si>
  <si>
    <t>G_MVILLARRICA</t>
  </si>
  <si>
    <t>EOLICA_ESPERANZA</t>
  </si>
  <si>
    <t>FLEONTOME1</t>
  </si>
  <si>
    <t>FLEONTOME2</t>
  </si>
  <si>
    <t>FLEONCAUQ</t>
  </si>
  <si>
    <t>PE_L_B.AIRES__066</t>
  </si>
  <si>
    <t>PE_L_B.AIRES__</t>
  </si>
  <si>
    <t>M_VILLARRICA</t>
  </si>
  <si>
    <t>G_RASO_POWER</t>
  </si>
  <si>
    <t>G_PMGD_TE_ELCANELO1</t>
  </si>
  <si>
    <t>G_CHANLEUFU</t>
  </si>
  <si>
    <t>CHANLEUFU</t>
  </si>
  <si>
    <t>G_PMGD_HP_CHANLEUFU</t>
  </si>
  <si>
    <t>HUACHIPATOGUA</t>
  </si>
  <si>
    <t>TAP_BUREO_____220</t>
  </si>
  <si>
    <t>TAP_BUREO_____</t>
  </si>
  <si>
    <t>C.RENAICO_____023</t>
  </si>
  <si>
    <t>C.A_RENAICO___023</t>
  </si>
  <si>
    <t>C.RENAICO_____</t>
  </si>
  <si>
    <t>C.A_RENAICO___</t>
  </si>
  <si>
    <t>COPIHUES______110</t>
  </si>
  <si>
    <t>COPIHUES______066</t>
  </si>
  <si>
    <t>AIHUAPI_______110</t>
  </si>
  <si>
    <t>NEGRETE_______023</t>
  </si>
  <si>
    <t>de_NEGRETE_______023</t>
  </si>
  <si>
    <t>FRONDUQUBLOQA</t>
  </si>
  <si>
    <t>FRONDUQUBLOQB</t>
  </si>
  <si>
    <t>FRONDUQUBLOQC</t>
  </si>
  <si>
    <t>PANGUE________013</t>
  </si>
  <si>
    <t>G_EL_AGRIO</t>
  </si>
  <si>
    <t>EL_AGRIO</t>
  </si>
  <si>
    <t>G_PMGD_HP_EL_AGRIO</t>
  </si>
  <si>
    <t>CARAMPANGUE___023</t>
  </si>
  <si>
    <t>AGSA</t>
  </si>
  <si>
    <t>G_PMGD_HP_MOLINERA_VILLARRICA</t>
  </si>
  <si>
    <t>G_COLORADO</t>
  </si>
  <si>
    <t>G_PMGD_HP_COLORADO</t>
  </si>
  <si>
    <t>ETALSMIGEMERA</t>
  </si>
  <si>
    <t>ETALSMIGEMERB</t>
  </si>
  <si>
    <t>ETALSMIGEMERC</t>
  </si>
  <si>
    <t>TEMUCO________013</t>
  </si>
  <si>
    <t>FATIMA________154</t>
  </si>
  <si>
    <t>G_REY</t>
  </si>
  <si>
    <t>G_PMGD_TE_REY</t>
  </si>
  <si>
    <t>EDYCE</t>
  </si>
  <si>
    <t>PTQM_ESPERANZA</t>
  </si>
  <si>
    <t>G_HBSGNL</t>
  </si>
  <si>
    <t>G_PMGD_TE_HBSGNL</t>
  </si>
  <si>
    <t>G_TRANQUIL</t>
  </si>
  <si>
    <t>G_PMGD_HP_TRANQUIL</t>
  </si>
  <si>
    <t>EL_ARROYO</t>
  </si>
  <si>
    <t>COEXCA_TALCA</t>
  </si>
  <si>
    <t>ENEL_GENERACION</t>
  </si>
  <si>
    <t>GNEWEN_DIE</t>
  </si>
  <si>
    <t>GNEWEN_GNL</t>
  </si>
  <si>
    <t>G_PIUTEL</t>
  </si>
  <si>
    <t>GENERADORA_PIUTEL</t>
  </si>
  <si>
    <t>G_PMGD_HP_PIUTEL</t>
  </si>
  <si>
    <t>G_PMGD_TE_SOUTHERN_BULBS</t>
  </si>
  <si>
    <t>V_AESHUAAEL</t>
  </si>
  <si>
    <t>V_AESLAGAEL</t>
  </si>
  <si>
    <t>C_AELHUAAES</t>
  </si>
  <si>
    <t>C_AELLAGAES</t>
  </si>
  <si>
    <t>LOUISIANA_PACIFIC_PANGUI</t>
  </si>
  <si>
    <t>LOUISPPANSGA</t>
  </si>
  <si>
    <t>G_BIO_LOS_PINOS</t>
  </si>
  <si>
    <t>MASONITE</t>
  </si>
  <si>
    <t>LPARLONGA</t>
  </si>
  <si>
    <t>LPARLONGB</t>
  </si>
  <si>
    <t>LPARLONGC</t>
  </si>
  <si>
    <t>LPARPARRA</t>
  </si>
  <si>
    <t>LPARPARRB</t>
  </si>
  <si>
    <t>LPARPARRC</t>
  </si>
  <si>
    <t>LPARSGREA</t>
  </si>
  <si>
    <t>LPARSGREB</t>
  </si>
  <si>
    <t>LPARSGREC</t>
  </si>
  <si>
    <t>LAUTARO_______023</t>
  </si>
  <si>
    <t>Fórmula2</t>
  </si>
  <si>
    <t>VPEMEHUAL</t>
  </si>
  <si>
    <t>VPEMELAGU</t>
  </si>
  <si>
    <t>CEPUYHUAL</t>
  </si>
  <si>
    <t>CEPUYLAGU</t>
  </si>
  <si>
    <t>MELON</t>
  </si>
  <si>
    <t>MELON_MOLINO_PTM</t>
  </si>
  <si>
    <t>MELON_PLANTA_PTM</t>
  </si>
  <si>
    <t>GLEBU3</t>
  </si>
  <si>
    <t>CLEBU3</t>
  </si>
  <si>
    <t>GLICAN_ANTILLANCA</t>
  </si>
  <si>
    <t>ORAZUL_CHILE</t>
  </si>
  <si>
    <t>ORAZUL_DUQUECO</t>
  </si>
  <si>
    <t>TAP_P.HONDO___066</t>
  </si>
  <si>
    <t>PASO_HONDO____066</t>
  </si>
  <si>
    <t>PASO_HONDO____013</t>
  </si>
  <si>
    <t>TAP_P.HONDO___</t>
  </si>
  <si>
    <t>PASO_HONDO____</t>
  </si>
  <si>
    <t>PARTPH</t>
  </si>
  <si>
    <t>CAUTPH</t>
  </si>
  <si>
    <t>de_TAP_P.HONDO___066</t>
  </si>
  <si>
    <t>TPHPAR</t>
  </si>
  <si>
    <t>TPHCAU</t>
  </si>
  <si>
    <t>TPHPAH</t>
  </si>
  <si>
    <t>PAHTPH</t>
  </si>
  <si>
    <t>PAH1366</t>
  </si>
  <si>
    <t>PAH6613</t>
  </si>
  <si>
    <t>LPARPAHOA</t>
  </si>
  <si>
    <t>LPARPAHOB</t>
  </si>
  <si>
    <t>LPARPAHOC</t>
  </si>
  <si>
    <t>4092PERAGUAC</t>
  </si>
  <si>
    <t>INACAL</t>
  </si>
  <si>
    <t>Distribuidora Cliente de Peaje</t>
  </si>
  <si>
    <t>L_D</t>
  </si>
  <si>
    <t>G_ELCANELO_2</t>
  </si>
  <si>
    <t>G_PMGD_TE_ELCANELO_2</t>
  </si>
  <si>
    <t>L_SD013</t>
  </si>
  <si>
    <t>L_SD021</t>
  </si>
  <si>
    <t>L_SD012</t>
  </si>
  <si>
    <t>L_FR004</t>
  </si>
  <si>
    <t>L_SD024</t>
  </si>
  <si>
    <t>L_FR016</t>
  </si>
  <si>
    <t>L_HT016</t>
  </si>
  <si>
    <t>L_RF006</t>
  </si>
  <si>
    <t>L_SD015</t>
  </si>
  <si>
    <t>L_SD028</t>
  </si>
  <si>
    <t>L_SD022</t>
  </si>
  <si>
    <t>L_FR003</t>
  </si>
  <si>
    <t>L_RF002</t>
  </si>
  <si>
    <t>L_FR017</t>
  </si>
  <si>
    <t>LOS_PEUMOS____220</t>
  </si>
  <si>
    <t>LOS_PEUMOS____066</t>
  </si>
  <si>
    <t>LOS_PEUMOS____</t>
  </si>
  <si>
    <t>FALABELLA</t>
  </si>
  <si>
    <t>SODIMAC</t>
  </si>
  <si>
    <t>VICPEU</t>
  </si>
  <si>
    <t>CURAPEU</t>
  </si>
  <si>
    <t>SPVP4 (EL_CANELO)</t>
  </si>
  <si>
    <t>ALIFRUT1</t>
  </si>
  <si>
    <t>ALIFRUT2</t>
  </si>
  <si>
    <t>FATIMA1_______154</t>
  </si>
  <si>
    <t>FATIMA2_______154</t>
  </si>
  <si>
    <t>PEHUENCHE_____220</t>
  </si>
  <si>
    <t>TAP_LOMA_ALTA_220</t>
  </si>
  <si>
    <t>CANAL_MELADO__220</t>
  </si>
  <si>
    <t>CANAL_MELADO__110</t>
  </si>
  <si>
    <t>LOS_HIERROS___110</t>
  </si>
  <si>
    <t>ARMERILLO_____220</t>
  </si>
  <si>
    <t>ARMERILLO_____066</t>
  </si>
  <si>
    <t>TAP_RCOLORADO_066</t>
  </si>
  <si>
    <t>LOMA_ALTA_____220</t>
  </si>
  <si>
    <t>LOMA_ALTA_____013</t>
  </si>
  <si>
    <t>RIO_COLORADO</t>
  </si>
  <si>
    <t>VENTALTBENEL</t>
  </si>
  <si>
    <t>TULLOTENEL</t>
  </si>
  <si>
    <t>FORCURENEL</t>
  </si>
  <si>
    <t>ALONLONENEL</t>
  </si>
  <si>
    <t>IMOIMPENEL</t>
  </si>
  <si>
    <t>TAP_HIERROS2__110</t>
  </si>
  <si>
    <t>LOS_HIERR_2___110</t>
  </si>
  <si>
    <t>NALCAS________023</t>
  </si>
  <si>
    <t>VENTISQUEROS</t>
  </si>
  <si>
    <t>FORACTION_CHILI</t>
  </si>
  <si>
    <t>ASERRADERO_LONCOCHE</t>
  </si>
  <si>
    <t>INVERSIONES_IMOLA</t>
  </si>
  <si>
    <t>CICMUEBLES</t>
  </si>
  <si>
    <t>CROSSVILLE</t>
  </si>
  <si>
    <t>LLASA</t>
  </si>
  <si>
    <t>LAMINADORA_L.ANGELES</t>
  </si>
  <si>
    <t>SEALANDAC</t>
  </si>
  <si>
    <t>BIOMAR</t>
  </si>
  <si>
    <t>BIOMARCST</t>
  </si>
  <si>
    <t>ALITEC</t>
  </si>
  <si>
    <t>SEAFLAVORS</t>
  </si>
  <si>
    <t>SUDMARIS</t>
  </si>
  <si>
    <t>SLMNCAPTREN</t>
  </si>
  <si>
    <t>SURPROCESOS</t>
  </si>
  <si>
    <t>PORTQUELLON</t>
  </si>
  <si>
    <t>BLUESHELLSL</t>
  </si>
  <si>
    <t>MASCATOSL</t>
  </si>
  <si>
    <t>PESQPACIFICSL</t>
  </si>
  <si>
    <t>SALMONOILSL</t>
  </si>
  <si>
    <t>SMULTIEXPORTSL</t>
  </si>
  <si>
    <t>FRIMA1SL</t>
  </si>
  <si>
    <t>FRIMA2SL</t>
  </si>
  <si>
    <t>PROLESURLLSL</t>
  </si>
  <si>
    <t>PROLESUROSSL</t>
  </si>
  <si>
    <t>MAFRISURSL</t>
  </si>
  <si>
    <t>ANDESSURSL</t>
  </si>
  <si>
    <t>NUTRECOCOLSL</t>
  </si>
  <si>
    <t>NUTRECOMELSL</t>
  </si>
  <si>
    <t>SANCLEMENTEFL</t>
  </si>
  <si>
    <t>LOTAPROTEINFL</t>
  </si>
  <si>
    <t>MONTEVERDEFL</t>
  </si>
  <si>
    <t>MASCATO</t>
  </si>
  <si>
    <t>SALMONOIL</t>
  </si>
  <si>
    <t>PROLESUR</t>
  </si>
  <si>
    <t>MAFRISUR</t>
  </si>
  <si>
    <t>NUTRECO</t>
  </si>
  <si>
    <t>SEALAND_AQUA_CULTURE</t>
  </si>
  <si>
    <t>BIOMAR_CASTRO</t>
  </si>
  <si>
    <t>SEA_FLAVORS</t>
  </si>
  <si>
    <t>SALMONES_CAPTREN</t>
  </si>
  <si>
    <t>PORTUARIOS_QUELLON</t>
  </si>
  <si>
    <t>BLUE_SHELL</t>
  </si>
  <si>
    <t>PESQUERA_PACIFIC</t>
  </si>
  <si>
    <t>SALMONES_MULTIEXPORT</t>
  </si>
  <si>
    <t>FRIMA_1</t>
  </si>
  <si>
    <t>ANDES_SUR</t>
  </si>
  <si>
    <t>SAN_CLEMENTE</t>
  </si>
  <si>
    <t>LOTA_PROTEIN</t>
  </si>
  <si>
    <t>9581COLOGUAC</t>
  </si>
  <si>
    <t>BLUMARTAL1</t>
  </si>
  <si>
    <t>FRIGORPACTAL1</t>
  </si>
  <si>
    <t>CONGELPACLAT</t>
  </si>
  <si>
    <t>FRIGORPACLC</t>
  </si>
  <si>
    <t>SALMBLUMAR1</t>
  </si>
  <si>
    <t>SALMBLUMAR2</t>
  </si>
  <si>
    <t>CONGELPACTTAL</t>
  </si>
  <si>
    <t>BLUMARCOR</t>
  </si>
  <si>
    <t>FRIGORPACTAL2</t>
  </si>
  <si>
    <t>BLUMARTAL2</t>
  </si>
  <si>
    <t>BLUMAR</t>
  </si>
  <si>
    <t>PARAUMACR1</t>
  </si>
  <si>
    <t>PARAUMACR2</t>
  </si>
  <si>
    <t>PARAUMACR3</t>
  </si>
  <si>
    <t>PARAUACPR1</t>
  </si>
  <si>
    <t>PARAUACPR2</t>
  </si>
  <si>
    <t>PARQUE_ARAUCO</t>
  </si>
  <si>
    <t>COLUN</t>
  </si>
  <si>
    <t>AOSR</t>
  </si>
  <si>
    <t>TEMSA2</t>
  </si>
  <si>
    <t>ANTARFOOD</t>
  </si>
  <si>
    <t>AQUACHILE</t>
  </si>
  <si>
    <t>AGUASCLARAS</t>
  </si>
  <si>
    <t>CARNESSUR</t>
  </si>
  <si>
    <t>CHAICAS</t>
  </si>
  <si>
    <t>ENJOYCASTRO</t>
  </si>
  <si>
    <t>STANDREWSDG</t>
  </si>
  <si>
    <t>STANDREWSCH</t>
  </si>
  <si>
    <t>INFODEMA</t>
  </si>
  <si>
    <t>EMPRESAS_AQUACHILE</t>
  </si>
  <si>
    <t>PROCESADORA_AGUAS_CLARAS_LTDA</t>
  </si>
  <si>
    <t>PROCESADORA_DE_CARNES_DEL_SUR</t>
  </si>
  <si>
    <t>SALMONES_CAILIN</t>
  </si>
  <si>
    <t>SALMONES_CHAICAS</t>
  </si>
  <si>
    <t>ENJOY_CASTRO</t>
  </si>
  <si>
    <t>ST_ANDREWS_DEGAÑ</t>
  </si>
  <si>
    <t>ST_ANDREWS_CHONCHI</t>
  </si>
  <si>
    <t>PVINALES</t>
  </si>
  <si>
    <t>SANTA_BARBARA_066</t>
  </si>
  <si>
    <t>SANTA_BARBARA_013</t>
  </si>
  <si>
    <t>de_SANTA_BARBARA_066</t>
  </si>
  <si>
    <t>HUENOCOIHUE</t>
  </si>
  <si>
    <t>G_DEGAN</t>
  </si>
  <si>
    <t>R_DEGAN</t>
  </si>
  <si>
    <t>CARNENUBLE</t>
  </si>
  <si>
    <t>G_VINALES</t>
  </si>
  <si>
    <t>SALMONES_PACIFIC_STAR</t>
  </si>
  <si>
    <t>COMSUR</t>
  </si>
  <si>
    <t>NUEVOSURVII3</t>
  </si>
  <si>
    <t>NUEVOSURVII4</t>
  </si>
  <si>
    <t>NUEVOSURVII5</t>
  </si>
  <si>
    <t>NUEVOSURVII6</t>
  </si>
  <si>
    <t>NUEVOSURVII7</t>
  </si>
  <si>
    <t>NUEVOSURVII8</t>
  </si>
  <si>
    <t>NUEVOSURVII10</t>
  </si>
  <si>
    <t>NUEVOSURVII11</t>
  </si>
  <si>
    <t>ESSBIOVIII1</t>
  </si>
  <si>
    <t>ESSBIOVIII2</t>
  </si>
  <si>
    <t>ESSBIOVIII3</t>
  </si>
  <si>
    <t>ESSBIOVIII4</t>
  </si>
  <si>
    <t>ESSBIOVIII5</t>
  </si>
  <si>
    <t>ESSBIOVIII6</t>
  </si>
  <si>
    <t>ESSBIOVIII7</t>
  </si>
  <si>
    <t>ESSBIOVIII8</t>
  </si>
  <si>
    <t>ESSBIOVIII9</t>
  </si>
  <si>
    <t>ESSBIOVIII10</t>
  </si>
  <si>
    <t>ESSBIOVIII11</t>
  </si>
  <si>
    <t>ESSBIOVIII12</t>
  </si>
  <si>
    <t>ESSBIOVIII13</t>
  </si>
  <si>
    <t>ESSBIOVIII14</t>
  </si>
  <si>
    <t>ESSBIOVIII15</t>
  </si>
  <si>
    <t>ESSBIOVIII16</t>
  </si>
  <si>
    <t>FRONSBARBLOQA</t>
  </si>
  <si>
    <t>FRONSBARBLOQB</t>
  </si>
  <si>
    <t>FRONSBARBLOQC</t>
  </si>
  <si>
    <t>V_GUALNOTEC</t>
  </si>
  <si>
    <t>C_TECLNOGUA</t>
  </si>
  <si>
    <t>COPEFRUTLIN</t>
  </si>
  <si>
    <t>LA_MINA_______066</t>
  </si>
  <si>
    <t>WATT</t>
  </si>
  <si>
    <t>WATT_BB</t>
  </si>
  <si>
    <t>GNEWEN_PRO</t>
  </si>
  <si>
    <t>ALLI_EFE_COCH</t>
  </si>
  <si>
    <t>ALLI_EFE_LONG</t>
  </si>
  <si>
    <t>ALLI_EFE_NIQU</t>
  </si>
  <si>
    <t>ALLI_EFE_PANG</t>
  </si>
  <si>
    <t>ALLI_EFE_VALE</t>
  </si>
  <si>
    <t>G_MARIA_ELENA</t>
  </si>
  <si>
    <t>G_COELEMU</t>
  </si>
  <si>
    <t>C_DIUTO</t>
  </si>
  <si>
    <t>G_CANETE</t>
  </si>
  <si>
    <t>G_CURACAU</t>
  </si>
  <si>
    <t>G_TRAIGUE</t>
  </si>
  <si>
    <t>C_HILDA</t>
  </si>
  <si>
    <t>G_LAS_FLORES</t>
  </si>
  <si>
    <t>G_CURILEUFU</t>
  </si>
  <si>
    <t>G_CURILEUFU_II</t>
  </si>
  <si>
    <t>G_CONTRA</t>
  </si>
  <si>
    <t>G_ARRAYAN</t>
  </si>
  <si>
    <t>G_HESA</t>
  </si>
  <si>
    <t>C_DONGO</t>
  </si>
  <si>
    <t>G_COLLIL</t>
  </si>
  <si>
    <t>G_TRUENO</t>
  </si>
  <si>
    <t>G_SKRETTING</t>
  </si>
  <si>
    <t>G_DANISCO</t>
  </si>
  <si>
    <t>G_ANCALI</t>
  </si>
  <si>
    <t>G_LAS_PAMPAS</t>
  </si>
  <si>
    <t>G_ORAFTI_TE</t>
  </si>
  <si>
    <t>G_EAGON</t>
  </si>
  <si>
    <t>G_LEBU</t>
  </si>
  <si>
    <t>C_QUILLAILEO</t>
  </si>
  <si>
    <t>C_PMGD_HP_QUILLAILEO</t>
  </si>
  <si>
    <t>C_LOS_PADRES</t>
  </si>
  <si>
    <t>C_PMGD_HP_LOS PADRES</t>
  </si>
  <si>
    <t>C_COLORADO</t>
  </si>
  <si>
    <t>C_PMGD_HP_COLORADO</t>
  </si>
  <si>
    <t>C_RASO_POWER</t>
  </si>
  <si>
    <t>C_ROBLERIA</t>
  </si>
  <si>
    <t>C_ORAFTI_TE</t>
  </si>
  <si>
    <t>C_HBSGNL</t>
  </si>
  <si>
    <t>C_PMGD_TE_HBSGNL</t>
  </si>
  <si>
    <t>C_BUREO</t>
  </si>
  <si>
    <t>C_PMGD_HP_BUREO</t>
  </si>
  <si>
    <t>C_MUNILQUE_1</t>
  </si>
  <si>
    <t>C_MUNILQUE_2</t>
  </si>
  <si>
    <t>C_PMGD_HP_MUNILQUE1</t>
  </si>
  <si>
    <t>C_PMGD_HP_MUNILQUE2</t>
  </si>
  <si>
    <t>C_EL_AGRIO</t>
  </si>
  <si>
    <t>C_PMGD_HP_EL_AGRIO</t>
  </si>
  <si>
    <t>C_RECA</t>
  </si>
  <si>
    <t>C_PMGD_HP_RECA</t>
  </si>
  <si>
    <t>C_PIUTEL</t>
  </si>
  <si>
    <t>C_PMGD_HP_PIUTEL</t>
  </si>
  <si>
    <t>C_COLLIL</t>
  </si>
  <si>
    <t>C_MUCHI</t>
  </si>
  <si>
    <t>C_PMGD_HP_MUCHI</t>
  </si>
  <si>
    <t>C_REY</t>
  </si>
  <si>
    <t>C_PMGD_TE_REY</t>
  </si>
  <si>
    <t>C_TRANQUIL</t>
  </si>
  <si>
    <t>C_PMGD_HP_TRANQUIL</t>
  </si>
  <si>
    <t>C_TRAILELFU</t>
  </si>
  <si>
    <t>C_PMGD_HP_TRAILELFU</t>
  </si>
  <si>
    <t>COLBUN________013</t>
  </si>
  <si>
    <t>ANCOA_________013</t>
  </si>
  <si>
    <t>G_CALIBORO</t>
  </si>
  <si>
    <t>G_MELO</t>
  </si>
  <si>
    <t>G_SANTA ISABEL</t>
  </si>
  <si>
    <t>SOCER</t>
  </si>
  <si>
    <t>G_PMGD_HP_CALIBORO</t>
  </si>
  <si>
    <t>G_PMGD_HP_MELO</t>
  </si>
  <si>
    <t>G_PMGD_HP_SANTA ISABEL</t>
  </si>
  <si>
    <t>COLEGIO_EMPRENDER</t>
  </si>
  <si>
    <t>COLEMPREN</t>
  </si>
  <si>
    <t>LOS_HIERROS___006</t>
  </si>
  <si>
    <t>HIDROMUNILQUE</t>
  </si>
  <si>
    <t>G_LAS_VINAS</t>
  </si>
  <si>
    <t>C_LAS_VINAS</t>
  </si>
  <si>
    <t>G_LA_BIFURCADA</t>
  </si>
  <si>
    <t>C_LA_BIFURCADA</t>
  </si>
  <si>
    <t>G_PMGD_HP_LAS_VINAS</t>
  </si>
  <si>
    <t>C_PMGD_HP_LAS_VINAS</t>
  </si>
  <si>
    <t>G_PMGD_HP_LA_BIFURCADA</t>
  </si>
  <si>
    <t>C_PMGD_HP_LA_BIFURCADA</t>
  </si>
  <si>
    <t>PMGD tiene retiros con la Dx</t>
  </si>
  <si>
    <t>Homologacion Clave Ventas CNE</t>
  </si>
  <si>
    <t>SAESA_LIBRE</t>
  </si>
  <si>
    <t>FRONTEL_LIBRE</t>
  </si>
  <si>
    <t>CHAYAHUE</t>
  </si>
  <si>
    <t>BLUMAR_PLANTA_HARINA_CORRAL</t>
  </si>
  <si>
    <t>PROCESADORA_HUEÑOCOIHUE_SPA</t>
  </si>
  <si>
    <t>ENJOY_CHILOE_(RANTRUR)</t>
  </si>
  <si>
    <t>ST_ANDREWS_SMOKY_DELICACIES</t>
  </si>
  <si>
    <t>MELON_PM</t>
  </si>
  <si>
    <t>LAMINADORA_LOS_ANGELES</t>
  </si>
  <si>
    <t>ESSBIO_VIII</t>
  </si>
  <si>
    <t>LOUISIANA_PACIFIC</t>
  </si>
  <si>
    <t>FALABELLA_RETAIL</t>
  </si>
  <si>
    <t>PARQUE_ARAUCO_Y_FILIALES</t>
  </si>
  <si>
    <t>EL_COLORADO</t>
  </si>
  <si>
    <t>CMPC_LOS_ANGELES</t>
  </si>
  <si>
    <t>CMPC_CORONEL</t>
  </si>
  <si>
    <t>BLUMAR_PLANTA_HARINA_CORONEL</t>
  </si>
  <si>
    <t>ALLI_EFE_BULN</t>
  </si>
  <si>
    <t>PANGUILEMO____066</t>
  </si>
  <si>
    <t>PANGUILEMO____</t>
  </si>
  <si>
    <t>ETALPANGEMERA</t>
  </si>
  <si>
    <t>ETALPANGEMERB</t>
  </si>
  <si>
    <t>ETALPANGEMERC</t>
  </si>
  <si>
    <t>MASMAPMENM</t>
  </si>
  <si>
    <t>C_PROVIDENCIA</t>
  </si>
  <si>
    <t>N.PICHIRROPUL_220</t>
  </si>
  <si>
    <t>C_CALIBORO</t>
  </si>
  <si>
    <t>C_PMGD_HP_CALIBORO</t>
  </si>
  <si>
    <t>C_MELO</t>
  </si>
  <si>
    <t>C_SANTA ISABEL</t>
  </si>
  <si>
    <t>C_PMGD_HP_SANTA ISABEL</t>
  </si>
  <si>
    <t>C_PMGD_HP_MELO</t>
  </si>
  <si>
    <t>PANGUILEMO____013</t>
  </si>
  <si>
    <t>de_PANGUILEMO____013</t>
  </si>
  <si>
    <t>PROMASA</t>
  </si>
  <si>
    <t>PROMLANGRU</t>
  </si>
  <si>
    <t>PROMASA_LANGELES</t>
  </si>
  <si>
    <t>PROMELAVRU</t>
  </si>
  <si>
    <t>PROMASA_ELAVELLANO</t>
  </si>
  <si>
    <t>TAP_PUTAGAN___066</t>
  </si>
  <si>
    <t>ANCOA_________066</t>
  </si>
  <si>
    <t>TPUTPAN</t>
  </si>
  <si>
    <t>TPUNCHA</t>
  </si>
  <si>
    <t>G_EANCOA</t>
  </si>
  <si>
    <t>C_EANCOA</t>
  </si>
  <si>
    <t>ZONA_CAIDA____220</t>
  </si>
  <si>
    <t>ZONA_CAIDA____066</t>
  </si>
  <si>
    <t>PALMUCHO______066</t>
  </si>
  <si>
    <t>PALMUCHO______013</t>
  </si>
  <si>
    <t>RALCO_________013</t>
  </si>
  <si>
    <t>RALCO_________220</t>
  </si>
  <si>
    <t>ZONA_CAIDA____</t>
  </si>
  <si>
    <t>PALMUCHO______</t>
  </si>
  <si>
    <t>PMGD</t>
  </si>
  <si>
    <t>G_CHELMANZANO</t>
  </si>
  <si>
    <t>C_CHELMANZANO</t>
  </si>
  <si>
    <t>FFATIMAFL</t>
  </si>
  <si>
    <t>IBCAUTINFL</t>
  </si>
  <si>
    <t>IMBORVERFL</t>
  </si>
  <si>
    <t>IIQUIHUAFL</t>
  </si>
  <si>
    <t>BIOWOODFL</t>
  </si>
  <si>
    <t>FORESTAL_FATIMA</t>
  </si>
  <si>
    <t>IND_BOSQ_CAUTIN</t>
  </si>
  <si>
    <t>IND_MAD_BORVER</t>
  </si>
  <si>
    <t>IND_ISLA_QUIHUA</t>
  </si>
  <si>
    <t>BAYASSURLOL</t>
  </si>
  <si>
    <t>BAYAS_DEL_SUR</t>
  </si>
  <si>
    <t>LUZOSORNO_LIBRE</t>
  </si>
  <si>
    <t>CNUTRECOSL</t>
  </si>
  <si>
    <t>FRIGOSSL</t>
  </si>
  <si>
    <t>ICEMARKETSL</t>
  </si>
  <si>
    <t>LGLACIARESSL</t>
  </si>
  <si>
    <t>PACGOLDSL</t>
  </si>
  <si>
    <t>PMARANTSL</t>
  </si>
  <si>
    <t>PORTCABOFSL</t>
  </si>
  <si>
    <t>PRIMARSL</t>
  </si>
  <si>
    <t>SALMAYSENSL</t>
  </si>
  <si>
    <t>SITRANSSL</t>
  </si>
  <si>
    <t>COLALEMPVSL</t>
  </si>
  <si>
    <t>INMPACIFSL</t>
  </si>
  <si>
    <t>INTACPROSL</t>
  </si>
  <si>
    <t>INMPLRIOSSL</t>
  </si>
  <si>
    <t>RIAAUSTSL</t>
  </si>
  <si>
    <t>FORRCACASL</t>
  </si>
  <si>
    <t>CALBAYEXPSL</t>
  </si>
  <si>
    <t>INVERMARSL</t>
  </si>
  <si>
    <t>PESQLPORTSL</t>
  </si>
  <si>
    <t>DEPYCONTSL</t>
  </si>
  <si>
    <t>DANISCOSL</t>
  </si>
  <si>
    <t>HOMANQPMSL</t>
  </si>
  <si>
    <t>UTECNCHILSL</t>
  </si>
  <si>
    <t>SEPRMARAGSL</t>
  </si>
  <si>
    <t>ATEATROLSL</t>
  </si>
  <si>
    <t>RIA AUSTRAL S.A.</t>
  </si>
  <si>
    <t>NUTRECO_CHILE</t>
  </si>
  <si>
    <t>FRIGORIFICO_OSORNO</t>
  </si>
  <si>
    <t>ICEMARKET</t>
  </si>
  <si>
    <t>LOS_GLACIARES</t>
  </si>
  <si>
    <t>PACIFIC_GOLD</t>
  </si>
  <si>
    <t>PESQ_MAR_ANTÁRTICO</t>
  </si>
  <si>
    <t>PRIMAR</t>
  </si>
  <si>
    <t>SALMONES_AYSEN</t>
  </si>
  <si>
    <t>SITRANS</t>
  </si>
  <si>
    <t>COL_ALEMAN_PVARAS</t>
  </si>
  <si>
    <t>INM_PACIFICO</t>
  </si>
  <si>
    <t>INTAC_PROCESOS</t>
  </si>
  <si>
    <t>INM_PL_DE_LOS_RIOS</t>
  </si>
  <si>
    <t>FOR_RIO_CALLCALL</t>
  </si>
  <si>
    <t>CALETA_BAY_EXPORT</t>
  </si>
  <si>
    <t>INVERMAR</t>
  </si>
  <si>
    <t>PESQ_LA_PORTADA</t>
  </si>
  <si>
    <t>DEP_Y_CONTENEDORES</t>
  </si>
  <si>
    <t>HOT_MANQ_PMONTT</t>
  </si>
  <si>
    <t>UTECNO_DE_CHILE</t>
  </si>
  <si>
    <t>S_EXP_PROD_MARIN_AG</t>
  </si>
  <si>
    <t>ADM_TEATRO_DEL_LAGO</t>
  </si>
  <si>
    <t>PROC_DE_PLAS_PUELCHE</t>
  </si>
  <si>
    <t>PROCESADORA HUEÑOCOIHUE SPA (CHONCHI)</t>
  </si>
  <si>
    <t>G_CLCOLORADAS</t>
  </si>
  <si>
    <t>INMTALCA</t>
  </si>
  <si>
    <t>PLPORTEMPSL</t>
  </si>
  <si>
    <t>AES_GENER</t>
  </si>
  <si>
    <t>AES_GENER_(ANCALI)</t>
  </si>
  <si>
    <t>C.CONSTIT1____023</t>
  </si>
  <si>
    <t>C.CONSTIT1____</t>
  </si>
  <si>
    <t>CONSTCEK</t>
  </si>
  <si>
    <t>CEKCONST</t>
  </si>
  <si>
    <t xml:space="preserve">SOC_IND_PLASTICOS </t>
  </si>
  <si>
    <t>SOCINDPLSL</t>
  </si>
  <si>
    <t>TALCA1BS</t>
  </si>
  <si>
    <t>TALCA2BS</t>
  </si>
  <si>
    <t>C_BIO_LOS_PINOS</t>
  </si>
  <si>
    <t>ENGORDA</t>
  </si>
  <si>
    <t>AGROINVEST</t>
  </si>
  <si>
    <t>GANADERIA_ENGORDA</t>
  </si>
  <si>
    <t>G_LA_FRONTERA</t>
  </si>
  <si>
    <t>G_EL_CERNICALO_I</t>
  </si>
  <si>
    <t>C_EL_CERNICALO_I</t>
  </si>
  <si>
    <t>G_EL_CERNICALO_II</t>
  </si>
  <si>
    <t>C_EL_CERNICALO_II</t>
  </si>
  <si>
    <t>CGE_LIBRE</t>
  </si>
  <si>
    <t>ADMSUPEXP</t>
  </si>
  <si>
    <t>G_GORRIONES</t>
  </si>
  <si>
    <t>C_GORRIONES</t>
  </si>
  <si>
    <t>WALMART</t>
  </si>
  <si>
    <t>LIDERRUTA154</t>
  </si>
  <si>
    <t>LIDERCOLIN</t>
  </si>
  <si>
    <t>LIDERNORIENTE</t>
  </si>
  <si>
    <t>LIDERRVICUÑA</t>
  </si>
  <si>
    <t>LIDERGPRIETON</t>
  </si>
  <si>
    <t>LIDERGMISTRAL</t>
  </si>
  <si>
    <t>LIDERALEONBUSTOS</t>
  </si>
  <si>
    <t>LIDERMMONTT</t>
  </si>
  <si>
    <t>LIDERJBOSCO</t>
  </si>
  <si>
    <t>LIDERAPRAT</t>
  </si>
  <si>
    <t>LIDERCOLLIN</t>
  </si>
  <si>
    <t>EXPRESSOHIGGINSPUC</t>
  </si>
  <si>
    <t>ACUENTAGCARREÑO</t>
  </si>
  <si>
    <t>ACUENTAMEGAÑA</t>
  </si>
  <si>
    <t>LIDERERRAZURIZ</t>
  </si>
  <si>
    <t>LIDERSORIANO</t>
  </si>
  <si>
    <t>LIDERBUERAS</t>
  </si>
  <si>
    <t>ASMARCOLB</t>
  </si>
  <si>
    <t>IND VALLE VERDE</t>
  </si>
  <si>
    <t>VALLEVERDE</t>
  </si>
  <si>
    <t>CBBTCOLB</t>
  </si>
  <si>
    <t>ALIFRUTSELCOLB</t>
  </si>
  <si>
    <t>CYTSANJAVIER</t>
  </si>
  <si>
    <t>SVTI</t>
  </si>
  <si>
    <t>PLIRQUEN</t>
  </si>
  <si>
    <t>SAAM1</t>
  </si>
  <si>
    <t>SAAM2</t>
  </si>
  <si>
    <t>PORTCORRAL1</t>
  </si>
  <si>
    <t>PORTCORRAL2</t>
  </si>
  <si>
    <t>CYTMERCEDES</t>
  </si>
  <si>
    <t>SAAM 1</t>
  </si>
  <si>
    <t>SAAM 2</t>
  </si>
  <si>
    <t>PORTUARIA CORRAL 1</t>
  </si>
  <si>
    <t>PORTUARIA CORRAL 2</t>
  </si>
  <si>
    <t>CYTLOURDES1</t>
  </si>
  <si>
    <t>CYTLOURDES2</t>
  </si>
  <si>
    <t>CYTLIMARI</t>
  </si>
  <si>
    <t>MADERBRA</t>
  </si>
  <si>
    <t>CONSLAESP</t>
  </si>
  <si>
    <t>INVTRAPENSL</t>
  </si>
  <si>
    <t>INVERSIONES_TRAPEN</t>
  </si>
  <si>
    <t>SCLEMENTEFSL</t>
  </si>
  <si>
    <t>L_SD037</t>
  </si>
  <si>
    <t>L_FR023</t>
  </si>
  <si>
    <t>L_FR024</t>
  </si>
  <si>
    <t>L_SD033</t>
  </si>
  <si>
    <t>L_SD034</t>
  </si>
  <si>
    <t>L_SD035</t>
  </si>
  <si>
    <t>L_SD036</t>
  </si>
  <si>
    <t>INDURAHUALPEN</t>
  </si>
  <si>
    <t>INDURALIRQUEN</t>
  </si>
  <si>
    <t>OXIQUIMCORNEL3381</t>
  </si>
  <si>
    <t>OXIQUIMCORNEL5337</t>
  </si>
  <si>
    <t>OXIQUIM</t>
  </si>
  <si>
    <t>MALTEXCOPU</t>
  </si>
  <si>
    <t>MALTEXCO</t>
  </si>
  <si>
    <t>ENVIMP</t>
  </si>
  <si>
    <t>ENVASES_IMPRESOS</t>
  </si>
  <si>
    <t>BERRIES</t>
  </si>
  <si>
    <t>G_ELPITIO</t>
  </si>
  <si>
    <t>C_ELPITIO</t>
  </si>
  <si>
    <t>G_SANTAELENA</t>
  </si>
  <si>
    <t>C_SANTAELENA</t>
  </si>
  <si>
    <t>G_PMGD_HP_SANTA_ELENA</t>
  </si>
  <si>
    <t>C_PMGD_HP_SANTA_ELENA</t>
  </si>
  <si>
    <t>MADERMART1</t>
  </si>
  <si>
    <t>NELSMEST</t>
  </si>
  <si>
    <t>MAURMUN</t>
  </si>
  <si>
    <t>UNIFRUTLINSUR</t>
  </si>
  <si>
    <t>UNIFRUTLINOR</t>
  </si>
  <si>
    <t>SALMOFOOD</t>
  </si>
  <si>
    <t xml:space="preserve">PESQUERARIODULCE </t>
  </si>
  <si>
    <t>GRANJAMARINATORNAGALEONES</t>
  </si>
  <si>
    <t>SALMONESTECMAR</t>
  </si>
  <si>
    <t>SALMONES_TECMAR</t>
  </si>
  <si>
    <t>G_PERALILLO</t>
  </si>
  <si>
    <t>INDMADPROSPERIDAD</t>
  </si>
  <si>
    <t>ARIDOS_SERVITERRA</t>
  </si>
  <si>
    <t>EL_PASO_______023</t>
  </si>
  <si>
    <t>TAP_PALACIOS__023</t>
  </si>
  <si>
    <t>TAP_PALACIOS__</t>
  </si>
  <si>
    <t>CONVENTOVIEJO_154</t>
  </si>
  <si>
    <t>CONVENTOVIEJO_</t>
  </si>
  <si>
    <t>CENCOJ507</t>
  </si>
  <si>
    <t>CENCOP584</t>
  </si>
  <si>
    <t>CENCON587</t>
  </si>
  <si>
    <t>CENCOE585</t>
  </si>
  <si>
    <t>CENCOP748</t>
  </si>
  <si>
    <t>G_PATOS</t>
  </si>
  <si>
    <t>C_PATOS</t>
  </si>
  <si>
    <t>CENCOPER</t>
  </si>
  <si>
    <t>CABAYEXPRT</t>
  </si>
  <si>
    <t>ADSUPERHIP</t>
  </si>
  <si>
    <t>CACULTVIV</t>
  </si>
  <si>
    <t>CONGYCONSERV</t>
  </si>
  <si>
    <t>SERVSANLAGOSPV</t>
  </si>
  <si>
    <t>SERVSANLAGOS</t>
  </si>
  <si>
    <t>SERVSANLAGOSCAST</t>
  </si>
  <si>
    <t>SERVSANLAGOSMEL</t>
  </si>
  <si>
    <t>SERVSANLAGOSANC</t>
  </si>
  <si>
    <t>SERVSANLAGOSALBO</t>
  </si>
  <si>
    <t>SERVSANLAGOSCAL</t>
  </si>
  <si>
    <t>SERVSANLAGOSPP</t>
  </si>
  <si>
    <t>SERVSANLAGOSLAU</t>
  </si>
  <si>
    <t>SERVSANLAG</t>
  </si>
  <si>
    <t>PROLUXII</t>
  </si>
  <si>
    <t>SERVSANLAGOS2</t>
  </si>
  <si>
    <t>ESSALOSO</t>
  </si>
  <si>
    <t>ESSALQUE</t>
  </si>
  <si>
    <t>ESSALMEL</t>
  </si>
  <si>
    <t>EXPLOSFIORDCO</t>
  </si>
  <si>
    <t>EXPLOSFIORDQUE</t>
  </si>
  <si>
    <t>EXTNATGEL</t>
  </si>
  <si>
    <t>HOLDANDTRA</t>
  </si>
  <si>
    <t>MARHARVCHICAL</t>
  </si>
  <si>
    <t>MARHARVCHIALBO</t>
  </si>
  <si>
    <t>MODHER</t>
  </si>
  <si>
    <t>NEOGEL</t>
  </si>
  <si>
    <t>SALCAMAN</t>
  </si>
  <si>
    <t>YASQUE</t>
  </si>
  <si>
    <t>CALETA BAY EXPORT SPA</t>
  </si>
  <si>
    <t>CAMANCHACA CULTIVOS SUR S.A.</t>
  </si>
  <si>
    <t>EMP. DE SERVICIOS SANITARIOS DE LOS LAGOS S.A.</t>
  </si>
  <si>
    <t>EMP. SERVICIO SANITARIO LOS LAGOS S.A.</t>
  </si>
  <si>
    <t>EMPRESA PROULX CHILE II S.A.</t>
  </si>
  <si>
    <t>EMPRESA SERVICIO SANITARIO LOS LAGOS S.A.</t>
  </si>
  <si>
    <t>EXTRACTOS NAT.GELYMAR S</t>
  </si>
  <si>
    <t>HOLDING AND TRADING S.A.</t>
  </si>
  <si>
    <t>INVERSIONES MANQUEHUE SPA</t>
  </si>
  <si>
    <t>MODINGER HERMANOS S.A.</t>
  </si>
  <si>
    <t>NEOGEL S.A.</t>
  </si>
  <si>
    <t>YADRAN QUELLON S.A.</t>
  </si>
  <si>
    <t>SAESA LIBRE</t>
  </si>
  <si>
    <t>EMP DE SERVICIOS SANITARIOS DE LOS LAGOS S.A.</t>
  </si>
  <si>
    <t>ESSAL S.A.</t>
  </si>
  <si>
    <t>EXPORTADORA LOS FIORDOS</t>
  </si>
  <si>
    <t>INMOBILIARIA POWER CENTER LIMITADA</t>
  </si>
  <si>
    <t>MARINE HARVEST CHILE S.A.</t>
  </si>
  <si>
    <t>SUM_CGED_A_S</t>
  </si>
  <si>
    <t>SUM_CGED_B_S</t>
  </si>
  <si>
    <t>SUM_CGED_C_S</t>
  </si>
  <si>
    <t>FOMAGORB</t>
  </si>
  <si>
    <t>MOLIGORB</t>
  </si>
  <si>
    <t>ASERJCE</t>
  </si>
  <si>
    <t>DESCOMER</t>
  </si>
  <si>
    <t>FOREVENTURE</t>
  </si>
  <si>
    <t>MADEVENTURE</t>
  </si>
  <si>
    <t>RENPATLI</t>
  </si>
  <si>
    <t>RENPATVI</t>
  </si>
  <si>
    <t>FOLIADORA DE MADERAS GORBEA LTDA</t>
  </si>
  <si>
    <t>MOLINERA GORBEA LTDA</t>
  </si>
  <si>
    <t>ASERRADEROS JCE S.A.</t>
  </si>
  <si>
    <t>DESARROLLOS COMERCIALES S.A.</t>
  </si>
  <si>
    <t>FORESTAL VENTURELLI LTDA</t>
  </si>
  <si>
    <t>MADERAS JAIME VENTURELLI Y CIA LTDA</t>
  </si>
  <si>
    <t>RENTAS PATIO I SPA</t>
  </si>
  <si>
    <t>RENTAS PATIO I SPA.</t>
  </si>
  <si>
    <t>IMELSARIOITATA</t>
  </si>
  <si>
    <t>CMPCMININ</t>
  </si>
  <si>
    <t>CAMANPES1</t>
  </si>
  <si>
    <t>CAMANPES2</t>
  </si>
  <si>
    <t>CENCOTHNO</t>
  </si>
  <si>
    <t>CENCOTALC</t>
  </si>
  <si>
    <t>JAIVENTUTAL1</t>
  </si>
  <si>
    <t>JAIVENTUTAL2</t>
  </si>
  <si>
    <t>JOHNSONCOL</t>
  </si>
  <si>
    <t>CENCOCOL1</t>
  </si>
  <si>
    <t>CENCOCOL2</t>
  </si>
  <si>
    <t>CENCOCOL3</t>
  </si>
  <si>
    <t>CENCOMAVEL1</t>
  </si>
  <si>
    <t>CENCOMAVEL2</t>
  </si>
  <si>
    <t>CENCOMAVEL3</t>
  </si>
  <si>
    <t>CENCOCHIVI1</t>
  </si>
  <si>
    <t>CENCOCHIVI2</t>
  </si>
  <si>
    <t>ADCENCOMCHI1</t>
  </si>
  <si>
    <t>ADCENCOMCHI2</t>
  </si>
  <si>
    <t>ADCECOM</t>
  </si>
  <si>
    <t>FRITEMLAENC</t>
  </si>
  <si>
    <t>AGUARLAENC</t>
  </si>
  <si>
    <t>CENCOLAENC</t>
  </si>
  <si>
    <t>DESCOMLAENC</t>
  </si>
  <si>
    <t>TELCHILELVI</t>
  </si>
  <si>
    <t>FORSACELVI</t>
  </si>
  <si>
    <t>EASYELVI</t>
  </si>
  <si>
    <t>CENCOELVI1</t>
  </si>
  <si>
    <t>CENCOELVI2</t>
  </si>
  <si>
    <t>FRUTOLMUELV</t>
  </si>
  <si>
    <t>ENACORONEL</t>
  </si>
  <si>
    <t>PESQBACOR</t>
  </si>
  <si>
    <t>AGROLOCO</t>
  </si>
  <si>
    <t>PROULXLOMA</t>
  </si>
  <si>
    <t>MEGACENLO</t>
  </si>
  <si>
    <t>SALCAMAHNS1</t>
  </si>
  <si>
    <t>SALCAMAHNS2</t>
  </si>
  <si>
    <t>CAMPEMAHNS</t>
  </si>
  <si>
    <t>CARRIELEJER</t>
  </si>
  <si>
    <t>CENCOEJER</t>
  </si>
  <si>
    <t>AGRIANCALAN1</t>
  </si>
  <si>
    <t>AGRIANCALAN2</t>
  </si>
  <si>
    <t>CENCOPEDRO</t>
  </si>
  <si>
    <t>DESCOMPED</t>
  </si>
  <si>
    <t>RENTPED</t>
  </si>
  <si>
    <t>CENCOCHIG</t>
  </si>
  <si>
    <t>CENCOCHI1</t>
  </si>
  <si>
    <t>CENCOCHI2</t>
  </si>
  <si>
    <t>AGUARACASAS</t>
  </si>
  <si>
    <t>AGUARAPUC</t>
  </si>
  <si>
    <t>AGUARAPU1</t>
  </si>
  <si>
    <t>AGUARAPU2</t>
  </si>
  <si>
    <t>JOHNSOPUM</t>
  </si>
  <si>
    <t>CENCOPU</t>
  </si>
  <si>
    <t>RENTPAT</t>
  </si>
  <si>
    <t>OMYAPAL1</t>
  </si>
  <si>
    <t>OMYAPAL2</t>
  </si>
  <si>
    <t>FORCLAPALM</t>
  </si>
  <si>
    <t>BERRIPALM</t>
  </si>
  <si>
    <t>CMPC (MININCO)</t>
  </si>
  <si>
    <t>CENCOSUD RETAIL S.A.</t>
  </si>
  <si>
    <t>CAMANCHACA PESCA SUR S.A.</t>
  </si>
  <si>
    <t>JOHNSON'S S.A.</t>
  </si>
  <si>
    <t>FRIGORIFICO TEMUCO S.A.</t>
  </si>
  <si>
    <t>AGUAS ARAUCANIA S.A.</t>
  </si>
  <si>
    <t>ENAPESCA S.A.</t>
  </si>
  <si>
    <t>PESQUERA BAHIA CORONEL S.A.</t>
  </si>
  <si>
    <t>AGRICOLA ANCALI LTDA</t>
  </si>
  <si>
    <t>ECOSALMON</t>
  </si>
  <si>
    <t>PISAQUASAN</t>
  </si>
  <si>
    <t>CARSOFRUIT</t>
  </si>
  <si>
    <t>COAGRA</t>
  </si>
  <si>
    <t>FRUTOLMUE</t>
  </si>
  <si>
    <t>AGROCEPIA</t>
  </si>
  <si>
    <t>MULTICENTROT</t>
  </si>
  <si>
    <t>PLAZAMAULE</t>
  </si>
  <si>
    <t>PRFERNANDEZ1</t>
  </si>
  <si>
    <t>PRFERNANDEZ2</t>
  </si>
  <si>
    <t>PRFERNANDEZ3</t>
  </si>
  <si>
    <t>PRFERNANDEZ4</t>
  </si>
  <si>
    <t>PRFERNANDEZ5</t>
  </si>
  <si>
    <t>SCHUSSLER</t>
  </si>
  <si>
    <t>CLINBIOBIO</t>
  </si>
  <si>
    <t>BLOCKSCUTSTOCK</t>
  </si>
  <si>
    <t>MAGASA</t>
  </si>
  <si>
    <t>3VOLCANES</t>
  </si>
  <si>
    <t>DIWATTS</t>
  </si>
  <si>
    <t>HUALPENGAS</t>
  </si>
  <si>
    <t>AGRISOUTH1</t>
  </si>
  <si>
    <t>AGRISOUTH2</t>
  </si>
  <si>
    <t>IMELSA_ENERGIA</t>
  </si>
  <si>
    <t>LIPIGAS</t>
  </si>
  <si>
    <t>INMPOCENMELLIPI</t>
  </si>
  <si>
    <t>INMPOCENCASLIPI</t>
  </si>
  <si>
    <t>INMPOCENPVLIPI</t>
  </si>
  <si>
    <t>INVMAQUELIPI</t>
  </si>
  <si>
    <t>PROMELAVRU2</t>
  </si>
  <si>
    <t>FRURAMRANGUI</t>
  </si>
  <si>
    <t>EXPLOSFIORDVI</t>
  </si>
  <si>
    <t>FRUTIOLMUE</t>
  </si>
  <si>
    <t>FRUTICOLA_OLMUE</t>
  </si>
  <si>
    <t>G_DEGAN2</t>
  </si>
  <si>
    <t>R_DEGAN2</t>
  </si>
  <si>
    <t>FRUTSNCLEM1</t>
  </si>
  <si>
    <t>FRUTSNCLEM2</t>
  </si>
  <si>
    <t>5321CTAENEL</t>
  </si>
  <si>
    <t>Molino_BIOBIO</t>
  </si>
  <si>
    <t>MOLINOBIOBIO</t>
  </si>
  <si>
    <t>TEATROREGEJERC</t>
  </si>
  <si>
    <t>LOSFIORDOSPITRUFQUEN</t>
  </si>
  <si>
    <t>LOS_FIORDOS</t>
  </si>
  <si>
    <t>ENTRERIOS_____500</t>
  </si>
  <si>
    <t>ENTRERIOS_____220</t>
  </si>
  <si>
    <t>TAP_FOPACO____154</t>
  </si>
  <si>
    <t>FOPACO________006</t>
  </si>
  <si>
    <t>FOPACO________015</t>
  </si>
  <si>
    <t>TAPFPCFPC</t>
  </si>
  <si>
    <t>CFPC</t>
  </si>
  <si>
    <t>GFPC1</t>
  </si>
  <si>
    <t>GFPC2</t>
  </si>
  <si>
    <t>RETIROSTISSUE</t>
  </si>
  <si>
    <t>ENTRERIOS_____</t>
  </si>
  <si>
    <t>PFPCFPCTAP</t>
  </si>
  <si>
    <t>FPC154015</t>
  </si>
  <si>
    <t>FPC015154</t>
  </si>
  <si>
    <t>FPC154006</t>
  </si>
  <si>
    <t>FPC006154</t>
  </si>
  <si>
    <t>G_MSA1</t>
  </si>
  <si>
    <t>C_MSA1</t>
  </si>
  <si>
    <t>MINICENTRALES_ARAUCANIA</t>
  </si>
  <si>
    <t>G_PMGD_HP_MSA1</t>
  </si>
  <si>
    <t>C_PMGD_HP_MSA1</t>
  </si>
  <si>
    <t>PESQLANDES</t>
  </si>
  <si>
    <t>LAGUBOCA2</t>
  </si>
  <si>
    <t>BOCA2LAGU</t>
  </si>
  <si>
    <t>BOCAMINA_II___220</t>
  </si>
  <si>
    <t>BOCAMINA_II___</t>
  </si>
  <si>
    <t>0502EJERENEL</t>
  </si>
  <si>
    <t>3266EJERENEL</t>
  </si>
  <si>
    <t>4249PANGENEL</t>
  </si>
  <si>
    <t>ARIDSERVITERRA</t>
  </si>
  <si>
    <t>AUSTRALAGUADUL</t>
  </si>
  <si>
    <t>AUSTRALIS_AGUA_DULCE_SA</t>
  </si>
  <si>
    <t>IANSAGRO_S.A.</t>
  </si>
  <si>
    <t>LAMINADORA_LOS_ANGELES_S.A.</t>
  </si>
  <si>
    <t>INVYAGAN</t>
  </si>
  <si>
    <t>YAGAN_SERVICIOS_SPA</t>
  </si>
  <si>
    <t>COMERCIAL_E_INVERSIONES_LOS_LINGUES</t>
  </si>
  <si>
    <t>LLASA_SCARLOS</t>
  </si>
  <si>
    <t>ELPORVELVENADO</t>
  </si>
  <si>
    <t>ELPORVNUEVESP</t>
  </si>
  <si>
    <t>RENDIC_HERMANOS_S.A.</t>
  </si>
  <si>
    <t>EMBONORENCINA</t>
  </si>
  <si>
    <t>EMBONOR_EMPAQUES_S.A.</t>
  </si>
  <si>
    <t>IANSAGANDALIEN</t>
  </si>
  <si>
    <t>IMELSALEONERA</t>
  </si>
  <si>
    <t>REDSALUD</t>
  </si>
  <si>
    <t>EMPRESAS_RED_SALUD</t>
  </si>
  <si>
    <t>COCACOLAEMBO1</t>
  </si>
  <si>
    <t>COCACOLAEMBO2</t>
  </si>
  <si>
    <t xml:space="preserve">EXPORTADORA_LOS_FIORDOS_LTDA </t>
  </si>
  <si>
    <t>REDSALUDPUMA</t>
  </si>
  <si>
    <t>G_CTRL_TE_DEGAÑ_2</t>
  </si>
  <si>
    <t>C_CTRL_TE_DEGAÑ_2</t>
  </si>
  <si>
    <t>CH _SANTA_ELENA</t>
  </si>
  <si>
    <t>RIOTOLTEN_____110</t>
  </si>
  <si>
    <t>CUNCO_________110</t>
  </si>
  <si>
    <t>CUNCO_________023</t>
  </si>
  <si>
    <t>MELIPEUCO_____110</t>
  </si>
  <si>
    <t>MELIPEUCO_____023</t>
  </si>
  <si>
    <t>CENTRAL_ELEC__023</t>
  </si>
  <si>
    <t>CENTRAL_ELEC__013</t>
  </si>
  <si>
    <t>RIOTOLTEN_____</t>
  </si>
  <si>
    <t>CUNCO_________</t>
  </si>
  <si>
    <t>MELIPEUCO_____</t>
  </si>
  <si>
    <t>CENTRAL_ELEC__</t>
  </si>
  <si>
    <t>PTENEGRO______220</t>
  </si>
  <si>
    <t>PTENEGRO______</t>
  </si>
  <si>
    <t>FRONCUNCOBLOQA</t>
  </si>
  <si>
    <t>FRONCUNCOBLOQB</t>
  </si>
  <si>
    <t>FRONCUNCOBLOQC</t>
  </si>
  <si>
    <t>INMOLISA</t>
  </si>
  <si>
    <t>INMOLISA_SPA</t>
  </si>
  <si>
    <t>FSB_CONSTIT</t>
  </si>
  <si>
    <t>INFORMADO POR</t>
  </si>
  <si>
    <t>COORDINADO</t>
  </si>
  <si>
    <t>CLI PEAJES</t>
  </si>
  <si>
    <t>CLIENTE DISTRIBUIDORA</t>
  </si>
  <si>
    <t>COOPREL</t>
  </si>
  <si>
    <t>Dx</t>
  </si>
  <si>
    <t>G_PMGD_HP_EL_BRINCO</t>
  </si>
  <si>
    <t>G_EL_BRINCO</t>
  </si>
  <si>
    <t>C_EL_BRINCO</t>
  </si>
  <si>
    <t>C_PMGD_HP_EL_BRINCO</t>
  </si>
  <si>
    <t>G_VILLAPRAT</t>
  </si>
  <si>
    <t>C_VILLAPRAT</t>
  </si>
  <si>
    <t>SPVP4</t>
  </si>
  <si>
    <t>CONSORMADER</t>
  </si>
  <si>
    <t>FORESMELIN</t>
  </si>
  <si>
    <t>INMINVMARITA</t>
  </si>
  <si>
    <t>AGRICOLA_Y_LECHERA_QUILLAYES_DE_PETEROA</t>
  </si>
  <si>
    <t>CONSORCIO_MADERERO</t>
  </si>
  <si>
    <t>FORESTAL_MELINKA_LIMITADA</t>
  </si>
  <si>
    <t>INMOBILIARIA_E_INVERSIONES_MARITA</t>
  </si>
  <si>
    <t>MADDEEXPORT2</t>
  </si>
  <si>
    <t>ACMECHILE</t>
  </si>
  <si>
    <t>ABICK</t>
  </si>
  <si>
    <t>NOVOFISH</t>
  </si>
  <si>
    <t>CLINALEMDEVALD</t>
  </si>
  <si>
    <t>MADERAS_DE_EXPORTACION_DOS</t>
  </si>
  <si>
    <t>ACME_CHILE_SPA</t>
  </si>
  <si>
    <t>CLINICA_ALEMANA_DE_VALDIVIA</t>
  </si>
  <si>
    <t>SOLLAGOS_CASINO1</t>
  </si>
  <si>
    <t>SOLLAGOS_CASINO2</t>
  </si>
  <si>
    <t>CATEDRAL_LA</t>
  </si>
  <si>
    <t>SERVADMACUI</t>
  </si>
  <si>
    <t>INMBCOSTOFIC</t>
  </si>
  <si>
    <t>INTESERV</t>
  </si>
  <si>
    <t>SERVICIO_DE_ADMINISTRACION_ACUICOLA</t>
  </si>
  <si>
    <t>EMPTUCAPEL</t>
  </si>
  <si>
    <t>AGRICOCDS</t>
  </si>
  <si>
    <t>AGRICOLA_CASAS_DEL_SUR</t>
  </si>
  <si>
    <t>AGRICOCDM</t>
  </si>
  <si>
    <t>AGRICOLA_CASAS_DE_MAFIL</t>
  </si>
  <si>
    <t>LLASA_SCARLOS2</t>
  </si>
  <si>
    <t>G_PALOMAS</t>
  </si>
  <si>
    <t>C_PALOMAS</t>
  </si>
  <si>
    <t>EXPRESSCIRCUN</t>
  </si>
  <si>
    <t>G_CHINCOL</t>
  </si>
  <si>
    <t>C_CHINCOL</t>
  </si>
  <si>
    <t>CONSORMADERLAT</t>
  </si>
  <si>
    <t>CONSORMADERLAU1</t>
  </si>
  <si>
    <t>CONSORMADERLAU2</t>
  </si>
  <si>
    <t>x</t>
  </si>
  <si>
    <t>LBRCOLO_CHI1</t>
  </si>
  <si>
    <t>LBRCOLO_CHI2</t>
  </si>
  <si>
    <t>LBRPENCOCHI1</t>
  </si>
  <si>
    <t>LBRPENCOCHI2</t>
  </si>
  <si>
    <t>LBRPENCOCHI3</t>
  </si>
  <si>
    <t>LBRPENCOCHI4</t>
  </si>
  <si>
    <t>LBRPERALCHI1</t>
  </si>
  <si>
    <t>LBRPERALCHI2</t>
  </si>
  <si>
    <t>LBRLIRQUCHI1</t>
  </si>
  <si>
    <t>LBRLIRQUCHI2</t>
  </si>
  <si>
    <t>LBRLIRQUCHI3</t>
  </si>
  <si>
    <t>LBRLIRQUCHI4</t>
  </si>
  <si>
    <t>LBRLINARCHI1</t>
  </si>
  <si>
    <t>LBRTALCACHI1</t>
  </si>
  <si>
    <t>LBRTALCACHI2</t>
  </si>
  <si>
    <t>LBRTALCACHI3</t>
  </si>
  <si>
    <t>LBRTALCACHI4</t>
  </si>
  <si>
    <t>LBREJERCCHI1</t>
  </si>
  <si>
    <t>LBRCHACACHI1</t>
  </si>
  <si>
    <t>LBRCHILLCHI1</t>
  </si>
  <si>
    <t>LBRCHILLCHI2</t>
  </si>
  <si>
    <t>LBRCHILLCHI4</t>
  </si>
  <si>
    <t>LBRCOCHACHI1</t>
  </si>
  <si>
    <t>LBRCHIGUCHI1</t>
  </si>
  <si>
    <t>LBRCONSTCHI1</t>
  </si>
  <si>
    <t>PLAZA_TREBOL_S.A.</t>
  </si>
  <si>
    <t>RENDIC_HERMANOS_S.A</t>
  </si>
  <si>
    <t>VIVOCORP_SPA_OULET_TEMUCO</t>
  </si>
  <si>
    <t>LBRTALCAHUCHI1</t>
  </si>
  <si>
    <t>LBRTALCAHUCHI2</t>
  </si>
  <si>
    <t>LBRTALCAHUCHI3</t>
  </si>
  <si>
    <t>2405CHIVCOLB</t>
  </si>
  <si>
    <t>2406ANDACOLB</t>
  </si>
  <si>
    <t>2408COLOCOLB</t>
  </si>
  <si>
    <t>2409COLOCOLB</t>
  </si>
  <si>
    <t>2418COLOCOLB</t>
  </si>
  <si>
    <t>2434EJERENEL</t>
  </si>
  <si>
    <t>2411L.ANCOLB</t>
  </si>
  <si>
    <t>2412L.ANCOLB</t>
  </si>
  <si>
    <t>2413L.ANCOLB</t>
  </si>
  <si>
    <t>2419PENCCOLB</t>
  </si>
  <si>
    <t>2417TOMECOLB</t>
  </si>
  <si>
    <t>2269CHACENEL</t>
  </si>
  <si>
    <t>2298CHACENEL</t>
  </si>
  <si>
    <t>2266DUQUENEL</t>
  </si>
  <si>
    <t>2303LASEENEL</t>
  </si>
  <si>
    <t>HOSPITAL_REGIONAL_VICTOR_RIOS_RUIZ</t>
  </si>
  <si>
    <t>COCA_COLA_EMBONOR_S.A.</t>
  </si>
  <si>
    <t>CERMCOD</t>
  </si>
  <si>
    <t>CERMDEGAN</t>
  </si>
  <si>
    <t>CERMALTBON</t>
  </si>
  <si>
    <t>CERMPICHIL</t>
  </si>
  <si>
    <t>CERMPIDPID</t>
  </si>
  <si>
    <t>CERMANCUD</t>
  </si>
  <si>
    <t>CERMOSOR</t>
  </si>
  <si>
    <t>CERMAQ_CHILE_S.A.</t>
  </si>
  <si>
    <t>SALMHUMB</t>
  </si>
  <si>
    <t>SALMONES_HUMBOLDT_SPA</t>
  </si>
  <si>
    <t>CONSTRUESPE</t>
  </si>
  <si>
    <t>CONSTRUCTORA_LA_ESPERANZA_LIMITADA</t>
  </si>
  <si>
    <t>FRAMBERRY</t>
  </si>
  <si>
    <t>FRAMBERRY_INDUSTRIAL_S.A.</t>
  </si>
  <si>
    <t>SALMHUMBPICH</t>
  </si>
  <si>
    <t>HOSPHERMMART</t>
  </si>
  <si>
    <t>MOLINOFUENTES</t>
  </si>
  <si>
    <t>2415CHILCOLB</t>
  </si>
  <si>
    <t>2407TALCCOLB</t>
  </si>
  <si>
    <t>2414TALCCOLB</t>
  </si>
  <si>
    <t>AUSTRAL_CEREALS</t>
  </si>
  <si>
    <t>AUSTRAL</t>
  </si>
  <si>
    <t>Nro_contrato</t>
  </si>
  <si>
    <t>ATRIA_ENERGIA</t>
  </si>
  <si>
    <t>G_ALMENDRADO</t>
  </si>
  <si>
    <t>2457LASEAES</t>
  </si>
  <si>
    <t>2476S.MIENEL</t>
  </si>
  <si>
    <t>2471CHACDUQU</t>
  </si>
  <si>
    <t>2500CHILDUQU</t>
  </si>
  <si>
    <t>2466ELAVCOLB</t>
  </si>
  <si>
    <t>CENCOSUD_RETAIL</t>
  </si>
  <si>
    <t>AGRICOLA_GANADERA_SAN_VICENTE_MENETUE</t>
  </si>
  <si>
    <t>CLINICAPTOVARAS</t>
  </si>
  <si>
    <t>CLINICA_PUERTO_VARAS</t>
  </si>
  <si>
    <t>LBRTALCACHI13</t>
  </si>
  <si>
    <t>CHILPADRELBR1</t>
  </si>
  <si>
    <t>CHILPADRELBR2</t>
  </si>
  <si>
    <t>CHILPADRELBR3</t>
  </si>
  <si>
    <t xml:space="preserve">IANSAGRO_S.A.                           </t>
  </si>
  <si>
    <t>EMBALAJES_STANDARD_LIMITADA</t>
  </si>
  <si>
    <t xml:space="preserve">RENDIC_HERMANOS_S.A                     </t>
  </si>
  <si>
    <t>ENAPREFINERIAS</t>
  </si>
  <si>
    <t>FAENACARNESVIC</t>
  </si>
  <si>
    <t>FAENADORA_DE_CARNES_VICTORIA_S.A.</t>
  </si>
  <si>
    <t>MADANIHUE</t>
  </si>
  <si>
    <t>MADERAS_ANIHUE</t>
  </si>
  <si>
    <t>MAQLAFRONT</t>
  </si>
  <si>
    <t>MAQUINARIAS_LA_FRONTERA_LTDA.</t>
  </si>
  <si>
    <t>MOLTEMUCO</t>
  </si>
  <si>
    <t>MOLINERA_TEMUCO_LTDA.</t>
  </si>
  <si>
    <t>SOCRIOSYGAC</t>
  </si>
  <si>
    <t>SOC._RIOS_Y_GACITUA _LTDA.</t>
  </si>
  <si>
    <t>AGROPEFREGAL</t>
  </si>
  <si>
    <t>AGROINDUSTRIAL_PEDREGAL_SOCIEDAD_ANONIMA</t>
  </si>
  <si>
    <t>SOCAGRISANELE</t>
  </si>
  <si>
    <t>AGRIFORASTAS</t>
  </si>
  <si>
    <t>AGRYFOREST</t>
  </si>
  <si>
    <t>AGRYFOREST_LTDA.</t>
  </si>
  <si>
    <t>SOCAGRIRE</t>
  </si>
  <si>
    <t>AGRIRIHUELIM</t>
  </si>
  <si>
    <t>SOCAGRIVALVERD</t>
  </si>
  <si>
    <t>SOCAGRICOMARAN</t>
  </si>
  <si>
    <t>AGRIMANPIC</t>
  </si>
  <si>
    <t>AGRYFORESTPIC</t>
  </si>
  <si>
    <t>AGRIALTODEQUIL</t>
  </si>
  <si>
    <t>AGRIYFORAITUE</t>
  </si>
  <si>
    <t>AGROFARMING</t>
  </si>
  <si>
    <t>DIEHEIREMANS</t>
  </si>
  <si>
    <t>SOCAGRIMUNLIM</t>
  </si>
  <si>
    <t>SOCAGRIVALVERDNAH</t>
  </si>
  <si>
    <t>SOCAGRIFORALTIK</t>
  </si>
  <si>
    <t>AGRICOLA_ALTO_DE_QUILTRAMAN</t>
  </si>
  <si>
    <t>AGRICOLA_EL_MANZANAR_DE_PICOLTUE_LTDA.</t>
  </si>
  <si>
    <t>SOCIEDAD_AGRICOLA_Y_COMERCIAL_ARANTRUF_LTDA</t>
  </si>
  <si>
    <t>SOC._AGRIC._VALLE_VERDE_LTDA.</t>
  </si>
  <si>
    <t>AGRICOLA_RIHUE_LIMITADA</t>
  </si>
  <si>
    <t>SOCIEDAD_AGRICOLA_RENECO_LTDA</t>
  </si>
  <si>
    <t>AGRICOLA_Y_FORESTAL_AITUE_LTDA.</t>
  </si>
  <si>
    <t>AGROFARMING_S.A</t>
  </si>
  <si>
    <t>DIEGOHEIREMANS_TORRES</t>
  </si>
  <si>
    <t>SOC_AGRICOLA_MUNILQUE_LIMITADA</t>
  </si>
  <si>
    <t>SOC_AGRICOLA_Y_FORESTAL_ALTIKON_LTDA.</t>
  </si>
  <si>
    <t>MOLINORAHUE</t>
  </si>
  <si>
    <t>OCEANSPRAYLON</t>
  </si>
  <si>
    <t>HYBMONTT</t>
  </si>
  <si>
    <t>ALISUR_S.A.</t>
  </si>
  <si>
    <t>MOLINO_RAHUE_S.A.</t>
  </si>
  <si>
    <t>OCEAN_SPRAY_CHILE_SPA</t>
  </si>
  <si>
    <t>HYB_S.A.</t>
  </si>
  <si>
    <t>TORALLA</t>
  </si>
  <si>
    <t>INVCOIHUIN</t>
  </si>
  <si>
    <t>PESQTRANSANTART</t>
  </si>
  <si>
    <t>SOCCONCEAEROSUR</t>
  </si>
  <si>
    <t>PESQMARANTAR</t>
  </si>
  <si>
    <t>SOCAGRILOSCOI</t>
  </si>
  <si>
    <t>AGRIYCOMLOSLAGOS</t>
  </si>
  <si>
    <t>AGRIYCOMPICH</t>
  </si>
  <si>
    <t>JOSEMARAAVA</t>
  </si>
  <si>
    <t>AGRAGROLAC</t>
  </si>
  <si>
    <t>ALFGUIBESSERHAY</t>
  </si>
  <si>
    <t>AGRICASTA</t>
  </si>
  <si>
    <t>AGRIBAHRUPAN</t>
  </si>
  <si>
    <t>NUEVARIOBLAN</t>
  </si>
  <si>
    <t>AGRISANTACARMEN</t>
  </si>
  <si>
    <t>PESQUERA_LANDES</t>
  </si>
  <si>
    <t>INVERSIONES_COIHUIN_LTDA</t>
  </si>
  <si>
    <t>PESQUERA_TRANS_ANTARTIC_LTDA</t>
  </si>
  <si>
    <t>SOCIEDAD_CONCESIONARIA_AEROPUERTO_DEL_SUR_S.A.</t>
  </si>
  <si>
    <t>PESQUERA_DEL_MAR_ANTARTICO_S.A.</t>
  </si>
  <si>
    <t>SOCIEDAD_AGRICOLA_LOS_COIHUES_LTDA.</t>
  </si>
  <si>
    <t xml:space="preserve">AGRICOLA_Y_COMERCIAL_GM_LTDA. </t>
  </si>
  <si>
    <t>AGRICOLA_Y_COMERCIAL_GM._S A</t>
  </si>
  <si>
    <t>JOSE_MARAMBIO_AVARIA</t>
  </si>
  <si>
    <t xml:space="preserve">AGRICOLA_AGROLAC_LTDA </t>
  </si>
  <si>
    <t>ALFONSO _GUILLERMO_BESSER_HAYLER</t>
  </si>
  <si>
    <t>AGRICOLA_LOS_CASTAÑOS_LTDA.</t>
  </si>
  <si>
    <t>AGRICOLA_BAHIA_RUPANCO_LTDA.</t>
  </si>
  <si>
    <t>NUEVA_RIO_BLANCO_S.A.</t>
  </si>
  <si>
    <t>PESQLANDESPID</t>
  </si>
  <si>
    <t>2416S.CACOLB</t>
  </si>
  <si>
    <t>C_ALMENDRADO</t>
  </si>
  <si>
    <t>DEUCO_________066</t>
  </si>
  <si>
    <t>DEUCO_________013</t>
  </si>
  <si>
    <t>DEUCO_________</t>
  </si>
  <si>
    <t>AURORA________220</t>
  </si>
  <si>
    <t>AURORA________</t>
  </si>
  <si>
    <t>COPAGRODUQ</t>
  </si>
  <si>
    <t>COPAGROPAL</t>
  </si>
  <si>
    <t>ESSBIOBLA</t>
  </si>
  <si>
    <t>ADMSUPHIPUM</t>
  </si>
  <si>
    <t>SOC_COPEVAL_AGROINDUSTRIAS_S.A.</t>
  </si>
  <si>
    <t>COPAGROCAR</t>
  </si>
  <si>
    <t>ALISUR</t>
  </si>
  <si>
    <t>PESQUERARIODULCE</t>
  </si>
  <si>
    <t>Sí</t>
  </si>
  <si>
    <t>FRONDEUCOBLOQA</t>
  </si>
  <si>
    <t>FRONDEUCOBLOQB</t>
  </si>
  <si>
    <t>FRONDEUCOBLOQC</t>
  </si>
  <si>
    <t>CORPMETELVER</t>
  </si>
  <si>
    <t>INVAGRIBUE</t>
  </si>
  <si>
    <t>CHRMARBOLO</t>
  </si>
  <si>
    <t>CHISALIC</t>
  </si>
  <si>
    <t>AGRIYGAN</t>
  </si>
  <si>
    <t>FUNELALMEN</t>
  </si>
  <si>
    <t>FUNELENCAN</t>
  </si>
  <si>
    <t>AGRISTAAMA</t>
  </si>
  <si>
    <t>AGRMANZPIC</t>
  </si>
  <si>
    <t>SOCAGRIPERAL</t>
  </si>
  <si>
    <t>AGRIANCALI</t>
  </si>
  <si>
    <t>AGRIFORHIG</t>
  </si>
  <si>
    <t>JUANEDUGUZ</t>
  </si>
  <si>
    <t>JUANLUGUZ</t>
  </si>
  <si>
    <t>CHISAPIC</t>
  </si>
  <si>
    <t>AGRIYGANAG</t>
  </si>
  <si>
    <t>ALVECASA</t>
  </si>
  <si>
    <t>SOCAGRILAU</t>
  </si>
  <si>
    <t>AGRIFORLOREL</t>
  </si>
  <si>
    <t>CHRISTIAN_MARCELO_BOLOMEY_SCHUSTER</t>
  </si>
  <si>
    <t>GIDDINGS_BERRIES_CHILE_S.A.</t>
  </si>
  <si>
    <t>CHISA_S.A._(licanco)</t>
  </si>
  <si>
    <t>AGRICOLA_FORESTAL_Y_GANADERA_LTDA.</t>
  </si>
  <si>
    <t>FUNDO_EL_ALMENDRO</t>
  </si>
  <si>
    <t>FUNDO_EL_ENCANTO_SPA</t>
  </si>
  <si>
    <t>AGRICOLA_STA_AMALIA_LTDA.</t>
  </si>
  <si>
    <t>AGR._EL_MANZANAR_DE_PICOLTUE_LTDA.</t>
  </si>
  <si>
    <t>SOC._AGRICOLA_EL_PERAL_HUACHO_LTDA.</t>
  </si>
  <si>
    <t>AGRICOLA_ANCALI_LTDA.</t>
  </si>
  <si>
    <t>AGRICOLA_Y_FORESTAL_HIGUERA_LTDA.</t>
  </si>
  <si>
    <t>JUAN_EDUARDO_GUZMAN</t>
  </si>
  <si>
    <t>JUAN_LUIS_GUZMAN_CALVO</t>
  </si>
  <si>
    <t>CHISA_S.A._(picoltue)</t>
  </si>
  <si>
    <t>AGRIC._Y_GANADERA_AGROVERA_LTDA.</t>
  </si>
  <si>
    <t>ALONSO_VERA_CASANOVA</t>
  </si>
  <si>
    <t>SOC_AGRIC_GAN_LOS_LAURELES_LTDA</t>
  </si>
  <si>
    <t>AGRICOLA_Y_FORESTAL_LORELEY_LTDA</t>
  </si>
  <si>
    <t>SOCAGROTRAI</t>
  </si>
  <si>
    <t>AGRIHUALLES</t>
  </si>
  <si>
    <t>AGROLACPU</t>
  </si>
  <si>
    <t>AGRITILOSPU</t>
  </si>
  <si>
    <t>TAMBERTIN</t>
  </si>
  <si>
    <t>CARLOSRECA</t>
  </si>
  <si>
    <t>AGRISINETE</t>
  </si>
  <si>
    <t>LUISMOMBE</t>
  </si>
  <si>
    <t>FRUTAGUA</t>
  </si>
  <si>
    <t>SOCIEDAD_AGROPECUARIA_TRAILEN_LTDA</t>
  </si>
  <si>
    <t>AGRICOLA_LOS__HUALLES_SPA</t>
  </si>
  <si>
    <t>AGROLAC_LTDA</t>
  </si>
  <si>
    <t>AGRICOLA_LOS_TILOS_LIMITADA</t>
  </si>
  <si>
    <t>TAMPIER_BERTIN_JUAN_CARLOS</t>
  </si>
  <si>
    <t>CARLOS_RECABARREN_SAN_MARTIN</t>
  </si>
  <si>
    <t>AGRICOLA_Y_COM_SINETERRA_LTDA</t>
  </si>
  <si>
    <t>FRUTOS_LA_AGUADA</t>
  </si>
  <si>
    <t>AVENAPITRUF</t>
  </si>
  <si>
    <t>OLEOPITRUF</t>
  </si>
  <si>
    <t>AVENATOP</t>
  </si>
  <si>
    <t>OLEOTOP</t>
  </si>
  <si>
    <t>INMUCATALU</t>
  </si>
  <si>
    <t>MELONEMPAL</t>
  </si>
  <si>
    <t>AGRIMAULEFRU</t>
  </si>
  <si>
    <t>INMLOSGUIN</t>
  </si>
  <si>
    <t>SOCGENAUS</t>
  </si>
  <si>
    <t xml:space="preserve">INMUEBLES_CATALUNA_LTDA. </t>
  </si>
  <si>
    <t>MELON_S.A.</t>
  </si>
  <si>
    <t xml:space="preserve">AGRICOLA_MAULE_SPA </t>
  </si>
  <si>
    <t>SOC_GENERADORA_AUSTRAL_S.A.</t>
  </si>
  <si>
    <t>INMOBILIARIA_LOS_GUINDOS_LIMITADA</t>
  </si>
  <si>
    <t>ORIZALTBON</t>
  </si>
  <si>
    <t>FORSANBLAN</t>
  </si>
  <si>
    <t>ORIZON_S.A.</t>
  </si>
  <si>
    <t>FORESTAL_SANTA_BLANCA_S.A.</t>
  </si>
  <si>
    <t>3354163PHC</t>
  </si>
  <si>
    <t>3356403PHC</t>
  </si>
  <si>
    <t>3315420PHC</t>
  </si>
  <si>
    <t>3315442PHC</t>
  </si>
  <si>
    <t>3354161PHC</t>
  </si>
  <si>
    <t>3354160PHC</t>
  </si>
  <si>
    <t>3286155PHC</t>
  </si>
  <si>
    <t>3286156PHC</t>
  </si>
  <si>
    <t>3315418PHC</t>
  </si>
  <si>
    <t>3336645PHC</t>
  </si>
  <si>
    <t>3258165PHC</t>
  </si>
  <si>
    <t>3279668PHC</t>
  </si>
  <si>
    <t>3279728PHC</t>
  </si>
  <si>
    <t>3279730PHC</t>
  </si>
  <si>
    <t>3279731PHC</t>
  </si>
  <si>
    <t>3286281PHC</t>
  </si>
  <si>
    <t>3286282PHC</t>
  </si>
  <si>
    <t>3286284PHC</t>
  </si>
  <si>
    <t>3297893PHC</t>
  </si>
  <si>
    <t>3297894PHC</t>
  </si>
  <si>
    <t>3354153PHC</t>
  </si>
  <si>
    <t>3020091PHC</t>
  </si>
  <si>
    <t>3315445PHC</t>
  </si>
  <si>
    <t>3334057PHC</t>
  </si>
  <si>
    <t>3334058PHC</t>
  </si>
  <si>
    <t>3334059PHC</t>
  </si>
  <si>
    <t>3334060PHC</t>
  </si>
  <si>
    <t>3363996PHC</t>
  </si>
  <si>
    <t>3336640PHC</t>
  </si>
  <si>
    <t>3336641PHC</t>
  </si>
  <si>
    <t>3336642PHC</t>
  </si>
  <si>
    <t>CODIPILLBLOQA</t>
  </si>
  <si>
    <t>CODIPILLBLOQB</t>
  </si>
  <si>
    <t>CODIPILLBLOQC</t>
  </si>
  <si>
    <t>FRIGONIQUEN</t>
  </si>
  <si>
    <t>UNIVAUSTCHI</t>
  </si>
  <si>
    <t>SOCINDKUNSTUNI</t>
  </si>
  <si>
    <t>SOCINDKUNSTVAL</t>
  </si>
  <si>
    <t>SOC_INDUSTRIAL_KUNSTMANN_S.A.</t>
  </si>
  <si>
    <t>OPEINTISLGRAN</t>
  </si>
  <si>
    <t>ADMSUPEXPRESMEL</t>
  </si>
  <si>
    <t>LAPOLAR</t>
  </si>
  <si>
    <t>FULGHUMFIB</t>
  </si>
  <si>
    <t>TELESUR</t>
  </si>
  <si>
    <t>ENGIE</t>
  </si>
  <si>
    <t>OPERACIONES_INTEGRALES_ISLA_GRANDE_S.A.</t>
  </si>
  <si>
    <t>FULGHUM_FIBRES_CHILE_S.A.</t>
  </si>
  <si>
    <t>TELEFONICA_DEL_SUR</t>
  </si>
  <si>
    <t>AGRGANPEUMOS</t>
  </si>
  <si>
    <t>AGRIRENECO</t>
  </si>
  <si>
    <t>SOCIEDAD_AGRICOLA_REÑECO_LTDA</t>
  </si>
  <si>
    <t>AGRIFRAM</t>
  </si>
  <si>
    <t>ESSBIOPIC</t>
  </si>
  <si>
    <t>CERMALTBON2</t>
  </si>
  <si>
    <t>CERMANCUD2</t>
  </si>
  <si>
    <t>NUTRECOCOLSL2</t>
  </si>
  <si>
    <t>CERMDEGAN2</t>
  </si>
  <si>
    <t>CERMDEGAN3</t>
  </si>
  <si>
    <t>SALMONOILSL2</t>
  </si>
  <si>
    <t>PROLESURLLSL2</t>
  </si>
  <si>
    <t>ALONLONENEL2</t>
  </si>
  <si>
    <t>SMULTIEXPORTSL2</t>
  </si>
  <si>
    <t>SMULTIEXPORTSL3</t>
  </si>
  <si>
    <t>PROLESUROSSL2</t>
  </si>
  <si>
    <t>PROLESUROSSL3</t>
  </si>
  <si>
    <t>AGRIYCOMPICH2</t>
  </si>
  <si>
    <t>AGRAGROLAC2</t>
  </si>
  <si>
    <t>SITRANSSL2</t>
  </si>
  <si>
    <t>SERVSANLAGOSMEL2</t>
  </si>
  <si>
    <t>SERVSANLAGOSMEL3</t>
  </si>
  <si>
    <t>CNUTRECOSL2</t>
  </si>
  <si>
    <t>CONGYCONSERV2</t>
  </si>
  <si>
    <t>CONGYCONSERV3</t>
  </si>
  <si>
    <t>BIOMARCST2</t>
  </si>
  <si>
    <t>AQUACHILE2</t>
  </si>
  <si>
    <t>AQUACHILE3</t>
  </si>
  <si>
    <t>ESSALMEL2</t>
  </si>
  <si>
    <t>INMPOCENMELLIPI2</t>
  </si>
  <si>
    <t>INMPOCENMELLIPI3</t>
  </si>
  <si>
    <t>INMPOCENMELLIPI4</t>
  </si>
  <si>
    <t>INMPOCENMELLIPI5</t>
  </si>
  <si>
    <t>INMPOCENMELLIPI6</t>
  </si>
  <si>
    <t>INMPOCENMELLIPI7</t>
  </si>
  <si>
    <t>COLEMPREN2</t>
  </si>
  <si>
    <t>ESSALOSO2</t>
  </si>
  <si>
    <t>FRIGOSSL2</t>
  </si>
  <si>
    <t>RIAAUSTSL2</t>
  </si>
  <si>
    <t>SERVSANLAG2</t>
  </si>
  <si>
    <t>SERVSANLAG3</t>
  </si>
  <si>
    <t>LOUISPPANSGA2</t>
  </si>
  <si>
    <t>INMPLRIOSSL2</t>
  </si>
  <si>
    <t>EXPLOSFIORDQUE2</t>
  </si>
  <si>
    <t>AGRIFORASTAS2</t>
  </si>
  <si>
    <t>MONTEVERDEFL2</t>
  </si>
  <si>
    <t>SOCAGRISANELE2</t>
  </si>
  <si>
    <t>SOCAGRISANELE3</t>
  </si>
  <si>
    <t>ASERJCE2</t>
  </si>
  <si>
    <t>IMOIMPENEL2</t>
  </si>
  <si>
    <t>AGRIRIHUELIM2</t>
  </si>
  <si>
    <t>DIEHEIREMANS2</t>
  </si>
  <si>
    <t>MADEVENTURE2</t>
  </si>
  <si>
    <t>AGRISANTACARMEN2</t>
  </si>
  <si>
    <t>AGRIBAHRUPAN2</t>
  </si>
  <si>
    <t>NUEVARIOBLAN2</t>
  </si>
  <si>
    <t>LUISMOMBE2</t>
  </si>
  <si>
    <t>AGRISINETE2</t>
  </si>
  <si>
    <t>AGRISINETE3</t>
  </si>
  <si>
    <t>AGRISINETE4</t>
  </si>
  <si>
    <t>ABASTIBLE</t>
  </si>
  <si>
    <t>3297895PHC</t>
  </si>
  <si>
    <t>2550CHACENEL</t>
  </si>
  <si>
    <t>2540PUCHCOLB</t>
  </si>
  <si>
    <t>2541PUCHCOLB</t>
  </si>
  <si>
    <t>2543TALCCOLB</t>
  </si>
  <si>
    <t>3354161ENEL_GX</t>
  </si>
  <si>
    <t>CERQCHILAU</t>
  </si>
  <si>
    <t>TEUBER_MATZNER_SERGIO</t>
  </si>
  <si>
    <t>BRUNO_WINKLER</t>
  </si>
  <si>
    <t>AGRICOLA_Y_GANADERA_ITAHUE_LTDA</t>
  </si>
  <si>
    <t>TEUBERPURR</t>
  </si>
  <si>
    <t>BRUWINKPURR</t>
  </si>
  <si>
    <t>AGRICOLA_LOS_VENADOS_LTDA</t>
  </si>
  <si>
    <t>AGRIVENAIHU</t>
  </si>
  <si>
    <t>AGRIAUTOSO</t>
  </si>
  <si>
    <t>RAULMONLAUN</t>
  </si>
  <si>
    <t>HUGPATMALAU</t>
  </si>
  <si>
    <t>AGRICOLA_AUTOCOLOR_LTDA</t>
  </si>
  <si>
    <t>RAUL_ALEJANDRO_MONTESINOS_IROUME</t>
  </si>
  <si>
    <t>AGRIGANITA1</t>
  </si>
  <si>
    <t>AGRIGANITA2</t>
  </si>
  <si>
    <t>HORTIFRUT</t>
  </si>
  <si>
    <t>JUNQUILLOS</t>
  </si>
  <si>
    <t xml:space="preserve">HORTIFRUT_CHILE_S.A. </t>
  </si>
  <si>
    <t xml:space="preserve">AGR.LOS_ARANDANOS_DE_JUNQUILLOS_LTDA. </t>
  </si>
  <si>
    <t>ANGULOPUR</t>
  </si>
  <si>
    <t>TELESURPIC</t>
  </si>
  <si>
    <t>CONDESPIC</t>
  </si>
  <si>
    <t>HORTIFRUTPUR</t>
  </si>
  <si>
    <t>TELEFONICA_DEL_SUR_S.A.</t>
  </si>
  <si>
    <t>HORTIFRUT_CHILE_S.A.</t>
  </si>
  <si>
    <t>3354153ENEL_GX</t>
  </si>
  <si>
    <t>HORTIFRUTANG</t>
  </si>
  <si>
    <t>C_PERALILLO</t>
  </si>
  <si>
    <t>C_COELEMU</t>
  </si>
  <si>
    <t>LUNILAGUA</t>
  </si>
  <si>
    <t>2588STA:ENEL</t>
  </si>
  <si>
    <t>2605COCHCGE</t>
  </si>
  <si>
    <t>2603VILLCGE</t>
  </si>
  <si>
    <t>2604PUCOCGE</t>
  </si>
  <si>
    <t>2577S.RAEMEL</t>
  </si>
  <si>
    <t>SAFIRA_ENERGIA_CHILE</t>
  </si>
  <si>
    <t>MOLINO_CUNACO</t>
  </si>
  <si>
    <t>OPERACIONES_TURÍSTICAS_S.A.</t>
  </si>
  <si>
    <t>KUDEN_S.A.</t>
  </si>
  <si>
    <t>MOLYCOP</t>
  </si>
  <si>
    <t>FILONTECHNO</t>
  </si>
  <si>
    <t>3354163ENEL_GX</t>
  </si>
  <si>
    <t>3315420SUM_CHILECTRA_L</t>
  </si>
  <si>
    <t>3315442SUM_CHILECTRA_L</t>
  </si>
  <si>
    <t>3354160ENEL_Gx</t>
  </si>
  <si>
    <t>3286155ENEL_Gx</t>
  </si>
  <si>
    <t>3286156ENEL_Gx</t>
  </si>
  <si>
    <t>3392641SUM_CHILECTRA_L</t>
  </si>
  <si>
    <t>G_PMGD_EO_LEBU_III_CRISTORO</t>
  </si>
  <si>
    <t>C_PMGD_EO_LEBU_III_CRISTORO</t>
  </si>
  <si>
    <t>3363996SUM_CHILECTRA_L</t>
  </si>
  <si>
    <t>3334057SUM_CHILECTRA_L</t>
  </si>
  <si>
    <t>3334058SUM_CHILECTRA_L</t>
  </si>
  <si>
    <t>3334059SUM_CHILECTRA_L</t>
  </si>
  <si>
    <t>3334060SUM_CHILECTRA_L</t>
  </si>
  <si>
    <t>3356404SUM_CHILECTRA_L</t>
  </si>
  <si>
    <t>3354154ENEL_GX</t>
  </si>
  <si>
    <t>3354155ENEL_GX</t>
  </si>
  <si>
    <t xml:space="preserve">IANSAGRO S.A.                           </t>
  </si>
  <si>
    <t>3258165SUM_CHILECTRA_L</t>
  </si>
  <si>
    <t>2608EJERCGE</t>
  </si>
  <si>
    <t>2609EJERCGE</t>
  </si>
  <si>
    <t>2614TALCCGE</t>
  </si>
  <si>
    <t>2628CHIGCGE</t>
  </si>
  <si>
    <t>CHIPANEL</t>
  </si>
  <si>
    <t>SOUTHTULIPS</t>
  </si>
  <si>
    <t>CHILE PANEL S.A.</t>
  </si>
  <si>
    <t xml:space="preserve">COMERCIALIZADORA SOUTHERN TULIPS SPA </t>
  </si>
  <si>
    <t>TRAIGEN_ENERGY</t>
  </si>
  <si>
    <t>TRAIGENENERGY</t>
  </si>
  <si>
    <t>LUNILAGUAHU</t>
  </si>
  <si>
    <t>FRUTOS_LA_AGUADA_HUERTO</t>
  </si>
  <si>
    <t>ERNCORREA</t>
  </si>
  <si>
    <t xml:space="preserve">ERNESTO CORREA GATICA </t>
  </si>
  <si>
    <t>3354157ENEL_GX</t>
  </si>
  <si>
    <t>3354158ENEL_GX</t>
  </si>
  <si>
    <t>3392641ENEL_GX</t>
  </si>
  <si>
    <t>ORIZON - PTA1</t>
  </si>
  <si>
    <t>3354161SUM_CHILECTRA_L</t>
  </si>
  <si>
    <t>FSB_LONGAVI</t>
  </si>
  <si>
    <t>CLB_AERIO_LINARE</t>
  </si>
  <si>
    <t>PM2646PCM15</t>
  </si>
  <si>
    <t>PM2647PCM20</t>
  </si>
  <si>
    <t>PM2658PCM58</t>
  </si>
  <si>
    <t>KUDEN S.A.</t>
  </si>
  <si>
    <t>INVAGRIBUE2</t>
  </si>
  <si>
    <t>INVAGRIBUE3</t>
  </si>
  <si>
    <t>FORCURENEL2</t>
  </si>
  <si>
    <t>FORCURENEL3</t>
  </si>
  <si>
    <t>LOTAPROTEINFL2</t>
  </si>
  <si>
    <t>LOTAPROTEINFL3</t>
  </si>
  <si>
    <t>TULLOTENEL2</t>
  </si>
  <si>
    <t>AGRISTAAMA2</t>
  </si>
  <si>
    <t>FUNELENCAN2</t>
  </si>
  <si>
    <t>FUNELENCAN3</t>
  </si>
  <si>
    <t>AGRIANCALI2</t>
  </si>
  <si>
    <t>JUANLUGUZ2</t>
  </si>
  <si>
    <t>AGRIFORLOREL2</t>
  </si>
  <si>
    <t>VENTALTBENEL2</t>
  </si>
  <si>
    <t>VENTALTBENEL3</t>
  </si>
  <si>
    <t>AGRIMAULEFRU2</t>
  </si>
  <si>
    <t>AGRIMAULEFRU3</t>
  </si>
  <si>
    <t>UNIVAUSTCHI2</t>
  </si>
  <si>
    <t>UNIVAUSTCHI3</t>
  </si>
  <si>
    <t>UNIVAUSTCHI4</t>
  </si>
  <si>
    <t>AGRICOLA_MAULE_SPA</t>
  </si>
  <si>
    <t>UNIVERSIDAD AUSTRAL DE CHILE</t>
  </si>
  <si>
    <t>AGUASCLARAS2</t>
  </si>
  <si>
    <t>LAGOSOFIA</t>
  </si>
  <si>
    <t>LAGO SOFIA SPA</t>
  </si>
  <si>
    <t>INMPOCENMELLIPI8</t>
  </si>
  <si>
    <t>FRIKARMAC</t>
  </si>
  <si>
    <t>FRIGORIFICO KARMAC SPA</t>
  </si>
  <si>
    <t>3408996SUM_CHILECTRA_L</t>
  </si>
  <si>
    <t>3417203SUM_CHILECTRA_L</t>
  </si>
  <si>
    <t>3408996PHC</t>
  </si>
  <si>
    <t>3417203PHC</t>
  </si>
  <si>
    <t>G_ARREBOL</t>
  </si>
  <si>
    <t>C_ARREBOL</t>
  </si>
  <si>
    <t>G_PMGD_EO_ARREBOL</t>
  </si>
  <si>
    <t>C_PMGD_EO_ARREBOL</t>
  </si>
  <si>
    <t>2564PANGCGE</t>
  </si>
  <si>
    <t>2300PERACGE</t>
  </si>
  <si>
    <t>2573COROCGE</t>
  </si>
  <si>
    <t>DUQUECO</t>
  </si>
  <si>
    <t>CLB_RCOQU_COQUIM</t>
  </si>
  <si>
    <t>RENTAS COQUIMBO SPA</t>
  </si>
  <si>
    <t>PM2637PCM47</t>
  </si>
  <si>
    <t>KAUFMANN S.A. VEHICULOS MOTORIZADOS</t>
  </si>
  <si>
    <t>3315418SUM_CHILECTRA_L</t>
  </si>
  <si>
    <t>3410778PHC</t>
  </si>
  <si>
    <t>3410778ENEL_GX</t>
  </si>
  <si>
    <t>3426430SUM_CHILECTRA_L</t>
  </si>
  <si>
    <t>3426432SUM_CHILECTRA_L</t>
  </si>
  <si>
    <t>3426430PHC</t>
  </si>
  <si>
    <t>3426432PHC</t>
  </si>
  <si>
    <t>3423124PHC</t>
  </si>
  <si>
    <t>3423137PHC</t>
  </si>
  <si>
    <t>3408998PHC</t>
  </si>
  <si>
    <t>3410775PHC</t>
  </si>
  <si>
    <t>3410776PHC</t>
  </si>
  <si>
    <t>3410777PHC</t>
  </si>
  <si>
    <t>3423124ENEL_GX</t>
  </si>
  <si>
    <t>3423137ENEL_GX</t>
  </si>
  <si>
    <t>3408998ENEL_GX</t>
  </si>
  <si>
    <t>3410775ENEL_GX</t>
  </si>
  <si>
    <t>3410776ENEL_GX</t>
  </si>
  <si>
    <t>3410777ENEL_GX</t>
  </si>
  <si>
    <t>3421979SUM_CHILECTRA_L</t>
  </si>
  <si>
    <t>3421979PHC</t>
  </si>
  <si>
    <t>3421979ENEL_GX</t>
  </si>
  <si>
    <t>3417203ENEL_GX</t>
  </si>
  <si>
    <t>3282392PHC</t>
  </si>
  <si>
    <t>3282392ENEL_GX</t>
  </si>
  <si>
    <t>3367041SUM_CHILECTRA_L</t>
  </si>
  <si>
    <t>3367041PHC</t>
  </si>
  <si>
    <t>3311759ENEL_GX</t>
  </si>
  <si>
    <t>3311761ENEL_GX</t>
  </si>
  <si>
    <t>3422534SUM_CHILECTRA_L</t>
  </si>
  <si>
    <t>3422534PHC</t>
  </si>
  <si>
    <t>3408997SUM_CHILECTRA_L</t>
  </si>
  <si>
    <t>3408997PHC</t>
  </si>
  <si>
    <t>3427574SUM_CHILECTRA_L</t>
  </si>
  <si>
    <t>3427574PHC</t>
  </si>
  <si>
    <t>3427574ENEL_GX</t>
  </si>
  <si>
    <t xml:space="preserve">FRUTERA SAN FERNANDO S.A.               </t>
  </si>
  <si>
    <t xml:space="preserve">RENDIC HERMANOS S.A                     </t>
  </si>
  <si>
    <t>NESTLE CHILE S.A.</t>
  </si>
  <si>
    <t>PM2714PCM21</t>
  </si>
  <si>
    <t>PM2719PCM19</t>
  </si>
  <si>
    <t>PM2717PCM8</t>
  </si>
  <si>
    <t>PM2716PCM41</t>
  </si>
  <si>
    <t>PM2713PCM19</t>
  </si>
  <si>
    <t>FORESTAL AITUE LTDA</t>
  </si>
  <si>
    <t>ASERRADEROS POCO A POCO LTDA</t>
  </si>
  <si>
    <t>SOC FORESTAL E INDUSTRIAL MBM LTDA</t>
  </si>
  <si>
    <t>PM2704PCM10</t>
  </si>
  <si>
    <t>PM2672PCM10</t>
  </si>
  <si>
    <t>PM2706PCM21</t>
  </si>
  <si>
    <t>PM2670PCM21</t>
  </si>
  <si>
    <t>PM2671PCM51</t>
  </si>
  <si>
    <t>PM2669PCM51</t>
  </si>
  <si>
    <t>PM2708PCM65</t>
  </si>
  <si>
    <t>PM2721PCM16</t>
  </si>
  <si>
    <t>PM2675PCM16</t>
  </si>
  <si>
    <t>UNIVERSIDAD TECNOLOGICA DE CHILE INACAP</t>
  </si>
  <si>
    <t xml:space="preserve">COLCURA S.A. </t>
  </si>
  <si>
    <t>MADERAS RIO COLORADO</t>
  </si>
  <si>
    <t>FABRICA DE COCINAS YUNQUE LT</t>
  </si>
  <si>
    <t>PM2718PCM395</t>
  </si>
  <si>
    <t>VILKUN</t>
  </si>
  <si>
    <t xml:space="preserve">VILKUN S.A.  </t>
  </si>
  <si>
    <t>ECOFOOD_LONGAVI</t>
  </si>
  <si>
    <t>DAVID_CURTO_PARRAL</t>
  </si>
  <si>
    <t>TAP_LOTA______066</t>
  </si>
  <si>
    <t>TAP_LOTA______</t>
  </si>
  <si>
    <t>CHRMARBOLO2</t>
  </si>
  <si>
    <t>GIDBERRCHI2</t>
  </si>
  <si>
    <t>FOMAGORB2</t>
  </si>
  <si>
    <t>MOLIGORB2</t>
  </si>
  <si>
    <t>FOREVENTURE2</t>
  </si>
  <si>
    <t>FRAMBERRY2</t>
  </si>
  <si>
    <t>COOKEAQUA</t>
  </si>
  <si>
    <t>FRIGOPM</t>
  </si>
  <si>
    <t>COOKE AQUACULTURE CHILE S.A</t>
  </si>
  <si>
    <t>FRIGORIFICOS PUERTO MONTT S.A.</t>
  </si>
  <si>
    <t>ADMSUPERVAR</t>
  </si>
  <si>
    <t>EMPSERVUNI</t>
  </si>
  <si>
    <t>EMPSERVMELI</t>
  </si>
  <si>
    <t>EMPSERVOSO</t>
  </si>
  <si>
    <t>HOTELPAT</t>
  </si>
  <si>
    <t>MEGAFRIO</t>
  </si>
  <si>
    <t>TIMBERNIPULLI</t>
  </si>
  <si>
    <t>TIMBERNIPULLI2</t>
  </si>
  <si>
    <t>ADMINISTRADORA DE SUPERMERCADOS EXPRESS LTDA.</t>
  </si>
  <si>
    <t>AGRICOLA LOS COIHUES LTDA</t>
  </si>
  <si>
    <t>HOTELERA PATAGONIA LIMITADA</t>
  </si>
  <si>
    <t>MEGA FRIO CHILE S.A.</t>
  </si>
  <si>
    <t>SOC. DE MANUFACTURAS TIMBERNI LTDA.</t>
  </si>
  <si>
    <t>AVENAANDES</t>
  </si>
  <si>
    <t>MOLDUVICT</t>
  </si>
  <si>
    <t>MOLDUCOLLI</t>
  </si>
  <si>
    <t>AVENA DE LOS ANDES S. A.</t>
  </si>
  <si>
    <t>MOLDURAS E INSUMOS LIMITADA</t>
  </si>
  <si>
    <t>3311762ENEL_GX</t>
  </si>
  <si>
    <t>G_EL_NOGAL</t>
  </si>
  <si>
    <t>C_EL_NOGAL</t>
  </si>
  <si>
    <t>G_PMGD_EO_EL_NOGAL</t>
  </si>
  <si>
    <t>C_PMGD_EO_EL_NOGAL</t>
  </si>
  <si>
    <t>EL_NOGAL</t>
  </si>
  <si>
    <t>3410778DUQUECO</t>
  </si>
  <si>
    <t>3356404DUQUECO</t>
  </si>
  <si>
    <t>3354163DUQUECO</t>
  </si>
  <si>
    <t>3356403DUQUECO</t>
  </si>
  <si>
    <t>3315420DUQUECO</t>
  </si>
  <si>
    <t>3315442DUQUECO</t>
  </si>
  <si>
    <t>3354161DUQUECO</t>
  </si>
  <si>
    <t>3426430DUQUECO</t>
  </si>
  <si>
    <t>3426432DUQUECO</t>
  </si>
  <si>
    <t>3354160DUQUECO</t>
  </si>
  <si>
    <t>3286155DUQUECO</t>
  </si>
  <si>
    <t>3286156DUQUECO</t>
  </si>
  <si>
    <t>3423124DUQUECO</t>
  </si>
  <si>
    <t>3423137DUQUECO</t>
  </si>
  <si>
    <t>3408998DUQUECO</t>
  </si>
  <si>
    <t>3410775DUQUECO</t>
  </si>
  <si>
    <t>3410776DUQUECO</t>
  </si>
  <si>
    <t>3410777DUQUECO</t>
  </si>
  <si>
    <t>3315418DUQUECO</t>
  </si>
  <si>
    <t>3421979DUQUECO</t>
  </si>
  <si>
    <t>3336645DUQUECO</t>
  </si>
  <si>
    <t>3258165DUQUECO</t>
  </si>
  <si>
    <t>3408996DUQUECO</t>
  </si>
  <si>
    <t>3417203DUQUECO</t>
  </si>
  <si>
    <t>3279668DUQUECO</t>
  </si>
  <si>
    <t>3279728DUQUECO</t>
  </si>
  <si>
    <t>3279730DUQUECO</t>
  </si>
  <si>
    <t>3279731DUQUECO</t>
  </si>
  <si>
    <t>3282392DUQUECO</t>
  </si>
  <si>
    <t>3354157DUQUECO</t>
  </si>
  <si>
    <t>3354158DUQUECO</t>
  </si>
  <si>
    <t>3369840DUQUECO</t>
  </si>
  <si>
    <t>3367041DUQUECO</t>
  </si>
  <si>
    <t>3297893DUQUECO</t>
  </si>
  <si>
    <t>3297894DUQUECO</t>
  </si>
  <si>
    <t>3297895DUQUECO</t>
  </si>
  <si>
    <t>3354153DUQUECO</t>
  </si>
  <si>
    <t>3020091DUQUECO</t>
  </si>
  <si>
    <t>3315445DUQUECO</t>
  </si>
  <si>
    <t>3392641DUQUECO</t>
  </si>
  <si>
    <t>3422534DUQUECO</t>
  </si>
  <si>
    <t>3408997DUQUECO</t>
  </si>
  <si>
    <t>3334057DUQUECO</t>
  </si>
  <si>
    <t>3334058DUQUECO</t>
  </si>
  <si>
    <t>3334059DUQUECO</t>
  </si>
  <si>
    <t>3334060DUQUECO</t>
  </si>
  <si>
    <t>3363996DUQUECO</t>
  </si>
  <si>
    <t>3427574DUQUECO</t>
  </si>
  <si>
    <t>3336640DUQUECO</t>
  </si>
  <si>
    <t>3336641DUQUECO</t>
  </si>
  <si>
    <t>3336642DUQUECO</t>
  </si>
  <si>
    <t>3286281DUQUECO</t>
  </si>
  <si>
    <t>3286282DUQUECO</t>
  </si>
  <si>
    <t>3286284DUQUECO</t>
  </si>
  <si>
    <t>3434809DUQUECO</t>
  </si>
  <si>
    <t>3434809PHC</t>
  </si>
  <si>
    <t>3434809ENEL_GX</t>
  </si>
  <si>
    <t>3315420ENEL_GX</t>
  </si>
  <si>
    <t>3408992PHC</t>
  </si>
  <si>
    <t>3408992DUQUECO</t>
  </si>
  <si>
    <t>3408992ENEL_GX</t>
  </si>
  <si>
    <t>ANDES BIO-PELLETS S.A.</t>
  </si>
  <si>
    <t>G_GAMI</t>
  </si>
  <si>
    <t>C_GAMI</t>
  </si>
  <si>
    <t>C_PMGD_TE_GAMI</t>
  </si>
  <si>
    <t>G_PMGD_TE_GAMI</t>
  </si>
  <si>
    <t>BLUMARLIPI</t>
  </si>
  <si>
    <t>LUNILAGROCO</t>
  </si>
  <si>
    <t>AGROCOR S.A</t>
  </si>
  <si>
    <t>R.NEGRO_______023</t>
  </si>
  <si>
    <t>R.NEGRO_______066</t>
  </si>
  <si>
    <t>R.NEGRO_______</t>
  </si>
  <si>
    <t>3426432ENEL_GX</t>
  </si>
  <si>
    <t>3315449PHC</t>
  </si>
  <si>
    <t>3315451PHC</t>
  </si>
  <si>
    <t>3408994SUM_CHILECTRA_L</t>
  </si>
  <si>
    <t>3408994PHC</t>
  </si>
  <si>
    <t>3408994DUQUECO</t>
  </si>
  <si>
    <t>3311759PHC</t>
  </si>
  <si>
    <t>3311761PHC</t>
  </si>
  <si>
    <t>36142376SUM_CHILECTRA_L</t>
  </si>
  <si>
    <t>36142376PHC</t>
  </si>
  <si>
    <t>36142376ENEL_GX</t>
  </si>
  <si>
    <t>36142376DUQUECO</t>
  </si>
  <si>
    <t>51021902SUM_CHILECTRA_L</t>
  </si>
  <si>
    <t>51021902PHC</t>
  </si>
  <si>
    <t>51021902DUQUECO</t>
  </si>
  <si>
    <t>3408997ENEL_GX</t>
  </si>
  <si>
    <t>PM2764PCM67</t>
  </si>
  <si>
    <t>PM2757PCM44</t>
  </si>
  <si>
    <t>PM2758PCM21</t>
  </si>
  <si>
    <t>TIMBERNI LTDA</t>
  </si>
  <si>
    <t>PM2740PCM15</t>
  </si>
  <si>
    <t>PM2737PCM10</t>
  </si>
  <si>
    <t>PM2736PCM10</t>
  </si>
  <si>
    <t>PM2738PCM10</t>
  </si>
  <si>
    <t>PM2739PCM15</t>
  </si>
  <si>
    <t>PM2741PCM3</t>
  </si>
  <si>
    <t>RIPLEY STORE SPA</t>
  </si>
  <si>
    <t>SODIMAC S.A.</t>
  </si>
  <si>
    <t>PM2759PCM97</t>
  </si>
  <si>
    <t>PM2770PCM137</t>
  </si>
  <si>
    <t>CERMAQMEL</t>
  </si>
  <si>
    <t>CERMAQ</t>
  </si>
  <si>
    <t>SAESARNEGBLOQA</t>
  </si>
  <si>
    <t>SAESARNEGBLOQB</t>
  </si>
  <si>
    <t>SAESARNEGBLOQC</t>
  </si>
  <si>
    <t>AGRRADE</t>
  </si>
  <si>
    <t>CASVALDI</t>
  </si>
  <si>
    <t>COLUNTAM</t>
  </si>
  <si>
    <t>COMAMEL</t>
  </si>
  <si>
    <t>RIPLEYMEL1</t>
  </si>
  <si>
    <t>RIPLEYMEL2</t>
  </si>
  <si>
    <t>RIPLEYMEL3</t>
  </si>
  <si>
    <t>AGR RADEMACHER Y CIA LTDA</t>
  </si>
  <si>
    <t>CASINO DE JUEGOS VALDIVIA S.A.</t>
  </si>
  <si>
    <t>COLUN LTDA.</t>
  </si>
  <si>
    <t>FORESTAL COMACO S.A.</t>
  </si>
  <si>
    <t>RIPLEY STORE LTDA</t>
  </si>
  <si>
    <t>RIPLEY STORE LTDA.</t>
  </si>
  <si>
    <t>AEROPITRU</t>
  </si>
  <si>
    <t>SOC. CONC.AEROPUERTO ARAUCANIA S.A</t>
  </si>
  <si>
    <t>MOLINERACAB</t>
  </si>
  <si>
    <t>AGRICOIHUES</t>
  </si>
  <si>
    <t>STORCK_CHILE</t>
  </si>
  <si>
    <t>AGRICOLA_MARAFRA</t>
  </si>
  <si>
    <t>AGRICOLA_DOS_RIOS</t>
  </si>
  <si>
    <t>AGRICOLA_GM</t>
  </si>
  <si>
    <t>AGRICOLAMRFA</t>
  </si>
  <si>
    <t>AGRICOLAMRFB</t>
  </si>
  <si>
    <t>AGRICODRIOSA</t>
  </si>
  <si>
    <t>AGRICODRIOSB</t>
  </si>
  <si>
    <t>AGRICOGMA</t>
  </si>
  <si>
    <t>AGRICOGMB</t>
  </si>
  <si>
    <t>GNEWEN_GNA</t>
  </si>
  <si>
    <t>3367041ENEL_GX</t>
  </si>
  <si>
    <t>3408994ENEL_GX</t>
  </si>
  <si>
    <t>3408996ENEL_GX</t>
  </si>
  <si>
    <t>NETEO_COR66_CS</t>
  </si>
  <si>
    <t>NETEO_CHARR154_CS</t>
  </si>
  <si>
    <t>NETEO_CHARR066_CS</t>
  </si>
  <si>
    <t>NETEO_CHARR220_CS</t>
  </si>
  <si>
    <t>claves</t>
  </si>
  <si>
    <t>barras</t>
  </si>
  <si>
    <t>lineas</t>
  </si>
  <si>
    <t>ENEL_DISTRIBUCION</t>
  </si>
  <si>
    <t>CGE</t>
  </si>
  <si>
    <t>3434849PHC</t>
  </si>
  <si>
    <t>3434849ENEL_GX</t>
  </si>
  <si>
    <t>3434849DUQUECO</t>
  </si>
  <si>
    <t>NORAMCO S.A.</t>
  </si>
  <si>
    <t>FRUTICOLA AGRICHILE S.A.</t>
  </si>
  <si>
    <t>PM2798PCM19</t>
  </si>
  <si>
    <t>INVGARZAS</t>
  </si>
  <si>
    <t>INVERSIONES LAS GARZAS S.A</t>
  </si>
  <si>
    <t>TIMBERNI</t>
  </si>
  <si>
    <t>TIMBERNI (LOS ANGELES)</t>
  </si>
  <si>
    <t>AGROVARO</t>
  </si>
  <si>
    <t>EMPRCAROZ</t>
  </si>
  <si>
    <t>EMPRESAS CAROZZI S.A</t>
  </si>
  <si>
    <t>G_LOS_SAUCES</t>
  </si>
  <si>
    <t>G_PICOLTUE</t>
  </si>
  <si>
    <t>G_YUMBEL</t>
  </si>
  <si>
    <t>C_LOS_SAUCES</t>
  </si>
  <si>
    <t>C_PICOLTUE</t>
  </si>
  <si>
    <t>C_YUMBEL</t>
  </si>
  <si>
    <t>G_PMGD_TE_LOS_SAUCES</t>
  </si>
  <si>
    <t>C_PMGD_TE_LOS_SAUCES</t>
  </si>
  <si>
    <t>G_PMGD_TE_PICOLTUE</t>
  </si>
  <si>
    <t>C_PMGD_TE_PICOLTUE</t>
  </si>
  <si>
    <t>3369840ENEL_GX</t>
  </si>
  <si>
    <t>PATOS</t>
  </si>
  <si>
    <t>G_PMGD_FV_PATOS</t>
  </si>
  <si>
    <t>C_PMGD_FV_PATOS</t>
  </si>
  <si>
    <t>G_PMGD_FV_VILLAPRAT</t>
  </si>
  <si>
    <t>C_PMGD_FV_VILLAPRAT</t>
  </si>
  <si>
    <t>CIC</t>
  </si>
  <si>
    <t>CARNES_ÑUBLE</t>
  </si>
  <si>
    <t>NUEVO_SUR_VII_3</t>
  </si>
  <si>
    <t>NUEVO_SUR_VII_6</t>
  </si>
  <si>
    <t>NUEVO_SUR_VII_7</t>
  </si>
  <si>
    <t>NUEVO_SUR_VII_8</t>
  </si>
  <si>
    <t>NUEVO_SUR_VII_11</t>
  </si>
  <si>
    <t>SUM_CGED_EX_EMETAL_A</t>
  </si>
  <si>
    <t>CGED_EX_EMETAL</t>
  </si>
  <si>
    <t>SUM_CGED_EX_EMETAL_B</t>
  </si>
  <si>
    <t>SUM_CGED_EX_EMETAL_C</t>
  </si>
  <si>
    <t>SUM_CGED_EX_EMELECTRIC_A</t>
  </si>
  <si>
    <t>SUM_CGED_EX_EMELECTRIC_B</t>
  </si>
  <si>
    <t>SUM_CGED_EX_EMELECTRIC_C</t>
  </si>
  <si>
    <t>CH_EL_MANZANO</t>
  </si>
  <si>
    <t>G_PMGD_HP_CHELMANZANO</t>
  </si>
  <si>
    <t>C_PMGD_HP_CHELMANZANO</t>
  </si>
  <si>
    <t>PV_LA_FRONTERA</t>
  </si>
  <si>
    <t>G_PMGD_FV_LA_FRONTERA</t>
  </si>
  <si>
    <t>SUM_LUZLINARES_A</t>
  </si>
  <si>
    <t>LUZLINARES</t>
  </si>
  <si>
    <t>SUM_LUZLINARES_B</t>
  </si>
  <si>
    <t>SUM_LUZLINARES_C</t>
  </si>
  <si>
    <t>COEXCA</t>
  </si>
  <si>
    <t>RASO_POWER</t>
  </si>
  <si>
    <t>G_PMGD_TE_RASO_POWER</t>
  </si>
  <si>
    <t>C_PMGD_TE_RASO_POWER</t>
  </si>
  <si>
    <t>G_PMGD_HP_ROBLERIA</t>
  </si>
  <si>
    <t>C_PMGD_HP_ROBLERIA</t>
  </si>
  <si>
    <t>G_CTRL_TE_LINARES</t>
  </si>
  <si>
    <t>SUM_LUZPARRAL_A</t>
  </si>
  <si>
    <t>LUZPARRAL</t>
  </si>
  <si>
    <t>SUM_LUZPARRAL_B</t>
  </si>
  <si>
    <t>SUM_LUZPARRAL_C</t>
  </si>
  <si>
    <t>GORRIONES</t>
  </si>
  <si>
    <t>G_PMGD_FV_GORRIONES</t>
  </si>
  <si>
    <t>C_PMGD_FV_GORRIONES</t>
  </si>
  <si>
    <t>FORESTAL_LEON</t>
  </si>
  <si>
    <t>COPELEC</t>
  </si>
  <si>
    <t>SUM_COPELEC_A</t>
  </si>
  <si>
    <t>SUM_COPELEC_B</t>
  </si>
  <si>
    <t>SUM_COPELEC_C</t>
  </si>
  <si>
    <t>G_PMGD_BM_COELEMU</t>
  </si>
  <si>
    <t>LOS_PINOS_BIO</t>
  </si>
  <si>
    <t>G_PMGD_TE_BIO_LOS_PINOS</t>
  </si>
  <si>
    <t>C_PMGD_TE_BIO_LOS_PINOS</t>
  </si>
  <si>
    <t>RENTAS_FALABELLA</t>
  </si>
  <si>
    <t>TOTTUS</t>
  </si>
  <si>
    <t>INMOBILIARIA_TALCA</t>
  </si>
  <si>
    <t>G_PMGD_BM_CLCOLORADAS</t>
  </si>
  <si>
    <t>FRIGORIFICO_PACIFICO</t>
  </si>
  <si>
    <t>CONGELADOS_PACIFICO</t>
  </si>
  <si>
    <t>SALMONES_BLUMAR</t>
  </si>
  <si>
    <t>ASMAR</t>
  </si>
  <si>
    <t>ALIFRUT</t>
  </si>
  <si>
    <t>EL_CERNICALO</t>
  </si>
  <si>
    <t>G_PMGD_FV_EL_CERNICALO_I</t>
  </si>
  <si>
    <t>C_PMGD_FV_EL_CERNICALO_I</t>
  </si>
  <si>
    <t>G_PMGD_FV_EL_CERNICALO_II</t>
  </si>
  <si>
    <t>C_PMGD_FV_EL_CERNICALO_II</t>
  </si>
  <si>
    <t>PUERTO LIRQUÉN</t>
  </si>
  <si>
    <t>MADERAS_BRAVO_LTDA</t>
  </si>
  <si>
    <t>CONSTRUCTORA_LA_ESPERANZA_LTDA</t>
  </si>
  <si>
    <t>SAN_CLEMENTE_FOODS</t>
  </si>
  <si>
    <t>BERRIES_CHILE_S.A.</t>
  </si>
  <si>
    <t>PITIO</t>
  </si>
  <si>
    <t>G_PMGD_FV_ELPITIO</t>
  </si>
  <si>
    <t>C_PMGD_FV_ELPITIO</t>
  </si>
  <si>
    <t>MADERAS_MARTIN_1</t>
  </si>
  <si>
    <t>MAURICIO_MUNOZ</t>
  </si>
  <si>
    <t>ASERRADEROS_MESTRE</t>
  </si>
  <si>
    <t xml:space="preserve">EXPORTADORA_UNIFRUTTI_TRADERS_SPA  </t>
  </si>
  <si>
    <t>G_PMGD_FV_PERALILLO</t>
  </si>
  <si>
    <t>TELEFONICA CHILE S.A.</t>
  </si>
  <si>
    <t>FORSAC S.A.</t>
  </si>
  <si>
    <t>EASY S.A</t>
  </si>
  <si>
    <t>AGROINDUSTRIAS LOMAS COLORADAS LTDA.</t>
  </si>
  <si>
    <t>EMPRESA PROULX S.A.</t>
  </si>
  <si>
    <t>MEGACENTRO SAN PEDRO S.A.</t>
  </si>
  <si>
    <t>SALMONES CAMANCHACA S.A.</t>
  </si>
  <si>
    <t>SOCIEDAD CONCESIONARIA AEROPUERTO CARRIEL SUR S.A.</t>
  </si>
  <si>
    <t>RENTAS SAN PEDRO S.A..</t>
  </si>
  <si>
    <t>OMYA CHILE S A</t>
  </si>
  <si>
    <t>FORESTAL RIO CLARO LTDA</t>
  </si>
  <si>
    <t>MINERA TORO</t>
  </si>
  <si>
    <t>MULTICENTRO</t>
  </si>
  <si>
    <t>DIWATTS_SA</t>
  </si>
  <si>
    <t>MASONITE_CHILE_SA</t>
  </si>
  <si>
    <t>PV_LAS_PALOMAS</t>
  </si>
  <si>
    <t>G_PMGD_FV_PALOMAS</t>
  </si>
  <si>
    <t>C_PMGD_FV_PALOMAS</t>
  </si>
  <si>
    <t>CHINCOL</t>
  </si>
  <si>
    <t>G_PMGD_FV_CHINCOL</t>
  </si>
  <si>
    <t>C_PMGD_FV_CHINCOL</t>
  </si>
  <si>
    <t>FRUTICOLA_RAMIRANA</t>
  </si>
  <si>
    <t xml:space="preserve"> FRUTICOLA SAN CLEMENTE</t>
  </si>
  <si>
    <t>SOCIEDAD_AGRICOLA_EL_PORVENIR_S.A.</t>
  </si>
  <si>
    <t>LEONERA</t>
  </si>
  <si>
    <t>COCA_COLA_EMBONOR</t>
  </si>
  <si>
    <t>FORESTAL_SANTA_BLANCA</t>
  </si>
  <si>
    <t>INMOB_CONST_OFICINAS_SAN_ANDRES</t>
  </si>
  <si>
    <t>INTEGRA_SERVICIOS</t>
  </si>
  <si>
    <t>EMPRESAS_TUCAPEL_S.A.</t>
  </si>
  <si>
    <t>WALMART_CHILE_MAYORISTA_LIMITADA.</t>
  </si>
  <si>
    <t>FANALOZA_S.A</t>
  </si>
  <si>
    <t>VIDRIOS_LIRQUEN_S.A.</t>
  </si>
  <si>
    <t>WATT´S_S.A.</t>
  </si>
  <si>
    <t>SERVIU_REGION_DEL_BIOBIO</t>
  </si>
  <si>
    <t>3354160ENEL_GX</t>
  </si>
  <si>
    <t>ASOCIACION_CHILENA_SEGURIDAD</t>
  </si>
  <si>
    <t>FUNDACION_INSTITUTO_PROFESIONAL_DUOC_UC</t>
  </si>
  <si>
    <t>VIDRIERIA_PRAT_S.A.</t>
  </si>
  <si>
    <t>SERVICIO_DE_SALUD_TALCAHUANO_HOSPITAL_DE_TOME</t>
  </si>
  <si>
    <t>SERVICIO_DE_SALUD_NUBLE</t>
  </si>
  <si>
    <t>FORESTAL_COMACO_S.A.</t>
  </si>
  <si>
    <t>SERVICIO_DE_SALUD_DE_THNO_HOSPITAL_LAS_HIGUERAS</t>
  </si>
  <si>
    <t>CINE_HOYTS_SPA</t>
  </si>
  <si>
    <t>CLIENTE_PESQUERA_ITATA</t>
  </si>
  <si>
    <t>SOCIEDAD_COPEVAL_AGROINDUSTRIAS_S.A.</t>
  </si>
  <si>
    <t>FRIGORIFICO_NIQUEN</t>
  </si>
  <si>
    <t xml:space="preserve">IANSAGRO_S.A.      </t>
  </si>
  <si>
    <t>C_PMGD_FV_PERALILLO</t>
  </si>
  <si>
    <t>C_PMGD_BM_COELEMU</t>
  </si>
  <si>
    <t>EXPORTADORA_ALFABERRIES_LTDA</t>
  </si>
  <si>
    <t>FORESTAL_Y_AGRICOLA_YUKON_LTDA.</t>
  </si>
  <si>
    <t>FILON_TECHNOLOGY_SPA</t>
  </si>
  <si>
    <t>KAUFMANN S A VEHICULOS MOTORIZADOS</t>
  </si>
  <si>
    <t>EDIFICIO CENTRO COSTANERA</t>
  </si>
  <si>
    <t>HEREDIA MOLINOS S.A.</t>
  </si>
  <si>
    <t>EMPRESAS LA POLAR S.A.</t>
  </si>
  <si>
    <t>PROC. Y EXP. DE FRUTAS Y VERDURAS LTDA.</t>
  </si>
  <si>
    <t>FRUTAS Y HORTALIZAS DEL SUR S.A.</t>
  </si>
  <si>
    <t>COMERCIAL RUVER LTDA.</t>
  </si>
  <si>
    <t>COMERCIAL YOLANDA LTDA.</t>
  </si>
  <si>
    <t>FORESTAL TRES EME S.A.</t>
  </si>
  <si>
    <t>DAVID DEL CURTO S.A.</t>
  </si>
  <si>
    <t xml:space="preserve">PLAZA DEL TREBOL S.A.                   </t>
  </si>
  <si>
    <t>Comercial Guivar Ltda.</t>
  </si>
  <si>
    <t>3422534ENEL_GX</t>
  </si>
  <si>
    <t>LECHERIAS LONCOMILLA LIMITADA</t>
  </si>
  <si>
    <t>OLIVARES DE QUEPU</t>
  </si>
  <si>
    <t>CINE HOYTS SPA</t>
  </si>
  <si>
    <t xml:space="preserve">SOCIEDAD PESQUERA LANDES S.A.           </t>
  </si>
  <si>
    <t>RD CONCEPCION MANAGMENT SPA</t>
  </si>
  <si>
    <t>INACAP</t>
  </si>
  <si>
    <t>COMERCIAL YOLANDA</t>
  </si>
  <si>
    <t>VIÑA CASAS PATRONALES S.A.</t>
  </si>
  <si>
    <t>MADERAS IMPREGNADAS CONCON LTDA</t>
  </si>
  <si>
    <t>ECOFOOD LONGAVI</t>
  </si>
  <si>
    <t>COMPANIA CHILENA DE FOSFOROS S.A.</t>
  </si>
  <si>
    <t>COMERCIAL ECCSA S.A.</t>
  </si>
  <si>
    <t>SEMILLAS DE GRAMINEAS LTDA.</t>
  </si>
  <si>
    <t>STORCK CHILE</t>
  </si>
  <si>
    <t>PM2805PCM2</t>
  </si>
  <si>
    <t>3434727SUM_CHILECTRA_L</t>
  </si>
  <si>
    <t>INVERSIONES MEDITERRANEO III SPA</t>
  </si>
  <si>
    <t>3434727ENEL_GX</t>
  </si>
  <si>
    <t>3434727DUQUECO</t>
  </si>
  <si>
    <t>PM2794PCM103</t>
  </si>
  <si>
    <t>SOCIEDAD COMERCIAL VELENZUELA CACERES HERMANOS LTDA.</t>
  </si>
  <si>
    <t>G_ELRANGUIL</t>
  </si>
  <si>
    <t>G_PMGD_FV_ELRANGUIL</t>
  </si>
  <si>
    <t>C_ELRANGUIL</t>
  </si>
  <si>
    <t>C_PMGD_FV_ELRANGUIL</t>
  </si>
  <si>
    <t>ELLAUREL______220</t>
  </si>
  <si>
    <t>ELLAUREL______</t>
  </si>
  <si>
    <t>PALMAR________110</t>
  </si>
  <si>
    <t>ALTO_BONITO___</t>
  </si>
  <si>
    <t>C.CORRENTOSO__013</t>
  </si>
  <si>
    <t>C.PALMAR______013</t>
  </si>
  <si>
    <t>C.CORRENTOSO__</t>
  </si>
  <si>
    <t>C.PALMAR______</t>
  </si>
  <si>
    <t>LLINLONGBLOQA</t>
  </si>
  <si>
    <t>LLINLONGBLOQB</t>
  </si>
  <si>
    <t>LLINLONGBLOQC</t>
  </si>
  <si>
    <t>PACFARMER</t>
  </si>
  <si>
    <t>MOLITATA</t>
  </si>
  <si>
    <t>RENDIC HERMANOS S.A.</t>
  </si>
  <si>
    <t>3448086DUQUECO</t>
  </si>
  <si>
    <t>3448086ENEL_GX</t>
  </si>
  <si>
    <t>3448086PHC</t>
  </si>
  <si>
    <t>3448086SUM_CHILECTRA_L</t>
  </si>
  <si>
    <t>3435981PHC</t>
  </si>
  <si>
    <t>3435973DUQUECO</t>
  </si>
  <si>
    <t>3435973PHC</t>
  </si>
  <si>
    <t>3435981DUQUECO</t>
  </si>
  <si>
    <t>3435981ENEL_GX</t>
  </si>
  <si>
    <t>3435973ENEL_GX</t>
  </si>
  <si>
    <t>AGR_KESCO_CHILE</t>
  </si>
  <si>
    <t>3435976PHC</t>
  </si>
  <si>
    <t>3435976ENEL_GX</t>
  </si>
  <si>
    <t>3435976DUQUECO</t>
  </si>
  <si>
    <t>ARNOLDO  OPAZO Y  CÍA. LIMITADA</t>
  </si>
  <si>
    <t>FOODCORP CHILE S.A.</t>
  </si>
  <si>
    <t>AGRICOLA KESCO CHILE</t>
  </si>
  <si>
    <t>PM2811PCM97</t>
  </si>
  <si>
    <t>3426430ENEL_GX</t>
  </si>
  <si>
    <t>3354160SUM_CHILECTRA_L</t>
  </si>
  <si>
    <t>BLUMARLAT2</t>
  </si>
  <si>
    <t>BLUMARLAT1</t>
  </si>
  <si>
    <t>BLUMARLAT3</t>
  </si>
  <si>
    <t>2098TOMEIMEL</t>
  </si>
  <si>
    <t>PM2810PCM67</t>
  </si>
  <si>
    <t>BLUMAR S.A.</t>
  </si>
  <si>
    <t>INSTITUTO NACIONAL DE HIDRAULICA</t>
  </si>
  <si>
    <t>CASINO MARINA DEL SOL</t>
  </si>
  <si>
    <t>AGR_L.PEUMOS</t>
  </si>
  <si>
    <t>AGRICOLA LOS PEUMOS</t>
  </si>
  <si>
    <t>CHILQUINTA</t>
  </si>
  <si>
    <t>ARENEX</t>
  </si>
  <si>
    <t>3435983PHC</t>
  </si>
  <si>
    <t>3435983ENEL_GX</t>
  </si>
  <si>
    <t>3435983DUQUECO</t>
  </si>
  <si>
    <t>G_LAS_CODORNICES</t>
  </si>
  <si>
    <t>C_LAS_CODORNICES</t>
  </si>
  <si>
    <t>PFV_LAS_CODORNICES</t>
  </si>
  <si>
    <t>G_PMGD_LAS_CODORNICES</t>
  </si>
  <si>
    <t>G_TALCA</t>
  </si>
  <si>
    <t>SANTA_CATALINA_SOLAR</t>
  </si>
  <si>
    <t>G_PMGD_FV_TALCA</t>
  </si>
  <si>
    <t>C_TALCA</t>
  </si>
  <si>
    <t>C_PMGD_FV_TALCA</t>
  </si>
  <si>
    <t>MARDONESCABRE1</t>
  </si>
  <si>
    <t>3434838SUM_CHILECTRA_L</t>
  </si>
  <si>
    <t>3434838PHC</t>
  </si>
  <si>
    <t>3434838ENEL_GX</t>
  </si>
  <si>
    <t>3434838DUQUECO</t>
  </si>
  <si>
    <t>UNIVERSIDAD CATOLICA DEL MAULE</t>
  </si>
  <si>
    <t>C_LA_FRONTERA</t>
  </si>
  <si>
    <t>C_PMGD_FV_LA_FRONTERA</t>
  </si>
  <si>
    <t>PARGUA________220</t>
  </si>
  <si>
    <t>PARGUA________110</t>
  </si>
  <si>
    <t>PARGUA________023</t>
  </si>
  <si>
    <t>PARGUA________</t>
  </si>
  <si>
    <t>3354163SUM_CHILECTRA_L</t>
  </si>
  <si>
    <t>3457541SUM_CHILECTRA_L</t>
  </si>
  <si>
    <t>3457541ENEL_GX</t>
  </si>
  <si>
    <t>3457541DUQUECO</t>
  </si>
  <si>
    <t>3451627ENEL_GX</t>
  </si>
  <si>
    <t>3451438SUM_CHILECTRA_L</t>
  </si>
  <si>
    <t>3451438ENEL_GX</t>
  </si>
  <si>
    <t>3451438DUQUECO</t>
  </si>
  <si>
    <t>3379568ENEL_GX</t>
  </si>
  <si>
    <t>PM2882PCM21</t>
  </si>
  <si>
    <t>WALMART CHILE</t>
  </si>
  <si>
    <t>PM2852PCM8</t>
  </si>
  <si>
    <t>PM2846PCM29</t>
  </si>
  <si>
    <t>ALIMENTOS RAPIFRESH LTDA</t>
  </si>
  <si>
    <t>PM2855PCM65</t>
  </si>
  <si>
    <t>IMB CENTROS COMERCIALES</t>
  </si>
  <si>
    <t>AGR_L.PEUMOS_MARIMAURA</t>
  </si>
  <si>
    <t>G_PMGD_FV_LAS_CODORNICES</t>
  </si>
  <si>
    <t>C_PMGD_FV_LAS_CODORNICES</t>
  </si>
  <si>
    <t>KUNSTPICARTE</t>
  </si>
  <si>
    <t>CIA. CERVECERA KUNSTMANN S.A.</t>
  </si>
  <si>
    <t>SAESPARGBLOQA</t>
  </si>
  <si>
    <t>SAESPARGBLOQB</t>
  </si>
  <si>
    <t>SAESPARGBLOQC</t>
  </si>
  <si>
    <t>REDSOILCOLL</t>
  </si>
  <si>
    <t>AGRIFORLAU</t>
  </si>
  <si>
    <t>REDSOILNEGR</t>
  </si>
  <si>
    <t>COLLIPULLI RED SOIL S.A</t>
  </si>
  <si>
    <t>GALAICO CHILENA DE CONSERVAS S.A.</t>
  </si>
  <si>
    <t>INDUSTRIAL AGRIFOR LTDA</t>
  </si>
  <si>
    <t>G_CALFUCO</t>
  </si>
  <si>
    <t>C_CALFUCO</t>
  </si>
  <si>
    <t>GENERADORA AZUL</t>
  </si>
  <si>
    <t>G_PMGD_TE_CALFUCO</t>
  </si>
  <si>
    <t>C_PMGD_TE_CALFUCO</t>
  </si>
  <si>
    <t>G_RIO_AZUL</t>
  </si>
  <si>
    <t>C_RIO_AZUL</t>
  </si>
  <si>
    <t>G_PMGD_TE_RIO_AZUL</t>
  </si>
  <si>
    <t>C_PMGD_TE_RIO_AZUL</t>
  </si>
  <si>
    <t>LAS LECHUZAS</t>
  </si>
  <si>
    <t>G_LAS_LECHUZAS</t>
  </si>
  <si>
    <t>C_LAS_LECHUZAS</t>
  </si>
  <si>
    <t>G_PMGD_FV_LAS_LECHUZAS</t>
  </si>
  <si>
    <t>G_VILLASECA</t>
  </si>
  <si>
    <t>C_VILLASECA</t>
  </si>
  <si>
    <t>G_PMGD_FV_VILLASECA</t>
  </si>
  <si>
    <t>C_PMGD_FV_VILLASECA</t>
  </si>
  <si>
    <t>PFV LAS PERDICES</t>
  </si>
  <si>
    <t>G_LAS_PERDICES</t>
  </si>
  <si>
    <t>C_LAS_PERDICES</t>
  </si>
  <si>
    <t>G_PMGD_FV_LAS_PERDICES</t>
  </si>
  <si>
    <t>C_PMGD_FV_LAS_PERDICES</t>
  </si>
  <si>
    <t>CHIRRE________110</t>
  </si>
  <si>
    <t>CHIRRE________023</t>
  </si>
  <si>
    <t>MANTILHUE_____110</t>
  </si>
  <si>
    <t>MOCHO_________023</t>
  </si>
  <si>
    <t>LICAN_________013</t>
  </si>
  <si>
    <t>CHIRRE________</t>
  </si>
  <si>
    <t>MANTILHUE_____</t>
  </si>
  <si>
    <t>MOCHO_________</t>
  </si>
  <si>
    <t>LICAN_________</t>
  </si>
  <si>
    <t>LA_CALERA</t>
  </si>
  <si>
    <t>SAESACHIRREBLOQA</t>
  </si>
  <si>
    <t>SAESACHIRREBLOQB</t>
  </si>
  <si>
    <t>SAESACHIRREBLOQC</t>
  </si>
  <si>
    <t>MOCHO_________110</t>
  </si>
  <si>
    <t>SANGABRIEL____220</t>
  </si>
  <si>
    <t>SANGABRIEL____</t>
  </si>
  <si>
    <t>SANGRA________066</t>
  </si>
  <si>
    <t>SANGRA________023</t>
  </si>
  <si>
    <t>SANGRA________</t>
  </si>
  <si>
    <t>FABRICA DE COCINAS YUNQUE LIMITADA</t>
  </si>
  <si>
    <t>JUAN SEPULVEDA SEGURA</t>
  </si>
  <si>
    <t>AGRICOLA FORESTAL Y GANADERA MANANTIALES LTDA.</t>
  </si>
  <si>
    <t>PM2861PCM94</t>
  </si>
  <si>
    <t>FORVIR</t>
  </si>
  <si>
    <t>AGRIMANT</t>
  </si>
  <si>
    <t>GALAICOLOTA</t>
  </si>
  <si>
    <t>ESSBIO S.A.</t>
  </si>
  <si>
    <t>CGE_2080345</t>
  </si>
  <si>
    <t>MUELLES_DE_PENCO</t>
  </si>
  <si>
    <t>TERRAMATER S.A</t>
  </si>
  <si>
    <t>ATRIA_TERRAMATER</t>
  </si>
  <si>
    <t>G_COPIULEMU</t>
  </si>
  <si>
    <t>C_COPIULEMU</t>
  </si>
  <si>
    <t>COPIULEMU_1</t>
  </si>
  <si>
    <t>G_PMGD_TE_COPIULEMU</t>
  </si>
  <si>
    <t>PM2973</t>
  </si>
  <si>
    <t>CIA. NAC. DE CUEROS S.A.</t>
  </si>
  <si>
    <t>PM2900</t>
  </si>
  <si>
    <t>PM2982</t>
  </si>
  <si>
    <t>SALMANTARCHON</t>
  </si>
  <si>
    <t>SALMANTARCHON2</t>
  </si>
  <si>
    <t>SALMANTERCHON</t>
  </si>
  <si>
    <t>EWOSALIM</t>
  </si>
  <si>
    <t>CARLOSPLASS</t>
  </si>
  <si>
    <t>PABLOOSTALELLAG</t>
  </si>
  <si>
    <t>MARIOVELAZQUEZ</t>
  </si>
  <si>
    <t>SALMANTARLTAM</t>
  </si>
  <si>
    <t>SYNTHEONCHILE</t>
  </si>
  <si>
    <t>ANDRESVARGAS</t>
  </si>
  <si>
    <t>CLUBGOLFVALD</t>
  </si>
  <si>
    <t>GONZALEZNARCISO</t>
  </si>
  <si>
    <t>GONZALEZNARCISO2</t>
  </si>
  <si>
    <t>PABLOOSTALE</t>
  </si>
  <si>
    <t>SALMONES ANTARTICA S.A.</t>
  </si>
  <si>
    <t>CARLOS GERARDO PLASS WAHLING</t>
  </si>
  <si>
    <t>PABLO OSTALE CAMBIASO</t>
  </si>
  <si>
    <t>MARIO VELAZQUEZ GARCÍA</t>
  </si>
  <si>
    <t>SYNTHEON CHILE LIMITADA</t>
  </si>
  <si>
    <t>ANDRES ALEJANDRO VARGAS TEUBER</t>
  </si>
  <si>
    <t>CLUB DE GOLF VALDIVIA GOLF CLUB</t>
  </si>
  <si>
    <t>GONZALEZ CATALAN NARCISO EDUARDO</t>
  </si>
  <si>
    <t>CHILESEAFOODSPAR</t>
  </si>
  <si>
    <t>AGRCOMPICHI</t>
  </si>
  <si>
    <t>LACTEOSKUMEY</t>
  </si>
  <si>
    <t>CHILE SEAFOODS COMERCIAL SPA</t>
  </si>
  <si>
    <t>AGR COM GM LTDA</t>
  </si>
  <si>
    <t>LACTEOS KUMEY SPA</t>
  </si>
  <si>
    <t>AGRIGANMAITENES</t>
  </si>
  <si>
    <t>AGRILACUMBRERA</t>
  </si>
  <si>
    <t>MARIALUZGONZ</t>
  </si>
  <si>
    <t>AGRICOMERDONJUAN</t>
  </si>
  <si>
    <t>AGRIELFARO</t>
  </si>
  <si>
    <t>AGRIGANFORGUINEZ</t>
  </si>
  <si>
    <t>AGRIGANFORGUINEZ2</t>
  </si>
  <si>
    <t>AGRIGANFORGUINEZ3</t>
  </si>
  <si>
    <t>AGRIGANFORGUINEZ4</t>
  </si>
  <si>
    <t>AGRIGANFORGUINEZ5</t>
  </si>
  <si>
    <t>AGRIGANFORGUINEZ6</t>
  </si>
  <si>
    <t>AGRIGANFORGUINEZ7</t>
  </si>
  <si>
    <t>AGRIGANFORGUINEZ8</t>
  </si>
  <si>
    <t>AGRILASENCINAS</t>
  </si>
  <si>
    <t>AGRILOSPLACERES</t>
  </si>
  <si>
    <t>AGRILOSPLACERES2</t>
  </si>
  <si>
    <t>AGRILOSPLACERES3</t>
  </si>
  <si>
    <t>AGRILOSPLACERES4</t>
  </si>
  <si>
    <t>AGRILOSPLACERES5</t>
  </si>
  <si>
    <t>AGRILOSPLACERES6</t>
  </si>
  <si>
    <t>CARLOSCABRERA</t>
  </si>
  <si>
    <t>FRUTHERVILL</t>
  </si>
  <si>
    <t>JOSEMUNOZ</t>
  </si>
  <si>
    <t>JOSEMUNOZ2</t>
  </si>
  <si>
    <t>MATILDESOTO</t>
  </si>
  <si>
    <t>SOCAGRIELCAMPO</t>
  </si>
  <si>
    <t>SOCAGRIELCAMPO2</t>
  </si>
  <si>
    <t>SOCAGRISANLUIS</t>
  </si>
  <si>
    <t>SOCAGROPFORENCINOS</t>
  </si>
  <si>
    <t>SOCFRUTHERMVILLAGRA</t>
  </si>
  <si>
    <t>SOCAGRILASELVA</t>
  </si>
  <si>
    <t>SOCAGRIMAQUENA</t>
  </si>
  <si>
    <t>HECTORAGUAYO</t>
  </si>
  <si>
    <t>JAIMEPERELLO</t>
  </si>
  <si>
    <t>SOCAGRICOMKUDEWE</t>
  </si>
  <si>
    <t>AGRILLANO</t>
  </si>
  <si>
    <t>OSCARMATHEI</t>
  </si>
  <si>
    <t>SICAGRIBERRIES</t>
  </si>
  <si>
    <t>AGRIFORGANMANANTIA</t>
  </si>
  <si>
    <t>FRANAVARIA</t>
  </si>
  <si>
    <t>FRANAVARIA2</t>
  </si>
  <si>
    <t>JUANGUZMAN</t>
  </si>
  <si>
    <t>AGRIARRAY</t>
  </si>
  <si>
    <t>AGRIARRAYCOM</t>
  </si>
  <si>
    <t>AGRIFORAITUE</t>
  </si>
  <si>
    <t>AGRIFORNIT</t>
  </si>
  <si>
    <t>AGRIFORSANADEPIL</t>
  </si>
  <si>
    <t>ERNESCORREA</t>
  </si>
  <si>
    <t>JOSELUISMR</t>
  </si>
  <si>
    <t>JUANLUISG</t>
  </si>
  <si>
    <t>RUBENMONSALVE</t>
  </si>
  <si>
    <t>SOCINVAGRIFORZA</t>
  </si>
  <si>
    <t>AGRISANCAROLINA</t>
  </si>
  <si>
    <t>SOCIEDAD AGRICOLA MAQUENA SPA</t>
  </si>
  <si>
    <t>HECTOR AGUAYO CONUS</t>
  </si>
  <si>
    <t>JAIME PERELLO ARIAS</t>
  </si>
  <si>
    <t>SOC. AGRICOLA Y COM. KUDEWE LTDA</t>
  </si>
  <si>
    <t>AGRÍCOLA EL LLANO S.A.</t>
  </si>
  <si>
    <t>OSCAR MATTHEI J.</t>
  </si>
  <si>
    <t>SOCIEDAD AGRÍCOLA BERRIES</t>
  </si>
  <si>
    <t>SOC. AGRÍCOLA EL ARRAYAN Y COMPAÑÍA LTDA.</t>
  </si>
  <si>
    <t>AGRÍCOLA FORESTAR AITUE LTDA.</t>
  </si>
  <si>
    <t>SOC AGRICOLA Y FORESTAL NITRIHUE LTDA.</t>
  </si>
  <si>
    <t>SOC. AGRÍCOLA Y FORESTAL SANTA ANA DE PILE LTDA.</t>
  </si>
  <si>
    <t>ERNESTO CORREA GATICA</t>
  </si>
  <si>
    <t>FRANCISCO JAVIER AVARIA ENRICO</t>
  </si>
  <si>
    <t>JOSE LUIS MELO ROJAS</t>
  </si>
  <si>
    <t>JUAN LUIS GUZMAN CALVO</t>
  </si>
  <si>
    <t>RUBEN Y FLAVIO MONSALVE SCHWERTER</t>
  </si>
  <si>
    <t>SOC. DE INVERSIONES AGRIFORZA S.A.</t>
  </si>
  <si>
    <t>AGRÍCOLA SANTA CAROLINA LTDA.</t>
  </si>
  <si>
    <t>MADERASBSC</t>
  </si>
  <si>
    <t>ESSBIOCANETE</t>
  </si>
  <si>
    <t>ESSBIOCARAM</t>
  </si>
  <si>
    <t>HOSPLAJA</t>
  </si>
  <si>
    <t>ESSBIOTPINOS</t>
  </si>
  <si>
    <t>ESSBIOTPINOS2</t>
  </si>
  <si>
    <t>AGRIPINCOY</t>
  </si>
  <si>
    <t>AGRIPINCOY2</t>
  </si>
  <si>
    <t>HELGAFUCH</t>
  </si>
  <si>
    <t>ANDRESVARGASFRUT</t>
  </si>
  <si>
    <t>ANDRESVARGASFRUT2</t>
  </si>
  <si>
    <t>ANDRESVARGASFRUT3</t>
  </si>
  <si>
    <t>PETERHEUF</t>
  </si>
  <si>
    <t>PETERHEUFLNEG</t>
  </si>
  <si>
    <t>AGRIRENOVAL</t>
  </si>
  <si>
    <t>ANDRESVARGASOSO</t>
  </si>
  <si>
    <t>GERMANEBB</t>
  </si>
  <si>
    <t>OSVALDOMOHR</t>
  </si>
  <si>
    <t>SALMANTARPICH</t>
  </si>
  <si>
    <t>SALMANTARPICH2</t>
  </si>
  <si>
    <t>AGRIBAHRUP</t>
  </si>
  <si>
    <t>AGRIELPARQUE</t>
  </si>
  <si>
    <t>AGRIGANLLAY</t>
  </si>
  <si>
    <t>ANDRESVARGASPURR</t>
  </si>
  <si>
    <t>CARLOSHOTT</t>
  </si>
  <si>
    <t>CARLOSKOENEKAMP</t>
  </si>
  <si>
    <t>CARLOSKOENEKAMPPURR</t>
  </si>
  <si>
    <t>PETER HEUFEMANN PAULSEN</t>
  </si>
  <si>
    <t>AGRÍCOLA EL RENOVAL</t>
  </si>
  <si>
    <t>GERMAN EBBINGHAUS MOHR</t>
  </si>
  <si>
    <t>OSVALDO MOHR AMTHAUER</t>
  </si>
  <si>
    <t>AGRÍCOLA BAHÍA RUPANCO LTDA.</t>
  </si>
  <si>
    <t>AGRÍCOLA EL PARQUE SPA</t>
  </si>
  <si>
    <t>AGRÍCOLA Y GANADERA LLAY LLAY LTDA</t>
  </si>
  <si>
    <t>CARLOS HOTT KRULL</t>
  </si>
  <si>
    <t>CARLOS KOENEKAMP SANHUEZA</t>
  </si>
  <si>
    <t>LACTDELSUR</t>
  </si>
  <si>
    <t>LACTDELSURBBL</t>
  </si>
  <si>
    <t>PISCLASQUEMAS</t>
  </si>
  <si>
    <t>PISCICULTURA LAS QUEMAS CHILE S.A.</t>
  </si>
  <si>
    <t>HARVEST</t>
  </si>
  <si>
    <t>SUN HARVEST S.A.</t>
  </si>
  <si>
    <t>FUNELENCAN4</t>
  </si>
  <si>
    <t>INMOBILIARIA_BAVARIA</t>
  </si>
  <si>
    <t>INMOBILIARIA BAVARIA</t>
  </si>
  <si>
    <t>3479292SUM_CHILECTRA_L</t>
  </si>
  <si>
    <t>3479292PHC</t>
  </si>
  <si>
    <t>3479292ENEL_GX</t>
  </si>
  <si>
    <t>3485419DUQUECO</t>
  </si>
  <si>
    <t>3472263SUM_CHILECTRA_L</t>
  </si>
  <si>
    <t>3472263PHC</t>
  </si>
  <si>
    <t>3472263ENEL_GX</t>
  </si>
  <si>
    <t>3485419ENEL_GX</t>
  </si>
  <si>
    <t>3481831ENEL_GX</t>
  </si>
  <si>
    <t>3479291SUM_CHILECTRA_L</t>
  </si>
  <si>
    <t>3479291ENEL_GX</t>
  </si>
  <si>
    <t>3479288SUM_CHILECTRA_L</t>
  </si>
  <si>
    <t>3479288PHC</t>
  </si>
  <si>
    <t>3479288ENEL_GX</t>
  </si>
  <si>
    <t>3479292DUQUECO</t>
  </si>
  <si>
    <t>3472263DUQUECO</t>
  </si>
  <si>
    <t>3479291DUQUECO</t>
  </si>
  <si>
    <t>3479288DUQUECO</t>
  </si>
  <si>
    <t>EMPRESA NACIONAL DE TELECOMUNICACIONES S.A.</t>
  </si>
  <si>
    <t>AGRÍCOLA LOS BATROS</t>
  </si>
  <si>
    <t>FORESTAL Y AGRÍCOLA FULLGREEN CHILE LTDA</t>
  </si>
  <si>
    <t>FRIGORIFICO PUERTO VARAS</t>
  </si>
  <si>
    <t>NAHUELBUTA____023</t>
  </si>
  <si>
    <t>G_ÑIQUEN</t>
  </si>
  <si>
    <t>C_ÑIQUEN</t>
  </si>
  <si>
    <t>PFV_ÑIQUEN</t>
  </si>
  <si>
    <t>G_PMGD_FV_ÑIQUEN</t>
  </si>
  <si>
    <t>C_PMGD_FV_ÑIQUEN</t>
  </si>
  <si>
    <t>ARENEXSTAELI</t>
  </si>
  <si>
    <t>G_PMGD_HP_PICHILONCO II</t>
  </si>
  <si>
    <t>G_PMGD_HP_PEHUI II</t>
  </si>
  <si>
    <t>TAP_EL_MAITEN_066</t>
  </si>
  <si>
    <t>TAP_EL_MAITEN_</t>
  </si>
  <si>
    <t>G_CIRUELILLO</t>
  </si>
  <si>
    <t>C_CIRUELILLO</t>
  </si>
  <si>
    <t>G_PMGD_TE_CIRUELILLO</t>
  </si>
  <si>
    <t>C_PMGD_TE_CIRUELILLO</t>
  </si>
  <si>
    <t>3484015SUM_CHILECTRA_L</t>
  </si>
  <si>
    <t>3484015DUQUECO</t>
  </si>
  <si>
    <t>HOSPITAL COMUNITARIO DE LAJA</t>
  </si>
  <si>
    <t>3484122PHC</t>
  </si>
  <si>
    <t>3484122ENEL_GX</t>
  </si>
  <si>
    <t>HOSPITAL BASE SAN JOSE DE OSORNO</t>
  </si>
  <si>
    <t>3484118ENEL_GX</t>
  </si>
  <si>
    <t>HOSPITAL CLINICO REGIONAL DE VALDIVIA</t>
  </si>
  <si>
    <t>3485417ENEL_GX</t>
  </si>
  <si>
    <t>INGECON LIMITADA</t>
  </si>
  <si>
    <t>3485481ENEL_GX</t>
  </si>
  <si>
    <t>3417328ENEL_GX</t>
  </si>
  <si>
    <t>MUTUAL AGENCIA CONCEPCION</t>
  </si>
  <si>
    <t>HOSPITAL DE PUERTO MONTT</t>
  </si>
  <si>
    <t>3483767ENEL_GX</t>
  </si>
  <si>
    <t>3481831PHC</t>
  </si>
  <si>
    <t>3483920SUM_CHILECTRA_L</t>
  </si>
  <si>
    <t>3483920ENEL_GX</t>
  </si>
  <si>
    <t>3483920DUQUECO</t>
  </si>
  <si>
    <t>HOSPITAL DR. CESAR GARAVAGNO BUROTTO</t>
  </si>
  <si>
    <t>3484120PHC</t>
  </si>
  <si>
    <t>3484120ENEL_GX</t>
  </si>
  <si>
    <t>3484120DUQUECO</t>
  </si>
  <si>
    <t>HOSPITAL DR. HERNAN HENRIQUEZ ARAVENA</t>
  </si>
  <si>
    <t>3484106PHC</t>
  </si>
  <si>
    <t>3484106ENEL_GX</t>
  </si>
  <si>
    <t>3484106DUQUECO</t>
  </si>
  <si>
    <t>3484124ENEL_GX</t>
  </si>
  <si>
    <t>3484105ENEL_GX</t>
  </si>
  <si>
    <t>HOSPITAL INTERCULTURAL DE NUEVA IMPERIAL</t>
  </si>
  <si>
    <t>3484022ENEL_GX</t>
  </si>
  <si>
    <t>HOSPITAL DR. ABRAHAM GODOY</t>
  </si>
  <si>
    <t>3484019ENEL_GX</t>
  </si>
  <si>
    <t>3484111ENEL_GX</t>
  </si>
  <si>
    <t>HOSPITAL SAN JOSE DE VICTORIA</t>
  </si>
  <si>
    <t>SAESSANGBLOQA</t>
  </si>
  <si>
    <t>SAESSANGBLOQB</t>
  </si>
  <si>
    <t>SAESSANGBLOQC</t>
  </si>
  <si>
    <t>AGRISANTAANA</t>
  </si>
  <si>
    <t>AGRIAGROLAC</t>
  </si>
  <si>
    <t>AGRICOLA SANTA ANA</t>
  </si>
  <si>
    <t>AGRICOLA AGROLAC LTDA.</t>
  </si>
  <si>
    <t>FRIGORIFICOS PUERTO VARAS S.A</t>
  </si>
  <si>
    <t>AGRIELPARQUE3</t>
  </si>
  <si>
    <t>ADOLFOMELO</t>
  </si>
  <si>
    <t>ADOLFOMELO2</t>
  </si>
  <si>
    <t>AGRICASASSUR</t>
  </si>
  <si>
    <t>AGRICASASSUR2</t>
  </si>
  <si>
    <t>AGRICASASSUR3</t>
  </si>
  <si>
    <t>AGRICASASSUR4</t>
  </si>
  <si>
    <t>AGRIELPARQUE2</t>
  </si>
  <si>
    <t>AGROGANPURENTO</t>
  </si>
  <si>
    <t>ADOLFO MELO ARENS</t>
  </si>
  <si>
    <t>AGRÍCOLA CASAS DEL SUR LTDA.</t>
  </si>
  <si>
    <t>AGROGANADERA PURENTO DE SAN JOSE LTDA.</t>
  </si>
  <si>
    <t>AGRIENCINADIG</t>
  </si>
  <si>
    <t>JOSEVIÑUELA</t>
  </si>
  <si>
    <t>SOCCOMERAGRIFORNALCA</t>
  </si>
  <si>
    <t>SOC COMERC AGRIC Y FOREST NALCAHUE LTDA</t>
  </si>
  <si>
    <t>SOC. AGRICOLA Y FORESTAL ARAUCARIA III LTDA.</t>
  </si>
  <si>
    <t>SOCAGRIPARANT</t>
  </si>
  <si>
    <t>SOC. AGRÍCOLA PARANT LTDA.</t>
  </si>
  <si>
    <t>SOCAGRISANTADANIELA</t>
  </si>
  <si>
    <t>SOCIEDAD AGRÍCOLA SANTA DANIELA LTDA.</t>
  </si>
  <si>
    <t>SOCCOMERINDVIENTOSUR</t>
  </si>
  <si>
    <t>SOC. COMERCIAL E INDUSTRIAL VIENTO SUR LTDA.</t>
  </si>
  <si>
    <t>ALONSOVERA</t>
  </si>
  <si>
    <t>ALONSO VERA CASANOVA</t>
  </si>
  <si>
    <t>SOCAGRIFORARAU3</t>
  </si>
  <si>
    <t>G_TRUFUL_LICAN</t>
  </si>
  <si>
    <t>G_PMGD_HP_TRUFUL_LICAN</t>
  </si>
  <si>
    <t>ESSBIONEG</t>
  </si>
  <si>
    <t>ESSBIONEG2</t>
  </si>
  <si>
    <t>ESSBIOPIC2</t>
  </si>
  <si>
    <t>FRESIAGUARDA</t>
  </si>
  <si>
    <t>FRESIA FERNANDA GUARDA</t>
  </si>
  <si>
    <t>HUGOMARTINP</t>
  </si>
  <si>
    <t>HUGO PATRICIO MARTIN PETERS</t>
  </si>
  <si>
    <t>LUISMOMBERGLUNI</t>
  </si>
  <si>
    <t>LUIS ALBERTO MOMBERG BORQUEZ</t>
  </si>
  <si>
    <t>LUISMOMBERGLUNI2</t>
  </si>
  <si>
    <t>LUISMOMBERGLUNI3</t>
  </si>
  <si>
    <t>AGRISANMATIAS</t>
  </si>
  <si>
    <t>AGRÍCOLA SAN MATÍAS LTDA.</t>
  </si>
  <si>
    <t>AGRICAMINOREAL</t>
  </si>
  <si>
    <t>AGRÍCOLA CAMINO REAL</t>
  </si>
  <si>
    <t>AGRIQUISQUILELFUN</t>
  </si>
  <si>
    <t>AGRÍCOLA QUISQUILELFUN LTDA.</t>
  </si>
  <si>
    <t>AGRISANTAPAULINA</t>
  </si>
  <si>
    <t>AGRÍCOLA SANTA PAULINA</t>
  </si>
  <si>
    <t>BRUNOWINKLERG</t>
  </si>
  <si>
    <t>BRUNO WINKLER GUNTHER</t>
  </si>
  <si>
    <t>INMOBFINTEC</t>
  </si>
  <si>
    <t>INMOB. Y FINANCIERA TECNICA S.A.</t>
  </si>
  <si>
    <t>LUISANGULO</t>
  </si>
  <si>
    <t>LUIS ALFONSO ANGULO VÁSQUEZ</t>
  </si>
  <si>
    <t>PM2944</t>
  </si>
  <si>
    <t>PM2946</t>
  </si>
  <si>
    <t>MOLINO VICTORIA S.A</t>
  </si>
  <si>
    <t>PM2974</t>
  </si>
  <si>
    <t>CLINICA REGIONAL LIRCAY S.A</t>
  </si>
  <si>
    <t>PM3007</t>
  </si>
  <si>
    <t>CHILCAS S.A</t>
  </si>
  <si>
    <t>GIDDING BERRIES</t>
  </si>
  <si>
    <t>GIDDING_BERRIES</t>
  </si>
  <si>
    <t>G_EL_ALERCE</t>
  </si>
  <si>
    <t>C_EL_ALERCE</t>
  </si>
  <si>
    <t>G_PMGD_TE_EL_ALERCE</t>
  </si>
  <si>
    <t>C_PMGD_TE_EL_ALERCE</t>
  </si>
  <si>
    <t>G_CALAFATE</t>
  </si>
  <si>
    <t>C_CALAFATE</t>
  </si>
  <si>
    <t>CALAFATE</t>
  </si>
  <si>
    <t>G_PMGD_TE_CALAFATE</t>
  </si>
  <si>
    <t>C_PMGD_TE_CALAFATE</t>
  </si>
  <si>
    <t>PM3125</t>
  </si>
  <si>
    <t>PM3123</t>
  </si>
  <si>
    <t>PM3127</t>
  </si>
  <si>
    <t>COMERCIALIZADORA HITES (Concepcion)</t>
  </si>
  <si>
    <t>COMERCIALIZADORA HITES (Los Angeles)</t>
  </si>
  <si>
    <t>COMERCMEL</t>
  </si>
  <si>
    <t>COMERCIALIZADORA S.A.</t>
  </si>
  <si>
    <t>COMERCOSO</t>
  </si>
  <si>
    <t>SOCAGRIGANPUFAYO</t>
  </si>
  <si>
    <t>CALBAYEXPALTOB</t>
  </si>
  <si>
    <t>CENNACBOD</t>
  </si>
  <si>
    <t>LAGOSOFIA2</t>
  </si>
  <si>
    <t>INM. E INV. CENTRO NACIONAL DE BODEGAJE S.A.</t>
  </si>
  <si>
    <t>MOLITATA2</t>
  </si>
  <si>
    <t>FORMAREN</t>
  </si>
  <si>
    <t>FORESTAL MAREN S.A.</t>
  </si>
  <si>
    <t>AVENAPACIFICO</t>
  </si>
  <si>
    <t>AVENAS DEL PACIFICO SA</t>
  </si>
  <si>
    <t>PM3114</t>
  </si>
  <si>
    <t>INMOBILIARIA DIALUM</t>
  </si>
  <si>
    <t>PM3052</t>
  </si>
  <si>
    <t>PM3056</t>
  </si>
  <si>
    <t>AGROINDUSTRIA SAN FRANCISCO LTDA</t>
  </si>
  <si>
    <t>CM MADERERA LIMITADA</t>
  </si>
  <si>
    <t>Hospital Penco-Lirquén</t>
  </si>
  <si>
    <t>PM3116</t>
  </si>
  <si>
    <t>PM3129</t>
  </si>
  <si>
    <t>COMERCIALIZADORA HITES</t>
  </si>
  <si>
    <t>3484116ENEL_GX</t>
  </si>
  <si>
    <t>3484116DUQUECO</t>
  </si>
  <si>
    <t>3484105DUQUECO</t>
  </si>
  <si>
    <t>3484105PHC</t>
  </si>
  <si>
    <t>3484022DUQUECO</t>
  </si>
  <si>
    <t>3354155DUQUECO</t>
  </si>
  <si>
    <t>3354154DUQUECO</t>
  </si>
  <si>
    <t>3327643DUQUECO</t>
  </si>
  <si>
    <t>HOSPITAL DE PITRUFQUÉN</t>
  </si>
  <si>
    <t>3484019DUQUECO</t>
  </si>
  <si>
    <t>3485417DUQUECO</t>
  </si>
  <si>
    <t>3485481DUQUECO</t>
  </si>
  <si>
    <t>3485417PHC</t>
  </si>
  <si>
    <t>3485481PHC</t>
  </si>
  <si>
    <t>3319337DUQUECO</t>
  </si>
  <si>
    <t>3315440DUQUECO</t>
  </si>
  <si>
    <t>3315444DUQUECO</t>
  </si>
  <si>
    <t>3417328DUQUECO</t>
  </si>
  <si>
    <t>3379568DUQUECO</t>
  </si>
  <si>
    <t>3379568PHC</t>
  </si>
  <si>
    <t>3484111DUQUECO</t>
  </si>
  <si>
    <t xml:space="preserve"> DAVISON INDUSTRY SPA</t>
  </si>
  <si>
    <t>3457539ENEL_GX</t>
  </si>
  <si>
    <t>3457539DUQUECO</t>
  </si>
  <si>
    <t>3286155ENEL_GX</t>
  </si>
  <si>
    <t>3286156ENEL_GX</t>
  </si>
  <si>
    <t>AGROINDUSTRIAL VEAL SPA</t>
  </si>
  <si>
    <t>PM3146</t>
  </si>
  <si>
    <t>AGRÍCOLA OLIVOS DEL MAULE</t>
  </si>
  <si>
    <t>PM3010</t>
  </si>
  <si>
    <t>PM3029</t>
  </si>
  <si>
    <t>PM3033</t>
  </si>
  <si>
    <t>PM3036</t>
  </si>
  <si>
    <t>PM3040</t>
  </si>
  <si>
    <t>PM3049</t>
  </si>
  <si>
    <t>PM3054</t>
  </si>
  <si>
    <t>Aserradero Cerro Colorado</t>
  </si>
  <si>
    <t>EXPLODEMA LTDA</t>
  </si>
  <si>
    <t>Ewos Chile Alimentos LTDA</t>
  </si>
  <si>
    <t>Ewos Chile Alimentos LTDA 3</t>
  </si>
  <si>
    <t>Universidad Tec. Federico Santa María</t>
  </si>
  <si>
    <t>Maderas Pilguen SPA</t>
  </si>
  <si>
    <t>Ewos Chile Alimentos LTDA 2</t>
  </si>
  <si>
    <t>3327642PHC</t>
  </si>
  <si>
    <t>3279668ENEL_GX</t>
  </si>
  <si>
    <t>3279728ENEL_GX</t>
  </si>
  <si>
    <t>3279730ENEL_GX</t>
  </si>
  <si>
    <t>3279731ENEL_GX</t>
  </si>
  <si>
    <t>3327642ENEL_GX</t>
  </si>
  <si>
    <t>3286281ENEL_GX</t>
  </si>
  <si>
    <t>3286282ENEL_GX</t>
  </si>
  <si>
    <t>3286284ENEL_GX</t>
  </si>
  <si>
    <t>3356403ENEL_GX</t>
  </si>
  <si>
    <t>3315442ENEL_GX</t>
  </si>
  <si>
    <t>3315418ENEL_GX</t>
  </si>
  <si>
    <t>3336645ENEL_GX</t>
  </si>
  <si>
    <t>3258165ENEL_GX</t>
  </si>
  <si>
    <t>3315449ENEL_GX</t>
  </si>
  <si>
    <t>3315451ENEL_GX</t>
  </si>
  <si>
    <t>3020091ENEL_GX</t>
  </si>
  <si>
    <t>3315445ENEL_GX</t>
  </si>
  <si>
    <t>3315452ENEL_GX</t>
  </si>
  <si>
    <t>3327643ENEL_GX</t>
  </si>
  <si>
    <t>3319337ENEL_GX</t>
  </si>
  <si>
    <t>3315440ENEL_GX</t>
  </si>
  <si>
    <t>3315444ENEL_GX</t>
  </si>
  <si>
    <t>3451456ENEL_GX</t>
  </si>
  <si>
    <t>3451629ENEL_GX</t>
  </si>
  <si>
    <t>3451633ENEL_GX</t>
  </si>
  <si>
    <t>3363996ENEL_GX</t>
  </si>
  <si>
    <t>3336642ENEL_GX</t>
  </si>
  <si>
    <t>3336640ENEL_GX</t>
  </si>
  <si>
    <t>3336641ENEL_GX</t>
  </si>
  <si>
    <t>3315453ENEL_GX</t>
  </si>
  <si>
    <t>3315447ENEL_GX</t>
  </si>
  <si>
    <t>3315454ENEL_GX</t>
  </si>
  <si>
    <t>3451456DUQUECO</t>
  </si>
  <si>
    <t>3451629DUQUECO</t>
  </si>
  <si>
    <t>3451633DUQUECO</t>
  </si>
  <si>
    <t>3451456PHC</t>
  </si>
  <si>
    <t>3451629PHC</t>
  </si>
  <si>
    <t>3451633PHC</t>
  </si>
  <si>
    <t>3356404ENEL_GX</t>
  </si>
  <si>
    <t>3505212ENEL_GX</t>
  </si>
  <si>
    <t>3505212PHC</t>
  </si>
  <si>
    <t>3505212DUQUECO</t>
  </si>
  <si>
    <t xml:space="preserve">PATAGONIA PAINTING COMPANY LIMITADA </t>
  </si>
  <si>
    <t>3506605ENEL_GX</t>
  </si>
  <si>
    <t>3506605PHC</t>
  </si>
  <si>
    <t>3506605DUQUECO</t>
  </si>
  <si>
    <t xml:space="preserve">TRANSPORTE  y EXPLOTACIONES FORESTALES BASAURI HERMANOS LIMITADA  </t>
  </si>
  <si>
    <t>3506612ENEL_GX</t>
  </si>
  <si>
    <t>3506612PHC</t>
  </si>
  <si>
    <t>3506612DUQUECO</t>
  </si>
  <si>
    <t xml:space="preserve">AGRICOLA Y FORESTAL BAGARO LIMITADA </t>
  </si>
  <si>
    <t>3505213SUM_CHILECTRA_L</t>
  </si>
  <si>
    <t>3505213ENEL_GX</t>
  </si>
  <si>
    <t>3505213DUQUECO</t>
  </si>
  <si>
    <t>3392644ENEL_GX</t>
  </si>
  <si>
    <t>3392648ENEL_GX</t>
  </si>
  <si>
    <t>3392649ENEL_GX</t>
  </si>
  <si>
    <t>3392644DUQUECO</t>
  </si>
  <si>
    <t>3392648DUQUECO</t>
  </si>
  <si>
    <t>3392649DUQUECO</t>
  </si>
  <si>
    <t>ORIZON S.A. (Planta 2)</t>
  </si>
  <si>
    <t>ORIZON S.A. (Planta 3)</t>
  </si>
  <si>
    <t>ORIZON S.A. (Planta 4)</t>
  </si>
  <si>
    <t>3494206ENEL_GX</t>
  </si>
  <si>
    <t>3494206PHC</t>
  </si>
  <si>
    <t>3494206DUQUECO</t>
  </si>
  <si>
    <t>COMPAÑÍA MOLINERA SAN CRISTOBAL S.A.</t>
  </si>
  <si>
    <t>3451456SUM_CHILECTRA_L</t>
  </si>
  <si>
    <t>3451629SUM_CHILECTRA_L</t>
  </si>
  <si>
    <t>3451633SUM_CHILECTRA_L</t>
  </si>
  <si>
    <t>3327642DUQUECO</t>
  </si>
  <si>
    <t>1741TALCENEL</t>
  </si>
  <si>
    <t>1742TALCENEL</t>
  </si>
  <si>
    <t>1743TALCENEL</t>
  </si>
  <si>
    <t>1744TALCENEL</t>
  </si>
  <si>
    <t>SUGAL CHILE LIMITADA</t>
  </si>
  <si>
    <t>TAP_CARAMSUR__066</t>
  </si>
  <si>
    <t>CURANILAHUEN__066</t>
  </si>
  <si>
    <t>CURANILAHUEN__</t>
  </si>
  <si>
    <t>3514874SUM_CHILECTRA_L</t>
  </si>
  <si>
    <t>3514874ENEL_GX</t>
  </si>
  <si>
    <t>3514874DUQUECO</t>
  </si>
  <si>
    <t>3514875ENEL_GX</t>
  </si>
  <si>
    <t>INMOBILIARIA CLÍNICA CONCEPCIÓN S.A.</t>
  </si>
  <si>
    <t>3514876ENEL_GX</t>
  </si>
  <si>
    <t>CLÍNICA UNIVERSITARIA DE CONCEPCIÓN S.A.</t>
  </si>
  <si>
    <t>3514875PHC</t>
  </si>
  <si>
    <t>3514876PHC</t>
  </si>
  <si>
    <t>3514875DUQUECO</t>
  </si>
  <si>
    <t>3514876DUQUECO</t>
  </si>
  <si>
    <t>3483764ENEL_GX</t>
  </si>
  <si>
    <t>INVBYC</t>
  </si>
  <si>
    <t>INVERSIONES B Y C S.A.</t>
  </si>
  <si>
    <t>INDAGRIFOR</t>
  </si>
  <si>
    <t>ESSBIOLEB</t>
  </si>
  <si>
    <t>ESSBIO S.A</t>
  </si>
  <si>
    <t>ESSBIOCUR</t>
  </si>
  <si>
    <t>ESSBIOCARM</t>
  </si>
  <si>
    <t>ESSBIOCABR</t>
  </si>
  <si>
    <t>AGRICOLALLAHUEN</t>
  </si>
  <si>
    <t>AGRICOLA LLAHUEN S.A.</t>
  </si>
  <si>
    <t>ZONA_Dx</t>
  </si>
  <si>
    <t>3514877ENEL_GX</t>
  </si>
  <si>
    <t>CLÍNICA UNIVERSITARIA DE PUERTO MONTT S.A.</t>
  </si>
  <si>
    <t>3505211ENEL_GX</t>
  </si>
  <si>
    <t>EMPRESA PORTUARIA PUERTO MONTT</t>
  </si>
  <si>
    <t>3451609ENEL_GX</t>
  </si>
  <si>
    <t>FORESTAL CAMELIO LTDA.</t>
  </si>
  <si>
    <t>MOLINERA_NACIONAL</t>
  </si>
  <si>
    <t xml:space="preserve">SOC MOLINERA NACIONAL LTDA       </t>
  </si>
  <si>
    <t>CAILIN2</t>
  </si>
  <si>
    <t>CENINNOVAQUA</t>
  </si>
  <si>
    <t>INNOVACION AQUAINNOVO</t>
  </si>
  <si>
    <t>PISCICULTURA_AQUASAN</t>
  </si>
  <si>
    <t>INMPOCENMELLIPI9</t>
  </si>
  <si>
    <t>G_EL_CHUCAO</t>
  </si>
  <si>
    <t>G_PMGD_FV_EL_CHUCAO</t>
  </si>
  <si>
    <t>C_EL_CHUCAO</t>
  </si>
  <si>
    <t>C_PMGD_FV_EL_CHUCAO</t>
  </si>
  <si>
    <t>TRICAHUE_SPA</t>
  </si>
  <si>
    <t>PFV_EL_CHUCAO_SPA</t>
  </si>
  <si>
    <t>EMELANCOEMERA</t>
  </si>
  <si>
    <t>EMELANCOEMERB</t>
  </si>
  <si>
    <t>EMELANCOEMERC</t>
  </si>
  <si>
    <t>CGEDSAUZCGERA</t>
  </si>
  <si>
    <t>CGEDSAUZCGERB</t>
  </si>
  <si>
    <t>CGEDSAUZCGERC</t>
  </si>
  <si>
    <t>CGEDSFCOCGERA</t>
  </si>
  <si>
    <t>CGEDSFCOCGERB</t>
  </si>
  <si>
    <t>CGEDSFCOCGERC</t>
  </si>
  <si>
    <t>C_CTRL_BM_ENERGIA_PACIFICO</t>
  </si>
  <si>
    <t>G_CTRL_BM_ENERGIA_PACIFICO</t>
  </si>
  <si>
    <t>G_HOMERO</t>
  </si>
  <si>
    <t>G_PMGD_FV_HOMERO</t>
  </si>
  <si>
    <t>C_HOMERO</t>
  </si>
  <si>
    <t>C_PMGD_FV_HOMERO</t>
  </si>
  <si>
    <t>G_LOS_LIBERTADORES</t>
  </si>
  <si>
    <t>PV_LIBERTADORES</t>
  </si>
  <si>
    <t>G_PMGD_FV_LOS_LIBERTADORES</t>
  </si>
  <si>
    <t>C_LOS_LIBERTADORES</t>
  </si>
  <si>
    <t>C_PMGD_FV_LOS_LIBERTADORES</t>
  </si>
  <si>
    <t>G_MOSTAZAL</t>
  </si>
  <si>
    <t>G_PMGD_FV_MOSTAZAL</t>
  </si>
  <si>
    <t>C_MOSTAZAL</t>
  </si>
  <si>
    <t>C_PMGD_FV_MOSTAZAL</t>
  </si>
  <si>
    <t>G_LUDERS</t>
  </si>
  <si>
    <t>G_PMGD_FV_LUDERS</t>
  </si>
  <si>
    <t>C_LUDERS</t>
  </si>
  <si>
    <t>C_PMGD_FV_LUDERS</t>
  </si>
  <si>
    <t>PRECISA</t>
  </si>
  <si>
    <t>INVERTECNJ</t>
  </si>
  <si>
    <t>INVERTEC_NATURAL_J</t>
  </si>
  <si>
    <t>INVERTECFO</t>
  </si>
  <si>
    <t>INVERTEC_FOODS</t>
  </si>
  <si>
    <t>ESSBIOVI1</t>
  </si>
  <si>
    <t>ESSBIOVI2</t>
  </si>
  <si>
    <t>ESSBIOVI3</t>
  </si>
  <si>
    <t>ESSBIOVI4</t>
  </si>
  <si>
    <t>ESSBIOVI7</t>
  </si>
  <si>
    <t>NUEVOSURVII1</t>
  </si>
  <si>
    <t>NUEVO_SUR_VII_1</t>
  </si>
  <si>
    <t>NUEVOSURVII2</t>
  </si>
  <si>
    <t>NUEVO_SUR_VII_2</t>
  </si>
  <si>
    <t>NUEVOSURVII9</t>
  </si>
  <si>
    <t>NUEVO_SUR_VII_9</t>
  </si>
  <si>
    <t>CGEDSF15CGERA</t>
  </si>
  <si>
    <t>CGEDSF15CGERB</t>
  </si>
  <si>
    <t>CGEDSF15CGERC</t>
  </si>
  <si>
    <t>ALIFRUTCOLCOLB</t>
  </si>
  <si>
    <t>G_PMGD_BM_LAS PAMPAS</t>
  </si>
  <si>
    <t>C_LAS_PAMPAS</t>
  </si>
  <si>
    <t>C_PMGD_BM_LAS PAMPAS</t>
  </si>
  <si>
    <t>MAXAGCABREA</t>
  </si>
  <si>
    <t>EMBALSE_ANCOA</t>
  </si>
  <si>
    <t>MAXAGRO</t>
  </si>
  <si>
    <t>EMELPLACEMERA</t>
  </si>
  <si>
    <t>EMELPLACEMERB</t>
  </si>
  <si>
    <t>EMELPLACEMERC</t>
  </si>
  <si>
    <t>EMELNANCEMERA</t>
  </si>
  <si>
    <t>EMELNANCEMERB</t>
  </si>
  <si>
    <t>EMELNANCEMERC</t>
  </si>
  <si>
    <t>G_PMGD_HP_PURISIMA</t>
  </si>
  <si>
    <t>C_PURI</t>
  </si>
  <si>
    <t>C_PMGD_HP_PURISIMA</t>
  </si>
  <si>
    <t>G_MOSTOS_PACIFICO</t>
  </si>
  <si>
    <t>CHILE_GENERACION</t>
  </si>
  <si>
    <t>G_PMGD_TE_MOSTOS_PACIFICO</t>
  </si>
  <si>
    <t>EMELMOLIEMERA</t>
  </si>
  <si>
    <t>EMELMOLIEMERB</t>
  </si>
  <si>
    <t>EMELMOLIEMERC</t>
  </si>
  <si>
    <t>G_GALPON</t>
  </si>
  <si>
    <t>G_PMGD_HP_EL_GALPON</t>
  </si>
  <si>
    <t>C_GALPON</t>
  </si>
  <si>
    <t>C_PMGD_HP_EL_GALPON</t>
  </si>
  <si>
    <t>G_MOLINA</t>
  </si>
  <si>
    <t>BIO_ENERGIA_MOLINA</t>
  </si>
  <si>
    <t>G_PMGD_TE_MOLINA</t>
  </si>
  <si>
    <t>C_MOLINA</t>
  </si>
  <si>
    <t>C_PMGD_TE_MOLINA</t>
  </si>
  <si>
    <t>G_CTRL_TE_CBB</t>
  </si>
  <si>
    <t>G_LAMONTANA1</t>
  </si>
  <si>
    <t>LA_MONTAÑA_1</t>
  </si>
  <si>
    <t>G_PMGD_HP_LA_MONTAÑA_1</t>
  </si>
  <si>
    <t>CEC</t>
  </si>
  <si>
    <t>C_LAMONTANA1</t>
  </si>
  <si>
    <t>C_PMGD_HP_LA_MONTAÑA_1</t>
  </si>
  <si>
    <t>G_LAMONTANA2</t>
  </si>
  <si>
    <t>LA_MONTAÑA_2</t>
  </si>
  <si>
    <t>G_PMGD_HP_LA_MONTAÑA_2</t>
  </si>
  <si>
    <t>C_LAMONTANA2</t>
  </si>
  <si>
    <t>C_PMGD_HP_LA_MONTAÑA_2</t>
  </si>
  <si>
    <t>G_DOSAL</t>
  </si>
  <si>
    <t>DOSAL</t>
  </si>
  <si>
    <t>G_PMGD_HP_DOSAL</t>
  </si>
  <si>
    <t>EMELITAHEMERA</t>
  </si>
  <si>
    <t>EMELITAHEMERB</t>
  </si>
  <si>
    <t>EMELITAHEMERC</t>
  </si>
  <si>
    <t>CCU_VSPT</t>
  </si>
  <si>
    <t>CCU SAN PEDRO</t>
  </si>
  <si>
    <t>L_FR006</t>
  </si>
  <si>
    <t>L_HT001</t>
  </si>
  <si>
    <t>L_HT011</t>
  </si>
  <si>
    <t>L_HT013</t>
  </si>
  <si>
    <t>L_SD018</t>
  </si>
  <si>
    <t>L_SD029</t>
  </si>
  <si>
    <t>FRIOFORT</t>
  </si>
  <si>
    <t>ALIFRUT3</t>
  </si>
  <si>
    <t>AGROLALIMLOMIR</t>
  </si>
  <si>
    <t>AGROSUPER</t>
  </si>
  <si>
    <t>FAELOMIRANDA</t>
  </si>
  <si>
    <t>FAENADORA_LO_MIRANDA</t>
  </si>
  <si>
    <t>AGROFUNRAMI</t>
  </si>
  <si>
    <t>CGEDTENOCGERA</t>
  </si>
  <si>
    <t>CGEDTENOCGERB</t>
  </si>
  <si>
    <t>CGEDTENOCGERC</t>
  </si>
  <si>
    <t>CCURTENOBLOQA</t>
  </si>
  <si>
    <t>SUM_CEC_A</t>
  </si>
  <si>
    <t>CCURTENOBLOQB</t>
  </si>
  <si>
    <t>SUM_CEC_B</t>
  </si>
  <si>
    <t>CCURTENOBLOQC</t>
  </si>
  <si>
    <t>SUM_CEC_C</t>
  </si>
  <si>
    <t>CCURQUINBLOQA</t>
  </si>
  <si>
    <t>CCURQUINBLOQB</t>
  </si>
  <si>
    <t>CCURQUINBLOQC</t>
  </si>
  <si>
    <t>UNIFRUTTI_TENO1</t>
  </si>
  <si>
    <t>UNIFRUTTI</t>
  </si>
  <si>
    <t>UNIFRUTTI_TENO2</t>
  </si>
  <si>
    <t>UNIFRUTTI_ROMERAL</t>
  </si>
  <si>
    <t>CCURCURIBLOQA</t>
  </si>
  <si>
    <t>CCURCURIBLOQB</t>
  </si>
  <si>
    <t>CCURCURIBLOQC</t>
  </si>
  <si>
    <t>G_CORDILLERILLA</t>
  </si>
  <si>
    <t>TEATINOS</t>
  </si>
  <si>
    <t>G_PMGD_FV_CORDILLERILLA</t>
  </si>
  <si>
    <t>C_CORDILLERILLA</t>
  </si>
  <si>
    <t>C_PMGD_FV_CORDILLERILLA</t>
  </si>
  <si>
    <t>DOSALTEC</t>
  </si>
  <si>
    <t>FRUGALTECQUIN</t>
  </si>
  <si>
    <t>FRUGAL</t>
  </si>
  <si>
    <t>FRUGALTECCUR</t>
  </si>
  <si>
    <t>CGEDCURICGERA</t>
  </si>
  <si>
    <t>CGEDCURICGERB</t>
  </si>
  <si>
    <t>CGEDCURICGERC</t>
  </si>
  <si>
    <t>EMELCIPREMERA</t>
  </si>
  <si>
    <t>EMELCIPREMERB</t>
  </si>
  <si>
    <t>EMELCIPREMERC</t>
  </si>
  <si>
    <t>ETALCINCEMERA</t>
  </si>
  <si>
    <t>ETALCINCEMERB</t>
  </si>
  <si>
    <t>ETALCINCEMERC</t>
  </si>
  <si>
    <t>CGEDALAMCGERA</t>
  </si>
  <si>
    <t>CGEDALAMCGERB</t>
  </si>
  <si>
    <t>CGEDALAMCGERC</t>
  </si>
  <si>
    <t>AGRODONIHAES</t>
  </si>
  <si>
    <t>AGROSUPER_DOÑIHUE</t>
  </si>
  <si>
    <t>AGROPCORTAES</t>
  </si>
  <si>
    <t>AGROSUPER_PUNTA CORTES</t>
  </si>
  <si>
    <t>AGROPICARAES</t>
  </si>
  <si>
    <t>AGROSUPER_PICARQUIN</t>
  </si>
  <si>
    <t>AGROPALIMAES</t>
  </si>
  <si>
    <t>AGROSUPER_PROCESA. ALIMENT. SUR</t>
  </si>
  <si>
    <t>CGEDBUINCGERA</t>
  </si>
  <si>
    <t>CGEDBUINCGERB</t>
  </si>
  <si>
    <t>CGEDBUINCGERC</t>
  </si>
  <si>
    <t>2539BUINGUAC</t>
  </si>
  <si>
    <t>CGEDCACHCGERA</t>
  </si>
  <si>
    <t>CGEDCACHCGERB</t>
  </si>
  <si>
    <t>CGEDCACHCGERC</t>
  </si>
  <si>
    <t>CENCCACHSUNE</t>
  </si>
  <si>
    <t>CGEDMA15CGERA</t>
  </si>
  <si>
    <t>CGEDMA15CGERB</t>
  </si>
  <si>
    <t>CGEDMA15CGERC</t>
  </si>
  <si>
    <t>CGEDCHIMCGERA</t>
  </si>
  <si>
    <t>CGEDCHIMCGERB</t>
  </si>
  <si>
    <t>CGEDCHIMCGERC</t>
  </si>
  <si>
    <t>G_CHIMBARONGO</t>
  </si>
  <si>
    <t>G_PMGD_FV_CHIMBARONGO</t>
  </si>
  <si>
    <t>C_CHIMBARONGO</t>
  </si>
  <si>
    <t>CGEDCHUMCGERA</t>
  </si>
  <si>
    <t>CGEDCHUMCGERB</t>
  </si>
  <si>
    <t>CGEDCHUMCGERC</t>
  </si>
  <si>
    <t>CGEDCCHACGERA</t>
  </si>
  <si>
    <t>CGEDCCHACGERB</t>
  </si>
  <si>
    <t>CGEDCCHACGERC</t>
  </si>
  <si>
    <t>CGEDELMACGERA</t>
  </si>
  <si>
    <t>CGEDELMACGERB</t>
  </si>
  <si>
    <t>CGEDELMACGERC</t>
  </si>
  <si>
    <t>MAXAGMANZEA</t>
  </si>
  <si>
    <t>G_DON_EUGENIO</t>
  </si>
  <si>
    <t>G_PMGD_FV_DON_EUGENIO</t>
  </si>
  <si>
    <t>C_DON_EUGENIO</t>
  </si>
  <si>
    <t>C_PMGD_FV_DON_EUGENIO</t>
  </si>
  <si>
    <t>CGEDFATICGERA</t>
  </si>
  <si>
    <t>CGEDFATICGERB</t>
  </si>
  <si>
    <t>CGEDFATICGERC</t>
  </si>
  <si>
    <t>CGEDGRANCGERA</t>
  </si>
  <si>
    <t>CGEDGRANCGERB</t>
  </si>
  <si>
    <t>CGEDGRANCGERC</t>
  </si>
  <si>
    <t>G_FRANCISCO</t>
  </si>
  <si>
    <t>G_PMGD_FV_FRANCISCO</t>
  </si>
  <si>
    <t>C_FRANCISCO</t>
  </si>
  <si>
    <t>C_PMGD_FV_FRANCISCO</t>
  </si>
  <si>
    <t>CGEDHOSPCGERA</t>
  </si>
  <si>
    <t>CGEDHOSPCGERB</t>
  </si>
  <si>
    <t>CGEDHOSPCGERC</t>
  </si>
  <si>
    <t>CGEDLAROCGERA</t>
  </si>
  <si>
    <t>CGEDLAROCGERB</t>
  </si>
  <si>
    <t>CGEDLAROCGERC</t>
  </si>
  <si>
    <t>CGEDLCABCGERA</t>
  </si>
  <si>
    <t>CGEDLCABCGERB</t>
  </si>
  <si>
    <t>CGEDLCABCGERC</t>
  </si>
  <si>
    <t>CGEDLOMICGERA</t>
  </si>
  <si>
    <t>CGEDLOMICGERB</t>
  </si>
  <si>
    <t>CGEDLOMICGERC</t>
  </si>
  <si>
    <t>CCU_AGUAS</t>
  </si>
  <si>
    <t>CCU AGUAS</t>
  </si>
  <si>
    <t>CGEDLORECGERA</t>
  </si>
  <si>
    <t>CGEDLORECGERB</t>
  </si>
  <si>
    <t>CGEDLORECGERC</t>
  </si>
  <si>
    <t>CGEDQTILCGERA</t>
  </si>
  <si>
    <t>CGEDQTILCGERB</t>
  </si>
  <si>
    <t>CGEDQTILCGERC</t>
  </si>
  <si>
    <t>CGEDMALLCGERA</t>
  </si>
  <si>
    <t>CGEDMALLCGERB</t>
  </si>
  <si>
    <t>CGEDMALLCGERC</t>
  </si>
  <si>
    <t>CGEDPELECGERA</t>
  </si>
  <si>
    <t>CGEDPELECGERB</t>
  </si>
  <si>
    <t>CGEDPELECGERC</t>
  </si>
  <si>
    <t>87_2CURIGUAC</t>
  </si>
  <si>
    <t>15_2CURIGUAC</t>
  </si>
  <si>
    <t>CGEDPIRQCGERA</t>
  </si>
  <si>
    <t>CGEDPIRQCGERB</t>
  </si>
  <si>
    <t>CGEDPIRQCGERC</t>
  </si>
  <si>
    <t>CGEDRENGCGERA</t>
  </si>
  <si>
    <t>CGEDRENGCGERB</t>
  </si>
  <si>
    <t>CGEDRENGCGERC</t>
  </si>
  <si>
    <t>CGEDROSACGERA</t>
  </si>
  <si>
    <t>CGEDROSACGERB</t>
  </si>
  <si>
    <t>CGEDROSACGERC</t>
  </si>
  <si>
    <t>AGROSUPERTEC</t>
  </si>
  <si>
    <t>SGENVROSALIPI</t>
  </si>
  <si>
    <t>SAINT GOBAIN EMBOTELLADORA</t>
  </si>
  <si>
    <t>CGEDSVCTCGERA</t>
  </si>
  <si>
    <t>CGEDSVCTCGERB</t>
  </si>
  <si>
    <t>CGEDSVCTCGERC</t>
  </si>
  <si>
    <t>FAENSVICBESA</t>
  </si>
  <si>
    <t>FAENADORA SN VICENTE</t>
  </si>
  <si>
    <t>CGEDTUNICGERA</t>
  </si>
  <si>
    <t>CGEDTUNICGERB</t>
  </si>
  <si>
    <t>CGEDTUNICGERC</t>
  </si>
  <si>
    <t>CGEDIMAIRMREA</t>
  </si>
  <si>
    <t>SUM_CGED_A_N</t>
  </si>
  <si>
    <t>CGEDIMAIRMREB</t>
  </si>
  <si>
    <t>SUM_CGED_B_N</t>
  </si>
  <si>
    <t>CGEDIMAIRMREC</t>
  </si>
  <si>
    <t>SUM_CGED_C_N</t>
  </si>
  <si>
    <t>CGEDMOLICGERA</t>
  </si>
  <si>
    <t>CGEDMOLICGERB</t>
  </si>
  <si>
    <t>CGEDMOLICGERC</t>
  </si>
  <si>
    <t>CUMPEO</t>
  </si>
  <si>
    <t>G_PMGD_HP_CUMPEO</t>
  </si>
  <si>
    <t>C_CUMPEO</t>
  </si>
  <si>
    <t>C_PMGD_HP_CUMPEO</t>
  </si>
  <si>
    <t>CGEDRAUQCGERA</t>
  </si>
  <si>
    <t>CGEDRAUQCGERB</t>
  </si>
  <si>
    <t>CGEDRAUQCGERC</t>
  </si>
  <si>
    <t>EXPRESSHARANGUIZ</t>
  </si>
  <si>
    <t>LIDEREFREI</t>
  </si>
  <si>
    <t>LIDERCARMEN</t>
  </si>
  <si>
    <t>LIDERAEINSTEIN</t>
  </si>
  <si>
    <t>LIDEROHIGGINSTAL</t>
  </si>
  <si>
    <t>ACUENTAMSOLIS</t>
  </si>
  <si>
    <t>CYTCHIMBA</t>
  </si>
  <si>
    <t>CONOSUR</t>
  </si>
  <si>
    <t>CYTBLEND</t>
  </si>
  <si>
    <t>CYTLONTUE</t>
  </si>
  <si>
    <t>CYTCACHAPOAL</t>
  </si>
  <si>
    <t>C_CMPC_EEII_BUIN</t>
  </si>
  <si>
    <t>CEC7419</t>
  </si>
  <si>
    <t>CEC_RNARVAEZ</t>
  </si>
  <si>
    <t>CEC11302</t>
  </si>
  <si>
    <t>CEC_ALTAMIRACL</t>
  </si>
  <si>
    <t>CEC12548</t>
  </si>
  <si>
    <t>CEC_EANDINEXIA</t>
  </si>
  <si>
    <t>CEC13256</t>
  </si>
  <si>
    <t>MALTEXCOIM</t>
  </si>
  <si>
    <t>DOLELAROEN</t>
  </si>
  <si>
    <t>G_CHANCON</t>
  </si>
  <si>
    <t>PV_CHANCON</t>
  </si>
  <si>
    <t>G_PMGD_FV_CHANCON</t>
  </si>
  <si>
    <t>C_CHANCON</t>
  </si>
  <si>
    <t>C_PMGD_FV_CHANCON</t>
  </si>
  <si>
    <t>UNIFRUTTITRAD</t>
  </si>
  <si>
    <t>MOLINERADELVALLELIMITADA</t>
  </si>
  <si>
    <t>DOLE_CHILE</t>
  </si>
  <si>
    <t>DOLECHILESA</t>
  </si>
  <si>
    <t>MOLIMAIPO</t>
  </si>
  <si>
    <t>AGUANDIBUI1</t>
  </si>
  <si>
    <t>AGUAS ANDINAS S.A.</t>
  </si>
  <si>
    <t>AGUANDIBUI2</t>
  </si>
  <si>
    <t>AGUANDIBUI3</t>
  </si>
  <si>
    <t>ELABENV</t>
  </si>
  <si>
    <t>MOLLIND</t>
  </si>
  <si>
    <t>COAGRASFM</t>
  </si>
  <si>
    <t>COAGRA S.A.</t>
  </si>
  <si>
    <t>CENCOCACH</t>
  </si>
  <si>
    <t>EPTPAIME</t>
  </si>
  <si>
    <t>ENVASES_PLASTICOS_TECNICOS</t>
  </si>
  <si>
    <t>KIMICHI</t>
  </si>
  <si>
    <t>KIMICA CHILE LIMITADA.</t>
  </si>
  <si>
    <t>AGUANDIFAT</t>
  </si>
  <si>
    <t>INTEGALAM</t>
  </si>
  <si>
    <t>INTERAGRO SA</t>
  </si>
  <si>
    <t>CENCOALAM1</t>
  </si>
  <si>
    <t>CENCOALAM2</t>
  </si>
  <si>
    <t>RENTAS PATIO V SPA</t>
  </si>
  <si>
    <t>AGROVAFRI</t>
  </si>
  <si>
    <t>AGROIND VALLE FRIO S.A.</t>
  </si>
  <si>
    <t>CENCOCURI</t>
  </si>
  <si>
    <t>OCCURI</t>
  </si>
  <si>
    <t>OC1000376037</t>
  </si>
  <si>
    <t>DOLCHILCUR</t>
  </si>
  <si>
    <t>DOLE CHILE S.A.</t>
  </si>
  <si>
    <t>DOLSANFERD</t>
  </si>
  <si>
    <t>COAGRACOL</t>
  </si>
  <si>
    <t>ERRAZUMOL</t>
  </si>
  <si>
    <t>VINA ERRAZURIZ S.A.</t>
  </si>
  <si>
    <t>SIRACUMOL1</t>
  </si>
  <si>
    <t>AGROINDUSTRIAL SIRACUSA LTDA.</t>
  </si>
  <si>
    <t>AGRIGENMOL</t>
  </si>
  <si>
    <t>AGROINDUSTRIAL AGRIGENTO LTDA.</t>
  </si>
  <si>
    <t>AGRIGEMOL</t>
  </si>
  <si>
    <t>AGROINDUSTRIAL AGRIGENTO LTDA</t>
  </si>
  <si>
    <t>SIRACUMOL2</t>
  </si>
  <si>
    <t>VINIPAT</t>
  </si>
  <si>
    <t>VINICOLA PATACON SPA</t>
  </si>
  <si>
    <t>WINEMOL1</t>
  </si>
  <si>
    <t>RR WINE S.A.</t>
  </si>
  <si>
    <t>WINEMOL2</t>
  </si>
  <si>
    <t>IANSAGRO</t>
  </si>
  <si>
    <t>DOLEMOL</t>
  </si>
  <si>
    <t>DOLCHIMB</t>
  </si>
  <si>
    <t>DMFPCHUMA1</t>
  </si>
  <si>
    <t>D M F P (CHILE) S.A.</t>
  </si>
  <si>
    <t>DMFPCHUMA2</t>
  </si>
  <si>
    <t>CHAABRAHOSP</t>
  </si>
  <si>
    <t>CHAMPIÑONES ABRANTES S.A.</t>
  </si>
  <si>
    <t>EXTRUDER</t>
  </si>
  <si>
    <t>EXTRUDER S.A.</t>
  </si>
  <si>
    <t>AGROVAFRI2</t>
  </si>
  <si>
    <t>DMFPRAUQ1</t>
  </si>
  <si>
    <t>DMFPRAUQ2</t>
  </si>
  <si>
    <t>CENCOISMAI</t>
  </si>
  <si>
    <t>ALFAPLAS</t>
  </si>
  <si>
    <t>G_LAACACIA</t>
  </si>
  <si>
    <t>LA_ACACIA</t>
  </si>
  <si>
    <t>G_PMGD_FV_LAACACIA</t>
  </si>
  <si>
    <t>C_LAACACIA</t>
  </si>
  <si>
    <t>C_PMGD_FV_LAACACIA</t>
  </si>
  <si>
    <t>G_PICURIO</t>
  </si>
  <si>
    <t>PV_EL_PICURIO</t>
  </si>
  <si>
    <t>G_PMGD_FV_PICURIO</t>
  </si>
  <si>
    <t>C_PICURIO</t>
  </si>
  <si>
    <t>C_PMGD_FV_PICURIO</t>
  </si>
  <si>
    <t>AGRISUPGRAN</t>
  </si>
  <si>
    <t>AGRICOLA_SUPER</t>
  </si>
  <si>
    <t>AGRITRESGRAN</t>
  </si>
  <si>
    <t>DIANA_FOOD</t>
  </si>
  <si>
    <t>DIANA FOOD CHILE SPA</t>
  </si>
  <si>
    <t>AGROSERVBUIN</t>
  </si>
  <si>
    <t>AMSRAUQUEN1</t>
  </si>
  <si>
    <t>AMSRAUQUEN2</t>
  </si>
  <si>
    <t>AMSRAUQUEN3</t>
  </si>
  <si>
    <t>PATAFRESHMOLI</t>
  </si>
  <si>
    <t>0611ALAMENEL</t>
  </si>
  <si>
    <t xml:space="preserve">COMAFRI </t>
  </si>
  <si>
    <t>SUAZOGOMEZ1</t>
  </si>
  <si>
    <t>SUAZO_GOMEZ1</t>
  </si>
  <si>
    <t>COMRIOBLANGRANE</t>
  </si>
  <si>
    <t>COMERCIAL_RIO_BLANCO</t>
  </si>
  <si>
    <t>ACONFOODS</t>
  </si>
  <si>
    <t>MATALIND</t>
  </si>
  <si>
    <t>MATADEROS_LINDEROS_LIMITADA</t>
  </si>
  <si>
    <t>MALLMULTICENTRO</t>
  </si>
  <si>
    <t>MALL_MULTICENTRO</t>
  </si>
  <si>
    <t>FRIGOBUIN</t>
  </si>
  <si>
    <t>COPEFRUT_BUINTEC</t>
  </si>
  <si>
    <t>SURFRUTTEC</t>
  </si>
  <si>
    <t>SURFRUT</t>
  </si>
  <si>
    <t>SEMITUNICHE</t>
  </si>
  <si>
    <t>SEMILLAS_TUNICHE</t>
  </si>
  <si>
    <t>CHILEFOOFEXPORT</t>
  </si>
  <si>
    <t>AGRIAGRO</t>
  </si>
  <si>
    <t>AGRICOLA_AGROBOSQUES_SAN_ISIDRO</t>
  </si>
  <si>
    <t>AGRICCABANA</t>
  </si>
  <si>
    <t>AGRIC_LA_CABANA_DOS</t>
  </si>
  <si>
    <t>AGROCENT1</t>
  </si>
  <si>
    <t>AGROCENT2</t>
  </si>
  <si>
    <t>AGRICALAMO</t>
  </si>
  <si>
    <t xml:space="preserve">AGRIC_EL_ALAMO_DE_NAICURA_DOS </t>
  </si>
  <si>
    <t>SERVIGEOSER</t>
  </si>
  <si>
    <t>SERVICIOS_GEOSERVICE</t>
  </si>
  <si>
    <t>TUNIFRUT</t>
  </si>
  <si>
    <t>TUNICHE_FRUITS_LIMITADA</t>
  </si>
  <si>
    <t>PACKSERVSANRO</t>
  </si>
  <si>
    <t>PACKING_SERVICIOS_SANTA_ROSA</t>
  </si>
  <si>
    <t>SOCAGRISTALUI</t>
  </si>
  <si>
    <t>SOC_AGRIC_COM_STA_LUISA</t>
  </si>
  <si>
    <t>LBRBUIN_CHI_1</t>
  </si>
  <si>
    <t>LBRBUIN_CHI_3</t>
  </si>
  <si>
    <t>LBRBUIN_CHI_4</t>
  </si>
  <si>
    <t>LBRBUIN_CHI_5</t>
  </si>
  <si>
    <t>EXPORTADORA HUERTOS DEL VALLE S.A.</t>
  </si>
  <si>
    <t>LBRBUIN_CHI_6</t>
  </si>
  <si>
    <t>LBRCOLCHCHI_1</t>
  </si>
  <si>
    <t>LBRCOLCHCHI_2</t>
  </si>
  <si>
    <t>LBRCOLCHCHI_3</t>
  </si>
  <si>
    <t>LBRCOLCHCHI_4</t>
  </si>
  <si>
    <t>LBRCOLCHCHI_6</t>
  </si>
  <si>
    <t>LBRCOLCHCHI_8</t>
  </si>
  <si>
    <t>LBRCURICCHI_1</t>
  </si>
  <si>
    <t>LBRFATIMCHI_1</t>
  </si>
  <si>
    <t xml:space="preserve">WENCO S.A.                              </t>
  </si>
  <si>
    <t>LBRFATIMCHI_2</t>
  </si>
  <si>
    <t xml:space="preserve">PLASTICOS KENDY S.A..                   </t>
  </si>
  <si>
    <t>LBRFATIMCHI_3</t>
  </si>
  <si>
    <t xml:space="preserve">IANSA ALIMENTOS S.A.                    </t>
  </si>
  <si>
    <t>LBRFATIMCHI_4</t>
  </si>
  <si>
    <t>LBRFATIMCHI_5</t>
  </si>
  <si>
    <t>LBRFATIMCHI_6</t>
  </si>
  <si>
    <t>LBRLA_ROCHI_1</t>
  </si>
  <si>
    <t xml:space="preserve">PATAGONIAFRESH S.A.                     </t>
  </si>
  <si>
    <t>LBRLA_ROCHI_2</t>
  </si>
  <si>
    <t>LBRLA_ROCHI_3</t>
  </si>
  <si>
    <t>LBRLA_ROCHI_4</t>
  </si>
  <si>
    <t>LBRMOLINCHI_1</t>
  </si>
  <si>
    <t>LBRMOLINCHI_2</t>
  </si>
  <si>
    <t>LBRMOLINCHI_3</t>
  </si>
  <si>
    <t>LBRQUINTCHI_1</t>
  </si>
  <si>
    <t xml:space="preserve">SUGAL CHILE LIMITADA                    </t>
  </si>
  <si>
    <t>LBRQUINTCHI_2</t>
  </si>
  <si>
    <t>LBRQUINTCHI_3</t>
  </si>
  <si>
    <t>LBRQUINTCHI_4</t>
  </si>
  <si>
    <t>LBRQUINTCHI_5</t>
  </si>
  <si>
    <t>LBRRAUQUCHI_1</t>
  </si>
  <si>
    <t>LBRRAUQUCHI_2</t>
  </si>
  <si>
    <t>LBRRAUQUCHI_3</t>
  </si>
  <si>
    <t xml:space="preserve">SFI RESORTS SPA                         </t>
  </si>
  <si>
    <t>LBRTENO_CHI_1</t>
  </si>
  <si>
    <t>2438ALAMIMEL</t>
  </si>
  <si>
    <t>CENTRO COMERCIAL PLAZA AMERICA SPA</t>
  </si>
  <si>
    <t>2439ALAMIMEL</t>
  </si>
  <si>
    <t>2399COLCAES</t>
  </si>
  <si>
    <t>1876FATIENEL</t>
  </si>
  <si>
    <t>EXPORTADORA UNIFRUTTI TRADERS SPA</t>
  </si>
  <si>
    <t>2250FATIENEL</t>
  </si>
  <si>
    <t>KD PACK SA</t>
  </si>
  <si>
    <t>2425FATIENEL</t>
  </si>
  <si>
    <t>SOUTH-AM FREEZE DRY S.A.</t>
  </si>
  <si>
    <t>2450QTILENEL</t>
  </si>
  <si>
    <t>CIA. FRUTIC. ALESSANDRINI LTDA.</t>
  </si>
  <si>
    <t>2292BUINENEL</t>
  </si>
  <si>
    <t>COMERCIAL GREENVIC S.A.</t>
  </si>
  <si>
    <t>2431MOLIENEL</t>
  </si>
  <si>
    <t xml:space="preserve">EMPRESAS CAROZZI S.A. </t>
  </si>
  <si>
    <t>2432MOLIENEL</t>
  </si>
  <si>
    <t>2437MOLIENEL</t>
  </si>
  <si>
    <t>VIÑA SANTA CAROLINA S.A.</t>
  </si>
  <si>
    <t>2232CACHENEL</t>
  </si>
  <si>
    <t>2238CACHENEL</t>
  </si>
  <si>
    <t>2403CACHAES</t>
  </si>
  <si>
    <t>2426CACHENEL</t>
  </si>
  <si>
    <t>1426RENGCOLB</t>
  </si>
  <si>
    <t>INVERTEC FOODS S.A.</t>
  </si>
  <si>
    <t>1427RENGCOLB</t>
  </si>
  <si>
    <t>2397RENGAES</t>
  </si>
  <si>
    <t>EXSER LIMITADA</t>
  </si>
  <si>
    <t>2423RENGENEL</t>
  </si>
  <si>
    <t>MOLINO CAUPOLICAN LTDA</t>
  </si>
  <si>
    <t>2280S.VICOLB</t>
  </si>
  <si>
    <t>SOC.AGR.GAN.Y FOREST LAS CRUCES LTD</t>
  </si>
  <si>
    <t>9273TENOGASS</t>
  </si>
  <si>
    <t>1536TENOGASS</t>
  </si>
  <si>
    <t>3327TENOGASS</t>
  </si>
  <si>
    <t>2404ISLAAES</t>
  </si>
  <si>
    <t>SERVICIO AGROINDUSTRIALES SUBSOLE S.A.</t>
  </si>
  <si>
    <t>2383NANCENEL</t>
  </si>
  <si>
    <t>VINEDOS EMILIANA S.A</t>
  </si>
  <si>
    <t>2398NANCAES</t>
  </si>
  <si>
    <t>MOLINO CUNACO. LTDA.</t>
  </si>
  <si>
    <t>2281PLACENEL</t>
  </si>
  <si>
    <t>2282PLACENEL</t>
  </si>
  <si>
    <t>2384PLACENEL</t>
  </si>
  <si>
    <t>Frio Bueno SPA</t>
  </si>
  <si>
    <t>Copefrut S. A.</t>
  </si>
  <si>
    <t>2467CACHCOLB</t>
  </si>
  <si>
    <t>2475CACHENEL</t>
  </si>
  <si>
    <t>2482S.VIENEL</t>
  </si>
  <si>
    <t>DISTRIBUIDORA SUPER DIEZ S.A.</t>
  </si>
  <si>
    <t>2481L.CAENEL</t>
  </si>
  <si>
    <t>AGRIC. LA ROSA SOFRUCO</t>
  </si>
  <si>
    <t>2483L.CAENEL</t>
  </si>
  <si>
    <t>SOC. AGRIC. LA ROSA SOFRUCO</t>
  </si>
  <si>
    <t>2503S.F.COLB</t>
  </si>
  <si>
    <t xml:space="preserve">PROEX SPA </t>
  </si>
  <si>
    <t>2458RENGAES</t>
  </si>
  <si>
    <t>COMERCIALIZADORA NOVAVERDE LTDA</t>
  </si>
  <si>
    <t>2494RENGGUAC</t>
  </si>
  <si>
    <t>AGROINDUSTRIAL LOS LIRIOS SPA</t>
  </si>
  <si>
    <t>2497RENGPaci</t>
  </si>
  <si>
    <t>VITAL AGUAS S.A.</t>
  </si>
  <si>
    <t>2502RENGAES</t>
  </si>
  <si>
    <t>OLIVOS S.P.A.</t>
  </si>
  <si>
    <t>2499COLCDUQU</t>
  </si>
  <si>
    <t>2501COLCAES</t>
  </si>
  <si>
    <t>2470MOLIDUQU</t>
  </si>
  <si>
    <t>2495GRANGUAC</t>
  </si>
  <si>
    <t>COMERCIAL VIÑA LA RONCIERE</t>
  </si>
  <si>
    <t>2473LOREENEL</t>
  </si>
  <si>
    <t>AGRIC Y PACKING CACHAPOAL</t>
  </si>
  <si>
    <t>2474LOREENEL</t>
  </si>
  <si>
    <t>2461NANCAES</t>
  </si>
  <si>
    <t>VIÑA LUIS FELIPE EDWA</t>
  </si>
  <si>
    <t>2469ITAHCOLB</t>
  </si>
  <si>
    <t>NUEVO SUR S.A.</t>
  </si>
  <si>
    <t>LBRBUIN_CHI_10</t>
  </si>
  <si>
    <t>LBRFATIMCHI_11</t>
  </si>
  <si>
    <t>LBRFATIMCHI_12</t>
  </si>
  <si>
    <t>FRUTASOL_CUR3386</t>
  </si>
  <si>
    <t>FRUTASOL</t>
  </si>
  <si>
    <t>PROYECT_QUI7361</t>
  </si>
  <si>
    <t>PROYECT_FRUIT</t>
  </si>
  <si>
    <t>2536ALAMCGE</t>
  </si>
  <si>
    <t>SOCIEDAD DE RENTAS FALABELLA S.A.</t>
  </si>
  <si>
    <t>2534MOLICGE</t>
  </si>
  <si>
    <t>SANTIAGO COMERCIO EXT. EXPORT. S.A.</t>
  </si>
  <si>
    <t>2533MOLICGE</t>
  </si>
  <si>
    <t>MOSTOS DEL PACIFICO S.A.</t>
  </si>
  <si>
    <t>2535CHUMCGE</t>
  </si>
  <si>
    <t>2523S.FECGE</t>
  </si>
  <si>
    <t>CONST.  PAVIM. ASFALTOS BITUMIX S.A.</t>
  </si>
  <si>
    <t>2526S.FECGE</t>
  </si>
  <si>
    <t>COMPAÑÍA MINERA SANTA LAURA LIMITADA</t>
  </si>
  <si>
    <t>2531MOLICGE</t>
  </si>
  <si>
    <t>AGROINDUSTRIALES DANILO VALDÉS LAZO</t>
  </si>
  <si>
    <t>G_EL_QUEULE</t>
  </si>
  <si>
    <t>EL_QUEULE</t>
  </si>
  <si>
    <t>G_PMGD_FV_EL_QUEULE</t>
  </si>
  <si>
    <t>C_EL_QUEULE</t>
  </si>
  <si>
    <t>C_PMGD_FV_EL_QUEULE</t>
  </si>
  <si>
    <t>2516NANCEMEL</t>
  </si>
  <si>
    <t>COPEVAL</t>
  </si>
  <si>
    <t>LBRCURICCHI_3</t>
  </si>
  <si>
    <t>LBRTENO_CHI_3</t>
  </si>
  <si>
    <t>2549HOSPENEL</t>
  </si>
  <si>
    <t>3348540PHC</t>
  </si>
  <si>
    <t>3348574PHC</t>
  </si>
  <si>
    <t>3348542PHC</t>
  </si>
  <si>
    <t>2555ISLAENEL</t>
  </si>
  <si>
    <t>ALIMENTOS FRUNA LTDA</t>
  </si>
  <si>
    <t>2557ISLAENEL</t>
  </si>
  <si>
    <t>PAIMASA S.A.</t>
  </si>
  <si>
    <t>2558ISLAENEL</t>
  </si>
  <si>
    <t>2559ISLAENEL</t>
  </si>
  <si>
    <t>PROMAIZ S.A.</t>
  </si>
  <si>
    <t>2545COLCENEL</t>
  </si>
  <si>
    <t>2551MOLIENEL</t>
  </si>
  <si>
    <t>2546MACHENEL</t>
  </si>
  <si>
    <t>INMOBILIARIA MACHALI LIMITADA</t>
  </si>
  <si>
    <t>2563LOREGUAC</t>
  </si>
  <si>
    <t>COMERCIAL ATEURO LIMITADA</t>
  </si>
  <si>
    <t>G_MIMBRE</t>
  </si>
  <si>
    <t>MIMBRE</t>
  </si>
  <si>
    <t>C_MIMBRE</t>
  </si>
  <si>
    <t>G_LUNA</t>
  </si>
  <si>
    <t>LUNA_ENERGY</t>
  </si>
  <si>
    <t>G_PMGD_FV_LUNA</t>
  </si>
  <si>
    <t>C_LUNA</t>
  </si>
  <si>
    <t>C_PMGD_FV_LUNA</t>
  </si>
  <si>
    <t>2575MOLICGE</t>
  </si>
  <si>
    <t>CORRETAJES TORRES Y CIA. LTDA.</t>
  </si>
  <si>
    <t>2576CURICGE</t>
  </si>
  <si>
    <t>2578CURICGE</t>
  </si>
  <si>
    <t>2587FATICGE</t>
  </si>
  <si>
    <t>METALURGICA SILCOSIL LTDA.</t>
  </si>
  <si>
    <t>2597GRANCGE</t>
  </si>
  <si>
    <t xml:space="preserve">SOC. NACIONAL DE OLEODUCTOS S.A. </t>
  </si>
  <si>
    <t>3285335PHC</t>
  </si>
  <si>
    <t>3285336PHC</t>
  </si>
  <si>
    <t>3327637PHC</t>
  </si>
  <si>
    <t>3327639PHC</t>
  </si>
  <si>
    <t>3348576PHC</t>
  </si>
  <si>
    <t>3348577PHC</t>
  </si>
  <si>
    <t>3354164PHC</t>
  </si>
  <si>
    <t>3354166PHC</t>
  </si>
  <si>
    <t>3358712PHC</t>
  </si>
  <si>
    <t>G_ZAPALLAR</t>
  </si>
  <si>
    <t>GENERADORA_ZAPALLAR</t>
  </si>
  <si>
    <t>G_PMGD_TE_ZAPALLAR</t>
  </si>
  <si>
    <t>C_ZAPALLAR</t>
  </si>
  <si>
    <t>C_PMGD_TE_ZAPALLAR</t>
  </si>
  <si>
    <t>G_BLANQUINA</t>
  </si>
  <si>
    <t>G_PMGD_FV_BLANQUINA</t>
  </si>
  <si>
    <t>C_BLANQUINA</t>
  </si>
  <si>
    <t>C_PMGD_FV_BLANQUINA</t>
  </si>
  <si>
    <t>3392636ENEL_GX</t>
  </si>
  <si>
    <t>AGROSERCOM PACKING Y FRIO S.A.</t>
  </si>
  <si>
    <t>3392636SUM_CHILECTRA_L</t>
  </si>
  <si>
    <t>3392637ENEL_GX</t>
  </si>
  <si>
    <t>CIS SEMILLAS S.A.</t>
  </si>
  <si>
    <t>3392637SUM_CHILECTRA_L</t>
  </si>
  <si>
    <t>2613MOLICGE</t>
  </si>
  <si>
    <t>AG Servicios y Cia Ltda.</t>
  </si>
  <si>
    <t>2615GRANCGE</t>
  </si>
  <si>
    <t>A G SERVICIOS Y COMPAÑIA LIMITADA</t>
  </si>
  <si>
    <t>2616S.F.CGE</t>
  </si>
  <si>
    <t>AGRICOLA GARCES LIMITADA</t>
  </si>
  <si>
    <t>2629MOSTCGE</t>
  </si>
  <si>
    <t>PACIFIC NUT COMPANY CHILE S.A.</t>
  </si>
  <si>
    <t>LA_ALBORADA_CUR52</t>
  </si>
  <si>
    <t>LA_ALBORADA</t>
  </si>
  <si>
    <t>ANDES_SERVICE_CUR10622</t>
  </si>
  <si>
    <t>ANDES_SERVICE</t>
  </si>
  <si>
    <t>G_PIRQUE</t>
  </si>
  <si>
    <t>SOLAR_TI_CUATRO</t>
  </si>
  <si>
    <t>G_PMGD_FV_PIRQUE</t>
  </si>
  <si>
    <t>C_PIRQUE</t>
  </si>
  <si>
    <t>C_PMGD_FV_PIRQUE</t>
  </si>
  <si>
    <t>3315415SUM_CHILECTRA_L</t>
  </si>
  <si>
    <t>3348540SUM_CHILECTRA_L</t>
  </si>
  <si>
    <t>3348542SUM_CHILECTRA_L</t>
  </si>
  <si>
    <t>3348574SUM_CHILECTRA_L</t>
  </si>
  <si>
    <t>3367036SUM_CHILECTRA_L</t>
  </si>
  <si>
    <t>3367037SUM_CHILECTRA_L</t>
  </si>
  <si>
    <t>3367039SUM_CHILECTRA_L</t>
  </si>
  <si>
    <t>LBRTENO_CHI_4</t>
  </si>
  <si>
    <t>2561NANCAES</t>
  </si>
  <si>
    <t>3392636PHC</t>
  </si>
  <si>
    <t>3392637PHC</t>
  </si>
  <si>
    <t>PM2634PCM364</t>
  </si>
  <si>
    <t>AGRICOLA SUPER LIMITADA.</t>
  </si>
  <si>
    <t>PM2632PCM37</t>
  </si>
  <si>
    <t>PM2633PCM63</t>
  </si>
  <si>
    <t>PM2659PCM46</t>
  </si>
  <si>
    <t>PM2638PCM27</t>
  </si>
  <si>
    <t>GLASSER SUR SPA</t>
  </si>
  <si>
    <t>PM2655PCM18</t>
  </si>
  <si>
    <t>POWER CENTER SPA</t>
  </si>
  <si>
    <t>PM2654PCM61</t>
  </si>
  <si>
    <t>INVERTEC NATURAL JUICE S.A</t>
  </si>
  <si>
    <t>2630MOLICGE</t>
  </si>
  <si>
    <t>TAK S.A.</t>
  </si>
  <si>
    <t>3282390SUM_CHILECTRA_L</t>
  </si>
  <si>
    <t>3282391SUM_CHILECTRA_L</t>
  </si>
  <si>
    <t>3282393SUM_CHILECTRA_L</t>
  </si>
  <si>
    <t>3422530SUM_CHILECTRA_L</t>
  </si>
  <si>
    <t>SERVICIOS SAN CRISTOBAL</t>
  </si>
  <si>
    <t>3282390PHC</t>
  </si>
  <si>
    <t>3282391PHC</t>
  </si>
  <si>
    <t>3282393PHC</t>
  </si>
  <si>
    <t>3422530PHC</t>
  </si>
  <si>
    <t>3282390ENEL_GX</t>
  </si>
  <si>
    <t>3282391ENEL_GX</t>
  </si>
  <si>
    <t>3282393ENEL_GX</t>
  </si>
  <si>
    <t>3422530ENEL_GX</t>
  </si>
  <si>
    <t>3285335DUQUECO</t>
  </si>
  <si>
    <t>3285336DUQUECO</t>
  </si>
  <si>
    <t>3307773DUQUECO</t>
  </si>
  <si>
    <t>3315415DUQUECO</t>
  </si>
  <si>
    <t>3315443DUQUECO</t>
  </si>
  <si>
    <t>3327637DUQUECO</t>
  </si>
  <si>
    <t>3327639DUQUECO</t>
  </si>
  <si>
    <t>3348540DUQUECO</t>
  </si>
  <si>
    <t>3348542DUQUECO</t>
  </si>
  <si>
    <t>3348574DUQUECO</t>
  </si>
  <si>
    <t>3348576DUQUECO</t>
  </si>
  <si>
    <t>3348577DUQUECO</t>
  </si>
  <si>
    <t>3354164DUQUECO</t>
  </si>
  <si>
    <t>3354166DUQUECO</t>
  </si>
  <si>
    <t>3358712DUQUECO</t>
  </si>
  <si>
    <t>3392636DUQUECO</t>
  </si>
  <si>
    <t>3392637DUQUECO</t>
  </si>
  <si>
    <t>3282390DUQUECO</t>
  </si>
  <si>
    <t>3282391DUQUECO</t>
  </si>
  <si>
    <t>3282393DUQUECO</t>
  </si>
  <si>
    <t>3422530DUQUECO</t>
  </si>
  <si>
    <t>PM2674PCM73</t>
  </si>
  <si>
    <t>PM2679PCM46</t>
  </si>
  <si>
    <t>SOCIEDAD AGRICOLA REQUINGUA LTDA</t>
  </si>
  <si>
    <t>PM2663PCM70</t>
  </si>
  <si>
    <t>AURORA AUSTRALIS S.A.</t>
  </si>
  <si>
    <t>PM2664PCM46</t>
  </si>
  <si>
    <t>AGROMILLORA SUR S.A.</t>
  </si>
  <si>
    <t>PM2681PCM529</t>
  </si>
  <si>
    <t xml:space="preserve">MACRO FOOD S.A. </t>
  </si>
  <si>
    <t>3385225SUM_CHILECTRA_L</t>
  </si>
  <si>
    <t>SINEA S.A.</t>
  </si>
  <si>
    <t>PM2765PCM66</t>
  </si>
  <si>
    <t>Agricola El Comino Ltda.</t>
  </si>
  <si>
    <t>PM2730PCM61</t>
  </si>
  <si>
    <t>EMBALAJES Y FRIO BONATERRA</t>
  </si>
  <si>
    <t>3434811SUM_CHILECTRA_L</t>
  </si>
  <si>
    <t>RECSOL S.A.</t>
  </si>
  <si>
    <t>3416433SUM_CHILECTRA_L</t>
  </si>
  <si>
    <t>ARIDOS GUERRICO CHILE LIMITADA</t>
  </si>
  <si>
    <t>3434811PHC</t>
  </si>
  <si>
    <t>3416433PHC</t>
  </si>
  <si>
    <t>3434811ENEL_GX</t>
  </si>
  <si>
    <t>3416433ENEL_GX</t>
  </si>
  <si>
    <t>3434811DUQUECO</t>
  </si>
  <si>
    <t>3416433DUQUECO</t>
  </si>
  <si>
    <t>PM2735PCM113</t>
  </si>
  <si>
    <t>RIPLEY STORE SPA.</t>
  </si>
  <si>
    <t>G_TRICAHUE</t>
  </si>
  <si>
    <t>TRICAHUE_SOLAR</t>
  </si>
  <si>
    <t>G_PMGD_FV_TRICAHUE2</t>
  </si>
  <si>
    <t>C_TRICAHUE</t>
  </si>
  <si>
    <t>C_PMGD_FV_TRICAHUE2</t>
  </si>
  <si>
    <t>G_ROVIAN</t>
  </si>
  <si>
    <t>GR_MOLLE</t>
  </si>
  <si>
    <t>G_PMGD_FV_ROVIAN</t>
  </si>
  <si>
    <t>C_ROVIAN</t>
  </si>
  <si>
    <t>C_PMGD_FV_ROVIAN</t>
  </si>
  <si>
    <t>CLB_RIPLEY_MMarina</t>
  </si>
  <si>
    <t>PM2796PCM70</t>
  </si>
  <si>
    <t>LUIS GUTIERREZ LEYTON</t>
  </si>
  <si>
    <t>3449428SUM_CHILECTRA_L</t>
  </si>
  <si>
    <t>3449428ENEL_GX</t>
  </si>
  <si>
    <t>3449428DUQUECO</t>
  </si>
  <si>
    <t>PM2793PCM18</t>
  </si>
  <si>
    <t>VICENTE SANCHEZ GATO S.A.I.</t>
  </si>
  <si>
    <t>PM2795PCM18</t>
  </si>
  <si>
    <t>PETROMAX SPA</t>
  </si>
  <si>
    <t>PM2784PCM4</t>
  </si>
  <si>
    <t>PM2787PCM13</t>
  </si>
  <si>
    <t>PM2785PCM54</t>
  </si>
  <si>
    <t>VIÑA EL PRINCIPAL S.A.</t>
  </si>
  <si>
    <t>G_DONIHUE</t>
  </si>
  <si>
    <t>GR_BELLOTO_SPA</t>
  </si>
  <si>
    <t>G_PMGD_FV_DONIHUE</t>
  </si>
  <si>
    <t>C_DONIHUE</t>
  </si>
  <si>
    <t>C_PMGD_FV_DONIHUE</t>
  </si>
  <si>
    <t>PM2830PCM27</t>
  </si>
  <si>
    <t>SANTA TERESA S.A.</t>
  </si>
  <si>
    <t>PM2831PCM27</t>
  </si>
  <si>
    <t>PM2832PCM27</t>
  </si>
  <si>
    <t>PM2828PCM529</t>
  </si>
  <si>
    <t>SOC. AGRIC. PTE. NEGRO LTDA.</t>
  </si>
  <si>
    <t>3367035DUQUECO</t>
  </si>
  <si>
    <t>3448084ENEL_GX</t>
  </si>
  <si>
    <t>VIÑA SAN PEDRO TARAPACA S.A.</t>
  </si>
  <si>
    <t>3448084SUM_CHILECTRA_L</t>
  </si>
  <si>
    <t>3367039DUQUECO</t>
  </si>
  <si>
    <t>3367037DUQUECO</t>
  </si>
  <si>
    <t>3367036DUQUECO</t>
  </si>
  <si>
    <t>G_FV_SANTA_LAURA</t>
  </si>
  <si>
    <t>PFV_JOSE_SOLER_MALLAFRE</t>
  </si>
  <si>
    <t>G_PMGD_FV_SANTALAURA</t>
  </si>
  <si>
    <t>C_FV_SANTA_LAURA</t>
  </si>
  <si>
    <t>C_PMGD_FV_SANTALAURA</t>
  </si>
  <si>
    <t>PM2860PCM5</t>
  </si>
  <si>
    <t>3396261SUM_CHILECTRA_L</t>
  </si>
  <si>
    <t>3406908SUM_CHILECTRA_L</t>
  </si>
  <si>
    <t>3396261ENEL_GX</t>
  </si>
  <si>
    <t>3406908ENEL_GX</t>
  </si>
  <si>
    <t>3406908DUQUECO</t>
  </si>
  <si>
    <t>PM2857PCM24</t>
  </si>
  <si>
    <t>SEMILLAS PIONEER LTDA</t>
  </si>
  <si>
    <t>PM2850PCM70</t>
  </si>
  <si>
    <t>CAROZZI</t>
  </si>
  <si>
    <t>G_PLACILLA_SOLAR</t>
  </si>
  <si>
    <t>G_PMGD_FV_PLACILLA_SOLAR</t>
  </si>
  <si>
    <t>C_PLACILLA_SOLAR</t>
  </si>
  <si>
    <t>C_PMGD_FV_PLACILLA_SOLAR</t>
  </si>
  <si>
    <t>3408990SUM_CHILECTRA_L</t>
  </si>
  <si>
    <t>FABRICA DE PLASTICOS JCK SPA</t>
  </si>
  <si>
    <t>3408990ENEL_GX</t>
  </si>
  <si>
    <t>PM2916</t>
  </si>
  <si>
    <t>PREMIUM PACKAGING SERVICES SPA</t>
  </si>
  <si>
    <t>PM2848PCM4</t>
  </si>
  <si>
    <t>PM2851PCM4</t>
  </si>
  <si>
    <t>PM2854PCM24</t>
  </si>
  <si>
    <t>IDAL S.A.</t>
  </si>
  <si>
    <t>PM2859PCM529</t>
  </si>
  <si>
    <t>VINEDOS Y BODEGAS LAS PIRCAS LTDA</t>
  </si>
  <si>
    <t>PM2864PCM60</t>
  </si>
  <si>
    <t>AGROINDUSTRIA PINOCHET FUENZALIDA</t>
  </si>
  <si>
    <t>PM2865PCM60</t>
  </si>
  <si>
    <t>G_LAS_MERCEDES_I</t>
  </si>
  <si>
    <t>FOTOVOLTAICA_ALGARROBO_SPA</t>
  </si>
  <si>
    <t>G_PMGD_FV_LAS_MERCEDES_I</t>
  </si>
  <si>
    <t>C_LAS_MERCEDES_I</t>
  </si>
  <si>
    <t>G_SAN_ISIDRO</t>
  </si>
  <si>
    <t>FOTOVOLTAICA_SAN ISIDRO</t>
  </si>
  <si>
    <t>G_PMGD_FV_SAN_ISIDRO</t>
  </si>
  <si>
    <t>C_SAN_ISIDRO</t>
  </si>
  <si>
    <t>G_PLAZUELA</t>
  </si>
  <si>
    <t>G_PMGD_FV_PLAZUELA</t>
  </si>
  <si>
    <t>C_PLAZUELA</t>
  </si>
  <si>
    <t>C_PMGD_FV_PLAZUELA</t>
  </si>
  <si>
    <t>PM2892</t>
  </si>
  <si>
    <t xml:space="preserve">VITAL AGUAS S.A </t>
  </si>
  <si>
    <t>PM2931</t>
  </si>
  <si>
    <t>PM2893</t>
  </si>
  <si>
    <t>SOCIEDAD VINICOLA MIGUEL TORRES</t>
  </si>
  <si>
    <t>PM2936</t>
  </si>
  <si>
    <t>GIDDINGS CERASUS S.A</t>
  </si>
  <si>
    <t>PM2928</t>
  </si>
  <si>
    <t>SERVICIOS DE FRIO ROMERAL</t>
  </si>
  <si>
    <t>PM2933</t>
  </si>
  <si>
    <t>COMERCIAL QUILVO ALTO LTDA</t>
  </si>
  <si>
    <t>ATRIA_TERRAMATER_4</t>
  </si>
  <si>
    <t>TERRAMATER S. A.</t>
  </si>
  <si>
    <t>PM2971</t>
  </si>
  <si>
    <t>CRIADEROS CHILE MINK LTDA</t>
  </si>
  <si>
    <t>PM3022</t>
  </si>
  <si>
    <t>ANDRES CALVO LARRAIN</t>
  </si>
  <si>
    <t>PM2951</t>
  </si>
  <si>
    <t>PM2953</t>
  </si>
  <si>
    <t>PM2956</t>
  </si>
  <si>
    <t>VIÑA MORANDE S.A</t>
  </si>
  <si>
    <t>PM2959</t>
  </si>
  <si>
    <t>MONSANTO CHILE S.A</t>
  </si>
  <si>
    <t>PM2960</t>
  </si>
  <si>
    <t>MONSANTO CHILE S.A 2</t>
  </si>
  <si>
    <t>PM2961</t>
  </si>
  <si>
    <t>MONSANTO CHILE S.A 3</t>
  </si>
  <si>
    <t>PM2964</t>
  </si>
  <si>
    <t>EXPORTADORES DEL AGRO S.A.</t>
  </si>
  <si>
    <t>PM2965</t>
  </si>
  <si>
    <t>ESSBIO MACHALI</t>
  </si>
  <si>
    <t>PM2966</t>
  </si>
  <si>
    <t>PM3006</t>
  </si>
  <si>
    <t>ESSBIO MOSTAZAL</t>
  </si>
  <si>
    <t>PM3008</t>
  </si>
  <si>
    <t>SUPERMERCADOS MONSERRAT</t>
  </si>
  <si>
    <t>3483918SUM_CHILECTRA_L</t>
  </si>
  <si>
    <t>HOSPITAL REGIONAL DE RANCAGUA</t>
  </si>
  <si>
    <t>3483924SUM_CHILECTRA_L</t>
  </si>
  <si>
    <t>HOSPITAL SAN JUAN DE DIOS DE CURICO</t>
  </si>
  <si>
    <t>3485462SUM_CHILECTRA_L</t>
  </si>
  <si>
    <t>3483918ENEL_GX</t>
  </si>
  <si>
    <t>3483924ENEL_GX</t>
  </si>
  <si>
    <t>3485462ENEL_GX</t>
  </si>
  <si>
    <t>3483918DUQUECO</t>
  </si>
  <si>
    <t>3483924DUQUECO</t>
  </si>
  <si>
    <t>3485462DUQUECO</t>
  </si>
  <si>
    <t>3483923DUQUECO</t>
  </si>
  <si>
    <t>3483923ENEL_GX</t>
  </si>
  <si>
    <t>3483923SUM_CHILECTRA_L</t>
  </si>
  <si>
    <t>PM2962</t>
  </si>
  <si>
    <t>AGRICOLA AASA LTDA</t>
  </si>
  <si>
    <t>PM2922</t>
  </si>
  <si>
    <t>VALDIVIESO</t>
  </si>
  <si>
    <t>PM2920</t>
  </si>
  <si>
    <t>FAENADORA LO MIRANDA</t>
  </si>
  <si>
    <t>PM2970</t>
  </si>
  <si>
    <t>TERRAMATER  S.A. 3</t>
  </si>
  <si>
    <t>TERRAMATER S.A 1</t>
  </si>
  <si>
    <t>G_LORETO_SOLAR</t>
  </si>
  <si>
    <t>FOTOVOLTAICA_ACACIA</t>
  </si>
  <si>
    <t>G_PMGD_FV_LORETO_SOLAR</t>
  </si>
  <si>
    <t>C_LORETO_SOLAR</t>
  </si>
  <si>
    <t>C_PMGD_FV_LORETO_SOLAR</t>
  </si>
  <si>
    <t>G_EL_CONDOR</t>
  </si>
  <si>
    <t>PFV_EL_CONDOR_SPA</t>
  </si>
  <si>
    <t>G_PMGD_FV_EL_CONDOR</t>
  </si>
  <si>
    <t>C_EL_CONDOR</t>
  </si>
  <si>
    <t>C_PMGD_FV_EL_CONDOR</t>
  </si>
  <si>
    <t>G_LA_COMPANIA_II</t>
  </si>
  <si>
    <t>EE_LA_COMPANIA_SPA</t>
  </si>
  <si>
    <t>G_PMGD_HP_G_LA_COMPANIA_II</t>
  </si>
  <si>
    <t>C_LA_COMPANIA_II</t>
  </si>
  <si>
    <t>C_PMGD_HP_G_LA_COMPANIA_II</t>
  </si>
  <si>
    <t>G_RINCONADA</t>
  </si>
  <si>
    <t>GR_TAMARUGO_SPA</t>
  </si>
  <si>
    <t>G_PMGD_FV_G_RINCONADA</t>
  </si>
  <si>
    <t>C_RINCONADA</t>
  </si>
  <si>
    <t>C_PMGD_FV_G_RINCONADA</t>
  </si>
  <si>
    <t>PM3051</t>
  </si>
  <si>
    <t>AGRICOLA LYON LTDA 2</t>
  </si>
  <si>
    <t>PM2984</t>
  </si>
  <si>
    <t>SOCIEDAD VINICOLA MIGUEL TORRES S.A</t>
  </si>
  <si>
    <t>PM2991</t>
  </si>
  <si>
    <t>COMERCIAL BB TRADING SPA 2</t>
  </si>
  <si>
    <t>PM2995</t>
  </si>
  <si>
    <t>PM3140</t>
  </si>
  <si>
    <t>INTERNATIONAL PAPER CARTONES LIMITADA</t>
  </si>
  <si>
    <t>PM3147</t>
  </si>
  <si>
    <t>3495480SUM_CHILECTRA_L</t>
  </si>
  <si>
    <t xml:space="preserve">CARTOCOR CHILE S.A.  </t>
  </si>
  <si>
    <t>3508755SUM_CHILECTRA_L</t>
  </si>
  <si>
    <t>3495480ENEL_GX</t>
  </si>
  <si>
    <t>3508755ENEL_GX</t>
  </si>
  <si>
    <t>3495480PHC</t>
  </si>
  <si>
    <t>3495480DUQUECO</t>
  </si>
  <si>
    <t>PM3028</t>
  </si>
  <si>
    <t>PM3030</t>
  </si>
  <si>
    <t>ARESTI WINES CHILE LTDA</t>
  </si>
  <si>
    <t>PM3037</t>
  </si>
  <si>
    <t>VIÑA COUSIÑO MACUL S.A</t>
  </si>
  <si>
    <t>PM3041</t>
  </si>
  <si>
    <t>LOS NOBLES S.A</t>
  </si>
  <si>
    <t>G_PARAGUAY</t>
  </si>
  <si>
    <t>G_PMGD_FV_PARAGUAY</t>
  </si>
  <si>
    <t>C_PARAGUAY</t>
  </si>
  <si>
    <t>C_PMGD_FV_PARAGUAY</t>
  </si>
  <si>
    <t>PM3122</t>
  </si>
  <si>
    <t>PM3118</t>
  </si>
  <si>
    <t>DIGITAL HOLDING CHILE</t>
  </si>
  <si>
    <t>CEC15702</t>
  </si>
  <si>
    <t>CEC_LA_BRISA</t>
  </si>
  <si>
    <t>CEC15703</t>
  </si>
  <si>
    <t>CEC_SM_SERVICE</t>
  </si>
  <si>
    <t>CEC8416</t>
  </si>
  <si>
    <t>CEC_NEPTUNO</t>
  </si>
  <si>
    <t>PM3117</t>
  </si>
  <si>
    <t xml:space="preserve">AGRICOLA LLAHUEN </t>
  </si>
  <si>
    <t>G_RAUQUEN</t>
  </si>
  <si>
    <t>G_PMGD_FV_RAUQUEN</t>
  </si>
  <si>
    <t>C_RAUQUEN</t>
  </si>
  <si>
    <t>C_PMGD_FV_RAUQUEN</t>
  </si>
  <si>
    <t>G_DARLIN_SOLAR</t>
  </si>
  <si>
    <t>PMGD_DARLIN_SPA</t>
  </si>
  <si>
    <t>G_PMGD_FV_DARLIN_SOLAR</t>
  </si>
  <si>
    <t>C_DARLIN_SOLAR</t>
  </si>
  <si>
    <t>C_PMGD_FV_DARLIN_SOLAR</t>
  </si>
  <si>
    <t>PM3151</t>
  </si>
  <si>
    <t>SILOS DE ROMERAL</t>
  </si>
  <si>
    <t>PM3152</t>
  </si>
  <si>
    <t>SILOS DE ROMERAL 2</t>
  </si>
  <si>
    <t>PM3221</t>
  </si>
  <si>
    <t>AGRICOLA LO BELTRAN</t>
  </si>
  <si>
    <t>3481832SUM_CHILECTRA_L</t>
  </si>
  <si>
    <t>COMPAÑIA METALMECANICA SAN FRANCISCO LTDA</t>
  </si>
  <si>
    <t>3481832ENEL_GX</t>
  </si>
  <si>
    <t>3481832DUQUECO</t>
  </si>
  <si>
    <t>3451433ENEL_GX</t>
  </si>
  <si>
    <t>3451433SUM_CHILECTRA_L</t>
  </si>
  <si>
    <t>3451433DUQUECO</t>
  </si>
  <si>
    <t>NETEO_CGED_EX_EMELECTRIC_ANC_013Dx</t>
  </si>
  <si>
    <t>NETEO_CGED_EX_EMELECTRIC_CIP_154Dx</t>
  </si>
  <si>
    <t>NETEO_CGED  _SAU_110Dx</t>
  </si>
  <si>
    <t>NETEO_CGED  _TUN_015Dx</t>
  </si>
  <si>
    <t>NETEO_CGED  _GRA_015Dx</t>
  </si>
  <si>
    <t>NETEO_CGED  _CAC_013Dx</t>
  </si>
  <si>
    <t>NETEO_CGED  _REN_013Dx</t>
  </si>
  <si>
    <t>NETEO_CGED  _COL_015Dx</t>
  </si>
  <si>
    <t>NETEO_CGED  _CUR_013Dx</t>
  </si>
  <si>
    <t>NETEO_CGED  _MOL_013Dx</t>
  </si>
  <si>
    <t>NETEO_CGED  _S.F_015Dx</t>
  </si>
  <si>
    <t>SDO013066</t>
  </si>
  <si>
    <t>NETEO_CGED  _L.C_013Dx</t>
  </si>
  <si>
    <t>NETEO_CGED_EX_EMELECTRIC_PLA_013Dx</t>
  </si>
  <si>
    <t>NETEO_CGED_EX_EMELECTRIC_NAN_013Dx</t>
  </si>
  <si>
    <t>NETEO_CGED_EX_EMELECTRIC_ITA_013Dx</t>
  </si>
  <si>
    <t>NETEO_CGED  _BUI_013Dx</t>
  </si>
  <si>
    <t>NETEO_CGED  _ALA_015Dx</t>
  </si>
  <si>
    <t>NETEO_CGED  _LOM_013Dx</t>
  </si>
  <si>
    <t>NETEO_CEC_QUI_013Dx</t>
  </si>
  <si>
    <t>NETEO_CEC_CUR_013Dx</t>
  </si>
  <si>
    <t>NETEO_CGED_EX_EMETAL_COL_013Dx</t>
  </si>
  <si>
    <t>NETEO_CGED  _MAC_013Dx</t>
  </si>
  <si>
    <t>NETEO_CGED  _CHU_013Dx</t>
  </si>
  <si>
    <t>NETEO_CGED  _ELM_015Dx</t>
  </si>
  <si>
    <t>NETEO_CGED  _FAT_015Dx</t>
  </si>
  <si>
    <t>NETEO_CGED  _HOS_013Dx</t>
  </si>
  <si>
    <t>NETEO_CGED  _LAR_013Dx</t>
  </si>
  <si>
    <t>NETEO_CGED  _LOR_015Dx</t>
  </si>
  <si>
    <t>NETEO_CGED  _QTI_013Dx</t>
  </si>
  <si>
    <t>NETEO_CGED  _MAL_013Dx</t>
  </si>
  <si>
    <t>NETEO_CGED  _PEL_013Dx</t>
  </si>
  <si>
    <t>NETEO_CGED  _PIR_013Dx</t>
  </si>
  <si>
    <t>NETEO_CGED  _ROS_013Dx</t>
  </si>
  <si>
    <t>NETEO_CGED  _S.V_013Dx</t>
  </si>
  <si>
    <t>NETEO_CGED  _CHM_013Dx</t>
  </si>
  <si>
    <t>MATTHEICABRE1</t>
  </si>
  <si>
    <t>ALBERTO MATTHEI E HIJOS LTDA.</t>
  </si>
  <si>
    <t>G_ANTONIA_SOLAR</t>
  </si>
  <si>
    <t xml:space="preserve">G_PMGD_FV_ANTONIA_SOLAR </t>
  </si>
  <si>
    <t>C_ANTONIA_SOLAR</t>
  </si>
  <si>
    <t xml:space="preserve">C_PMGD_FV_ANTONIA_SOLAR </t>
  </si>
  <si>
    <t>G_DON_MARIANO</t>
  </si>
  <si>
    <t>DON MARIANO ENERGY</t>
  </si>
  <si>
    <t>G_PMGD_FV_DON_MARIANO</t>
  </si>
  <si>
    <t>C_DON_MARIANO</t>
  </si>
  <si>
    <t>C_PMGD_FV_DON_MARIANO</t>
  </si>
  <si>
    <t>G_LEMU</t>
  </si>
  <si>
    <t>G_PMGD_FV_LEMU</t>
  </si>
  <si>
    <t>C_LEMU</t>
  </si>
  <si>
    <t>C_PMGD_FV_LEMU</t>
  </si>
  <si>
    <t>G_SANTA_FE</t>
  </si>
  <si>
    <t>G_PMGD_FV_SANTA_FE</t>
  </si>
  <si>
    <t>C_SANTA_FE</t>
  </si>
  <si>
    <t>C_PMGD_FV_SANTA_FE</t>
  </si>
  <si>
    <t>3526735DUQUECO</t>
  </si>
  <si>
    <t>3527160ENEL_GX</t>
  </si>
  <si>
    <t>3527157DUQUECO</t>
  </si>
  <si>
    <t>3527158DUQUECO</t>
  </si>
  <si>
    <t>3526648DUQUECO</t>
  </si>
  <si>
    <t>3527156DUQUECO</t>
  </si>
  <si>
    <t>3527152ENEL_GX</t>
  </si>
  <si>
    <t>3526825SUM_CHILECTRA_L</t>
  </si>
  <si>
    <t>3526738ENEL_GX</t>
  </si>
  <si>
    <t>3526826SUM_CHILECTRA_L</t>
  </si>
  <si>
    <t>3526735ENEL_GX</t>
  </si>
  <si>
    <t>3527160DUQUECO</t>
  </si>
  <si>
    <t>3527157ENEL_GX</t>
  </si>
  <si>
    <t>3527158ENEL_GX</t>
  </si>
  <si>
    <t>3526648ENEL_GX</t>
  </si>
  <si>
    <t>3527156ENEL_GX</t>
  </si>
  <si>
    <t>3527152DUQUECO</t>
  </si>
  <si>
    <t>3526825ENEL_GX</t>
  </si>
  <si>
    <t>3526738DUQUECO</t>
  </si>
  <si>
    <t>3526826DUQUECO</t>
  </si>
  <si>
    <t>3526825DUQUECO</t>
  </si>
  <si>
    <t>3526738SUM_CHILECTRA_L</t>
  </si>
  <si>
    <t>3526826ENEL_GX</t>
  </si>
  <si>
    <t>COMERCIAL EMBOSUR S.A.</t>
  </si>
  <si>
    <t>COMPAÑIA PUERTO DE CORONEL S.A.</t>
  </si>
  <si>
    <t>AUXILIAR CONSERVERA AMÉRICA S.A.</t>
  </si>
  <si>
    <t>COMERCIAL AGROPROCESO LTDA.</t>
  </si>
  <si>
    <t>SUPERMERCADO ELTIT PUCON</t>
  </si>
  <si>
    <t>PM3208</t>
  </si>
  <si>
    <t>PM3212</t>
  </si>
  <si>
    <t>PM3193</t>
  </si>
  <si>
    <t>PM3236</t>
  </si>
  <si>
    <t>K+S Chile SA 3</t>
  </si>
  <si>
    <t>PROEX SPA</t>
  </si>
  <si>
    <t>FORESTAL y COMERCIAL ARBOLITO</t>
  </si>
  <si>
    <t>MOLDUIMPE</t>
  </si>
  <si>
    <t>MOLDURAS E INSUMOS LTDA</t>
  </si>
  <si>
    <t>AGRIMILLABBL</t>
  </si>
  <si>
    <t>3451609SUM_CHILECTRA_L</t>
  </si>
  <si>
    <t>3451609DUQUECO</t>
  </si>
  <si>
    <t>UTECINACAPVAL</t>
  </si>
  <si>
    <t>DELISURPICAR</t>
  </si>
  <si>
    <t>PACELPICAR</t>
  </si>
  <si>
    <t>TERVALPICAR</t>
  </si>
  <si>
    <t>K+SMELIPU</t>
  </si>
  <si>
    <t>PESQLUDRIMELIPU</t>
  </si>
  <si>
    <t>BODECENAB</t>
  </si>
  <si>
    <t>DELISUR S.A.</t>
  </si>
  <si>
    <t>PACEL S.A.</t>
  </si>
  <si>
    <t>TERVAL S.A.</t>
  </si>
  <si>
    <t>K+S CHILE S.A.</t>
  </si>
  <si>
    <t>PESQUERA LUDRIMAR</t>
  </si>
  <si>
    <t>BODECEN S.A.</t>
  </si>
  <si>
    <t>COOPRELCHIRREBLOQA</t>
  </si>
  <si>
    <t>COOPRELCHIRREBLOQB</t>
  </si>
  <si>
    <t>COOPRELCHIRREBLOQC</t>
  </si>
  <si>
    <t>PM2665PCM17</t>
  </si>
  <si>
    <t>PM2666PCM17</t>
  </si>
  <si>
    <t>PM2667PCM17</t>
  </si>
  <si>
    <t>PM2668PCM17</t>
  </si>
  <si>
    <t>PM2885</t>
  </si>
  <si>
    <t>PM2957</t>
  </si>
  <si>
    <t>NETEO_COOPELAN_RUC_023Dx</t>
  </si>
  <si>
    <t>NETEO_COOPELAN_MAM_220Dx</t>
  </si>
  <si>
    <t>NETEO_FRONTEL_CUN_023Dx</t>
  </si>
  <si>
    <t>NETEO_SAESA_PAR_023Dx</t>
  </si>
  <si>
    <t>NETEO_FRONTEL_CHA_154Dx</t>
  </si>
  <si>
    <t>NETEO_FRONTEL_FIB_066Dx</t>
  </si>
  <si>
    <t>NETEO_FRONTEL_SAN_013Dx</t>
  </si>
  <si>
    <t>NETEO_FRONTEL_DEU_013Dx</t>
  </si>
  <si>
    <t>NETEO_LUZOSORNO_L.N_013Dx</t>
  </si>
  <si>
    <t>NETEO_SAESA_CHI_023Dx</t>
  </si>
  <si>
    <t>NETEO_SAESA_R.N_023Dx</t>
  </si>
  <si>
    <t>NETEO_SAESA_SAN_023Dx</t>
  </si>
  <si>
    <t>NETEO_FRONTEL_PIC_023Dx</t>
  </si>
  <si>
    <t>NETEO_FRONTEL_LOS_023Dx</t>
  </si>
  <si>
    <t>NETEO_CODINER_TEM_023Dx</t>
  </si>
  <si>
    <t>NETEO_CODINER_TEM_013Dx</t>
  </si>
  <si>
    <t>NETEO_SAESA_MAR_023Dx</t>
  </si>
  <si>
    <t>NETEO_SAESA_PAN_023Dx</t>
  </si>
  <si>
    <t>NETEO_FRONTEL_CHA_013Dx</t>
  </si>
  <si>
    <t>NETEO_FRONTEL_LOT_013Dx</t>
  </si>
  <si>
    <t>NETEO_FRONTEL_LEB_013Dx</t>
  </si>
  <si>
    <t>NETEO_FRONTEL_T.P_013Dx</t>
  </si>
  <si>
    <t>NETEO_FRONTEL_CAÑ_023Dx</t>
  </si>
  <si>
    <t>NETEO_FRONTEL_ANG_013Dx</t>
  </si>
  <si>
    <t>NETEO_FRONTEL_COL_013Dx</t>
  </si>
  <si>
    <t>NETEO_FRONTEL_CUR_013Dx</t>
  </si>
  <si>
    <t>NETEO_FRONTEL_LIC_013Dx</t>
  </si>
  <si>
    <t>NETEO_FRONTEL_IMP_013Dx</t>
  </si>
  <si>
    <t>NETEO_SAESA_LON_013Dx</t>
  </si>
  <si>
    <t>NETEO_SAESA_PIC_013Dx</t>
  </si>
  <si>
    <t>NETEO_SAESA_PICA_013Dx</t>
  </si>
  <si>
    <t>NETEO_SAESA_P.V_013Dx</t>
  </si>
  <si>
    <t>NETEO_CRELL_P.V_013Dx</t>
  </si>
  <si>
    <t>NETEO_SOCOEPA_PAI_013Dx</t>
  </si>
  <si>
    <t>NETEO_SAESA_COR_023Dx</t>
  </si>
  <si>
    <t>NETEO_SAESA_QUE_013Dx</t>
  </si>
  <si>
    <t>NETEO_SAESA_ANC_013Dx</t>
  </si>
  <si>
    <t>NETEO_SAESA_PID_013Dx</t>
  </si>
  <si>
    <t>NETEO_SAESA_DAL_023Dx</t>
  </si>
  <si>
    <t>NETEO_SAESA_CAS_023Dx</t>
  </si>
  <si>
    <t>NETEO_SAESA_CHO_013Dx</t>
  </si>
  <si>
    <t>NETEO_SAESA_COL_013Dx</t>
  </si>
  <si>
    <t>NETEO_SAESA_EMP_013Dx</t>
  </si>
  <si>
    <t>NETEO_SAESA_CAL_013Dx</t>
  </si>
  <si>
    <t>NETEO_SAESA_DEG_013Dx</t>
  </si>
  <si>
    <t>NETEO_CGED  _CHI_013Dx</t>
  </si>
  <si>
    <t>NETEO_FRONTEL_CAR_013Dx</t>
  </si>
  <si>
    <t>NETEO_FRONTEL_CURA_013Dx</t>
  </si>
  <si>
    <t>NETEO_CGED_EX_EMELECTRIC_QUI_013Dx</t>
  </si>
  <si>
    <t>NETEO_CGED_V.A_013Dx</t>
  </si>
  <si>
    <t>NETEO_TRAFO_LAP_013Dx</t>
  </si>
  <si>
    <t>NETEO_CGED_TUM_015Dx</t>
  </si>
  <si>
    <t>NETEO_CGED_LIR_015Dx</t>
  </si>
  <si>
    <t>NETEO_CGED_COC_013Dx</t>
  </si>
  <si>
    <t>NETEO_COPELEC_COC_013Dx</t>
  </si>
  <si>
    <t>NETEO_CGED_L.C_013Dx</t>
  </si>
  <si>
    <t>NETEO_CGED_TAL_013Dx</t>
  </si>
  <si>
    <t>NETEO_LUZLINARES_CON_023Dx</t>
  </si>
  <si>
    <t>NETEO_CGED_PEN_013Dx</t>
  </si>
  <si>
    <t>NETEO_COPELEC_TRE_013Dx</t>
  </si>
  <si>
    <t>NETEO_COPELEC_REC_013Dx</t>
  </si>
  <si>
    <t>NETEO_COPELEC_CIR_013Dx</t>
  </si>
  <si>
    <t>NETEO_COPELEC_STA_023Dx</t>
  </si>
  <si>
    <t>NETEO_LUZPARRAL_S.G_013Dx</t>
  </si>
  <si>
    <t>NETEO_CGED_EX_EMELECTRIC_S.G_066Dx</t>
  </si>
  <si>
    <t>NETEO_CGED_EX_EMELECTRIC_LAV_013Dx</t>
  </si>
  <si>
    <t>NETEO_LUZPARRAL_PAS_013Dx</t>
  </si>
  <si>
    <t>NETEO_CGED_EX_EMELECTRIC_RET_013Dx</t>
  </si>
  <si>
    <t>NETEO_LUZLINARES_PAN_013Dx</t>
  </si>
  <si>
    <t>NETEO_CGED_EX_EMELECTRIC_NIR_023Dx</t>
  </si>
  <si>
    <t>NETEO_TRAFO_SAN_013Dx</t>
  </si>
  <si>
    <t>NETEO_LUZLINARES_Y.B_013Dx</t>
  </si>
  <si>
    <t>NETEO_CGED_EX_EMELECTRIC_RAN_013Dx</t>
  </si>
  <si>
    <t>NETEO_CGED_EX_EMELECTRIC_LIC_013Dx</t>
  </si>
  <si>
    <t>NETEO_CGED_EX_EMELECTRIC_HUAL_013Dx</t>
  </si>
  <si>
    <t>NETEO_CGED_EX_EMELECTRIC_PARRO_013Dx</t>
  </si>
  <si>
    <t>NETEO_CGED_AND_013Dx</t>
  </si>
  <si>
    <t>NETEO_TRAFO_LAT_013Dx</t>
  </si>
  <si>
    <t>NETEO_CGED_SAN_013Dx</t>
  </si>
  <si>
    <t>NETEO_CGED_CHI_015Dx</t>
  </si>
  <si>
    <t>NETEO_CGED_COL_013Dx</t>
  </si>
  <si>
    <t>NETEO_CGED_EJE_013Dx</t>
  </si>
  <si>
    <t>NETEO_CGED_PID_013Dx</t>
  </si>
  <si>
    <t>NETEO_CGED_PER_015Dx</t>
  </si>
  <si>
    <t>NETEO_CGED  _TAL_013Dx</t>
  </si>
  <si>
    <t>NETEO_CGED_EX_EMETAL_TAL_013Dx</t>
  </si>
  <si>
    <t>NETEO_TRAFO_CHA_013Dx</t>
  </si>
  <si>
    <t>NETEO_CGED_EX_EMELECTRIC_CAU_013Dx</t>
  </si>
  <si>
    <t>NETEO_CGED_EX_EMELECTRIC_CON_023Dx</t>
  </si>
  <si>
    <t>NETEO_CGED_MAH_015Dx</t>
  </si>
  <si>
    <t>NETEO_TRAFO_STA_013Dx</t>
  </si>
  <si>
    <t>NETEO_CGED_EX_EMELECTRIC_V.P_013Dx</t>
  </si>
  <si>
    <t>NETEO_CGED_S.R_013Dx</t>
  </si>
  <si>
    <t>NETEO_CGED_EX_EMELECTRIC_COC_066Dx</t>
  </si>
  <si>
    <t>NETEO_SAESA_ALT_023Dx</t>
  </si>
  <si>
    <t>NETEO_FRONTEL_NAH_013Dx</t>
  </si>
  <si>
    <t>NETEO_SAESA_PUL_023Dx</t>
  </si>
  <si>
    <t>NETEO_CGED_VIL_013Dx</t>
  </si>
  <si>
    <t>NETEO_TRAFO_PUM_013Dx</t>
  </si>
  <si>
    <t>NETEO_CGED_PUC_013Dx</t>
  </si>
  <si>
    <t>NETEO_TRAFO_PLA_013Dx</t>
  </si>
  <si>
    <t>NETEO_CGED_M.D_013Dx</t>
  </si>
  <si>
    <t>NETEO_CGED_LAS_015Dx</t>
  </si>
  <si>
    <t>NETEO_CGED_ESC_015Dx</t>
  </si>
  <si>
    <t>CUNCO023110</t>
  </si>
  <si>
    <t>DALCDALC013110</t>
  </si>
  <si>
    <t>DEUCO1366</t>
  </si>
  <si>
    <t>LNE2013066</t>
  </si>
  <si>
    <t>LONC13662</t>
  </si>
  <si>
    <t>NAHUE013066</t>
  </si>
  <si>
    <t>PARGUAET3</t>
  </si>
  <si>
    <t>PULLI023066</t>
  </si>
  <si>
    <t>RIONEGROET1</t>
  </si>
  <si>
    <t>SANG2366</t>
  </si>
  <si>
    <t>SBARB1366</t>
  </si>
  <si>
    <t>TEM1366</t>
  </si>
  <si>
    <t>C_PICHILONCO</t>
  </si>
  <si>
    <t>ATRIA_FUNDICION_LOMAS_COLORADAS</t>
  </si>
  <si>
    <t>ATRIA_MOLINOS_SAN_MIGUEL</t>
  </si>
  <si>
    <t>ATRIA_AGROINDUSTRIA_SAN_VICENTE</t>
  </si>
  <si>
    <t>ATRIA_AGRICOLA_LOVENGREEN_REUS</t>
  </si>
  <si>
    <t>SFIRESORTENCHIL</t>
  </si>
  <si>
    <t>AUSTRALIS</t>
  </si>
  <si>
    <t>AUSTRALIS AGUA DULCE S.A.</t>
  </si>
  <si>
    <t>PM3210</t>
  </si>
  <si>
    <t>PM3157</t>
  </si>
  <si>
    <t>C.AGRIC. Vitivinicola Loncomilla LTDA</t>
  </si>
  <si>
    <t>PM3183</t>
  </si>
  <si>
    <t>GONDESENDE</t>
  </si>
  <si>
    <t>AGROLACRNEG1</t>
  </si>
  <si>
    <t>AGROLACRNEG2</t>
  </si>
  <si>
    <t>FRUTANGOL</t>
  </si>
  <si>
    <t>BIOMASA</t>
  </si>
  <si>
    <t>INMUCATALU2</t>
  </si>
  <si>
    <t>INMCATD</t>
  </si>
  <si>
    <t>INMOBILIARIA_CATEDRAL_S.A.</t>
  </si>
  <si>
    <t>CENCOS748</t>
  </si>
  <si>
    <t>CONTAINEROPER2</t>
  </si>
  <si>
    <t>CONTAINEROPER1</t>
  </si>
  <si>
    <t>CONTAINER OPERATORS S.A.</t>
  </si>
  <si>
    <t>BIOMARCOL</t>
  </si>
  <si>
    <t>BIOMAR CHILE S.A.</t>
  </si>
  <si>
    <t>C_LOS_COLONOS</t>
  </si>
  <si>
    <t>C_PMGD_HP_LOS_COLONOS</t>
  </si>
  <si>
    <t>C_MARIA_ELENA</t>
  </si>
  <si>
    <t>C_PMGD_HP_MARIA ELENA</t>
  </si>
  <si>
    <t>C_CHANLEUFU</t>
  </si>
  <si>
    <t>C_PMGD_HP_CHANLEUFU</t>
  </si>
  <si>
    <t>C_SBULB</t>
  </si>
  <si>
    <t>C_PMGD_TE_SOUTHERN_BULBS</t>
  </si>
  <si>
    <t>C_TAMM</t>
  </si>
  <si>
    <t>C_DOSAL</t>
  </si>
  <si>
    <t>C_PMGD_HP_DOSAL</t>
  </si>
  <si>
    <t>C_ANCALI</t>
  </si>
  <si>
    <t>C_PMGD_BM_ANCALI</t>
  </si>
  <si>
    <t>C_HBS</t>
  </si>
  <si>
    <t>C_PMGD_BM_HBS</t>
  </si>
  <si>
    <t>G_EL_ESTERO</t>
  </si>
  <si>
    <t>C_EL_ESTERO</t>
  </si>
  <si>
    <t>FOTOVOLTAICA_EL_MANZANO_SPA</t>
  </si>
  <si>
    <t>G_PMGD_FV_G_EL_ESTERO</t>
  </si>
  <si>
    <t>C_PMGD_FV_G_EL_ESTERO</t>
  </si>
  <si>
    <t>C_CLCOLORADAS</t>
  </si>
  <si>
    <t>C_PMGD_BM_CLCOLORADAS</t>
  </si>
  <si>
    <t>C_MOSTOS_PACIFICO</t>
  </si>
  <si>
    <t>C_PMGD_TE_MOSTOS_PACIFICO</t>
  </si>
  <si>
    <t>C_MVILLARRICA</t>
  </si>
  <si>
    <t>C_PMGD_HP_MOLINERA_VILLARRICA</t>
  </si>
  <si>
    <t>C_CONTRA</t>
  </si>
  <si>
    <t>C_CURILEUFU</t>
  </si>
  <si>
    <t>C_CURILEUFU_II</t>
  </si>
  <si>
    <t>C_WALTERIO</t>
  </si>
  <si>
    <t>C_PMGD_HP_CURILEUFU</t>
  </si>
  <si>
    <t>C_PMGD_HP_CONTRA</t>
  </si>
  <si>
    <t>C_PMGD_HP_CURILEUFU_II</t>
  </si>
  <si>
    <t>C_PMGD_HP_DON WALTERIO</t>
  </si>
  <si>
    <t>PM3196</t>
  </si>
  <si>
    <t>PM3217</t>
  </si>
  <si>
    <t>PM3218</t>
  </si>
  <si>
    <t>FIORDO AUSTRAL S.A 1</t>
  </si>
  <si>
    <t>FIORDO AUSTRAL S.A 2</t>
  </si>
  <si>
    <t>PM2939</t>
  </si>
  <si>
    <t>G_PMG_EO_LA_ESPERANZA</t>
  </si>
  <si>
    <t>COOP_LONCOMILLA</t>
  </si>
  <si>
    <t>AGRICOLA VITIVINICOLA LONCOMILLA</t>
  </si>
  <si>
    <t>LACTYENER</t>
  </si>
  <si>
    <t>LACTEOS Y ENERGIA S.A.</t>
  </si>
  <si>
    <t>ISER</t>
  </si>
  <si>
    <t>G_EL_RESPLANDOR</t>
  </si>
  <si>
    <t>C_EL_RESPLANDOR</t>
  </si>
  <si>
    <t>G_PMGD_FV_EL_RESPLANDOR</t>
  </si>
  <si>
    <t>3530552ENEL_GX</t>
  </si>
  <si>
    <t>3530552DUQUECO</t>
  </si>
  <si>
    <t>3426148ENEL_GX</t>
  </si>
  <si>
    <t>3426148DUQUECO</t>
  </si>
  <si>
    <t>SERVICIOS CLÍNICOS DEL DESARROLLO S.A.</t>
  </si>
  <si>
    <t>PM3128</t>
  </si>
  <si>
    <t>COMERCIALIZADORA HITES (TALCA)</t>
  </si>
  <si>
    <t>PM3280</t>
  </si>
  <si>
    <t>EXPORTADORA ANAKENA</t>
  </si>
  <si>
    <t>PM3198</t>
  </si>
  <si>
    <t>PM3235</t>
  </si>
  <si>
    <t>Agrícola Los Tilos</t>
  </si>
  <si>
    <t>MADERAS LOZANO Y CIA LTDA</t>
  </si>
  <si>
    <t>G_CORRA_SE</t>
  </si>
  <si>
    <t>C_CORRA_SE</t>
  </si>
  <si>
    <t>C_CORRA2</t>
  </si>
  <si>
    <t>C_ARRAYAN</t>
  </si>
  <si>
    <t>2093TOMEIMEL</t>
  </si>
  <si>
    <t>MADERERA RIO ITATA II SA</t>
  </si>
  <si>
    <t>INDUMELISGA</t>
  </si>
  <si>
    <t>INDUMELISGA2</t>
  </si>
  <si>
    <t>SOCAGRIFORCIPRE</t>
  </si>
  <si>
    <t>C_PEHUI</t>
  </si>
  <si>
    <t>PM3228</t>
  </si>
  <si>
    <t>PM2978</t>
  </si>
  <si>
    <t>MADERAS MARTIN LTDA</t>
  </si>
  <si>
    <t>PM2992</t>
  </si>
  <si>
    <t>AFSHIN SHAMSHIRI-AMIRKOLAI BAGHBAN</t>
  </si>
  <si>
    <t>PM3168</t>
  </si>
  <si>
    <t>PM3272</t>
  </si>
  <si>
    <t xml:space="preserve">UNAB </t>
  </si>
  <si>
    <t>PM3279</t>
  </si>
  <si>
    <t>EL MORRO S.A</t>
  </si>
  <si>
    <t>PM3189</t>
  </si>
  <si>
    <t>COMERCIAL FRUTIFOR LTDA</t>
  </si>
  <si>
    <t>PM2917</t>
  </si>
  <si>
    <t>SOC ASERRADERO VOIPIR LTDA</t>
  </si>
  <si>
    <t>PM2804PCM18</t>
  </si>
  <si>
    <t>BODEGA EL MILAGRO S.A.</t>
  </si>
  <si>
    <t>CIRUELITOS____013</t>
  </si>
  <si>
    <t>ASERCOLORADO1</t>
  </si>
  <si>
    <t>ASERCOLORADO2</t>
  </si>
  <si>
    <t>Aserradero Colorado</t>
  </si>
  <si>
    <t>ASERVALDIVIA2</t>
  </si>
  <si>
    <t>ASERVALDIVIA3</t>
  </si>
  <si>
    <t>Aserradero Valdivia</t>
  </si>
  <si>
    <t>ASERVALDIVIA1</t>
  </si>
  <si>
    <t>CMPCCORONEL_ENESA</t>
  </si>
  <si>
    <t>CMPCANGELES_ENESA</t>
  </si>
  <si>
    <t>G_AROMOS</t>
  </si>
  <si>
    <t>C_AROMOS</t>
  </si>
  <si>
    <t>G_BOLDOS</t>
  </si>
  <si>
    <t>C_BOLDOS</t>
  </si>
  <si>
    <t>ALTO CAUTIN</t>
  </si>
  <si>
    <t>G_PMGD_TE_AROMOS</t>
  </si>
  <si>
    <t>G_PMGD_TE_BOLDOS</t>
  </si>
  <si>
    <t>C_PMGD_TE_BOLDOS</t>
  </si>
  <si>
    <t>C_PMGD_TE_AROMOS</t>
  </si>
  <si>
    <t>SLMNPACSTARSGA1</t>
  </si>
  <si>
    <t>SLMNPACSTARSGA2</t>
  </si>
  <si>
    <t>COMSURSGA</t>
  </si>
  <si>
    <t>CERRO_DOMINADOR_CSP</t>
  </si>
  <si>
    <t>C_TRUFUL</t>
  </si>
  <si>
    <t>C_MAISAN</t>
  </si>
  <si>
    <t>C_PMGD_HP_MAISAN</t>
  </si>
  <si>
    <t>C_PMGD_HP_TRUFUL</t>
  </si>
  <si>
    <t>PM3258</t>
  </si>
  <si>
    <t>G_FV_ARGOMEDO</t>
  </si>
  <si>
    <t>GR GUINDO</t>
  </si>
  <si>
    <t>G_PMGD_FV_ARGOMEDO</t>
  </si>
  <si>
    <t>C_FV_ARGOMEDO</t>
  </si>
  <si>
    <t>C_PMGD_FV_ARGOMEDO</t>
  </si>
  <si>
    <t>G_SANTA_AMELIA</t>
  </si>
  <si>
    <t>BETEL</t>
  </si>
  <si>
    <t>G_PMGD_FV_SANTA_AMELIA</t>
  </si>
  <si>
    <t>C_SANTA_AMELIA</t>
  </si>
  <si>
    <t>C_PMGD_FV_SANTA_AMELIA</t>
  </si>
  <si>
    <t>G_VILLA_CRUZ</t>
  </si>
  <si>
    <t>C_VILLA_CRUZ</t>
  </si>
  <si>
    <t>G_PMGD_FV_VILLA_CRUZ</t>
  </si>
  <si>
    <t>C_PMGD_FV_VILLA_CRUZ</t>
  </si>
  <si>
    <t>G_TRICA_DOS</t>
  </si>
  <si>
    <t>C_TRICA_DOS</t>
  </si>
  <si>
    <t>G_PMGD_FV_TRICA_DOS</t>
  </si>
  <si>
    <t>C_PMGD_FV_TRICA_DOS</t>
  </si>
  <si>
    <t>G_PV_PITOTOY</t>
  </si>
  <si>
    <t>C_PV_PITOTOY</t>
  </si>
  <si>
    <t>G_PMGD_FV_PV_PITOTOY</t>
  </si>
  <si>
    <t>C_PMGD_FV_PV_PITOTOY</t>
  </si>
  <si>
    <t>G_PV_QUELTEHE</t>
  </si>
  <si>
    <t>C_PV_QUELTEHE</t>
  </si>
  <si>
    <t>G_PMGD_FV_PV_QUELTEHE</t>
  </si>
  <si>
    <t>C_PMGD_FV_PV_QUELTEHE</t>
  </si>
  <si>
    <t>PM3268</t>
  </si>
  <si>
    <t>PM3866</t>
  </si>
  <si>
    <t>PM3238</t>
  </si>
  <si>
    <t xml:space="preserve">DISTRIBUIDORA MULTIHOGAR </t>
  </si>
  <si>
    <t>COMERCIALIZADORA MACONDE</t>
  </si>
  <si>
    <t>EXPLOSFIORDCO2</t>
  </si>
  <si>
    <t>FTROMANGENEL</t>
  </si>
  <si>
    <t>PANGANGENEL</t>
  </si>
  <si>
    <t>PANGANGENEL2</t>
  </si>
  <si>
    <t>GIDBERRCHI_COLB</t>
  </si>
  <si>
    <t>AGRILECHQUILL_GENER</t>
  </si>
  <si>
    <t>No</t>
  </si>
  <si>
    <t>G_SANTA_AMELIA_CMG</t>
  </si>
  <si>
    <t>G_ARREBOL_CMG</t>
  </si>
  <si>
    <t>C_ELCANELO_2</t>
  </si>
  <si>
    <t>C_PMGD_TE_ELCANELO_2</t>
  </si>
  <si>
    <t>G_LOS_PORTONES</t>
  </si>
  <si>
    <t>C_LOS_PORTONES</t>
  </si>
  <si>
    <t>LOS_PORTONES</t>
  </si>
  <si>
    <t>G_PMGD_HP_LOS_PORTONES</t>
  </si>
  <si>
    <t>3524600SUM_CHILECTRA_L</t>
  </si>
  <si>
    <t>3524600ENEL_GX</t>
  </si>
  <si>
    <t>PACKING MERQUEN SPA</t>
  </si>
  <si>
    <t>3533564SUM_CHILECTRA_L</t>
  </si>
  <si>
    <t>3533564ENEL_GX</t>
  </si>
  <si>
    <t>3533564DUQUECO</t>
  </si>
  <si>
    <t>CONTENEDORES SAN FERNANDO SPA.</t>
  </si>
  <si>
    <t>C_DONGUIL</t>
  </si>
  <si>
    <t>ENERGY_ASSET</t>
  </si>
  <si>
    <t>C_PMGD_HP_DONGUIL</t>
  </si>
  <si>
    <t>3530718SUM_CHILECTRA_L</t>
  </si>
  <si>
    <t>3530718ENEL_GX</t>
  </si>
  <si>
    <t>3530718DUQUECO</t>
  </si>
  <si>
    <t>Distribuidora Multihogar S.A.</t>
  </si>
  <si>
    <t>3534626ENEL_GX</t>
  </si>
  <si>
    <t>INVERSIONES CENTRO COMERCIAL PIRQUE SPA</t>
  </si>
  <si>
    <t>3530720SUM_CHILECTRA_L</t>
  </si>
  <si>
    <t>3530720ENEL_GX</t>
  </si>
  <si>
    <t>3530720DUQUECO</t>
  </si>
  <si>
    <t>CAMARICO SPA</t>
  </si>
  <si>
    <t>SOCGENAUST</t>
  </si>
  <si>
    <t>PM3257</t>
  </si>
  <si>
    <t>PRPLAPUESL</t>
  </si>
  <si>
    <t>PM3872</t>
  </si>
  <si>
    <t>RAMON IGNACIO PASTENE</t>
  </si>
  <si>
    <t>NETEO_AIH_013Dx</t>
  </si>
  <si>
    <t>NETEO_B.B_023Dx</t>
  </si>
  <si>
    <t>NETEO_CHI_013Dx</t>
  </si>
  <si>
    <t>NETEO_CHO_013Dx</t>
  </si>
  <si>
    <t>NETEO_COR_015Dx</t>
  </si>
  <si>
    <t>NETEO_DUQ_023Dx</t>
  </si>
  <si>
    <t>NETEO_ELA_023Dx</t>
  </si>
  <si>
    <t>CMPCMULCHEN_GENER</t>
  </si>
  <si>
    <t>NETEO_FRU_013Dx</t>
  </si>
  <si>
    <t>NETEO_GOR_013Dx</t>
  </si>
  <si>
    <t>NETEO_HUA_013Dx</t>
  </si>
  <si>
    <t>NETEO_L.L_013Dx</t>
  </si>
  <si>
    <t>NETEO_LAJ_013Dx</t>
  </si>
  <si>
    <t>NETEO_LIN_013Dx</t>
  </si>
  <si>
    <t>NETEO_LON_013Dx</t>
  </si>
  <si>
    <t>NETEO_LONG_013Dx</t>
  </si>
  <si>
    <t>NETEO_LOS_013Dx</t>
  </si>
  <si>
    <t>NETEO_MAU_015Dx</t>
  </si>
  <si>
    <t>NETEO_NEG_023Dx</t>
  </si>
  <si>
    <t>NETEO_OSO_013Dx</t>
  </si>
  <si>
    <t>NETEO_PAN_013Dx</t>
  </si>
  <si>
    <t>NETEO_PARRA_013Dx</t>
  </si>
  <si>
    <t>PICH2366</t>
  </si>
  <si>
    <t>NETEO_PIC_023Dx</t>
  </si>
  <si>
    <t>NETEO_PUR_013Dx</t>
  </si>
  <si>
    <t>NETEO_S.C_013Dx</t>
  </si>
  <si>
    <t>NETEO_S.J_023Dx</t>
  </si>
  <si>
    <t>NETEO_S.M_013Dx</t>
  </si>
  <si>
    <t>NETEO_TEN_013Dx</t>
  </si>
  <si>
    <t>NETEO_TOM_023Dx</t>
  </si>
  <si>
    <t>NETEO_TRA_013Dx</t>
  </si>
  <si>
    <t>NETEO_VIC_013Dx</t>
  </si>
  <si>
    <t>NETEO_L.A_013Dx</t>
  </si>
  <si>
    <t>NETEO_L.U_013Dx</t>
  </si>
  <si>
    <t>NETEO_LAU_013Dx</t>
  </si>
  <si>
    <t>NETEO_PIL_013Dx</t>
  </si>
  <si>
    <t>NETEO_PILL_013Dx</t>
  </si>
  <si>
    <t>NETEO_PIT_013Dx</t>
  </si>
  <si>
    <t>CMPC_MULCHEN</t>
  </si>
  <si>
    <t>G_COCHARCAS</t>
  </si>
  <si>
    <t>C_COCHARCAS</t>
  </si>
  <si>
    <t>G_COCHARCAS_CMG</t>
  </si>
  <si>
    <t>COCHARCAS</t>
  </si>
  <si>
    <t>G_PMGD_FV_COCHARCAS</t>
  </si>
  <si>
    <t>G_GRANADA</t>
  </si>
  <si>
    <t>G_GRANADA_CMG</t>
  </si>
  <si>
    <t>C_GRANADA</t>
  </si>
  <si>
    <t>GRANADA</t>
  </si>
  <si>
    <t>C_PMGD_FV_GRANADA</t>
  </si>
  <si>
    <t>G_PMGD_FV_GRANADA</t>
  </si>
  <si>
    <t>PM3910</t>
  </si>
  <si>
    <t>SOC. MARTINEZ Y LAGOS LTDA.</t>
  </si>
  <si>
    <t>PM3913</t>
  </si>
  <si>
    <t>FORESTAL RIO CLARO</t>
  </si>
  <si>
    <t>CURTIEMBRE RUFINO MELERO</t>
  </si>
  <si>
    <t>MADERERA EL PINO</t>
  </si>
  <si>
    <t>INGENIERIA MADERA Y CONSTRUCCION</t>
  </si>
  <si>
    <t>MOLINO_E.PERAL</t>
  </si>
  <si>
    <t>MOLINO EL PERAL</t>
  </si>
  <si>
    <t>INFORMA</t>
  </si>
  <si>
    <t>MES</t>
  </si>
  <si>
    <t>AÑO</t>
  </si>
  <si>
    <t>ACCION (crea/elimina)</t>
  </si>
  <si>
    <t>RESPONSABLE</t>
  </si>
  <si>
    <t>julio</t>
  </si>
  <si>
    <t>crea</t>
  </si>
  <si>
    <t>CCL</t>
  </si>
  <si>
    <t>AGRISTAAMA2_TRASNEG</t>
  </si>
  <si>
    <t>FUNELENCAN3_TRASNEG</t>
  </si>
  <si>
    <t>FUNELENCAN4_TRASNEG</t>
  </si>
  <si>
    <t>SOCAGRIPARANT_TRASNEG</t>
  </si>
  <si>
    <t>MOLDUIMPE_2</t>
  </si>
  <si>
    <t>ESSBIOCANETE_TRAST.P</t>
  </si>
  <si>
    <t>ADMVENDETDUQ</t>
  </si>
  <si>
    <t>ADMINISTRADORA DE VENTAS AL DETALLE LTDA.</t>
  </si>
  <si>
    <t>COPECLAU</t>
  </si>
  <si>
    <t>COMPAÑIA DE PETROLEOS DE CHILE COPEC S.A</t>
  </si>
  <si>
    <t>HOSPCANETE_TRAST.P</t>
  </si>
  <si>
    <t>AGRIARROY</t>
  </si>
  <si>
    <t>ADMVENDETVIC</t>
  </si>
  <si>
    <t>AGRICOLA ARROYO GRANDE LTDA</t>
  </si>
  <si>
    <t>L_S</t>
  </si>
  <si>
    <t>elimina</t>
  </si>
  <si>
    <t>3535882SUM_CHILECTRA_L</t>
  </si>
  <si>
    <t>3535882ENEL_GX</t>
  </si>
  <si>
    <t>3535882DUQUECO</t>
  </si>
  <si>
    <t>3535998SUM_CHILECTRA_L</t>
  </si>
  <si>
    <t>3535998ENEL_GX</t>
  </si>
  <si>
    <t>3535998DUQUECO</t>
  </si>
  <si>
    <t>3535880ENEL_GX</t>
  </si>
  <si>
    <t>3495029DUQUECO</t>
  </si>
  <si>
    <t>3508755DUQUECO</t>
  </si>
  <si>
    <t>3421892DUQUECO</t>
  </si>
  <si>
    <t>3421891DUQUECO</t>
  </si>
  <si>
    <t>3448084DUQUECO</t>
  </si>
  <si>
    <t>TRAVERSO</t>
  </si>
  <si>
    <t>ENEL</t>
  </si>
  <si>
    <t>COMENTARIOS</t>
  </si>
  <si>
    <t>corresponde a norte</t>
  </si>
  <si>
    <t>PM3150</t>
  </si>
  <si>
    <t>EMPRESAS FLORES EIRL</t>
  </si>
  <si>
    <t>PM3170</t>
  </si>
  <si>
    <t>MOLINOS SAN MIGUEL LTDA</t>
  </si>
  <si>
    <t>PM3876</t>
  </si>
  <si>
    <t>VIÑA VIK LIMITADA</t>
  </si>
  <si>
    <t>PM3209</t>
  </si>
  <si>
    <t>MADERAS FLOR DEL LAGO</t>
  </si>
  <si>
    <t>PM3155</t>
  </si>
  <si>
    <t>Fundición Lomas Coloradas</t>
  </si>
  <si>
    <t>PM2870PCM142</t>
  </si>
  <si>
    <t>TERRAMATER S.A_2</t>
  </si>
  <si>
    <t>PM3223</t>
  </si>
  <si>
    <t>AGROINDUSTRIA SAN VICENTE</t>
  </si>
  <si>
    <t>PM3287</t>
  </si>
  <si>
    <t>PM3286</t>
  </si>
  <si>
    <t>AGRILECHQUILL</t>
  </si>
  <si>
    <t>CIA AGRICOLA Y LECHERA QUILLAYES DE PETEROA LTDA</t>
  </si>
  <si>
    <t>IMELSALEONERA61619</t>
  </si>
  <si>
    <t>IMELSALEONERA69442</t>
  </si>
  <si>
    <t>PM2975</t>
  </si>
  <si>
    <t>modifica</t>
  </si>
  <si>
    <t>se elimina valor 1 en columna W</t>
  </si>
  <si>
    <t>HEREDIACHOLG1</t>
  </si>
  <si>
    <t>corresponde a 3 claves 3392641 de enel</t>
  </si>
  <si>
    <t>PM3284</t>
  </si>
  <si>
    <t>COPECCALB</t>
  </si>
  <si>
    <t>SGA_ELCOLORADO</t>
  </si>
  <si>
    <t>SGA_ELCOLORADO2</t>
  </si>
  <si>
    <t>PM3915</t>
  </si>
  <si>
    <t>AMA TIME SPA</t>
  </si>
  <si>
    <t>SLMNPACSTARSL2</t>
  </si>
  <si>
    <t>SLMNPACSTARSL</t>
  </si>
  <si>
    <t>CAILIN</t>
  </si>
  <si>
    <t>SGA_PARAUCO</t>
  </si>
  <si>
    <t>SGA_PARAUCO2</t>
  </si>
  <si>
    <t>SGA_PARAUCO3</t>
  </si>
  <si>
    <t>error a 0%</t>
  </si>
  <si>
    <t>COMSURSL</t>
  </si>
  <si>
    <t>LIDERMELIPU</t>
  </si>
  <si>
    <t>ADMINISTRADORA DE SUPERMERCADOS HIPER LTDA.</t>
  </si>
  <si>
    <t>GASTONWILDEVALD</t>
  </si>
  <si>
    <t>GASTON ISAAC WILDE CURIHUAL</t>
  </si>
  <si>
    <t>LOS_MAQUIS____013</t>
  </si>
  <si>
    <t>PCM545A</t>
  </si>
  <si>
    <t>PCM545B</t>
  </si>
  <si>
    <t>PCM545C</t>
  </si>
  <si>
    <t>NETEO_CGED_EX_EMETAL_MAQ_013Dx</t>
  </si>
  <si>
    <t>LINDXCUR2</t>
  </si>
  <si>
    <t>T</t>
  </si>
  <si>
    <t>LINDXCUR</t>
  </si>
  <si>
    <t>100_50001</t>
  </si>
  <si>
    <t>G_PMGD_FV_VILLA_ALEGRE</t>
  </si>
  <si>
    <t>IT_ZE</t>
  </si>
  <si>
    <t>No_informado</t>
  </si>
  <si>
    <t>G_EL_CONDOR_CMG</t>
  </si>
  <si>
    <t>C_DEUCO</t>
  </si>
  <si>
    <t>G_DEUCO</t>
  </si>
  <si>
    <t>C_PMGD_TE_DEUCO</t>
  </si>
  <si>
    <t>G_PMGD_TE_DEUCO</t>
  </si>
  <si>
    <t>C_PLAYERO</t>
  </si>
  <si>
    <t>G_PLAYERO</t>
  </si>
  <si>
    <t>PLAYERO</t>
  </si>
  <si>
    <t>G_PLAYERO_CMG</t>
  </si>
  <si>
    <t>C_PMGD_FV_PLAYERO</t>
  </si>
  <si>
    <t>G_PMGD_FV_PLAYERO</t>
  </si>
  <si>
    <t>C_LAS_TORTOLAS</t>
  </si>
  <si>
    <t>G_LAS_TORTOLAS</t>
  </si>
  <si>
    <t>G_LAS_TORTOLAS_CMG</t>
  </si>
  <si>
    <t>PFV Las Tortolas</t>
  </si>
  <si>
    <t>C_PMGD_FV_LAS_TORTOLAS</t>
  </si>
  <si>
    <t>G_PMGD_FV_LAS_TORTOLAS</t>
  </si>
  <si>
    <t>ago</t>
  </si>
  <si>
    <t>C_PEPA_SOLAR</t>
  </si>
  <si>
    <t>G_PEPA_SOLAR_CMG</t>
  </si>
  <si>
    <t>G_PEPA_SOLAR</t>
  </si>
  <si>
    <t>PEPA SPA</t>
  </si>
  <si>
    <t>C_PMGD_FV_PEPA_SOLAR</t>
  </si>
  <si>
    <t>G_PMGD_FV_PEPA_SOLAR</t>
  </si>
  <si>
    <t>INMOBILIARIA PICHIMAPU LTDA</t>
  </si>
  <si>
    <t>PM3956</t>
  </si>
  <si>
    <t>PM3878</t>
  </si>
  <si>
    <t>Orskov Foods SPA</t>
  </si>
  <si>
    <t>PM3880</t>
  </si>
  <si>
    <t>ANASAC CHILE S.A</t>
  </si>
  <si>
    <t>ANASAC CHILE S.A 2</t>
  </si>
  <si>
    <t>PM3234</t>
  </si>
  <si>
    <t>UNAB SAN GENARO DOS S.A</t>
  </si>
  <si>
    <t>PM3288</t>
  </si>
  <si>
    <t>PM3883</t>
  </si>
  <si>
    <t>CIA PETROLEOS DE CHILE S.A</t>
  </si>
  <si>
    <t>PM3936</t>
  </si>
  <si>
    <t>INVERSIONES ALTOS DE RENGO LTDA.</t>
  </si>
  <si>
    <t>Clt Embotelladora Metropolitana</t>
  </si>
  <si>
    <t>Embotelladora Metropolitana</t>
  </si>
  <si>
    <t>EMBOTELLADORA_METROPOLITANA</t>
  </si>
  <si>
    <t>PESBASA</t>
  </si>
  <si>
    <t>PESBASA S.A</t>
  </si>
  <si>
    <t>RECONV_OSO</t>
  </si>
  <si>
    <t>INMOBILIARIA CATEDRAL S.A.</t>
  </si>
  <si>
    <t>INMOBILIARIA E INVERSIONES SOL DE LOS LAGOS LTDA.</t>
  </si>
  <si>
    <t>Forestal Forvir Ltda.</t>
  </si>
  <si>
    <t>3537216SUM_CHILECTRA_L</t>
  </si>
  <si>
    <t>3537216ENEL_GX</t>
  </si>
  <si>
    <t>3537216DUQUECO</t>
  </si>
  <si>
    <t>3537218SUM_CHILECTRA_L</t>
  </si>
  <si>
    <t>3537218ENEL_GX</t>
  </si>
  <si>
    <t>3537218DUQUECO</t>
  </si>
  <si>
    <t>UNIVERSIDAD DE CONCEPCIÓN</t>
  </si>
  <si>
    <t>3537225SUM_CHILECTRA_L</t>
  </si>
  <si>
    <t>3537225ENEL_GX</t>
  </si>
  <si>
    <t>3537225DUQUECO</t>
  </si>
  <si>
    <t>CCHILTILBLOQA</t>
  </si>
  <si>
    <t>CCHILTILBLOQB</t>
  </si>
  <si>
    <t>CCHILTILBLOQC</t>
  </si>
  <si>
    <t>NETEO_COPELEC_TIL_013Dx</t>
  </si>
  <si>
    <t>C_CANETE</t>
  </si>
  <si>
    <t>C_TIRUA</t>
  </si>
  <si>
    <t>Físico</t>
  </si>
  <si>
    <t>Comercial</t>
  </si>
  <si>
    <t>Informa</t>
  </si>
  <si>
    <t>Clave1</t>
  </si>
  <si>
    <t>Clave2</t>
  </si>
  <si>
    <t>Clave3</t>
  </si>
  <si>
    <t>Descripción</t>
  </si>
  <si>
    <t>PM3884</t>
  </si>
  <si>
    <t>PM3885</t>
  </si>
  <si>
    <t>PM3922</t>
  </si>
  <si>
    <t>HOSPITAL SAN JUAN DE DIOS DE CURICO 2</t>
  </si>
  <si>
    <t>UCONCEPCION</t>
  </si>
  <si>
    <t>3537215ENEL_GX</t>
  </si>
  <si>
    <t>3537219ENEL_GX</t>
  </si>
  <si>
    <t>PESBASA S.A.</t>
  </si>
  <si>
    <t>PM2688PCM2</t>
  </si>
  <si>
    <t>PM2685PCM15</t>
  </si>
  <si>
    <t>PM2687PCM15</t>
  </si>
  <si>
    <t>PM2686PCM15</t>
  </si>
  <si>
    <t>PM2689PCM15</t>
  </si>
  <si>
    <t>ORIZON S.A.</t>
  </si>
  <si>
    <t>PM3204</t>
  </si>
  <si>
    <t>PM3167</t>
  </si>
  <si>
    <t>C_PM2843PCM2</t>
  </si>
  <si>
    <t>G_PM2843PCM2</t>
  </si>
  <si>
    <t>C_PMGD_TE_COPIULEMU</t>
  </si>
  <si>
    <t>HOSPITAL CLINICO DEL SUR</t>
  </si>
  <si>
    <t xml:space="preserve">AGRIC.FRAMPARQUE_LTDA. </t>
  </si>
  <si>
    <t>AGRÍCOLA Y GANADERA LOS MAITENES LIMITADA</t>
  </si>
  <si>
    <t>AGRÍCOLA LA CUMBRERA LTDA.</t>
  </si>
  <si>
    <t>CORPORACION_METODISTA_EL_VERGEL</t>
  </si>
  <si>
    <t>FRUTICOLA_ANGOL</t>
  </si>
  <si>
    <t>FORESTAL_TROMEN</t>
  </si>
  <si>
    <t>INVERSIONES_AGRICOLAS_BUENOS_AIRES_S.P.A</t>
  </si>
  <si>
    <t>MARIA DE LA LUZ DE JESUS GONZALEZ JARPA</t>
  </si>
  <si>
    <t>PANELES_ANGOL</t>
  </si>
  <si>
    <t>AGRICOLA MILLAHUE S.A.</t>
  </si>
  <si>
    <t>AGRÍCOLA PINCOY</t>
  </si>
  <si>
    <t>AGRICOLA_SANTA_CARMEN_S.A.</t>
  </si>
  <si>
    <t>FRIMA_2</t>
  </si>
  <si>
    <t>HELGA FUCHSLOCHER AMTHAUER</t>
  </si>
  <si>
    <t>LACTEOS DEL SUR S.A.</t>
  </si>
  <si>
    <t xml:space="preserve">WATT´S S.A.                             </t>
  </si>
  <si>
    <t>COMERCIAL EL REMANSO S.A.</t>
  </si>
  <si>
    <t>ENVASES IMPRESOS BUIN</t>
  </si>
  <si>
    <t>ELABORADORA DE ENVASES SA</t>
  </si>
  <si>
    <t>FRIGORIFICO_BUIN_LIMITADA</t>
  </si>
  <si>
    <t>MOLINERA DEL MAIPO S.A.</t>
  </si>
  <si>
    <t>MOLINO LINDEROS S.A.</t>
  </si>
  <si>
    <t>FRUTERA LINDEROS LTDA.</t>
  </si>
  <si>
    <t>BARRY CALLEBAUT CHILE SPA</t>
  </si>
  <si>
    <t>CONSTRUCTORA AGUA SANTA LTDA</t>
  </si>
  <si>
    <t>EXPORTADORA SANTA ELENA</t>
  </si>
  <si>
    <t>PRUNESCO SPA</t>
  </si>
  <si>
    <t>Cedric Fernandez y CIA SPA</t>
  </si>
  <si>
    <t>PROCESADORA DEL MAIPO S.A</t>
  </si>
  <si>
    <t xml:space="preserve">INTEGRITY S. A.                         </t>
  </si>
  <si>
    <t>AGRICOLA Y COMERCIAL DON JUAN S.A</t>
  </si>
  <si>
    <t>BIOMASA CHILE S.A.</t>
  </si>
  <si>
    <t>BIOWOOD</t>
  </si>
  <si>
    <t>C_PMGD_FV_EL_RESPLANDOR</t>
  </si>
  <si>
    <t>C_PMGD_TE_ORAFTI</t>
  </si>
  <si>
    <t>C_PMGD_TE_YUMBEL</t>
  </si>
  <si>
    <t>G_PMGD_TE_ORAFTI</t>
  </si>
  <si>
    <t>G_PMGD_TE_YUMBEL</t>
  </si>
  <si>
    <t>MADERAS BSC LTDA</t>
  </si>
  <si>
    <t>AGRICOLA Y FORESTAL MARDONES Y CIA LTDA.</t>
  </si>
  <si>
    <t>COMPAÑIA MOLINERA CENTRO SUR LIMITADA</t>
  </si>
  <si>
    <t>MOLINO KOKE S.A.C.I.</t>
  </si>
  <si>
    <t>SOC AGRICOLA EL PORVENIR S.A.</t>
  </si>
  <si>
    <t>SERV. AGROINDUSTRIALES SUBSOLE S.A.</t>
  </si>
  <si>
    <t>PARMEX SA</t>
  </si>
  <si>
    <t>PACKING Y SERVICIOS RUCARAY</t>
  </si>
  <si>
    <t xml:space="preserve">CONDOMINIO BELLO HORIZONTE BUSINESS CENTER  </t>
  </si>
  <si>
    <t>CENTRO DE JUSTICIA LA SERENA</t>
  </si>
  <si>
    <t>INMOBILIARIA E INVERSIONES CUGAT LTDA</t>
  </si>
  <si>
    <t>WILLIAMSON BARROS</t>
  </si>
  <si>
    <t>PRECISA_FROZEN</t>
  </si>
  <si>
    <t>SOCIEDAD ARIDOS SAN VICENTE LTDA</t>
  </si>
  <si>
    <t>CONGELADOS Y CONSERVAS FITZ ROY S A</t>
  </si>
  <si>
    <t>PESQUERA PACIFIC FARMER</t>
  </si>
  <si>
    <t>POR_CABO_FROWARD</t>
  </si>
  <si>
    <t>SALMONES CAMANCHACA S.A</t>
  </si>
  <si>
    <t>HOSPITAL INTERCULTURAL KALLVU LLANKA</t>
  </si>
  <si>
    <t>G_PMGD_TE_CAÑETE</t>
  </si>
  <si>
    <t>G_PMGD_TE_TIRUA</t>
  </si>
  <si>
    <t>CAN1366</t>
  </si>
  <si>
    <t>HOSPITAL DE CASTRO</t>
  </si>
  <si>
    <t>NUEVO_SUR_VII_10</t>
  </si>
  <si>
    <t>NUEVO_SUR_VII_4</t>
  </si>
  <si>
    <t>AGRICOLA EL ARENAL LTDA</t>
  </si>
  <si>
    <t>AGRICOLA E INVERSIONES TERRAMAN LTDA</t>
  </si>
  <si>
    <t>AGRICOLA SPOLETO SPA</t>
  </si>
  <si>
    <t>CHILE_BOTANICS_S.A.</t>
  </si>
  <si>
    <t>SOCIEDAD_ADMINISTRADORA_DE_CENTROS_COMERCIALES_SPA</t>
  </si>
  <si>
    <t>AGRICOLA ENTRE RIOS LTDA.</t>
  </si>
  <si>
    <t>NUEVO_SUR_VII_5</t>
  </si>
  <si>
    <t>AGROPECUARIA LOS VARONES LTDA.</t>
  </si>
  <si>
    <t>WALMART CHILE S.A</t>
  </si>
  <si>
    <t xml:space="preserve">INDUSTRIA DE ACERO MANUFACTURADO LTDA   </t>
  </si>
  <si>
    <t>ASERRADEROS SAN JOAQUIN</t>
  </si>
  <si>
    <t>INMOBILIARIA COLLIN S.A.</t>
  </si>
  <si>
    <t>CARSOL FRUIT</t>
  </si>
  <si>
    <t>SERVICIOS ALBORADA SPA</t>
  </si>
  <si>
    <t>HOSPITAL_HERMINDA_MARTIN</t>
  </si>
  <si>
    <t>SOUTH ORGANICS FRUIT SA</t>
  </si>
  <si>
    <t>SOCIEDAD FRIGORIFICO SAN JOSE LIMITADA</t>
  </si>
  <si>
    <t>COLUN LTDA</t>
  </si>
  <si>
    <t>AGRICOLA CHILLAN VIEJO (Planta Rucapequen )</t>
  </si>
  <si>
    <t>C_PMGD_FV_CHIMBARONGO</t>
  </si>
  <si>
    <t>VIÑA CONO SUR</t>
  </si>
  <si>
    <t>MONTES S.A 1</t>
  </si>
  <si>
    <t>C_PMGD_HP_ARRAYAN II</t>
  </si>
  <si>
    <t>C_PMGD_HP_CORRALES SE II</t>
  </si>
  <si>
    <t>C_PMGD_HP_CORRALES II</t>
  </si>
  <si>
    <t>C_PMGD_HP_LOS_PORTONES</t>
  </si>
  <si>
    <t>C_PMGD_HP_PEHUI II</t>
  </si>
  <si>
    <t>C_PMGD_HP_PICHILONCO II</t>
  </si>
  <si>
    <t>G_PMGD_HP_ARRAYAN II</t>
  </si>
  <si>
    <t>G_PMGD_HP_CORRALES SE II</t>
  </si>
  <si>
    <t>G_PMGD_HP_CORRALES II</t>
  </si>
  <si>
    <t>CHIRRE23ET1</t>
  </si>
  <si>
    <t>UNIVERSIDAD_AUTONOMA_DE_CHILE</t>
  </si>
  <si>
    <t>DIRECCIÓN SERVICIO DE SALUD ARAUCANÍA SUR</t>
  </si>
  <si>
    <t>ADMINISTRADORA DEL CENTRO COMERCIAL</t>
  </si>
  <si>
    <t>ADMINISTRADORA DEL CENTRO COMERCIAL ALTO</t>
  </si>
  <si>
    <t>BANCO ESTADO</t>
  </si>
  <si>
    <t>COMERCIAL ECCSA S.A</t>
  </si>
  <si>
    <t>CASINO DE JUEGOS TEMUCO S.A</t>
  </si>
  <si>
    <t>COMERCIAL SUCCESSO LIMITADA</t>
  </si>
  <si>
    <t>COMERCIALIZADORA HITES (Temuco)</t>
  </si>
  <si>
    <t>SOC_AGR_FORESTAL_Y_GANADERA_LOS_PEUMOS_LTDA</t>
  </si>
  <si>
    <t>AGRÍCOLA EL FARO</t>
  </si>
  <si>
    <t>AGRICOLA_Y_FORESTAL_LAS_ASTAS_S.A</t>
  </si>
  <si>
    <t>SOC. AGRÍC. GANAD. Y FOREST. GUIÑEZ Y CÍA LTDA.</t>
  </si>
  <si>
    <t>AGRÍCOLA LOS PLACERES LTDA.</t>
  </si>
  <si>
    <t>CARLOS EUGENIO CABRERA JOFRE</t>
  </si>
  <si>
    <t>SOC. FRUTICOLA HERMANOS VILLAGRA</t>
  </si>
  <si>
    <t>AGR GONDESENDE A. MENDEZ LORENZO EIRL</t>
  </si>
  <si>
    <t>JOSE G. MUNOZ MUNOZ</t>
  </si>
  <si>
    <t>JOSE LUIS VIÑUELA SUÁREZ</t>
  </si>
  <si>
    <t>MATILDE CAROLINA SOTO RUBILAR</t>
  </si>
  <si>
    <t>MOLINERA ITATA</t>
  </si>
  <si>
    <t>MOLINERA ITATA.S.A.</t>
  </si>
  <si>
    <t>MONTE_VERDE</t>
  </si>
  <si>
    <t>SOC AGRICOLA EL CAMPO LTDA</t>
  </si>
  <si>
    <t>SOC. AGRICOLA EL CAMPO LTDA.</t>
  </si>
  <si>
    <t>SOC._AGRIC._Y_FORESTAL_LOS_CIPRECES_LTDA</t>
  </si>
  <si>
    <t>SOC._AGRICOLA_SANTA_ELENA</t>
  </si>
  <si>
    <t>SOC. AGRÍCOLA SAN LUIS DE PAL PAL</t>
  </si>
  <si>
    <t>SOC AGROP Y FORESTAL LOS ENCINOS LTDA.</t>
  </si>
  <si>
    <t>SOCIEDAD FRUTICOLA HERMANOS VILLAGRA LTDA</t>
  </si>
  <si>
    <t>HEREDIA MOLINO S.A.</t>
  </si>
  <si>
    <t>CHOLCHOL013220</t>
  </si>
  <si>
    <t>C_PMGD_TE_ALMENDRADO</t>
  </si>
  <si>
    <t>C_PMGD_HP_COLLIL</t>
  </si>
  <si>
    <t>C_PMGD_HP_DONGO</t>
  </si>
  <si>
    <t>G_PMGD_TE_ALMENDRADO</t>
  </si>
  <si>
    <t>G_PMGD_HP_DONGO</t>
  </si>
  <si>
    <t>TORALLA_S.A.</t>
  </si>
  <si>
    <t>PRIZE PROSERVICE S.A</t>
  </si>
  <si>
    <t>DELIPACK</t>
  </si>
  <si>
    <t>C_PMGD_FV_LAS_MERCEDES_I</t>
  </si>
  <si>
    <t>C_PMGD_FV_SAN_ISIDRO</t>
  </si>
  <si>
    <t>CHILE FOOD_EXPORT</t>
  </si>
  <si>
    <t>EXP_UNIFRUTTI_TRADERS</t>
  </si>
  <si>
    <t>CIR1333</t>
  </si>
  <si>
    <t>SOCIEDAD AGRICOLA CATO</t>
  </si>
  <si>
    <t>C_PMGD_FV_COCHARCAS</t>
  </si>
  <si>
    <t>C_PMGD_FV_LAS_LECHUZAS</t>
  </si>
  <si>
    <t>EX_ABASOLO_VALLEJOS</t>
  </si>
  <si>
    <t>DANISCO CHILE S.A.</t>
  </si>
  <si>
    <t>EWOS CHILE ALIMENTOS LTDA.</t>
  </si>
  <si>
    <t>EXPORTADORA LOS FIORDOS LIMITADA</t>
  </si>
  <si>
    <t>G_PMGD_TE_BIOMAR</t>
  </si>
  <si>
    <t>G_PMGD_TE_DANISCO</t>
  </si>
  <si>
    <t>G_PMGD_TE_SKRETTING</t>
  </si>
  <si>
    <t>COLA13110</t>
  </si>
  <si>
    <t>MOLINOS CUNACO S.A</t>
  </si>
  <si>
    <t>ENAP REFINERIAS S.A.</t>
  </si>
  <si>
    <t>CAI GESTION INMOBILIARIA S.A - VIVO CORP</t>
  </si>
  <si>
    <t>ROBERTO TAMM Y CIA</t>
  </si>
  <si>
    <t xml:space="preserve">SUPER 10 S A                            </t>
  </si>
  <si>
    <t>C_PMGD_TE_MIMBRE</t>
  </si>
  <si>
    <t>C_PMGD_BM_TAMM</t>
  </si>
  <si>
    <t>COAGRA AGROINDUSTRIAL S. A.</t>
  </si>
  <si>
    <t>G_PMGD_TE_MIMBRE</t>
  </si>
  <si>
    <t>G_PMGD_BM_TAMM</t>
  </si>
  <si>
    <t>GENERAL FIBER Y PAPER S A</t>
  </si>
  <si>
    <t>INMOBILIARIA SRR S.A.</t>
  </si>
  <si>
    <t>SOC.AGRICOLA LA SELVA LTDA.</t>
  </si>
  <si>
    <t>HOSPITAL_GUILLERMO_GRANT_BENAVENTE_DE_CONCEPCION</t>
  </si>
  <si>
    <t>SERVICIO_NAC_DE_SALUD_HOSPITAL_TRAUMATOLOGICO</t>
  </si>
  <si>
    <t xml:space="preserve">NUEVOS_DESARROLLOS_S.A.    </t>
  </si>
  <si>
    <t>C_PMGD_TE_CAÑETE</t>
  </si>
  <si>
    <t>C_PMGD_TE_TIRUA</t>
  </si>
  <si>
    <t>PRMTE</t>
  </si>
  <si>
    <t>IANSAGRO1</t>
  </si>
  <si>
    <t>IANSAGROCHI1</t>
  </si>
  <si>
    <t>FRUTSANFERANGOL</t>
  </si>
  <si>
    <t>2240BUINENEL</t>
  </si>
  <si>
    <t>RENDICCHILVI</t>
  </si>
  <si>
    <t>FRUTOS_MAIPO_CHIL</t>
  </si>
  <si>
    <t>PM2863PCM4</t>
  </si>
  <si>
    <t>Comercial El Remanso S.A</t>
  </si>
  <si>
    <t>INTEGRITYCABRE1</t>
  </si>
  <si>
    <t>INTEGRITY S.A.</t>
  </si>
  <si>
    <t>PM2849PCM5</t>
  </si>
  <si>
    <t>HOSPCANETE</t>
  </si>
  <si>
    <t>HOSPCAST</t>
  </si>
  <si>
    <t>INDACEMANUCHIG1</t>
  </si>
  <si>
    <t>2246CHILENEL</t>
  </si>
  <si>
    <t>2245CHILENEL</t>
  </si>
  <si>
    <t>PM3142</t>
  </si>
  <si>
    <t>C_HIDRORININAHUE</t>
  </si>
  <si>
    <t>G_HIDRORININAHUE</t>
  </si>
  <si>
    <t>PM2907</t>
  </si>
  <si>
    <t>3367035SUM_CHILECTRA_L</t>
  </si>
  <si>
    <t>3367035ENEL_GX</t>
  </si>
  <si>
    <t>2283CHUMENEL</t>
  </si>
  <si>
    <t>C_PM2925PCM11</t>
  </si>
  <si>
    <t>G_PM2925PCM11</t>
  </si>
  <si>
    <t>C_PM2955PCM11</t>
  </si>
  <si>
    <t>G_PM2955PCM11</t>
  </si>
  <si>
    <t>PM2788PCM11</t>
  </si>
  <si>
    <t>DELIPACK S.A</t>
  </si>
  <si>
    <t>PM2884</t>
  </si>
  <si>
    <t>CATO41001</t>
  </si>
  <si>
    <t>CATO17913</t>
  </si>
  <si>
    <t>CATO68637</t>
  </si>
  <si>
    <t>PM2698PCM12</t>
  </si>
  <si>
    <t>PM2697PCM12</t>
  </si>
  <si>
    <t>1900COCHENEL</t>
  </si>
  <si>
    <t>2255COLCENEL</t>
  </si>
  <si>
    <t>G_PM3912</t>
  </si>
  <si>
    <t>G_PM3231</t>
  </si>
  <si>
    <t>C_PM3231</t>
  </si>
  <si>
    <t>TILOS_BULNES__013</t>
  </si>
  <si>
    <t>PM3923</t>
  </si>
  <si>
    <t xml:space="preserve">BALANCEADOS COEXCA SPA </t>
  </si>
  <si>
    <t>FORESTAL_CAMELIO</t>
  </si>
  <si>
    <t>FRUSANFERD1</t>
  </si>
  <si>
    <t>FRUSANFERD2</t>
  </si>
  <si>
    <t>PM2700PCM13</t>
  </si>
  <si>
    <t>1307COLOENEL</t>
  </si>
  <si>
    <t>LBRCOLOCHIL</t>
  </si>
  <si>
    <t>PM2707PCM15</t>
  </si>
  <si>
    <t>PM3245</t>
  </si>
  <si>
    <t>PM2901</t>
  </si>
  <si>
    <t>PM2908</t>
  </si>
  <si>
    <t>PM3865</t>
  </si>
  <si>
    <t>RENDICCONST1</t>
  </si>
  <si>
    <t>FORESTAL_TRES_EME</t>
  </si>
  <si>
    <t>PM2823PCM17</t>
  </si>
  <si>
    <t>PM2824PCM17</t>
  </si>
  <si>
    <t>PM2825PCM17</t>
  </si>
  <si>
    <t>PM3213</t>
  </si>
  <si>
    <t>PM3214</t>
  </si>
  <si>
    <t>PM3215</t>
  </si>
  <si>
    <t>1304CURITECN</t>
  </si>
  <si>
    <t>1324CURITECN</t>
  </si>
  <si>
    <t>2244CURIENEL</t>
  </si>
  <si>
    <t>PM3294</t>
  </si>
  <si>
    <t>PM3914</t>
  </si>
  <si>
    <t>CMPCMULCHEN_COLB</t>
  </si>
  <si>
    <t>PM2652PCM19</t>
  </si>
  <si>
    <t>PM2985</t>
  </si>
  <si>
    <t>PM2986</t>
  </si>
  <si>
    <t>PM3027</t>
  </si>
  <si>
    <t>CMPCANGELES_COLB</t>
  </si>
  <si>
    <t>C_PM3139</t>
  </si>
  <si>
    <t>G_PM3139</t>
  </si>
  <si>
    <t>CMPCCORONEL_COLB</t>
  </si>
  <si>
    <t>PM2797PCM23</t>
  </si>
  <si>
    <t>PM2979</t>
  </si>
  <si>
    <t>PM2989</t>
  </si>
  <si>
    <t>PM3202</t>
  </si>
  <si>
    <t>PM3232</t>
  </si>
  <si>
    <t>1244FATIENEL</t>
  </si>
  <si>
    <t>1245FATIENEL</t>
  </si>
  <si>
    <t>2050FATIENEL</t>
  </si>
  <si>
    <t>2586FATICGE</t>
  </si>
  <si>
    <t>LBRBUIN_CHI_2</t>
  </si>
  <si>
    <t>PM2980</t>
  </si>
  <si>
    <t>PM3222</t>
  </si>
  <si>
    <t>GIDBERRCHI</t>
  </si>
  <si>
    <t>PM2691PCM25</t>
  </si>
  <si>
    <t>PM2712PCM25</t>
  </si>
  <si>
    <t>2480HOSPENEL</t>
  </si>
  <si>
    <t>PM2817PCM26</t>
  </si>
  <si>
    <t>SERVSALUDARAUSUR</t>
  </si>
  <si>
    <t>3421891ENEL_GX</t>
  </si>
  <si>
    <t>3421891SUM_CHILECTRA_L</t>
  </si>
  <si>
    <t>3421892ENEL_GX</t>
  </si>
  <si>
    <t>3421892SUM_CHILECTRA_L</t>
  </si>
  <si>
    <t>3495029ENEL_GX</t>
  </si>
  <si>
    <t>3495029SUM_CHILECTRA_L</t>
  </si>
  <si>
    <t>PM2782PCM27</t>
  </si>
  <si>
    <t>PM2988</t>
  </si>
  <si>
    <t>CHILLOS-ALBR1</t>
  </si>
  <si>
    <t>CHILLOS-ALBR2</t>
  </si>
  <si>
    <t>LBRLOS-ACHI3</t>
  </si>
  <si>
    <t>PM2808PCM41</t>
  </si>
  <si>
    <t>PM3035</t>
  </si>
  <si>
    <t>PM3053</t>
  </si>
  <si>
    <t>C_PM3107PCM29</t>
  </si>
  <si>
    <t>C_PM3251</t>
  </si>
  <si>
    <t>G_PM3107PCM29</t>
  </si>
  <si>
    <t>G_PM3251</t>
  </si>
  <si>
    <t>1818LAROENEL</t>
  </si>
  <si>
    <t>L_CART_SFERNANDO</t>
  </si>
  <si>
    <t>PATAFRESHRONDA2</t>
  </si>
  <si>
    <t>PM3166</t>
  </si>
  <si>
    <t>PM2705PCM33</t>
  </si>
  <si>
    <t>PM3192</t>
  </si>
  <si>
    <t>SERVSALUDARAUSURLAU</t>
  </si>
  <si>
    <t>CHILLICANLBR1</t>
  </si>
  <si>
    <t>CHILLICANLBR2</t>
  </si>
  <si>
    <t>COPEFRUTLIN1</t>
  </si>
  <si>
    <t>COPEFRUTLIN2</t>
  </si>
  <si>
    <t>FRUTOSMAIPOA</t>
  </si>
  <si>
    <t>FRUTOSMAIPON</t>
  </si>
  <si>
    <t>1321LIRQENEL</t>
  </si>
  <si>
    <t>1322LIRQENEL</t>
  </si>
  <si>
    <t>1323LIRQENEL</t>
  </si>
  <si>
    <t>CHILLIRENE</t>
  </si>
  <si>
    <t>C_PM2838PCM37</t>
  </si>
  <si>
    <t>C_PM2987PCM37</t>
  </si>
  <si>
    <t>G_PM2838PCM37</t>
  </si>
  <si>
    <t>G_PM2987PCM37</t>
  </si>
  <si>
    <t>2598LORECGE</t>
  </si>
  <si>
    <t>C_PM3106PCM40</t>
  </si>
  <si>
    <t>G_PM3106PCM40</t>
  </si>
  <si>
    <t>1315M.DEENEL</t>
  </si>
  <si>
    <t>1316M.DEENEL</t>
  </si>
  <si>
    <t>1317M.DEENEL</t>
  </si>
  <si>
    <t>C_PM3131</t>
  </si>
  <si>
    <t>G_PM3131</t>
  </si>
  <si>
    <t>PM2818PCM367</t>
  </si>
  <si>
    <t>C_PM3254</t>
  </si>
  <si>
    <t>G_PM3254</t>
  </si>
  <si>
    <t>CLIUNIVPMONTT</t>
  </si>
  <si>
    <t>EMPPORTPMONTT</t>
  </si>
  <si>
    <t>FORESTAL_FORVIR</t>
  </si>
  <si>
    <t>RENDHERMEL1</t>
  </si>
  <si>
    <t>RENDHERMEL2</t>
  </si>
  <si>
    <t>RENDHERMEL3</t>
  </si>
  <si>
    <t>SERVSALUDRELONCAVI</t>
  </si>
  <si>
    <t>SERVSALUDRELONCAVI2</t>
  </si>
  <si>
    <t>1820MOLIENEL</t>
  </si>
  <si>
    <t>2228MOLIENEL</t>
  </si>
  <si>
    <t>C_PM3162</t>
  </si>
  <si>
    <t>G_PM3162</t>
  </si>
  <si>
    <t>PATAGMOCHILENE</t>
  </si>
  <si>
    <t>C_PM3108PCM455</t>
  </si>
  <si>
    <t>G_PM3108PCM455</t>
  </si>
  <si>
    <t>CATEDRAL_LIDER</t>
  </si>
  <si>
    <t>HOSPOSORNO</t>
  </si>
  <si>
    <t>REDHEROSO</t>
  </si>
  <si>
    <t>REDHEROSO2</t>
  </si>
  <si>
    <t>C_PM2841PCM48</t>
  </si>
  <si>
    <t>G_PM2841PCM48</t>
  </si>
  <si>
    <t>AGR_L.BATROS</t>
  </si>
  <si>
    <t>AGRO_VEAL</t>
  </si>
  <si>
    <t>C_CH_FOSFOROS</t>
  </si>
  <si>
    <t>C_CHUCAO</t>
  </si>
  <si>
    <t>G_CHUCAO</t>
  </si>
  <si>
    <t>C_PM3188</t>
  </si>
  <si>
    <t>G_PM3188</t>
  </si>
  <si>
    <t>1408PENCENEL</t>
  </si>
  <si>
    <t>1409PENCENEL</t>
  </si>
  <si>
    <t>1410PENCENEL</t>
  </si>
  <si>
    <t>2247PERAENEL</t>
  </si>
  <si>
    <t>M679PERAENEL</t>
  </si>
  <si>
    <t>M681PERAENEL</t>
  </si>
  <si>
    <t>M803PERAENEL</t>
  </si>
  <si>
    <t>PM2725PCM51</t>
  </si>
  <si>
    <t>PM2963</t>
  </si>
  <si>
    <t>PM3143</t>
  </si>
  <si>
    <t>PM3144</t>
  </si>
  <si>
    <t>HOSPVALDI</t>
  </si>
  <si>
    <t>RENDHERMPIC</t>
  </si>
  <si>
    <t>NESTLEPICHIL</t>
  </si>
  <si>
    <t>NESTLEPICHIL2</t>
  </si>
  <si>
    <t>PM3281</t>
  </si>
  <si>
    <t>20190509ENEL_GX</t>
  </si>
  <si>
    <t>FRUTERA SAN FERNANDO S.A.</t>
  </si>
  <si>
    <t>PM3009</t>
  </si>
  <si>
    <t>PM3159</t>
  </si>
  <si>
    <t>PM3160</t>
  </si>
  <si>
    <t>C_PM2842PCM131</t>
  </si>
  <si>
    <t>G_PM2842PCM131</t>
  </si>
  <si>
    <t>1697PLASENEL</t>
  </si>
  <si>
    <t>2248PLASENEL</t>
  </si>
  <si>
    <t>PM2684PCM47</t>
  </si>
  <si>
    <t>PM3031</t>
  </si>
  <si>
    <t>PM3181</t>
  </si>
  <si>
    <t>3531732ENEL_GX</t>
  </si>
  <si>
    <t>1753QTILENEL</t>
  </si>
  <si>
    <t>1754QTILENEL</t>
  </si>
  <si>
    <t>1755QTILENEL</t>
  </si>
  <si>
    <t>1756QTILENEL</t>
  </si>
  <si>
    <t>C_PM3870</t>
  </si>
  <si>
    <t>CHILQTIPOOL</t>
  </si>
  <si>
    <t>G_PM3870</t>
  </si>
  <si>
    <t>PM2807PCM395</t>
  </si>
  <si>
    <t>C_2625RANGEMEL</t>
  </si>
  <si>
    <t>G_2625RANGEMEL</t>
  </si>
  <si>
    <t>2284RAUQENEL</t>
  </si>
  <si>
    <t>2285RAUQENEL</t>
  </si>
  <si>
    <t>2287RAUQENEL</t>
  </si>
  <si>
    <t>C_PM3185</t>
  </si>
  <si>
    <t>G_PM3185</t>
  </si>
  <si>
    <t>C_PM3110PCM61</t>
  </si>
  <si>
    <t>C_PM3255</t>
  </si>
  <si>
    <t>C_PM3256</t>
  </si>
  <si>
    <t>G_PM3110PCM61</t>
  </si>
  <si>
    <t>G_PM3255</t>
  </si>
  <si>
    <t>G_PM3256</t>
  </si>
  <si>
    <t>PM3867</t>
  </si>
  <si>
    <t>PM2934</t>
  </si>
  <si>
    <t>PM3180</t>
  </si>
  <si>
    <t>F.AGRICHILE</t>
  </si>
  <si>
    <t>C_PM3277</t>
  </si>
  <si>
    <t>G_PM3277</t>
  </si>
  <si>
    <t>PM2694PCM123</t>
  </si>
  <si>
    <t>C_PM2762PCM64</t>
  </si>
  <si>
    <t>G_PM2762PCM64</t>
  </si>
  <si>
    <t>PM2789PCM64</t>
  </si>
  <si>
    <t>PM3171</t>
  </si>
  <si>
    <t>PM2790PCM448</t>
  </si>
  <si>
    <t>PM2791PCM448</t>
  </si>
  <si>
    <t>PM2792PCM448</t>
  </si>
  <si>
    <t>C_PM3869</t>
  </si>
  <si>
    <t>G_PM3869</t>
  </si>
  <si>
    <t>FRIGPVARAS</t>
  </si>
  <si>
    <t>PM2720PCM16</t>
  </si>
  <si>
    <t>PM2801PCM16</t>
  </si>
  <si>
    <t>PM3182</t>
  </si>
  <si>
    <t>1841TALCENEL</t>
  </si>
  <si>
    <t>LANDCHILLCUR</t>
  </si>
  <si>
    <t>Cia.Molinera Sn.Cristobal S.A. 022020</t>
  </si>
  <si>
    <t>NESTLECHILE</t>
  </si>
  <si>
    <t>PM2696PCM70</t>
  </si>
  <si>
    <t>C_PM3912</t>
  </si>
  <si>
    <t>PM2899</t>
  </si>
  <si>
    <t>SERVSALUDARAUNORTE</t>
  </si>
  <si>
    <t>ENEL DISTRIBUCION</t>
  </si>
  <si>
    <t>NUEVOS DESARROLLOS S.A.</t>
  </si>
  <si>
    <t>NUEVOS DESARROLLOS S.A</t>
  </si>
  <si>
    <t>COMERCIAL RUVER</t>
  </si>
  <si>
    <t>SERV. CLINICOS DEL DESARROLLO S.A</t>
  </si>
  <si>
    <t>ENTEL S.A 5</t>
  </si>
  <si>
    <t>ARNOLDO OPAZO Y CIA LTDA</t>
  </si>
  <si>
    <t>FORESTAL TRES EME</t>
  </si>
  <si>
    <t>PUERTO CORONEL S.A 1</t>
  </si>
  <si>
    <t>PUERTO CORONEL S.A 2</t>
  </si>
  <si>
    <t>PUERTO CORONEL S.A 3</t>
  </si>
  <si>
    <t xml:space="preserve">ANDES BIO-PELLETS S.A. </t>
  </si>
  <si>
    <t>AGRÍCOLA Y FORESTAL BAGARO LTDA</t>
  </si>
  <si>
    <t>PATAGONIA PAINTING COMPANY</t>
  </si>
  <si>
    <t>TRANSPORTES Y EXPLOTACIONES FORESTALES BASAURI HERMANOS LIMITADA</t>
  </si>
  <si>
    <t>FOOD CORP CHILE S.A</t>
  </si>
  <si>
    <t>AUX CONSERVERA AMERICA S.A</t>
  </si>
  <si>
    <t>MALTEXCO S.A</t>
  </si>
  <si>
    <t>WENCO S.A.</t>
  </si>
  <si>
    <t>PLASTICOS KENDY S.A.</t>
  </si>
  <si>
    <t>LDA S.A.</t>
  </si>
  <si>
    <t xml:space="preserve">CIS SEMILLAS S.A. </t>
  </si>
  <si>
    <t>PLASTICOS JCK LTDA</t>
  </si>
  <si>
    <t>Packing Merquen Spa</t>
  </si>
  <si>
    <t>EMPRESAS IANSA S.A.</t>
  </si>
  <si>
    <t>RECSOL S.A</t>
  </si>
  <si>
    <t>VIÑA SAN PEDRO TARAPACA S.A</t>
  </si>
  <si>
    <t>IANSAGRO S.A.</t>
  </si>
  <si>
    <t>ORIZON S.A 3</t>
  </si>
  <si>
    <t>ORIZON S.A 2</t>
  </si>
  <si>
    <t>PATAGONIAFRESH S.A.</t>
  </si>
  <si>
    <t>HOSPITAL DR. HERNÁN HENRÍQUEZ ARAVENA</t>
  </si>
  <si>
    <t>COMERCIAL AGROPROCESO LTDA</t>
  </si>
  <si>
    <t>FRUTOS DEL MAIPO</t>
  </si>
  <si>
    <t>VIDRIOS LIRQUEN SA</t>
  </si>
  <si>
    <t>PLAZA DEL TREBOL S.A.</t>
  </si>
  <si>
    <t>ARIDOS GUERRICO CHILE LTDA.</t>
  </si>
  <si>
    <t>CLINICA UNIVERSITARIA DE PTO MONTT S.A.</t>
  </si>
  <si>
    <t>EMPRESA PORTUARIA PTO. MONTT</t>
  </si>
  <si>
    <t xml:space="preserve">PATAGONIAFRESH S.A. </t>
  </si>
  <si>
    <t>SERV. NACIONAL DE SALUD HOSPITAL DE OSORNO</t>
  </si>
  <si>
    <t>AGRICOLA LOS BATROS</t>
  </si>
  <si>
    <t xml:space="preserve">Agroindustrial Veal </t>
  </si>
  <si>
    <t>COMPAÑIA CHILENA DE FOSFOROS</t>
  </si>
  <si>
    <t>DAVID DEL CURTO PARRAL</t>
  </si>
  <si>
    <t>CLINICA U. CONCEPCION S.A</t>
  </si>
  <si>
    <t>CLINICA U. CONCEPCION S.A 2</t>
  </si>
  <si>
    <t>FRUSAN</t>
  </si>
  <si>
    <t>HOSPITAL PITRUFQUEN</t>
  </si>
  <si>
    <t>INGECON LTDA</t>
  </si>
  <si>
    <t>INGECON LTDA 2</t>
  </si>
  <si>
    <t>INMOBILIARIA PUENTE LTDA</t>
  </si>
  <si>
    <t>ORIZON S.A</t>
  </si>
  <si>
    <t>SUPERMERCADO PUCON LTDA</t>
  </si>
  <si>
    <t>COMERCIAL GUIVAR LTDA</t>
  </si>
  <si>
    <t>CARTOCOR CHILE S.A</t>
  </si>
  <si>
    <t>COMPAÑÍA METALMECANICA SAN FRANCISCO LTDA</t>
  </si>
  <si>
    <t>FRUTICOLA AGRICHILE</t>
  </si>
  <si>
    <t>LECHERIAS LONCOMILLA LTDA.</t>
  </si>
  <si>
    <t>HOSPITAL REGIONAL DE TALCA</t>
  </si>
  <si>
    <t>OLIVARES DE QUEPU S.A.</t>
  </si>
  <si>
    <t>SOC. PESQUERA LANDES S.A.</t>
  </si>
  <si>
    <t>Molinera Sn Cristobal</t>
  </si>
  <si>
    <t>SERVICIOS SAN CRISTOBAL LTDA.</t>
  </si>
  <si>
    <t>ENTEL S.A 3</t>
  </si>
  <si>
    <t>Clave4</t>
  </si>
  <si>
    <t>MADERERA EL PINO LTDA.</t>
  </si>
  <si>
    <t>FRUTICOLA DOSAL LIMITADA</t>
  </si>
  <si>
    <t>CURTIEMBRE RUFINO MELERO SA</t>
  </si>
  <si>
    <t>SERVIU REGION DEL BIO BIO</t>
  </si>
  <si>
    <t>C_PMGD El Manzano II 2.7MW (EL ESTERO)</t>
  </si>
  <si>
    <t>PMGD El Manzano II 2.7MW (EL ESTERO)</t>
  </si>
  <si>
    <t>DAVISON INDUSTRY SPA</t>
  </si>
  <si>
    <t>SERV.SALUD ARAUCANIA SUR HOSPITAL NVA.IMPERIAL</t>
  </si>
  <si>
    <t>EMBALAJES STANDARD LTDA.</t>
  </si>
  <si>
    <t>SERV NAC ARAUC SUR HOSP DR ABRAHAM GODOY PEÑA</t>
  </si>
  <si>
    <t>IMELSA</t>
  </si>
  <si>
    <t>RENDIC HERMANOS S A</t>
  </si>
  <si>
    <t>HOSPITAL CLÍNICO REGIONAL DE VALDIVIA</t>
  </si>
  <si>
    <t>C_PMGD_FV_VILLA_ALEGRE</t>
  </si>
  <si>
    <t>HOSPITAL SAN JOSÉ DE VICTORIA</t>
  </si>
  <si>
    <t>TENO FRUIT SPA</t>
  </si>
  <si>
    <t>Barra BASE</t>
  </si>
  <si>
    <t>C_VILLA_ALEGRE</t>
  </si>
  <si>
    <t>G_VILLA_ALEGRE</t>
  </si>
  <si>
    <t>COPRAMAR1</t>
  </si>
  <si>
    <t>COPRAMAR2</t>
  </si>
  <si>
    <t>PROCESADORA Y EXPORTADORA DE FRUTAS Y VEGETALES LTDA.</t>
  </si>
  <si>
    <t>coinc barra</t>
  </si>
  <si>
    <t>TRANSFER</t>
  </si>
  <si>
    <t>Clave Fisica</t>
  </si>
  <si>
    <t>Suma claves</t>
  </si>
  <si>
    <t>Físicos Faltantes</t>
  </si>
  <si>
    <t>Estimados Faltantes</t>
  </si>
  <si>
    <t>=BUSCARV($C3601;'Fis-Com'!$P:$AC;COLUMNA()-2;FALSO)</t>
  </si>
  <si>
    <t>PM3971</t>
  </si>
  <si>
    <t>FRIGORIFICO LA HACIENDA SPA</t>
  </si>
  <si>
    <t>PM3918</t>
  </si>
  <si>
    <t>PM3919</t>
  </si>
  <si>
    <t>CLINICA SANATORIO ALEMAN</t>
  </si>
  <si>
    <t>PM3962</t>
  </si>
  <si>
    <t>C_PM4011</t>
  </si>
  <si>
    <t>G_PM4011</t>
  </si>
  <si>
    <t>C_CANDELARIA_SOLAR</t>
  </si>
  <si>
    <t>G_CANDELARIA_SOLAR</t>
  </si>
  <si>
    <t>PM3916</t>
  </si>
  <si>
    <t>CENTRAL FRUTICOLA EL ALAMO</t>
  </si>
  <si>
    <t>PM3917</t>
  </si>
  <si>
    <t>CENTRAL FRUTÍCOLA SARMIENTO</t>
  </si>
  <si>
    <t>=BUSCARV($C3607;'Fis-Com'!$P:$AC;COLUMNA()-2;FALSO)</t>
  </si>
  <si>
    <t>Tipo</t>
  </si>
  <si>
    <t>DIAZYCIA</t>
  </si>
  <si>
    <t>DIAZ Y CIA. LTDA.</t>
  </si>
  <si>
    <t>TULSALOTA</t>
  </si>
  <si>
    <t>RECONV_LIC</t>
  </si>
  <si>
    <t>RECONV_BB</t>
  </si>
  <si>
    <t>3539187SUM_CHILECTRA_L</t>
  </si>
  <si>
    <t xml:space="preserve">AGRICOLA RIO PEUMO LIMITADA  </t>
  </si>
  <si>
    <t>3540240SUM_CHILECTRA_L</t>
  </si>
  <si>
    <t>INDUSTRIA MADERERA ENTRE RIOS S.A.</t>
  </si>
  <si>
    <t>G_VIÑA_TARAPACA</t>
  </si>
  <si>
    <t>C_VIÑA_TARAPACA</t>
  </si>
  <si>
    <t>N/A</t>
  </si>
  <si>
    <t>G_PM3935</t>
  </si>
  <si>
    <t>C_PM3935</t>
  </si>
  <si>
    <t>G_PM3932</t>
  </si>
  <si>
    <t>C_PM3932</t>
  </si>
  <si>
    <t>PM4011</t>
  </si>
  <si>
    <t>PM4016</t>
  </si>
  <si>
    <t>PMGD Bicentenario</t>
  </si>
  <si>
    <t>3392635ENEL_GX</t>
  </si>
  <si>
    <t>3392635DUQUECO</t>
  </si>
  <si>
    <t>3539187ENEL_GX</t>
  </si>
  <si>
    <t>3539187DUQUECO</t>
  </si>
  <si>
    <t>3539630ENEL_GX</t>
  </si>
  <si>
    <t>3539630DUQUECO</t>
  </si>
  <si>
    <t>COPRAMAR</t>
  </si>
  <si>
    <t>3540240ENEL_GX</t>
  </si>
  <si>
    <t>3540240DUQUECO</t>
  </si>
  <si>
    <t>LOUISPLAUSGA</t>
  </si>
  <si>
    <t>LOUISPLAUSGA2</t>
  </si>
  <si>
    <t>LIBRE Tx</t>
  </si>
  <si>
    <t>nuevo_PESBASA</t>
  </si>
  <si>
    <t>3533572SUM_CHILECTRA_L</t>
  </si>
  <si>
    <t>3533572ENEL_GX</t>
  </si>
  <si>
    <t>3533572DUQUECO</t>
  </si>
  <si>
    <t>3535999ENEL_GX</t>
  </si>
  <si>
    <t>3535999DUQUECO</t>
  </si>
  <si>
    <t>TULSA S.A.</t>
  </si>
  <si>
    <t>C_PMGD_FV_CANDELARIA</t>
  </si>
  <si>
    <t>G_PMGD_FV_CANDELARIA</t>
  </si>
  <si>
    <t>CANDELARIA SOLAR</t>
  </si>
  <si>
    <t>100_3697</t>
  </si>
  <si>
    <t>100_2185</t>
  </si>
  <si>
    <t>NETEO_CGED_A.B_066Dx</t>
  </si>
  <si>
    <t>100_3695</t>
  </si>
  <si>
    <t>NETEO_CGED_PUC_015Dx</t>
  </si>
  <si>
    <t>NETEO_CGED_PUC_066Dx</t>
  </si>
  <si>
    <t>100_3251</t>
  </si>
  <si>
    <t>TRANSFORMADOR</t>
  </si>
  <si>
    <t>100_3675</t>
  </si>
  <si>
    <t>100_1982</t>
  </si>
  <si>
    <t>NETEO_CGED_EX_EMELECTRIC_CAU_066Dx</t>
  </si>
  <si>
    <t>NETEO_TRAFO_CHA_066Dx</t>
  </si>
  <si>
    <t>100_3639</t>
  </si>
  <si>
    <t>RUCU023220</t>
  </si>
  <si>
    <t>NETEO_CGED  _CUR_066Dx</t>
  </si>
  <si>
    <t>100_1761</t>
  </si>
  <si>
    <t>FRUT6623</t>
  </si>
  <si>
    <t>IT_ZF</t>
  </si>
  <si>
    <t>100_3490</t>
  </si>
  <si>
    <t>NETEO_FRU_066Dx</t>
  </si>
  <si>
    <t>100_3669</t>
  </si>
  <si>
    <t>100_3678</t>
  </si>
  <si>
    <t>MELI023066</t>
  </si>
  <si>
    <t>NETEO_MEL_220Dx</t>
  </si>
  <si>
    <t>100_2741</t>
  </si>
  <si>
    <t>100_2743</t>
  </si>
  <si>
    <t>NETEO_MEL_066Dx</t>
  </si>
  <si>
    <t>NETEO_CGED  _MOL_066Dx</t>
  </si>
  <si>
    <t>100_3640</t>
  </si>
  <si>
    <t>100_3168</t>
  </si>
  <si>
    <t>100_3341</t>
  </si>
  <si>
    <t>NETEO_NEG_066Dx</t>
  </si>
  <si>
    <t>100_3700</t>
  </si>
  <si>
    <t>NETEO_TRAFO_PLA_066Dx</t>
  </si>
  <si>
    <t>Pic16613</t>
  </si>
  <si>
    <t>100_3540</t>
  </si>
  <si>
    <t>NETEO_SAESA_PICA_066Dx</t>
  </si>
  <si>
    <t>100_3698</t>
  </si>
  <si>
    <t>NETEO_TRAFO_PUM_066Dx</t>
  </si>
  <si>
    <t>100_3668</t>
  </si>
  <si>
    <t>100_50002</t>
  </si>
  <si>
    <t>de_SAN_CLEMENTE__013</t>
  </si>
  <si>
    <t>NETEO_TRAFO_SAN_066Dx</t>
  </si>
  <si>
    <t>100_1853</t>
  </si>
  <si>
    <t>100_3173</t>
  </si>
  <si>
    <t>100_3174</t>
  </si>
  <si>
    <t>NETEO_TRAFO_STA_066Dx</t>
  </si>
  <si>
    <t>100_3642</t>
  </si>
  <si>
    <t>100_1699</t>
  </si>
  <si>
    <t>100_3662</t>
  </si>
  <si>
    <t>NETEO_CGED  _SFD_066Dx</t>
  </si>
  <si>
    <t>NETEO_MEL_023_1Dx</t>
  </si>
  <si>
    <t>NETEO_MEL_023_2Dx</t>
  </si>
  <si>
    <t>NETEO_CGED  _S.F_013_1Dx</t>
  </si>
  <si>
    <t>NETEO_SAESA_VAL_013_1Dx</t>
  </si>
  <si>
    <t>NETEO_CGED  _RAU_013_2Dx</t>
  </si>
  <si>
    <t>NETEO_CGED  _S.F_013_2Dx</t>
  </si>
  <si>
    <t>NETEO_SAESA_VAL_013_2Dx</t>
  </si>
  <si>
    <t>PM4072</t>
  </si>
  <si>
    <t>CONALUM</t>
  </si>
  <si>
    <t>PM3969</t>
  </si>
  <si>
    <t>PM3926</t>
  </si>
  <si>
    <t>CECINAS BAVARIA LTDA</t>
  </si>
  <si>
    <t>PM3959</t>
  </si>
  <si>
    <t>PM3966</t>
  </si>
  <si>
    <t>ESSBIO S.A 2</t>
  </si>
  <si>
    <t>PM3960</t>
  </si>
  <si>
    <t>ESSBIO S.A 3</t>
  </si>
  <si>
    <t>PM3968</t>
  </si>
  <si>
    <t>SOC. J. Carlos Latsague CIA LTDA</t>
  </si>
  <si>
    <t>PM4050</t>
  </si>
  <si>
    <t>INMOBILIARIA LIRCAY SPA</t>
  </si>
  <si>
    <t>EMOAC</t>
  </si>
  <si>
    <t>COPEC_PARRAL</t>
  </si>
  <si>
    <t>BLUEGATE SpA</t>
  </si>
  <si>
    <t>G_BLUEGATE</t>
  </si>
  <si>
    <t>C_BLUEGATE</t>
  </si>
  <si>
    <t>C_PMGD_TE_BLUGATE</t>
  </si>
  <si>
    <t>G_PMGD_TE_BLUGATE</t>
  </si>
  <si>
    <t>AGRIGANMIRADOR</t>
  </si>
  <si>
    <t>AGRÍCOLA Y GANADERA EL MIRADOR LTDA.</t>
  </si>
  <si>
    <t>AGRIPARRNAH</t>
  </si>
  <si>
    <t>AGRÍCOLA PARRONAL LTDA.</t>
  </si>
  <si>
    <t>STAMARTAS</t>
  </si>
  <si>
    <t>STA. MARTAS.A.SOC. AGRIC. Y FOR.</t>
  </si>
  <si>
    <t>SONIAGARCIA1</t>
  </si>
  <si>
    <t>SONIAGARCIA2</t>
  </si>
  <si>
    <t>SONIA GARCÍA POBLETE</t>
  </si>
  <si>
    <t>COPECCABRERO</t>
  </si>
  <si>
    <t>ARICONSTSANVICENTE</t>
  </si>
  <si>
    <t>BIOPLASTICLAUTARO</t>
  </si>
  <si>
    <t>ARIDOS Y CONSTRUCTORA SAN VICENTE LTDA</t>
  </si>
  <si>
    <t>POLIETILENOS BIOPLASTIC CHILE LTDA.</t>
  </si>
  <si>
    <t>FRUTICOLADS</t>
  </si>
  <si>
    <t>FRUTÍCOLA DS SPA.</t>
  </si>
  <si>
    <t>AGRISANTALUCIA</t>
  </si>
  <si>
    <t>AGRÍCOLA SANTA LUCÍA DS SPA.</t>
  </si>
  <si>
    <t>SOCHUICHAHUE</t>
  </si>
  <si>
    <t>SOCIEDAD HUICHAHUE LTDA.</t>
  </si>
  <si>
    <t>PATRICIOPHILIPS</t>
  </si>
  <si>
    <t>PATRICIOPHILIPS2</t>
  </si>
  <si>
    <t>PATRICIO PHILLIPS SAENZ</t>
  </si>
  <si>
    <t>AGRINEBURAYEN</t>
  </si>
  <si>
    <t>AGRIYOBPUR</t>
  </si>
  <si>
    <t>AGRIYOBPUR2</t>
  </si>
  <si>
    <t>ANDRESVARGAS2</t>
  </si>
  <si>
    <t>AGRÍCOLA NEBURAYEN SPA</t>
  </si>
  <si>
    <t>SOC. AGRÍCOLA YOB LTDA.</t>
  </si>
  <si>
    <t>C_LOS_NEGROS</t>
  </si>
  <si>
    <t>G_LOS_NEGROS</t>
  </si>
  <si>
    <t>C_PMGD_HP_LOS_NEGROS</t>
  </si>
  <si>
    <t>G_PMGD_HP_LOS_NEGROS</t>
  </si>
  <si>
    <t>ARIDOSUR</t>
  </si>
  <si>
    <t>ARIDOS DEL SUR LTDA.</t>
  </si>
  <si>
    <t>JULIOHEVIALUNION</t>
  </si>
  <si>
    <t>JULIO HEVIA LOPETEGUI</t>
  </si>
  <si>
    <t>AGRISANTANAPAN</t>
  </si>
  <si>
    <t>AGRÍCOLA SANTA ANA</t>
  </si>
  <si>
    <t>LUISDELABARRA</t>
  </si>
  <si>
    <t>AGRIAMIFRUT</t>
  </si>
  <si>
    <t>AGRÍCOLA AMIFRUT LTDA.</t>
  </si>
  <si>
    <t>AGRILOSMAITENES</t>
  </si>
  <si>
    <t>SOCIEDAD AGRICOLA LOS MAITENES LTDA.</t>
  </si>
  <si>
    <t>CATALINAQUEZADA</t>
  </si>
  <si>
    <t>CATALINA QUEDAZA BERLAN</t>
  </si>
  <si>
    <t>C_CHIFIN</t>
  </si>
  <si>
    <t>G_CHIFIN</t>
  </si>
  <si>
    <t>G_LOS_TAMBORES</t>
  </si>
  <si>
    <t>C_LOS_TAMBORES</t>
  </si>
  <si>
    <t>C_PMGD_TE_CHIFIN</t>
  </si>
  <si>
    <t>G_PMGD_TE_CHIFIN</t>
  </si>
  <si>
    <t>C_PMGD_TE_LOS_TAMBORES</t>
  </si>
  <si>
    <t>G_PMGD_TE_LOS_TAMBORES</t>
  </si>
  <si>
    <t>C_CAMPESINA</t>
  </si>
  <si>
    <t>G_CAMPESINA</t>
  </si>
  <si>
    <t>C_PMGD_TE_CAMPESINA</t>
  </si>
  <si>
    <t>G_PMGD_TE_CAMPESINA</t>
  </si>
  <si>
    <t>C_RAPACO</t>
  </si>
  <si>
    <t>G_RAPACO</t>
  </si>
  <si>
    <t>C_PMGD_TE_RAPACO</t>
  </si>
  <si>
    <t>G_PMGD_TE_RAPACO</t>
  </si>
  <si>
    <t>3541642ENEL_GX</t>
  </si>
  <si>
    <t>MADERAS IMPREGNADAS PRESERVA LTDA.</t>
  </si>
  <si>
    <t>3543037ENEL_GX</t>
  </si>
  <si>
    <t>3543037DUQUECO</t>
  </si>
  <si>
    <t>ASOCIACIÓN DEL PERSONAL DOCENTE Y ADMINISTRATIVO DE LA UNIVERSIDAD DE CONCEPCIÓN</t>
  </si>
  <si>
    <t>=BUSCARH(F2;'C:\Users\cristian.cartes\OneDrive - Coordinador Eléctrico Nacional\Balance\202010\Preliminar\Datos\[MEDIDORES_SUR_2010.xlsm]09_FISICOS'!$4:$4;1;FALSO)</t>
  </si>
  <si>
    <t>=BUSCARH(A2;'C:\Users\cristian.cartes\OneDrive - Coordinador Eléctrico Nacional\Balance\202010\Preliminar\Datos\[MEDIDORES_SUR_2010.xlsm]08_ESTIMADOS'!$4:$4;1;FALSO)</t>
  </si>
  <si>
    <t>PM4041</t>
  </si>
  <si>
    <t>VOITH CHILE LIMITADA</t>
  </si>
  <si>
    <t>G_BICENTENARIO</t>
  </si>
  <si>
    <t>C_BICENTENARIO</t>
  </si>
  <si>
    <t>G_PM4016</t>
  </si>
  <si>
    <t>C_PM4016</t>
  </si>
  <si>
    <t>C_PMGD_FV_BICENTENARIO</t>
  </si>
  <si>
    <t>MOLINERA_GORBEA</t>
  </si>
  <si>
    <t>PMGD PRP LOS NEGROS</t>
  </si>
  <si>
    <t>COPEC</t>
  </si>
  <si>
    <t>RECONV_CHILLAN</t>
  </si>
  <si>
    <t>RECONV_STA.ELISA</t>
  </si>
  <si>
    <t>C_PMGD_TE_LOS_NEGROS</t>
  </si>
  <si>
    <t>G_PMGD_TE_LOS_NEGROS</t>
  </si>
  <si>
    <t>100_50003</t>
  </si>
  <si>
    <t>C_PLAYERITO</t>
  </si>
  <si>
    <t>G_PLAYERITO</t>
  </si>
  <si>
    <t>C_PMGD_FV_PLAYERITO</t>
  </si>
  <si>
    <t>G_PMGD_FV_PLAYERITO</t>
  </si>
  <si>
    <t>G_CUMPEO</t>
  </si>
  <si>
    <t>C_CHILCO</t>
  </si>
  <si>
    <t>G_CHILCO</t>
  </si>
  <si>
    <t>C_PMGD_HP_CHILCO</t>
  </si>
  <si>
    <t>G_PMGD_HP_CHILCO</t>
  </si>
  <si>
    <t>PARQUE SOLAR BICENTENARIO</t>
  </si>
  <si>
    <t>PM4036</t>
  </si>
  <si>
    <t>COMPAÑIA DE PETROLEOS DE CHILE</t>
  </si>
  <si>
    <t>PM4037</t>
  </si>
  <si>
    <t>COMPAÑIA DE PETROLEOS DE CHILE 2</t>
  </si>
  <si>
    <t>PM4038</t>
  </si>
  <si>
    <t>COMPAÑIA DE PETROLEOS DE CHILE 3</t>
  </si>
  <si>
    <t>PM4039</t>
  </si>
  <si>
    <t>FRUTICOLA SAN ALBERTO LTDA</t>
  </si>
  <si>
    <t>PM4040</t>
  </si>
  <si>
    <t>CHAMONATE SPA</t>
  </si>
  <si>
    <t>PRODDELCAMPO</t>
  </si>
  <si>
    <t>PRODUCTOS DEL CAMPO LTDA.</t>
  </si>
  <si>
    <t>FRANCISCOUGARTE</t>
  </si>
  <si>
    <t>FRANCISCO UGARTE DEL RIO</t>
  </si>
  <si>
    <t>AGRIFRUTMARANELLO</t>
  </si>
  <si>
    <t>AGRIFRUTMARANELLO2</t>
  </si>
  <si>
    <t>MOLINASANCHEZJOSE</t>
  </si>
  <si>
    <t>AGRÍCOLA - FRUTÍCOLA MARANELLO LTDA.</t>
  </si>
  <si>
    <t>MOLINA SANCHEZ JOSE</t>
  </si>
  <si>
    <t>JORGEOSVALDOROJAS</t>
  </si>
  <si>
    <t>JORGE OSVALDO ROJAS LAGOS</t>
  </si>
  <si>
    <t>AGRIAUTOCOLOR</t>
  </si>
  <si>
    <t>AGRIAUTOCOLOR2</t>
  </si>
  <si>
    <t>AGRIAUTOCOLOR3</t>
  </si>
  <si>
    <t>AGRIELGUINDO</t>
  </si>
  <si>
    <t>AGRÍCOLA AUTOCOLOR LTDA.</t>
  </si>
  <si>
    <t>AGRÍCOLA EL GUINDO SPA.</t>
  </si>
  <si>
    <t>AGRIGANCORRAL</t>
  </si>
  <si>
    <t>AGRIGANCORRAL2</t>
  </si>
  <si>
    <t>AGRIGANCORRAL3</t>
  </si>
  <si>
    <t>SOCAGRITRESESTEROS</t>
  </si>
  <si>
    <t>SOCAGRITRESESTEROS2</t>
  </si>
  <si>
    <t>AGRÍCOLA Y GANADERA EL CORRAL LTDA.</t>
  </si>
  <si>
    <t>SOC. AGRÍCOLA TRES ESTEROS LTDA.</t>
  </si>
  <si>
    <t>RECONV_OSO_LO</t>
  </si>
  <si>
    <t>LACTEOSOSORNO</t>
  </si>
  <si>
    <t>LACTEOS OSORNO LTDA</t>
  </si>
  <si>
    <t>INMOBSAKE</t>
  </si>
  <si>
    <t>INMOBILIARIA SAKE SPA</t>
  </si>
  <si>
    <t>AGRICAMPOVERDE</t>
  </si>
  <si>
    <t>AGRÍCOLA CAMPO VERDE</t>
  </si>
  <si>
    <t>LARQUI________023</t>
  </si>
  <si>
    <t>NETEO_FRONTEL_LRQ_023Dx</t>
  </si>
  <si>
    <t>FRONTELLRQBLOQA</t>
  </si>
  <si>
    <t>FRONTELLRQBLOQB</t>
  </si>
  <si>
    <t>FRONTELLRQBLOQC</t>
  </si>
  <si>
    <t>PM3958</t>
  </si>
  <si>
    <t>Distribuidora</t>
  </si>
  <si>
    <t>GR Power Chile SpA</t>
  </si>
  <si>
    <t>Solar la Blanquina</t>
  </si>
  <si>
    <t>G_PMGD_FV_BICENTENARIO</t>
  </si>
  <si>
    <t>C_EL_ATAJO</t>
  </si>
  <si>
    <t>G_EL_ATAJO</t>
  </si>
  <si>
    <t>Central El Atajo</t>
  </si>
  <si>
    <t>C_PMGD_HP_ATAJO</t>
  </si>
  <si>
    <t>G_PMGD_HP_ATAJO</t>
  </si>
  <si>
    <t>PM5079</t>
  </si>
  <si>
    <t>AGRIC SANTA LUCIA LTDA</t>
  </si>
  <si>
    <t>PM5084</t>
  </si>
  <si>
    <t>PM5085</t>
  </si>
  <si>
    <t>PM5088</t>
  </si>
  <si>
    <t>NUNHEMS CHILE SPA</t>
  </si>
  <si>
    <t>PM5086</t>
  </si>
  <si>
    <t>PM5164</t>
  </si>
  <si>
    <t>C_PMGD_FV_EL_PASO</t>
  </si>
  <si>
    <t>G_PMGD_FV_EL_PASO</t>
  </si>
  <si>
    <t>C_SANTA_CAROLINA</t>
  </si>
  <si>
    <t>G_SANTA_CAROLINA</t>
  </si>
  <si>
    <t>C_PMGD_FV_STA_CAROLINA</t>
  </si>
  <si>
    <t>G_PMGD_FV_STA_CAROLINA</t>
  </si>
  <si>
    <t>CRIOLTAMBLOQA</t>
  </si>
  <si>
    <t>CRIOLTAMBLOQB</t>
  </si>
  <si>
    <t>CRIOLTAMBLOQC</t>
  </si>
  <si>
    <t>COPEFRUT S. A.</t>
  </si>
  <si>
    <t>FRIGOBERRIES_LONGAVI</t>
  </si>
  <si>
    <t>nuevo_EMPPORTPMONT_2</t>
  </si>
  <si>
    <t>SEA GARDEN S.A.</t>
  </si>
  <si>
    <t>PM5160</t>
  </si>
  <si>
    <t>C_PM5127</t>
  </si>
  <si>
    <t>G_PM5127</t>
  </si>
  <si>
    <t>PM5095</t>
  </si>
  <si>
    <t>AGRÍCOLA SAN GERARDO SPA</t>
  </si>
  <si>
    <t>PM3925</t>
  </si>
  <si>
    <t>MIGUEL MARITANO INDUSTRIA JABONES S.A</t>
  </si>
  <si>
    <t>C_ELPASO</t>
  </si>
  <si>
    <t>G_ELPASO</t>
  </si>
  <si>
    <t>3548103SUM_CHILECTRA_L</t>
  </si>
  <si>
    <t>3548103ENEL_GX</t>
  </si>
  <si>
    <t>3548103DUQUECO</t>
  </si>
  <si>
    <t>COMERCIAL E INDUSTRIAL FRIGOBERRIES LTDA.</t>
  </si>
  <si>
    <t>3547875ENEL_GX</t>
  </si>
  <si>
    <t>100_50004</t>
  </si>
  <si>
    <t>C_ROMERAL</t>
  </si>
  <si>
    <t>G_ROMERAL</t>
  </si>
  <si>
    <t>C_PMGD_FV_ROMERAL</t>
  </si>
  <si>
    <t>G_PMGD_FV_ROMERAL</t>
  </si>
  <si>
    <t>IANSA ALIMENTOS -  EMPALME 1</t>
  </si>
  <si>
    <t>PM2858PCM81</t>
  </si>
  <si>
    <t>PM2887</t>
  </si>
  <si>
    <t>PLASTICOS PET</t>
  </si>
  <si>
    <t>PM3047</t>
  </si>
  <si>
    <t>PM3205</t>
  </si>
  <si>
    <t>CONSTRUCTORA E INMOBILIARIA VALLE</t>
  </si>
  <si>
    <t>HUEMUL_ENERGIA</t>
  </si>
  <si>
    <t>G_CHILLAN</t>
  </si>
  <si>
    <t>C_CHILLAN</t>
  </si>
  <si>
    <t>G_CIPRES</t>
  </si>
  <si>
    <t>C_CIPRES</t>
  </si>
  <si>
    <t>C_PMGD_FV_CIPRES</t>
  </si>
  <si>
    <t>G_PMGD_FV_CIPRES</t>
  </si>
  <si>
    <t>G_VILLA_SOLAR</t>
  </si>
  <si>
    <t>C_QUINANTU</t>
  </si>
  <si>
    <t>G_QUINANTU</t>
  </si>
  <si>
    <t>TALTAL_SOLAR</t>
  </si>
  <si>
    <t>C_PMGD_FV_QUINANTU</t>
  </si>
  <si>
    <t>G_PMGD_FV_QUINANTU</t>
  </si>
  <si>
    <t>CEC_VINICAS</t>
  </si>
  <si>
    <t>CEC7568</t>
  </si>
  <si>
    <t>PM5076</t>
  </si>
  <si>
    <t>VIÑA SANTA RITA</t>
  </si>
  <si>
    <t>PM5077</t>
  </si>
  <si>
    <t>VIÑA SANTA RITA 2</t>
  </si>
  <si>
    <t>PM5081</t>
  </si>
  <si>
    <t>AGRICOLA SUPER LTDA</t>
  </si>
  <si>
    <t>PM5109</t>
  </si>
  <si>
    <t>PROCESADORA GRANOS AUSTRAL</t>
  </si>
  <si>
    <t>PM5111</t>
  </si>
  <si>
    <t>PM5113</t>
  </si>
  <si>
    <t>Nuevo Sur S.A 2</t>
  </si>
  <si>
    <t>PM5114</t>
  </si>
  <si>
    <t>ESSBIO S.A 5</t>
  </si>
  <si>
    <t>PM5141</t>
  </si>
  <si>
    <t>ESSBIO S.A 7-Chimbarongo 13.8</t>
  </si>
  <si>
    <t>PM5143</t>
  </si>
  <si>
    <t>PM5144</t>
  </si>
  <si>
    <t>BRITISH AMERICAN TOBACCO CHILE-La Ronda 13.8</t>
  </si>
  <si>
    <t>PM5145</t>
  </si>
  <si>
    <t>CIA PETROLEOS DE CHILE S.A 2-Villa Alegre 13.8</t>
  </si>
  <si>
    <t>PM5146</t>
  </si>
  <si>
    <t>PM5148</t>
  </si>
  <si>
    <t>HACIENDA CHADA S.A-Hospital 13.8</t>
  </si>
  <si>
    <t>PM5207</t>
  </si>
  <si>
    <t>EMPRESAS CAROZZI S.A.-TENO</t>
  </si>
  <si>
    <t>PM5112</t>
  </si>
  <si>
    <t>SERVICIOS PUELCHE FRESH LTDA</t>
  </si>
  <si>
    <t>INMOBDV</t>
  </si>
  <si>
    <t>INVERSIONES E INMOBILIARIA DV</t>
  </si>
  <si>
    <t>AGRIMAQUENA</t>
  </si>
  <si>
    <t>AGRIAVILES</t>
  </si>
  <si>
    <t>AGRÍCOLA AVILÉS LTDA.</t>
  </si>
  <si>
    <t>AGROLACTEOANC</t>
  </si>
  <si>
    <t>SOCIEDAD AGROLACTEOS DE CHILOE S.A.</t>
  </si>
  <si>
    <t>COPECOSO</t>
  </si>
  <si>
    <t>COPECLONCO</t>
  </si>
  <si>
    <t>COPECMARIQ</t>
  </si>
  <si>
    <t>INVERMARQUELL</t>
  </si>
  <si>
    <t>INVERMAR S.A</t>
  </si>
  <si>
    <t>CIPRES</t>
  </si>
  <si>
    <t>G_PM5163</t>
  </si>
  <si>
    <t>C_PM5163</t>
  </si>
  <si>
    <t>C_RAULI</t>
  </si>
  <si>
    <t>G_RAULI</t>
  </si>
  <si>
    <t>C_PMGD_FV_RAULI</t>
  </si>
  <si>
    <t>G_PMGD_FV_RAULI</t>
  </si>
  <si>
    <t>G_PM5159</t>
  </si>
  <si>
    <t>C_PM5159</t>
  </si>
  <si>
    <t>G_PM5160</t>
  </si>
  <si>
    <t>C_PM5160</t>
  </si>
  <si>
    <t>G_PM5161</t>
  </si>
  <si>
    <t>C_PM5161</t>
  </si>
  <si>
    <t>PM2950</t>
  </si>
  <si>
    <t>PM2943</t>
  </si>
  <si>
    <t>ANDRESVARGASSAESA</t>
  </si>
  <si>
    <t>SEAGARDEN</t>
  </si>
  <si>
    <t>RECONVERSIÓN - CGE</t>
  </si>
  <si>
    <t>RECONVERSIÓN - SAESA</t>
  </si>
  <si>
    <t>RECONVERSIÓN - COPELEC</t>
  </si>
  <si>
    <t>RECONVERSIÓN - FRONTEL</t>
  </si>
  <si>
    <t>RECONVERSIÓN - LUZOSORNO</t>
  </si>
  <si>
    <t>3484015ENEL_GX</t>
  </si>
  <si>
    <t>SALMONIFERA_DALCAHUE</t>
  </si>
  <si>
    <t>EMPPORTPMONT_2</t>
  </si>
  <si>
    <t>EMPPORTPMONT</t>
  </si>
  <si>
    <t>VINOS_CREMASCHI</t>
  </si>
  <si>
    <t>VINOS CREMASCHI</t>
  </si>
  <si>
    <t>100_50005</t>
  </si>
  <si>
    <t>LINDXCOCH</t>
  </si>
  <si>
    <t>LINDXCOCH2</t>
  </si>
  <si>
    <t>ELECTRICA_PINARES</t>
  </si>
  <si>
    <t>C_PMGD_TE_PINARES</t>
  </si>
  <si>
    <t>G_PMGD_TE_PINARES</t>
  </si>
  <si>
    <t>C_PMGD_TE_CHILLAN</t>
  </si>
  <si>
    <t>G_PMGD_TE_CHILLAN</t>
  </si>
  <si>
    <t>C_PMGD_FV_VENTURADA</t>
  </si>
  <si>
    <t>G_PMGD_FV_VENTURADA</t>
  </si>
  <si>
    <t>G_VENTURADA</t>
  </si>
  <si>
    <t>C_VENTURADA</t>
  </si>
  <si>
    <t>PCM546A</t>
  </si>
  <si>
    <t>PCM546B</t>
  </si>
  <si>
    <t>PCM546C</t>
  </si>
  <si>
    <t>PM5235</t>
  </si>
  <si>
    <t>PM5083</t>
  </si>
  <si>
    <t>PM5238</t>
  </si>
  <si>
    <t>SOCIEDAD TECNICA EN METALES LTDA</t>
  </si>
  <si>
    <t>PM5240</t>
  </si>
  <si>
    <t>PM5234</t>
  </si>
  <si>
    <t>PM5082</t>
  </si>
  <si>
    <t>PM5241</t>
  </si>
  <si>
    <t>PM5242</t>
  </si>
  <si>
    <t>PM5236</t>
  </si>
  <si>
    <t>PM5260</t>
  </si>
  <si>
    <t>PM5156</t>
  </si>
  <si>
    <t>PM5155</t>
  </si>
  <si>
    <t>PM5243</t>
  </si>
  <si>
    <t>VIÑA VIK SPA</t>
  </si>
  <si>
    <t>ACONCAGUA FOODS S.A.</t>
  </si>
  <si>
    <t>AGROFOODS CENTRAL VALLEY</t>
  </si>
  <si>
    <t>ADM. CENTRO COM. ALTO LAS CONDES LTDA.</t>
  </si>
  <si>
    <t>AGRICOLA LAS ENCINAS DE DIGUILLIN LTDA.</t>
  </si>
  <si>
    <t>FRUTICOLA OLMUE S.A.</t>
  </si>
  <si>
    <t>C_BERRUECO</t>
  </si>
  <si>
    <t>G_BERRUECO</t>
  </si>
  <si>
    <t>C_PMGD_FV_BERRUECO</t>
  </si>
  <si>
    <t>G_PMGD_FV_BERRUECO</t>
  </si>
  <si>
    <t>P.CORTES______015</t>
  </si>
  <si>
    <t>NETEO_CGED_PCOR_015Dx</t>
  </si>
  <si>
    <t>CONFLEYAD</t>
  </si>
  <si>
    <t>CONFECCIONES LEYAD LTDA</t>
  </si>
  <si>
    <t>INVERMAR_PV</t>
  </si>
  <si>
    <t>FRIGPTOVARAS</t>
  </si>
  <si>
    <t>C_PM5224</t>
  </si>
  <si>
    <t>G_PM5224</t>
  </si>
  <si>
    <t>C_PM5228</t>
  </si>
  <si>
    <t>G_PM5228</t>
  </si>
  <si>
    <t>PM5258</t>
  </si>
  <si>
    <t>AGRICOLA GONZALEZ LTDA-Molina 13.8</t>
  </si>
  <si>
    <t>ESSBIO HUALPEN</t>
  </si>
  <si>
    <t>C_QUITRALMAN</t>
  </si>
  <si>
    <t>G_QUITRALMAN</t>
  </si>
  <si>
    <t>Cinergia Chile SpA</t>
  </si>
  <si>
    <t>C_PMGD_TE_QUITRALMAN</t>
  </si>
  <si>
    <t>G_PMGD_TE_QUITRALMAN</t>
  </si>
  <si>
    <t>G_ROMERIA</t>
  </si>
  <si>
    <t>C_ROMERIA</t>
  </si>
  <si>
    <t>C_PM5230</t>
  </si>
  <si>
    <t>G_PM5230</t>
  </si>
  <si>
    <t>C_PM5229</t>
  </si>
  <si>
    <t>G_PM5229</t>
  </si>
  <si>
    <t>C_VILLA_SOLAR</t>
  </si>
  <si>
    <t xml:space="preserve"> </t>
  </si>
  <si>
    <t>100_50006</t>
  </si>
  <si>
    <t>100_50007</t>
  </si>
  <si>
    <t>COMCAMPO</t>
  </si>
  <si>
    <t>COMERC CAMPO</t>
  </si>
  <si>
    <t>100_50008</t>
  </si>
  <si>
    <t>GOR013066</t>
  </si>
  <si>
    <t>LARQ2366</t>
  </si>
  <si>
    <t>G_MEMBRILLO</t>
  </si>
  <si>
    <t>C_MEMBRILLO</t>
  </si>
  <si>
    <t>Parque Solar Membrillo</t>
  </si>
  <si>
    <t>G_PMGD_FV_MEMBRILLO</t>
  </si>
  <si>
    <t>C_PMGD_FV_MEMBRILLO</t>
  </si>
  <si>
    <t>C_PMGD_FV_VILLASOLAR</t>
  </si>
  <si>
    <t>G_PMGD_FV_VILLASOLAR</t>
  </si>
  <si>
    <t>VILLA_SOLAR</t>
  </si>
  <si>
    <t>TILBUL1366CT1</t>
  </si>
  <si>
    <t>PCORTES_CT4</t>
  </si>
  <si>
    <t>ECOM_GENERACION</t>
  </si>
  <si>
    <t>PM5246</t>
  </si>
  <si>
    <t>PM5247</t>
  </si>
  <si>
    <t>PM5244</t>
  </si>
  <si>
    <t>PM5245</t>
  </si>
  <si>
    <t>PM5280</t>
  </si>
  <si>
    <t>PM5281</t>
  </si>
  <si>
    <t>URCELAY HERMANOS S.A.</t>
  </si>
  <si>
    <t>PM5295</t>
  </si>
  <si>
    <t>AGRICOLA Y GANADERA CHILLAN VIEJO</t>
  </si>
  <si>
    <t>PM5276</t>
  </si>
  <si>
    <t>EMBOTELLADORA DOS BANDERAS</t>
  </si>
  <si>
    <t>PM5277</t>
  </si>
  <si>
    <t>PM5248</t>
  </si>
  <si>
    <t>PM5249</t>
  </si>
  <si>
    <t>EXPORTADORA ANAKENA LTDA</t>
  </si>
  <si>
    <t>PM5256</t>
  </si>
  <si>
    <t>SERVIVAL_LINARES</t>
  </si>
  <si>
    <t>SERVIVAL LINARES</t>
  </si>
  <si>
    <t>PM5252</t>
  </si>
  <si>
    <t>COMPAÑIA DE PETROLEOS DE CHILE COPEC</t>
  </si>
  <si>
    <t>PM5253</t>
  </si>
  <si>
    <t>COMPAÑIA DE PETROLEOS DE CHILE COPEC S.A.</t>
  </si>
  <si>
    <t>SAESARBONBLOQA</t>
  </si>
  <si>
    <t>SAESARBONBLOQB</t>
  </si>
  <si>
    <t>SAESARBONBLOQC</t>
  </si>
  <si>
    <t>RBONITOE1</t>
  </si>
  <si>
    <t>NETEO_SAESA_R.BON_023Dx</t>
  </si>
  <si>
    <t>C_SOLSTAINES</t>
  </si>
  <si>
    <t>G_SOLSTAINES</t>
  </si>
  <si>
    <t>G_PMGD_FV_SOLSTAINES</t>
  </si>
  <si>
    <t>C_PMGD_FV_SOLSTAINES</t>
  </si>
  <si>
    <t>ABICK_TRASALT</t>
  </si>
  <si>
    <t>C_PM5268</t>
  </si>
  <si>
    <t>G_PM5268</t>
  </si>
  <si>
    <t>C_PM5270</t>
  </si>
  <si>
    <t>G_PM5270</t>
  </si>
  <si>
    <t>CORPORACIÓN ADMINISTRATIVA DEL PODER JUDICIAL</t>
  </si>
  <si>
    <t>PM5271</t>
  </si>
  <si>
    <t xml:space="preserve">SOCIEDAD COMERCIAL E INDUSTRIAL PLASTICO TEMUCO </t>
  </si>
  <si>
    <t>C_PM5288</t>
  </si>
  <si>
    <t>G_PM5288</t>
  </si>
  <si>
    <t>C_nuevo_SOLSTAINES</t>
  </si>
  <si>
    <t>G_nuevo_SOLSTAINES</t>
  </si>
  <si>
    <t>C_PM5267</t>
  </si>
  <si>
    <t>G_PM5267</t>
  </si>
  <si>
    <t>ROMERIA</t>
  </si>
  <si>
    <t>C_PMGD_FV_ROMERIA</t>
  </si>
  <si>
    <t>G_PMGD_FV_ROMERIA</t>
  </si>
  <si>
    <t xml:space="preserve">FORESTAL_CAMELIO         </t>
  </si>
  <si>
    <t>C_MECO_CHILLAN</t>
  </si>
  <si>
    <t>G_MECO_CHILLAN</t>
  </si>
  <si>
    <t>MECO_CHILLAN</t>
  </si>
  <si>
    <t>C_PMGD_FV_MECO</t>
  </si>
  <si>
    <t>G_PMGD_FV_MECO</t>
  </si>
  <si>
    <t>100_50009</t>
  </si>
  <si>
    <t>SONNEDIX_ENERGY</t>
  </si>
  <si>
    <t>C_PINARES</t>
  </si>
  <si>
    <t>G_PINARES</t>
  </si>
  <si>
    <t>C_RINCON</t>
  </si>
  <si>
    <t>G_RINCON</t>
  </si>
  <si>
    <t>LIBERTADORES_SOLAR</t>
  </si>
  <si>
    <t>C_MERCURIO_SUR</t>
  </si>
  <si>
    <t>G_MERCURIO_SUR</t>
  </si>
  <si>
    <t>G_MERCURIO_SUR_CMG</t>
  </si>
  <si>
    <t>C_SANTA RITA</t>
  </si>
  <si>
    <t>G_SANTA RITA_CMG</t>
  </si>
  <si>
    <t>G_SANTA RITA</t>
  </si>
  <si>
    <t>C_PMGD_FV_SANTA_RITA</t>
  </si>
  <si>
    <t>G_PMGD_FV_SANTA_RITA</t>
  </si>
  <si>
    <t>C_PMGD_FV_MERCURIO_SUR</t>
  </si>
  <si>
    <t>G_PMGD_FV_MERCURIO_SUR</t>
  </si>
  <si>
    <t>PM5327</t>
  </si>
  <si>
    <t>GEOQUIM LTDA.</t>
  </si>
  <si>
    <t>PM5329</t>
  </si>
  <si>
    <t>SE BUIN-Alim VILLASECA</t>
  </si>
  <si>
    <t>PM5309</t>
  </si>
  <si>
    <t>PM5305</t>
  </si>
  <si>
    <t>PM5317</t>
  </si>
  <si>
    <t>PM5337</t>
  </si>
  <si>
    <t>MALL DEL CENTRO DE CONCEPCION S.A.</t>
  </si>
  <si>
    <t>PM5301</t>
  </si>
  <si>
    <t>PM5297</t>
  </si>
  <si>
    <t>PM5302</t>
  </si>
  <si>
    <t>PM5334</t>
  </si>
  <si>
    <t>PM5335</t>
  </si>
  <si>
    <t>PM5336</t>
  </si>
  <si>
    <t>INMOBILIARIA MALL VIÑA DEL MAR S.A</t>
  </si>
  <si>
    <t>PM5306</t>
  </si>
  <si>
    <t>PM5330</t>
  </si>
  <si>
    <t>SE SEP Fátima Barra 2-Alim Cervera</t>
  </si>
  <si>
    <t>PM5303</t>
  </si>
  <si>
    <t>PM5322</t>
  </si>
  <si>
    <t>JUAN MARCELO REYES</t>
  </si>
  <si>
    <t>PM5312</t>
  </si>
  <si>
    <t>INMOBILIARIA BRETAÑA LTDA.</t>
  </si>
  <si>
    <t>PM5304</t>
  </si>
  <si>
    <t>PM5328</t>
  </si>
  <si>
    <t>PM5321</t>
  </si>
  <si>
    <t>COMERCIAL COYAHUE LTDA.</t>
  </si>
  <si>
    <t>PM5298</t>
  </si>
  <si>
    <t>PM5307</t>
  </si>
  <si>
    <t>PM5313</t>
  </si>
  <si>
    <t>BESALCO</t>
  </si>
  <si>
    <t>AGRICOLA SUPER LTDA.</t>
  </si>
  <si>
    <t>PM5299</t>
  </si>
  <si>
    <t>PM5300</t>
  </si>
  <si>
    <t>SOC.AGRICOLA EL ALAMO LIMITADA</t>
  </si>
  <si>
    <t>SOCAG_EL_ALAMO</t>
  </si>
  <si>
    <t>RECONV_PICHIL_LO</t>
  </si>
  <si>
    <t>RECONV_BB_LO</t>
  </si>
  <si>
    <t>SODIMACLIC</t>
  </si>
  <si>
    <t>PESQMARANT4</t>
  </si>
  <si>
    <t>PESQUERA DEL MAR ANTÁRTICO S.A.</t>
  </si>
  <si>
    <t>AVENATOPNEG</t>
  </si>
  <si>
    <t>AVENATOP SPA</t>
  </si>
  <si>
    <t>LOSORBONBLOQA</t>
  </si>
  <si>
    <t>LOSORBONBLOQB</t>
  </si>
  <si>
    <t>LOSORBONBLOQC</t>
  </si>
  <si>
    <t>COYANCO</t>
  </si>
  <si>
    <t>CONCHA Y TORO S.A.</t>
  </si>
  <si>
    <t>AGROSILOS</t>
  </si>
  <si>
    <t>100_50010</t>
  </si>
  <si>
    <t>LINDXCHIRREAIH</t>
  </si>
  <si>
    <t>LINDXCHIRREAIH2</t>
  </si>
  <si>
    <t>LINDXAIHPILM</t>
  </si>
  <si>
    <t>LINDXAIHPILM2</t>
  </si>
  <si>
    <t>G_DON_PEDRO</t>
  </si>
  <si>
    <t>C_DON_PEDRO</t>
  </si>
  <si>
    <t>C_PMGD_TE_DON_PEDRO</t>
  </si>
  <si>
    <t>G_PMGD_TE_DON_PEDRO</t>
  </si>
  <si>
    <t>G_EL_PIUQUEN</t>
  </si>
  <si>
    <t>C_EL_PIUQUEN</t>
  </si>
  <si>
    <t>PFV_EL_PIUQUEN</t>
  </si>
  <si>
    <t>C_PMGD_FV_EL_PIUQUEN</t>
  </si>
  <si>
    <t>G_PMGD_FV_EL_PIUQUEN</t>
  </si>
  <si>
    <t>G_PENCAHUE_ESTE</t>
  </si>
  <si>
    <t>C_PENCAHUE_ESTE</t>
  </si>
  <si>
    <t>PS_PORVENIR</t>
  </si>
  <si>
    <t>C_PMGD_FV_PENCAHUE_ESTE</t>
  </si>
  <si>
    <t>G_PMGD_FV_PENCAHUE_ESTE</t>
  </si>
  <si>
    <t>PM5360</t>
  </si>
  <si>
    <t>ITI CHILE S.A.</t>
  </si>
  <si>
    <t>C_LINARES_SOLAR</t>
  </si>
  <si>
    <t>G_LINARES_SOLAR</t>
  </si>
  <si>
    <t>C_PMGD_FV_LINARES_SOLAR</t>
  </si>
  <si>
    <t>G_PMGD_FV_LINARES_SOLAR</t>
  </si>
  <si>
    <t>PM5359</t>
  </si>
  <si>
    <t>PM5361</t>
  </si>
  <si>
    <t>CENCOMMELIP</t>
  </si>
  <si>
    <t>PESQSANMELIP</t>
  </si>
  <si>
    <t>CENTROS COMERCIALES I SPA</t>
  </si>
  <si>
    <t>PESQUERA SANTA MARTA LTDA.</t>
  </si>
  <si>
    <t>CENCOMOSO</t>
  </si>
  <si>
    <t>PISCICOLA</t>
  </si>
  <si>
    <t>PISCICOLA ENTRE RIO LTDA.</t>
  </si>
  <si>
    <t>WOODSVALDI</t>
  </si>
  <si>
    <t>WOODS SPA</t>
  </si>
  <si>
    <t>DESCOMSAN</t>
  </si>
  <si>
    <t>G_PM5350</t>
  </si>
  <si>
    <t>C_PM5350</t>
  </si>
  <si>
    <t>G_DADINCO</t>
  </si>
  <si>
    <t>C_DADINCO</t>
  </si>
  <si>
    <t>G_PM5349</t>
  </si>
  <si>
    <t>C_PM5349</t>
  </si>
  <si>
    <t>G_SAN_CAMILO</t>
  </si>
  <si>
    <t>C_SAN_CAMILO</t>
  </si>
  <si>
    <t>G_PM5351</t>
  </si>
  <si>
    <t>C_PM5351</t>
  </si>
  <si>
    <t>RENTASPATIO</t>
  </si>
  <si>
    <t>G_EL_PIUQUÉN</t>
  </si>
  <si>
    <t>C_EL_PIUQUÉN</t>
  </si>
  <si>
    <t>G_LAS_CABRAS</t>
  </si>
  <si>
    <t>C_LAS_CABRAS</t>
  </si>
  <si>
    <t>LAS_CABRAS</t>
  </si>
  <si>
    <t>C_PMGD_FV_LAS_CABRAS</t>
  </si>
  <si>
    <t>G_PMGD_FV_LAS_CABRAS</t>
  </si>
  <si>
    <t>C_PITAO</t>
  </si>
  <si>
    <t>G_PITAO</t>
  </si>
  <si>
    <t>GR_PITAO</t>
  </si>
  <si>
    <t>C_PMGD_FV_PITAO</t>
  </si>
  <si>
    <t>G_PMGD_FV_PITAO</t>
  </si>
  <si>
    <t>C_LOS_LAGOS</t>
  </si>
  <si>
    <t>G_LOS_LAGOS</t>
  </si>
  <si>
    <t>LOS_LAGOS</t>
  </si>
  <si>
    <t>C_PMGD_FV_LOS_LAGOS</t>
  </si>
  <si>
    <t>G_PMGD_FV_LOS_LAGOS</t>
  </si>
  <si>
    <t>C_LAS_QUEMAS</t>
  </si>
  <si>
    <t>G_LAS_QUEMAS</t>
  </si>
  <si>
    <t>C_PMGD_TE_LAS_QUEMAS</t>
  </si>
  <si>
    <t>G_PMGD_TE_LAS_QUEMAS</t>
  </si>
  <si>
    <t>EGP_CHILE</t>
  </si>
  <si>
    <t>C_PMGD_FV_SAN_CAMILO</t>
  </si>
  <si>
    <t>G_PMGD_FV_SAN_CAMILO</t>
  </si>
  <si>
    <t>C_PMGD_FV_DADINCO</t>
  </si>
  <si>
    <t>G_PMGD_FV_DADINCO</t>
  </si>
  <si>
    <t>VINEDOS ERRAZURIZ OVALLE</t>
  </si>
  <si>
    <t>Inmobiliaria Solfrut</t>
  </si>
  <si>
    <t>C_SATURNO</t>
  </si>
  <si>
    <t>G_SATURNO</t>
  </si>
  <si>
    <t>C_PMGD_FV_SATURNO</t>
  </si>
  <si>
    <t>G_PMGD_FV_SATURNO</t>
  </si>
  <si>
    <t>C_HUAPE</t>
  </si>
  <si>
    <t>G_HUAPE</t>
  </si>
  <si>
    <t>FARMDO_ENERGY</t>
  </si>
  <si>
    <t>C_PMGD_FV_HUAPE</t>
  </si>
  <si>
    <t>G_PMGD_FV_HUAPE</t>
  </si>
  <si>
    <t>C_ORION</t>
  </si>
  <si>
    <t>G_ORION</t>
  </si>
  <si>
    <t>C_PMGD_FV_ORION</t>
  </si>
  <si>
    <t>G_PMGD_FV_ORION</t>
  </si>
  <si>
    <t>EBCO Energía</t>
  </si>
  <si>
    <t>PM5370</t>
  </si>
  <si>
    <t>VIÑA CARMEN S.A.</t>
  </si>
  <si>
    <t>PM5372</t>
  </si>
  <si>
    <t>ALIMENTOS Y FRUTOS S.A.</t>
  </si>
  <si>
    <t>PM5371</t>
  </si>
  <si>
    <t>COMERCIALIZADORA GARATE HERMANOS LTDA</t>
  </si>
  <si>
    <t>COMERCIAL BB TRADING</t>
  </si>
  <si>
    <t>C_PM5402</t>
  </si>
  <si>
    <t>G_PM5402</t>
  </si>
  <si>
    <t>C_PM5403</t>
  </si>
  <si>
    <t>G_PM5403</t>
  </si>
  <si>
    <t>C_SATURNO_NORTE</t>
  </si>
  <si>
    <t>G_SATURNO_NORTE</t>
  </si>
  <si>
    <t>C_PM5400</t>
  </si>
  <si>
    <t>G_PM5400</t>
  </si>
  <si>
    <t>SAESLAMISBLOQA</t>
  </si>
  <si>
    <t>SAESLAMISBLOQB</t>
  </si>
  <si>
    <t>SAESLAMISBLOQC</t>
  </si>
  <si>
    <t>NETEO_L.MISION_023Dx</t>
  </si>
  <si>
    <t>COPECPITRUF</t>
  </si>
  <si>
    <t>CIA. PETROLEOS DE CHILE COPEC S.A.</t>
  </si>
  <si>
    <t>INVAGUAMANSA</t>
  </si>
  <si>
    <t>INVERSIONES AGUA MANSA SPA</t>
  </si>
  <si>
    <t>C_PM5387</t>
  </si>
  <si>
    <t>G_PM5387</t>
  </si>
  <si>
    <t>PM5396</t>
  </si>
  <si>
    <t>PM5397</t>
  </si>
  <si>
    <t>CALBU SPA</t>
  </si>
  <si>
    <t>C_PM5390</t>
  </si>
  <si>
    <t>G_PM5390</t>
  </si>
  <si>
    <t>HOSPVALDI_2</t>
  </si>
  <si>
    <t>HOSPITAL BASE VALDIVIA</t>
  </si>
  <si>
    <t>HOSPVALDI_3</t>
  </si>
  <si>
    <t>LAMISION______023</t>
  </si>
  <si>
    <t>G_SANTA_ESTER</t>
  </si>
  <si>
    <t>C_SANTA_ESTER</t>
  </si>
  <si>
    <t>C_PMGD_FV_SANTA_ESTER</t>
  </si>
  <si>
    <t>G_PMGD_FV_SANTA_ESTER</t>
  </si>
  <si>
    <t>CABAÑA DEL LAGO</t>
  </si>
  <si>
    <t>KAIKEN SPA</t>
  </si>
  <si>
    <t>CABLAG</t>
  </si>
  <si>
    <t>KAIKEN</t>
  </si>
  <si>
    <t>FRIGORÍFICO PUERTO VARAS LTDA.</t>
  </si>
  <si>
    <t>FORESTAL FORVIR LTDA.</t>
  </si>
  <si>
    <t>MININCOCABRE1</t>
  </si>
  <si>
    <t>FORESTAL MININCO SPA</t>
  </si>
  <si>
    <t>RECONV_COCHARCAS</t>
  </si>
  <si>
    <t>C_MOYA</t>
  </si>
  <si>
    <t>G_MOYA</t>
  </si>
  <si>
    <t>MOYA</t>
  </si>
  <si>
    <t>G_PMGD_FV_MOYA</t>
  </si>
  <si>
    <t>C_PMGD_FV_MOYA</t>
  </si>
  <si>
    <t>FRONLLAIMBLOQA</t>
  </si>
  <si>
    <t>FRONLLAIMBLOQB</t>
  </si>
  <si>
    <t>FRONLLAIMBLOQC</t>
  </si>
  <si>
    <t>NETEO_LLAI_013Dx</t>
  </si>
  <si>
    <t>ECOCLIMCASTSAESA</t>
  </si>
  <si>
    <t>ECOCLIMA</t>
  </si>
  <si>
    <t>PM5394</t>
  </si>
  <si>
    <t>FRUIT SERVICE LTDA</t>
  </si>
  <si>
    <t>CL AGRICOLA EL ALAMO</t>
  </si>
  <si>
    <t>C_CAMPING</t>
  </si>
  <si>
    <t>G_CAMPING</t>
  </si>
  <si>
    <t>TACORA_ENERGY</t>
  </si>
  <si>
    <t>C_PM5426</t>
  </si>
  <si>
    <t>G_PM5426</t>
  </si>
  <si>
    <t>C_PMGD_TE_CAMPING</t>
  </si>
  <si>
    <t>G_PMGD_TE_CAMPING</t>
  </si>
  <si>
    <t>PM5398</t>
  </si>
  <si>
    <t>PM5408</t>
  </si>
  <si>
    <t>VICSA DRY LUMBER SPA</t>
  </si>
  <si>
    <t>ECOCLIMMELISAESA</t>
  </si>
  <si>
    <t>ECOCLIMPICARSAESA</t>
  </si>
  <si>
    <t>ECOCLIMPIDSAESA</t>
  </si>
  <si>
    <t>ECOCLIMVALDISAESA</t>
  </si>
  <si>
    <t>C_PM5427</t>
  </si>
  <si>
    <t>G_PM5427</t>
  </si>
  <si>
    <t>C_PMGD_FV_VICENTE</t>
  </si>
  <si>
    <t>G_PMGD_FV_VICENTE</t>
  </si>
  <si>
    <t>C_VICENTE</t>
  </si>
  <si>
    <t>G_VICENTE</t>
  </si>
  <si>
    <t>C_PM5429</t>
  </si>
  <si>
    <t>G_PM5429</t>
  </si>
  <si>
    <t>C_ALCALDESA</t>
  </si>
  <si>
    <t>G_ALCALDESA</t>
  </si>
  <si>
    <t>C_PM5425</t>
  </si>
  <si>
    <t>G_PM5425</t>
  </si>
  <si>
    <t>C_MUTUPIN</t>
  </si>
  <si>
    <t>G_MUTUPIN</t>
  </si>
  <si>
    <t>C_PMGD_FV_MUTUPIN</t>
  </si>
  <si>
    <t>G_PMGD_FV_MUTUPIN</t>
  </si>
  <si>
    <t>LLAIMA________023</t>
  </si>
  <si>
    <t>SOL_DEL_MAULE</t>
  </si>
  <si>
    <t>PM5395</t>
  </si>
  <si>
    <t>PM5407</t>
  </si>
  <si>
    <t>SOC AGRICOLA TRES REGINA SPA</t>
  </si>
  <si>
    <t>INVERSIONES SAN VICENTE SPA</t>
  </si>
  <si>
    <t>C_MURALLA</t>
  </si>
  <si>
    <t>G_MURALLA</t>
  </si>
  <si>
    <t>MURALLA</t>
  </si>
  <si>
    <t>C_PMGD_FV_MURALLA</t>
  </si>
  <si>
    <t>G_PMGD_FV_MURALLA</t>
  </si>
  <si>
    <t>C_PM5431</t>
  </si>
  <si>
    <t>G_PM5431</t>
  </si>
  <si>
    <t>C_PM5430</t>
  </si>
  <si>
    <t>G_PM5430</t>
  </si>
  <si>
    <t>C_PEGASUS</t>
  </si>
  <si>
    <t>G_PEGASUS</t>
  </si>
  <si>
    <t>C_PMGD_FV_PEGASUS</t>
  </si>
  <si>
    <t>G_PMGD_FV_PEGASUS</t>
  </si>
  <si>
    <t>C_EL_FLAMENCO</t>
  </si>
  <si>
    <t>G_EL_FLAMENCO</t>
  </si>
  <si>
    <t>FLAMENCO</t>
  </si>
  <si>
    <t>C_PMGD_FV_FLAMENCO</t>
  </si>
  <si>
    <t>G_PMGD_FV_FLAMENCO</t>
  </si>
  <si>
    <t>C_SANTA_LUISA</t>
  </si>
  <si>
    <t>G_SANTA_LUISA</t>
  </si>
  <si>
    <t>C_PMGD_FV_SANTA_LUISA</t>
  </si>
  <si>
    <t>G_PMGD_FV_SANTA_LUISA</t>
  </si>
  <si>
    <t>VICENTE_SOLAR</t>
  </si>
  <si>
    <t>PM5410</t>
  </si>
  <si>
    <t>EXPORTADORA RANCAGUA S.A.</t>
  </si>
  <si>
    <t>PM5414</t>
  </si>
  <si>
    <t>C_LA_FORESTA</t>
  </si>
  <si>
    <t>G_LA_FORESTA</t>
  </si>
  <si>
    <t>LOS_LIRIOS_SPA</t>
  </si>
  <si>
    <t>C_PMGD_FV_LA_FORESTA</t>
  </si>
  <si>
    <t>G_PMGD_FV_LA_FORESTA</t>
  </si>
  <si>
    <t>C_PM5442</t>
  </si>
  <si>
    <t>G_PM5442</t>
  </si>
  <si>
    <t>PM5421</t>
  </si>
  <si>
    <t>ARIMAIPO LIMITADA</t>
  </si>
  <si>
    <t>PM5420</t>
  </si>
  <si>
    <t>COMERCIAL CENTRO NUEVO</t>
  </si>
  <si>
    <t>HIDROELECTRICA_TRUENO</t>
  </si>
  <si>
    <t>ALCALDESA</t>
  </si>
  <si>
    <t>C_PMGD_FV_ALCALDESA</t>
  </si>
  <si>
    <t>G_PMGD_FV_ALCALDESA</t>
  </si>
  <si>
    <t>PM5412</t>
  </si>
  <si>
    <t>PRODUCTOS FERNANDEZ S.A</t>
  </si>
  <si>
    <t>C_EL_CEREZO</t>
  </si>
  <si>
    <t>G_EL_CEREZO</t>
  </si>
  <si>
    <t>BADINOTTIMEL</t>
  </si>
  <si>
    <t>BADINOTTI CHILE S.A.</t>
  </si>
  <si>
    <t>LLAI2366</t>
  </si>
  <si>
    <t>C_PMGD_TE_EL_CEREZO</t>
  </si>
  <si>
    <t>G_PMGD_TE_EL_CEREZO</t>
  </si>
  <si>
    <t>de_CHIRRE________023</t>
  </si>
  <si>
    <t>de_MELIPULLI_____220</t>
  </si>
  <si>
    <t>PATRICIA QUEZADA Y VALENZUELA ASOCIADOS LTDA</t>
  </si>
  <si>
    <t>de_SAN_CLEMENTE__066</t>
  </si>
  <si>
    <t>C_EL_CASTAÑO</t>
  </si>
  <si>
    <t>G_EL_CASTAÑO</t>
  </si>
  <si>
    <t>FV_EL_CASTAÑO</t>
  </si>
  <si>
    <t>C_PMGD_FV_EL_CASTAÑO</t>
  </si>
  <si>
    <t>G_PMGD_FV_EL_CASTAÑO</t>
  </si>
  <si>
    <t>C_CORTIJO</t>
  </si>
  <si>
    <t>G_CORTIJO</t>
  </si>
  <si>
    <t>FV_CORTIJO</t>
  </si>
  <si>
    <t>C_PMGD_FV_CORTIJO</t>
  </si>
  <si>
    <t>G_PMGD_FV_CORTIJO</t>
  </si>
  <si>
    <t>PM5464</t>
  </si>
  <si>
    <t>CORP. ADM. PODER JUDICIAL</t>
  </si>
  <si>
    <t>PM5451</t>
  </si>
  <si>
    <t>PM5448</t>
  </si>
  <si>
    <t>INMOBILIARIA E INV. PEUMAYEN S.A.</t>
  </si>
  <si>
    <t>C_PM5469</t>
  </si>
  <si>
    <t>G_PM5469</t>
  </si>
  <si>
    <t>AGR_PULMODON</t>
  </si>
  <si>
    <t>PM5449</t>
  </si>
  <si>
    <t>MONTES DE MOLINA SPA</t>
  </si>
  <si>
    <t>PM5447</t>
  </si>
  <si>
    <t>C_DAGOBERTO</t>
  </si>
  <si>
    <t>G_DAGOBERTO</t>
  </si>
  <si>
    <t>C_PMGD_TE_DAGOBERTO</t>
  </si>
  <si>
    <t>G_PMGD_TE_DAGOBERTO</t>
  </si>
  <si>
    <t>C_PM5472</t>
  </si>
  <si>
    <t>G_PM5472</t>
  </si>
  <si>
    <t>C_PEUMO</t>
  </si>
  <si>
    <t>G_PEUMO</t>
  </si>
  <si>
    <t>C_PMGD_FV_PEUMO</t>
  </si>
  <si>
    <t>G_PMGD_FV_PEUMO</t>
  </si>
  <si>
    <t>C_PM5474</t>
  </si>
  <si>
    <t>G_PM5474</t>
  </si>
  <si>
    <t>TERMPUYEHUE</t>
  </si>
  <si>
    <t>HOTEL TERMAS DE PUYEHUE</t>
  </si>
  <si>
    <t>SOCFORSERKO</t>
  </si>
  <si>
    <t>SOC.FORESTAL Y MADERERA SERKO LTDA.</t>
  </si>
  <si>
    <t>ADSUPERHIP2</t>
  </si>
  <si>
    <t>CORPJUDMEL</t>
  </si>
  <si>
    <t>ADMINISTR SUPERMERCADOS HIPER LTDA.</t>
  </si>
  <si>
    <t>CORPORACION ADMI DEL PODER JUDICIAL</t>
  </si>
  <si>
    <t>RAUQ1366_1</t>
  </si>
  <si>
    <t>C_PACHIRA</t>
  </si>
  <si>
    <t>G_PACHIRA</t>
  </si>
  <si>
    <t>C_PMGD_FV_PACHIRA</t>
  </si>
  <si>
    <t>G_PMGD_FV_PACHIRA</t>
  </si>
  <si>
    <t>PM5480</t>
  </si>
  <si>
    <t>GENDARMERIA DE CHILE DIRECCION REGIONAL</t>
  </si>
  <si>
    <t>PM5477</t>
  </si>
  <si>
    <t>PM5496</t>
  </si>
  <si>
    <t>PUELCHE S.A</t>
  </si>
  <si>
    <t>FORESTAL AITUE LTDA.</t>
  </si>
  <si>
    <t>PM5493</t>
  </si>
  <si>
    <t>DIRECCION GENERAL DE AERONAUTICA CIVIL</t>
  </si>
  <si>
    <t>PM5515</t>
  </si>
  <si>
    <t>CLIMANDEF LTDA</t>
  </si>
  <si>
    <t>C_MELI</t>
  </si>
  <si>
    <t>G_MELI</t>
  </si>
  <si>
    <t>CGE_C</t>
  </si>
  <si>
    <t>C_PM5518</t>
  </si>
  <si>
    <t>G_PM5518</t>
  </si>
  <si>
    <t>PM5490</t>
  </si>
  <si>
    <t>FRUTA DEL MAIPO SOCIEDAD CONCESIONARIA S.A.</t>
  </si>
  <si>
    <t>AQUAGEN</t>
  </si>
  <si>
    <t>AQUAGEN CHILE S.A.</t>
  </si>
  <si>
    <t>PM5475</t>
  </si>
  <si>
    <t>PM5476</t>
  </si>
  <si>
    <t>UNIVERSIDAD DE TALCA</t>
  </si>
  <si>
    <t>PM5495</t>
  </si>
  <si>
    <t>GOBIERNO REGIONAL DEL MAULE</t>
  </si>
  <si>
    <t>C_PM5517</t>
  </si>
  <si>
    <t>G_PM5517</t>
  </si>
  <si>
    <t>C_ERINOME</t>
  </si>
  <si>
    <t>G_ERINOME</t>
  </si>
  <si>
    <t>LUCIANO_SOLAR</t>
  </si>
  <si>
    <t>C_PMGD_FV_ERINOME</t>
  </si>
  <si>
    <t>G_PMGD_FV_ERINOME</t>
  </si>
  <si>
    <t>PM5482</t>
  </si>
  <si>
    <t>MACAYA Y CIA LTDA.</t>
  </si>
  <si>
    <t>PM5481</t>
  </si>
  <si>
    <t>BODECEN</t>
  </si>
  <si>
    <t>DIRAERONUT</t>
  </si>
  <si>
    <t>GLACIARES</t>
  </si>
  <si>
    <t>DIRECCION GRAL. AERONAUTICA CIVIL</t>
  </si>
  <si>
    <t>LOS GLACIARES S.A.</t>
  </si>
  <si>
    <t>PATRICIOEGUINEZ</t>
  </si>
  <si>
    <t>PATRICIO E. GUINEZ BARRA</t>
  </si>
  <si>
    <t>SEMLLANQUI</t>
  </si>
  <si>
    <t>SEMILLAS LLANQUIHUE LTDA</t>
  </si>
  <si>
    <t>INMOBILIARIA OTOÑAL LTDA</t>
  </si>
  <si>
    <t>INMOBOTONAL</t>
  </si>
  <si>
    <t>ECOCLIMLTAMSAESA</t>
  </si>
  <si>
    <t>COMPEMPMONT</t>
  </si>
  <si>
    <t>COMPLEJO PENITENCIARIO PUERTO MONTT</t>
  </si>
  <si>
    <t>COMPENVALD</t>
  </si>
  <si>
    <t>COMPLEJO PENITENCIARIO DE VALDIVIA</t>
  </si>
  <si>
    <t>RECONV_PICHIL_SA</t>
  </si>
  <si>
    <t>AGRILASLOMAS</t>
  </si>
  <si>
    <t>AGRICOLA LAS LOMAS LTDA.</t>
  </si>
  <si>
    <t>ALEJANDRNOVOA</t>
  </si>
  <si>
    <t>THELMALYNER</t>
  </si>
  <si>
    <t>ALEJANDRO NOVOA DEL RIO</t>
  </si>
  <si>
    <t>THELMA LYNER GUTSCHE</t>
  </si>
  <si>
    <t>AGRIDONOTTO</t>
  </si>
  <si>
    <t>SOC. AGRICOLA DON OTTO LTDA</t>
  </si>
  <si>
    <t>AGRIAGROMAR</t>
  </si>
  <si>
    <t>AGRICOLA AGROMAR LTDA.</t>
  </si>
  <si>
    <t>SOCAGRICOMHYZ</t>
  </si>
  <si>
    <t>SOCIEDAD AGRICOLA Y COMERCIAL H&amp;Z LTDA.</t>
  </si>
  <si>
    <t>AGRIKELSOVIC</t>
  </si>
  <si>
    <t>AGRICOLA KELSO LTDA</t>
  </si>
  <si>
    <t>SGA 21-1</t>
  </si>
  <si>
    <t>SGA 21-2</t>
  </si>
  <si>
    <t>SGA 24</t>
  </si>
  <si>
    <t>SGA 27-2</t>
  </si>
  <si>
    <t>SGA 27-1</t>
  </si>
  <si>
    <t>SGA 28</t>
  </si>
  <si>
    <t>SGA 6</t>
  </si>
  <si>
    <t>SGA 18</t>
  </si>
  <si>
    <t>SGA 17</t>
  </si>
  <si>
    <t>SGA 25</t>
  </si>
  <si>
    <t>SGA 19</t>
  </si>
  <si>
    <t>GR_CIPRES</t>
  </si>
  <si>
    <t>PM5497</t>
  </si>
  <si>
    <t>WALMART CHILE S.A.</t>
  </si>
  <si>
    <t>PM5523</t>
  </si>
  <si>
    <t>CORP. CULTURA Y LAS  ARTES</t>
  </si>
  <si>
    <t>PM5501</t>
  </si>
  <si>
    <t>POLICIA DE INVESTIGACIONES</t>
  </si>
  <si>
    <t>PM5526</t>
  </si>
  <si>
    <t>SOC.COMERCIAL E INDUSTRIAL SANTA MARIA</t>
  </si>
  <si>
    <t>PM5522</t>
  </si>
  <si>
    <t>AGROINDUSTRIAL ANAPROC S.A.</t>
  </si>
  <si>
    <t>LASMERCEDES</t>
  </si>
  <si>
    <t>LAS MERCEDES</t>
  </si>
  <si>
    <t>PM5530</t>
  </si>
  <si>
    <t>PACKING SAN JAVIER S.A</t>
  </si>
  <si>
    <t>PM5520</t>
  </si>
  <si>
    <t>ALUMGLASS CHILE S.A.-Lautaro 13.8</t>
  </si>
  <si>
    <t>PM5499</t>
  </si>
  <si>
    <t>SALINAS Y FABRES S.A.</t>
  </si>
  <si>
    <t>PM5500</t>
  </si>
  <si>
    <t>EMBALAJES Y FRIO BONATERRA S.A.</t>
  </si>
  <si>
    <t>PM5498</t>
  </si>
  <si>
    <t>AGROINDUSTRIAL LOS CARRIZOS</t>
  </si>
  <si>
    <t>CLANVCTEBLOQA</t>
  </si>
  <si>
    <t>CLANVCTEBLOQB</t>
  </si>
  <si>
    <t>CLANVCTEBLOQC</t>
  </si>
  <si>
    <t>PM5505</t>
  </si>
  <si>
    <t>PM5506</t>
  </si>
  <si>
    <t>PM5502</t>
  </si>
  <si>
    <t>PISCICULTURA AQUASAN  S.A.</t>
  </si>
  <si>
    <t>SALMONES BLUMAR S.A.</t>
  </si>
  <si>
    <t>ESP. ASFALTICAS BITUMIX</t>
  </si>
  <si>
    <t>AGR_GONZALEZ</t>
  </si>
  <si>
    <t>ECOCLIMANCISAESA</t>
  </si>
  <si>
    <t>MOLLERHOLT</t>
  </si>
  <si>
    <t>MOLLER HOLTKAMP CARLOS</t>
  </si>
  <si>
    <t>RODOLFOMATTHEI</t>
  </si>
  <si>
    <t>RODOLFO OSCAR MATTHEI JENSEN</t>
  </si>
  <si>
    <t>JUANCARLOSTAMPIER</t>
  </si>
  <si>
    <t>JUAN CARLOS TAMPIER BERTIN</t>
  </si>
  <si>
    <t>AGRIRBLANCOSPA</t>
  </si>
  <si>
    <t>AGRICOLA RIO BLANCO SPA</t>
  </si>
  <si>
    <t>HUGOPTRICMARTIN</t>
  </si>
  <si>
    <t>AGRIGANPILAR</t>
  </si>
  <si>
    <t>AGRICOLA Y GANADERA EL PILAR LTDA.</t>
  </si>
  <si>
    <t>AGRIGANPILAR2</t>
  </si>
  <si>
    <t>AGRICOPIHUES</t>
  </si>
  <si>
    <t>AGRICOLA LOS COPIHUES LTDA.</t>
  </si>
  <si>
    <t>AGRILONCOYEN</t>
  </si>
  <si>
    <t>AGRICOLA LONCOYEN LTDA.</t>
  </si>
  <si>
    <t>LIDERMELIPU2</t>
  </si>
  <si>
    <t>AGROANGOL</t>
  </si>
  <si>
    <t>AGROANGOL SPA</t>
  </si>
  <si>
    <t>INMOPOCENPICAR</t>
  </si>
  <si>
    <t>SOCAGRISANANDRES</t>
  </si>
  <si>
    <t>SOCIEDAD AGRICOLA SAN ANDRES LTDA.</t>
  </si>
  <si>
    <t>AGRICASASDELAUNION</t>
  </si>
  <si>
    <t>AGRÍCOLA CASAS DE LA UNIÓN LTDA</t>
  </si>
  <si>
    <t>AGRICASASDELAUNION2</t>
  </si>
  <si>
    <t>CHRISTIANBOLOMEY</t>
  </si>
  <si>
    <t>CHRISTIAN MARCELO BOLOMEY SCHUSTER</t>
  </si>
  <si>
    <t>ECOCLIMPURRISAESA</t>
  </si>
  <si>
    <t>SICINMEINVLAGOVILLAR</t>
  </si>
  <si>
    <t>SOC INM E INV LAGO VILLARRICA LTDA</t>
  </si>
  <si>
    <t>AGRICOPIHUES2</t>
  </si>
  <si>
    <t>AGRICOMERFDOROBLES</t>
  </si>
  <si>
    <t>AGRI.COMER.GA FDO. LOS ROBLES LTDA.</t>
  </si>
  <si>
    <t>AGRICOMERFDOROBLES2</t>
  </si>
  <si>
    <t>AGRIGANFORESMARIAE</t>
  </si>
  <si>
    <t>AGRICOLA GANADERA Y FORESTAL MARIA ESTER S.A.</t>
  </si>
  <si>
    <t>AGRIGANFORESMARIAE2</t>
  </si>
  <si>
    <t>PATRICIOLTDAGRI</t>
  </si>
  <si>
    <t>DON PATRICIO LTDA AGRICOLA</t>
  </si>
  <si>
    <t>FORESTNAHUEL</t>
  </si>
  <si>
    <t>FORESTAL NAHUELBUTA SPA</t>
  </si>
  <si>
    <t>WATT_OS</t>
  </si>
  <si>
    <t>WATT_OS2</t>
  </si>
  <si>
    <t>PM5544</t>
  </si>
  <si>
    <t>FRIPACK SERVICE SPA</t>
  </si>
  <si>
    <t>RECONV_CAST</t>
  </si>
  <si>
    <t>C_PM5547</t>
  </si>
  <si>
    <t>G_PM5547</t>
  </si>
  <si>
    <t>PM5532</t>
  </si>
  <si>
    <t>AGROINDUSTRIAL PANAGRO</t>
  </si>
  <si>
    <t>PM5542</t>
  </si>
  <si>
    <t>SOC. INVERSIONES Y ARIDOS SAN VICENTE LTDA</t>
  </si>
  <si>
    <t>BLUMAR2</t>
  </si>
  <si>
    <t>FRUTRIOPITRUNCO</t>
  </si>
  <si>
    <t>FRUTICOLA RIO PITRUNCO SPA</t>
  </si>
  <si>
    <t>CIASALMDALC</t>
  </si>
  <si>
    <t>CIA.SALM.DALCAHUE LTDA.</t>
  </si>
  <si>
    <t>SOCCOMCRIOLLO</t>
  </si>
  <si>
    <t>SOCIEDAD COMERCIAL CORTE CRIOLLO SPA</t>
  </si>
  <si>
    <t>PM5538</t>
  </si>
  <si>
    <t>PM5534</t>
  </si>
  <si>
    <t>AGRICOLA NUEVA GRANEROS LTDA</t>
  </si>
  <si>
    <t>GREEN PACK SERVICES SPA</t>
  </si>
  <si>
    <t>RECONV_LNEG</t>
  </si>
  <si>
    <t>AGRIQUILACOYAN</t>
  </si>
  <si>
    <t>AGRICOLA QUILACOYAN LTDA.</t>
  </si>
  <si>
    <t>JOSEMARAMBIOLONCO</t>
  </si>
  <si>
    <t>JOSE MARAMBIO AVARIA</t>
  </si>
  <si>
    <t>C_SAN_ANTONIO</t>
  </si>
  <si>
    <t>G_SAN_ANTONIO</t>
  </si>
  <si>
    <t>G_PMGD_FV_SAN_ANTONIO</t>
  </si>
  <si>
    <t>C_PMGD_FV_SAN_ANTONIO</t>
  </si>
  <si>
    <t>MELI</t>
  </si>
  <si>
    <t>C_PMGD_FV_MELI</t>
  </si>
  <si>
    <t>G_PMGD_FV_MELI</t>
  </si>
  <si>
    <t>INVAGROCOMYTURELMAQUI</t>
  </si>
  <si>
    <t>INV AGROCOMERCIAL Y TURISMO EL MAQU</t>
  </si>
  <si>
    <t>PM5533</t>
  </si>
  <si>
    <t>AGRICOLA LA CEBRA SPA</t>
  </si>
  <si>
    <t>ASERRCOLPO</t>
  </si>
  <si>
    <t>ASERRADERO COLPO LIMITADA</t>
  </si>
  <si>
    <t>PM5543</t>
  </si>
  <si>
    <t>CENTRAL FRUTÍCOLA LONTUE</t>
  </si>
  <si>
    <t>MEYNETHOHMANNNEG</t>
  </si>
  <si>
    <t>MEYNET HOHMANN GASTON ROLANDO</t>
  </si>
  <si>
    <t>AGRIELMEMBRILLO</t>
  </si>
  <si>
    <t>AGRICOLA EL MEMBRILLO LIMITADA</t>
  </si>
  <si>
    <t>AGRILAPLAZASPA</t>
  </si>
  <si>
    <t>AGRICOLA LA PLAZA SPA.</t>
  </si>
  <si>
    <t>SEALANDPAR</t>
  </si>
  <si>
    <t>SEALAND AQUACULTURE S.A.</t>
  </si>
  <si>
    <t>PM5539</t>
  </si>
  <si>
    <t>KARELHRDINA</t>
  </si>
  <si>
    <t>KAREL HRDINA SCHILLING</t>
  </si>
  <si>
    <t>C_PM5549</t>
  </si>
  <si>
    <t>G_PM5549</t>
  </si>
  <si>
    <t>C_CURICURA</t>
  </si>
  <si>
    <t>G_CURICURA</t>
  </si>
  <si>
    <t>AURORA_SPA</t>
  </si>
  <si>
    <t>C_PMGD_FV_CURICURA</t>
  </si>
  <si>
    <t>G_PMGD_FV_CURICURA</t>
  </si>
  <si>
    <t>PM5536</t>
  </si>
  <si>
    <t>METALMECANICA D Y S LTDA</t>
  </si>
  <si>
    <t>PM5535</t>
  </si>
  <si>
    <t>AGRIC. GREEN SEED LTDA.</t>
  </si>
  <si>
    <t>C_PM5548</t>
  </si>
  <si>
    <t>G_PM5548</t>
  </si>
  <si>
    <t>PFV_LAS_TENCAS</t>
  </si>
  <si>
    <t>C_PMGD_FV_LAS_TENCAS</t>
  </si>
  <si>
    <t>G_PMGD_FV_LAS_TENCAS</t>
  </si>
  <si>
    <t>C_LAS_TENCAS</t>
  </si>
  <si>
    <t>G_LAS_TENCAS</t>
  </si>
  <si>
    <t>PM5541</t>
  </si>
  <si>
    <t>AGROFRUTA LIMITADA</t>
  </si>
  <si>
    <t>C_PM5551</t>
  </si>
  <si>
    <t>G_PM5551</t>
  </si>
  <si>
    <t>C_LA_PALMA</t>
  </si>
  <si>
    <t>G_LA_PALMA</t>
  </si>
  <si>
    <t>C_PMGD_FV_LA_PALMA</t>
  </si>
  <si>
    <t>G_PMGD_FV_LA_PALMA</t>
  </si>
  <si>
    <t>AGRICAMPOVERDELTDA</t>
  </si>
  <si>
    <t>AGRICOLA CAMPO VERDE LTDA</t>
  </si>
  <si>
    <t>CUENCA_SOLAR_SPA</t>
  </si>
  <si>
    <t>ALTOHORIZONTE</t>
  </si>
  <si>
    <t>ALTO HORIZONTE</t>
  </si>
  <si>
    <t>TERMASDECHILLAN</t>
  </si>
  <si>
    <t>TERMAS DE CHILLAN</t>
  </si>
  <si>
    <t>LINDXBBCOSO</t>
  </si>
  <si>
    <t>LINDXBBCOSO2</t>
  </si>
  <si>
    <t>de_B.BLANCO______023</t>
  </si>
  <si>
    <t>100_50011</t>
  </si>
  <si>
    <t>LAPALMA1366</t>
  </si>
  <si>
    <t>LOSORNEGBLOQA</t>
  </si>
  <si>
    <t>LOSORNEGBLOQB</t>
  </si>
  <si>
    <t>LOSORNEGBLOQC</t>
  </si>
  <si>
    <t>GM_ENERGY</t>
  </si>
  <si>
    <t>ACIERTA_ENERGIA</t>
  </si>
  <si>
    <t>PM5567</t>
  </si>
  <si>
    <t>MADERERA SAN RAFAEL S.A.</t>
  </si>
  <si>
    <t>G_PUELCHE</t>
  </si>
  <si>
    <t>C_PUELCHE</t>
  </si>
  <si>
    <t>C_PMGD_FV_PUELCHE</t>
  </si>
  <si>
    <t>G_PMGD_FV_PUELCHE</t>
  </si>
  <si>
    <t>C_PM5579</t>
  </si>
  <si>
    <t>G_PM5579</t>
  </si>
  <si>
    <t>PM5566</t>
  </si>
  <si>
    <t>JAVIER P GUTIERREZ FORESTAL</t>
  </si>
  <si>
    <t>C_ZORZAL</t>
  </si>
  <si>
    <t>G_ZORZAL</t>
  </si>
  <si>
    <t>PFV_EL_ZORZAL</t>
  </si>
  <si>
    <t>C_PMGD_FV_ZORZAL</t>
  </si>
  <si>
    <t>G_PMGD_FV_ZORZAL</t>
  </si>
  <si>
    <t>C_PM5574</t>
  </si>
  <si>
    <t>G_PM5574</t>
  </si>
  <si>
    <t>PM5560</t>
  </si>
  <si>
    <t>C_LOS_TORDOS</t>
  </si>
  <si>
    <t>G_LOS_TORDOS</t>
  </si>
  <si>
    <t>PFV_LOS_TORDOS</t>
  </si>
  <si>
    <t>C_PMGD_FV_LOS_TORDOS</t>
  </si>
  <si>
    <t>G_PMGD_FV_LOS_TORDOS</t>
  </si>
  <si>
    <t>C_PM5578</t>
  </si>
  <si>
    <t>G_PM5578</t>
  </si>
  <si>
    <t>PM5571</t>
  </si>
  <si>
    <t>CORP. ADMINISTRATIVA DEL PODER JUDICIAL</t>
  </si>
  <si>
    <t>RECONV_IMP</t>
  </si>
  <si>
    <t>MEYNETHOHMANN</t>
  </si>
  <si>
    <t>INMYAGRIROMERO</t>
  </si>
  <si>
    <t>INM. Y AGRICOLA ROMERO ARRAU LTDA</t>
  </si>
  <si>
    <t>MULTISEAPAR</t>
  </si>
  <si>
    <t>MULTISEA S.A.</t>
  </si>
  <si>
    <t>AGRIWILLER</t>
  </si>
  <si>
    <t>AGRICOLA WILLER WILLER LTDA</t>
  </si>
  <si>
    <t>AGRITRUCAO</t>
  </si>
  <si>
    <t>AGRITRUCAO2</t>
  </si>
  <si>
    <t>AGRITRUCAO3</t>
  </si>
  <si>
    <t>AGRITRUCAO4</t>
  </si>
  <si>
    <t>AGRICOLA TRUCAO S.A.</t>
  </si>
  <si>
    <t>C_SAN_CARLOS</t>
  </si>
  <si>
    <t>G_SAN_CARLOS</t>
  </si>
  <si>
    <t>C_PMGD_FV_SAN_CARLOS</t>
  </si>
  <si>
    <t>G_PMGD_FV_SAN_CARLOS</t>
  </si>
  <si>
    <t>PM5563</t>
  </si>
  <si>
    <t>CLINICA ALEMANA DE TEMUCO S.A.</t>
  </si>
  <si>
    <t xml:space="preserve">CERMAQ CHILE S.A.                                 </t>
  </si>
  <si>
    <t>PROSERVICEBIOBIO</t>
  </si>
  <si>
    <t>PROSERVICE BIO BIO</t>
  </si>
  <si>
    <t>ECOCLIMLUNISAESA</t>
  </si>
  <si>
    <t>ECOCLIMPVARASSAESA</t>
  </si>
  <si>
    <t>ACUÍCOLA E INVERSIONES NALCAHUE LIMITADA</t>
  </si>
  <si>
    <t>TOESCA</t>
  </si>
  <si>
    <t>LUIS DE LA BARRA STROBEL</t>
  </si>
  <si>
    <t>INMOBILIARIAS RENTAS COMERCIALES SPA</t>
  </si>
  <si>
    <t>C_CARACOLES</t>
  </si>
  <si>
    <t>G_CARACOLES</t>
  </si>
  <si>
    <t>C_PMGD_FV_CARACOLES</t>
  </si>
  <si>
    <t>G_PMGD_FV_CARACOLES</t>
  </si>
  <si>
    <t>C_NANCAGUA</t>
  </si>
  <si>
    <t>G_NANCAGUA</t>
  </si>
  <si>
    <t>C_PMGD_FV_NANCAGUA</t>
  </si>
  <si>
    <t>G_PMGD_FV_NANCAGUA</t>
  </si>
  <si>
    <t>MURALLA_II</t>
  </si>
  <si>
    <t>C_GABARDO</t>
  </si>
  <si>
    <t>G_GABARDO</t>
  </si>
  <si>
    <t>C_PMGD_FV_GABARDO</t>
  </si>
  <si>
    <t>G_PMGD_FV_GABARDO</t>
  </si>
  <si>
    <t>SALADO_ENERGY</t>
  </si>
  <si>
    <t>IEH_SOLAR</t>
  </si>
  <si>
    <t>PM5597</t>
  </si>
  <si>
    <t>WINE PACKAGING &amp; LOGISTIC S.A.</t>
  </si>
  <si>
    <t>PM5583</t>
  </si>
  <si>
    <t>EXPORTADORA FRUTTITA SpA</t>
  </si>
  <si>
    <t>C_PM5594</t>
  </si>
  <si>
    <t>G_PM5594</t>
  </si>
  <si>
    <t>C_ENCINO</t>
  </si>
  <si>
    <t>G_ENCINO</t>
  </si>
  <si>
    <t>ENCINO_SPA</t>
  </si>
  <si>
    <t>C_PMGD_FV_ENCINO</t>
  </si>
  <si>
    <t>G_PMGD_FV_ENCINO</t>
  </si>
  <si>
    <t>G_PM5586</t>
  </si>
  <si>
    <t>C_PM5586</t>
  </si>
  <si>
    <t>G_PM5588</t>
  </si>
  <si>
    <t>C_PM5588</t>
  </si>
  <si>
    <t>C_PM5595</t>
  </si>
  <si>
    <t>G_PM5595</t>
  </si>
  <si>
    <t>C_PANGUI_AEROPUERTO</t>
  </si>
  <si>
    <t>G_PANGUI_AEROPUERTO</t>
  </si>
  <si>
    <t>RETIRO_SPA</t>
  </si>
  <si>
    <t>RECONV_MIS</t>
  </si>
  <si>
    <t>INMOBOTONAL2</t>
  </si>
  <si>
    <t>PM5582</t>
  </si>
  <si>
    <t>HIPERMERCADOS TOTTUS S.A.</t>
  </si>
  <si>
    <t>ECOCLIMMARISAESA</t>
  </si>
  <si>
    <t>AGRIMONCOPULLI</t>
  </si>
  <si>
    <t>AGRICOLA MONCOPULLI S.A.</t>
  </si>
  <si>
    <t>ECOCLIMQUELLSAESA</t>
  </si>
  <si>
    <t>PM5645</t>
  </si>
  <si>
    <t>SCHÜSSLER</t>
  </si>
  <si>
    <t>PM5669</t>
  </si>
  <si>
    <t>IMP Y EXP CLEVER LTDA.</t>
  </si>
  <si>
    <t>G_LAS_CATITAS</t>
  </si>
  <si>
    <t>C_LAS_CATITAS</t>
  </si>
  <si>
    <t>C_PM5667</t>
  </si>
  <si>
    <t>G_PM5667</t>
  </si>
  <si>
    <t>LAS_CATITAS_SPA</t>
  </si>
  <si>
    <t>C_PMGD_FV_LAS_CATITAS</t>
  </si>
  <si>
    <t>G_PMGD_FV_LAS_CATITAS</t>
  </si>
  <si>
    <t>PM5654</t>
  </si>
  <si>
    <t>PM5663</t>
  </si>
  <si>
    <t>PM5664</t>
  </si>
  <si>
    <t>MADERERA INDALICIO NUÑEZ</t>
  </si>
  <si>
    <t>HERNAN EUGENIO VALDES CHAMORRO</t>
  </si>
  <si>
    <t>CLAUDIO MUNOZ ROZZI</t>
  </si>
  <si>
    <t>PM5633</t>
  </si>
  <si>
    <t>FRUTIZANO S.A.</t>
  </si>
  <si>
    <t>PM5632</t>
  </si>
  <si>
    <t>PM5618</t>
  </si>
  <si>
    <t>CLINICA BIO-BIO S.A.</t>
  </si>
  <si>
    <t>PM5617</t>
  </si>
  <si>
    <t>ALIMENTOS CONCENTRADOS</t>
  </si>
  <si>
    <t>PM5605</t>
  </si>
  <si>
    <t>SOCIEDAD COMERCIAL ALFAPLAS Y CIA. LTDA.</t>
  </si>
  <si>
    <t>PM5637</t>
  </si>
  <si>
    <t>EMPRESAS LOURDES S.A.</t>
  </si>
  <si>
    <t>PM5611</t>
  </si>
  <si>
    <t>BLOCKS AND CUTSTOCK S.A.</t>
  </si>
  <si>
    <t>PM5642</t>
  </si>
  <si>
    <t>PM5643</t>
  </si>
  <si>
    <t>AGRISOUTH</t>
  </si>
  <si>
    <t>PM5614</t>
  </si>
  <si>
    <t>PM5615</t>
  </si>
  <si>
    <t>UNIVERSIDAD DE LA FRONTERA</t>
  </si>
  <si>
    <t>CODIFRLICANBLOQA</t>
  </si>
  <si>
    <t>CODIFRLICANBLOQB</t>
  </si>
  <si>
    <t>CODIFRLICANBLOQC</t>
  </si>
  <si>
    <t>SURLAT INDUSTRIAL S.A.</t>
  </si>
  <si>
    <t>PM5631</t>
  </si>
  <si>
    <t>PM5656</t>
  </si>
  <si>
    <t>EDUARDO MUNOZ CAMPOS</t>
  </si>
  <si>
    <t>PM5602</t>
  </si>
  <si>
    <t>PM5652</t>
  </si>
  <si>
    <t>IND. MAD. PROSPERIDAD S.A.</t>
  </si>
  <si>
    <t>PM5619</t>
  </si>
  <si>
    <t>PM5620</t>
  </si>
  <si>
    <t>INDUSTRIAL GLOVER S.P.A.</t>
  </si>
  <si>
    <t>PM5630</t>
  </si>
  <si>
    <t>PM5636</t>
  </si>
  <si>
    <t>FORESTAL ANDES LTDA.</t>
  </si>
  <si>
    <t>PM5646</t>
  </si>
  <si>
    <t>PM5621</t>
  </si>
  <si>
    <t>COLCHONES ROSEN S.A.I.C.</t>
  </si>
  <si>
    <t>PM5622</t>
  </si>
  <si>
    <t>AGROINDUSTRIAL RAUQUEN S.A.</t>
  </si>
  <si>
    <t>PM5658</t>
  </si>
  <si>
    <t>SAN NICOLAS WINES S.A.</t>
  </si>
  <si>
    <t>PM5653</t>
  </si>
  <si>
    <t>AQUAGRO LTDA.</t>
  </si>
  <si>
    <t>PM5655</t>
  </si>
  <si>
    <t>PM5660</t>
  </si>
  <si>
    <t>PM5647</t>
  </si>
  <si>
    <t>3 VOLCANES</t>
  </si>
  <si>
    <t>PM5634</t>
  </si>
  <si>
    <t>PM5601</t>
  </si>
  <si>
    <t>PM5603</t>
  </si>
  <si>
    <t>PM5606</t>
  </si>
  <si>
    <t>PM5607</t>
  </si>
  <si>
    <t>PM5608</t>
  </si>
  <si>
    <t>PM5609</t>
  </si>
  <si>
    <t>PM5610</t>
  </si>
  <si>
    <t>PM5638</t>
  </si>
  <si>
    <t>PM5648</t>
  </si>
  <si>
    <t>PM5668</t>
  </si>
  <si>
    <t>SOCIEDAD CASINO DE JUEGOS DE TALCA</t>
  </si>
  <si>
    <t>PLAZA MAULE S.A.</t>
  </si>
  <si>
    <t>PRODUCTOS FERNANDEZ S.A.</t>
  </si>
  <si>
    <t>AGROCEPIA S.A.</t>
  </si>
  <si>
    <t>SERVICIO DE GESTION INMOBILIARIA LTDA.</t>
  </si>
  <si>
    <t>PM5629</t>
  </si>
  <si>
    <t>HUALPEN GAS S.A.</t>
  </si>
  <si>
    <t>EXP_ANAKENA</t>
  </si>
  <si>
    <t>MADERASANCHILE</t>
  </si>
  <si>
    <t>MADERAS ANCHILE SPA</t>
  </si>
  <si>
    <t>C_LAGUNITAS</t>
  </si>
  <si>
    <t>G_LAGUNITAS</t>
  </si>
  <si>
    <t>LAGUNITAS_SPA</t>
  </si>
  <si>
    <t>G_PMGD_TE_LAGUNITAS</t>
  </si>
  <si>
    <t>C_PMGD_TE_LAGUNITAS</t>
  </si>
  <si>
    <t>AGRCHOLGUAGUE</t>
  </si>
  <si>
    <t>SOC.AGRIC.CHOLGUAGUE LIMITADA</t>
  </si>
  <si>
    <t>ENEX</t>
  </si>
  <si>
    <t>SUCYANINEABADI</t>
  </si>
  <si>
    <t>SUC YANINE ABADI</t>
  </si>
  <si>
    <t>VITASTAELV</t>
  </si>
  <si>
    <t>VITAPALM</t>
  </si>
  <si>
    <t>VITAMOL</t>
  </si>
  <si>
    <t>VITAFOODS SPA</t>
  </si>
  <si>
    <t>AMS FAMILY</t>
  </si>
  <si>
    <t>COPEFRUT S.A.</t>
  </si>
  <si>
    <t>COPEFRUT_BUINENEL</t>
  </si>
  <si>
    <t>SURFRUTENEL</t>
  </si>
  <si>
    <t>FRULAC LTDA</t>
  </si>
  <si>
    <t>PM1408</t>
  </si>
  <si>
    <t>PM1410</t>
  </si>
  <si>
    <t>PM1409</t>
  </si>
  <si>
    <t>=INDICE([BASE_SUR_2205.xlsx]MEDIDORES!$B:$B;COINCIDIR(E5;[BASE_SUR_2205.xlsx]MEDIDORES!$C:$C;0))</t>
  </si>
  <si>
    <t>=Y(E5=INDICE([BASE_SUR_2205.xlsx]MEDIDORES!$C:$C;COINCIDIR($E5;[BASE_SUR_2205.xlsx]MEDIDORES!$C:$C;0));F5=INDICE([BASE_SUR_2205.xlsx]MEDIDORES!$D:$D;COINCIDIR($E5;[BASE_SUR_2205.xlsx]MEDIDORES!$C:$C;0));G5=INDICE([BASE_SUR_2205.xlsx]MEDIDORES!$E:$E;COINCIDIR($E5;[BASE_SUR_2205.xlsx]MEDIDORES!$C:$C;0));H5=INDICE([BASE_SUR_2205.xlsx]MEDIDORES!$F:$F;COINCIDIR($E5;[BASE_SUR_2205.xlsx]MEDIDORES!$C:$C;0));I5=INDICE([BASE_SUR_2205.xlsx]MEDIDORES!$G:$G;COINCIDIR($E5;[BASE_SUR_2205.xlsx]MEDIDORES!$C:$C;0));J5=INDICE([BASE_SUR_2205.xlsx]MEDIDORES!$H:$H;COINCIDIR($E5;[BASE_SUR_2205.xlsx]MEDIDORES!$C:$C;0));K5=INDICE([BASE_SUR_2205.xlsx]MEDIDORES!$I:$I;COINCIDIR($E5;[BASE_SUR_2205.xlsx]MEDIDORES!$C:$C;0));L5=INDICE([BASE_SUR_2205.xlsx]MEDIDORES!$J:$J;COINCIDIR($E5;[BASE_SUR_2205.xlsx]MEDIDORES!$C:$C;0));M5=INDICE([BASE_SUR_2205.xlsx]MEDIDORES!$K:$K;COINCIDIR($E5;[BASE_SUR_2205.xlsx]MEDIDORES!$C:$C;0));N5=INDICE([BASE_SUR_2205.xlsx]MEDIDORES!$L:$L;COINCIDIR($E5;[BASE_SUR_2205.xlsx]MEDIDORES!$C:$C;0));O5=INDICE([BASE_SUR_2205.xlsx]MEDIDORES!$M:$M;COINCIDIR($E5;[BASE_SUR_2205.xlsx]MEDIDORES!$C:$C;0));P5=INDICE([BASE_SUR_2205.xlsx]MEDIDORES!$N:$N;COINCIDIR($E5;[BASE_SUR_2205.xlsx]MEDIDORES!$C:$C;0));Q5=INDICE([BASE_SUR_2205.xlsx]MEDIDORES!$O:$O;COINCIDIR($E5;[BASE_SUR_2205.xlsx]MEDIDORES!$C:$C;0));R5=INDICE([BASE_SUR_2205.xlsx]MEDIDORES!$P:$P;COINCIDIR($E5;[BASE_SUR_2205.xlsx]MEDIDORES!$C:$C;0));S5=INDICE([BASE_SUR_2205.xlsx]MEDIDORES!$Q:$Q;COINCIDIR($E5;[BASE_SUR_2205.xlsx]MEDIDORES!$C:$C;0));T5=INDICE([BASE_SUR_2205.xlsx]MEDIDORES!$R:$R;COINCIDIR($E5;[BASE_SUR_2205.xlsx]MEDIDORES!$C:$C;0));U5=INDICE([BASE_SUR_2205.xlsx]MEDIDORES!$S:$S;COINCIDIR($E5;[BASE_SUR_2205.xlsx]MEDIDORES!$C:$C;0));V5=INDICE([BASE_SUR_2205.xlsx]MEDIDORES!$T:$T;COINCIDIR($E5;[BASE_SUR_2205.xlsx]MEDIDORES!$C:$C;0));W5=INDICE([BASE_SUR_2205.xlsx]MEDIDORES!$U:$U;COINCIDIR($E5;[BASE_SUR_2205.xlsx]MEDIDORES!$C:$C;0));X5=INDICE([BASE_SUR_2205.xlsx]MEDIDORES!$V:$V;COINCIDIR($E5;[BASE_SUR_2205.xlsx]MEDIDORES!$C:$C;0));Y5=INDICE([BASE_SUR_2205.xlsx]MEDIDORES!$W:$W;COINCIDIR($E5;[BASE_SUR_2205.xlsx]MEDIDORES!$C:$C;0));Z5=INDICE([BASE_SUR_2205.xlsx]MEDIDORES!$X:$X;COINCIDIR($E5;[BASE_SUR_2205.xlsx]MEDIDORES!$C:$C;0));AA5=INDICE([BASE_SUR_2205.xlsx]MEDIDORES!$Y:$Y;COINCIDIR($E5;[BASE_SUR_2205.xlsx]MEDIDORES!$C:$C;0));AB5=INDICE([BASE_SUR_2205.xlsx]MEDIDORES!$Z:$Z;COINCIDIR($E5;[BASE_SUR_2205.xlsx]MEDIDORES!$C:$C;0));AC5=INDICE([BASE_SUR_2205.xlsx]MEDIDORES!$AA:$AA;COINCIDIR($E5;[BASE_SUR_2205.xlsx]MEDIDORES!$C:$C;0)))</t>
  </si>
  <si>
    <t>MOPALTOBON</t>
  </si>
  <si>
    <t>MOP DIRECCION DE AEROPUERTO</t>
  </si>
  <si>
    <t>PM5679</t>
  </si>
  <si>
    <t>AGRICOLA EL COMINO LTDA</t>
  </si>
  <si>
    <t>C_LAS_PENAS</t>
  </si>
  <si>
    <t>G_LAS_PENAS</t>
  </si>
  <si>
    <t>LAS_PEÑAS</t>
  </si>
  <si>
    <t>C_PMGD_EO_LAS_PENAS</t>
  </si>
  <si>
    <t>G_PMGD_EO_LAS_PENAS</t>
  </si>
  <si>
    <t>BEPATAGONIA_GENERACION</t>
  </si>
  <si>
    <t>C_HIDRORIÑINAHUE</t>
  </si>
  <si>
    <t>G_HIDRORIÑINAHUE</t>
  </si>
  <si>
    <t>PM5684</t>
  </si>
  <si>
    <t>PM5676</t>
  </si>
  <si>
    <t>FORESTAL DI PEDE SPA</t>
  </si>
  <si>
    <t>C_EMILIO_SOLAR</t>
  </si>
  <si>
    <t>G_EMILIO_SOLAR</t>
  </si>
  <si>
    <t>SAN_EMILIO_SOLAR</t>
  </si>
  <si>
    <t>C_PMGD_FV_EMILIO_SOLAR</t>
  </si>
  <si>
    <t>G_PMGD_FV_EMILIO_SOLAR</t>
  </si>
  <si>
    <t>PM5678</t>
  </si>
  <si>
    <t>ASERMAIN SAN IGNACIO LTDA</t>
  </si>
  <si>
    <t>PM5691</t>
  </si>
  <si>
    <t>AVICOLA Y COM. EL TOCO LTDA</t>
  </si>
  <si>
    <t>nuevo_MADERASANCHILE</t>
  </si>
  <si>
    <t>EAGONSGA2</t>
  </si>
  <si>
    <t>C_LOS_AROMOS</t>
  </si>
  <si>
    <t>G_LOS_AROMOS</t>
  </si>
  <si>
    <t>PM5683</t>
  </si>
  <si>
    <t>C_FULGOR</t>
  </si>
  <si>
    <t>G_FULGOR</t>
  </si>
  <si>
    <t>FULGOR</t>
  </si>
  <si>
    <t>G_PMGD_FV_FULGOR</t>
  </si>
  <si>
    <t>C_PMGD_FV_FULGOR</t>
  </si>
  <si>
    <t>AGR_EL_PAQUE</t>
  </si>
  <si>
    <t>PM5688</t>
  </si>
  <si>
    <t>PM5689</t>
  </si>
  <si>
    <t>CHOROMBO</t>
  </si>
  <si>
    <t>COPECSANGRA</t>
  </si>
  <si>
    <t>CIA PETROLEOS D DE CHILE COPEC S.A.</t>
  </si>
  <si>
    <t>PM5685</t>
  </si>
  <si>
    <t>SALMONES MULTIEXPORT S.A.</t>
  </si>
  <si>
    <t>NETEO_FRONTEL_CAR_023Dx</t>
  </si>
  <si>
    <t>CARAM2366</t>
  </si>
  <si>
    <t>LINDXCARAM23</t>
  </si>
  <si>
    <t>LINDXCARAM13</t>
  </si>
  <si>
    <t>de_CARAMPANGUE___023</t>
  </si>
  <si>
    <t>100_50012</t>
  </si>
  <si>
    <t>2383NANCACI</t>
  </si>
  <si>
    <t>2384PLACACI</t>
  </si>
  <si>
    <t>AGRICOLA LOVENGREEN REUS</t>
  </si>
  <si>
    <t>LOVENGREEN_ACI</t>
  </si>
  <si>
    <t>FOREVENTURE_ACI</t>
  </si>
  <si>
    <t>2266DUQUACI</t>
  </si>
  <si>
    <t>2281PLACACI</t>
  </si>
  <si>
    <t>2282PLACACI</t>
  </si>
  <si>
    <t>2292BUINACI</t>
  </si>
  <si>
    <t>C_VENTISQUERO</t>
  </si>
  <si>
    <t>G_VENTISQUERO</t>
  </si>
  <si>
    <t>VENTISQUERO_SOLAR</t>
  </si>
  <si>
    <t>C_PMGD_FV_VENTISQUERO</t>
  </si>
  <si>
    <t>G_PMGD_FV_VENTISQUERO</t>
  </si>
  <si>
    <t>G_PM5698</t>
  </si>
  <si>
    <t>C_PM5698</t>
  </si>
  <si>
    <t>G_LAS_CATITAS_CMG</t>
  </si>
  <si>
    <t>CARBON_FREE</t>
  </si>
  <si>
    <t>PE</t>
  </si>
  <si>
    <t>PM5716</t>
  </si>
  <si>
    <t>UNIVERSIDAD MAYOR</t>
  </si>
  <si>
    <t>PM5701</t>
  </si>
  <si>
    <t>PM5702</t>
  </si>
  <si>
    <t>INMOB VEGA MONUMENTAL S.A.</t>
  </si>
  <si>
    <t>COMERCIALIZADORA VEGA MONUMENTAL</t>
  </si>
  <si>
    <t>C_PM5747</t>
  </si>
  <si>
    <t>G_PM5747</t>
  </si>
  <si>
    <t>CHAMPA_SPA</t>
  </si>
  <si>
    <t>PM5705</t>
  </si>
  <si>
    <t>QUALITY FRUIT GROWERS SPA</t>
  </si>
  <si>
    <t>LOSOLAMISBLOQA</t>
  </si>
  <si>
    <t>LOSOLAMISBLOQB</t>
  </si>
  <si>
    <t>LOSOLAMISBLOQC</t>
  </si>
  <si>
    <t>PM5712</t>
  </si>
  <si>
    <t>ADM DE SUPERMERCADOS EXPRESS LTDA</t>
  </si>
  <si>
    <t>C_PM5737</t>
  </si>
  <si>
    <t>G_PM5737</t>
  </si>
  <si>
    <t>C_PLAYERON</t>
  </si>
  <si>
    <t>G_PLAYERON</t>
  </si>
  <si>
    <t>C_PMGD_FV_PLAYERON</t>
  </si>
  <si>
    <t>G_PMGD_FV_PLAYERON</t>
  </si>
  <si>
    <t>C_CANTILLANA</t>
  </si>
  <si>
    <t>G_CANTILLANA</t>
  </si>
  <si>
    <t>C_PMGD_FV_CANTILLANA</t>
  </si>
  <si>
    <t>G_PMGD_FV_CANTILLANA</t>
  </si>
  <si>
    <t>PM5713</t>
  </si>
  <si>
    <t>DAMIAN ANTONIO FUENTES CARRASCO</t>
  </si>
  <si>
    <t>PM5706</t>
  </si>
  <si>
    <t>CASINO DEL LAGO S.A.</t>
  </si>
  <si>
    <t>PM5711</t>
  </si>
  <si>
    <t>ALEJANDRO RODRIGUEZ ARANGUIZ</t>
  </si>
  <si>
    <t>C_PM5744</t>
  </si>
  <si>
    <t>G_PM5744</t>
  </si>
  <si>
    <t>ITIHUE_SPA</t>
  </si>
  <si>
    <t>C_PMGD_FV_ITIHUE</t>
  </si>
  <si>
    <t>G_PMGD_FV_ITIHUE</t>
  </si>
  <si>
    <t>C_ITIHUE</t>
  </si>
  <si>
    <t>G_ITIHUE</t>
  </si>
  <si>
    <t>PM5731</t>
  </si>
  <si>
    <t>INMOBILIARIA PUENTE LTDA.</t>
  </si>
  <si>
    <t>C_SAN_JOSE_II</t>
  </si>
  <si>
    <t>G_SAN_JOSE_II</t>
  </si>
  <si>
    <t>C_PMGD_FV_SAN_JOSE_II</t>
  </si>
  <si>
    <t>G_PMGD_FV_SAN_JOSE_II</t>
  </si>
  <si>
    <t>EAGON_SGA</t>
  </si>
  <si>
    <t>PM2250_EMOAC</t>
  </si>
  <si>
    <t>LEVADURAS COLLICO S.A.</t>
  </si>
  <si>
    <t>PM5555_EMOAC</t>
  </si>
  <si>
    <t>COMEINVLINGUES_EMOAC</t>
  </si>
  <si>
    <t>LEVCOLLIVALDI_EMOAC</t>
  </si>
  <si>
    <t>C_PMGD_FV_PANGUI_AEROPUERTO</t>
  </si>
  <si>
    <t>G_PMGD_FV_PANGUI_AEROPUERTO</t>
  </si>
  <si>
    <t>PM5764</t>
  </si>
  <si>
    <t>UNICON CHILE S.A.</t>
  </si>
  <si>
    <t>C_AVEL_SOLAR</t>
  </si>
  <si>
    <t>G_AVEL_SOLAR</t>
  </si>
  <si>
    <t>STA_LAURA_ENERGY_SPA</t>
  </si>
  <si>
    <t>C_PMGD_FV_AVEL_SOLAR</t>
  </si>
  <si>
    <t>G_PMGD_FV_AVEL_SOLAR</t>
  </si>
  <si>
    <t>C_PM5772</t>
  </si>
  <si>
    <t>G_PM5772</t>
  </si>
  <si>
    <t>PM5555</t>
  </si>
  <si>
    <t>PM5753</t>
  </si>
  <si>
    <t>AGRICOLA FUNGHI CHILE S.A.</t>
  </si>
  <si>
    <t>PM5732</t>
  </si>
  <si>
    <t>AGRICOLA EL HUAPI</t>
  </si>
  <si>
    <t>PM5735</t>
  </si>
  <si>
    <t>TORRETAGLE S.A.</t>
  </si>
  <si>
    <t>COMEINVLINGUES</t>
  </si>
  <si>
    <t>ECOCLIMPANGUISAESA</t>
  </si>
  <si>
    <t>PM5749</t>
  </si>
  <si>
    <t>INMOBILIARIA MARINA DEL SOL S.A.</t>
  </si>
  <si>
    <t>C_SANTA_ELIZABETH</t>
  </si>
  <si>
    <t>G_SANTA_ELIZABETH</t>
  </si>
  <si>
    <t>C_PM5746</t>
  </si>
  <si>
    <t>G_PM5746</t>
  </si>
  <si>
    <t>PSF_SANTA_ISABEL</t>
  </si>
  <si>
    <t>PM5733</t>
  </si>
  <si>
    <t>YELCHO INMOBILIARIA LTDA.</t>
  </si>
  <si>
    <t>LEVCOLLIVALDI</t>
  </si>
  <si>
    <t>COLB013</t>
  </si>
  <si>
    <t>MAM023</t>
  </si>
  <si>
    <t>ISMAI1266_2</t>
  </si>
  <si>
    <t>ISMAI2366_3</t>
  </si>
  <si>
    <t>LAJ1366</t>
  </si>
  <si>
    <t>MIS2366</t>
  </si>
  <si>
    <t>LATORRE1366_1</t>
  </si>
  <si>
    <t>LMAQUIS1366</t>
  </si>
  <si>
    <t>NANCA1366</t>
  </si>
  <si>
    <t>RAUQ1366_2</t>
  </si>
  <si>
    <t>NETEO_CGED  _RAU_013_1Dx</t>
  </si>
  <si>
    <t>SAUZAL13</t>
  </si>
  <si>
    <t>SFMOS1366_1</t>
  </si>
  <si>
    <t>SFMOS1366_2</t>
  </si>
  <si>
    <t>ISMAI6612_1</t>
  </si>
  <si>
    <t>RECONV_MIS_LO</t>
  </si>
  <si>
    <t>NETEO_CGED  _ISL_013_1Dx</t>
  </si>
  <si>
    <t>NETEO_CGED  _ISL_013_2Dx</t>
  </si>
  <si>
    <t>NETEO_CGED  _ISL_013_3Dx</t>
  </si>
  <si>
    <t>PMGD_SAN_JOSE_II</t>
  </si>
  <si>
    <t>C_EL_TIUQUE</t>
  </si>
  <si>
    <t>G_EL_TIUQUE</t>
  </si>
  <si>
    <t>EL_TIUQUE_SPA</t>
  </si>
  <si>
    <t>G_PMGD_FV_EL_TIUQUE</t>
  </si>
  <si>
    <t>C_PMGD_FV_EL_TIUQUE</t>
  </si>
  <si>
    <t>C_PMGD_FV_SANTA_ELIZABETH</t>
  </si>
  <si>
    <t>G_PMGD_FV_SANTA_ELIZABETH</t>
  </si>
  <si>
    <t>PM5778</t>
  </si>
  <si>
    <t>PM5779</t>
  </si>
  <si>
    <t>PM5780</t>
  </si>
  <si>
    <t>PM5781</t>
  </si>
  <si>
    <t>PM5782</t>
  </si>
  <si>
    <t>PM5783</t>
  </si>
  <si>
    <t>PM5784</t>
  </si>
  <si>
    <t>PM5785</t>
  </si>
  <si>
    <t>PM5787</t>
  </si>
  <si>
    <t>AGUAS SAN PEDRO S.A.</t>
  </si>
  <si>
    <t>PM5788</t>
  </si>
  <si>
    <t>PM5806</t>
  </si>
  <si>
    <t>SOLVAY PEROXIDOS DE LOS ANDES INDUSTRIAL Y COMERCIAL LTDA 1</t>
  </si>
  <si>
    <t>SOLVAY PEROXIDOS DE LOS ANDES INDUSTRIAL Y COMERCIAL LTDA 2</t>
  </si>
  <si>
    <t>FRIGSTACRUZABON</t>
  </si>
  <si>
    <t>FRIGORIFICO SANTA CRUZ S.A.</t>
  </si>
  <si>
    <t>USANSEBASTIANMELIP</t>
  </si>
  <si>
    <t>UNIVERSIDAD SAN SEBASTIAN</t>
  </si>
  <si>
    <t>CLLASANGBLOQA</t>
  </si>
  <si>
    <t>CLLASANGBLOQB</t>
  </si>
  <si>
    <t>CLLASANGBLOQC</t>
  </si>
  <si>
    <t>G_PM5804</t>
  </si>
  <si>
    <t>C_PM5804</t>
  </si>
  <si>
    <t>G_PM5805</t>
  </si>
  <si>
    <t>C_PM5805</t>
  </si>
  <si>
    <t>C_SANTA_EMILIA</t>
  </si>
  <si>
    <t>G_SANTA_EMILIA</t>
  </si>
  <si>
    <t>GR_PATAGONIA</t>
  </si>
  <si>
    <t>C_PMGD_FV_SANTA_EMILIA</t>
  </si>
  <si>
    <t>G_PMGD_FV_SANTA_EMILIA</t>
  </si>
  <si>
    <t>C_DUQUECO_SOLAR</t>
  </si>
  <si>
    <t>G_DUQUECO_SOLAR</t>
  </si>
  <si>
    <t>COCHARCAS_SOLAR</t>
  </si>
  <si>
    <t>C_PMGD_FV_DUQUECO_SOLAR</t>
  </si>
  <si>
    <t>G_PMGD_FV_DUQUECO_SOLAR</t>
  </si>
  <si>
    <t>C_PM5796</t>
  </si>
  <si>
    <t>G_PM5796</t>
  </si>
  <si>
    <t>C_MILAN</t>
  </si>
  <si>
    <t>G_MILAN</t>
  </si>
  <si>
    <t>C_TORINO</t>
  </si>
  <si>
    <t>G_TORINO</t>
  </si>
  <si>
    <t>GPGGD</t>
  </si>
  <si>
    <t>C_PM5799</t>
  </si>
  <si>
    <t>G_PM5799</t>
  </si>
  <si>
    <t>C_PM5803</t>
  </si>
  <si>
    <t>G_PM5803</t>
  </si>
  <si>
    <t>C_PMGD_FV_SOLAR_TORINO</t>
  </si>
  <si>
    <t>G_PMGD_FV_SOLAR_TORINO</t>
  </si>
  <si>
    <t>C_CACHANAS</t>
  </si>
  <si>
    <t>G_CACHANAS</t>
  </si>
  <si>
    <t>LAS_CACHAÑAS</t>
  </si>
  <si>
    <t>C_PMGD_FV_LAS_CACHAÑAS</t>
  </si>
  <si>
    <t>G_PMGD_FV_LAS_CACHAÑAS</t>
  </si>
  <si>
    <t>G_PM5794</t>
  </si>
  <si>
    <t>C_PM5794</t>
  </si>
  <si>
    <t>C_LOICA</t>
  </si>
  <si>
    <t>G_LOICA</t>
  </si>
  <si>
    <t>LOICA</t>
  </si>
  <si>
    <t>C_PMGD_FV_LOICA</t>
  </si>
  <si>
    <t>G_PMGD_FV_LOICA</t>
  </si>
  <si>
    <t>C_PM5795</t>
  </si>
  <si>
    <t>G_PM5795</t>
  </si>
  <si>
    <t>C_PM5801</t>
  </si>
  <si>
    <t>G_PM5801</t>
  </si>
  <si>
    <t>C_COINCO</t>
  </si>
  <si>
    <t>G_COINCO</t>
  </si>
  <si>
    <t>EBANO</t>
  </si>
  <si>
    <t>G_PMGD_FV_COINCO</t>
  </si>
  <si>
    <t>TUCAPEL_RETIRO</t>
  </si>
  <si>
    <t>No considerar</t>
  </si>
  <si>
    <t>C_PMGD_HP_ENSENADA</t>
  </si>
  <si>
    <t>G_ENSENADA</t>
  </si>
  <si>
    <t>C_ENSENADA</t>
  </si>
  <si>
    <t>C_PMGD_FV_MILAN_A</t>
  </si>
  <si>
    <t>G_PMGD_FV_MILAN_A</t>
  </si>
  <si>
    <t>C_PMGD_FV_COINCO</t>
  </si>
  <si>
    <t>NETEO_CAB_013Dx</t>
  </si>
  <si>
    <t>PM5810</t>
  </si>
  <si>
    <t>MOLINO FUENTES S.A.</t>
  </si>
  <si>
    <t>PM5811</t>
  </si>
  <si>
    <t>PM5812</t>
  </si>
  <si>
    <t>PM5814</t>
  </si>
  <si>
    <t xml:space="preserve">INMOBILIARIA FUENZALIDA E HIJOS LTDA </t>
  </si>
  <si>
    <t>PM5818</t>
  </si>
  <si>
    <t>PM5820</t>
  </si>
  <si>
    <t>EDUARDO MAURICIO MUNOZ CAMPOS</t>
  </si>
  <si>
    <t>AGRISANTODOM</t>
  </si>
  <si>
    <t>AGRICOLA SANTO DOMINGO</t>
  </si>
  <si>
    <t>MOLITATA_TRAS</t>
  </si>
  <si>
    <t>MOLINERA ITATA S.A.</t>
  </si>
  <si>
    <t>MOLINERACAB_TRASLAU</t>
  </si>
  <si>
    <t>MOLIGORB_TRASPIT</t>
  </si>
  <si>
    <t>TEHMPACK_TRASEMP</t>
  </si>
  <si>
    <t>TEHMPACK LTDA.</t>
  </si>
  <si>
    <t>BIOMARCST_TRASPAR</t>
  </si>
  <si>
    <t>NUTRECOCOLSL_TRASPAR</t>
  </si>
  <si>
    <t>BIOMARCOL_TRASPAR</t>
  </si>
  <si>
    <t>CACULTVIV_TRASPID</t>
  </si>
  <si>
    <t>HOSPCAST_TRASPID</t>
  </si>
  <si>
    <t>SERVSANLAGOSCAST_TRASPID</t>
  </si>
  <si>
    <t>HOSPITAL CASTRO</t>
  </si>
  <si>
    <t>EMP DE SERVICIOS SANITARIOS DE LOS LAGOS</t>
  </si>
  <si>
    <t>C_PM5798</t>
  </si>
  <si>
    <t>G_PM5798</t>
  </si>
  <si>
    <t>G_PICUNCHE</t>
  </si>
  <si>
    <t>C_PICUNCHE</t>
  </si>
  <si>
    <t>C_PM5800</t>
  </si>
  <si>
    <t>G_PM5800</t>
  </si>
  <si>
    <t>G_PIDUCO</t>
  </si>
  <si>
    <t>C_PIDUCO</t>
  </si>
  <si>
    <t>G_PMGD_FV_PICUNCHE</t>
  </si>
  <si>
    <t>C_PMGD_FV_PICUNCHE</t>
  </si>
  <si>
    <t>GR Tolhuaca SpA</t>
  </si>
  <si>
    <t>LA_FRONTERA_SPA</t>
  </si>
  <si>
    <t>C_PMGD_FV_PIDUCO</t>
  </si>
  <si>
    <t>G_PMGD_FV_PIDUCO</t>
  </si>
  <si>
    <t>C_JAVIERA_CARRERA</t>
  </si>
  <si>
    <t>G_JAVIERA_CARRERA</t>
  </si>
  <si>
    <t>C_PM5826</t>
  </si>
  <si>
    <t>G_PM5826</t>
  </si>
  <si>
    <t>C_PMGD_FV_JAVIERA_CARRERA</t>
  </si>
  <si>
    <t>G_PMGD_FV_JAVIERA_CARRERA</t>
  </si>
  <si>
    <t>GR Torres del Paine SpA</t>
  </si>
  <si>
    <t>PUEBLOSECO____023</t>
  </si>
  <si>
    <t>FRONPUESECMBLOQA</t>
  </si>
  <si>
    <t>FRONPUESECMBLOQB</t>
  </si>
  <si>
    <t>FRONPUESECMBLOQC</t>
  </si>
  <si>
    <t>NETEO_FRONTEL_PSC_023Dx</t>
  </si>
  <si>
    <t>Región del Ñuble</t>
  </si>
  <si>
    <t>ACUICOLA E INVERS.NALCAHUE</t>
  </si>
  <si>
    <t>SOC.AGRIC. QUELEN LIMITADA</t>
  </si>
  <si>
    <t>SOCAG_QUELEN</t>
  </si>
  <si>
    <t>AELA_GENERACION</t>
  </si>
  <si>
    <t>PM5831</t>
  </si>
  <si>
    <t>ZURGROUP_SERVICE</t>
  </si>
  <si>
    <t>ZURGROUP SERVICE</t>
  </si>
  <si>
    <t>INVELBOLDO</t>
  </si>
  <si>
    <t>INVERSIONES SERVICIOS EL BOLDO S.A.</t>
  </si>
  <si>
    <t>ECOCLIMFRUTSAESA</t>
  </si>
  <si>
    <t>USANSEBASTIANPICAR</t>
  </si>
  <si>
    <t>REDSOILCOLL_TRASPIC</t>
  </si>
  <si>
    <t>SOCAGRILASELVA_TRASPIC</t>
  </si>
  <si>
    <t>MOLDUCOLL_TRASPIC</t>
  </si>
  <si>
    <t>C_AROMOS_TRASANG</t>
  </si>
  <si>
    <t>G_AROMOS_TRASANG</t>
  </si>
  <si>
    <t>C_LOS_SAUCES_TRASANG</t>
  </si>
  <si>
    <t>G_LOS_SAUCES_TRASANG</t>
  </si>
  <si>
    <t>IBCAUTINFL_TRASANG</t>
  </si>
  <si>
    <t>C_DIESEL_LOS_SAUCES</t>
  </si>
  <si>
    <t>G_DIESEL_LOS_SAUCES</t>
  </si>
  <si>
    <t>DESCOMER_TRASCUN</t>
  </si>
  <si>
    <t>RENPATLI_TRASCUN</t>
  </si>
  <si>
    <t>CERMDEGAN_TRASANC</t>
  </si>
  <si>
    <t>CERMDEGAN2_TRASANC</t>
  </si>
  <si>
    <t>CERMDEGAN3_TRASANC</t>
  </si>
  <si>
    <t>INVELBOLDO_TRASCHO</t>
  </si>
  <si>
    <t>SGA_PARAUCO2_TRASLON</t>
  </si>
  <si>
    <t>SGA_PARAUCO3_TRASLON</t>
  </si>
  <si>
    <t>OCEANSPRAYLON_TRASMAR</t>
  </si>
  <si>
    <t>COMAMEL_TRASMEL</t>
  </si>
  <si>
    <t>FRIGPVARAS_TRASMEL</t>
  </si>
  <si>
    <t>HYBMONTT_TRASMEL</t>
  </si>
  <si>
    <t>INDUMELISGA_TRASMEL</t>
  </si>
  <si>
    <t>INDUMELISGA2_TRASMEL</t>
  </si>
  <si>
    <t>COPECSANGRA_TRASMEL</t>
  </si>
  <si>
    <t>DESCOMSAN_TRASMEL</t>
  </si>
  <si>
    <t>INMOBSAKE_TRASMEL</t>
  </si>
  <si>
    <t>SEAGARDEN_TRASMEL</t>
  </si>
  <si>
    <t>C_DON_RODRIGO</t>
  </si>
  <si>
    <t>G_DON_RODRIGO</t>
  </si>
  <si>
    <t>C_PMGD_FV_DON_RODRIGO</t>
  </si>
  <si>
    <t>G_PMGD_FV_DON_RODRIGO</t>
  </si>
  <si>
    <t>C_PM5840</t>
  </si>
  <si>
    <t>G_PM5840</t>
  </si>
  <si>
    <t>C_IDAHUE</t>
  </si>
  <si>
    <t>G_IDAHUE</t>
  </si>
  <si>
    <t>MVC_SOLAR_44_SPA</t>
  </si>
  <si>
    <t>PALPANA_DEL_VERANO_SPA</t>
  </si>
  <si>
    <t>C_PMGD_FV_IDAHUE_DEL_VERANO</t>
  </si>
  <si>
    <t>G_PMGD_FV_IDAHUE_DEL_VERANO</t>
  </si>
  <si>
    <t>G_PM5843</t>
  </si>
  <si>
    <t>C_PM5843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</si>
</sst>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_);_(* \(#,##0\);_(* &quot;-&quot;_);_(@_)"/>
    <numFmt numFmtId="165" formatCode="_-* #,##0.00\ _€_-;\-* #,##0.00\ _€_-;_-* &quot;-&quot;??\ _€_-;_-@_-"/>
    <numFmt numFmtId="166" formatCode="0.0000"/>
    <numFmt numFmtId="167" formatCode="_-* #,##0_-;\-* #,##0_-;_-* &quot;-&quot;??_-;_-@_-"/>
    <numFmt numFmtId="168" formatCode="0.00000"/>
  </numFmts>
  <fonts count="20" x14ac:knownFonts="1">
    <font>
      <sz val="8"/>
      <name val="Arial"/>
    </font>
    <font>
      <sz val="8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sz val="8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8"/>
      <name val="Arial"/>
      <family val="2"/>
    </font>
    <font>
      <sz val="8"/>
      <name val="Arial"/>
      <family val="2"/>
    </font>
    <font>
      <sz val="8"/>
      <color indexed="81"/>
      <name val="Tahoma"/>
      <family val="2"/>
    </font>
    <font>
      <sz val="8"/>
      <name val="Arial"/>
      <family val="2"/>
    </font>
    <font>
      <sz val="8"/>
      <name val="Arial"/>
      <family val="2"/>
    </font>
    <font>
      <sz val="10"/>
      <name val="Arial"/>
      <family val="2"/>
    </font>
    <font>
      <sz val="8"/>
      <name val="Arial"/>
      <family val="2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</font>
    <font>
      <sz val="8"/>
      <name val="Arial"/>
      <family val="2"/>
    </font>
    <font>
      <sz val="8"/>
      <color theme="4" tint="0.79998168889431442"/>
      <name val="Arial"/>
      <family val="2"/>
    </font>
    <font>
      <sz val="8"/>
      <color rgb="FF000000"/>
      <name val="Arial"/>
      <family val="2"/>
    </font>
    <font>
      <sz val="11"/>
      <color rgb="FF000000"/>
      <name val="Calibri"/>
      <family val="2"/>
      <scheme val="minor"/>
    </font>
  </fonts>
  <fills count="21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indexed="65"/>
        <bgColor indexed="64"/>
      </patternFill>
    </fill>
  </fills>
  <borders count="65">
    <border>
      <left/>
      <right/>
      <top/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3"/>
      </left>
      <right style="thin">
        <color indexed="63"/>
      </right>
      <top style="medium">
        <color indexed="63"/>
      </top>
      <bottom/>
      <diagonal/>
    </border>
    <border>
      <left style="thin">
        <color indexed="63"/>
      </left>
      <right style="medium">
        <color indexed="63"/>
      </right>
      <top style="medium">
        <color indexed="63"/>
      </top>
      <bottom/>
      <diagonal/>
    </border>
    <border>
      <left style="dotted">
        <color indexed="64"/>
      </left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/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dotted">
        <color indexed="64"/>
      </left>
      <right style="dotted">
        <color indexed="64"/>
      </right>
      <top style="thin">
        <color indexed="64"/>
      </top>
      <bottom/>
      <diagonal/>
    </border>
    <border>
      <left/>
      <right style="dotted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dotted">
        <color indexed="64"/>
      </left>
      <right style="thin">
        <color indexed="64"/>
      </right>
      <top/>
      <bottom/>
      <diagonal/>
    </border>
    <border>
      <left style="dotted">
        <color indexed="64"/>
      </left>
      <right style="dotted">
        <color indexed="64"/>
      </right>
      <top/>
      <bottom/>
      <diagonal/>
    </border>
    <border>
      <left/>
      <right style="dotted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5"/>
      </left>
      <right/>
      <top style="thin">
        <color indexed="8"/>
      </top>
      <bottom/>
      <diagonal/>
    </border>
    <border>
      <left style="thin">
        <color indexed="65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medium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thin">
        <color indexed="63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3"/>
      </left>
      <right style="medium">
        <color indexed="64"/>
      </right>
      <top style="medium">
        <color indexed="64"/>
      </top>
      <bottom/>
      <diagonal/>
    </border>
    <border>
      <left style="thin">
        <color indexed="63"/>
      </left>
      <right style="medium">
        <color indexed="64"/>
      </right>
      <top/>
      <bottom/>
      <diagonal/>
    </border>
    <border>
      <left style="thin">
        <color indexed="63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/>
      <bottom/>
      <diagonal/>
    </border>
    <border>
      <left style="thin">
        <color indexed="63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thin">
        <color theme="9" tint="0.39997558519241921"/>
      </top>
      <bottom style="thin">
        <color theme="9" tint="0.39997558519241921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/>
      <top style="thin">
        <color indexed="63"/>
      </top>
      <bottom style="thin">
        <color indexed="63"/>
      </bottom>
      <diagonal/>
    </border>
    <border>
      <left/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medium">
        <color indexed="63"/>
      </right>
      <top style="thin">
        <color indexed="63"/>
      </top>
      <bottom style="thin">
        <color indexed="63"/>
      </bottom>
      <diagonal/>
    </border>
  </borders>
  <cellStyleXfs count="20">
    <xf numFmtId="0" fontId="0" fillId="0" borderId="0"/>
    <xf numFmtId="0" fontId="4" fillId="0" borderId="0"/>
    <xf numFmtId="0" fontId="12" fillId="0" borderId="0"/>
    <xf numFmtId="0" fontId="1" fillId="0" borderId="0"/>
    <xf numFmtId="0" fontId="12" fillId="0" borderId="0"/>
    <xf numFmtId="165" fontId="7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3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4" fillId="0" borderId="0"/>
    <xf numFmtId="9" fontId="1" fillId="0" borderId="0" applyFont="0" applyFill="0" applyBorder="0" applyAlignment="0" applyProtection="0"/>
    <xf numFmtId="9" fontId="14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9" fillId="0" borderId="0"/>
  </cellStyleXfs>
  <cellXfs count="267">
    <xf numFmtId="0" fontId="0" fillId="0" borderId="0" xfId="0"/>
    <xf numFmtId="0" fontId="0" fillId="0" borderId="0" xfId="1" applyFont="1"/>
    <xf numFmtId="0" fontId="0" fillId="0" borderId="0" xfId="1" applyFont="1" applyAlignment="1">
      <alignment vertical="top"/>
    </xf>
    <xf numFmtId="0" fontId="2" fillId="0" borderId="0" xfId="1" applyFont="1"/>
    <xf numFmtId="0" fontId="3" fillId="0" borderId="0" xfId="1" applyFont="1"/>
    <xf numFmtId="0" fontId="1" fillId="0" borderId="2" xfId="1" applyFont="1" applyBorder="1"/>
    <xf numFmtId="0" fontId="2" fillId="2" borderId="3" xfId="1" applyFont="1" applyFill="1" applyBorder="1"/>
    <xf numFmtId="0" fontId="2" fillId="2" borderId="4" xfId="1" applyFont="1" applyFill="1" applyBorder="1"/>
    <xf numFmtId="0" fontId="1" fillId="0" borderId="2" xfId="1" applyFont="1" applyBorder="1" applyAlignment="1">
      <alignment vertical="top" wrapText="1"/>
    </xf>
    <xf numFmtId="1" fontId="1" fillId="0" borderId="2" xfId="1" applyNumberFormat="1" applyFont="1" applyBorder="1" applyAlignment="1">
      <alignment vertical="top"/>
    </xf>
    <xf numFmtId="0" fontId="0" fillId="3" borderId="0" xfId="0" applyFill="1"/>
    <xf numFmtId="0" fontId="3" fillId="3" borderId="0" xfId="1" applyFont="1" applyFill="1"/>
    <xf numFmtId="0" fontId="8" fillId="3" borderId="0" xfId="1" applyFont="1" applyFill="1"/>
    <xf numFmtId="0" fontId="1" fillId="3" borderId="2" xfId="1" applyFont="1" applyFill="1" applyBorder="1"/>
    <xf numFmtId="1" fontId="0" fillId="0" borderId="2" xfId="1" applyNumberFormat="1" applyFont="1" applyBorder="1" applyAlignment="1">
      <alignment horizontal="center"/>
    </xf>
    <xf numFmtId="0" fontId="15" fillId="0" borderId="0" xfId="0" applyFont="1"/>
    <xf numFmtId="0" fontId="0" fillId="4" borderId="0" xfId="0" applyFill="1"/>
    <xf numFmtId="0" fontId="10" fillId="0" borderId="2" xfId="1" applyFont="1" applyBorder="1"/>
    <xf numFmtId="0" fontId="11" fillId="0" borderId="2" xfId="1" applyFont="1" applyBorder="1"/>
    <xf numFmtId="1" fontId="0" fillId="0" borderId="0" xfId="0" applyNumberFormat="1"/>
    <xf numFmtId="0" fontId="1" fillId="0" borderId="0" xfId="0" applyFont="1"/>
    <xf numFmtId="167" fontId="1" fillId="0" borderId="5" xfId="5" applyNumberFormat="1" applyFont="1" applyBorder="1"/>
    <xf numFmtId="167" fontId="1" fillId="0" borderId="6" xfId="5" applyNumberFormat="1" applyFont="1" applyBorder="1"/>
    <xf numFmtId="167" fontId="1" fillId="0" borderId="7" xfId="5" applyNumberFormat="1" applyFont="1" applyBorder="1"/>
    <xf numFmtId="167" fontId="1" fillId="0" borderId="8" xfId="5" applyNumberFormat="1" applyFont="1" applyBorder="1"/>
    <xf numFmtId="0" fontId="1" fillId="0" borderId="0" xfId="0" applyFont="1" applyAlignment="1">
      <alignment horizontal="center"/>
    </xf>
    <xf numFmtId="0" fontId="1" fillId="5" borderId="0" xfId="0" applyFont="1" applyFill="1"/>
    <xf numFmtId="0" fontId="1" fillId="6" borderId="0" xfId="0" applyFont="1" applyFill="1"/>
    <xf numFmtId="0" fontId="1" fillId="0" borderId="2" xfId="0" applyFont="1" applyBorder="1"/>
    <xf numFmtId="167" fontId="1" fillId="0" borderId="9" xfId="5" applyNumberFormat="1" applyFont="1" applyBorder="1"/>
    <xf numFmtId="167" fontId="1" fillId="0" borderId="0" xfId="5" applyNumberFormat="1" applyFont="1"/>
    <xf numFmtId="167" fontId="1" fillId="5" borderId="0" xfId="5" applyNumberFormat="1" applyFont="1" applyFill="1"/>
    <xf numFmtId="0" fontId="1" fillId="0" borderId="10" xfId="0" applyFont="1" applyBorder="1"/>
    <xf numFmtId="167" fontId="1" fillId="0" borderId="11" xfId="5" applyNumberFormat="1" applyFont="1" applyBorder="1"/>
    <xf numFmtId="167" fontId="1" fillId="0" borderId="12" xfId="5" applyNumberFormat="1" applyFont="1" applyBorder="1"/>
    <xf numFmtId="167" fontId="1" fillId="0" borderId="13" xfId="5" applyNumberFormat="1" applyFont="1" applyBorder="1"/>
    <xf numFmtId="167" fontId="1" fillId="0" borderId="14" xfId="5" applyNumberFormat="1" applyFont="1" applyBorder="1"/>
    <xf numFmtId="167" fontId="1" fillId="0" borderId="15" xfId="5" applyNumberFormat="1" applyFont="1" applyBorder="1"/>
    <xf numFmtId="167" fontId="1" fillId="0" borderId="16" xfId="5" applyNumberFormat="1" applyFont="1" applyBorder="1"/>
    <xf numFmtId="167" fontId="1" fillId="0" borderId="17" xfId="5" applyNumberFormat="1" applyFont="1" applyBorder="1"/>
    <xf numFmtId="0" fontId="1" fillId="6" borderId="0" xfId="0" quotePrefix="1" applyFont="1" applyFill="1"/>
    <xf numFmtId="167" fontId="1" fillId="7" borderId="11" xfId="5" applyNumberFormat="1" applyFont="1" applyFill="1" applyBorder="1"/>
    <xf numFmtId="167" fontId="1" fillId="7" borderId="16" xfId="5" applyNumberFormat="1" applyFont="1" applyFill="1" applyBorder="1"/>
    <xf numFmtId="167" fontId="1" fillId="7" borderId="17" xfId="5" applyNumberFormat="1" applyFont="1" applyFill="1" applyBorder="1"/>
    <xf numFmtId="167" fontId="1" fillId="7" borderId="14" xfId="5" applyNumberFormat="1" applyFont="1" applyFill="1" applyBorder="1"/>
    <xf numFmtId="0" fontId="2" fillId="0" borderId="18" xfId="0" applyFont="1" applyBorder="1" applyAlignment="1">
      <alignment horizontal="center"/>
    </xf>
    <xf numFmtId="0" fontId="2" fillId="0" borderId="0" xfId="0" applyFont="1" applyAlignment="1">
      <alignment horizontal="center"/>
    </xf>
    <xf numFmtId="0" fontId="0" fillId="0" borderId="19" xfId="0" applyBorder="1"/>
    <xf numFmtId="0" fontId="0" fillId="0" borderId="20" xfId="0" applyBorder="1"/>
    <xf numFmtId="0" fontId="0" fillId="0" borderId="21" xfId="0" applyBorder="1"/>
    <xf numFmtId="0" fontId="0" fillId="0" borderId="19" xfId="0" pivotButton="1" applyBorder="1"/>
    <xf numFmtId="0" fontId="0" fillId="0" borderId="22" xfId="0" applyBorder="1"/>
    <xf numFmtId="0" fontId="0" fillId="0" borderId="23" xfId="0" applyBorder="1"/>
    <xf numFmtId="0" fontId="0" fillId="0" borderId="24" xfId="0" applyBorder="1"/>
    <xf numFmtId="0" fontId="0" fillId="0" borderId="25" xfId="0" applyBorder="1"/>
    <xf numFmtId="0" fontId="0" fillId="0" borderId="26" xfId="0" applyBorder="1"/>
    <xf numFmtId="0" fontId="0" fillId="0" borderId="27" xfId="0" applyBorder="1"/>
    <xf numFmtId="0" fontId="0" fillId="0" borderId="28" xfId="0" applyBorder="1"/>
    <xf numFmtId="167" fontId="1" fillId="0" borderId="2" xfId="5" applyNumberFormat="1" applyFont="1" applyBorder="1" applyAlignment="1">
      <alignment horizontal="center"/>
    </xf>
    <xf numFmtId="0" fontId="0" fillId="0" borderId="0" xfId="0" applyAlignment="1">
      <alignment horizontal="center"/>
    </xf>
    <xf numFmtId="0" fontId="2" fillId="2" borderId="29" xfId="1" applyFont="1" applyFill="1" applyBorder="1" applyAlignment="1">
      <alignment horizontal="center"/>
    </xf>
    <xf numFmtId="0" fontId="2" fillId="2" borderId="30" xfId="1" applyFont="1" applyFill="1" applyBorder="1" applyAlignment="1">
      <alignment horizontal="center"/>
    </xf>
    <xf numFmtId="0" fontId="2" fillId="2" borderId="31" xfId="1" applyFont="1" applyFill="1" applyBorder="1" applyAlignment="1">
      <alignment horizontal="centerContinuous"/>
    </xf>
    <xf numFmtId="0" fontId="2" fillId="2" borderId="32" xfId="1" applyFont="1" applyFill="1" applyBorder="1" applyAlignment="1">
      <alignment horizontal="centerContinuous"/>
    </xf>
    <xf numFmtId="1" fontId="0" fillId="0" borderId="2" xfId="0" applyNumberFormat="1" applyBorder="1"/>
    <xf numFmtId="0" fontId="1" fillId="3" borderId="33" xfId="1" applyFont="1" applyFill="1" applyBorder="1"/>
    <xf numFmtId="0" fontId="10" fillId="3" borderId="33" xfId="1" applyFont="1" applyFill="1" applyBorder="1"/>
    <xf numFmtId="0" fontId="11" fillId="3" borderId="33" xfId="1" applyFont="1" applyFill="1" applyBorder="1"/>
    <xf numFmtId="0" fontId="1" fillId="0" borderId="33" xfId="1" applyFont="1" applyBorder="1"/>
    <xf numFmtId="0" fontId="2" fillId="2" borderId="34" xfId="1" applyFont="1" applyFill="1" applyBorder="1" applyAlignment="1">
      <alignment horizontal="center"/>
    </xf>
    <xf numFmtId="0" fontId="1" fillId="4" borderId="0" xfId="0" applyFont="1" applyFill="1"/>
    <xf numFmtId="0" fontId="1" fillId="3" borderId="0" xfId="1" applyFont="1" applyFill="1"/>
    <xf numFmtId="0" fontId="1" fillId="0" borderId="0" xfId="1" applyFont="1"/>
    <xf numFmtId="0" fontId="2" fillId="3" borderId="33" xfId="1" applyFont="1" applyFill="1" applyBorder="1"/>
    <xf numFmtId="0" fontId="0" fillId="0" borderId="0" xfId="0" applyAlignment="1">
      <alignment horizontal="right"/>
    </xf>
    <xf numFmtId="1" fontId="8" fillId="0" borderId="2" xfId="1" applyNumberFormat="1" applyFont="1" applyBorder="1"/>
    <xf numFmtId="2" fontId="0" fillId="0" borderId="0" xfId="0" applyNumberFormat="1"/>
    <xf numFmtId="0" fontId="1" fillId="0" borderId="0" xfId="0" quotePrefix="1" applyFont="1"/>
    <xf numFmtId="1" fontId="0" fillId="4" borderId="2" xfId="0" applyNumberFormat="1" applyFill="1" applyBorder="1"/>
    <xf numFmtId="0" fontId="2" fillId="0" borderId="0" xfId="0" applyFont="1"/>
    <xf numFmtId="0" fontId="2" fillId="3" borderId="0" xfId="0" applyFont="1" applyFill="1"/>
    <xf numFmtId="0" fontId="0" fillId="8" borderId="0" xfId="0" applyFill="1"/>
    <xf numFmtId="0" fontId="1" fillId="9" borderId="0" xfId="0" applyFont="1" applyFill="1"/>
    <xf numFmtId="0" fontId="1" fillId="0" borderId="2" xfId="1" applyFont="1" applyBorder="1" applyAlignment="1">
      <alignment horizontal="center"/>
    </xf>
    <xf numFmtId="0" fontId="8" fillId="0" borderId="2" xfId="1" applyFont="1" applyBorder="1"/>
    <xf numFmtId="0" fontId="0" fillId="7" borderId="0" xfId="0" applyFill="1"/>
    <xf numFmtId="0" fontId="1" fillId="10" borderId="0" xfId="1" applyFont="1" applyFill="1"/>
    <xf numFmtId="0" fontId="0" fillId="10" borderId="0" xfId="0" applyFill="1"/>
    <xf numFmtId="0" fontId="1" fillId="11" borderId="0" xfId="0" applyFont="1" applyFill="1"/>
    <xf numFmtId="0" fontId="0" fillId="11" borderId="0" xfId="0" applyFill="1"/>
    <xf numFmtId="0" fontId="1" fillId="4" borderId="10" xfId="0" applyFont="1" applyFill="1" applyBorder="1"/>
    <xf numFmtId="0" fontId="2" fillId="2" borderId="35" xfId="1" applyFont="1" applyFill="1" applyBorder="1" applyAlignment="1">
      <alignment horizontal="center"/>
    </xf>
    <xf numFmtId="0" fontId="0" fillId="12" borderId="0" xfId="0" applyFill="1"/>
    <xf numFmtId="1" fontId="8" fillId="0" borderId="2" xfId="1" applyNumberFormat="1" applyFont="1" applyBorder="1" applyAlignment="1">
      <alignment horizontal="center"/>
    </xf>
    <xf numFmtId="0" fontId="1" fillId="0" borderId="2" xfId="1" applyFont="1" applyBorder="1" applyAlignment="1">
      <alignment horizontal="left"/>
    </xf>
    <xf numFmtId="0" fontId="0" fillId="0" borderId="2" xfId="0" applyBorder="1"/>
    <xf numFmtId="0" fontId="0" fillId="13" borderId="0" xfId="0" applyFill="1"/>
    <xf numFmtId="1" fontId="8" fillId="4" borderId="2" xfId="1" applyNumberFormat="1" applyFont="1" applyFill="1" applyBorder="1" applyAlignment="1">
      <alignment horizontal="center"/>
    </xf>
    <xf numFmtId="1" fontId="1" fillId="0" borderId="2" xfId="3" applyNumberFormat="1" applyBorder="1" applyAlignment="1">
      <alignment horizontal="center"/>
    </xf>
    <xf numFmtId="0" fontId="1" fillId="12" borderId="0" xfId="0" applyFont="1" applyFill="1"/>
    <xf numFmtId="1" fontId="0" fillId="14" borderId="2" xfId="0" applyNumberFormat="1" applyFill="1" applyBorder="1"/>
    <xf numFmtId="0" fontId="0" fillId="14" borderId="0" xfId="0" applyFill="1"/>
    <xf numFmtId="1" fontId="0" fillId="14" borderId="0" xfId="0" applyNumberFormat="1" applyFill="1"/>
    <xf numFmtId="0" fontId="15" fillId="14" borderId="0" xfId="0" applyFont="1" applyFill="1"/>
    <xf numFmtId="0" fontId="1" fillId="14" borderId="0" xfId="0" applyFont="1" applyFill="1"/>
    <xf numFmtId="167" fontId="1" fillId="14" borderId="0" xfId="5" applyNumberFormat="1" applyFont="1" applyFill="1"/>
    <xf numFmtId="0" fontId="1" fillId="14" borderId="10" xfId="0" applyFont="1" applyFill="1" applyBorder="1"/>
    <xf numFmtId="167" fontId="1" fillId="14" borderId="14" xfId="5" applyNumberFormat="1" applyFont="1" applyFill="1" applyBorder="1"/>
    <xf numFmtId="0" fontId="1" fillId="14" borderId="0" xfId="0" quotePrefix="1" applyFont="1" applyFill="1"/>
    <xf numFmtId="0" fontId="0" fillId="15" borderId="0" xfId="0" applyFill="1"/>
    <xf numFmtId="1" fontId="0" fillId="15" borderId="2" xfId="0" applyNumberFormat="1" applyFill="1" applyBorder="1"/>
    <xf numFmtId="0" fontId="1" fillId="15" borderId="0" xfId="0" applyFont="1" applyFill="1"/>
    <xf numFmtId="1" fontId="0" fillId="11" borderId="0" xfId="0" applyNumberFormat="1" applyFill="1"/>
    <xf numFmtId="0" fontId="15" fillId="11" borderId="0" xfId="0" applyFont="1" applyFill="1"/>
    <xf numFmtId="167" fontId="1" fillId="11" borderId="0" xfId="5" applyNumberFormat="1" applyFont="1" applyFill="1"/>
    <xf numFmtId="0" fontId="1" fillId="11" borderId="10" xfId="0" applyFont="1" applyFill="1" applyBorder="1"/>
    <xf numFmtId="167" fontId="1" fillId="11" borderId="11" xfId="5" applyNumberFormat="1" applyFont="1" applyFill="1" applyBorder="1"/>
    <xf numFmtId="167" fontId="1" fillId="11" borderId="16" xfId="5" applyNumberFormat="1" applyFont="1" applyFill="1" applyBorder="1"/>
    <xf numFmtId="167" fontId="1" fillId="11" borderId="17" xfId="5" applyNumberFormat="1" applyFont="1" applyFill="1" applyBorder="1"/>
    <xf numFmtId="167" fontId="1" fillId="11" borderId="14" xfId="5" applyNumberFormat="1" applyFont="1" applyFill="1" applyBorder="1"/>
    <xf numFmtId="167" fontId="1" fillId="11" borderId="15" xfId="5" applyNumberFormat="1" applyFont="1" applyFill="1" applyBorder="1"/>
    <xf numFmtId="1" fontId="0" fillId="15" borderId="0" xfId="0" applyNumberFormat="1" applyFill="1"/>
    <xf numFmtId="0" fontId="15" fillId="15" borderId="0" xfId="0" applyFont="1" applyFill="1"/>
    <xf numFmtId="167" fontId="1" fillId="15" borderId="0" xfId="5" applyNumberFormat="1" applyFont="1" applyFill="1"/>
    <xf numFmtId="0" fontId="1" fillId="15" borderId="10" xfId="0" applyFont="1" applyFill="1" applyBorder="1"/>
    <xf numFmtId="167" fontId="1" fillId="15" borderId="11" xfId="5" applyNumberFormat="1" applyFont="1" applyFill="1" applyBorder="1"/>
    <xf numFmtId="167" fontId="1" fillId="15" borderId="16" xfId="5" applyNumberFormat="1" applyFont="1" applyFill="1" applyBorder="1"/>
    <xf numFmtId="167" fontId="1" fillId="15" borderId="17" xfId="5" applyNumberFormat="1" applyFont="1" applyFill="1" applyBorder="1"/>
    <xf numFmtId="167" fontId="1" fillId="15" borderId="14" xfId="5" applyNumberFormat="1" applyFont="1" applyFill="1" applyBorder="1"/>
    <xf numFmtId="167" fontId="1" fillId="15" borderId="15" xfId="5" applyNumberFormat="1" applyFont="1" applyFill="1" applyBorder="1"/>
    <xf numFmtId="0" fontId="1" fillId="15" borderId="0" xfId="0" quotePrefix="1" applyFont="1" applyFill="1"/>
    <xf numFmtId="0" fontId="0" fillId="0" borderId="2" xfId="0" applyBorder="1" applyAlignment="1">
      <alignment horizontal="left"/>
    </xf>
    <xf numFmtId="0" fontId="1" fillId="3" borderId="2" xfId="1" applyFont="1" applyFill="1" applyBorder="1" applyAlignment="1">
      <alignment horizontal="left"/>
    </xf>
    <xf numFmtId="0" fontId="1" fillId="0" borderId="2" xfId="0" applyFont="1" applyBorder="1" applyAlignment="1">
      <alignment horizontal="left"/>
    </xf>
    <xf numFmtId="1" fontId="0" fillId="4" borderId="0" xfId="0" applyNumberFormat="1" applyFill="1"/>
    <xf numFmtId="0" fontId="15" fillId="4" borderId="0" xfId="0" applyFont="1" applyFill="1"/>
    <xf numFmtId="167" fontId="1" fillId="4" borderId="0" xfId="5" applyNumberFormat="1" applyFont="1" applyFill="1"/>
    <xf numFmtId="167" fontId="1" fillId="4" borderId="11" xfId="5" applyNumberFormat="1" applyFont="1" applyFill="1" applyBorder="1"/>
    <xf numFmtId="167" fontId="1" fillId="4" borderId="15" xfId="5" applyNumberFormat="1" applyFont="1" applyFill="1" applyBorder="1"/>
    <xf numFmtId="0" fontId="2" fillId="2" borderId="36" xfId="1" applyFont="1" applyFill="1" applyBorder="1" applyAlignment="1">
      <alignment horizontal="center"/>
    </xf>
    <xf numFmtId="1" fontId="0" fillId="0" borderId="0" xfId="1" applyNumberFormat="1" applyFont="1" applyAlignment="1">
      <alignment horizontal="center"/>
    </xf>
    <xf numFmtId="166" fontId="1" fillId="0" borderId="0" xfId="1" applyNumberFormat="1" applyFont="1" applyAlignment="1">
      <alignment horizontal="left"/>
    </xf>
    <xf numFmtId="0" fontId="0" fillId="11" borderId="0" xfId="0" applyFill="1" applyAlignment="1">
      <alignment horizontal="right"/>
    </xf>
    <xf numFmtId="0" fontId="10" fillId="0" borderId="0" xfId="1" applyFont="1"/>
    <xf numFmtId="0" fontId="11" fillId="0" borderId="0" xfId="1" applyFont="1"/>
    <xf numFmtId="0" fontId="3" fillId="0" borderId="0" xfId="0" applyFont="1"/>
    <xf numFmtId="0" fontId="2" fillId="0" borderId="37" xfId="1" applyFont="1" applyBorder="1" applyAlignment="1">
      <alignment horizontal="center"/>
    </xf>
    <xf numFmtId="0" fontId="2" fillId="0" borderId="29" xfId="1" applyFont="1" applyBorder="1" applyAlignment="1">
      <alignment horizontal="center"/>
    </xf>
    <xf numFmtId="0" fontId="10" fillId="0" borderId="33" xfId="1" applyFont="1" applyBorder="1"/>
    <xf numFmtId="0" fontId="11" fillId="0" borderId="33" xfId="1" applyFont="1" applyBorder="1"/>
    <xf numFmtId="0" fontId="8" fillId="0" borderId="33" xfId="1" applyFont="1" applyBorder="1"/>
    <xf numFmtId="0" fontId="8" fillId="0" borderId="0" xfId="1" applyFont="1"/>
    <xf numFmtId="0" fontId="2" fillId="0" borderId="38" xfId="1" applyFont="1" applyBorder="1" applyAlignment="1">
      <alignment horizontal="center"/>
    </xf>
    <xf numFmtId="0" fontId="1" fillId="0" borderId="2" xfId="3" applyBorder="1" applyAlignment="1">
      <alignment horizontal="left"/>
    </xf>
    <xf numFmtId="167" fontId="1" fillId="4" borderId="16" xfId="5" applyNumberFormat="1" applyFont="1" applyFill="1" applyBorder="1"/>
    <xf numFmtId="167" fontId="1" fillId="4" borderId="17" xfId="5" applyNumberFormat="1" applyFont="1" applyFill="1" applyBorder="1"/>
    <xf numFmtId="167" fontId="1" fillId="4" borderId="14" xfId="5" applyNumberFormat="1" applyFont="1" applyFill="1" applyBorder="1"/>
    <xf numFmtId="0" fontId="0" fillId="0" borderId="2" xfId="1" applyFont="1" applyBorder="1" applyAlignment="1">
      <alignment vertical="center"/>
    </xf>
    <xf numFmtId="0" fontId="0" fillId="16" borderId="0" xfId="0" applyFill="1"/>
    <xf numFmtId="0" fontId="0" fillId="0" borderId="0" xfId="0" applyAlignment="1">
      <alignment horizontal="left"/>
    </xf>
    <xf numFmtId="0" fontId="2" fillId="0" borderId="2" xfId="1" applyFont="1" applyBorder="1" applyAlignment="1">
      <alignment horizontal="left" vertical="center" wrapText="1"/>
    </xf>
    <xf numFmtId="0" fontId="0" fillId="17" borderId="2" xfId="0" applyFill="1" applyBorder="1"/>
    <xf numFmtId="0" fontId="2" fillId="2" borderId="2" xfId="1" applyFont="1" applyFill="1" applyBorder="1" applyAlignment="1">
      <alignment horizontal="center" vertical="center"/>
    </xf>
    <xf numFmtId="0" fontId="0" fillId="17" borderId="2" xfId="0" applyFill="1" applyBorder="1" applyAlignment="1">
      <alignment horizontal="left"/>
    </xf>
    <xf numFmtId="0" fontId="2" fillId="2" borderId="2" xfId="1" applyFont="1" applyFill="1" applyBorder="1" applyAlignment="1">
      <alignment horizontal="center" vertical="center" wrapText="1"/>
    </xf>
    <xf numFmtId="0" fontId="0" fillId="17" borderId="2" xfId="0" applyFill="1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2" xfId="1" applyFont="1" applyBorder="1" applyAlignment="1">
      <alignment horizontal="center" vertical="center"/>
    </xf>
    <xf numFmtId="0" fontId="2" fillId="0" borderId="2" xfId="1" applyFont="1" applyBorder="1" applyAlignment="1">
      <alignment horizontal="center" vertical="center"/>
    </xf>
    <xf numFmtId="9" fontId="0" fillId="0" borderId="0" xfId="16" applyFont="1" applyFill="1"/>
    <xf numFmtId="9" fontId="13" fillId="17" borderId="2" xfId="16" applyFont="1" applyFill="1" applyBorder="1"/>
    <xf numFmtId="9" fontId="8" fillId="0" borderId="2" xfId="16" applyFont="1" applyFill="1" applyBorder="1"/>
    <xf numFmtId="9" fontId="0" fillId="0" borderId="2" xfId="16" applyFont="1" applyBorder="1" applyAlignment="1">
      <alignment vertical="center"/>
    </xf>
    <xf numFmtId="1" fontId="0" fillId="17" borderId="2" xfId="0" applyNumberFormat="1" applyFill="1" applyBorder="1"/>
    <xf numFmtId="1" fontId="0" fillId="0" borderId="2" xfId="1" applyNumberFormat="1" applyFont="1" applyBorder="1" applyAlignment="1">
      <alignment vertical="center" wrapText="1"/>
    </xf>
    <xf numFmtId="0" fontId="2" fillId="2" borderId="32" xfId="1" applyFont="1" applyFill="1" applyBorder="1" applyAlignment="1">
      <alignment horizontal="left"/>
    </xf>
    <xf numFmtId="0" fontId="2" fillId="2" borderId="36" xfId="1" applyFont="1" applyFill="1" applyBorder="1" applyAlignment="1">
      <alignment horizontal="left"/>
    </xf>
    <xf numFmtId="0" fontId="2" fillId="2" borderId="2" xfId="1" applyFont="1" applyFill="1" applyBorder="1" applyAlignment="1">
      <alignment horizontal="left"/>
    </xf>
    <xf numFmtId="0" fontId="2" fillId="2" borderId="39" xfId="1" applyFont="1" applyFill="1" applyBorder="1" applyAlignment="1">
      <alignment horizontal="left"/>
    </xf>
    <xf numFmtId="1" fontId="0" fillId="0" borderId="0" xfId="0" applyNumberFormat="1" applyAlignment="1">
      <alignment horizontal="center"/>
    </xf>
    <xf numFmtId="1" fontId="0" fillId="0" borderId="2" xfId="1" applyNumberFormat="1" applyFont="1" applyBorder="1" applyAlignment="1">
      <alignment horizontal="center" vertical="center" wrapText="1"/>
    </xf>
    <xf numFmtId="1" fontId="0" fillId="4" borderId="2" xfId="0" applyNumberFormat="1" applyFill="1" applyBorder="1" applyAlignment="1">
      <alignment horizontal="center"/>
    </xf>
    <xf numFmtId="1" fontId="1" fillId="0" borderId="2" xfId="1" applyNumberFormat="1" applyFont="1" applyBorder="1" applyAlignment="1">
      <alignment horizontal="center"/>
    </xf>
    <xf numFmtId="1" fontId="0" fillId="17" borderId="2" xfId="0" applyNumberFormat="1" applyFill="1" applyBorder="1" applyAlignment="1">
      <alignment horizontal="center"/>
    </xf>
    <xf numFmtId="0" fontId="2" fillId="2" borderId="40" xfId="1" applyFont="1" applyFill="1" applyBorder="1" applyAlignment="1">
      <alignment horizontal="center"/>
    </xf>
    <xf numFmtId="0" fontId="2" fillId="2" borderId="41" xfId="1" applyFont="1" applyFill="1" applyBorder="1" applyAlignment="1">
      <alignment horizontal="left"/>
    </xf>
    <xf numFmtId="0" fontId="2" fillId="2" borderId="2" xfId="1" applyFont="1" applyFill="1" applyBorder="1" applyAlignment="1">
      <alignment horizontal="left" vertical="center"/>
    </xf>
    <xf numFmtId="0" fontId="2" fillId="2" borderId="32" xfId="1" applyFont="1" applyFill="1" applyBorder="1" applyAlignment="1">
      <alignment horizontal="center"/>
    </xf>
    <xf numFmtId="0" fontId="1" fillId="0" borderId="33" xfId="0" applyFont="1" applyBorder="1"/>
    <xf numFmtId="0" fontId="10" fillId="0" borderId="1" xfId="1" applyFont="1" applyBorder="1"/>
    <xf numFmtId="0" fontId="0" fillId="0" borderId="33" xfId="0" applyBorder="1"/>
    <xf numFmtId="1" fontId="0" fillId="0" borderId="0" xfId="0" applyNumberFormat="1" applyAlignment="1">
      <alignment horizontal="right"/>
    </xf>
    <xf numFmtId="0" fontId="1" fillId="0" borderId="44" xfId="0" applyFont="1" applyBorder="1"/>
    <xf numFmtId="0" fontId="0" fillId="0" borderId="57" xfId="0" applyBorder="1"/>
    <xf numFmtId="0" fontId="0" fillId="18" borderId="2" xfId="0" applyFill="1" applyBorder="1"/>
    <xf numFmtId="0" fontId="0" fillId="0" borderId="0" xfId="0" pivotButton="1"/>
    <xf numFmtId="1" fontId="2" fillId="2" borderId="36" xfId="18" applyNumberFormat="1" applyFont="1" applyFill="1" applyBorder="1" applyAlignment="1">
      <alignment horizontal="center"/>
    </xf>
    <xf numFmtId="1" fontId="0" fillId="0" borderId="0" xfId="18" applyNumberFormat="1" applyFont="1" applyFill="1" applyAlignment="1">
      <alignment horizontal="right"/>
    </xf>
    <xf numFmtId="1" fontId="2" fillId="2" borderId="32" xfId="18" applyNumberFormat="1" applyFont="1" applyFill="1" applyBorder="1" applyAlignment="1">
      <alignment horizontal="right"/>
    </xf>
    <xf numFmtId="1" fontId="0" fillId="0" borderId="2" xfId="18" applyNumberFormat="1" applyFont="1" applyBorder="1" applyAlignment="1">
      <alignment horizontal="right"/>
    </xf>
    <xf numFmtId="0" fontId="0" fillId="0" borderId="0" xfId="0" quotePrefix="1"/>
    <xf numFmtId="0" fontId="1" fillId="15" borderId="42" xfId="0" applyFont="1" applyFill="1" applyBorder="1"/>
    <xf numFmtId="0" fontId="1" fillId="15" borderId="43" xfId="0" applyFont="1" applyFill="1" applyBorder="1"/>
    <xf numFmtId="0" fontId="1" fillId="15" borderId="30" xfId="0" applyFont="1" applyFill="1" applyBorder="1"/>
    <xf numFmtId="9" fontId="0" fillId="0" borderId="2" xfId="16" applyFont="1" applyBorder="1"/>
    <xf numFmtId="0" fontId="1" fillId="3" borderId="61" xfId="3" applyFill="1" applyBorder="1" applyAlignment="1">
      <alignment horizontal="center"/>
    </xf>
    <xf numFmtId="0" fontId="1" fillId="3" borderId="62" xfId="3" applyFill="1" applyBorder="1" applyAlignment="1">
      <alignment horizontal="center"/>
    </xf>
    <xf numFmtId="168" fontId="1" fillId="0" borderId="63" xfId="3" applyNumberFormat="1" applyBorder="1" applyAlignment="1">
      <alignment horizontal="right"/>
    </xf>
    <xf numFmtId="0" fontId="2" fillId="3" borderId="1" xfId="3" applyFont="1" applyFill="1" applyBorder="1" applyAlignment="1">
      <alignment horizontal="left"/>
    </xf>
    <xf numFmtId="166" fontId="2" fillId="3" borderId="62" xfId="3" applyNumberFormat="1" applyFont="1" applyFill="1" applyBorder="1" applyAlignment="1">
      <alignment horizontal="left"/>
    </xf>
    <xf numFmtId="10" fontId="1" fillId="3" borderId="1" xfId="16" applyNumberFormat="1" applyFont="1" applyFill="1" applyBorder="1" applyAlignment="1">
      <alignment horizontal="center"/>
    </xf>
    <xf numFmtId="10" fontId="1" fillId="3" borderId="64" xfId="16" applyNumberFormat="1" applyFont="1" applyFill="1" applyBorder="1" applyAlignment="1">
      <alignment horizontal="center"/>
    </xf>
    <xf numFmtId="166" fontId="1" fillId="3" borderId="1" xfId="3" applyNumberFormat="1" applyFill="1" applyBorder="1" applyAlignment="1">
      <alignment horizontal="right"/>
    </xf>
    <xf numFmtId="0" fontId="1" fillId="18" borderId="2" xfId="0" applyFont="1" applyFill="1" applyBorder="1"/>
    <xf numFmtId="0" fontId="1" fillId="3" borderId="33" xfId="3" applyFill="1" applyBorder="1"/>
    <xf numFmtId="0" fontId="1" fillId="3" borderId="2" xfId="3" applyFill="1" applyBorder="1"/>
    <xf numFmtId="0" fontId="1" fillId="0" borderId="33" xfId="3" applyBorder="1"/>
    <xf numFmtId="0" fontId="1" fillId="0" borderId="2" xfId="3" applyBorder="1"/>
    <xf numFmtId="0" fontId="1" fillId="0" borderId="0" xfId="0" applyFont="1" applyAlignment="1">
      <alignment horizontal="center" vertical="center" wrapText="1"/>
    </xf>
    <xf numFmtId="0" fontId="0" fillId="20" borderId="0" xfId="0" applyFill="1" applyAlignment="1">
      <alignment horizontal="left"/>
    </xf>
    <xf numFmtId="0" fontId="0" fillId="20" borderId="2" xfId="0" applyFill="1" applyBorder="1"/>
    <xf numFmtId="0" fontId="1" fillId="12" borderId="2" xfId="0" applyFont="1" applyFill="1" applyBorder="1"/>
    <xf numFmtId="1" fontId="1" fillId="8" borderId="2" xfId="1" applyNumberFormat="1" applyFont="1" applyFill="1" applyBorder="1" applyAlignment="1">
      <alignment horizontal="center"/>
    </xf>
    <xf numFmtId="9" fontId="0" fillId="0" borderId="2" xfId="16" applyFont="1" applyFill="1" applyBorder="1"/>
    <xf numFmtId="0" fontId="0" fillId="12" borderId="2" xfId="0" applyFill="1" applyBorder="1"/>
    <xf numFmtId="1" fontId="1" fillId="0" borderId="2" xfId="18" applyNumberFormat="1" applyFont="1" applyBorder="1" applyAlignment="1">
      <alignment horizontal="right"/>
    </xf>
    <xf numFmtId="9" fontId="1" fillId="0" borderId="2" xfId="16" applyFont="1" applyBorder="1"/>
    <xf numFmtId="0" fontId="17" fillId="0" borderId="0" xfId="0" quotePrefix="1" applyFont="1"/>
    <xf numFmtId="2" fontId="17" fillId="0" borderId="0" xfId="0" quotePrefix="1" applyNumberFormat="1" applyFont="1"/>
    <xf numFmtId="9" fontId="0" fillId="8" borderId="2" xfId="16" applyFont="1" applyFill="1" applyBorder="1"/>
    <xf numFmtId="1" fontId="0" fillId="12" borderId="0" xfId="0" applyNumberFormat="1" applyFill="1"/>
    <xf numFmtId="1" fontId="0" fillId="0" borderId="0" xfId="0" applyNumberFormat="1" applyFill="1"/>
    <xf numFmtId="0" fontId="1" fillId="0" borderId="45" xfId="0" applyFont="1" applyBorder="1" applyAlignment="1">
      <alignment horizontal="center"/>
    </xf>
    <xf numFmtId="0" fontId="1" fillId="0" borderId="46" xfId="0" applyFont="1" applyBorder="1" applyAlignment="1">
      <alignment horizontal="center"/>
    </xf>
    <xf numFmtId="0" fontId="2" fillId="2" borderId="47" xfId="1" applyFont="1" applyFill="1" applyBorder="1" applyAlignment="1">
      <alignment horizontal="center" vertical="center"/>
    </xf>
    <xf numFmtId="0" fontId="2" fillId="2" borderId="48" xfId="1" applyFont="1" applyFill="1" applyBorder="1" applyAlignment="1">
      <alignment horizontal="center" vertical="center"/>
    </xf>
    <xf numFmtId="9" fontId="2" fillId="2" borderId="35" xfId="16" applyFont="1" applyFill="1" applyBorder="1" applyAlignment="1">
      <alignment horizontal="center" vertical="center" wrapText="1"/>
    </xf>
    <xf numFmtId="9" fontId="0" fillId="0" borderId="44" xfId="16" applyFont="1" applyBorder="1" applyAlignment="1">
      <alignment horizontal="center" vertical="center" wrapText="1"/>
    </xf>
    <xf numFmtId="0" fontId="2" fillId="2" borderId="52" xfId="1" applyFont="1" applyFill="1" applyBorder="1" applyAlignment="1">
      <alignment horizontal="center" vertical="center" wrapText="1"/>
    </xf>
    <xf numFmtId="0" fontId="2" fillId="2" borderId="53" xfId="1" applyFont="1" applyFill="1" applyBorder="1" applyAlignment="1">
      <alignment horizontal="center" vertical="center" wrapText="1"/>
    </xf>
    <xf numFmtId="0" fontId="2" fillId="2" borderId="56" xfId="1" applyFont="1" applyFill="1" applyBorder="1" applyAlignment="1">
      <alignment horizontal="center" vertical="center"/>
    </xf>
    <xf numFmtId="0" fontId="2" fillId="2" borderId="10" xfId="1" applyFont="1" applyFill="1" applyBorder="1" applyAlignment="1">
      <alignment horizontal="center" vertical="center"/>
    </xf>
    <xf numFmtId="1" fontId="2" fillId="2" borderId="32" xfId="1" applyNumberFormat="1" applyFont="1" applyFill="1" applyBorder="1" applyAlignment="1">
      <alignment horizontal="center" vertical="center" wrapText="1"/>
    </xf>
    <xf numFmtId="1" fontId="0" fillId="0" borderId="54" xfId="1" applyNumberFormat="1" applyFont="1" applyBorder="1" applyAlignment="1">
      <alignment vertical="center" wrapText="1"/>
    </xf>
    <xf numFmtId="0" fontId="2" fillId="2" borderId="31" xfId="1" applyFont="1" applyFill="1" applyBorder="1" applyAlignment="1">
      <alignment horizontal="left" vertical="center" wrapText="1"/>
    </xf>
    <xf numFmtId="0" fontId="2" fillId="0" borderId="34" xfId="1" applyFont="1" applyBorder="1" applyAlignment="1">
      <alignment horizontal="left" vertical="center" wrapText="1"/>
    </xf>
    <xf numFmtId="1" fontId="0" fillId="0" borderId="54" xfId="1" applyNumberFormat="1" applyFont="1" applyBorder="1" applyAlignment="1">
      <alignment horizontal="center" vertical="center" wrapText="1"/>
    </xf>
    <xf numFmtId="0" fontId="2" fillId="2" borderId="32" xfId="1" applyFont="1" applyFill="1" applyBorder="1" applyAlignment="1">
      <alignment horizontal="center" vertical="center"/>
    </xf>
    <xf numFmtId="0" fontId="0" fillId="0" borderId="51" xfId="1" applyFont="1" applyBorder="1" applyAlignment="1">
      <alignment vertical="center"/>
    </xf>
    <xf numFmtId="9" fontId="2" fillId="2" borderId="32" xfId="16" applyFont="1" applyFill="1" applyBorder="1" applyAlignment="1">
      <alignment horizontal="center" vertical="center"/>
    </xf>
    <xf numFmtId="9" fontId="0" fillId="0" borderId="54" xfId="16" applyFont="1" applyBorder="1" applyAlignment="1">
      <alignment vertical="center"/>
    </xf>
    <xf numFmtId="0" fontId="2" fillId="2" borderId="35" xfId="1" applyFont="1" applyFill="1" applyBorder="1" applyAlignment="1">
      <alignment horizontal="center" vertical="center"/>
    </xf>
    <xf numFmtId="0" fontId="0" fillId="0" borderId="40" xfId="1" applyFont="1" applyBorder="1" applyAlignment="1">
      <alignment vertical="center"/>
    </xf>
    <xf numFmtId="0" fontId="2" fillId="2" borderId="35" xfId="1" applyFont="1" applyFill="1" applyBorder="1" applyAlignment="1">
      <alignment horizontal="center" vertical="center" wrapText="1"/>
    </xf>
    <xf numFmtId="0" fontId="2" fillId="2" borderId="40" xfId="1" applyFont="1" applyFill="1" applyBorder="1" applyAlignment="1">
      <alignment horizontal="center" vertical="center" wrapText="1"/>
    </xf>
    <xf numFmtId="0" fontId="2" fillId="2" borderId="49" xfId="1" applyFont="1" applyFill="1" applyBorder="1" applyAlignment="1">
      <alignment horizontal="center" vertical="center" wrapText="1"/>
    </xf>
    <xf numFmtId="0" fontId="2" fillId="2" borderId="50" xfId="1" applyFont="1" applyFill="1" applyBorder="1" applyAlignment="1">
      <alignment horizontal="center" vertical="center" wrapText="1"/>
    </xf>
    <xf numFmtId="0" fontId="2" fillId="2" borderId="32" xfId="1" applyFont="1" applyFill="1" applyBorder="1" applyAlignment="1">
      <alignment horizontal="left" vertical="center"/>
    </xf>
    <xf numFmtId="0" fontId="0" fillId="0" borderId="54" xfId="1" applyFont="1" applyBorder="1" applyAlignment="1">
      <alignment vertical="center"/>
    </xf>
    <xf numFmtId="0" fontId="0" fillId="0" borderId="54" xfId="1" applyFont="1" applyBorder="1" applyAlignment="1">
      <alignment horizontal="center" vertical="center"/>
    </xf>
    <xf numFmtId="0" fontId="2" fillId="2" borderId="55" xfId="1" applyFont="1" applyFill="1" applyBorder="1" applyAlignment="1">
      <alignment horizontal="center" vertical="center"/>
    </xf>
    <xf numFmtId="0" fontId="2" fillId="0" borderId="51" xfId="1" applyFont="1" applyBorder="1" applyAlignment="1">
      <alignment horizontal="center" vertical="center"/>
    </xf>
    <xf numFmtId="0" fontId="2" fillId="2" borderId="54" xfId="1" applyFont="1" applyFill="1" applyBorder="1" applyAlignment="1">
      <alignment horizontal="center" vertical="center"/>
    </xf>
    <xf numFmtId="0" fontId="1" fillId="19" borderId="58" xfId="0" applyFont="1" applyFill="1" applyBorder="1" applyAlignment="1">
      <alignment horizontal="center"/>
    </xf>
    <xf numFmtId="0" fontId="1" fillId="19" borderId="59" xfId="0" applyFont="1" applyFill="1" applyBorder="1" applyAlignment="1">
      <alignment horizontal="center"/>
    </xf>
    <xf numFmtId="0" fontId="2" fillId="2" borderId="54" xfId="1" applyFont="1" applyFill="1" applyBorder="1" applyAlignment="1">
      <alignment horizontal="left" vertical="center"/>
    </xf>
    <xf numFmtId="0" fontId="1" fillId="19" borderId="60" xfId="0" applyFont="1" applyFill="1" applyBorder="1" applyAlignment="1">
      <alignment horizontal="center"/>
    </xf>
  </cellXfs>
  <cellStyles count="20">
    <cellStyle name="A3 297 x 420 mm" xfId="1" xr:uid="{00000000-0005-0000-0000-000000000000}"/>
    <cellStyle name="A3 297 x 420 mm 2" xfId="2" xr:uid="{00000000-0005-0000-0000-000001000000}"/>
    <cellStyle name="A3 297 x 420 mm 3" xfId="3" xr:uid="{00000000-0005-0000-0000-000002000000}"/>
    <cellStyle name="A3 297 x 420 mm_RE239" xfId="4" xr:uid="{00000000-0005-0000-0000-000003000000}"/>
    <cellStyle name="Millares" xfId="5" builtinId="3"/>
    <cellStyle name="Millares [0]" xfId="18" builtinId="6"/>
    <cellStyle name="Millares 2" xfId="6" xr:uid="{00000000-0005-0000-0000-000005000000}"/>
    <cellStyle name="Millares 2 2" xfId="7" xr:uid="{00000000-0005-0000-0000-000006000000}"/>
    <cellStyle name="Millares 3" xfId="8" xr:uid="{00000000-0005-0000-0000-000007000000}"/>
    <cellStyle name="Millares 4" xfId="9" xr:uid="{00000000-0005-0000-0000-000008000000}"/>
    <cellStyle name="Normal" xfId="0" builtinId="0"/>
    <cellStyle name="Normal 2" xfId="10" xr:uid="{00000000-0005-0000-0000-00000A000000}"/>
    <cellStyle name="Normal 2 2" xfId="11" xr:uid="{00000000-0005-0000-0000-00000B000000}"/>
    <cellStyle name="Normal 3" xfId="19" xr:uid="{A97FA358-71E5-4B56-B2E1-FC134158904D}"/>
    <cellStyle name="Normal 3 2" xfId="12" xr:uid="{00000000-0005-0000-0000-00000C000000}"/>
    <cellStyle name="Normal 3 3" xfId="13" xr:uid="{00000000-0005-0000-0000-00000D000000}"/>
    <cellStyle name="Normal 4" xfId="14" xr:uid="{00000000-0005-0000-0000-00000E000000}"/>
    <cellStyle name="Normal 8" xfId="15" xr:uid="{00000000-0005-0000-0000-00000F000000}"/>
    <cellStyle name="Porcentaje" xfId="16" builtinId="5"/>
    <cellStyle name="Porcentaje 2" xfId="17" xr:uid="{00000000-0005-0000-0000-000011000000}"/>
  </cellStyles>
  <dxfs count="591"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family val="2"/>
        <scheme val="none"/>
      </font>
      <alignment horizontal="center" vertical="center" textRotation="0" wrapText="1" indent="0" justifyLastLine="0" shrinkToFit="0" readingOrder="0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2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12" Type="http://schemas.openxmlformats.org/officeDocument/2006/relationships/pivotCacheDefinition" Target="pivotCache/pivotCacheDefinition1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20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onnections" Target="connection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Relationship Id="rId22" Type="http://schemas.openxmlformats.org/officeDocument/2006/relationships/customXml" Target="../customXml/item4.xml"/></Relationships>
</file>

<file path=xl/ctrlProps/ctrlProp1.xml><?xml version="1.0" encoding="utf-8"?>
<formControlPr xmlns="http://schemas.microsoft.com/office/spreadsheetml/2009/9/main" objectType="Button" lockText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819150</xdr:colOff>
      <xdr:row>1</xdr:row>
      <xdr:rowOff>238125</xdr:rowOff>
    </xdr:from>
    <xdr:to>
      <xdr:col>33</xdr:col>
      <xdr:colOff>180975</xdr:colOff>
      <xdr:row>5</xdr:row>
      <xdr:rowOff>133350</xdr:rowOff>
    </xdr:to>
    <xdr:sp macro="" textlink="">
      <xdr:nvSpPr>
        <xdr:cNvPr id="10241" name="CommandButton1" hidden="1">
          <a:extLst>
            <a:ext uri="{63B3BB69-23CF-44E3-9099-C40C66FF867C}">
              <a14:compatExt xmlns:a14="http://schemas.microsoft.com/office/drawing/2010/main" spid="_x0000_s10241"/>
            </a:ext>
            <a:ext uri="{FF2B5EF4-FFF2-40B4-BE49-F238E27FC236}">
              <a16:creationId xmlns:a16="http://schemas.microsoft.com/office/drawing/2014/main" id="{00000000-0008-0000-0000-00000128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18</xdr:col>
      <xdr:colOff>819150</xdr:colOff>
      <xdr:row>1</xdr:row>
      <xdr:rowOff>238125</xdr:rowOff>
    </xdr:from>
    <xdr:to>
      <xdr:col>33</xdr:col>
      <xdr:colOff>180975</xdr:colOff>
      <xdr:row>5</xdr:row>
      <xdr:rowOff>133350</xdr:rowOff>
    </xdr:to>
    <xdr:pic>
      <xdr:nvPicPr>
        <xdr:cNvPr id="2" name="CommandButton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68200" y="285750"/>
          <a:ext cx="151447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0</xdr:colOff>
          <xdr:row>0</xdr:row>
          <xdr:rowOff>38100</xdr:rowOff>
        </xdr:from>
        <xdr:to>
          <xdr:col>6</xdr:col>
          <xdr:colOff>0</xdr:colOff>
          <xdr:row>1</xdr:row>
          <xdr:rowOff>114300</xdr:rowOff>
        </xdr:to>
        <xdr:sp macro="" textlink="">
          <xdr:nvSpPr>
            <xdr:cNvPr id="2594" name="Button 546" hidden="1">
              <a:extLst>
                <a:ext uri="{63B3BB69-23CF-44E3-9099-C40C66FF867C}">
                  <a14:compatExt spid="_x0000_s2594"/>
                </a:ext>
                <a:ext uri="{FF2B5EF4-FFF2-40B4-BE49-F238E27FC236}">
                  <a16:creationId xmlns:a16="http://schemas.microsoft.com/office/drawing/2014/main" id="{00000000-0008-0000-0300-000022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Nvo.</a:t>
              </a:r>
            </a:p>
          </xdr:txBody>
        </xdr:sp>
        <xdr:clientData fPrintsWithSheet="0"/>
      </xdr:twoCellAnchor>
    </mc:Choice>
    <mc:Fallback/>
  </mc:AlternateContent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lvaro Arteaga Jara" refreshedDate="42810.481387037034" createdVersion="1" refreshedVersion="4" recordCount="3946" upgradeOnRefresh="1" xr:uid="{00000000-000A-0000-FFFF-FFFF43000000}">
  <cacheSource type="worksheet">
    <worksheetSource ref="A1:F3988" sheet="BARRAS_REGION"/>
  </cacheSource>
  <cacheFields count="6">
    <cacheField name="Barra" numFmtId="0">
      <sharedItems count="965">
        <s v="POLPAICO______500"/>
        <s v="AJAHUEL_______500"/>
        <s v="PAPOSO________220"/>
        <s v="TAPTALTAL_____220"/>
        <s v="D.ALMAGRO_____220"/>
        <s v="D.ALMAGRO1____220"/>
        <s v="C.PINTO_______220"/>
        <s v="S.ANDRES______220"/>
        <s v="CARDONES______220"/>
        <s v="GUACOLDA______220"/>
        <s v="LLANOLLAMPOS__220"/>
        <s v="CERRONEGRONOR_220"/>
        <s v="TOTORALICMP___220"/>
        <s v="MAITENCILLO___220"/>
        <s v="P.COLORADA____220"/>
        <s v="P.AZUCAR______220"/>
        <s v="LA_CEBADA_____220"/>
        <s v="TAPMREDON_____220"/>
        <s v="TAP_TALINAY___220"/>
        <s v="DON_GOYO______220"/>
        <s v="L.PALMAS______220"/>
        <s v="L.VILOS_______220"/>
        <s v="NOGALES_______220"/>
        <s v="VENTANAS______220"/>
        <s v="QUILLOTA______220"/>
        <s v="S.LUIS________220"/>
        <s v="S.LUIS2_______220"/>
        <s v="QUINTERO______220"/>
        <s v="A.SANTA_______220"/>
        <s v="L.MAQUIS______220"/>
        <s v="EL.LLANO______220"/>
        <s v="POLPAICO______220"/>
        <s v="EL_MANZANO____220"/>
        <s v="EL_SALTO______220"/>
        <s v="LAMPA_________220"/>
        <s v="C.NAVIA_______220"/>
        <s v="RAPEL_________220"/>
        <s v="QUELENTARO____220"/>
        <s v="A.MELIP_______220"/>
        <s v="C.CHENA_______220"/>
        <s v="C.CHENA2______220"/>
        <s v="BUIN__________220"/>
        <s v="TAP_STA_MARTA_220"/>
        <s v="A.JAHUEL______220"/>
        <s v="A.JAHUEL2_____220"/>
        <s v="CANDELARIA2___220"/>
        <s v="COLBUN2_______220"/>
        <s v="ALFALFAL______220"/>
        <s v="L.ERMITA______220"/>
        <s v="L.ALMENDROS___220"/>
        <s v="D.ALMAGRO_____110"/>
        <s v="ELSALVADOR____110"/>
        <s v="OXIDOS________110"/>
        <s v="PVSALVADOR____110"/>
        <s v="L.LUCES_______110"/>
        <s v="TALTAL________110"/>
        <s v="CERRILLOS_____110"/>
        <s v="CARDONES______110"/>
        <s v="L.LOROS_______110"/>
        <s v="T.AMARILLA____110"/>
        <s v="TAP_TAMARILLA_110"/>
        <s v="COPIAPO_______110"/>
        <s v="PLANTAS_______110"/>
        <s v="H.FUENTES_____110"/>
        <s v="CASTILLA______110"/>
        <s v="TAPIMPULSO____110"/>
        <s v="CALDERA_______110"/>
        <s v="CHUSCHA_______110"/>
        <s v="L.COLOR1______110"/>
        <s v="MAITENCILLO___110"/>
        <s v="VALLENAR______110"/>
        <s v="TAP.ELEDEN____110"/>
        <s v="ALTODCARMEN___110"/>
        <s v="HUASCO________110"/>
        <s v="ALGARROBO_____110"/>
        <s v="D.AMIGOS______110"/>
        <s v="PAJONAL_______110"/>
        <s v="INCAHUASI_____110"/>
        <s v="ROMERAL_______110"/>
        <s v="COMPANIA______110"/>
        <s v="P.AZUCAR______110"/>
        <s v="S.JOAQUIN_____110"/>
        <s v="E.PENON_______110"/>
        <s v="OVALLE________110"/>
        <s v="PUNITAQUI_____110"/>
        <s v="ILLAPEL_______110"/>
        <s v="SALAMANCA_____110"/>
        <s v="L.VILOS_______110"/>
        <s v="CHOAPA________110"/>
        <s v="QUEREO________110"/>
        <s v="QUINQUIMO_____110"/>
        <s v="QUINQUIMO2____110"/>
        <s v="CABILDO_______110"/>
        <s v="CASASVIEJAS___110"/>
        <s v="MARBELLA______110"/>
        <s v="QUILLOTA______110"/>
        <s v="L.ALMENDROS___110"/>
        <s v="T_L_DOMINICOS_110"/>
        <s v="LOS_DOMINICOS_110"/>
        <s v="APOQUINDO_____110"/>
        <s v="A_DE_CORDOVA__110"/>
        <s v="TAP_VITACURA__110"/>
        <s v="VITACURA______110"/>
        <s v="TAP_LA_DEHESA_110"/>
        <s v="LA_DEHESA_____110"/>
        <s v="EL_SALTO______110"/>
        <s v="SAN_CRISTOBAL_110"/>
        <s v="TAP_RECOLETA__110"/>
        <s v="RECOLETA______110"/>
        <s v="TAP_CHACABUCO_110"/>
        <s v="CHACABUCO_____110"/>
        <s v="TAP_QUILICURA_110"/>
        <s v="QUILICURA_____110"/>
        <s v="TAP_LO_BOZA___110"/>
        <s v="LO_BOZA_______110"/>
        <s v="C.NAVIA_______110"/>
        <s v="PUDAHUEL______110"/>
        <s v="TAP_SAN_JOSE__110"/>
        <s v="SAN_JOSE______110"/>
        <s v="TAP_PAJARITOS_110"/>
        <s v="PAJARITOS_____110"/>
        <s v="T_LO_VALLEDOR_110"/>
        <s v="LO_VALLEDOR___110"/>
        <s v="MAIPU_________110"/>
        <s v="TAP_STA_MARTA_110"/>
        <s v="SANTA_MARTA___110"/>
        <s v="C.CHENA_______110"/>
        <s v="SAN_PABLO_____110"/>
        <s v="LO_AGUIRRE____110"/>
        <s v="LO_PRADO______110"/>
        <s v="TAP_BICENTENA_110"/>
        <s v="BICENTENARIO__110"/>
        <s v="A.JAHUEL______110"/>
        <s v="TAP.REÑACA____110"/>
        <s v="REÑACA________110"/>
        <s v="QUILPUE_______110"/>
        <s v="L.MAQUIS______110"/>
        <s v="TAP1_MAQUIS___110"/>
        <s v="TAP2_MAQUIS___110"/>
        <s v="L.QUILOS______110"/>
        <s v="TOTORALILLO___110"/>
        <s v="ACONCAGUA_____110"/>
        <s v="S.PEDRO_______110"/>
        <s v="ENL.MAITENES__110"/>
        <s v="VENTANAS______110"/>
        <s v="TORQUEMADA____110"/>
        <s v="TAP.CONCON____110"/>
        <s v="CONCON________110"/>
        <s v="PACHACAMA1____110"/>
        <s v="L.VEGAS_______110"/>
        <s v="LLAYLLAY______110"/>
        <s v="L.VEGAS2______110"/>
        <s v="LA_CALERA_____110"/>
        <s v="S.RAFAEL______110"/>
        <s v="S.FELIPE______110"/>
        <s v="TAP_CHAGRES___110"/>
        <s v="CHAGRES_______110"/>
        <s v="TAPS.FELIPE___110"/>
        <s v="TAPS.RAFAEL___110"/>
        <s v="ESPERANZA_____110"/>
        <s v="BATUCO________110"/>
        <s v="L.VIZCACHAS___110"/>
        <s v="L.LAJA________110"/>
        <s v="MAITENES______110"/>
        <s v="QUELTEHUES____110"/>
        <s v="C.CALERA1_____110"/>
        <s v="QUINTERO______110"/>
        <s v="A.SANTA_______110"/>
        <s v="PLACILLA______110"/>
        <s v="ACHUPALLAS____110"/>
        <s v="MIRAFLORES____110"/>
        <s v="MARGA_MARGA___110"/>
        <s v="PLACERES______110"/>
        <s v="VALPARAISO____110"/>
        <s v="P.ANCHA_______110"/>
        <s v="L.VERDE_______110"/>
        <s v="A.MELIP_______110"/>
        <s v="LEYDA_________110"/>
        <s v="S.ANTONIO_____110"/>
        <s v="T.A.MELIP_____110"/>
        <s v="BOLLENAR______110"/>
        <s v="MELIPILLA_____110"/>
        <s v="LASARAÑAS_____110"/>
        <s v="QUELENTARO____110"/>
        <s v="PORTEZUELO____110"/>
        <s v="PPEUCO________110"/>
        <s v="RENCA_________110"/>
        <s v="ANDES_________110"/>
        <s v="TAP_LA_REINA__110"/>
        <s v="LA_REINA______110"/>
        <s v="FLORIDA_______110"/>
        <s v="TAP_MACUL_____110"/>
        <s v="MACUL_________110"/>
        <s v="T_STA_ELENA___110"/>
        <s v="SANTA_ELENA___110"/>
        <s v="SAN_JOAQUIN___110"/>
        <s v="TAP_C_HIPICO__110"/>
        <s v="CLUB_HIPICO___110"/>
        <s v="OCHAGAVIA_____110"/>
        <s v="METRO_________110"/>
        <s v="TAP_CARRASCAL_110"/>
        <s v="CARRASCAL_____110"/>
        <s v="BRASIL________110"/>
        <s v="T_ALTAMIRANO__110"/>
        <s v="ALTAMIRANO____110"/>
        <s v="FFCC__________110"/>
        <s v="T_LA_CISTERNA_110"/>
        <s v="LA_CISTERNA___110"/>
        <s v="LO_ESPEJO_____110"/>
        <s v="LAS_ACACIAS___110"/>
        <s v="T_S_BERNARDO__110"/>
        <s v="SAN_BERNARDO__110"/>
        <s v="MALLOCO_______110"/>
        <s v="BUIN__________110"/>
        <s v="T_STA_RAQUEL__110"/>
        <s v="SANTA_RAQUEL__110"/>
        <s v="SANTA_ROSA_S__110"/>
        <s v="MARISCAL______110"/>
        <s v="LA_PINTANA____110"/>
        <s v="TAP_BUIN______110"/>
        <s v="P.ALTO________110"/>
        <s v="COSTANERA_____110"/>
        <s v="P.AZUCAR______066"/>
        <s v="NECSA_________066"/>
        <s v="MARQUESA______066"/>
        <s v="GUAYACAN______066"/>
        <s v="E.PENON_______066"/>
        <s v="ANDACOLLO_____066"/>
        <s v="OVALLE________066"/>
        <s v="M.PATRIA______066"/>
        <s v="MOLLES________066"/>
        <s v="PUNITAQUI_____066"/>
        <s v="MANQUEHUE_____066"/>
        <s v="E.SAUCE_______066"/>
        <s v="COMBARBALA____066"/>
        <s v="ESPINO________066"/>
        <s v="ACONCAGUA_____066"/>
        <s v="SALADILLO_____066"/>
        <s v="L.QUILOS______066"/>
        <s v="ILLAPEL_______066"/>
        <s v="L.VERDE_______066"/>
        <s v="ALGARR.NORTE__066"/>
        <s v="TAP.ALGARR____066"/>
        <s v="PIÑATAS_______066"/>
        <s v="TAP.MANZANO___066"/>
        <s v="BALANDRAS_____066"/>
        <s v="T.SEBASTIAN___066"/>
        <s v="S.SEBASTIAN___066"/>
        <s v="S.ANTONIO_____066"/>
        <s v="CASABLANCA____066"/>
        <s v="TOTORAL_______066"/>
        <s v="S.JERONIMO____066"/>
        <s v="QUINTAY_______066"/>
        <s v="TAP.QUINTAY___066"/>
        <s v="RAPEL_________066"/>
        <s v="MELIPILLA_____066"/>
        <s v="CHOCALAN______066"/>
        <s v="MANDINGA______066"/>
        <s v="LASARAÑAS_____066"/>
        <s v="ELPEUMO_______066"/>
        <s v="STA.ROSA______066"/>
        <s v="T.NIHUE_______066"/>
        <s v="LAMANGA_______066"/>
        <s v="RRAPEL________066"/>
        <s v="PORTEZUELO____066"/>
        <s v="ESPERANZA_____066"/>
        <s v="MARCHIHUE_____066"/>
        <s v="ALCONES_______066"/>
        <s v="LIHUEIMO______066"/>
        <s v="PANIAHUE______066"/>
        <s v="ELMAITEN______066"/>
        <s v="ELPAICO_______066"/>
        <s v="ELMONTE_______066"/>
        <s v="ISLADMAIPO____066"/>
        <s v="L.VEGAS_______044"/>
        <s v="PACHACAMA_____044"/>
        <s v="LA_CALERA_____044"/>
        <s v="EL_MELON______044"/>
        <s v="TAP_ENTEL_____044"/>
        <s v="TAP_CALEU_____044"/>
        <s v="CALEU_________044"/>
        <s v="RUNGUE________044"/>
        <s v="CHAGRES_______044"/>
        <s v="PANQUEHUE_____044"/>
        <s v="S.FELIPE______044"/>
        <s v="S.RAFAEL______044"/>
        <s v="LOS_ANDES_____044"/>
        <s v="RIECILLOS_____044"/>
        <s v="RIO_BLANCO____044"/>
        <s v="JUNCAL________044"/>
        <s v="CATEMU________044"/>
        <s v="LO_PRADO______044"/>
        <s v="CURACAVI______044"/>
        <s v="D.ALMAGRO_____023"/>
        <s v="T.AMARILLA____023"/>
        <s v="TALTAL________013"/>
        <s v="CASTILLA______023"/>
        <s v="D.AMIGOS______023"/>
        <s v="MARQUESA______023"/>
        <s v="INCAHUASI_____023"/>
        <s v="S.JOAQUIN_____015"/>
        <s v="SALAMANCA_____023"/>
        <s v="QUEREO________023"/>
        <s v="CHAÑARAL______023"/>
        <s v="ELSALADO______023"/>
        <s v="ELPEUMO_______023"/>
        <s v="STA.ROSA______023"/>
        <s v="ALCONES_______023"/>
        <s v="MACUL_________020"/>
        <s v="STA_RAQUEL____020"/>
        <s v="MARBELLA______013"/>
        <s v="CABILDO_______023"/>
        <s v="VALLENAR______013"/>
        <s v="HUASCO________013"/>
        <s v="PUNITAQUI_____013"/>
        <s v="PUNITAQUI2____013"/>
        <s v="PLANTAS_______013"/>
        <s v="L.LOROS_______013"/>
        <s v="COPIAPO_______013"/>
        <s v="H.FUENTES_____013"/>
        <s v="CALDERA_______013"/>
        <s v="CERRILLOS_____013"/>
        <s v="ALTODCARMEN___013"/>
        <s v="BOLLENAR______013"/>
        <s v="LEYDA_________013"/>
        <s v="MELIPILLA_____013"/>
        <s v="ELMAITEN______013"/>
        <s v="ELPAICO_______013"/>
        <s v="ELMONTE_______013"/>
        <s v="CHOCALAN______013"/>
        <s v="MANDINGA______013"/>
        <s v="LASARAÑAS_____013"/>
        <s v="LAMANGA_______013"/>
        <s v="PANQUEHUE_____013"/>
        <s v="S.FELIPE______013"/>
        <s v="S.RAFAEL______013"/>
        <s v="RIO_BLANCO____013"/>
        <s v="CATEMU________013"/>
        <s v="L.VEGAS_______013"/>
        <s v="EL_MELON______013"/>
        <s v="LA_CALERA_____013"/>
        <s v="JUNCAL________013"/>
        <s v="CALEU_________013"/>
        <s v="RUNGUE________013"/>
        <s v="QUELENTARO____013"/>
        <s v="ESPERANZA_____013"/>
        <s v="MARCHIHUE_____013"/>
        <s v="LIHUEIMO______013"/>
        <s v="PANIAHUE______013"/>
        <s v="PLACERES______013"/>
        <s v="VALPARAISO____013"/>
        <s v="P.ANCHA_______013"/>
        <s v="REÑACA________013"/>
        <s v="MIRAFLORES____013"/>
        <s v="PLACILLA______013"/>
        <s v="S.ANTONIO_____013"/>
        <s v="QUINTAY_______013"/>
        <s v="ALGARR.NORTE__013"/>
        <s v="CASABLANCA____013"/>
        <s v="S.JERONIMO____013"/>
        <s v="PIÑATAS_______013"/>
        <s v="BALANDRAS_____013"/>
        <s v="TOTORAL_______013"/>
        <s v="S.SEBASTIAN___013"/>
        <s v="QUILPUE_______013"/>
        <s v="CONCON________013"/>
        <s v="QUINTERO______013"/>
        <s v="MARGA_MARGA___013"/>
        <s v="S.PEDRO_______013"/>
        <s v="QUELTEHUES____012"/>
        <s v="A_DE_CORDOVA__013"/>
        <s v="ALTAMIRANO____013"/>
        <s v="ANDES_________013"/>
        <s v="APOQUINDO_____013"/>
        <s v="BATUCO________013"/>
        <s v="BRASIL________013"/>
        <s v="CARRASCAL_____012"/>
        <s v="CHACABUCO_____023"/>
        <s v="CHACABUCO_____013"/>
        <s v="CLUB_HIPICO___013"/>
        <s v="CURACAVI______012"/>
        <s v="EL_MANZANO____023"/>
        <s v="FLORIDA_______012"/>
        <s v="LA_CISTERNA___013"/>
        <s v="LA_DEHESA_____013"/>
        <s v="LA_PINTANA____013"/>
        <s v="LA_REINA______013"/>
        <s v="LAS_ACACIAS___013"/>
        <s v="LO_AGUIRRE____012"/>
        <s v="LO_BOZA_______013"/>
        <s v="MARISCAL______023"/>
        <s v="LO_PRADO______012"/>
        <s v="LO_VALLEDOR___013"/>
        <s v="LORD_COCHRANE_012"/>
        <s v="LOS_DOMINICOS_013"/>
        <s v="MACUL_________013"/>
        <s v="MAIPU_________013"/>
        <s v="MALLOCO_______013"/>
        <s v="OCHAGAVIA_____012"/>
        <s v="PAJARITOS_____013"/>
        <s v="PANAMERICANA__012"/>
        <s v="POLPAICO______023"/>
        <s v="PUDAHUEL______013"/>
        <s v="QUILICURA_____013"/>
        <s v="RECOLETA______013"/>
        <s v="SAN_BERNARDO__013"/>
        <s v="SAN_CRISTOBAL_012"/>
        <s v="SAN_JOAQUIN___013"/>
        <s v="SAN_JOSE______013"/>
        <s v="SAN_PABLO_____013"/>
        <s v="SANTA_ELENA___013"/>
        <s v="SANTA_MARTA___013"/>
        <s v="SANTA_RAQUEL__013"/>
        <s v="SANTA_ROSA_S__013"/>
        <s v="VITACURA______013"/>
        <s v="COSTANERA_____012"/>
        <s v="P.ALTO________013"/>
        <s v="M.PATRIA______013"/>
        <s v="GUAYACAN______013"/>
        <s v="E.PENON_______023"/>
        <s v="OVALLE________013"/>
        <s v="E.SAUCE_______013"/>
        <s v="CASASVIEJAS___023"/>
        <s v="QUINQUIMO_____023"/>
        <s v="ILLAPEL_______023"/>
        <s v="COMBARBALA____013"/>
        <s v="P.AZUCAR______013"/>
        <s v="COMPANIA______013"/>
        <s v="VICUNA________110"/>
        <s v="VICUNA________023"/>
        <s v="SAN_JUAN______066"/>
        <s v="SAN_JUAN______013"/>
        <s v="C.CALERA1_____062"/>
        <s v="CALERA.C______062"/>
        <s v="ESPERANZA_____062"/>
        <s v="ALHUE_________066"/>
        <s v="ALHUE_________023"/>
        <s v="PORTEZUELO____023"/>
        <s v="BICENTENARIO__013"/>
        <s v="TAP_RIOHUASCO_110"/>
        <s v="ELSALADO______110"/>
        <s v="ANDACOLLO_____013"/>
        <s v="MIRAFLORES2___013"/>
        <s v="BOSQUEMAR_____110"/>
        <s v="BOSQUEMAR_____012"/>
        <s v="TMELON________044"/>
        <s v="TMELON________012"/>
        <s v="LA_PINTANA2___013"/>
        <s v="ANCOA_________500"/>
        <s v="MAIPO_________220"/>
        <s v="ITAHUE________220"/>
        <s v="ANCOA_________220"/>
        <s v="CANDELARIA____220"/>
        <s v="MINERO________220"/>
        <s v="COLBUN________220"/>
        <s v="RUCUE_________013"/>
        <s v="RUCUE_________023"/>
        <s v="RUCUE_________220"/>
        <s v="QUILLECO______013"/>
        <s v="QUILLECO______220"/>
        <s v="CHARRUA_______220"/>
        <s v="CHARRUA_______500"/>
        <s v="MULCHEN_______220"/>
        <s v="MAMPIL________220"/>
        <s v="CHOLGUAN______220"/>
        <s v="CHOLGUAN______013"/>
        <s v="M.DOLORES_____220"/>
        <s v="LAJA__________220"/>
        <s v="NACIMIENTO____220"/>
        <s v="CONCEPCION____220"/>
        <s v="HUALPEN_______220"/>
        <s v="LAGUNILLAS____220"/>
        <s v="TAP_ROSAL_____220"/>
        <s v="DUQUECO_______220"/>
        <s v="TEMUCO________220"/>
        <s v="CIRUELOS______220"/>
        <s v="TAP_RIOTOLTEN_220"/>
        <s v="CAUTIN________220"/>
        <s v="MARIQUINA_____220"/>
        <s v="VALDIVIA______220"/>
        <s v="PICHIRRAHUE___220"/>
        <s v="RAHUE_________220"/>
        <s v="CANUTILLAR____220"/>
        <s v="CANUTILLAR____013"/>
        <s v="P.MONTT_______220"/>
        <s v="CHILOE________220"/>
        <s v="A.JAHUEL______154"/>
        <s v="PAINE_________154"/>
        <s v="SAUZAL________154"/>
        <s v="M.V.CEN.______154"/>
        <s v="TUNICHE1______154"/>
        <s v="TUNICHE2______154"/>
        <s v="RANCAGUA______154"/>
        <s v="P.CORTES1_____154"/>
        <s v="P.CORTES2_____154"/>
        <s v="TILCOCO1______154"/>
        <s v="TILCOCO2______154"/>
        <s v="MALLOA________154"/>
        <s v="INDAC_________154"/>
        <s v="TINGUIRIRICA__154"/>
        <s v="S.FERNANDO____154"/>
        <s v="TENO1_________154"/>
        <s v="TENO2_________154"/>
        <s v="TENO__________154"/>
        <s v="CIPRESES______154"/>
        <s v="ISLA__________154"/>
        <s v="ISLA__________013"/>
        <s v="CURILLINQUE___154"/>
        <s v="ITAHUE________154"/>
        <s v="M.MELADO______154"/>
        <s v="MAULE_________154"/>
        <s v="Y.BUENAS______154"/>
        <s v="LINARES_______154"/>
        <s v="PARRAL________154"/>
        <s v="MONTERRICO____154"/>
        <s v="CHILLAN_______154"/>
        <s v="CHARRUA_______154"/>
        <s v="L.ANGELES_____154"/>
        <s v="STA.LUISA_____154"/>
        <s v="MININCO_______220"/>
        <s v="CONCEPCION____154"/>
        <s v="A.DERIBERA____154"/>
        <s v="HUALPEN_______154"/>
        <s v="S.VICENTE_____154"/>
        <s v="TALCAHUANO____154"/>
        <s v="OXY___________154"/>
        <s v="EKA.CHILE_____154"/>
        <s v="ARR.PETROQ.___154"/>
        <s v="PETRODOW______154"/>
        <s v="BOCAMINA______154"/>
        <s v="MAPAL_________154"/>
        <s v="FOPACO________154"/>
        <s v="LAGUNILLAS____154"/>
        <s v="QUINENCO______154"/>
        <s v="CORONEL_______154"/>
        <s v="PIRQUE________110"/>
        <s v="PALTO_________110"/>
        <s v="SAUZAL1_______110"/>
        <s v="SAUZAL2_______110"/>
        <s v="MINERO________110"/>
        <s v="MAIPO_________110"/>
        <s v="ANTILLANCA____220"/>
        <s v="ALTO_BONITO___110"/>
        <s v="MELIPULLI_____220"/>
        <s v="MELIPULLI_____110"/>
        <s v="MOLINOS_______110"/>
        <s v="COLACO________110"/>
        <s v="CHILOE________110"/>
        <s v="ANCUD_________110"/>
        <s v="SANPEDROEOL___110"/>
        <s v="DEGAÑ_________110"/>
        <s v="PIDPID________110"/>
        <s v="DALCAHUE______110"/>
        <s v="DALCAHUE______023"/>
        <s v="CHONCHI_______110"/>
        <s v="QUELLON_______110"/>
        <s v="EMPALME_______110"/>
        <s v="CALBUCO_______110"/>
        <s v="CASTRO________110"/>
        <s v="A.JAHUEL______066"/>
        <s v="BUIN__________066"/>
        <s v="FATIMA________066"/>
        <s v="PAINE_________066"/>
        <s v="TAP_HOSPITAL__066"/>
        <s v="HOSPITAL______066"/>
        <s v="S.F.MOSTAZAL__066"/>
        <s v="GRANEROS______066"/>
        <s v="INDURA________066"/>
        <s v="DOLE__________066"/>
        <s v="RANCAGUA1_____066"/>
        <s v="RANCAGUA2_____066"/>
        <s v="ALAMEDA_______066"/>
        <s v="CACHAPOAL_____066"/>
        <s v="MACHALI_______066"/>
        <s v="P.CORTES______066"/>
        <s v="TUNICHE_______066"/>
        <s v="LOMIRANDA_____066"/>
        <s v="LORETO________066"/>
        <s v="MAESTRANZA____066"/>
        <s v="L.LIRIOS______066"/>
        <s v="CHUMAQUITO____066"/>
        <s v="ROSARIO_______066"/>
        <s v="RENGO_________066"/>
        <s v="PELEQUEN______066"/>
        <s v="MALLOA________066"/>
        <s v="QTILCOCO______066"/>
        <s v="LARONDA_______066"/>
        <s v="S.VICENTETT___066"/>
        <s v="L.CABRAS______066"/>
        <s v="ELMANZANO_____066"/>
        <s v="COLCHAGUA_____066"/>
        <s v="S.FERNANDO____066"/>
        <s v="S.FERNANDO____015"/>
        <s v="TAP_LA_PALOMA_066"/>
        <s v="PLACILLA______066"/>
        <s v="NANCAGUA______066"/>
        <s v="CHIMBARONGO___066"/>
        <s v="QUINTA________066"/>
        <s v="MOLINA________066"/>
        <s v="TENO__________066"/>
        <s v="RAUQUEN_______066"/>
        <s v="CURICO________066"/>
        <s v="ITAHUE________066"/>
        <s v="S.RAFAEL______066"/>
        <s v="TAP_S.RAFAEL__066"/>
        <s v="V.PRAT________066"/>
        <s v="PARRONAL______066"/>
        <s v="HUALAÑE_______066"/>
        <s v="LICANTEN______066"/>
        <s v="RANGUILI______066"/>
        <s v="PANGUILEMO1___066"/>
        <s v="PANGUILEMO2___066"/>
        <s v="MAULE_________066"/>
        <s v="Y.BUENAS______013"/>
        <s v="S.MIGUEL______066"/>
        <s v="TUMBES________066"/>
        <s v="LATORRE_______066"/>
        <s v="TALCA1________066"/>
        <s v="SAN_CLEMENTE__066"/>
        <s v="SAN_CLEMENTE__013"/>
        <s v="TALCA2________066"/>
        <s v="LAPALMA_______066"/>
        <s v="PIDUCO________066"/>
        <s v="TALCAHUANO____066"/>
        <s v="S.JAVIER______066"/>
        <s v="NIRIVILO______066"/>
        <s v="CONSTIT.______066"/>
        <s v="V.ALEGRE______066"/>
        <s v="PANIMAVIDA____066"/>
        <s v="CHACAHUIN_____066"/>
        <s v="LIN.NORTE_____066"/>
        <s v="LINARES_______066"/>
        <s v="LONGAVI_______066"/>
        <s v="RETIRO________066"/>
        <s v="PARRAL________066"/>
        <s v="MONTERRICO____066"/>
        <s v="CAUQUENES_____066"/>
        <s v="LAVEGA________066"/>
        <s v="S.GREGORIO____066"/>
        <s v="NIQUEN________066"/>
        <s v="S.CARLOS______066"/>
        <s v="COCHARCAS_____066"/>
        <s v="CHILLAN_______066"/>
        <s v="STA.ELVIRA____066"/>
        <s v="QUILMO________066"/>
        <s v="TRESESQUINAS__066"/>
        <s v="SANTACLARA____066"/>
        <s v="CHARRUA_______066"/>
        <s v="CABRERO_______066"/>
        <s v="LAJA__________066"/>
        <s v="CHOLGUAN______066"/>
        <s v="L.ANGELES_____066"/>
        <s v="M.DEVELASCO___066"/>
        <s v="ELAVELLANO____066"/>
        <s v="DUQUECO_______066"/>
        <s v="PANGUE________066"/>
        <s v="NEGRETE_______066"/>
        <s v="RENAICO_______066"/>
        <s v="ANGOL_________066"/>
        <s v="LOS_SAUCES____066"/>
        <s v="COLLIPULLI____066"/>
        <s v="VICTORIA______066"/>
        <s v="CURACAUTIN____066"/>
        <s v="TRAIGUEN______066"/>
        <s v="TAP_VICTORIA__066"/>
        <s v="LAUTARO_______066"/>
        <s v="ANDALIEN______066"/>
        <s v="CONCEPCION____066"/>
        <s v="CERRO_CHEPE1__066"/>
        <s v="CERRO_CHEPE2__066"/>
        <s v="CHIGUAYANTE___066"/>
        <s v="MAHNS_________066"/>
        <s v="EJERCITO______066"/>
        <s v="COLOCOLO______066"/>
        <s v="TOME__________066"/>
        <s v="LIRQUEN_______066"/>
        <s v="L.INDURA______066"/>
        <s v="PENCO_________066"/>
        <s v="PERALES_______066"/>
        <s v="A.DERIBERA____066"/>
        <s v="BELLAVISTA____066"/>
        <s v="S.P.PAPELES___066"/>
        <s v="SANPEDRO______066"/>
        <s v="L.COLORADAS___066"/>
        <s v="ESCUADRON_____066"/>
        <s v="TAP_POLPAICO__066"/>
        <s v="A.BLANCAS_____066"/>
        <s v="PUCHOCO_______066"/>
        <s v="CORONEL_______066"/>
        <s v="BOCAMINA______066"/>
        <s v="ENACAR________066"/>
        <s v="LOTA__________066"/>
        <s v="COLCURA_______066"/>
        <s v="HORCONES______066"/>
        <s v="CARAMPANGUE___066"/>
        <s v="CURANILAHUE___066"/>
        <s v="T.PINOS_______066"/>
        <s v="CAÑETE________066"/>
        <s v="QUINAHUE______066"/>
        <s v="LEBU__________066"/>
        <s v="PETROPOWER____066"/>
        <s v="S.VICENTE_____066"/>
        <s v="C.BIOBIO______066"/>
        <s v="TEMUCO________066"/>
        <s v="CHIVILCAN_____066"/>
        <s v="PUMAHUE_______066"/>
        <s v="LASENCINAS____066"/>
        <s v="PILLANLELBUN__066"/>
        <s v="PLASCASAS_____066"/>
        <s v="LICANCO_______066"/>
        <s v="IMPERIAL______066"/>
        <s v="METRENCO______066"/>
        <s v="PITRUFQUEN____066"/>
        <s v="LONCOCHE______066"/>
        <s v="GORBEA________066"/>
        <s v="GORBEA________013"/>
        <s v="VILLARRICA____066"/>
        <s v="PUCON_________066"/>
        <s v="PULLINQUE_____066"/>
        <s v="PANGUIPULLI___066"/>
        <s v="VALDIVIA______066"/>
        <s v="CHUMPULLO_____066"/>
        <s v="PICARTE_______066"/>
        <s v="L.LAGOS_______066"/>
        <s v="PAILLACO______066"/>
        <s v="PICHIRROPULLI_066"/>
        <s v="L.UNION_______066"/>
        <s v="LOS_TAMBORES__066"/>
        <s v="T.BOCAS_______066"/>
        <s v="CORRAL________066"/>
        <s v="PILMAIQUEN____066"/>
        <s v="CAPULLO_______066"/>
        <s v="AIHUAPI_______066"/>
        <s v="L.NEGROS______066"/>
        <s v="L.NEGROS2_____066"/>
        <s v="L.NEGROS2_____013"/>
        <s v="L.NEGROS______013"/>
        <s v="B.BLANCO______066"/>
        <s v="PICHIL________023"/>
        <s v="PICHIL________066"/>
        <s v="R.BONITO______023"/>
        <s v="R.BONITO______110"/>
        <s v="ANTILLANCA____110"/>
        <s v="OSORNO________066"/>
        <s v="PILAUCO_______066"/>
        <s v="PURRANQUE_____066"/>
        <s v="FRUTILLAR_____066"/>
        <s v="P.VARAS_______066"/>
        <s v="MELIPULLI_____066"/>
        <s v="COLACO________066"/>
        <s v="CARENA________044"/>
        <s v="COCHARCAS_____033"/>
        <s v="QUIRIHUE______033"/>
        <s v="HUALTE________066"/>
        <s v="HUALTE________033"/>
        <s v="PICOLTUE______023"/>
        <s v="QUILMO________033"/>
        <s v="L.LAJUELAS____033"/>
        <s v="STA.ELISA_____033"/>
        <s v="RECINTO_______033"/>
        <s v="ANGOL_________023"/>
        <s v="LOS_SAUCES____023"/>
        <s v="CONSTIT1______023"/>
        <s v="CONSTIT2______023"/>
        <s v="S.JAVIER______023"/>
        <s v="NIRIVILO______023"/>
        <s v="TALCA_________013"/>
        <s v="QUIRIHUE______023"/>
        <s v="STA.ELISA_____023"/>
        <s v="TOME__________023"/>
        <s v="TEMUCO________023"/>
        <s v="MARIQUINA_____023"/>
        <s v="PANGUIPULLI___023"/>
        <s v="P.MONTT_______023"/>
        <s v="P.MONTT_______066"/>
        <s v="MAESTRANZA____013"/>
        <s v="SAUZAL________013"/>
        <s v="SAUZALITO_____013"/>
        <s v="S.F.MOSTAZAL__013"/>
        <s v="PLACILLA_S____013"/>
        <s v="NANCAGUA______013"/>
        <s v="ITAHUE________013"/>
        <s v="PARRAL________013"/>
        <s v="CAUQUENES_____013"/>
        <s v="LAVEGA________013"/>
        <s v="S.GREGORIO____013"/>
        <s v="RETIRO________013"/>
        <s v="S.RAFAEL_S____013"/>
        <s v="LIN.NORTE_____013"/>
        <s v="LINARES_______013"/>
        <s v="LONGAVI_______013"/>
        <s v="V.PRAT________013"/>
        <s v="PARRONAL______013"/>
        <s v="HUALAÑE_______013"/>
        <s v="LICANTEN______013"/>
        <s v="RANGUILI______013"/>
        <s v="QUIRIHUE______013"/>
        <s v="HUALTE________013"/>
        <s v="RECINTO_______013"/>
        <s v="S.CARLOS______013"/>
        <s v="CHILLAN_______013"/>
        <s v="CHARRUA_______013"/>
        <s v="CABRERO_______013"/>
        <s v="LAJA__________013"/>
        <s v="L.ANGELES_____013"/>
        <s v="S.VICENTE_____013"/>
        <s v="LOTA__________013"/>
        <s v="LEBU__________013"/>
        <s v="LEBU2_________013"/>
        <s v="T.PINOS_______013"/>
        <s v="NEGRETE_______023"/>
        <s v="CAÑETE________023"/>
        <s v="ANGOL_________013"/>
        <s v="COLLIPULLI____013"/>
        <s v="VICTORIA______013"/>
        <s v="CURACAUTIN____013"/>
        <s v="TRAIGUEN______013"/>
        <s v="LAUTARO_______023"/>
        <s v="LAUTARO_______013"/>
        <s v="LICANCO_______013"/>
        <s v="IMPERIAL______013"/>
        <s v="PITRUFQUEN____013"/>
        <s v="LONCOCHE______013"/>
        <s v="LONCOCHE2_____013"/>
        <s v="VALDIVIA______013"/>
        <s v="L.LAGOS_______013"/>
        <s v="PICHIRROPULLI_013"/>
        <s v="L.UNION_______013"/>
        <s v="LOS_TAMBORES__013"/>
        <s v="PICARTE_______013"/>
        <s v="OSORNO________013"/>
        <s v="PILMAIQUEN____013"/>
        <s v="PURRANQUE_____013"/>
        <s v="FRUTILLAR_____013"/>
        <s v="P.VARAS_______013"/>
        <s v="TENO__________013"/>
        <s v="PAILLACO______013"/>
        <s v="CURICO________013"/>
        <s v="QUINTA________013"/>
        <s v="COCHARCAS_____013"/>
        <s v="TRESESQUINAS__013"/>
        <s v="CORRAL________023"/>
        <s v="B.BLANCO______023"/>
        <s v="COCHARCAS2____013"/>
        <s v="CURICO2_______013"/>
        <s v="AIHUAPI_______013"/>
        <s v="QUELLON_______013"/>
        <s v="ANCUD_________013"/>
        <s v="PIDPID________013"/>
        <s v="CASTRO________023"/>
        <s v="CHONCHI_______013"/>
        <s v="COLACO________013"/>
        <s v="EMPALME_______013"/>
        <s v="MELIPULLI_____023"/>
        <s v="CALBUCO_______013"/>
        <s v="DEGAÑ_________013"/>
        <s v="ALAMEDA_______015"/>
        <s v="ANDALIEN______013"/>
        <s v="A.BLANCAS_____013"/>
        <s v="BUIN__________013"/>
        <s v="CACHAPOAL_____013"/>
        <s v="MACHALI_______013"/>
        <s v="CHIGUAYANTE___015"/>
        <s v="CHIMBARONGO___013"/>
        <s v="CHIVILCAN_____013"/>
        <s v="CHUMAQUITO____013"/>
        <s v="COLCHAGUA_____015"/>
        <s v="COLCURA_______015"/>
        <s v="COLOCOLO______013"/>
        <s v="CORONEL_______015"/>
        <s v="BOCAMINA______004"/>
        <s v="ENACAR________013"/>
        <s v="CARAMPANGUE___013"/>
        <s v="CURANILAHUE___013"/>
        <s v="DUQUECO_______023"/>
        <s v="EJERCITO______013"/>
        <s v="ELAVELLANO____023"/>
        <s v="ELMANZANO_____015"/>
        <s v="ESCUADRON_____015"/>
        <s v="FATIMA________015"/>
        <s v="GRANEROS______015"/>
        <s v="HOSPITAL______013"/>
        <s v="LARONDA_______013"/>
        <s v="L.CABRAS______013"/>
        <s v="LASENCINAS____015"/>
        <s v="LATORRE_______013"/>
        <s v="LIRQUEN_______015"/>
        <s v="LOMIRANDA_____013"/>
        <s v="L.COLORADAS___013"/>
        <s v="LORETO________015"/>
        <s v="MAHNS_________015"/>
        <s v="MALLOA________013"/>
        <s v="QTILCOCO______013"/>
        <s v="M.DEVELASCO___013"/>
        <s v="MAULE_________015"/>
        <s v="PLASCASAS_____013"/>
        <s v="PANGUILEMO1___013"/>
        <s v="PELEQUEN______013"/>
        <s v="PENCO_________013"/>
        <s v="PERALES_______015"/>
        <s v="PIDUCO________013"/>
        <s v="PILLANLELBUN__013"/>
        <s v="PIRQUE________013"/>
        <s v="PUCHOCO_______015"/>
        <s v="PUCON_________013"/>
        <s v="PUMAHUE_______013"/>
        <s v="RENGO_________013"/>
        <s v="ROSARIO_______013"/>
        <s v="S.MIGUEL______013"/>
        <s v="SANPEDRO______013"/>
        <s v="S.VICENTETT___013"/>
        <s v="STA.ELVIRA____013"/>
        <s v="TALCAHUANO____013"/>
        <s v="TUMBES________015"/>
        <s v="TUNICHE_______015"/>
        <s v="VILLARRICA____013"/>
        <s v="ISLADMAIPO____013"/>
        <s v="PANIMAVIDA____013"/>
        <s v="CHACAHUIN_____013"/>
        <s v="LAPALMA_______013"/>
        <s v="MOLINA________013"/>
        <s v="RAUQUEN_______013"/>
        <s v="V.ALEGRE______013"/>
        <s v="ALTO_BONITO___023"/>
        <s v="TAP_CHAÑARES__110"/>
        <s v="PEUCHEN_______220"/>
        <s v="PEUCHEN_______023"/>
        <s v="PEUCHEN_______013"/>
        <s v="LLAUQUEREO____023"/>
        <s v="TAP_PULELFU___066"/>
        <s v="TALCA_________066"/>
        <s v="TAP_ALAMEDA___066"/>
        <s v="TAPNEVADO_____066"/>
        <s v="TAP_DUQUECO___066"/>
        <s v="ENLACE________066"/>
        <s v="MASISA________066"/>
        <s v="BUCALEMU______066"/>
        <s v="FIBRANOVA_____066"/>
        <s v="NAHUELBUTA____066"/>
        <s v="NAHUELBUTA____013"/>
        <s v="PULLINQUE_____023"/>
        <s v="L.CONFLUENCIA_154"/>
        <s v="L.HIGUERA_____154"/>
        <s v="EL_PASO_______154"/>
        <s v="S.ANDRES______154"/>
        <s v="EL_TORO_______220"/>
        <s v="ANTUCO________220"/>
        <s v="PANGUE________220"/>
        <s v="TAP_TRUPAN____220"/>
        <s v="PE_L_B.AIRES__066"/>
        <s v="TAP_BUREO_____220"/>
        <s v="C.RENAICO_____023"/>
        <s v="C.A_RENAICO___023"/>
        <s v="AIHUAPI_______110"/>
        <s v="COPIHUES______110"/>
        <s v="COPIHUES______066"/>
        <s v="PANGUE________013"/>
        <s v="CARAMPANGUE___023"/>
        <s v="TEMUCO________013"/>
        <s v="FATIMA________154"/>
        <s v="TAP_P.HONDO___066"/>
        <s v="PASO_HONDO____066"/>
        <s v="PASO_HONDO____013"/>
        <s v="Fórmula1" f="1"/>
        <s v="Fórmula2" f="1"/>
      </sharedItems>
    </cacheField>
    <cacheField name="Nombre" numFmtId="0">
      <sharedItems containsString="0"/>
    </cacheField>
    <cacheField name="Clave" numFmtId="0">
      <sharedItems containsString="0"/>
    </cacheField>
    <cacheField name="Propietario" numFmtId="0">
      <sharedItems containsString="0"/>
    </cacheField>
    <cacheField name="Región" numFmtId="0">
      <sharedItems containsString="0"/>
    </cacheField>
    <cacheField name="N°Región" numFmtId="0">
      <sharedItems containsSemiMixedTypes="0" containsString="0" containsNumber="1" containsInteger="1" minValue="2" maxValue="14" count="11">
        <n v="13"/>
        <n v="2"/>
        <n v="3"/>
        <n v="4"/>
        <n v="5"/>
        <n v="6"/>
        <n v="7"/>
        <n v="8"/>
        <n v="9"/>
        <n v="14"/>
        <n v="10"/>
      </sharedItems>
    </cacheField>
  </cacheFields>
  <calculatedItems count="2">
    <calculatedItem>
      <pivotArea cacheIndex="1" outline="0" fieldPosition="0">
        <references count="1">
          <reference field="0" count="1">
            <x v="963"/>
          </reference>
        </references>
      </pivotArea>
    </calculatedItem>
    <calculatedItem>
      <pivotArea cacheIndex="1" outline="0" fieldPosition="0">
        <references count="1">
          <reference field="0" count="1">
            <x v="964"/>
          </reference>
        </references>
      </pivotArea>
    </calculatedItem>
  </calculatedItem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Cristian Cartes Llaves" refreshedDate="44327.901284375002" backgroundQuery="1" createdVersion="6" refreshedVersion="6" minRefreshableVersion="3" recordCount="0" xr:uid="{0E1C328E-CB16-432B-A8B8-BFB7492151B1}">
  <cacheSource type="external" connectionId="1"/>
  <cacheFields count="3">
    <cacheField name="TRANSFER" numFmtId="0">
      <sharedItems count="570">
        <s v="3408990ENEL_GX" u="1"/>
        <s v="3408992ENEL_GX" u="1"/>
        <s v="LBRFATIMCHI_6" u="1"/>
        <s v="3408994ENEL_GX" u="1"/>
        <s v="3379568DUQUECO" u="1"/>
        <s v="3348540SUM_CHILECTRA_L" u="1"/>
        <s v="3348542SUM_CHILECTRA_L" u="1"/>
        <s v="3348574SUM_CHILECTRA_L" u="1"/>
        <s v="3408996ENEL_GX" u="1"/>
        <s v="3408997ENEL_GX" u="1"/>
        <s v="C_LOS_PORTONES" u="1"/>
        <s v="3484120PHC" u="1"/>
        <s v="3408998ENEL_GX" u="1"/>
        <s v="3484122PHC" u="1"/>
        <s v="3539630DUQUECO" u="1"/>
        <s v="3423124DUQUECO" u="1"/>
        <s v="3311761ENEL_GX" u="1"/>
        <s v="C_LAS_MERCEDES_I" u="1"/>
        <s v="3421979SUM_CHILECTRA_L" u="1"/>
        <s v="3354160ENEL_GX" u="1"/>
        <s v="3354161ENEL_GX" u="1"/>
        <s v="3451433SUM_CHILECTRA_L" u="1"/>
        <s v="3451456SUM_CHILECTRA_L" u="1"/>
        <s v="3451609SUM_CHILECTRA_L" u="1"/>
        <s v="3451629SUM_CHILECTRA_L" u="1"/>
        <s v="3451633SUM_CHILECTRA_L" u="1"/>
        <s v="3481832SUM_CHILECTRA_L" u="1"/>
        <s v="3354163ENEL_GX" u="1"/>
        <s v="3279668ENEL_GX" u="1"/>
        <s v="3484105PHC" u="1"/>
        <s v="3484106PHC" u="1"/>
        <s v="3484022DUQUECO" u="1"/>
        <s v="C_DEUCO" u="1"/>
        <s v="G_LOS_PORTONES" u="1"/>
        <s v="3485481PHC" u="1"/>
        <s v="CMPCANGELES_ENESA" u="1"/>
        <s v="3451629DUQUECO" u="1"/>
        <s v="3484120DUQUECO" u="1"/>
        <s v="3369840DUQUECO" u="1"/>
        <s v="3494206PHC" u="1"/>
        <s v="G_LAS_MERCEDES_I" u="1"/>
        <s v="COPEFRUTLIN" u="1"/>
        <s v="LBRFATIMCHI_12" u="1"/>
        <s v="3422530SUM_CHILECTRA_L" u="1"/>
        <s v="3422534SUM_CHILECTRA_L" u="1"/>
        <s v="3451609DUQUECO" u="1"/>
        <s v="3392641ENEL_GX" u="1"/>
        <s v="3472263SUM_CHILECTRA_L" u="1"/>
        <s v="C_DARLIN_SOLAR" u="1"/>
        <s v="G_DEUCO" u="1"/>
        <s v="3392644ENEL_GX" u="1"/>
        <s v="3484105DUQUECO" u="1"/>
        <s v="CMPCCORONEL_ENESA" u="1"/>
        <s v="3392648ENEL_GX" u="1"/>
        <s v="3484106DUQUECO" u="1"/>
        <s v="3495480DUQUECO" u="1"/>
        <s v="3392649ENEL_GX" u="1"/>
        <s v="3485481DUQUECO" u="1"/>
        <s v="3279728ENEL_GX" u="1"/>
        <s v="LBRRAUQUCHI_1" u="1"/>
        <s v="LBRFATIMCHI_11" u="1"/>
        <s v="BLUMARLIPI" u="1"/>
        <s v="3494206DUQUECO" u="1"/>
        <s v="3483918SUM_CHILECTRA_L" u="1"/>
        <s v="3483920SUM_CHILECTRA_L" u="1"/>
        <s v="3483923SUM_CHILECTRA_L" u="1"/>
        <s v="3483924SUM_CHILECTRA_L" u="1"/>
        <s v="3485462DUQUECO" u="1"/>
        <s v="G_DARLIN_SOLAR" u="1"/>
        <s v="3505211ENEL_GX" u="1"/>
        <s v="3286155DUQUECO" u="1"/>
        <s v="3426148DUQUECO" u="1"/>
        <s v="C_EL_CHUCAO" u="1"/>
        <s v="3505212ENEL_GX" u="1"/>
        <s v="3286156DUQUECO" u="1"/>
        <s v="3505213ENEL_GX" u="1"/>
        <s v="3435981PHC" u="1"/>
        <s v="3396261ENEL_GX" u="1"/>
        <s v="3434849PHC" u="1"/>
        <s v="3435983PHC" u="1"/>
        <s v="3315440ENEL_GX" u="1"/>
        <s v="3448086DUQUECO" u="1"/>
        <s v="C_PV_PITOTOY" u="1"/>
        <s v="3285335DUQUECO" u="1"/>
        <s v="3315442ENEL_GX" u="1"/>
        <s v="3514874ENEL_GX" u="1"/>
        <s v="3285336DUQUECO" u="1"/>
        <s v="3434727SUM_CHILECTRA_L" u="1"/>
        <s v="3434811SUM_CHILECTRA_L" u="1"/>
        <s v="3434838SUM_CHILECTRA_L" u="1"/>
        <s v="3527152ENEL_GX" u="1"/>
        <s v="3514875ENEL_GX" u="1"/>
        <s v="3315444ENEL_GX" u="1"/>
        <s v="3367041ENEL_GX" u="1"/>
        <s v="3514876ENEL_GX" u="1"/>
        <s v="3315445ENEL_GX" u="1"/>
        <s v="3514877ENEL_GX" u="1"/>
        <s v="3315447ENEL_GX" u="1"/>
        <s v="3527156ENEL_GX" u="1"/>
        <s v="3527157ENEL_GX" u="1"/>
        <s v="3315420ENEL_GX" u="1"/>
        <s v="3417203PHC" u="1"/>
        <s v="3315449ENEL_GX" u="1"/>
        <s v="3527158ENEL_GX" u="1"/>
        <s v="G_EL_CHUCAO" u="1"/>
        <s v="3483920DUQUECO" u="1"/>
        <s v="C_PEPA_SOLAR" u="1"/>
        <s v="3434809PHC" u="1"/>
        <s v="3483923DUQUECO" u="1"/>
        <s v="3483924DUQUECO" u="1"/>
        <s v="3434727DUQUECO" u="1"/>
        <s v="LBRRAUQUCHI_2" u="1"/>
        <s v="3435981DUQUECO" u="1"/>
        <s v="G_PV_PITOTOY" u="1"/>
        <s v="3434849DUQUECO" u="1"/>
        <s v="C_PLAYERITO" u="1"/>
        <s v="3435983DUQUECO" u="1"/>
        <s v="3485462SUM_CHILECTRA_L" u="1"/>
        <s v="3495480SUM_CHILECTRA_L" u="1"/>
        <s v="C_LORETO_SOLAR" u="1"/>
        <s v="3540240DUQUECO" u="1"/>
        <s v="3535998ENEL_GX" u="1"/>
        <s v="3535999ENEL_GX" u="1"/>
        <s v="C_RINCONADA" u="1"/>
        <s v="3297893PHC" u="1"/>
        <s v="C_LOS_NEGROS" u="1"/>
        <s v="3297894PHC" u="1"/>
        <s v="G_PEPA_SOLAR" u="1"/>
        <s v="3297895PHC" u="1"/>
        <s v="3417203DUQUECO" u="1"/>
        <s v="3537215ENEL_GX" u="1"/>
        <s v="3537216ENEL_GX" u="1"/>
        <s v="3336640ENEL_GX" u="1"/>
        <s v="3417328DUQUECO" u="1"/>
        <s v="3406908SUM_CHILECTRA_L" u="1"/>
        <s v="G_PLAYERITO" u="1"/>
        <s v="3336641ENEL_GX" u="1"/>
        <s v="3537218ENEL_GX" u="1"/>
        <s v="3416433SUM_CHILECTRA_L" u="1"/>
        <s v="3434809DUQUECO" u="1"/>
        <s v="3426430SUM_CHILECTRA_L" u="1"/>
        <s v="3426432SUM_CHILECTRA_L" u="1"/>
        <s v="3336642ENEL_GX" u="1"/>
        <s v="3537219ENEL_GX" u="1"/>
        <s v="3479288DUQUECO" u="1"/>
        <s v="3336645ENEL_GX" u="1"/>
        <s v="3356403ENEL_GX" u="1"/>
        <s v="G_LORETO_SOLAR" u="1"/>
        <s v="C_FV_ARGOMEDO" u="1"/>
        <s v="3356404ENEL_GX" u="1"/>
        <s v="G_RINCONADA" u="1"/>
        <s v="3506612ENEL_GX" u="1"/>
        <s v="CERMAQMEL" u="1"/>
        <s v="G_LOS_NEGROS" u="1"/>
        <s v="C_SANTA_AMELIA" u="1"/>
        <s v="C_SANTA_FE" u="1"/>
        <s v="3526735ENEL_GX" u="1"/>
        <s v="3297893DUQUECO" u="1"/>
        <s v="3297894DUQUECO" u="1"/>
        <s v="LBRRAUQUCHI_3" u="1"/>
        <s v="3526738ENEL_GX" u="1"/>
        <s v="3297895DUQUECO" u="1"/>
        <s v="FORVIR" u="1"/>
        <s v="3327642ENEL_GX" u="1"/>
        <s v="3427574SUM_CHILECTRA_L" u="1"/>
        <s v="ASERVALDIVIA1" u="1"/>
        <s v="3327643ENEL_GX" u="1"/>
        <s v="G_FV_ARGOMEDO" u="1"/>
        <s v="3282390ENEL_GX" u="1"/>
        <s v="3282391ENEL_GX" u="1"/>
        <s v="3282392ENEL_GX" u="1"/>
        <s v="3282393ENEL_GX" u="1"/>
        <s v="3472263ENEL_GX" u="1"/>
        <s v="G_SANTA_AMELIA" u="1"/>
        <s v="G_SANTA_FE" u="1"/>
        <s v="3530720SUM_CHILECTRA_L" u="1"/>
        <s v="3540240SUM_CHILECTRA_L" u="1"/>
        <s v="3311759PHC" u="1"/>
        <s v="3408990SUM_CHILECTRA_L" u="1"/>
        <s v="3408994SUM_CHILECTRA_L" u="1"/>
        <s v="3408997SUM_CHILECTRA_L" u="1"/>
        <s v="3448084SUM_CHILECTRA_L" u="1"/>
        <s v="3448086SUM_CHILECTRA_L" u="1"/>
        <s v="G_ELPASO" u="1"/>
        <s v="3530720DUQUECO" u="1"/>
        <s v="3279730PHC" u="1"/>
        <s v="LBRMOLINCHI_1" u="1"/>
        <s v="3406908DUQUECO" u="1"/>
        <s v="3279731PHC" u="1"/>
        <s v="C_COPIULEMU" u="1"/>
        <s v="3379568ENEL_GX" u="1"/>
        <s v="3449428DUQUECO" u="1"/>
        <s v="3539630ENEL_GX" u="1"/>
        <s v="ASERVALDIVIA2" u="1"/>
        <s v="3423124ENEL_GX" u="1"/>
        <s v="3354153DUQUECO" u="1"/>
        <s v="3449428SUM_CHILECTRA_L" u="1"/>
        <s v="3392637PHC" u="1"/>
        <s v="3354154DUQUECO" u="1"/>
        <s v="3354155DUQUECO" u="1"/>
        <s v="3479288SUM_CHILECTRA_L" u="1"/>
        <s v="3479292SUM_CHILECTRA_L" u="1"/>
        <s v="LBRCURICCHI_1" u="1"/>
        <s v="3354157DUQUECO" u="1"/>
        <s v="3354158DUQUECO" u="1"/>
        <s v="G_COPIULEMU" u="1"/>
        <s v="3533564DUQUECO" u="1"/>
        <s v="3484022ENEL_GX" u="1"/>
        <s v="C_VILLA_ALEGRE" u="1"/>
        <s v="3279730DUQUECO" u="1"/>
        <s v="C_MOLINA" u="1"/>
        <s v="3279731DUQUECO" u="1"/>
        <s v="3451627ENEL_GX" u="1"/>
        <s v="3451629ENEL_GX" u="1"/>
        <s v="3363996PHC" u="1"/>
        <s v="3484120ENEL_GX" u="1"/>
        <s v="3369840ENEL_GX" u="1"/>
        <s v="3315451PHC" u="1"/>
        <s v="3484122ENEL_GX" u="1"/>
        <s v="3484124ENEL_GX" u="1"/>
        <s v="3392635DUQUECO" u="1"/>
        <s v="LBRMOLINCHI_2" u="1"/>
        <s v="3392636DUQUECO" u="1"/>
        <s v="3020091PHC" u="1"/>
        <s v="3451609ENEL_GX" u="1"/>
        <s v="G_VILLA_ALEGRE" u="1"/>
        <s v="C_SAN_ISIDRO" u="1"/>
        <s v="G_MOLINA" u="1"/>
        <s v="3484105ENEL_GX" u="1"/>
        <s v="3484106ENEL_GX" u="1"/>
        <s v="3533564SUM_CHILECTRA_L" u="1"/>
        <s v="3495480ENEL_GX" u="1"/>
        <s v="3485481ENEL_GX" u="1"/>
        <s v="ASERVALDIVIA3" u="1"/>
        <s v="3483764ENEL_GX" u="1"/>
        <s v="3483767ENEL_GX" u="1"/>
        <s v="3527160DUQUECO" u="1"/>
        <s v="3494206ENEL_GX" u="1"/>
        <s v="3485462ENEL_GX" u="1"/>
        <s v="G_SAN_ISIDRO" u="1"/>
        <s v="3020091DUQUECO" u="1"/>
        <s v="C_LA_COMPANIA_II" u="1"/>
        <s v="3286155ENEL_GX" u="1"/>
        <s v="3426148ENEL_GX" u="1"/>
        <s v="3514874SUM_CHILECTRA_L" u="1"/>
        <s v="3286156ENEL_GX" u="1"/>
        <s v="3524600SUM_CHILECTRA_L" u="1"/>
        <s v="3448084ENEL_GX" u="1"/>
        <s v="3448086ENEL_GX" u="1"/>
        <s v="LBRMOLINCHI_3" u="1"/>
        <s v="3367035DUQUECO" u="1"/>
        <s v="3535882DUQUECO" u="1"/>
        <s v="3367036DUQUECO" u="1"/>
        <s v="3367037DUQUECO" u="1"/>
        <s v="3367039DUQUECO" u="1"/>
        <s v="3315415DUQUECO" u="1"/>
        <s v="G_LA_COMPANIA_II" u="1"/>
        <s v="LBRQUINTCHI_1" u="1"/>
        <s v="C_PLAYERO" u="1"/>
        <s v="3315418DUQUECO" u="1"/>
        <s v="3505213SUM_CHILECTRA_L" u="1"/>
        <s v="3483920ENEL_GX" u="1"/>
        <s v="3535882SUM_CHILECTRA_L" u="1"/>
        <s v="3535998SUM_CHILECTRA_L" u="1"/>
        <s v="LBRTENO_CHI_1" u="1"/>
        <s v="3483923ENEL_GX" u="1"/>
        <s v="3483924ENEL_GX" u="1"/>
        <s v="3434727ENEL_GX" u="1"/>
        <s v="3537225DUQUECO" u="1"/>
        <s v="C_TRICA_DOS" u="1"/>
        <s v="3435981ENEL_GX" u="1"/>
        <s v="3434849ENEL_GX" u="1"/>
        <s v="3539187DUQUECO" u="1"/>
        <s v="3506605PHC" u="1"/>
        <s v="3435983ENEL_GX" u="1"/>
        <s v="3540240ENEL_GX" u="1"/>
        <s v="G_PLAYERO" u="1"/>
        <s v="3526648DUQUECO" u="1"/>
        <s v="3526738SUM_CHILECTRA_L" u="1"/>
        <s v="3526825SUM_CHILECTRA_L" u="1"/>
        <s v="3526826SUM_CHILECTRA_L" u="1"/>
        <s v="3417203ENEL_GX" u="1"/>
        <s v="LBRLA_ROCHI_1" u="1"/>
        <s v="G_TRICA_DOS" u="1"/>
        <s v="3417328ENEL_GX" u="1"/>
        <s v="3434809ENEL_GX" u="1"/>
        <s v="3307773DUQUECO" u="1"/>
        <s v="3479288ENEL_GX" u="1"/>
        <s v="3506605DUQUECO" u="1"/>
        <s v="3348574DUQUECO" u="1"/>
        <s v="LBRQUINTCHI_2" u="1"/>
        <s v="C_ELRANGUIL" u="1"/>
        <s v="3348576DUQUECO" u="1"/>
        <s v="3348577DUQUECO" u="1"/>
        <s v="3537216SUM_CHILECTRA_L" u="1"/>
        <s v="3537218SUM_CHILECTRA_L" u="1"/>
        <s v="3537225SUM_CHILECTRA_L" u="1"/>
        <s v="3297893ENEL_GX" u="1"/>
        <s v="3526825DUQUECO" u="1"/>
        <s v="3297894ENEL_GX" u="1"/>
        <s v="3526826DUQUECO" u="1"/>
        <s v="3297895ENEL_GX" u="1"/>
        <s v="3327637DUQUECO" u="1"/>
        <s v="3410775DUQUECO" u="1"/>
        <s v="C_EL_PASO" u="1"/>
        <s v="3410776DUQUECO" u="1"/>
        <s v="3327639DUQUECO" u="1"/>
        <s v="3410777DUQUECO" u="1"/>
        <s v="3410778DUQUECO" u="1"/>
        <s v="C_DON_MARIANO" u="1"/>
        <s v="3451456DUQUECO" u="1"/>
        <s v="G_ELRANGUIL" u="1"/>
        <s v="3319337DUQUECO" u="1"/>
        <s v="3451433DUQUECO" u="1"/>
        <s v="LBRLA_ROCHI_2" u="1"/>
        <s v="G_EL_PASO" u="1"/>
        <s v="3421979PHC" u="1"/>
        <s v="G_DON_MARIANO" u="1"/>
        <s v="CERMCOD" u="1"/>
        <s v="3481831PHC" u="1"/>
        <s v="3530720ENEL_GX" u="1"/>
        <s v="LBRQUINTCHI_3" u="1"/>
        <s v="3406908ENEL_GX" u="1"/>
        <s v="3541642ENEL_GX" u="1"/>
        <s v="3451633DUQUECO" u="1"/>
        <s v="3449428ENEL_GX" u="1"/>
        <s v="3539187SUM_CHILECTRA_L" u="1"/>
        <s v="3358712DUQUECO" u="1"/>
        <s v="3422530DUQUECO" u="1"/>
        <s v="3422534DUQUECO" u="1"/>
        <s v="3354153ENEL_GX" u="1"/>
        <s v="3354154ENEL_GX" u="1"/>
        <s v="3354155ENEL_GX" u="1"/>
        <s v="3311759ENEL_GX" u="1"/>
        <s v="3286281PHC" u="1"/>
        <s v="LBRCOLCHCHI_1" u="1"/>
        <s v="3354157ENEL_GX" u="1"/>
        <s v="3286282PHC" u="1"/>
        <s v="3354158ENEL_GX" u="1"/>
        <s v="3286284PHC" u="1"/>
        <s v="3533564ENEL_GX" u="1"/>
        <s v="3481832DUQUECO" u="1"/>
        <s v="3279730ENEL_GX" u="1"/>
        <s v="3484111DUQUECO" u="1"/>
        <s v="3484019DUQUECO" u="1"/>
        <s v="3279731ENEL_GX" u="1"/>
        <s v="LBRLA_ROCHI_3" u="1"/>
        <s v="3484116DUQUECO" u="1"/>
        <s v="C_PLACILLA_SOLAR" u="1"/>
        <s v="3282390SUM_CHILECTRA_L" u="1"/>
        <s v="3282391SUM_CHILECTRA_L" u="1"/>
        <s v="3282393SUM_CHILECTRA_L" u="1"/>
        <s v="LBRQUINTCHI_4" u="1"/>
        <s v="3392635ENEL_GX" u="1"/>
        <s v="3392636ENEL_GX" u="1"/>
        <s v="3392637ENEL_GX" u="1"/>
        <s v="LBRTENO_CHI_4" u="1"/>
        <s v="3286281DUQUECO" u="1"/>
        <s v="3286282DUQUECO" u="1"/>
        <s v="3286284DUQUECO" u="1"/>
        <s v="C_RAUQUEN" u="1"/>
        <s v="G_PLACILLA_SOLAR" u="1"/>
        <s v="3363996ENEL_GX" u="1"/>
        <s v="3485417PHC" u="1"/>
        <s v="LBRCOLCHCHI_2" u="1"/>
        <s v="3315451ENEL_GX" u="1"/>
        <s v="3527160ENEL_GX" u="1"/>
        <s v="3315452ENEL_GX" u="1"/>
        <s v="C_BICENTENARIO" u="1"/>
        <s v="3315453ENEL_GX" u="1"/>
        <s v="LBRBUIN_CHI_1" u="1"/>
        <s v="3315454ENEL_GX" u="1"/>
        <s v="C_LEMU" u="1"/>
        <s v="3258165PHC" u="1"/>
        <s v="3020091ENEL_GX" u="1"/>
        <s v="LBRLA_ROCHI_4" u="1"/>
        <s v="3435973PHC" u="1"/>
        <s v="3435976PHC" u="1"/>
        <s v="G_RAUQUEN" u="1"/>
        <s v="C_PV_QUELTEHE" u="1"/>
        <s v="3534626ENEL_GX" u="1"/>
        <s v="LBRQUINTCHI_5" u="1"/>
        <s v="3535880ENEL_GX" u="1"/>
        <s v="3524600ENEL_GX" u="1"/>
        <s v="3426430DUQUECO" u="1"/>
        <s v="3535882ENEL_GX" u="1"/>
        <s v="G_BICENTENARIO" u="1"/>
        <s v="LACTYENER" u="1"/>
        <s v="3426432DUQUECO" u="1"/>
        <s v="3485417DUQUECO" u="1"/>
        <s v="G_LEMU" u="1"/>
        <s v="3416433DUQUECO" u="1"/>
        <s v="3485419DUQUECO" u="1"/>
        <s v="3258165DUQUECO" u="1"/>
        <s v="3315418ENEL_GX" u="1"/>
        <s v="3434838DUQUECO" u="1"/>
        <s v="3434811DUQUECO" u="1"/>
        <s v="3435973DUQUECO" u="1"/>
        <s v="3483918DUQUECO" u="1"/>
        <s v="3427574DUQUECO" u="1"/>
        <s v="G_PV_QUELTEHE" u="1"/>
        <s v="3479292DUQUECO" u="1"/>
        <s v="3435976DUQUECO" u="1"/>
        <s v="3537225ENEL_GX" u="1"/>
        <s v="LBRCOLCHCHI_3" u="1"/>
        <s v="3539187ENEL_GX" u="1"/>
        <s v="3526648ENEL_GX" u="1"/>
        <s v="LBRFATIMCHI_1" u="1"/>
        <s v="3408992PHC" u="1"/>
        <s v="C_DONIHUE" u="1"/>
        <s v="3530552DUQUECO" u="1"/>
        <s v="3408996PHC" u="1"/>
        <s v="3457539DUQUECO" u="1"/>
        <s v="3506605ENEL_GX" u="1"/>
        <s v="3311761PHC" u="1"/>
        <s v="3526825ENEL_GX" u="1"/>
        <s v="G_DONIHUE" u="1"/>
        <s v="3526826ENEL_GX" u="1"/>
        <s v="LBRCOLCHCHI_4" u="1"/>
        <s v="3279668PHC" u="1"/>
        <s v="3410775ENEL_GX" u="1"/>
        <s v="3408992DUQUECO" u="1"/>
        <s v="3410776ENEL_GX" u="1"/>
        <s v="LBRBUIN_CHI_3" u="1"/>
        <s v="3410777ENEL_GX" u="1"/>
        <s v="3408994DUQUECO" u="1"/>
        <s v="3410778ENEL_GX" u="1"/>
        <s v="3451456ENEL_GX" u="1"/>
        <s v="3408996DUQUECO" u="1"/>
        <s v="3408997DUQUECO" u="1"/>
        <s v="3408998DUQUECO" u="1"/>
        <s v="3319337ENEL_GX" u="1"/>
        <s v="LBRFATIMCHI_2" u="1"/>
        <s v="3451433ENEL_GX" u="1"/>
        <s v="3258165SUM_CHILECTRA_L" u="1"/>
        <s v="C_TALCA" u="1"/>
        <s v="3354160DUQUECO" u="1"/>
        <s v="3354161DUQUECO" u="1"/>
        <s v="C_LAS_PERDICES" u="1"/>
        <s v="3354163DUQUECO" u="1"/>
        <s v="C_CANDELARIA_SOLAR" u="1"/>
        <s v="3279668DUQUECO" u="1"/>
        <s v="3354164DUQUECO" u="1"/>
        <s v="3354166DUQUECO" u="1"/>
        <s v="3279728PHC" u="1"/>
        <s v="3451633ENEL_GX" u="1"/>
        <s v="G_TALCA" u="1"/>
        <s v="3422530ENEL_GX" u="1"/>
        <s v="LBRBUIN_CHI_4" u="1"/>
        <s v="3422534ENEL_GX" u="1"/>
        <s v="G_LAS_PERDICES" u="1"/>
        <s v="3392641DUQUECO" u="1"/>
        <s v="G_CANDELARIA_SOLAR" u="1"/>
        <s v="3505212PHC" u="1"/>
        <s v="3421979ENEL_GX" u="1"/>
        <s v="3392644DUQUECO" u="1"/>
        <s v="C_PARAGUAY" u="1"/>
        <s v="3481831ENEL_GX" u="1"/>
        <s v="LBRFATIMCHI_3" u="1"/>
        <s v="3392648DUQUECO" u="1"/>
        <s v="3481832ENEL_GX" u="1"/>
        <s v="3392649DUQUECO" u="1"/>
        <s v="3484111ENEL_GX" u="1"/>
        <s v="3484019ENEL_GX" u="1"/>
        <s v="3392636SUM_CHILECTRA_L" u="1"/>
        <s v="3392637SUM_CHILECTRA_L" u="1"/>
        <s v="3279728DUQUECO" u="1"/>
        <s v="3514875PHC" u="1"/>
        <s v="3514876PHC" u="1"/>
        <s v="3484116ENEL_GX" u="1"/>
        <s v="C_EL_ESTERO" u="1"/>
        <s v="3484118ENEL_GX" u="1"/>
        <s v="3315449PHC" u="1"/>
        <s v="C_ANTONIA_SOLAR" u="1"/>
        <s v="G_PARAGUAY" u="1"/>
        <s v="3505212DUQUECO" u="1"/>
        <s v="3505213DUQUECO" u="1"/>
        <s v="3363996SUM_CHILECTRA_L" u="1"/>
        <s v="3286281ENEL_GX" u="1"/>
        <s v="3286282ENEL_GX" u="1"/>
        <s v="3286284ENEL_GX" u="1"/>
        <s v="LBRCOLCHCHI_6" u="1"/>
        <s v="3315440DUQUECO" u="1"/>
        <s v="3315442DUQUECO" u="1"/>
        <s v="G_EL_ESTERO" u="1"/>
        <s v="3514874DUQUECO" u="1"/>
        <s v="3315443DUQUECO" u="1"/>
        <s v="3527152DUQUECO" u="1"/>
        <s v="3514875DUQUECO" u="1"/>
        <s v="3315444DUQUECO" u="1"/>
        <s v="3367041DUQUECO" u="1"/>
        <s v="3514876DUQUECO" u="1"/>
        <s v="3315445DUQUECO" u="1"/>
        <s v="G_ANTONIA_SOLAR" u="1"/>
        <s v="3527156DUQUECO" u="1"/>
        <s v="3527157DUQUECO" u="1"/>
        <s v="3315420DUQUECO" u="1"/>
        <s v="3527158DUQUECO" u="1"/>
        <s v="LBRFATIMCHI_4" u="1"/>
        <s v="3354160SUM_CHILECTRA_L" u="1"/>
        <s v="3354161SUM_CHILECTRA_L" u="1"/>
        <s v="3354163SUM_CHILECTRA_L" u="1"/>
        <s v="INMCATD" u="1"/>
        <s v="3336640PHC" u="1"/>
        <s v="3336641PHC" u="1"/>
        <s v="3336642PHC" u="1"/>
        <s v="ASERCOLORADO1" u="1"/>
        <s v="3356403PHC" u="1"/>
        <s v="3506612PHC" u="1"/>
        <s v="3535998DUQUECO" u="1"/>
        <s v="3426430ENEL_GX" u="1"/>
        <s v="3535999DUQUECO" u="1"/>
        <s v="3315415SUM_CHILECTRA_L" u="1"/>
        <s v="3315418SUM_CHILECTRA_L" u="1"/>
        <s v="3315420SUM_CHILECTRA_L" u="1"/>
        <s v="3315442SUM_CHILECTRA_L" u="1"/>
        <s v="3426432ENEL_GX" u="1"/>
        <s v="3485417ENEL_GX" u="1"/>
        <s v="3416433ENEL_GX" u="1"/>
        <s v="3485419ENEL_GX" u="1"/>
        <s v="3327642PHC" u="1"/>
        <s v="3258165ENEL_GX" u="1"/>
        <s v="3434838ENEL_GX" u="1"/>
        <s v="3537216DUQUECO" u="1"/>
        <s v="3336640DUQUECO" u="1"/>
        <s v="3434811ENEL_GX" u="1"/>
        <s v="LBRBUIN_CHI_6" u="1"/>
        <s v="3336641DUQUECO" u="1"/>
        <s v="3435973ENEL_GX" u="1"/>
        <s v="3483918ENEL_GX" u="1"/>
        <s v="3537218DUQUECO" u="1"/>
        <s v="CMPCMULCHEN_GENER" u="1"/>
        <s v="3336642DUQUECO" u="1"/>
        <s v="3427574ENEL_GX" u="1"/>
        <s v="3479292ENEL_GX" u="1"/>
        <s v="3435976ENEL_GX" u="1"/>
        <s v="3282392PHC" u="1"/>
        <s v="3336645DUQUECO" u="1"/>
        <s v="3356403DUQUECO" u="1"/>
        <s v="3356404DUQUECO" u="1"/>
        <s v="LBRFATIMCHI_5" u="1"/>
        <s v="3506612DUQUECO" u="1"/>
        <s v="C_PLAZUELA" u="1"/>
        <s v="3356404SUM_CHILECTRA_L" u="1"/>
        <s v="3526735DUQUECO" u="1"/>
        <s v="3396261SUM_CHILECTRA_L" u="1"/>
        <s v="ASERCOLORADO2" u="1"/>
        <s v="C_VILLA_CRUZ" u="1"/>
        <s v="3526738DUQUECO" u="1"/>
        <s v="3327642DUQUECO" u="1"/>
        <s v="3327643DUQUECO" u="1"/>
        <s v="3530552ENEL_GX" u="1"/>
        <s v="3379568PHC" u="1"/>
        <s v="3282390DUQUECO" u="1"/>
        <s v="3282391DUQUECO" u="1"/>
        <s v="3282392DUQUECO" u="1"/>
        <s v="3348540DUQUECO" u="1"/>
        <s v="G_PLAZUELA" u="1"/>
        <s v="3457539ENEL_GX" u="1"/>
        <s v="GIDBERRCHI" u="1"/>
        <s v="3282393DUQUECO" u="1"/>
        <s v="3472263DUQUECO" u="1"/>
        <s v="3348542DUQUECO" u="1"/>
        <s v="3367036SUM_CHILECTRA_L" u="1"/>
        <s v="3367037SUM_CHILECTRA_L" u="1"/>
        <s v="3367039SUM_CHILECTRA_L" u="1"/>
        <s v="3367041SUM_CHILECTRA_L" u="1"/>
        <s v="3423124PHC" u="1"/>
        <s v="LBRCOLCHCHI_8" u="1"/>
        <s v="G_VILLA_CRUZ" u="1"/>
      </sharedItems>
    </cacheField>
    <cacheField name="Tipo" numFmtId="0">
      <sharedItems count="3">
        <s v="L_D" u="1"/>
        <s v="G" u="1"/>
        <s v="L" u="1"/>
      </sharedItems>
    </cacheField>
    <cacheField name="Clave Fisica" numFmtId="0">
      <sharedItems count="280">
        <s v="PM2686PCM15" u="1"/>
        <s v="C_PM3131" u="1"/>
        <s v="PM2700PCM13" u="1"/>
        <s v="PM3009" u="1"/>
        <s v="PM3880" u="1"/>
        <s v="3485419" u="1"/>
        <s v="PM3171" u="1"/>
        <s v="F.AGRICHILE" u="1"/>
        <s v="PM2817PCM26" u="1"/>
        <s v="SERVSALUDARAUNORTE" u="1"/>
        <s v="PM2694PCM123" u="1"/>
        <s v="PM3166" u="1"/>
        <s v="TULSALOTA" u="1"/>
        <s v="PM2725PCM51" u="1"/>
        <s v="CHILQTIPOOL" u="1"/>
        <s v="PM2824PCM17" u="1"/>
        <s v="PM2720PCM16" u="1"/>
        <s v="PATAGMOCHILENE" u="1"/>
        <s v="PM3215" u="1"/>
        <s v="PM3919" u="1"/>
        <s v="HOSPCAST" u="1"/>
        <s v="CATO41001" u="1"/>
        <s v="G_PM2987PCM37" u="1"/>
        <s v="1820MOLIENEL" u="1"/>
        <s v="G_HIDRORININAHUE" u="1"/>
        <s v="G_PM3255" u="1"/>
        <s v="PM2790PCM448" u="1"/>
        <s v="JUNQUILLOS" u="1"/>
        <s v="C_PM2987PCM37" u="1"/>
        <s v="2228MOLIENEL" u="1"/>
        <s v="C_HIDRORININAHUE" u="1"/>
        <s v="C_PM3255" u="1"/>
        <s v="CERMAQ CHILE S.A.                                 " u="1"/>
        <s v="PM2689PCM15" u="1"/>
        <s v="1410PENCENEL" u="1"/>
        <s v="G_PM2762PCM64" u="1"/>
        <s v="2285RAUQENEL" u="1"/>
        <s v="1321LIRQENEL" u="1"/>
        <s v="G_PM3107PCM29" u="1"/>
        <s v="NESTLECHILE" u="1"/>
        <s v="C_PM2762PCM64" u="1"/>
        <s v="PM2697PCM12" u="1"/>
        <s v="1315M.DEENEL" u="1"/>
        <s v="PM3878" u="1"/>
        <s v="C_PM3107PCM29" u="1"/>
        <s v="LBRBUIN_CHI_2" u="1"/>
        <s v="FRUSANFERD1" u="1"/>
        <s v="PM2907" u="1"/>
        <s v="1307COLOENEL" u="1"/>
        <s v="3541642" u="1"/>
        <s v="G_PM2925PCM11" u="1"/>
        <s v="FRUSANFERD2" u="1"/>
        <s v="PM2980" u="1"/>
        <s v="C_PM2925PCM11" u="1"/>
        <s v="L_CART_SFERNANDO" u="1"/>
        <s v="CATO17913" u="1"/>
        <s v="FRUTOS_MAIPO_CHIL" u="1"/>
        <s v="LBREJERCCHI1" u="1"/>
        <s v="GIDBERRCHI_COLB" u="1"/>
        <s v="SERVSALUDARAUSURLAU" u="1"/>
        <s v="G_PM2955PCM11" u="1"/>
        <s v="AGRO_VEAL" u="1"/>
        <s v="1753QTILENEL" u="1"/>
        <s v="2240BUINENEL" u="1"/>
        <s v="PM3182" u="1"/>
        <s v="C_PM2955PCM11" u="1"/>
        <s v="3531732ENEL_GX" u="1"/>
        <s v="PM2789PCM64" u="1"/>
        <s v="PM3142" u="1"/>
        <s v="COPRAMAR2" u="1"/>
        <s v="2586FATICGE" u="1"/>
        <s v="ORIZONGAS" u="1"/>
        <s v="PM3053" u="1"/>
        <s v="1818LAROENEL" u="1"/>
        <s v="PM3294" u="1"/>
        <s v="COPRAMAR1" u="1"/>
        <s v="1322LIRQENEL" u="1"/>
        <s v="20190509ENEL_GX" u="1"/>
        <s v="SERVSALUDARAUSUR" u="1"/>
        <s v="1316M.DEENEL" u="1"/>
        <s v="1697PLASENEL" u="1"/>
        <s v="PM2685PCM15" u="1"/>
        <s v="PM2705PCM33" u="1"/>
        <s v="PM2963" u="1"/>
        <s v="PM2863PCM4" u="1"/>
        <s v="G_PM3108PCM455" u="1"/>
        <s v="SERVSALUDRELONCAVI" u="1"/>
        <s v="G_PM2843PCM2" u="1"/>
        <s v="PM2712PCM25" u="1"/>
        <s v="2476S.MIENEL" u="1"/>
        <s v="PM2823PCM17" u="1"/>
        <s v="C_PM3108PCM455" u="1"/>
        <s v="C_PM2843PCM2" u="1"/>
        <s v="PM3214" u="1"/>
        <s v="PM3918" u="1"/>
        <s v="G_PM3162" u="1"/>
        <s v="NESTLEPICHIL" u="1"/>
        <s v="C_PM3162" u="1"/>
        <s v="G_2625RANGEMEL" u="1"/>
        <s v="PM2807PCM395" u="1"/>
        <s v="1754QTILENEL" u="1"/>
        <s v="PM2986" u="1"/>
        <s v="PM2691PCM25" u="1"/>
        <s v="C_2625RANGEMEL" u="1"/>
        <s v="PRESERVA" u="1"/>
        <s v="G_PM3185" u="1"/>
        <s v="G_PM3256" u="1"/>
        <s v="C_PM3185" u="1"/>
        <s v="PESQLANDES" u="1"/>
        <s v="C_PM3256" u="1"/>
        <s v="G_PM3188" u="1"/>
        <s v="CHILLOS-ALBR2" u="1"/>
        <s v="C_CH_FOSFOROS" u="1"/>
        <s v="PM3222" u="1"/>
        <s v="FRUTERA SAN FERNANDO S.A." u="1"/>
        <s v="HOSPVALDI" u="1"/>
        <s v="2287RAUQENEL" u="1"/>
        <s v="C_PM3188" u="1"/>
        <s v="1323LIRQENEL" u="1"/>
        <s v="PM3202" u="1"/>
        <s v="G_PM4016" u="1"/>
        <s v="1317M.DEENEL" u="1"/>
        <s v="1408PENCENEL" u="1"/>
        <s v="2480HOSPENEL" u="1"/>
        <s v="PM2792PCM448" u="1"/>
        <s v="CHILLOS-ALBR1" u="1"/>
        <s v="G_PM3106PCM40" u="1"/>
        <s v="PM2989" u="1"/>
        <s v="PM2788PCM11" u="1"/>
        <s v="C_PM4016" u="1"/>
        <s v="NESTLEPICHIL2" u="1"/>
        <s v="C_PM3106PCM40" u="1"/>
        <s v="PM3181" u="1"/>
        <s v="PM3885" u="1"/>
        <s v="RENDICCONST1" u="1"/>
        <s v="1244FATIENEL" u="1"/>
        <s v="IANSAGANDALIEN" u="1"/>
        <s v="PM3245" u="1"/>
        <s v="PMGD PRP LOS NEGROS" u="1"/>
        <s v="PM2934" u="1"/>
        <s v="PM3865" u="1"/>
        <s v="G_PM2842PCM131" u="1"/>
        <s v="FRUTOSMAIPON" u="1"/>
        <s v="CLIUNIVPMONTT" u="1"/>
        <s v="REDHEROSO2" u="1"/>
        <s v="1755QTILENEL" u="1"/>
        <s v="LANDCHILLCUR" u="1"/>
        <s v="C_PM2842PCM131" u="1"/>
        <s v="1900COCHENEL" u="1"/>
        <s v="REDHEROSO" u="1"/>
        <s v="G_PM3870" u="1"/>
        <s v="CMPCANGELES_COLB" u="1"/>
        <s v="IANSAGROCHI1" u="1"/>
        <s v="C_PM3870" u="1"/>
        <s v="PM3027" u="1"/>
        <s v="CHILLIRENE" u="1"/>
        <s v="M679PERAENEL" u="1"/>
        <s v="PATAFRESHRONDA2" u="1"/>
        <s v="PM3962" u="1"/>
        <s v="3535880" u="1"/>
        <s v="FRUTOSMAIPOA" u="1"/>
        <s v="2255COLCENEL" u="1"/>
        <s v="1409PENCENEL" u="1"/>
        <s v="PM3159" u="1"/>
        <s v="PM3922" u="1"/>
        <s v="PM3144" u="1"/>
        <s v="PM3213" u="1"/>
        <s v="PM5159" u="1"/>
        <s v="FRIGPVARAS" u="1"/>
        <s v="SGA_PARAUCO" u="1"/>
        <s v="G_PM3869" u="1"/>
        <s v="PM2688PCM2" u="1"/>
        <s v="G_PM2838PCM37" u="1"/>
        <s v="SGA_PARAUCO3" u="1"/>
        <s v="FORESTAL_FORVIR" u="1"/>
        <s v="C_PM3869" u="1"/>
        <s v="C_PM2838PCM37" u="1"/>
        <s v="G_PM3231" u="1"/>
        <s v="PM2985" u="1"/>
        <s v="PM3281" u="1"/>
        <s v="PM3035" u="1"/>
        <s v="CHILLICANLBR2" u="1"/>
        <s v="1245FATIENEL" u="1"/>
        <s v="PM2687PCM15" u="1"/>
        <s v="C_PM3231" u="1"/>
        <s v="G_PM3251" u="1"/>
        <s v="PM3192" u="1"/>
        <s v="PESBASA" u="1"/>
        <s v="PM2797PCM23" u="1"/>
        <s v="C_PM3251" u="1"/>
        <s v="2247PERAENEL" u="1"/>
        <s v="1756QTILENEL" u="1"/>
        <s v="G_PM3139" u="1"/>
        <s v="G_PM5159" u="1"/>
        <s v="CHILLICANLBR1" u="1"/>
        <s v="DAVID_CURTO_PARRAL" u="1"/>
        <s v="G_PM3254" u="1"/>
        <s v="PM3167" u="1"/>
        <s v="PM2825PCM17" u="1"/>
        <s v="C_PM3139" u="1"/>
        <s v="C_PM3254" u="1"/>
        <s v="CATEDRAL_LIDER" u="1"/>
        <s v="G_PM3110PCM61" u="1"/>
        <s v="C_PM4011" u="1"/>
        <s v="2244CURIENEL" u="1"/>
        <s v="0" u="1"/>
        <s v="G_CHUCAO" u="1"/>
        <s v="PM2791PCM448" u="1"/>
        <s v="FORESTAL_TRES_EME" u="1"/>
        <s v="PM2696PCM70" u="1"/>
        <s v="2245CHILENEL" u="1"/>
        <s v="INTEGRITYCABRE1" u="1"/>
        <s v="Cia.Molinera Sn.Cristobal S.A. 022020" u="1"/>
        <s v="PM5127" u="1"/>
        <s v="G_PM3277" u="1"/>
        <s v="2248PLASENEL" u="1"/>
        <s v="C_PM3110PCM61" u="1"/>
        <s v="C_CHUCAO" u="1"/>
        <s v="PM2899" u="1"/>
        <s v="C_PM3277" u="1"/>
        <s v="SGA_ELCOLORADO" u="1"/>
        <s v="PM2884" u="1"/>
        <s v="PM2652PCM19" u="1"/>
        <s v="PM2782PCM27" u="1"/>
        <s v="PM3180" u="1"/>
        <s v="PM3884" u="1"/>
        <s v="PM2698PCM12" u="1"/>
        <s v="EMPPORTPMONTT" u="1"/>
        <s v="1841TALCENEL" u="1"/>
        <s v="CMPCCORONEL_COLB" u="1"/>
        <s v="PM3160" u="1"/>
        <s v="PM2684PCM47" u="1"/>
        <s v="HOSPCANETE" u="1"/>
        <s v="PM2908" u="1"/>
        <s v="SERVSALUDRELONCAVI2" u="1"/>
        <s v="PM3204" u="1"/>
        <s v="COPEFRUTLIN1" u="1"/>
        <s v="RENDHERMPIC" u="1"/>
        <s v="CMPCMULCHEN_COLB" u="1"/>
        <s v="PM2818PCM367" u="1"/>
        <s v="AGR_L.BATROS" u="1"/>
        <s v="2050FATIENEL" u="1"/>
        <s v="RENDHERMEL1" u="1"/>
        <s v="PM3031" u="1"/>
        <s v="G_PM3912" u="1"/>
        <s v="HOSPOSORNO" u="1"/>
        <s v="LBRCOLOCHIL" u="1"/>
        <s v="RENDHERMEL2" u="1"/>
        <s v="G_PM2841PCM48" u="1"/>
        <s v="C_PM3912" u="1"/>
        <s v="G_PM3932" u="1"/>
        <s v="FRUTSANFERANGOL" u="1"/>
        <s v="CATO68637" u="1"/>
        <s v="PM2808PCM41" u="1"/>
        <s v="2283CHUMENEL" u="1"/>
        <s v="RENDICCHILVI" u="1"/>
        <s v="RENDHERMEL3" u="1"/>
        <s v="2284RAUQENEL" u="1"/>
        <s v="C_PM2841PCM48" u="1"/>
        <s v="PM3232" u="1"/>
        <s v="PM3867" u="1"/>
        <s v="PM2849PCM5" u="1"/>
        <s v="PM2801PCM16" u="1"/>
        <s v="LBRLOS-ACHI3" u="1"/>
        <s v="C_PM3932" u="1"/>
        <s v="PM2707PCM15" u="1"/>
        <s v="PM5163" u="1"/>
        <s v="2246CHILENEL" u="1"/>
        <s v="G_PM3935" u="1"/>
        <s v="PM3143" u="1"/>
        <s v="2598LORECGE" u="1"/>
        <s v="SGA_ELCOLORADO2" u="1"/>
        <s v="PM2901" u="1"/>
        <s v="INDACEMANUCHIG1" u="1"/>
        <s v="IANSAGRO1" u="1"/>
        <s v="C_PM3935" u="1"/>
        <s v="SGA_PARAUCO2" u="1"/>
        <s v="G_PM3131" u="1"/>
        <s v="UCONCEPCION" u="1"/>
        <s v="PM2979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946"/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0"/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500-000000000000}" name="Tabla dinámica1" cacheId="97" dataOnRows="1" applyNumberFormats="0" applyBorderFormats="0" applyFontFormats="0" applyPatternFormats="0" applyAlignmentFormats="0" applyWidthHeightFormats="1" dataCaption="Datos" updatedVersion="4" showMemberPropertyTips="0" useAutoFormatting="1" itemPrintTitles="1" createdVersion="1" indent="0" compact="0" compactData="0" gridDropZones="1">
  <location ref="K1:W968" firstHeaderRow="1" firstDataRow="2" firstDataCol="1"/>
  <pivotFields count="6">
    <pivotField axis="axisRow" compact="0" outline="0" subtotalTop="0" showAll="0" includeNewItemsInFilter="1">
      <items count="966">
        <item x="858"/>
        <item x="686"/>
        <item x="679"/>
        <item x="521"/>
        <item x="559"/>
        <item x="132"/>
        <item x="486"/>
        <item x="43"/>
        <item x="44"/>
        <item x="176"/>
        <item x="38"/>
        <item x="167"/>
        <item x="28"/>
        <item x="370"/>
        <item x="100"/>
        <item x="169"/>
        <item x="236"/>
        <item x="141"/>
        <item x="845"/>
        <item x="732"/>
        <item x="1"/>
        <item x="856"/>
        <item x="571"/>
        <item x="307"/>
        <item x="267"/>
        <item x="47"/>
        <item x="357"/>
        <item x="241"/>
        <item x="74"/>
        <item x="436"/>
        <item x="435"/>
        <item x="371"/>
        <item x="204"/>
        <item x="923"/>
        <item x="542"/>
        <item x="322"/>
        <item x="72"/>
        <item x="451"/>
        <item x="448"/>
        <item x="847"/>
        <item x="548"/>
        <item x="441"/>
        <item x="227"/>
        <item x="857"/>
        <item x="666"/>
        <item x="372"/>
        <item x="187"/>
        <item x="812"/>
        <item x="760"/>
        <item x="658"/>
        <item x="742"/>
        <item x="541"/>
        <item x="373"/>
        <item x="99"/>
        <item x="527"/>
        <item x="842"/>
        <item x="737"/>
        <item x="361"/>
        <item x="245"/>
        <item x="374"/>
        <item x="160"/>
        <item x="680"/>
        <item x="438"/>
        <item x="131"/>
        <item x="870"/>
        <item x="689"/>
        <item x="529"/>
        <item x="323"/>
        <item x="180"/>
        <item x="444"/>
        <item x="443"/>
        <item x="375"/>
        <item x="202"/>
        <item x="859"/>
        <item x="560"/>
        <item x="213"/>
        <item x="41"/>
        <item x="702"/>
        <item x="432"/>
        <item x="165"/>
        <item x="126"/>
        <item x="39"/>
        <item x="40"/>
        <item x="115"/>
        <item x="35"/>
        <item x="6"/>
        <item x="311"/>
        <item x="92"/>
        <item x="802"/>
        <item x="648"/>
        <item x="860"/>
        <item x="572"/>
        <item x="854"/>
        <item x="557"/>
        <item x="320"/>
        <item x="66"/>
        <item x="433"/>
        <item x="342"/>
        <item x="280"/>
        <item x="452"/>
        <item x="45"/>
        <item x="482"/>
        <item x="811"/>
        <item x="697"/>
        <item x="731"/>
        <item x="872"/>
        <item x="694"/>
        <item x="57"/>
        <item x="8"/>
        <item x="750"/>
        <item x="376"/>
        <item x="201"/>
        <item x="358"/>
        <item x="249"/>
        <item x="422"/>
        <item x="93"/>
        <item x="296"/>
        <item x="64"/>
        <item x="849"/>
        <item x="558"/>
        <item x="337"/>
        <item x="290"/>
        <item x="783"/>
        <item x="636"/>
        <item x="477"/>
        <item x="321"/>
        <item x="56"/>
        <item x="11"/>
        <item x="378"/>
        <item x="377"/>
        <item x="110"/>
        <item x="918"/>
        <item x="629"/>
        <item x="282"/>
        <item x="156"/>
        <item x="303"/>
        <item x="801"/>
        <item x="647"/>
        <item x="516"/>
        <item x="460"/>
        <item x="862"/>
        <item x="670"/>
        <item x="800"/>
        <item x="642"/>
        <item x="515"/>
        <item x="547"/>
        <item x="485"/>
        <item x="863"/>
        <item x="596"/>
        <item x="864"/>
        <item x="704"/>
        <item x="88"/>
        <item x="329"/>
        <item x="256"/>
        <item x="650"/>
        <item x="464"/>
        <item x="850"/>
        <item x="554"/>
        <item x="865"/>
        <item x="580"/>
        <item x="721"/>
        <item x="67"/>
        <item x="504"/>
        <item x="475"/>
        <item x="379"/>
        <item x="197"/>
        <item x="839"/>
        <item x="751"/>
        <item x="641"/>
        <item x="843"/>
        <item x="851"/>
        <item x="749"/>
        <item x="546"/>
        <item x="454"/>
        <item x="46"/>
        <item x="866"/>
        <item x="590"/>
        <item x="867"/>
        <item x="692"/>
        <item x="813"/>
        <item x="660"/>
        <item x="868"/>
        <item x="673"/>
        <item x="425"/>
        <item x="234"/>
        <item x="427"/>
        <item x="79"/>
        <item x="667"/>
        <item x="520"/>
        <item x="469"/>
        <item x="365"/>
        <item x="147"/>
        <item x="626"/>
        <item x="762"/>
        <item x="763"/>
        <item x="318"/>
        <item x="61"/>
        <item x="869"/>
        <item x="688"/>
        <item x="534"/>
        <item x="841"/>
        <item x="729"/>
        <item x="415"/>
        <item x="221"/>
        <item x="815"/>
        <item x="662"/>
        <item x="380"/>
        <item x="292"/>
        <item x="873"/>
        <item x="695"/>
        <item x="837"/>
        <item x="601"/>
        <item x="844"/>
        <item x="507"/>
        <item x="293"/>
        <item x="50"/>
        <item x="4"/>
        <item x="5"/>
        <item x="297"/>
        <item x="75"/>
        <item x="855"/>
        <item x="550"/>
        <item x="568"/>
        <item x="19"/>
        <item x="874"/>
        <item x="654"/>
        <item x="473"/>
        <item x="419"/>
        <item x="226"/>
        <item x="82"/>
        <item x="421"/>
        <item x="233"/>
        <item x="875"/>
        <item x="672"/>
        <item x="526"/>
        <item x="30"/>
        <item x="381"/>
        <item x="32"/>
        <item x="339"/>
        <item x="277"/>
        <item x="105"/>
        <item x="33"/>
        <item x="876"/>
        <item x="653"/>
        <item x="326"/>
        <item x="270"/>
        <item x="877"/>
        <item x="589"/>
        <item x="328"/>
        <item x="272"/>
        <item x="327"/>
        <item x="271"/>
        <item x="305"/>
        <item x="259"/>
        <item x="304"/>
        <item x="440"/>
        <item x="51"/>
        <item x="852"/>
        <item x="556"/>
        <item x="871"/>
        <item x="690"/>
        <item x="143"/>
        <item x="878"/>
        <item x="684"/>
        <item x="345"/>
        <item x="434"/>
        <item x="265"/>
        <item x="159"/>
        <item x="235"/>
        <item x="879"/>
        <item x="561"/>
        <item x="205"/>
        <item x="382"/>
        <item x="190"/>
        <item x="531"/>
        <item x="833"/>
        <item x="746"/>
        <item x="880"/>
        <item x="566"/>
        <item x="9"/>
        <item x="418"/>
        <item x="225"/>
        <item x="319"/>
        <item x="63"/>
        <item x="693"/>
        <item x="881"/>
        <item x="564"/>
        <item x="793"/>
        <item x="607"/>
        <item x="522"/>
        <item x="470"/>
        <item x="797"/>
        <item x="754"/>
        <item x="313"/>
        <item x="73"/>
        <item x="424"/>
        <item x="239"/>
        <item x="85"/>
        <item x="820"/>
        <item x="710"/>
        <item x="299"/>
        <item x="77"/>
        <item x="498"/>
        <item x="567"/>
        <item x="916"/>
        <item x="273"/>
        <item x="781"/>
        <item x="602"/>
        <item x="508"/>
        <item x="450"/>
        <item x="341"/>
        <item x="289"/>
        <item x="96"/>
        <item x="49"/>
        <item x="804"/>
        <item x="651"/>
        <item x="517"/>
        <item x="883"/>
        <item x="588"/>
        <item x="68"/>
        <item x="888"/>
        <item x="683"/>
        <item x="48"/>
        <item f="1" x="963"/>
        <item x="676"/>
        <item x="825"/>
        <item x="723"/>
        <item x="162"/>
        <item x="757"/>
        <item x="579"/>
        <item x="317"/>
        <item x="58"/>
        <item x="54"/>
        <item x="136"/>
        <item x="29"/>
        <item x="733"/>
        <item x="20"/>
        <item x="238"/>
        <item x="139"/>
        <item x="827"/>
        <item x="726"/>
        <item x="338"/>
        <item x="274"/>
        <item x="149"/>
        <item x="151"/>
        <item x="240"/>
        <item x="175"/>
        <item x="87"/>
        <item x="21"/>
        <item x="161"/>
        <item x="340"/>
        <item x="276"/>
        <item x="152"/>
        <item x="16"/>
        <item x="383"/>
        <item x="207"/>
        <item x="384"/>
        <item x="104"/>
        <item x="385"/>
        <item x="218"/>
        <item x="447"/>
        <item x="386"/>
        <item x="189"/>
        <item x="532"/>
        <item x="471"/>
        <item x="803"/>
        <item x="649"/>
        <item x="467"/>
        <item x="332"/>
        <item x="262"/>
        <item x="34"/>
        <item x="919"/>
        <item x="621"/>
        <item x="882"/>
        <item x="586"/>
        <item x="387"/>
        <item x="209"/>
        <item x="331"/>
        <item x="258"/>
        <item x="182"/>
        <item x="884"/>
        <item x="706"/>
        <item x="885"/>
        <item x="616"/>
        <item f="1" x="964"/>
        <item x="818"/>
        <item x="665"/>
        <item x="784"/>
        <item x="637"/>
        <item x="807"/>
        <item x="699"/>
        <item x="324"/>
        <item x="177"/>
        <item x="819"/>
        <item x="709"/>
        <item x="794"/>
        <item x="608"/>
        <item x="347"/>
        <item x="268"/>
        <item x="788"/>
        <item x="630"/>
        <item x="789"/>
        <item x="631"/>
        <item x="512"/>
        <item x="886"/>
        <item x="675"/>
        <item x="10"/>
        <item x="150"/>
        <item x="388"/>
        <item x="128"/>
        <item x="389"/>
        <item x="114"/>
        <item x="208"/>
        <item x="391"/>
        <item x="291"/>
        <item x="129"/>
        <item x="392"/>
        <item x="122"/>
        <item x="887"/>
        <item x="576"/>
        <item x="822"/>
        <item x="713"/>
        <item x="790"/>
        <item x="632"/>
        <item x="393"/>
        <item x="889"/>
        <item x="577"/>
        <item x="286"/>
        <item x="394"/>
        <item x="98"/>
        <item x="761"/>
        <item x="659"/>
        <item x="828"/>
        <item x="727"/>
        <item x="806"/>
        <item x="691"/>
        <item x="893"/>
        <item x="652"/>
        <item x="466"/>
        <item x="509"/>
        <item x="417"/>
        <item x="229"/>
        <item x="489"/>
        <item x="861"/>
        <item x="573"/>
        <item x="395"/>
        <item x="308"/>
        <item x="192"/>
        <item x="775"/>
        <item x="578"/>
        <item x="890"/>
        <item x="671"/>
        <item x="540"/>
        <item x="449"/>
        <item x="396"/>
        <item x="123"/>
        <item x="69"/>
        <item x="13"/>
        <item x="163"/>
        <item x="891"/>
        <item x="584"/>
        <item x="497"/>
        <item x="397"/>
        <item x="212"/>
        <item x="463"/>
        <item x="330"/>
        <item x="257"/>
        <item x="232"/>
        <item x="530"/>
        <item x="310"/>
        <item x="94"/>
        <item x="346"/>
        <item x="266"/>
        <item x="367"/>
        <item x="171"/>
        <item x="771"/>
        <item x="478"/>
        <item x="390"/>
        <item x="217"/>
        <item x="298"/>
        <item x="224"/>
        <item x="894"/>
        <item x="612"/>
        <item x="510"/>
        <item x="325"/>
        <item x="255"/>
        <item x="181"/>
        <item x="853"/>
        <item x="748"/>
        <item x="544"/>
        <item x="711"/>
        <item x="199"/>
        <item x="539"/>
        <item x="453"/>
        <item x="519"/>
        <item x="353"/>
        <item x="170"/>
        <item x="442"/>
        <item x="920"/>
        <item x="598"/>
        <item x="545"/>
        <item x="230"/>
        <item x="635"/>
        <item x="514"/>
        <item x="462"/>
        <item x="468"/>
        <item x="780"/>
        <item x="595"/>
        <item x="223"/>
        <item x="656"/>
        <item x="639"/>
        <item x="765"/>
        <item x="625"/>
        <item x="22"/>
        <item x="398"/>
        <item x="198"/>
        <item x="830"/>
        <item x="743"/>
        <item x="420"/>
        <item x="228"/>
        <item x="83"/>
        <item x="52"/>
        <item x="525"/>
        <item x="416"/>
        <item x="220"/>
        <item x="351"/>
        <item x="174"/>
        <item x="426"/>
        <item x="222"/>
        <item x="80"/>
        <item x="15"/>
        <item x="14"/>
        <item x="574"/>
        <item x="493"/>
        <item x="494"/>
        <item x="773"/>
        <item x="484"/>
        <item x="834"/>
        <item x="747"/>
        <item x="275"/>
        <item x="148"/>
        <item x="836"/>
        <item x="724"/>
        <item x="562"/>
        <item x="487"/>
        <item x="399"/>
        <item x="120"/>
        <item x="76"/>
        <item x="536"/>
        <item x="400"/>
        <item x="655"/>
        <item x="896"/>
        <item x="610"/>
        <item n="PANGUILEMO____066" x="611"/>
        <item x="772"/>
        <item x="719"/>
        <item x="348"/>
        <item x="269"/>
        <item x="917"/>
        <item x="628"/>
        <item x="333"/>
        <item x="283"/>
        <item x="2"/>
        <item x="782"/>
        <item x="634"/>
        <item x="513"/>
        <item x="792"/>
        <item x="606"/>
        <item x="897"/>
        <item x="583"/>
        <item x="898"/>
        <item x="677"/>
        <item x="899"/>
        <item x="678"/>
        <item x="528"/>
        <item x="700"/>
        <item x="829"/>
        <item x="722"/>
        <item x="480"/>
        <item x="826"/>
        <item x="725"/>
        <item x="755"/>
        <item x="848"/>
        <item x="551"/>
        <item x="900"/>
        <item x="622"/>
        <item x="744"/>
        <item x="901"/>
        <item x="707"/>
        <item x="831"/>
        <item x="730"/>
        <item x="360"/>
        <item x="243"/>
        <item x="902"/>
        <item x="535"/>
        <item x="821"/>
        <item x="712"/>
        <item x="349"/>
        <item x="172"/>
        <item x="354"/>
        <item x="594"/>
        <item x="168"/>
        <item x="779"/>
        <item x="316"/>
        <item x="62"/>
        <item x="895"/>
        <item x="708"/>
        <item x="401"/>
        <item x="31"/>
        <item x="0"/>
        <item x="437"/>
        <item x="264"/>
        <item x="184"/>
        <item x="185"/>
        <item x="903"/>
        <item x="687"/>
        <item x="904"/>
        <item x="717"/>
        <item x="402"/>
        <item x="116"/>
        <item x="718"/>
        <item x="905"/>
        <item x="705"/>
        <item x="314"/>
        <item x="231"/>
        <item x="84"/>
        <item x="315"/>
        <item x="832"/>
        <item x="745"/>
        <item x="53"/>
        <item x="892"/>
        <item x="344"/>
        <item x="183"/>
        <item x="37"/>
        <item x="846"/>
        <item x="555"/>
        <item x="369"/>
        <item x="164"/>
        <item x="302"/>
        <item x="89"/>
        <item x="403"/>
        <item x="112"/>
        <item x="95"/>
        <item x="24"/>
        <item x="756"/>
        <item x="644"/>
        <item x="364"/>
        <item x="135"/>
        <item x="698"/>
        <item x="533"/>
        <item x="423"/>
        <item x="90"/>
        <item x="91"/>
        <item x="838"/>
        <item x="597"/>
        <item x="356"/>
        <item x="252"/>
        <item x="366"/>
        <item x="166"/>
        <item x="27"/>
        <item x="796"/>
        <item x="767"/>
        <item x="752"/>
        <item x="741"/>
        <item x="481"/>
        <item x="492"/>
        <item x="569"/>
        <item x="570"/>
        <item x="795"/>
        <item x="609"/>
        <item x="254"/>
        <item x="36"/>
        <item x="921"/>
        <item x="600"/>
        <item x="798"/>
        <item x="759"/>
        <item x="404"/>
        <item x="108"/>
        <item x="657"/>
        <item x="186"/>
        <item x="906"/>
        <item x="582"/>
        <item x="352"/>
        <item x="134"/>
        <item x="786"/>
        <item x="633"/>
        <item x="287"/>
        <item x="336"/>
        <item x="288"/>
        <item x="78"/>
        <item x="907"/>
        <item x="581"/>
        <item x="263"/>
        <item x="457"/>
        <item x="343"/>
        <item x="281"/>
        <item x="7"/>
        <item x="355"/>
        <item x="248"/>
        <item x="178"/>
        <item x="799"/>
        <item x="640"/>
        <item x="778"/>
        <item x="565"/>
        <item x="334"/>
        <item x="284"/>
        <item x="154"/>
        <item x="591"/>
        <item x="500"/>
        <item x="785"/>
        <item x="638"/>
        <item x="764"/>
        <item x="624"/>
        <item x="359"/>
        <item x="251"/>
        <item x="300"/>
        <item x="81"/>
        <item x="25"/>
        <item x="26"/>
        <item x="908"/>
        <item x="614"/>
        <item x="681"/>
        <item x="368"/>
        <item x="142"/>
        <item x="335"/>
        <item x="285"/>
        <item x="603"/>
        <item x="153"/>
        <item x="787"/>
        <item x="363"/>
        <item x="247"/>
        <item x="805"/>
        <item x="701"/>
        <item x="523"/>
        <item x="910"/>
        <item x="587"/>
        <item x="237"/>
        <item x="301"/>
        <item x="86"/>
        <item x="405"/>
        <item x="211"/>
        <item x="618"/>
        <item x="406"/>
        <item x="106"/>
        <item x="407"/>
        <item x="195"/>
        <item x="408"/>
        <item x="118"/>
        <item x="431"/>
        <item x="430"/>
        <item x="409"/>
        <item x="127"/>
        <item x="909"/>
        <item x="682"/>
        <item x="549"/>
        <item x="410"/>
        <item x="194"/>
        <item x="411"/>
        <item x="125"/>
        <item x="412"/>
        <item x="215"/>
        <item x="413"/>
        <item x="216"/>
        <item x="776"/>
        <item x="488"/>
        <item x="537"/>
        <item x="538"/>
        <item x="777"/>
        <item x="768"/>
        <item x="758"/>
        <item x="911"/>
        <item x="643"/>
        <item x="518"/>
        <item x="306"/>
        <item x="260"/>
        <item x="309"/>
        <item x="179"/>
        <item x="294"/>
        <item x="59"/>
        <item x="728"/>
        <item x="261"/>
        <item x="809"/>
        <item x="696"/>
        <item x="246"/>
        <item x="203"/>
        <item x="97"/>
        <item x="206"/>
        <item x="121"/>
        <item x="210"/>
        <item x="193"/>
        <item x="214"/>
        <item x="766"/>
        <item x="617"/>
        <item x="620"/>
        <item x="912"/>
        <item x="623"/>
        <item x="524"/>
        <item x="295"/>
        <item x="55"/>
        <item x="242"/>
        <item x="146"/>
        <item x="71"/>
        <item x="244"/>
        <item x="253"/>
        <item x="133"/>
        <item x="130"/>
        <item x="219"/>
        <item x="196"/>
        <item x="279"/>
        <item x="200"/>
        <item x="109"/>
        <item x="155"/>
        <item x="924"/>
        <item x="278"/>
        <item x="563"/>
        <item x="103"/>
        <item x="188"/>
        <item x="113"/>
        <item x="191"/>
        <item x="119"/>
        <item x="685"/>
        <item x="111"/>
        <item x="107"/>
        <item x="439"/>
        <item x="472"/>
        <item x="604"/>
        <item x="117"/>
        <item x="124"/>
        <item x="42"/>
        <item x="18"/>
        <item x="60"/>
        <item x="664"/>
        <item x="101"/>
        <item x="137"/>
        <item x="138"/>
        <item x="65"/>
        <item x="17"/>
        <item x="157"/>
        <item x="158"/>
        <item x="3"/>
        <item x="770"/>
        <item x="703"/>
        <item x="474"/>
        <item x="835"/>
        <item x="599"/>
        <item x="501"/>
        <item x="502"/>
        <item x="495"/>
        <item x="496"/>
        <item x="499"/>
        <item x="446"/>
        <item x="445"/>
        <item x="769"/>
        <item x="674"/>
        <item x="145"/>
        <item x="362"/>
        <item x="250"/>
        <item x="12"/>
        <item x="140"/>
        <item x="816"/>
        <item x="663"/>
        <item x="840"/>
        <item x="645"/>
        <item x="913"/>
        <item x="615"/>
        <item x="914"/>
        <item x="575"/>
        <item x="490"/>
        <item x="491"/>
        <item x="922"/>
        <item x="627"/>
        <item x="791"/>
        <item x="605"/>
        <item x="824"/>
        <item x="720"/>
        <item x="479"/>
        <item x="312"/>
        <item x="70"/>
        <item x="350"/>
        <item x="173"/>
        <item x="144"/>
        <item x="23"/>
        <item x="814"/>
        <item x="661"/>
        <item x="429"/>
        <item x="428"/>
        <item x="915"/>
        <item x="716"/>
        <item x="414"/>
        <item x="102"/>
        <item x="613"/>
        <item x="511"/>
        <item x="455"/>
        <item x="456"/>
        <item x="458"/>
        <item x="459"/>
        <item x="461"/>
        <item x="465"/>
        <item x="476"/>
        <item x="483"/>
        <item x="503"/>
        <item x="505"/>
        <item x="506"/>
        <item x="543"/>
        <item x="552"/>
        <item x="553"/>
        <item x="585"/>
        <item x="592"/>
        <item x="593"/>
        <item x="619"/>
        <item x="646"/>
        <item x="668"/>
        <item x="669"/>
        <item x="714"/>
        <item x="715"/>
        <item x="734"/>
        <item x="735"/>
        <item x="736"/>
        <item x="738"/>
        <item x="739"/>
        <item x="740"/>
        <item x="753"/>
        <item x="774"/>
        <item x="808"/>
        <item n="NEGRETE_______023" x="810"/>
        <item x="817"/>
        <item x="823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t="default"/>
      </items>
    </pivotField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dataField="1" compact="0" outline="0" subtotalTop="0" showAll="0" includeNewItemsInFilter="1"/>
    <pivotField axis="axisCol" compact="0" outline="0" subtotalTop="0" showAll="0" includeNewItemsInFilter="1">
      <items count="12">
        <item x="1"/>
        <item x="2"/>
        <item x="3"/>
        <item x="4"/>
        <item x="5"/>
        <item x="6"/>
        <item x="7"/>
        <item x="8"/>
        <item x="10"/>
        <item x="0"/>
        <item x="9"/>
        <item t="default"/>
      </items>
    </pivotField>
  </pivotFields>
  <rowFields count="1">
    <field x="0"/>
  </rowFields>
  <rowItems count="96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7"/>
    </i>
    <i>
      <x v="498"/>
    </i>
    <i>
      <x v="499"/>
    </i>
    <i>
      <x v="500"/>
    </i>
    <i>
      <x v="501"/>
    </i>
    <i>
      <x v="502"/>
    </i>
    <i>
      <x v="503"/>
    </i>
    <i>
      <x v="504"/>
    </i>
    <i>
      <x v="505"/>
    </i>
    <i>
      <x v="506"/>
    </i>
    <i>
      <x v="507"/>
    </i>
    <i>
      <x v="508"/>
    </i>
    <i>
      <x v="509"/>
    </i>
    <i>
      <x v="510"/>
    </i>
    <i>
      <x v="511"/>
    </i>
    <i>
      <x v="512"/>
    </i>
    <i>
      <x v="513"/>
    </i>
    <i>
      <x v="514"/>
    </i>
    <i>
      <x v="515"/>
    </i>
    <i>
      <x v="516"/>
    </i>
    <i>
      <x v="517"/>
    </i>
    <i>
      <x v="518"/>
    </i>
    <i>
      <x v="519"/>
    </i>
    <i>
      <x v="520"/>
    </i>
    <i>
      <x v="521"/>
    </i>
    <i>
      <x v="522"/>
    </i>
    <i>
      <x v="523"/>
    </i>
    <i>
      <x v="524"/>
    </i>
    <i>
      <x v="525"/>
    </i>
    <i>
      <x v="526"/>
    </i>
    <i>
      <x v="527"/>
    </i>
    <i>
      <x v="528"/>
    </i>
    <i>
      <x v="529"/>
    </i>
    <i>
      <x v="530"/>
    </i>
    <i>
      <x v="531"/>
    </i>
    <i>
      <x v="532"/>
    </i>
    <i>
      <x v="533"/>
    </i>
    <i>
      <x v="534"/>
    </i>
    <i>
      <x v="535"/>
    </i>
    <i>
      <x v="536"/>
    </i>
    <i>
      <x v="537"/>
    </i>
    <i>
      <x v="538"/>
    </i>
    <i>
      <x v="539"/>
    </i>
    <i>
      <x v="540"/>
    </i>
    <i>
      <x v="541"/>
    </i>
    <i>
      <x v="542"/>
    </i>
    <i>
      <x v="543"/>
    </i>
    <i>
      <x v="544"/>
    </i>
    <i>
      <x v="545"/>
    </i>
    <i>
      <x v="546"/>
    </i>
    <i>
      <x v="547"/>
    </i>
    <i>
      <x v="548"/>
    </i>
    <i>
      <x v="549"/>
    </i>
    <i>
      <x v="550"/>
    </i>
    <i>
      <x v="551"/>
    </i>
    <i>
      <x v="552"/>
    </i>
    <i>
      <x v="553"/>
    </i>
    <i>
      <x v="554"/>
    </i>
    <i>
      <x v="555"/>
    </i>
    <i>
      <x v="556"/>
    </i>
    <i>
      <x v="557"/>
    </i>
    <i>
      <x v="558"/>
    </i>
    <i>
      <x v="559"/>
    </i>
    <i>
      <x v="560"/>
    </i>
    <i>
      <x v="561"/>
    </i>
    <i>
      <x v="562"/>
    </i>
    <i>
      <x v="563"/>
    </i>
    <i>
      <x v="564"/>
    </i>
    <i>
      <x v="565"/>
    </i>
    <i>
      <x v="566"/>
    </i>
    <i>
      <x v="567"/>
    </i>
    <i>
      <x v="568"/>
    </i>
    <i>
      <x v="569"/>
    </i>
    <i>
      <x v="570"/>
    </i>
    <i>
      <x v="571"/>
    </i>
    <i>
      <x v="572"/>
    </i>
    <i>
      <x v="573"/>
    </i>
    <i>
      <x v="574"/>
    </i>
    <i>
      <x v="575"/>
    </i>
    <i>
      <x v="576"/>
    </i>
    <i>
      <x v="577"/>
    </i>
    <i>
      <x v="578"/>
    </i>
    <i>
      <x v="579"/>
    </i>
    <i>
      <x v="580"/>
    </i>
    <i>
      <x v="581"/>
    </i>
    <i>
      <x v="582"/>
    </i>
    <i>
      <x v="583"/>
    </i>
    <i>
      <x v="584"/>
    </i>
    <i>
      <x v="585"/>
    </i>
    <i>
      <x v="586"/>
    </i>
    <i>
      <x v="587"/>
    </i>
    <i>
      <x v="588"/>
    </i>
    <i>
      <x v="589"/>
    </i>
    <i>
      <x v="590"/>
    </i>
    <i>
      <x v="591"/>
    </i>
    <i>
      <x v="592"/>
    </i>
    <i>
      <x v="593"/>
    </i>
    <i>
      <x v="594"/>
    </i>
    <i>
      <x v="595"/>
    </i>
    <i>
      <x v="596"/>
    </i>
    <i>
      <x v="597"/>
    </i>
    <i>
      <x v="598"/>
    </i>
    <i>
      <x v="599"/>
    </i>
    <i>
      <x v="600"/>
    </i>
    <i>
      <x v="601"/>
    </i>
    <i>
      <x v="602"/>
    </i>
    <i>
      <x v="603"/>
    </i>
    <i>
      <x v="604"/>
    </i>
    <i>
      <x v="605"/>
    </i>
    <i>
      <x v="606"/>
    </i>
    <i>
      <x v="607"/>
    </i>
    <i>
      <x v="608"/>
    </i>
    <i>
      <x v="609"/>
    </i>
    <i>
      <x v="610"/>
    </i>
    <i>
      <x v="611"/>
    </i>
    <i>
      <x v="612"/>
    </i>
    <i>
      <x v="613"/>
    </i>
    <i>
      <x v="614"/>
    </i>
    <i>
      <x v="615"/>
    </i>
    <i>
      <x v="616"/>
    </i>
    <i>
      <x v="617"/>
    </i>
    <i>
      <x v="618"/>
    </i>
    <i>
      <x v="619"/>
    </i>
    <i>
      <x v="620"/>
    </i>
    <i>
      <x v="621"/>
    </i>
    <i>
      <x v="622"/>
    </i>
    <i>
      <x v="623"/>
    </i>
    <i>
      <x v="624"/>
    </i>
    <i>
      <x v="625"/>
    </i>
    <i>
      <x v="626"/>
    </i>
    <i>
      <x v="627"/>
    </i>
    <i>
      <x v="628"/>
    </i>
    <i>
      <x v="629"/>
    </i>
    <i>
      <x v="630"/>
    </i>
    <i>
      <x v="631"/>
    </i>
    <i>
      <x v="632"/>
    </i>
    <i>
      <x v="633"/>
    </i>
    <i>
      <x v="634"/>
    </i>
    <i>
      <x v="635"/>
    </i>
    <i>
      <x v="636"/>
    </i>
    <i>
      <x v="637"/>
    </i>
    <i>
      <x v="638"/>
    </i>
    <i>
      <x v="639"/>
    </i>
    <i>
      <x v="640"/>
    </i>
    <i>
      <x v="641"/>
    </i>
    <i>
      <x v="642"/>
    </i>
    <i>
      <x v="643"/>
    </i>
    <i>
      <x v="644"/>
    </i>
    <i>
      <x v="645"/>
    </i>
    <i>
      <x v="646"/>
    </i>
    <i>
      <x v="647"/>
    </i>
    <i>
      <x v="648"/>
    </i>
    <i>
      <x v="649"/>
    </i>
    <i>
      <x v="650"/>
    </i>
    <i>
      <x v="651"/>
    </i>
    <i>
      <x v="652"/>
    </i>
    <i>
      <x v="653"/>
    </i>
    <i>
      <x v="654"/>
    </i>
    <i>
      <x v="655"/>
    </i>
    <i>
      <x v="656"/>
    </i>
    <i>
      <x v="657"/>
    </i>
    <i>
      <x v="658"/>
    </i>
    <i>
      <x v="659"/>
    </i>
    <i>
      <x v="660"/>
    </i>
    <i>
      <x v="661"/>
    </i>
    <i>
      <x v="662"/>
    </i>
    <i>
      <x v="663"/>
    </i>
    <i>
      <x v="664"/>
    </i>
    <i>
      <x v="665"/>
    </i>
    <i>
      <x v="666"/>
    </i>
    <i>
      <x v="667"/>
    </i>
    <i>
      <x v="668"/>
    </i>
    <i>
      <x v="669"/>
    </i>
    <i>
      <x v="670"/>
    </i>
    <i>
      <x v="671"/>
    </i>
    <i>
      <x v="672"/>
    </i>
    <i>
      <x v="673"/>
    </i>
    <i>
      <x v="674"/>
    </i>
    <i>
      <x v="675"/>
    </i>
    <i>
      <x v="676"/>
    </i>
    <i>
      <x v="677"/>
    </i>
    <i>
      <x v="678"/>
    </i>
    <i>
      <x v="679"/>
    </i>
    <i>
      <x v="680"/>
    </i>
    <i>
      <x v="681"/>
    </i>
    <i>
      <x v="682"/>
    </i>
    <i>
      <x v="683"/>
    </i>
    <i>
      <x v="684"/>
    </i>
    <i>
      <x v="685"/>
    </i>
    <i>
      <x v="686"/>
    </i>
    <i>
      <x v="687"/>
    </i>
    <i>
      <x v="688"/>
    </i>
    <i>
      <x v="689"/>
    </i>
    <i>
      <x v="690"/>
    </i>
    <i>
      <x v="691"/>
    </i>
    <i>
      <x v="692"/>
    </i>
    <i>
      <x v="693"/>
    </i>
    <i>
      <x v="694"/>
    </i>
    <i>
      <x v="695"/>
    </i>
    <i>
      <x v="696"/>
    </i>
    <i>
      <x v="697"/>
    </i>
    <i>
      <x v="698"/>
    </i>
    <i>
      <x v="699"/>
    </i>
    <i>
      <x v="700"/>
    </i>
    <i>
      <x v="701"/>
    </i>
    <i>
      <x v="702"/>
    </i>
    <i>
      <x v="703"/>
    </i>
    <i>
      <x v="704"/>
    </i>
    <i>
      <x v="705"/>
    </i>
    <i>
      <x v="706"/>
    </i>
    <i>
      <x v="707"/>
    </i>
    <i>
      <x v="708"/>
    </i>
    <i>
      <x v="709"/>
    </i>
    <i>
      <x v="710"/>
    </i>
    <i>
      <x v="711"/>
    </i>
    <i>
      <x v="712"/>
    </i>
    <i>
      <x v="713"/>
    </i>
    <i>
      <x v="714"/>
    </i>
    <i>
      <x v="715"/>
    </i>
    <i>
      <x v="716"/>
    </i>
    <i>
      <x v="717"/>
    </i>
    <i>
      <x v="718"/>
    </i>
    <i>
      <x v="719"/>
    </i>
    <i>
      <x v="720"/>
    </i>
    <i>
      <x v="721"/>
    </i>
    <i>
      <x v="722"/>
    </i>
    <i>
      <x v="723"/>
    </i>
    <i>
      <x v="724"/>
    </i>
    <i>
      <x v="725"/>
    </i>
    <i>
      <x v="726"/>
    </i>
    <i>
      <x v="727"/>
    </i>
    <i>
      <x v="728"/>
    </i>
    <i>
      <x v="729"/>
    </i>
    <i>
      <x v="730"/>
    </i>
    <i>
      <x v="731"/>
    </i>
    <i>
      <x v="732"/>
    </i>
    <i>
      <x v="733"/>
    </i>
    <i>
      <x v="734"/>
    </i>
    <i>
      <x v="735"/>
    </i>
    <i>
      <x v="736"/>
    </i>
    <i>
      <x v="737"/>
    </i>
    <i>
      <x v="738"/>
    </i>
    <i>
      <x v="739"/>
    </i>
    <i>
      <x v="740"/>
    </i>
    <i>
      <x v="741"/>
    </i>
    <i>
      <x v="742"/>
    </i>
    <i>
      <x v="743"/>
    </i>
    <i>
      <x v="744"/>
    </i>
    <i>
      <x v="745"/>
    </i>
    <i>
      <x v="746"/>
    </i>
    <i>
      <x v="747"/>
    </i>
    <i>
      <x v="748"/>
    </i>
    <i>
      <x v="749"/>
    </i>
    <i>
      <x v="750"/>
    </i>
    <i>
      <x v="751"/>
    </i>
    <i>
      <x v="752"/>
    </i>
    <i>
      <x v="753"/>
    </i>
    <i>
      <x v="754"/>
    </i>
    <i>
      <x v="755"/>
    </i>
    <i>
      <x v="756"/>
    </i>
    <i>
      <x v="757"/>
    </i>
    <i>
      <x v="758"/>
    </i>
    <i>
      <x v="759"/>
    </i>
    <i>
      <x v="760"/>
    </i>
    <i>
      <x v="761"/>
    </i>
    <i>
      <x v="762"/>
    </i>
    <i>
      <x v="763"/>
    </i>
    <i>
      <x v="764"/>
    </i>
    <i>
      <x v="765"/>
    </i>
    <i>
      <x v="766"/>
    </i>
    <i>
      <x v="767"/>
    </i>
    <i>
      <x v="768"/>
    </i>
    <i>
      <x v="769"/>
    </i>
    <i>
      <x v="770"/>
    </i>
    <i>
      <x v="771"/>
    </i>
    <i>
      <x v="772"/>
    </i>
    <i>
      <x v="773"/>
    </i>
    <i>
      <x v="774"/>
    </i>
    <i>
      <x v="775"/>
    </i>
    <i>
      <x v="776"/>
    </i>
    <i>
      <x v="777"/>
    </i>
    <i>
      <x v="778"/>
    </i>
    <i>
      <x v="779"/>
    </i>
    <i>
      <x v="780"/>
    </i>
    <i>
      <x v="781"/>
    </i>
    <i>
      <x v="782"/>
    </i>
    <i>
      <x v="783"/>
    </i>
    <i>
      <x v="784"/>
    </i>
    <i>
      <x v="785"/>
    </i>
    <i>
      <x v="786"/>
    </i>
    <i>
      <x v="787"/>
    </i>
    <i>
      <x v="788"/>
    </i>
    <i>
      <x v="789"/>
    </i>
    <i>
      <x v="790"/>
    </i>
    <i>
      <x v="791"/>
    </i>
    <i>
      <x v="792"/>
    </i>
    <i>
      <x v="793"/>
    </i>
    <i>
      <x v="794"/>
    </i>
    <i>
      <x v="795"/>
    </i>
    <i>
      <x v="796"/>
    </i>
    <i>
      <x v="797"/>
    </i>
    <i>
      <x v="798"/>
    </i>
    <i>
      <x v="799"/>
    </i>
    <i>
      <x v="800"/>
    </i>
    <i>
      <x v="801"/>
    </i>
    <i>
      <x v="802"/>
    </i>
    <i>
      <x v="803"/>
    </i>
    <i>
      <x v="804"/>
    </i>
    <i>
      <x v="805"/>
    </i>
    <i>
      <x v="806"/>
    </i>
    <i>
      <x v="807"/>
    </i>
    <i>
      <x v="808"/>
    </i>
    <i>
      <x v="809"/>
    </i>
    <i>
      <x v="810"/>
    </i>
    <i>
      <x v="811"/>
    </i>
    <i>
      <x v="812"/>
    </i>
    <i>
      <x v="813"/>
    </i>
    <i>
      <x v="814"/>
    </i>
    <i>
      <x v="815"/>
    </i>
    <i>
      <x v="816"/>
    </i>
    <i>
      <x v="817"/>
    </i>
    <i>
      <x v="818"/>
    </i>
    <i>
      <x v="819"/>
    </i>
    <i>
      <x v="820"/>
    </i>
    <i>
      <x v="821"/>
    </i>
    <i>
      <x v="822"/>
    </i>
    <i>
      <x v="823"/>
    </i>
    <i>
      <x v="824"/>
    </i>
    <i>
      <x v="825"/>
    </i>
    <i>
      <x v="826"/>
    </i>
    <i>
      <x v="827"/>
    </i>
    <i>
      <x v="828"/>
    </i>
    <i>
      <x v="829"/>
    </i>
    <i>
      <x v="830"/>
    </i>
    <i>
      <x v="831"/>
    </i>
    <i>
      <x v="832"/>
    </i>
    <i>
      <x v="833"/>
    </i>
    <i>
      <x v="834"/>
    </i>
    <i>
      <x v="835"/>
    </i>
    <i>
      <x v="836"/>
    </i>
    <i>
      <x v="837"/>
    </i>
    <i>
      <x v="838"/>
    </i>
    <i>
      <x v="839"/>
    </i>
    <i>
      <x v="840"/>
    </i>
    <i>
      <x v="841"/>
    </i>
    <i>
      <x v="842"/>
    </i>
    <i>
      <x v="843"/>
    </i>
    <i>
      <x v="844"/>
    </i>
    <i>
      <x v="845"/>
    </i>
    <i>
      <x v="846"/>
    </i>
    <i>
      <x v="847"/>
    </i>
    <i>
      <x v="848"/>
    </i>
    <i>
      <x v="849"/>
    </i>
    <i>
      <x v="850"/>
    </i>
    <i>
      <x v="851"/>
    </i>
    <i>
      <x v="852"/>
    </i>
    <i>
      <x v="853"/>
    </i>
    <i>
      <x v="854"/>
    </i>
    <i>
      <x v="855"/>
    </i>
    <i>
      <x v="856"/>
    </i>
    <i>
      <x v="857"/>
    </i>
    <i>
      <x v="858"/>
    </i>
    <i>
      <x v="859"/>
    </i>
    <i>
      <x v="860"/>
    </i>
    <i>
      <x v="861"/>
    </i>
    <i>
      <x v="862"/>
    </i>
    <i>
      <x v="863"/>
    </i>
    <i>
      <x v="864"/>
    </i>
    <i>
      <x v="865"/>
    </i>
    <i>
      <x v="866"/>
    </i>
    <i>
      <x v="867"/>
    </i>
    <i>
      <x v="868"/>
    </i>
    <i>
      <x v="869"/>
    </i>
    <i>
      <x v="870"/>
    </i>
    <i>
      <x v="871"/>
    </i>
    <i>
      <x v="872"/>
    </i>
    <i>
      <x v="873"/>
    </i>
    <i>
      <x v="874"/>
    </i>
    <i>
      <x v="875"/>
    </i>
    <i>
      <x v="876"/>
    </i>
    <i>
      <x v="877"/>
    </i>
    <i>
      <x v="878"/>
    </i>
    <i>
      <x v="879"/>
    </i>
    <i>
      <x v="880"/>
    </i>
    <i>
      <x v="881"/>
    </i>
    <i>
      <x v="882"/>
    </i>
    <i>
      <x v="883"/>
    </i>
    <i>
      <x v="884"/>
    </i>
    <i>
      <x v="885"/>
    </i>
    <i>
      <x v="886"/>
    </i>
    <i>
      <x v="887"/>
    </i>
    <i>
      <x v="888"/>
    </i>
    <i>
      <x v="889"/>
    </i>
    <i>
      <x v="890"/>
    </i>
    <i>
      <x v="891"/>
    </i>
    <i>
      <x v="892"/>
    </i>
    <i>
      <x v="893"/>
    </i>
    <i>
      <x v="894"/>
    </i>
    <i>
      <x v="895"/>
    </i>
    <i>
      <x v="896"/>
    </i>
    <i>
      <x v="897"/>
    </i>
    <i>
      <x v="898"/>
    </i>
    <i>
      <x v="899"/>
    </i>
    <i>
      <x v="900"/>
    </i>
    <i>
      <x v="901"/>
    </i>
    <i>
      <x v="902"/>
    </i>
    <i>
      <x v="903"/>
    </i>
    <i>
      <x v="904"/>
    </i>
    <i>
      <x v="905"/>
    </i>
    <i>
      <x v="906"/>
    </i>
    <i>
      <x v="907"/>
    </i>
    <i>
      <x v="908"/>
    </i>
    <i>
      <x v="909"/>
    </i>
    <i>
      <x v="910"/>
    </i>
    <i>
      <x v="911"/>
    </i>
    <i>
      <x v="912"/>
    </i>
    <i>
      <x v="913"/>
    </i>
    <i>
      <x v="914"/>
    </i>
    <i>
      <x v="915"/>
    </i>
    <i>
      <x v="916"/>
    </i>
    <i>
      <x v="917"/>
    </i>
    <i>
      <x v="918"/>
    </i>
    <i>
      <x v="919"/>
    </i>
    <i>
      <x v="920"/>
    </i>
    <i>
      <x v="921"/>
    </i>
    <i>
      <x v="922"/>
    </i>
    <i>
      <x v="923"/>
    </i>
    <i>
      <x v="924"/>
    </i>
    <i>
      <x v="925"/>
    </i>
    <i>
      <x v="926"/>
    </i>
    <i>
      <x v="927"/>
    </i>
    <i>
      <x v="928"/>
    </i>
    <i>
      <x v="929"/>
    </i>
    <i>
      <x v="930"/>
    </i>
    <i>
      <x v="931"/>
    </i>
    <i>
      <x v="932"/>
    </i>
    <i>
      <x v="933"/>
    </i>
    <i>
      <x v="934"/>
    </i>
    <i>
      <x v="935"/>
    </i>
    <i>
      <x v="936"/>
    </i>
    <i>
      <x v="937"/>
    </i>
    <i>
      <x v="938"/>
    </i>
    <i>
      <x v="939"/>
    </i>
    <i>
      <x v="940"/>
    </i>
    <i>
      <x v="941"/>
    </i>
    <i>
      <x v="942"/>
    </i>
    <i>
      <x v="943"/>
    </i>
    <i>
      <x v="944"/>
    </i>
    <i>
      <x v="945"/>
    </i>
    <i>
      <x v="946"/>
    </i>
    <i>
      <x v="947"/>
    </i>
    <i>
      <x v="948"/>
    </i>
    <i>
      <x v="949"/>
    </i>
    <i>
      <x v="950"/>
    </i>
    <i>
      <x v="951"/>
    </i>
    <i>
      <x v="952"/>
    </i>
    <i>
      <x v="953"/>
    </i>
    <i>
      <x v="954"/>
    </i>
    <i>
      <x v="955"/>
    </i>
    <i>
      <x v="956"/>
    </i>
    <i>
      <x v="957"/>
    </i>
    <i>
      <x v="958"/>
    </i>
    <i>
      <x v="959"/>
    </i>
    <i>
      <x v="960"/>
    </i>
    <i>
      <x v="961"/>
    </i>
    <i>
      <x v="962"/>
    </i>
    <i>
      <x v="963"/>
    </i>
    <i>
      <x v="964"/>
    </i>
    <i t="grand">
      <x/>
    </i>
  </rowItems>
  <colFields count="1">
    <field x="5"/>
  </colFields>
  <colItems count="1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 t="grand">
      <x/>
    </i>
  </colItems>
  <dataFields count="1">
    <dataField name="Cuenta de Región" fld="4" subtotal="countNums" baseField="0" baseItem="0"/>
  </dataFields>
  <pivotTableStyleInfo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F546011-552D-4554-862A-854A77868642}" name="TablaDinámica1" cacheId="98" applyNumberFormats="0" applyBorderFormats="0" applyFontFormats="0" applyPatternFormats="0" applyAlignmentFormats="0" applyWidthHeightFormats="1" dataCaption="Valores" updatedVersion="6" minRefreshableVersion="3" showDrill="0" useAutoFormatting="1" itemPrintTitles="1" createdVersion="6" indent="0" compact="0" compactData="0" multipleFieldFilters="0" fieldListSortAscending="1">
  <location ref="K1:M1" firstHeaderRow="1" firstDataRow="1" firstDataCol="3"/>
  <pivotFields count="3">
    <pivotField axis="axisRow" compact="0" outline="0" showAll="0" defaultSubtotal="0">
      <items count="570">
        <item m="1" x="327"/>
        <item m="1" x="396"/>
        <item m="1" x="531"/>
        <item m="1" x="352"/>
        <item m="1" x="520"/>
        <item m="1" x="30"/>
        <item m="1" x="507"/>
        <item m="1" x="567"/>
        <item m="1" x="316"/>
        <item m="1" x="376"/>
        <item m="1" x="377"/>
        <item m="1" x="79"/>
        <item m="1" x="408"/>
        <item m="1" x="453"/>
        <item m="1" x="273"/>
        <item m="1" x="508"/>
        <item m="1" x="78"/>
        <item m="1" x="76"/>
        <item m="1" x="197"/>
        <item m="1" x="29"/>
        <item m="1" x="536"/>
        <item m="1" x="11"/>
        <item m="1" x="373"/>
        <item m="1" x="419"/>
        <item m="1" x="444"/>
        <item m="1" x="185"/>
        <item m="1" x="188"/>
        <item m="1" x="334"/>
        <item m="1" x="337"/>
        <item m="1" x="339"/>
        <item m="1" x="472"/>
        <item m="1" x="217"/>
        <item m="1" x="13"/>
        <item m="1" x="124"/>
        <item m="1" x="126"/>
        <item m="1" x="128"/>
        <item m="1" x="223"/>
        <item m="1" x="107"/>
        <item m="1" x="467"/>
        <item m="1" x="468"/>
        <item m="1" x="177"/>
        <item m="1" x="414"/>
        <item m="1" x="363"/>
        <item m="1" x="34"/>
        <item m="1" x="552"/>
        <item m="1" x="214"/>
        <item m="1" x="319"/>
        <item m="1" x="503"/>
        <item m="1" x="504"/>
        <item m="1" x="505"/>
        <item m="1" x="39"/>
        <item m="1" x="411"/>
        <item m="1" x="101"/>
        <item m="1" x="275"/>
        <item m="1" x="120"/>
        <item m="1" x="192"/>
        <item m="1" x="14"/>
        <item m="1" x="122"/>
        <item m="1" x="511"/>
        <item m="1" x="405"/>
        <item m="1" x="272"/>
        <item m="1" x="353"/>
        <item m="1" x="220"/>
        <item m="1" x="544"/>
        <item m="1" x="156"/>
        <item m="1" x="451"/>
        <item m="1" x="46"/>
        <item m="1" x="398"/>
        <item m="1" x="529"/>
        <item m="1" x="63"/>
        <item m="1" x="143"/>
        <item m="1" x="195"/>
        <item m="1" x="330"/>
        <item m="1" x="308"/>
        <item m="1" x="426"/>
        <item m="1" x="549"/>
        <item m="1" x="163"/>
        <item m="1" x="77"/>
        <item m="1" x="545"/>
        <item m="1" x="448"/>
        <item m="1" x="526"/>
        <item m="1" x="370"/>
        <item m="1" x="423"/>
        <item m="1" x="539"/>
        <item m="1" x="149"/>
        <item m="1" x="543"/>
        <item m="1" x="187"/>
        <item m="1" x="322"/>
        <item m="1" x="134"/>
        <item m="1" x="54"/>
        <item m="1" x="229"/>
        <item m="1" x="219"/>
        <item m="1" x="439"/>
        <item m="1" x="501"/>
        <item m="1" x="27"/>
        <item m="1" x="538"/>
        <item m="1" x="146"/>
        <item m="1" x="436"/>
        <item m="1" x="499"/>
        <item m="1" x="19"/>
        <item m="1" x="485"/>
        <item m="1" x="85"/>
        <item m="1" x="244"/>
        <item m="1" x="496"/>
        <item m="1" x="100"/>
        <item m="1" x="483"/>
        <item m="1" x="84"/>
        <item m="1" x="514"/>
        <item m="1" x="515"/>
        <item m="1" x="295"/>
        <item m="1" x="137"/>
        <item m="1" x="530"/>
        <item m="1" x="347"/>
        <item m="1" x="469"/>
        <item m="1" x="482"/>
        <item m="1" x="80"/>
        <item m="1" x="294"/>
        <item m="1" x="131"/>
        <item m="1" x="523"/>
        <item m="1" x="250"/>
        <item m="1" x="191"/>
        <item m="1" x="325"/>
        <item m="1" x="196"/>
        <item m="1" x="313"/>
        <item m="1" x="433"/>
        <item m="1" x="21"/>
        <item m="1" x="548"/>
        <item m="1" x="160"/>
        <item m="1" x="278"/>
        <item m="1" x="298"/>
        <item m="1" x="415"/>
        <item m="1" x="279"/>
        <item m="1" x="300"/>
        <item m="1" x="417"/>
        <item m="1" x="280"/>
        <item m="1" x="384"/>
        <item m="1" x="510"/>
        <item m="1" x="140"/>
        <item m="1" x="388"/>
        <item m="1" x="516"/>
        <item m="1" x="141"/>
        <item m="1" x="437"/>
        <item m="1" x="500"/>
        <item m="1" x="20"/>
        <item m="1" x="302"/>
        <item m="1" x="306"/>
        <item m="1" x="335"/>
        <item m="1" x="364"/>
        <item m="1" x="418"/>
        <item m="1" x="481"/>
        <item m="1" x="554"/>
        <item m="1" x="169"/>
        <item m="1" x="350"/>
        <item m="1" x="486"/>
        <item m="1" x="404"/>
        <item m="1" x="568"/>
        <item m="1" x="15"/>
        <item m="1" x="194"/>
        <item m="1" x="70"/>
        <item m="1" x="74"/>
        <item m="1" x="242"/>
        <item m="1" x="245"/>
        <item m="1" x="71"/>
        <item m="1" x="243"/>
        <item m="1" x="430"/>
        <item m="1" x="12"/>
        <item m="1" x="303"/>
        <item m="1" x="420"/>
        <item m="1" x="305"/>
        <item m="1" x="422"/>
        <item m="1" x="307"/>
        <item m="1" x="424"/>
        <item m="1" x="81"/>
        <item m="1" x="248"/>
        <item m="1" x="182"/>
        <item m="1" x="401"/>
        <item m="1" x="534"/>
        <item m="1" x="201"/>
        <item m="1" x="251"/>
        <item m="1" x="385"/>
        <item m="1" x="262"/>
        <item m="1" x="259"/>
        <item m="1" x="394"/>
        <item m="1" x="513"/>
        <item m="1" x="454"/>
        <item m="1" x="18"/>
        <item m="1" x="495"/>
        <item m="1" x="99"/>
        <item m="1" x="497"/>
        <item m="1" x="103"/>
        <item m="1" x="236"/>
        <item m="1" x="366"/>
        <item m="1" x="397"/>
        <item m="1" x="528"/>
        <item m="1" x="402"/>
        <item m="1" x="535"/>
        <item m="1" x="116"/>
        <item m="1" x="274"/>
        <item m="1" x="506"/>
        <item m="1" x="546"/>
        <item m="1" x="109"/>
        <item m="1" x="266"/>
        <item m="1" x="66"/>
        <item m="1" x="67"/>
        <item m="1" x="238"/>
        <item m="1" x="117"/>
        <item m="1" x="509"/>
        <item m="1" x="121"/>
        <item m="1" x="263"/>
        <item m="1" x="176"/>
        <item m="1" x="255"/>
        <item m="1" x="512"/>
        <item m="1" x="202"/>
        <item m="1" x="541"/>
        <item m="1" x="151"/>
        <item m="1" x="421"/>
        <item m="1" x="1"/>
        <item m="1" x="475"/>
        <item m="1" x="73"/>
        <item m="1" x="288"/>
        <item m="1" x="413"/>
        <item m="1" x="537"/>
        <item m="1" x="145"/>
        <item m="1" x="392"/>
        <item m="1" x="519"/>
        <item m="1" x="382"/>
        <item m="1" x="323"/>
        <item m="1" x="412"/>
        <item m="1" x="558"/>
        <item m="1" x="277"/>
        <item m="1" x="406"/>
        <item m="1" x="112"/>
        <item m="1" x="270"/>
        <item m="1" x="410"/>
        <item m="1" x="551"/>
        <item m="1" x="114"/>
        <item m="1" x="271"/>
        <item m="1" x="355"/>
        <item m="1" x="465"/>
        <item m="1" x="0"/>
        <item m="1" x="178"/>
        <item m="1" x="442"/>
        <item m="1" x="458"/>
        <item m="1" x="383"/>
        <item m="1" x="246"/>
        <item m="1" x="83"/>
        <item m="1" x="432"/>
        <item m="1" x="540"/>
        <item m="1" x="86"/>
        <item m="1" x="407"/>
        <item m="1" x="498"/>
        <item m="1" x="559"/>
        <item m="1" x="553"/>
        <item m="1" x="168"/>
        <item m="1" x="349"/>
        <item m="1" x="560"/>
        <item m="1" x="171"/>
        <item m="1" x="351"/>
        <item m="1" x="42"/>
        <item m="1" x="60"/>
        <item m="1" x="443"/>
        <item m="1" x="2"/>
        <item m="1" x="525"/>
        <item m="1" x="88"/>
        <item m="1" x="51"/>
        <item m="1" x="228"/>
        <item m="1" x="247"/>
        <item m="1" x="181"/>
        <item m="1" x="38"/>
        <item m="1" x="216"/>
        <item m="1" x="203"/>
        <item m="1" x="204"/>
        <item m="1" x="336"/>
        <item m="1" x="338"/>
        <item m="1" x="555"/>
        <item m="1" x="170"/>
        <item m="1" x="459"/>
        <item m="1" x="53"/>
        <item m="1" x="461"/>
        <item m="1" x="56"/>
        <item m="1" x="206"/>
        <item m="1" x="340"/>
        <item m="1" x="230"/>
        <item m="1" x="292"/>
        <item m="1" x="293"/>
        <item m="1" x="282"/>
        <item m="1" x="314"/>
        <item m="1" x="375"/>
        <item m="1" x="186"/>
        <item m="1" x="37"/>
        <item m="1" x="215"/>
        <item m="1" x="130"/>
        <item m="1" x="494"/>
        <item m="1" x="98"/>
        <item m="1" x="31"/>
        <item m="1" x="207"/>
        <item m="1" x="276"/>
        <item m="1" x="198"/>
        <item m="1" x="331"/>
        <item m="1" x="199"/>
        <item m="1" x="332"/>
        <item m="1" x="41"/>
        <item m="1" x="521"/>
        <item m="1" x="434"/>
        <item m="1" x="393"/>
        <item m="1" x="441"/>
        <item m="1" x="466"/>
        <item m="1" x="209"/>
        <item m="1" x="211"/>
        <item m="1" x="28"/>
        <item m="1" x="58"/>
        <item m="1" x="342"/>
        <item m="1" x="345"/>
        <item m="1" x="222"/>
        <item m="1" x="354"/>
        <item m="1" x="464"/>
        <item m="1" x="357"/>
        <item m="1" x="358"/>
        <item m="1" x="359"/>
        <item m="1" x="478"/>
        <item m="1" x="479"/>
        <item m="1" x="480"/>
        <item m="1" x="391"/>
        <item m="1" x="518"/>
        <item m="1" x="138"/>
        <item m="1" x="165"/>
        <item m="1" x="193"/>
        <item m="1" x="233"/>
        <item m="1" x="152"/>
        <item m="1" x="96"/>
        <item m="1" x="69"/>
        <item m="1" x="162"/>
        <item m="1" x="234"/>
        <item m="1" x="235"/>
        <item m="1" x="97"/>
        <item m="1" x="369"/>
        <item m="1" x="371"/>
        <item m="1" x="556"/>
        <item m="1" x="5"/>
        <item m="1" x="562"/>
        <item m="1" x="6"/>
        <item m="1" x="289"/>
        <item m="1" x="7"/>
        <item m="1" x="346"/>
        <item m="1" x="221"/>
        <item m="1" x="249"/>
        <item m="1" x="218"/>
        <item m="1" x="502"/>
        <item m="1" x="102"/>
        <item m="1" x="365"/>
        <item m="1" x="561"/>
        <item m="1" x="172"/>
        <item m="1" x="47"/>
        <item m="1" x="476"/>
        <item m="1" x="75"/>
        <item m="1" x="260"/>
        <item m="1" x="425"/>
        <item m="1" x="3"/>
        <item m="1" x="179"/>
        <item m="1" x="490"/>
        <item m="1" x="93"/>
        <item m="1" x="566"/>
        <item m="1" x="157"/>
        <item m="1" x="158"/>
        <item m="1" x="161"/>
        <item m="1" x="297"/>
        <item m="1" x="299"/>
        <item m="1" x="301"/>
        <item m="1" x="491"/>
        <item m="1" x="94"/>
        <item m="1" x="139"/>
        <item m="1" x="285"/>
        <item m="1" x="488"/>
        <item m="1" x="91"/>
        <item m="1" x="133"/>
        <item m="1" x="284"/>
        <item m="1" x="240"/>
        <item m="1" x="374"/>
        <item m="1" x="492"/>
        <item m="1" x="95"/>
        <item m="1" x="471"/>
        <item m="1" x="367"/>
        <item m="1" x="333"/>
        <item m="1" x="16"/>
        <item m="1" x="380"/>
        <item m="1" x="318"/>
        <item m="1" x="550"/>
        <item m="1" x="166"/>
        <item m="1" x="212"/>
        <item m="1" x="344"/>
        <item m="1" x="463"/>
        <item m="1" x="389"/>
        <item m="1" x="517"/>
        <item m="1" x="57"/>
        <item m="1" x="232"/>
        <item m="1" x="190"/>
        <item m="1" x="4"/>
        <item m="1" x="489"/>
        <item m="1" x="92"/>
        <item m="1" x="312"/>
        <item m="1" x="431"/>
        <item m="1" x="455"/>
        <item m="1" x="50"/>
        <item m="1" x="487"/>
        <item m="1" x="90"/>
        <item m="1" x="387"/>
        <item m="1" x="329"/>
        <item m="1" x="449"/>
        <item m="1" x="44"/>
        <item m="1" x="252"/>
        <item m="1" x="563"/>
        <item m="1" x="253"/>
        <item m="1" x="564"/>
        <item m="1" x="254"/>
        <item m="1" x="565"/>
        <item m="1" x="59"/>
        <item m="1" x="111"/>
        <item m="1" x="159"/>
        <item m="1" x="326"/>
        <item m="1" x="184"/>
        <item m="1" x="320"/>
        <item m="1" x="175"/>
        <item m="1" x="55"/>
        <item m="1" x="231"/>
        <item m="1" x="118"/>
        <item m="1" x="341"/>
        <item m="1" x="460"/>
        <item m="1" x="26"/>
        <item m="1" x="45"/>
        <item m="1" x="224"/>
        <item m="1" x="23"/>
        <item m="1" x="429"/>
        <item m="1" x="9"/>
        <item m="1" x="180"/>
        <item m="1" x="362"/>
        <item m="1" x="477"/>
        <item m="1" x="105"/>
        <item m="1" x="261"/>
        <item m="1" x="64"/>
        <item m="1" x="296"/>
        <item m="1" x="403"/>
        <item m="1" x="268"/>
        <item m="1" x="395"/>
        <item m="1" x="522"/>
        <item m="1" x="89"/>
        <item m="1" x="310"/>
        <item m="1" x="427"/>
        <item m="1" x="22"/>
        <item m="1" x="36"/>
        <item m="1" x="213"/>
        <item m="1" x="24"/>
        <item m="1" x="324"/>
        <item m="1" x="445"/>
        <item m="1" x="25"/>
        <item m="1" x="457"/>
        <item m="1" x="108"/>
        <item m="1" x="265"/>
        <item m="1" x="65"/>
        <item m="1" x="110"/>
        <item m="1" x="267"/>
        <item m="1" x="87"/>
        <item m="1" x="399"/>
        <item m="1" x="533"/>
        <item m="1" x="164"/>
        <item m="1" x="524"/>
        <item m="1" x="527"/>
        <item m="1" x="532"/>
        <item m="1" x="132"/>
        <item m="1" x="136"/>
        <item m="1" x="142"/>
        <item m="1" x="62"/>
        <item m="1" x="237"/>
        <item m="1" x="286"/>
        <item m="1" x="264"/>
        <item m="1" x="356"/>
        <item m="1" x="328"/>
        <item m="1" x="447"/>
        <item m="1" x="43"/>
        <item m="1" x="144"/>
        <item m="1" x="287"/>
        <item m="1" x="200"/>
        <item m="1" x="343"/>
        <item m="1" x="462"/>
        <item m="1" x="428"/>
        <item m="1" x="8"/>
        <item m="1" x="129"/>
        <item m="1" x="281"/>
        <item m="1" x="368"/>
        <item m="1" x="386"/>
        <item m="1" x="35"/>
        <item m="1" x="52"/>
        <item m="1" x="61"/>
        <item m="1" x="257"/>
        <item m="1" x="290"/>
        <item m="1" x="321"/>
        <item m="1" x="381"/>
        <item m="1" x="189"/>
        <item m="1" x="205"/>
        <item m="1" x="10"/>
        <item m="1" x="33"/>
        <item m="1" x="17"/>
        <item m="1" x="226"/>
        <item m="1" x="40"/>
        <item m="1" x="239"/>
        <item m="1" x="32"/>
        <item m="1" x="49"/>
        <item m="1" x="470"/>
        <item m="1" x="484"/>
        <item m="1" x="440"/>
        <item m="1" x="452"/>
        <item m="1" x="48"/>
        <item m="1" x="106"/>
        <item m="1" x="68"/>
        <item m="1" x="127"/>
        <item m="1" x="125"/>
        <item m="1" x="153"/>
        <item m="1" x="155"/>
        <item m="1" x="174"/>
        <item m="1" x="269"/>
        <item m="1" x="283"/>
        <item m="1" x="304"/>
        <item m="1" x="315"/>
        <item m="1" x="258"/>
        <item m="1" x="115"/>
        <item m="1" x="135"/>
        <item m="1" x="409"/>
        <item m="1" x="416"/>
        <item m="1" x="542"/>
        <item m="1" x="557"/>
        <item m="1" x="119"/>
        <item m="1" x="147"/>
        <item m="1" x="241"/>
        <item m="1" x="256"/>
        <item m="1" x="473"/>
        <item m="1" x="493"/>
        <item m="1" x="456"/>
        <item m="1" x="474"/>
        <item m="1" x="210"/>
        <item m="1" x="227"/>
        <item m="1" x="547"/>
        <item m="1" x="569"/>
        <item m="1" x="438"/>
        <item m="1" x="450"/>
        <item m="1" x="72"/>
        <item m="1" x="104"/>
        <item m="1" x="309"/>
        <item m="1" x="317"/>
        <item m="1" x="348"/>
        <item m="1" x="361"/>
        <item m="1" x="148"/>
        <item m="1" x="167"/>
        <item m="1" x="291"/>
        <item m="1" x="311"/>
        <item m="1" x="360"/>
        <item m="1" x="378"/>
        <item m="1" x="123"/>
        <item m="1" x="150"/>
        <item m="1" x="82"/>
        <item m="1" x="113"/>
        <item m="1" x="379"/>
        <item m="1" x="400"/>
        <item m="1" x="372"/>
        <item m="1" x="390"/>
        <item m="1" x="435"/>
        <item m="1" x="446"/>
        <item m="1" x="154"/>
        <item m="1" x="173"/>
        <item m="1" x="208"/>
        <item m="1" x="225"/>
        <item m="1" x="183"/>
      </items>
    </pivotField>
    <pivotField axis="axisRow" compact="0" outline="0" showAll="0" defaultSubtotal="0">
      <items count="3">
        <item m="1" x="0"/>
        <item m="1" x="2"/>
        <item m="1" x="1"/>
      </items>
    </pivotField>
    <pivotField axis="axisRow" compact="0" outline="0" showAll="0" defaultSubtotal="0">
      <items count="280">
        <item m="1" x="145"/>
        <item m="1" x="238"/>
        <item m="1" x="45"/>
        <item m="1" x="8"/>
        <item m="1" x="114"/>
        <item m="1" x="232"/>
        <item m="1" x="273"/>
        <item m="1" x="265"/>
        <item m="1" x="208"/>
        <item m="1" x="198"/>
        <item m="1" x="15"/>
        <item m="1" x="90"/>
        <item m="1" x="222"/>
        <item m="1" x="101"/>
        <item m="1" x="154"/>
        <item m="1" x="178"/>
        <item m="1" x="188"/>
        <item m="1" x="279"/>
        <item m="1" x="70"/>
        <item m="1" x="78"/>
        <item m="1" x="253"/>
        <item m="1" x="11"/>
        <item m="1" x="142"/>
        <item m="1" x="118"/>
        <item m="1" x="37"/>
        <item m="1" x="155"/>
        <item m="1" x="76"/>
        <item m="1" x="79"/>
        <item m="1" x="42"/>
        <item m="1" x="121"/>
        <item m="1" x="149"/>
        <item m="1" x="144"/>
        <item m="1" x="245"/>
        <item m="1" x="122"/>
        <item m="1" x="162"/>
        <item m="1" x="34"/>
        <item m="1" x="156"/>
        <item m="1" x="13"/>
        <item m="1" x="269"/>
        <item m="1" x="165"/>
        <item m="1" x="96"/>
        <item m="1" x="130"/>
        <item m="1" x="163"/>
        <item m="1" x="230"/>
        <item m="1" x="231"/>
        <item m="1" x="89"/>
        <item m="1" x="168"/>
        <item m="1" x="146"/>
        <item m="1" x="108"/>
        <item m="1" x="228"/>
        <item m="1" x="212"/>
        <item m="1" x="69"/>
        <item m="1" x="75"/>
        <item m="1" x="94"/>
        <item m="1" x="19"/>
        <item m="1" x="12"/>
        <item m="1" x="158"/>
        <item m="1" x="27"/>
        <item m="1" x="235"/>
        <item m="1" x="71"/>
        <item m="1" x="197"/>
        <item m="1" x="187"/>
        <item m="1" x="136"/>
        <item m="1" x="171"/>
        <item m="1" x="84"/>
        <item m="1" x="63"/>
        <item m="1" x="56"/>
        <item m="1" x="211"/>
        <item m="1" x="261"/>
        <item m="1" x="20"/>
        <item m="1" x="274"/>
        <item m="1" x="152"/>
        <item m="1" x="68"/>
        <item m="1" x="267"/>
        <item m="1" x="210"/>
        <item m="1" x="278"/>
        <item m="1" x="47"/>
        <item m="1" x="255"/>
        <item m="1" x="164"/>
        <item m="1" x="254"/>
        <item m="1" x="128"/>
        <item m="1" x="221"/>
        <item m="1" x="21"/>
        <item m="1" x="55"/>
        <item m="1" x="252"/>
        <item m="1" x="41"/>
        <item m="1" x="226"/>
        <item m="1" x="148"/>
        <item m="1" x="46"/>
        <item m="1" x="51"/>
        <item m="1" x="2"/>
        <item m="1" x="161"/>
        <item m="1" x="246"/>
        <item m="1" x="48"/>
        <item m="1" x="137"/>
        <item m="1" x="81"/>
        <item m="1" x="183"/>
        <item m="1" x="0"/>
        <item m="1" x="33"/>
        <item m="1" x="233"/>
        <item m="1" x="272"/>
        <item m="1" x="140"/>
        <item m="1" x="134"/>
        <item m="1" x="166"/>
        <item m="1" x="18"/>
        <item m="1" x="93"/>
        <item m="1" x="220"/>
        <item m="1" x="271"/>
        <item m="1" x="133"/>
        <item m="1" x="225"/>
        <item m="1" x="74"/>
        <item m="1" x="204"/>
        <item m="1" x="57"/>
        <item m="1" x="205"/>
        <item m="1" x="104"/>
        <item m="1" x="127"/>
        <item m="1" x="119"/>
        <item m="1" x="259"/>
        <item m="1" x="52"/>
        <item m="1" x="241"/>
        <item m="1" x="113"/>
        <item m="1" x="182"/>
        <item m="1" x="135"/>
        <item m="1" x="58"/>
        <item m="1" x="102"/>
        <item m="1" x="88"/>
        <item m="1" x="123"/>
        <item m="1" x="223"/>
        <item m="1" x="263"/>
        <item m="1" x="125"/>
        <item m="1" x="111"/>
        <item m="1" x="180"/>
        <item m="1" x="72"/>
        <item m="1" x="54"/>
        <item m="1" x="73"/>
        <item m="1" x="157"/>
        <item m="1" x="4"/>
        <item m="1" x="186"/>
        <item m="1" x="59"/>
        <item m="1" x="250"/>
        <item m="1" x="194"/>
        <item m="1" x="181"/>
        <item m="1" x="236"/>
        <item m="1" x="249"/>
        <item m="1" x="160"/>
        <item m="1" x="270"/>
        <item m="1" x="239"/>
        <item m="1" x="169"/>
        <item m="1" x="276"/>
        <item m="1" x="173"/>
        <item m="1" x="143"/>
        <item m="1" x="227"/>
        <item m="1" x="174"/>
        <item m="1" x="234"/>
        <item m="1" x="86"/>
        <item m="1" x="242"/>
        <item m="1" x="256"/>
        <item m="1" x="247"/>
        <item m="1" x="17"/>
        <item m="1" x="23"/>
        <item m="1" x="29"/>
        <item m="1" x="201"/>
        <item m="1" x="240"/>
        <item m="1" x="61"/>
        <item m="1" x="112"/>
        <item m="1" x="195"/>
        <item m="1" x="83"/>
        <item m="1" x="190"/>
        <item m="1" x="115"/>
        <item m="1" x="237"/>
        <item m="1" x="179"/>
        <item m="1" x="32"/>
        <item m="1" x="251"/>
        <item m="1" x="77"/>
        <item m="1" x="3"/>
        <item m="1" x="215"/>
        <item m="1" x="80"/>
        <item m="1" x="243"/>
        <item m="1" x="132"/>
        <item m="1" x="66"/>
        <item m="1" x="99"/>
        <item m="1" x="116"/>
        <item m="1" x="257"/>
        <item m="1" x="36"/>
        <item m="1" x="260"/>
        <item m="1" x="139"/>
        <item m="1" x="224"/>
        <item m="1" x="7"/>
        <item m="1" x="10"/>
        <item m="1" x="6"/>
        <item m="1" x="43"/>
        <item m="1" x="67"/>
        <item m="1" x="26"/>
        <item m="1" x="207"/>
        <item m="1" x="124"/>
        <item m="1" x="64"/>
        <item m="1" x="262"/>
        <item m="1" x="16"/>
        <item m="1" x="39"/>
        <item m="1" x="209"/>
        <item m="1" x="218"/>
        <item m="1" x="9"/>
        <item m="1" x="129"/>
        <item m="1" x="120"/>
        <item m="1" x="151"/>
        <item m="1" x="229"/>
        <item m="1" x="82"/>
        <item m="1" x="14"/>
        <item m="1" x="62"/>
        <item m="1" x="100"/>
        <item m="1" x="191"/>
        <item m="1" x="92"/>
        <item m="1" x="87"/>
        <item m="1" x="30"/>
        <item m="1" x="24"/>
        <item m="1" x="53"/>
        <item m="1" x="65"/>
        <item m="1" x="50"/>
        <item m="1" x="60"/>
        <item m="1" x="5"/>
        <item m="1" x="159"/>
        <item m="1" x="49"/>
        <item m="1" x="199"/>
        <item m="1" x="192"/>
        <item m="1" x="203"/>
        <item m="1" x="184"/>
        <item m="1" x="275"/>
        <item m="1" x="177"/>
        <item m="1" x="268"/>
        <item m="1" x="138"/>
        <item m="1" x="189"/>
        <item m="1" x="38"/>
        <item m="1" x="44"/>
        <item m="1" x="185"/>
        <item m="1" x="167"/>
        <item m="1" x="264"/>
        <item m="1" x="213"/>
        <item m="1" x="176"/>
        <item m="1" x="172"/>
        <item m="1" x="28"/>
        <item m="1" x="22"/>
        <item m="1" x="131"/>
        <item m="1" x="126"/>
        <item m="1" x="1"/>
        <item m="1" x="277"/>
        <item m="1" x="200"/>
        <item m="1" x="196"/>
        <item m="1" x="97"/>
        <item m="1" x="95"/>
        <item m="1" x="266"/>
        <item m="1" x="91"/>
        <item m="1" x="85"/>
        <item m="1" x="258"/>
        <item m="1" x="248"/>
        <item m="1" x="217"/>
        <item m="1" x="206"/>
        <item m="1" x="117"/>
        <item m="1" x="110"/>
        <item m="1" x="147"/>
        <item m="1" x="141"/>
        <item m="1" x="153"/>
        <item m="1" x="150"/>
        <item m="1" x="103"/>
        <item m="1" x="98"/>
        <item m="1" x="107"/>
        <item m="1" x="105"/>
        <item m="1" x="216"/>
        <item m="1" x="202"/>
        <item m="1" x="109"/>
        <item m="1" x="106"/>
        <item m="1" x="31"/>
        <item m="1" x="25"/>
        <item m="1" x="219"/>
        <item m="1" x="214"/>
        <item m="1" x="40"/>
        <item m="1" x="35"/>
        <item m="1" x="175"/>
        <item m="1" x="170"/>
        <item m="1" x="244"/>
        <item m="1" x="193"/>
      </items>
    </pivotField>
  </pivotFields>
  <rowFields count="3">
    <field x="2"/>
    <field x="0"/>
    <field x="1"/>
  </row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D2E254DB-C4B8-493D-82D3-642EE3C9DE4A}" name="Tabla1" displayName="Tabla1" ref="A1:I1500" totalsRowShown="0" headerRowDxfId="0">
  <autoFilter ref="A1:I1500" xr:uid="{B5031F9D-6F03-488E-AB89-69AD880D7F0B}"/>
  <tableColumns count="9">
    <tableColumn id="1" xr3:uid="{253D5C9D-5FBE-4D1E-9F66-F9AFAB0A9779}" name="TRANSFER"/>
    <tableColumn id="2" xr3:uid="{D80AB9B3-340D-4418-90B0-A2427914A717}" name="Tipo"/>
    <tableColumn id="3" xr3:uid="{5D38F766-9F6B-4BD0-9B23-5F62685A1277}" name="Clave1"/>
    <tableColumn id="4" xr3:uid="{BF0F082A-A37A-4DBD-B829-5BE7A02262D8}" name="Clave2"/>
    <tableColumn id="5" xr3:uid="{2FAFDB72-305D-4C4E-A20F-B229D70B2D0D}" name="Clave3"/>
    <tableColumn id="6" xr3:uid="{702841B0-9B01-4428-804E-22DE3F9EAD4D}" name="Clave Fisica"/>
    <tableColumn id="7" xr3:uid="{4F1600AE-0EAE-4A32-B61B-5733B3E5CDF4}" name="Físicos Faltantes"/>
    <tableColumn id="8" xr3:uid="{E93C1923-5351-4BA3-AFA8-279DFB5B9AD5}" name="Estimados Faltantes"/>
    <tableColumn id="9" xr3:uid="{C9FF5F34-338C-45FB-B77C-16D2F89ABB8B}" name="Suma claves"/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Relationship Id="rId5" Type="http://schemas.openxmlformats.org/officeDocument/2006/relationships/comments" Target="../comments3.xml"/><Relationship Id="rId4" Type="http://schemas.openxmlformats.org/officeDocument/2006/relationships/ctrlProp" Target="../ctrlProps/ctrlProp1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1.xml"/><Relationship Id="rId4" Type="http://schemas.openxmlformats.org/officeDocument/2006/relationships/comments" Target="../comments4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printerSettings" Target="../printerSettings/printerSettings6.bin"/><Relationship Id="rId1" Type="http://schemas.openxmlformats.org/officeDocument/2006/relationships/pivotTable" Target="../pivotTables/pivotTable2.xml"/><Relationship Id="rId5" Type="http://schemas.openxmlformats.org/officeDocument/2006/relationships/comments" Target="../comments6.xml"/><Relationship Id="rId4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2"/>
  <dimension ref="A1:CH511"/>
  <sheetViews>
    <sheetView showGridLines="0" zoomScaleNormal="100" workbookViewId="0">
      <pane xSplit="3" ySplit="4" topLeftCell="L17" activePane="bottomRight" state="frozen"/>
      <selection pane="topRight" activeCell="D1" sqref="D1"/>
      <selection pane="bottomLeft" activeCell="A5" sqref="A5"/>
      <selection pane="bottomRight" activeCell="B30" sqref="B30"/>
    </sheetView>
  </sheetViews>
  <sheetFormatPr baseColWidth="10" defaultColWidth="9.28515625" defaultRowHeight="10.199999999999999" x14ac:dyDescent="0.2"/>
  <cols>
    <col min="1" max="1" width="17" style="74" customWidth="1"/>
    <col min="2" max="2" width="29.85546875" customWidth="1"/>
    <col min="3" max="3" width="22.42578125" bestFit="1" customWidth="1"/>
    <col min="4" max="4" width="18.140625" customWidth="1"/>
    <col min="5" max="5" width="12.140625" bestFit="1" customWidth="1"/>
    <col min="6" max="6" width="35.28515625" bestFit="1" customWidth="1"/>
    <col min="7" max="7" width="12.140625" customWidth="1"/>
    <col min="8" max="8" width="14.140625" customWidth="1"/>
    <col min="9" max="9" width="4" customWidth="1"/>
    <col min="10" max="10" width="10.28515625" customWidth="1"/>
    <col min="11" max="11" width="15.7109375" customWidth="1"/>
    <col min="12" max="12" width="1.7109375" customWidth="1"/>
    <col min="13" max="13" width="1.7109375" style="19" customWidth="1"/>
    <col min="14" max="18" width="1.7109375" customWidth="1"/>
    <col min="19" max="19" width="11.7109375" bestFit="1" customWidth="1"/>
    <col min="20" max="33" width="1.7109375" customWidth="1"/>
    <col min="34" max="34" width="19" bestFit="1" customWidth="1"/>
    <col min="35" max="35" width="19.7109375" bestFit="1" customWidth="1"/>
    <col min="36" max="36" width="3.7109375" customWidth="1"/>
    <col min="37" max="37" width="17.7109375" bestFit="1" customWidth="1"/>
    <col min="38" max="38" width="15.42578125" bestFit="1" customWidth="1"/>
    <col min="39" max="39" width="2" customWidth="1"/>
    <col min="40" max="40" width="24.28515625" bestFit="1" customWidth="1"/>
    <col min="41" max="41" width="2" customWidth="1"/>
    <col min="42" max="42" width="13" bestFit="1" customWidth="1"/>
    <col min="43" max="46" width="2" customWidth="1"/>
    <col min="47" max="48" width="14.140625" bestFit="1" customWidth="1"/>
    <col min="49" max="49" width="2" customWidth="1"/>
    <col min="50" max="53" width="12" customWidth="1"/>
    <col min="54" max="55" width="2" customWidth="1"/>
    <col min="56" max="56" width="7.42578125" bestFit="1" customWidth="1"/>
    <col min="57" max="58" width="2" customWidth="1"/>
    <col min="59" max="59" width="7.140625" bestFit="1" customWidth="1"/>
    <col min="60" max="62" width="5.28515625" bestFit="1" customWidth="1"/>
    <col min="63" max="64" width="5.42578125" bestFit="1" customWidth="1"/>
    <col min="65" max="65" width="5.28515625" bestFit="1" customWidth="1"/>
    <col min="66" max="66" width="8.42578125" bestFit="1" customWidth="1"/>
    <col min="67" max="67" width="5.42578125" bestFit="1" customWidth="1"/>
    <col min="68" max="69" width="2" customWidth="1"/>
    <col min="70" max="70" width="21.140625" bestFit="1" customWidth="1"/>
    <col min="71" max="71" width="18.28515625" bestFit="1" customWidth="1"/>
    <col min="72" max="72" width="19" bestFit="1" customWidth="1"/>
    <col min="73" max="73" width="19.7109375" bestFit="1" customWidth="1"/>
    <col min="74" max="74" width="36.7109375" bestFit="1" customWidth="1"/>
    <col min="75" max="75" width="16" bestFit="1" customWidth="1"/>
    <col min="76" max="76" width="17" bestFit="1" customWidth="1"/>
    <col min="77" max="77" width="22.140625" bestFit="1" customWidth="1"/>
    <col min="78" max="78" width="19" bestFit="1" customWidth="1"/>
    <col min="79" max="79" width="29.7109375" bestFit="1" customWidth="1"/>
    <col min="80" max="80" width="17.42578125" customWidth="1"/>
    <col min="81" max="81" width="6.28515625" bestFit="1" customWidth="1"/>
    <col min="82" max="82" width="12" customWidth="1"/>
    <col min="83" max="83" width="14.7109375" bestFit="1" customWidth="1"/>
    <col min="84" max="84" width="3.140625" bestFit="1" customWidth="1"/>
    <col min="85" max="85" width="23" bestFit="1" customWidth="1"/>
    <col min="86" max="86" width="12.7109375" bestFit="1" customWidth="1"/>
  </cols>
  <sheetData>
    <row r="1" spans="1:86" x14ac:dyDescent="0.2">
      <c r="AH1" s="20" t="s">
        <v>3234</v>
      </c>
      <c r="AI1" s="20" t="s">
        <v>3235</v>
      </c>
      <c r="BG1" s="21">
        <f t="shared" ref="BG1:BO1" si="0">+SUM(BG5:BG9963)</f>
        <v>23</v>
      </c>
      <c r="BH1" s="22">
        <f t="shared" si="0"/>
        <v>0</v>
      </c>
      <c r="BI1" s="22">
        <f t="shared" si="0"/>
        <v>0</v>
      </c>
      <c r="BJ1" s="22">
        <f t="shared" si="0"/>
        <v>0</v>
      </c>
      <c r="BK1" s="22">
        <f t="shared" si="0"/>
        <v>116</v>
      </c>
      <c r="BL1" s="22">
        <f t="shared" si="0"/>
        <v>47</v>
      </c>
      <c r="BM1" s="22">
        <f t="shared" si="0"/>
        <v>26</v>
      </c>
      <c r="BN1" s="22">
        <f t="shared" si="0"/>
        <v>61</v>
      </c>
      <c r="BO1" s="23">
        <f t="shared" si="0"/>
        <v>273</v>
      </c>
      <c r="BR1" s="21" t="e">
        <f t="shared" ref="BR1:CC1" si="1">+SUM(BR5:BR9963)</f>
        <v>#N/A</v>
      </c>
      <c r="BS1" s="22" t="e">
        <f t="shared" si="1"/>
        <v>#N/A</v>
      </c>
      <c r="BT1" s="22" t="e">
        <f t="shared" si="1"/>
        <v>#N/A</v>
      </c>
      <c r="BU1" s="22" t="e">
        <f t="shared" si="1"/>
        <v>#N/A</v>
      </c>
      <c r="BV1" s="22" t="e">
        <f t="shared" si="1"/>
        <v>#N/A</v>
      </c>
      <c r="BW1" s="22" t="e">
        <f t="shared" si="1"/>
        <v>#N/A</v>
      </c>
      <c r="BX1" s="22" t="e">
        <f t="shared" si="1"/>
        <v>#N/A</v>
      </c>
      <c r="BY1" s="22" t="e">
        <f t="shared" si="1"/>
        <v>#N/A</v>
      </c>
      <c r="BZ1" s="22" t="e">
        <f t="shared" si="1"/>
        <v>#N/A</v>
      </c>
      <c r="CA1" s="22" t="e">
        <f t="shared" si="1"/>
        <v>#N/A</v>
      </c>
      <c r="CB1" s="24" t="e">
        <f t="shared" si="1"/>
        <v>#N/A</v>
      </c>
      <c r="CC1" s="23" t="e">
        <f t="shared" si="1"/>
        <v>#N/A</v>
      </c>
    </row>
    <row r="2" spans="1:86" x14ac:dyDescent="0.2">
      <c r="AH2" s="20" t="str">
        <f>IF(COUNTIF(AH5:AH9963,-1)=0,"ok","no se cumple largo 17")</f>
        <v>no se cumple largo 17</v>
      </c>
      <c r="AI2" s="20" t="str">
        <f>+IF(SUM(AI5:AI9960)&gt;0,"si","ok")</f>
        <v>si</v>
      </c>
      <c r="AK2" s="232" t="s">
        <v>3236</v>
      </c>
      <c r="AL2" s="233"/>
      <c r="BG2" s="20"/>
      <c r="BH2" s="20"/>
      <c r="BI2" s="20"/>
      <c r="BJ2" s="20"/>
      <c r="BK2" s="20"/>
      <c r="BL2" s="20"/>
      <c r="BM2" s="20"/>
      <c r="BN2" s="20"/>
      <c r="BO2" s="25" t="str">
        <f>+IF(BO1-SUM(BG1:BN1)=0,"ok","error")</f>
        <v>ok</v>
      </c>
      <c r="BR2" s="25">
        <v>1</v>
      </c>
      <c r="BS2" s="25">
        <f t="shared" ref="BS2:CB2" si="2">+BR2+1</f>
        <v>2</v>
      </c>
      <c r="BT2" s="25">
        <f t="shared" si="2"/>
        <v>3</v>
      </c>
      <c r="BU2" s="25">
        <f t="shared" si="2"/>
        <v>4</v>
      </c>
      <c r="BV2" s="25">
        <f t="shared" si="2"/>
        <v>5</v>
      </c>
      <c r="BW2" s="25">
        <f t="shared" si="2"/>
        <v>6</v>
      </c>
      <c r="BX2" s="25">
        <f t="shared" si="2"/>
        <v>7</v>
      </c>
      <c r="BY2" s="25">
        <f t="shared" si="2"/>
        <v>8</v>
      </c>
      <c r="BZ2" s="25">
        <f t="shared" si="2"/>
        <v>9</v>
      </c>
      <c r="CA2" s="25">
        <f t="shared" si="2"/>
        <v>10</v>
      </c>
      <c r="CB2" s="25">
        <f t="shared" si="2"/>
        <v>11</v>
      </c>
      <c r="CC2" s="25" t="e">
        <f>+IF(CC1-SUM(BR1:CB1)=0,"ok","error")</f>
        <v>#N/A</v>
      </c>
    </row>
    <row r="3" spans="1:86" ht="10.8" thickBot="1" x14ac:dyDescent="0.25">
      <c r="AH3" s="20"/>
      <c r="AK3" s="20"/>
      <c r="AL3" s="20"/>
      <c r="AU3" s="20"/>
      <c r="AV3" s="20" t="e">
        <f>+LEN(AV5)</f>
        <v>#N/A</v>
      </c>
      <c r="BG3" s="20">
        <v>1</v>
      </c>
      <c r="BH3" s="20">
        <f>+BG3+1</f>
        <v>2</v>
      </c>
      <c r="BI3" s="20">
        <f t="shared" ref="BI3:BN3" si="3">+BH3+1</f>
        <v>3</v>
      </c>
      <c r="BJ3" s="20">
        <f t="shared" si="3"/>
        <v>4</v>
      </c>
      <c r="BK3" s="20">
        <f t="shared" si="3"/>
        <v>5</v>
      </c>
      <c r="BL3" s="20">
        <f t="shared" si="3"/>
        <v>6</v>
      </c>
      <c r="BM3" s="20">
        <f t="shared" si="3"/>
        <v>7</v>
      </c>
      <c r="BN3" s="20">
        <f t="shared" si="3"/>
        <v>8</v>
      </c>
      <c r="BO3" s="20"/>
      <c r="BR3" s="25" t="s">
        <v>6576</v>
      </c>
      <c r="BS3" s="25" t="s">
        <v>6577</v>
      </c>
      <c r="BT3" s="25" t="s">
        <v>6578</v>
      </c>
      <c r="BU3" s="25" t="s">
        <v>6579</v>
      </c>
      <c r="BV3" s="25" t="s">
        <v>6580</v>
      </c>
      <c r="BW3" s="25" t="s">
        <v>6581</v>
      </c>
      <c r="BX3" s="25" t="s">
        <v>6582</v>
      </c>
      <c r="BY3" s="25" t="s">
        <v>6583</v>
      </c>
      <c r="BZ3" s="25" t="s">
        <v>6584</v>
      </c>
      <c r="CA3" s="25" t="s">
        <v>6585</v>
      </c>
      <c r="CB3" s="25" t="s">
        <v>6586</v>
      </c>
      <c r="CC3" s="20"/>
      <c r="CE3" s="20"/>
      <c r="CF3" s="20"/>
      <c r="CG3" s="20"/>
      <c r="CH3" s="20">
        <f>+SUM(CH5:CH9921)</f>
        <v>12</v>
      </c>
    </row>
    <row r="4" spans="1:86" ht="15" thickBot="1" x14ac:dyDescent="0.35">
      <c r="B4" s="152" t="s">
        <v>492</v>
      </c>
      <c r="C4" s="146" t="s">
        <v>493</v>
      </c>
      <c r="D4" s="146"/>
      <c r="E4" s="146" t="s">
        <v>1482</v>
      </c>
      <c r="F4" s="146" t="s">
        <v>6599</v>
      </c>
      <c r="G4" s="147" t="s">
        <v>7558</v>
      </c>
      <c r="J4" s="60" t="s">
        <v>1427</v>
      </c>
      <c r="N4" s="15"/>
      <c r="AH4" s="20" t="s">
        <v>3237</v>
      </c>
      <c r="AI4" t="s">
        <v>3235</v>
      </c>
      <c r="AK4" s="26" t="s">
        <v>3237</v>
      </c>
      <c r="AL4" s="26" t="s">
        <v>3238</v>
      </c>
      <c r="AN4" s="20" t="s">
        <v>3239</v>
      </c>
      <c r="AO4" s="20"/>
      <c r="AP4" s="20" t="s">
        <v>3240</v>
      </c>
      <c r="AU4" s="20" t="s">
        <v>3241</v>
      </c>
      <c r="AV4" s="20" t="s">
        <v>3242</v>
      </c>
      <c r="BD4" s="28" t="s">
        <v>3244</v>
      </c>
      <c r="BG4" s="28" t="s">
        <v>3245</v>
      </c>
      <c r="BH4" s="28" t="s">
        <v>3246</v>
      </c>
      <c r="BI4" s="28" t="s">
        <v>3247</v>
      </c>
      <c r="BJ4" s="28" t="s">
        <v>3248</v>
      </c>
      <c r="BK4" s="28" t="s">
        <v>3249</v>
      </c>
      <c r="BL4" s="28" t="s">
        <v>3250</v>
      </c>
      <c r="BM4" s="28" t="s">
        <v>3251</v>
      </c>
      <c r="BN4" s="28" t="s">
        <v>3252</v>
      </c>
      <c r="BO4" s="28" t="s">
        <v>3253</v>
      </c>
      <c r="BR4" s="58" t="s">
        <v>3443</v>
      </c>
      <c r="BS4" s="58" t="s">
        <v>3446</v>
      </c>
      <c r="BT4" s="58" t="s">
        <v>3448</v>
      </c>
      <c r="BU4" s="58" t="s">
        <v>3450</v>
      </c>
      <c r="BV4" s="58" t="s">
        <v>3454</v>
      </c>
      <c r="BW4" s="58" t="s">
        <v>3456</v>
      </c>
      <c r="BX4" s="58" t="s">
        <v>3459</v>
      </c>
      <c r="BY4" s="58" t="s">
        <v>3463</v>
      </c>
      <c r="BZ4" s="58" t="s">
        <v>3466</v>
      </c>
      <c r="CA4" s="58" t="s">
        <v>3442</v>
      </c>
      <c r="CB4" s="58" t="s">
        <v>3470</v>
      </c>
      <c r="CC4" s="29" t="s">
        <v>3253</v>
      </c>
      <c r="CE4" s="27"/>
      <c r="CF4" s="27"/>
      <c r="CG4" s="27"/>
      <c r="CH4" s="27" t="s">
        <v>3243</v>
      </c>
    </row>
    <row r="5" spans="1:86" ht="14.4" x14ac:dyDescent="0.3">
      <c r="A5" s="74">
        <f t="shared" ref="A5:A50" si="4">+LEN(C5)</f>
        <v>17</v>
      </c>
      <c r="B5" s="64">
        <v>2089999980132</v>
      </c>
      <c r="C5" s="149" t="s">
        <v>192</v>
      </c>
      <c r="D5" s="64">
        <v>2089999980132</v>
      </c>
      <c r="E5" s="18" t="s">
        <v>509</v>
      </c>
      <c r="F5" s="17" t="s">
        <v>3459</v>
      </c>
      <c r="G5" s="17">
        <v>8</v>
      </c>
      <c r="J5" s="14">
        <f>+COUNTIF(MEDIDORES!G:G,C5)</f>
        <v>16</v>
      </c>
      <c r="N5" s="15"/>
      <c r="AH5" s="20" t="str">
        <f t="shared" ref="AH5:AH12" si="5">IF(LEN(C51)=17,LEFT(C51,14),-1)</f>
        <v>CONSTIT2______</v>
      </c>
      <c r="AI5" s="30">
        <f t="shared" ref="AI5:AI20" si="6">IF(ISERROR(VLOOKUP(AH5,$AK:$AL,1,0)),1,0)</f>
        <v>1</v>
      </c>
      <c r="AK5" s="26" t="s">
        <v>3254</v>
      </c>
      <c r="AL5" s="31">
        <v>999998</v>
      </c>
      <c r="AN5" t="e">
        <f t="shared" ref="AN5:AN36" si="7">+VLOOKUP(AH5,$AK$4:$AL$9949,2,0)</f>
        <v>#N/A</v>
      </c>
      <c r="AO5" s="20"/>
      <c r="AP5" s="20" t="e">
        <f>+IF(LEN(AN5)=6,"",IF(LEN(AN5)=5,"0",IF(LEN(AN5)=4,"00",IF(LEN(AN5)=3,"000",IF(LEN(AN5)=2,"0000","00000")))))&amp;AN5</f>
        <v>#N/A</v>
      </c>
      <c r="AU5" s="20" t="e">
        <f t="shared" ref="AU5:AU68" si="8">$CF$6&amp;INDEX($CF$10:$CF$23,MATCH(1,BR5:CB5,0),1)&amp;AP5&amp;BD5&amp;IF(BG5=1,$CF$67,IF(BN5=1,$CF$69,$CF$68))</f>
        <v>#N/A</v>
      </c>
      <c r="AV5" s="20" t="e">
        <f>+IF(AT5="",AU5,AT5)</f>
        <v>#N/A</v>
      </c>
      <c r="BD5" s="32" t="str">
        <f t="shared" ref="BD5:BD12" si="9">+RIGHT(C51,3)</f>
        <v>023</v>
      </c>
      <c r="BG5" s="33">
        <v>1</v>
      </c>
      <c r="BH5" s="34">
        <v>0</v>
      </c>
      <c r="BI5" s="34">
        <v>0</v>
      </c>
      <c r="BJ5" s="34">
        <v>0</v>
      </c>
      <c r="BK5" s="34">
        <v>0</v>
      </c>
      <c r="BL5" s="34">
        <v>0</v>
      </c>
      <c r="BM5" s="35">
        <v>0</v>
      </c>
      <c r="BN5" s="36">
        <v>0</v>
      </c>
      <c r="BO5" s="36">
        <f>+SUM(BG5:BN5)</f>
        <v>1</v>
      </c>
      <c r="BR5" s="33">
        <f>VLOOKUP($C51,BARRAS_REGION!$AA$4:$AL$1041,1+BR$2,0)</f>
        <v>0</v>
      </c>
      <c r="BS5" s="33">
        <f>VLOOKUP($C51,BARRAS_REGION!$AA$4:$AL$1041,1+BS$2,0)</f>
        <v>0</v>
      </c>
      <c r="BT5" s="33">
        <f>VLOOKUP($C51,BARRAS_REGION!$AA$4:$AL$1041,1+BT$2,0)</f>
        <v>0</v>
      </c>
      <c r="BU5" s="33">
        <f>VLOOKUP($C51,BARRAS_REGION!$AA$4:$AL$1041,1+BU$2,0)</f>
        <v>0</v>
      </c>
      <c r="BV5" s="33">
        <f>VLOOKUP($C51,BARRAS_REGION!$AA$4:$AL$1041,1+BV$2,0)</f>
        <v>0</v>
      </c>
      <c r="BW5" s="33">
        <f>VLOOKUP($C51,BARRAS_REGION!$AA$4:$AL$1041,1+BW$2,0)</f>
        <v>1</v>
      </c>
      <c r="BX5" s="33">
        <f>VLOOKUP($C51,BARRAS_REGION!$AA$4:$AL$1041,1+BX$2,0)</f>
        <v>0</v>
      </c>
      <c r="BY5" s="33">
        <f>VLOOKUP($C51,BARRAS_REGION!$AA$4:$AL$1041,1+BY$2,0)</f>
        <v>0</v>
      </c>
      <c r="BZ5" s="33">
        <f>VLOOKUP($C51,BARRAS_REGION!$AA$4:$AL$1041,1+BZ$2,0)</f>
        <v>0</v>
      </c>
      <c r="CA5" s="33">
        <f>VLOOKUP($C51,BARRAS_REGION!$AA$4:$AL$1041,1+CA$2,0)</f>
        <v>0</v>
      </c>
      <c r="CB5" s="33">
        <f>VLOOKUP($C51,BARRAS_REGION!$AA$4:$AL$1041,1+CB$2,0)</f>
        <v>0</v>
      </c>
      <c r="CC5" s="37">
        <f>+SUM(BR5:CB5)</f>
        <v>1</v>
      </c>
      <c r="CE5" s="27" t="s">
        <v>3255</v>
      </c>
      <c r="CF5" s="27">
        <v>1</v>
      </c>
      <c r="CG5" s="27" t="s">
        <v>3256</v>
      </c>
      <c r="CH5" s="27">
        <v>1</v>
      </c>
    </row>
    <row r="6" spans="1:86" ht="14.4" x14ac:dyDescent="0.3">
      <c r="A6" s="74">
        <f t="shared" si="4"/>
        <v>17</v>
      </c>
      <c r="B6" s="64">
        <v>2089999980662</v>
      </c>
      <c r="C6" s="214" t="s">
        <v>84</v>
      </c>
      <c r="D6" s="64">
        <f>B6</f>
        <v>2089999980662</v>
      </c>
      <c r="E6" s="215"/>
      <c r="F6" s="215" t="s">
        <v>3459</v>
      </c>
      <c r="G6" s="215">
        <v>8</v>
      </c>
      <c r="J6" s="14">
        <f>+COUNTIF(MEDIDORES!G:G,C6)</f>
        <v>3</v>
      </c>
      <c r="N6" s="15"/>
      <c r="AH6" s="20" t="str">
        <f t="shared" si="5"/>
        <v>CORONEL_______</v>
      </c>
      <c r="AI6" s="30">
        <f t="shared" si="6"/>
        <v>1</v>
      </c>
      <c r="AK6" s="26" t="s">
        <v>3257</v>
      </c>
      <c r="AL6" s="31">
        <v>999993</v>
      </c>
      <c r="AN6" t="e">
        <f t="shared" si="7"/>
        <v>#N/A</v>
      </c>
      <c r="AO6" s="20"/>
      <c r="AP6" s="20" t="e">
        <f t="shared" ref="AP6:AP13" si="10">+IF(LEN(AN6)=6,"",IF(LEN(AN6)=5,"0",IF(LEN(AN6)=4,"00",IF(LEN(AN6)=3,"000",IF(LEN(AN6)=2,"0000","00000")))))&amp;AN6</f>
        <v>#N/A</v>
      </c>
      <c r="AU6" s="20" t="e">
        <f t="shared" si="8"/>
        <v>#N/A</v>
      </c>
      <c r="AV6" s="20" t="e">
        <f t="shared" ref="AV6:AV73" si="11">+IF(AT6="",AU6,AT6)</f>
        <v>#N/A</v>
      </c>
      <c r="BD6" s="32" t="str">
        <f t="shared" si="9"/>
        <v>015</v>
      </c>
      <c r="BG6" s="33">
        <v>1</v>
      </c>
      <c r="BH6" s="38">
        <v>0</v>
      </c>
      <c r="BI6" s="38">
        <v>0</v>
      </c>
      <c r="BJ6" s="38">
        <v>0</v>
      </c>
      <c r="BK6" s="38">
        <v>0</v>
      </c>
      <c r="BL6" s="38">
        <v>0</v>
      </c>
      <c r="BM6" s="39">
        <v>0</v>
      </c>
      <c r="BN6" s="36">
        <v>0</v>
      </c>
      <c r="BO6" s="36">
        <f>+SUM(BG6:BN6)</f>
        <v>1</v>
      </c>
      <c r="BR6" s="33">
        <f>VLOOKUP($C52,BARRAS_REGION!$AA$4:$AL$1041,1+BR$2,0)</f>
        <v>0</v>
      </c>
      <c r="BS6" s="33">
        <f>VLOOKUP($C52,BARRAS_REGION!$AA$4:$AL$1041,1+BS$2,0)</f>
        <v>0</v>
      </c>
      <c r="BT6" s="33">
        <f>VLOOKUP($C52,BARRAS_REGION!$AA$4:$AL$1041,1+BT$2,0)</f>
        <v>0</v>
      </c>
      <c r="BU6" s="33">
        <f>VLOOKUP($C52,BARRAS_REGION!$AA$4:$AL$1041,1+BU$2,0)</f>
        <v>0</v>
      </c>
      <c r="BV6" s="33">
        <f>VLOOKUP($C52,BARRAS_REGION!$AA$4:$AL$1041,1+BV$2,0)</f>
        <v>0</v>
      </c>
      <c r="BW6" s="33">
        <f>VLOOKUP($C52,BARRAS_REGION!$AA$4:$AL$1041,1+BW$2,0)</f>
        <v>0</v>
      </c>
      <c r="BX6" s="33">
        <f>VLOOKUP($C52,BARRAS_REGION!$AA$4:$AL$1041,1+BX$2,0)</f>
        <v>1</v>
      </c>
      <c r="BY6" s="33">
        <f>VLOOKUP($C52,BARRAS_REGION!$AA$4:$AL$1041,1+BY$2,0)</f>
        <v>0</v>
      </c>
      <c r="BZ6" s="33">
        <f>VLOOKUP($C52,BARRAS_REGION!$AA$4:$AL$1041,1+BZ$2,0)</f>
        <v>0</v>
      </c>
      <c r="CA6" s="33">
        <f>VLOOKUP($C52,BARRAS_REGION!$AA$4:$AL$1041,1+CA$2,0)</f>
        <v>0</v>
      </c>
      <c r="CB6" s="33">
        <f>VLOOKUP($C52,BARRAS_REGION!$AA$4:$AL$1041,1+CB$2,0)</f>
        <v>0</v>
      </c>
      <c r="CC6" s="37">
        <f>+SUM(BR6:CB6)</f>
        <v>1</v>
      </c>
      <c r="CE6" s="27"/>
      <c r="CF6" s="27">
        <v>2</v>
      </c>
      <c r="CG6" s="27" t="s">
        <v>3258</v>
      </c>
      <c r="CH6" s="27"/>
    </row>
    <row r="7" spans="1:86" ht="14.4" x14ac:dyDescent="0.3">
      <c r="A7" s="74">
        <f t="shared" si="4"/>
        <v>17</v>
      </c>
      <c r="B7" s="64">
        <v>2149999830132</v>
      </c>
      <c r="C7" s="68" t="s">
        <v>2013</v>
      </c>
      <c r="D7" s="64">
        <v>2149999830132</v>
      </c>
      <c r="E7" s="18"/>
      <c r="F7" s="17" t="s">
        <v>3470</v>
      </c>
      <c r="G7" s="17">
        <v>14</v>
      </c>
      <c r="J7" s="14">
        <f>+COUNTIF(MEDIDORES!G:G,C7)</f>
        <v>19</v>
      </c>
      <c r="N7" s="15"/>
      <c r="AH7" s="20" t="str">
        <f t="shared" si="5"/>
        <v>CORRAL________</v>
      </c>
      <c r="AI7" s="30">
        <f t="shared" si="6"/>
        <v>1</v>
      </c>
      <c r="AK7" s="26" t="s">
        <v>3259</v>
      </c>
      <c r="AL7" s="31">
        <v>999988</v>
      </c>
      <c r="AN7" t="e">
        <f t="shared" si="7"/>
        <v>#N/A</v>
      </c>
      <c r="AO7" s="20"/>
      <c r="AP7" s="20" t="e">
        <f t="shared" si="10"/>
        <v>#N/A</v>
      </c>
      <c r="AU7" s="20" t="e">
        <f t="shared" si="8"/>
        <v>#N/A</v>
      </c>
      <c r="AV7" s="20" t="e">
        <f t="shared" si="11"/>
        <v>#N/A</v>
      </c>
      <c r="BD7" s="32" t="str">
        <f t="shared" si="9"/>
        <v>023</v>
      </c>
      <c r="BG7" s="33">
        <v>1</v>
      </c>
      <c r="BH7" s="38">
        <v>0</v>
      </c>
      <c r="BI7" s="38">
        <v>0</v>
      </c>
      <c r="BJ7" s="38">
        <v>0</v>
      </c>
      <c r="BK7" s="38">
        <v>0</v>
      </c>
      <c r="BL7" s="38">
        <v>0</v>
      </c>
      <c r="BM7" s="39">
        <v>0</v>
      </c>
      <c r="BN7" s="36">
        <v>0</v>
      </c>
      <c r="BO7" s="36">
        <f>+SUM(BG7:BN7)</f>
        <v>1</v>
      </c>
      <c r="BR7" s="33">
        <f>VLOOKUP($C53,BARRAS_REGION!$AA$4:$AL$1041,1+BR$2,0)</f>
        <v>0</v>
      </c>
      <c r="BS7" s="33">
        <f>VLOOKUP($C53,BARRAS_REGION!$AA$4:$AL$1041,1+BS$2,0)</f>
        <v>0</v>
      </c>
      <c r="BT7" s="33">
        <f>VLOOKUP($C53,BARRAS_REGION!$AA$4:$AL$1041,1+BT$2,0)</f>
        <v>0</v>
      </c>
      <c r="BU7" s="33">
        <f>VLOOKUP($C53,BARRAS_REGION!$AA$4:$AL$1041,1+BU$2,0)</f>
        <v>0</v>
      </c>
      <c r="BV7" s="33">
        <f>VLOOKUP($C53,BARRAS_REGION!$AA$4:$AL$1041,1+BV$2,0)</f>
        <v>0</v>
      </c>
      <c r="BW7" s="33">
        <f>VLOOKUP($C53,BARRAS_REGION!$AA$4:$AL$1041,1+BW$2,0)</f>
        <v>0</v>
      </c>
      <c r="BX7" s="33">
        <f>VLOOKUP($C53,BARRAS_REGION!$AA$4:$AL$1041,1+BX$2,0)</f>
        <v>0</v>
      </c>
      <c r="BY7" s="33">
        <f>VLOOKUP($C53,BARRAS_REGION!$AA$4:$AL$1041,1+BY$2,0)</f>
        <v>0</v>
      </c>
      <c r="BZ7" s="33">
        <f>VLOOKUP($C53,BARRAS_REGION!$AA$4:$AL$1041,1+BZ$2,0)</f>
        <v>0</v>
      </c>
      <c r="CA7" s="33">
        <f>VLOOKUP($C53,BARRAS_REGION!$AA$4:$AL$1041,1+CA$2,0)</f>
        <v>0</v>
      </c>
      <c r="CB7" s="33">
        <f>VLOOKUP($C53,BARRAS_REGION!$AA$4:$AL$1041,1+CB$2,0)</f>
        <v>1</v>
      </c>
      <c r="CC7" s="37">
        <f>+SUM(BR7:CB7)</f>
        <v>1</v>
      </c>
      <c r="CE7" s="27"/>
      <c r="CF7" s="27"/>
      <c r="CG7" s="27"/>
      <c r="CH7" s="27"/>
    </row>
    <row r="8" spans="1:86" ht="14.4" x14ac:dyDescent="0.3">
      <c r="A8" s="74">
        <f t="shared" si="4"/>
        <v>17</v>
      </c>
      <c r="B8" s="64">
        <v>2069999730152</v>
      </c>
      <c r="C8" s="68" t="s">
        <v>190</v>
      </c>
      <c r="D8" s="64">
        <v>2069999730152</v>
      </c>
      <c r="E8" s="17"/>
      <c r="F8" s="17" t="s">
        <v>3442</v>
      </c>
      <c r="G8" s="17">
        <v>13</v>
      </c>
      <c r="J8" s="14">
        <f>+COUNTIF(MEDIDORES!G:G,C8)</f>
        <v>24</v>
      </c>
      <c r="N8" s="15"/>
      <c r="AH8" s="20" t="str">
        <f t="shared" si="5"/>
        <v>CUNCO_________</v>
      </c>
      <c r="AI8" s="30">
        <f t="shared" si="6"/>
        <v>0</v>
      </c>
      <c r="AK8" s="26" t="s">
        <v>3260</v>
      </c>
      <c r="AL8" s="31">
        <v>999983</v>
      </c>
      <c r="AN8">
        <f t="shared" si="7"/>
        <v>999601</v>
      </c>
      <c r="AO8" s="20"/>
      <c r="AP8" s="20" t="str">
        <f t="shared" si="10"/>
        <v>999601</v>
      </c>
      <c r="AU8" s="20" t="str">
        <f t="shared" si="8"/>
        <v>209999601023</v>
      </c>
      <c r="AV8" s="20" t="str">
        <f t="shared" si="11"/>
        <v>209999601023</v>
      </c>
      <c r="BD8" s="32" t="str">
        <f t="shared" si="9"/>
        <v>023</v>
      </c>
      <c r="BG8" s="33">
        <v>1</v>
      </c>
      <c r="BH8" s="38">
        <v>0</v>
      </c>
      <c r="BI8" s="38">
        <v>0</v>
      </c>
      <c r="BJ8" s="38">
        <v>0</v>
      </c>
      <c r="BK8" s="38">
        <v>0</v>
      </c>
      <c r="BL8" s="38">
        <v>0</v>
      </c>
      <c r="BM8" s="39">
        <v>0</v>
      </c>
      <c r="BN8" s="36">
        <v>0</v>
      </c>
      <c r="BO8" s="36">
        <f>+SUM(BG8:BN8)</f>
        <v>1</v>
      </c>
      <c r="BR8" s="33">
        <f>VLOOKUP($C54,BARRAS_REGION!$AA$4:$AL$1041,1+BR$2,0)</f>
        <v>0</v>
      </c>
      <c r="BS8" s="33">
        <f>VLOOKUP($C54,BARRAS_REGION!$AA$4:$AL$1041,1+BS$2,0)</f>
        <v>0</v>
      </c>
      <c r="BT8" s="33">
        <f>VLOOKUP($C54,BARRAS_REGION!$AA$4:$AL$1041,1+BT$2,0)</f>
        <v>0</v>
      </c>
      <c r="BU8" s="33">
        <f>VLOOKUP($C54,BARRAS_REGION!$AA$4:$AL$1041,1+BU$2,0)</f>
        <v>0</v>
      </c>
      <c r="BV8" s="33">
        <f>VLOOKUP($C54,BARRAS_REGION!$AA$4:$AL$1041,1+BV$2,0)</f>
        <v>0</v>
      </c>
      <c r="BW8" s="33">
        <f>VLOOKUP($C54,BARRAS_REGION!$AA$4:$AL$1041,1+BW$2,0)</f>
        <v>0</v>
      </c>
      <c r="BX8" s="33">
        <f>VLOOKUP($C54,BARRAS_REGION!$AA$4:$AL$1041,1+BX$2,0)</f>
        <v>0</v>
      </c>
      <c r="BY8" s="33">
        <f>VLOOKUP($C54,BARRAS_REGION!$AA$4:$AL$1041,1+BY$2,0)</f>
        <v>1</v>
      </c>
      <c r="BZ8" s="33">
        <f>VLOOKUP($C54,BARRAS_REGION!$AA$4:$AL$1041,1+BZ$2,0)</f>
        <v>0</v>
      </c>
      <c r="CA8" s="33">
        <f>VLOOKUP($C54,BARRAS_REGION!$AA$4:$AL$1041,1+CA$2,0)</f>
        <v>0</v>
      </c>
      <c r="CB8" s="33">
        <f>VLOOKUP($C54,BARRAS_REGION!$AA$4:$AL$1041,1+CB$2,0)</f>
        <v>0</v>
      </c>
      <c r="CC8" s="37">
        <f>+SUM(BR8:CB8)</f>
        <v>1</v>
      </c>
      <c r="CE8" s="27"/>
      <c r="CF8" s="27"/>
      <c r="CG8" s="27"/>
      <c r="CH8" s="27"/>
    </row>
    <row r="9" spans="1:86" ht="14.4" x14ac:dyDescent="0.3">
      <c r="A9" s="74">
        <f t="shared" si="4"/>
        <v>17</v>
      </c>
      <c r="B9" s="64">
        <v>2109987230232</v>
      </c>
      <c r="C9" s="68" t="s">
        <v>3230</v>
      </c>
      <c r="D9" s="64">
        <v>2109987230232</v>
      </c>
      <c r="E9" s="17" t="s">
        <v>1068</v>
      </c>
      <c r="F9" s="17" t="s">
        <v>6555</v>
      </c>
      <c r="G9" s="17">
        <v>10</v>
      </c>
      <c r="J9" s="14">
        <f>+COUNTIF(MEDIDORES!G:G,C9)</f>
        <v>47</v>
      </c>
      <c r="N9" s="15"/>
      <c r="AH9" s="20" t="str">
        <f t="shared" si="5"/>
        <v>CURACAUTIN____</v>
      </c>
      <c r="AI9" s="30">
        <f t="shared" si="6"/>
        <v>1</v>
      </c>
      <c r="AK9" s="26" t="s">
        <v>3262</v>
      </c>
      <c r="AL9" s="31">
        <v>999978</v>
      </c>
      <c r="AN9" t="e">
        <f t="shared" si="7"/>
        <v>#N/A</v>
      </c>
      <c r="AO9" s="20"/>
      <c r="AP9" s="20" t="e">
        <f t="shared" si="10"/>
        <v>#N/A</v>
      </c>
      <c r="AU9" s="20" t="e">
        <f t="shared" si="8"/>
        <v>#N/A</v>
      </c>
      <c r="AV9" s="20" t="e">
        <f t="shared" si="11"/>
        <v>#N/A</v>
      </c>
      <c r="BD9" s="32" t="str">
        <f t="shared" si="9"/>
        <v>013</v>
      </c>
      <c r="BG9" s="33">
        <v>1</v>
      </c>
      <c r="BH9" s="38">
        <v>0</v>
      </c>
      <c r="BI9" s="38">
        <v>0</v>
      </c>
      <c r="BJ9" s="38">
        <v>0</v>
      </c>
      <c r="BK9" s="38">
        <v>0</v>
      </c>
      <c r="BL9" s="38">
        <v>0</v>
      </c>
      <c r="BM9" s="39">
        <v>0</v>
      </c>
      <c r="BN9" s="36">
        <v>0</v>
      </c>
      <c r="BO9" s="36">
        <f t="shared" ref="BO9:BO82" si="12">+SUM(BG9:BN9)</f>
        <v>1</v>
      </c>
      <c r="BR9" s="33">
        <f>VLOOKUP($C55,BARRAS_REGION!$AA$4:$AL$1041,1+BR$2,0)</f>
        <v>0</v>
      </c>
      <c r="BS9" s="33">
        <f>VLOOKUP($C55,BARRAS_REGION!$AA$4:$AL$1041,1+BS$2,0)</f>
        <v>0</v>
      </c>
      <c r="BT9" s="33">
        <f>VLOOKUP($C55,BARRAS_REGION!$AA$4:$AL$1041,1+BT$2,0)</f>
        <v>0</v>
      </c>
      <c r="BU9" s="33">
        <f>VLOOKUP($C55,BARRAS_REGION!$AA$4:$AL$1041,1+BU$2,0)</f>
        <v>0</v>
      </c>
      <c r="BV9" s="33">
        <f>VLOOKUP($C55,BARRAS_REGION!$AA$4:$AL$1041,1+BV$2,0)</f>
        <v>0</v>
      </c>
      <c r="BW9" s="33">
        <f>VLOOKUP($C55,BARRAS_REGION!$AA$4:$AL$1041,1+BW$2,0)</f>
        <v>0</v>
      </c>
      <c r="BX9" s="33">
        <f>VLOOKUP($C55,BARRAS_REGION!$AA$4:$AL$1041,1+BX$2,0)</f>
        <v>0</v>
      </c>
      <c r="BY9" s="33">
        <f>VLOOKUP($C55,BARRAS_REGION!$AA$4:$AL$1041,1+BY$2,0)</f>
        <v>1</v>
      </c>
      <c r="BZ9" s="33">
        <f>VLOOKUP($C55,BARRAS_REGION!$AA$4:$AL$1041,1+BZ$2,0)</f>
        <v>0</v>
      </c>
      <c r="CA9" s="33">
        <f>VLOOKUP($C55,BARRAS_REGION!$AA$4:$AL$1041,1+CA$2,0)</f>
        <v>0</v>
      </c>
      <c r="CB9" s="33">
        <f>VLOOKUP($C55,BARRAS_REGION!$AA$4:$AL$1041,1+CB$2,0)</f>
        <v>0</v>
      </c>
      <c r="CC9" s="37">
        <f t="shared" ref="CC9:CC82" si="13">+SUM(BR9:CB9)</f>
        <v>1</v>
      </c>
      <c r="CE9" s="27"/>
      <c r="CF9" s="27"/>
      <c r="CG9" s="27"/>
      <c r="CH9" s="27"/>
    </row>
    <row r="10" spans="1:86" ht="14.4" x14ac:dyDescent="0.3">
      <c r="A10" s="74">
        <f t="shared" si="4"/>
        <v>17</v>
      </c>
      <c r="B10" s="64">
        <v>2079999680131</v>
      </c>
      <c r="C10" s="68" t="s">
        <v>8665</v>
      </c>
      <c r="D10" s="64">
        <v>2079999680131</v>
      </c>
      <c r="E10" s="17"/>
      <c r="F10" s="17" t="s">
        <v>3442</v>
      </c>
      <c r="G10" s="17">
        <v>13</v>
      </c>
      <c r="J10" s="14">
        <f>+COUNTIF(MEDIDORES!G:G,C10)</f>
        <v>5</v>
      </c>
      <c r="N10" s="15"/>
      <c r="AH10" s="20" t="str">
        <f t="shared" si="5"/>
        <v>CURANILAHUE___</v>
      </c>
      <c r="AI10" s="30">
        <f t="shared" si="6"/>
        <v>0</v>
      </c>
      <c r="AK10" s="26" t="s">
        <v>3264</v>
      </c>
      <c r="AL10" s="31">
        <v>999973</v>
      </c>
      <c r="AN10">
        <f t="shared" si="7"/>
        <v>999713</v>
      </c>
      <c r="AO10" s="20"/>
      <c r="AP10" s="20" t="str">
        <f t="shared" si="10"/>
        <v>999713</v>
      </c>
      <c r="AU10" s="20" t="str">
        <f t="shared" si="8"/>
        <v>208999713013</v>
      </c>
      <c r="AV10" s="20" t="str">
        <f t="shared" si="11"/>
        <v>208999713013</v>
      </c>
      <c r="BD10" s="32" t="str">
        <f t="shared" si="9"/>
        <v>013</v>
      </c>
      <c r="BG10" s="33">
        <v>1</v>
      </c>
      <c r="BH10" s="38">
        <v>0</v>
      </c>
      <c r="BI10" s="38">
        <v>0</v>
      </c>
      <c r="BJ10" s="38">
        <v>0</v>
      </c>
      <c r="BK10" s="38">
        <v>0</v>
      </c>
      <c r="BL10" s="38">
        <v>0</v>
      </c>
      <c r="BM10" s="39">
        <v>0</v>
      </c>
      <c r="BN10" s="36">
        <v>0</v>
      </c>
      <c r="BO10" s="36">
        <f t="shared" si="12"/>
        <v>1</v>
      </c>
      <c r="BR10" s="33">
        <f>VLOOKUP($C56,BARRAS_REGION!$AA$4:$AL$1041,1+BR$2,0)</f>
        <v>0</v>
      </c>
      <c r="BS10" s="33">
        <f>VLOOKUP($C56,BARRAS_REGION!$AA$4:$AL$1041,1+BS$2,0)</f>
        <v>0</v>
      </c>
      <c r="BT10" s="33">
        <f>VLOOKUP($C56,BARRAS_REGION!$AA$4:$AL$1041,1+BT$2,0)</f>
        <v>0</v>
      </c>
      <c r="BU10" s="33">
        <f>VLOOKUP($C56,BARRAS_REGION!$AA$4:$AL$1041,1+BU$2,0)</f>
        <v>0</v>
      </c>
      <c r="BV10" s="33">
        <f>VLOOKUP($C56,BARRAS_REGION!$AA$4:$AL$1041,1+BV$2,0)</f>
        <v>0</v>
      </c>
      <c r="BW10" s="33">
        <f>VLOOKUP($C56,BARRAS_REGION!$AA$4:$AL$1041,1+BW$2,0)</f>
        <v>0</v>
      </c>
      <c r="BX10" s="33">
        <f>VLOOKUP($C56,BARRAS_REGION!$AA$4:$AL$1041,1+BX$2,0)</f>
        <v>1</v>
      </c>
      <c r="BY10" s="33">
        <f>VLOOKUP($C56,BARRAS_REGION!$AA$4:$AL$1041,1+BY$2,0)</f>
        <v>0</v>
      </c>
      <c r="BZ10" s="33">
        <f>VLOOKUP($C56,BARRAS_REGION!$AA$4:$AL$1041,1+BZ$2,0)</f>
        <v>0</v>
      </c>
      <c r="CA10" s="33">
        <f>VLOOKUP($C56,BARRAS_REGION!$AA$4:$AL$1041,1+CA$2,0)</f>
        <v>0</v>
      </c>
      <c r="CB10" s="33">
        <f>VLOOKUP($C56,BARRAS_REGION!$AA$4:$AL$1041,1+CB$2,0)</f>
        <v>0</v>
      </c>
      <c r="CC10" s="37">
        <f t="shared" si="13"/>
        <v>1</v>
      </c>
      <c r="CE10" s="27" t="s">
        <v>3261</v>
      </c>
      <c r="CF10" s="40" t="s">
        <v>3263</v>
      </c>
      <c r="CG10" s="27" t="s">
        <v>3443</v>
      </c>
      <c r="CH10" s="27">
        <v>2</v>
      </c>
    </row>
    <row r="11" spans="1:86" ht="14.4" x14ac:dyDescent="0.3">
      <c r="A11" s="74">
        <f t="shared" si="4"/>
        <v>17</v>
      </c>
      <c r="B11" s="64">
        <v>2109999630132</v>
      </c>
      <c r="C11" s="68" t="s">
        <v>301</v>
      </c>
      <c r="D11" s="64">
        <v>2109999630132</v>
      </c>
      <c r="E11" s="18" t="s">
        <v>1066</v>
      </c>
      <c r="F11" s="17" t="s">
        <v>6555</v>
      </c>
      <c r="G11" s="17">
        <v>10</v>
      </c>
      <c r="J11" s="14">
        <f>+COUNTIF(MEDIDORES!G:G,C11)</f>
        <v>18</v>
      </c>
      <c r="N11" s="15"/>
      <c r="AH11" s="20" t="str">
        <f t="shared" si="5"/>
        <v>CURICO________</v>
      </c>
      <c r="AI11" s="30">
        <f t="shared" si="6"/>
        <v>0</v>
      </c>
      <c r="AK11" s="26" t="s">
        <v>3266</v>
      </c>
      <c r="AL11" s="31">
        <v>999968</v>
      </c>
      <c r="AN11">
        <f t="shared" si="7"/>
        <v>999708</v>
      </c>
      <c r="AO11" s="20"/>
      <c r="AP11" s="20" t="str">
        <f t="shared" si="10"/>
        <v>999708</v>
      </c>
      <c r="AU11" s="20" t="str">
        <f t="shared" si="8"/>
        <v>207999708013</v>
      </c>
      <c r="AV11" s="20" t="str">
        <f t="shared" si="11"/>
        <v>207999708013</v>
      </c>
      <c r="BD11" s="32" t="str">
        <f t="shared" si="9"/>
        <v>013</v>
      </c>
      <c r="BG11" s="33">
        <v>1</v>
      </c>
      <c r="BH11" s="38">
        <v>0</v>
      </c>
      <c r="BI11" s="38">
        <v>0</v>
      </c>
      <c r="BJ11" s="38">
        <v>0</v>
      </c>
      <c r="BK11" s="38">
        <v>0</v>
      </c>
      <c r="BL11" s="38">
        <v>0</v>
      </c>
      <c r="BM11" s="39">
        <v>0</v>
      </c>
      <c r="BN11" s="36">
        <v>0</v>
      </c>
      <c r="BO11" s="36">
        <f t="shared" si="12"/>
        <v>1</v>
      </c>
      <c r="BR11" s="33">
        <f>VLOOKUP($C57,BARRAS_REGION!$AA$4:$AL$1041,1+BR$2,0)</f>
        <v>0</v>
      </c>
      <c r="BS11" s="33">
        <f>VLOOKUP($C57,BARRAS_REGION!$AA$4:$AL$1041,1+BS$2,0)</f>
        <v>0</v>
      </c>
      <c r="BT11" s="33">
        <f>VLOOKUP($C57,BARRAS_REGION!$AA$4:$AL$1041,1+BT$2,0)</f>
        <v>0</v>
      </c>
      <c r="BU11" s="33">
        <f>VLOOKUP($C57,BARRAS_REGION!$AA$4:$AL$1041,1+BU$2,0)</f>
        <v>0</v>
      </c>
      <c r="BV11" s="33">
        <f>VLOOKUP($C57,BARRAS_REGION!$AA$4:$AL$1041,1+BV$2,0)</f>
        <v>0</v>
      </c>
      <c r="BW11" s="33">
        <f>VLOOKUP($C57,BARRAS_REGION!$AA$4:$AL$1041,1+BW$2,0)</f>
        <v>1</v>
      </c>
      <c r="BX11" s="33">
        <f>VLOOKUP($C57,BARRAS_REGION!$AA$4:$AL$1041,1+BX$2,0)</f>
        <v>0</v>
      </c>
      <c r="BY11" s="33">
        <f>VLOOKUP($C57,BARRAS_REGION!$AA$4:$AL$1041,1+BY$2,0)</f>
        <v>0</v>
      </c>
      <c r="BZ11" s="33">
        <f>VLOOKUP($C57,BARRAS_REGION!$AA$4:$AL$1041,1+BZ$2,0)</f>
        <v>0</v>
      </c>
      <c r="CA11" s="33">
        <f>VLOOKUP($C57,BARRAS_REGION!$AA$4:$AL$1041,1+CA$2,0)</f>
        <v>0</v>
      </c>
      <c r="CB11" s="33">
        <f>VLOOKUP($C57,BARRAS_REGION!$AA$4:$AL$1041,1+CB$2,0)</f>
        <v>0</v>
      </c>
      <c r="CC11" s="37">
        <f t="shared" si="13"/>
        <v>1</v>
      </c>
      <c r="CE11" s="27"/>
      <c r="CF11" s="40" t="s">
        <v>3265</v>
      </c>
      <c r="CG11" s="27" t="s">
        <v>3446</v>
      </c>
      <c r="CH11" s="27"/>
    </row>
    <row r="12" spans="1:86" ht="14.4" x14ac:dyDescent="0.3">
      <c r="A12" s="74">
        <f t="shared" si="4"/>
        <v>17</v>
      </c>
      <c r="B12" s="64">
        <v>2089999580132</v>
      </c>
      <c r="C12" s="148" t="s">
        <v>191</v>
      </c>
      <c r="D12" s="64">
        <v>2089999580132</v>
      </c>
      <c r="E12" s="17"/>
      <c r="F12" s="17" t="s">
        <v>3459</v>
      </c>
      <c r="G12" s="17">
        <v>8</v>
      </c>
      <c r="J12" s="14">
        <f>+COUNTIF(MEDIDORES!G:G,C12)</f>
        <v>22</v>
      </c>
      <c r="N12" s="15"/>
      <c r="AH12" s="20" t="str">
        <f t="shared" si="5"/>
        <v>CURICO2_______</v>
      </c>
      <c r="AI12" s="30">
        <f t="shared" si="6"/>
        <v>0</v>
      </c>
      <c r="AK12" s="26" t="s">
        <v>3268</v>
      </c>
      <c r="AL12" s="31">
        <v>999963</v>
      </c>
      <c r="AN12">
        <f t="shared" si="7"/>
        <v>999703</v>
      </c>
      <c r="AO12" s="20"/>
      <c r="AP12" s="20" t="str">
        <f t="shared" si="10"/>
        <v>999703</v>
      </c>
      <c r="AU12" s="20" t="str">
        <f t="shared" si="8"/>
        <v>207999703013</v>
      </c>
      <c r="AV12" s="20" t="str">
        <f t="shared" si="11"/>
        <v>207999703013</v>
      </c>
      <c r="BD12" s="32" t="str">
        <f t="shared" si="9"/>
        <v>013</v>
      </c>
      <c r="BG12" s="33">
        <v>1</v>
      </c>
      <c r="BH12" s="38">
        <v>0</v>
      </c>
      <c r="BI12" s="38">
        <v>0</v>
      </c>
      <c r="BJ12" s="38">
        <v>0</v>
      </c>
      <c r="BK12" s="38">
        <v>0</v>
      </c>
      <c r="BL12" s="38">
        <v>0</v>
      </c>
      <c r="BM12" s="39">
        <v>0</v>
      </c>
      <c r="BN12" s="36">
        <v>0</v>
      </c>
      <c r="BO12" s="36">
        <f t="shared" si="12"/>
        <v>1</v>
      </c>
      <c r="BR12" s="33">
        <f>VLOOKUP($C58,BARRAS_REGION!$AA$4:$AL$1041,1+BR$2,0)</f>
        <v>0</v>
      </c>
      <c r="BS12" s="33">
        <f>VLOOKUP($C58,BARRAS_REGION!$AA$4:$AL$1041,1+BS$2,0)</f>
        <v>0</v>
      </c>
      <c r="BT12" s="33">
        <f>VLOOKUP($C58,BARRAS_REGION!$AA$4:$AL$1041,1+BT$2,0)</f>
        <v>0</v>
      </c>
      <c r="BU12" s="33">
        <f>VLOOKUP($C58,BARRAS_REGION!$AA$4:$AL$1041,1+BU$2,0)</f>
        <v>0</v>
      </c>
      <c r="BV12" s="33">
        <f>VLOOKUP($C58,BARRAS_REGION!$AA$4:$AL$1041,1+BV$2,0)</f>
        <v>0</v>
      </c>
      <c r="BW12" s="33">
        <f>VLOOKUP($C58,BARRAS_REGION!$AA$4:$AL$1041,1+BW$2,0)</f>
        <v>1</v>
      </c>
      <c r="BX12" s="33">
        <f>VLOOKUP($C58,BARRAS_REGION!$AA$4:$AL$1041,1+BX$2,0)</f>
        <v>0</v>
      </c>
      <c r="BY12" s="33">
        <f>VLOOKUP($C58,BARRAS_REGION!$AA$4:$AL$1041,1+BY$2,0)</f>
        <v>0</v>
      </c>
      <c r="BZ12" s="33">
        <f>VLOOKUP($C58,BARRAS_REGION!$AA$4:$AL$1041,1+BZ$2,0)</f>
        <v>0</v>
      </c>
      <c r="CA12" s="33">
        <f>VLOOKUP($C58,BARRAS_REGION!$AA$4:$AL$1041,1+CA$2,0)</f>
        <v>0</v>
      </c>
      <c r="CB12" s="33">
        <f>VLOOKUP($C58,BARRAS_REGION!$AA$4:$AL$1041,1+CB$2,0)</f>
        <v>0</v>
      </c>
      <c r="CC12" s="37">
        <f t="shared" si="13"/>
        <v>1</v>
      </c>
      <c r="CE12" s="27"/>
      <c r="CF12" s="40" t="s">
        <v>3267</v>
      </c>
      <c r="CG12" s="27" t="s">
        <v>3448</v>
      </c>
      <c r="CH12" s="27"/>
    </row>
    <row r="13" spans="1:86" ht="14.4" x14ac:dyDescent="0.3">
      <c r="A13" s="74">
        <f t="shared" si="4"/>
        <v>17</v>
      </c>
      <c r="B13" s="64">
        <v>2089999530132</v>
      </c>
      <c r="C13" s="68" t="s">
        <v>729</v>
      </c>
      <c r="D13" s="64">
        <v>2089999530132</v>
      </c>
      <c r="E13" s="18" t="s">
        <v>509</v>
      </c>
      <c r="F13" s="17" t="s">
        <v>3459</v>
      </c>
      <c r="G13" s="17">
        <v>8</v>
      </c>
      <c r="J13" s="14">
        <f>+COUNTIF(MEDIDORES!G:G,C13)</f>
        <v>25</v>
      </c>
      <c r="N13" s="15"/>
      <c r="AH13" s="20" t="str">
        <f t="shared" ref="AH13:AH24" si="14">IF(LEN(C60)=17,LEFT(C60,14),-1)</f>
        <v>DALCAHUE______</v>
      </c>
      <c r="AI13" s="30">
        <f t="shared" si="6"/>
        <v>1</v>
      </c>
      <c r="AK13" s="26" t="s">
        <v>3270</v>
      </c>
      <c r="AL13" s="31">
        <v>999958</v>
      </c>
      <c r="AN13" t="e">
        <f t="shared" si="7"/>
        <v>#N/A</v>
      </c>
      <c r="AO13" s="20"/>
      <c r="AP13" s="20" t="e">
        <f t="shared" si="10"/>
        <v>#N/A</v>
      </c>
      <c r="AU13" s="20" t="e">
        <f t="shared" si="8"/>
        <v>#N/A</v>
      </c>
      <c r="AV13" s="20" t="e">
        <f t="shared" si="11"/>
        <v>#N/A</v>
      </c>
      <c r="BD13" s="32" t="str">
        <f t="shared" ref="BD13:BD24" si="15">+RIGHT(C60,3)</f>
        <v>023</v>
      </c>
      <c r="BG13" s="33">
        <v>1</v>
      </c>
      <c r="BH13" s="38">
        <v>0</v>
      </c>
      <c r="BI13" s="38">
        <v>0</v>
      </c>
      <c r="BJ13" s="38">
        <v>0</v>
      </c>
      <c r="BK13" s="38">
        <v>0</v>
      </c>
      <c r="BL13" s="38">
        <v>0</v>
      </c>
      <c r="BM13" s="39">
        <v>0</v>
      </c>
      <c r="BN13" s="36">
        <v>0</v>
      </c>
      <c r="BO13" s="36">
        <f t="shared" si="12"/>
        <v>1</v>
      </c>
      <c r="BR13" s="33">
        <f>VLOOKUP($C60,BARRAS_REGION!$AA$4:$AL$1041,1+BR$2,0)</f>
        <v>0</v>
      </c>
      <c r="BS13" s="33">
        <f>VLOOKUP($C60,BARRAS_REGION!$AA$4:$AL$1041,1+BS$2,0)</f>
        <v>0</v>
      </c>
      <c r="BT13" s="33">
        <f>VLOOKUP($C60,BARRAS_REGION!$AA$4:$AL$1041,1+BT$2,0)</f>
        <v>0</v>
      </c>
      <c r="BU13" s="33">
        <f>VLOOKUP($C60,BARRAS_REGION!$AA$4:$AL$1041,1+BU$2,0)</f>
        <v>0</v>
      </c>
      <c r="BV13" s="33">
        <f>VLOOKUP($C60,BARRAS_REGION!$AA$4:$AL$1041,1+BV$2,0)</f>
        <v>0</v>
      </c>
      <c r="BW13" s="33">
        <f>VLOOKUP($C60,BARRAS_REGION!$AA$4:$AL$1041,1+BW$2,0)</f>
        <v>0</v>
      </c>
      <c r="BX13" s="33">
        <f>VLOOKUP($C60,BARRAS_REGION!$AA$4:$AL$1041,1+BX$2,0)</f>
        <v>0</v>
      </c>
      <c r="BY13" s="33">
        <f>VLOOKUP($C60,BARRAS_REGION!$AA$4:$AL$1041,1+BY$2,0)</f>
        <v>0</v>
      </c>
      <c r="BZ13" s="33">
        <f>VLOOKUP($C60,BARRAS_REGION!$AA$4:$AL$1041,1+BZ$2,0)</f>
        <v>1</v>
      </c>
      <c r="CA13" s="33">
        <f>VLOOKUP($C60,BARRAS_REGION!$AA$4:$AL$1041,1+CA$2,0)</f>
        <v>0</v>
      </c>
      <c r="CB13" s="33">
        <f>VLOOKUP($C60,BARRAS_REGION!$AA$4:$AL$1041,1+CB$2,0)</f>
        <v>0</v>
      </c>
      <c r="CC13" s="37">
        <f t="shared" si="13"/>
        <v>1</v>
      </c>
      <c r="CE13" s="27"/>
      <c r="CF13" s="40" t="s">
        <v>3269</v>
      </c>
      <c r="CG13" s="27" t="s">
        <v>3450</v>
      </c>
      <c r="CH13" s="27"/>
    </row>
    <row r="14" spans="1:86" ht="14.4" x14ac:dyDescent="0.3">
      <c r="A14" s="74">
        <f t="shared" si="4"/>
        <v>17</v>
      </c>
      <c r="B14" s="64">
        <v>2109999380232</v>
      </c>
      <c r="C14" s="149" t="s">
        <v>3148</v>
      </c>
      <c r="D14" s="64">
        <v>2109999380232</v>
      </c>
      <c r="E14" s="18" t="s">
        <v>509</v>
      </c>
      <c r="F14" s="17" t="s">
        <v>6555</v>
      </c>
      <c r="G14" s="17">
        <v>10</v>
      </c>
      <c r="J14" s="14">
        <f>+COUNTIF(MEDIDORES!G:G,C14)</f>
        <v>30</v>
      </c>
      <c r="N14" s="15"/>
      <c r="AH14" s="20" t="str">
        <f t="shared" si="14"/>
        <v>DEGAÑ_________</v>
      </c>
      <c r="AI14" s="30">
        <f t="shared" si="6"/>
        <v>1</v>
      </c>
      <c r="AK14" s="26" t="s">
        <v>3272</v>
      </c>
      <c r="AL14" s="31">
        <v>999953</v>
      </c>
      <c r="AN14" t="e">
        <f t="shared" si="7"/>
        <v>#N/A</v>
      </c>
      <c r="AP14" s="20" t="e">
        <f t="shared" ref="AP14:AP63" si="16">+IF(LEN(AN14)=6,"",IF(LEN(AN14)=5,"0",IF(LEN(AN14)=4,"00",IF(LEN(AN14)=3,"000",IF(LEN(AN14)=2,"0000","00000")))))&amp;AN14</f>
        <v>#N/A</v>
      </c>
      <c r="AU14" s="20" t="e">
        <f t="shared" si="8"/>
        <v>#N/A</v>
      </c>
      <c r="AV14" s="20" t="e">
        <f t="shared" si="11"/>
        <v>#N/A</v>
      </c>
      <c r="BD14" s="32" t="str">
        <f t="shared" si="15"/>
        <v>013</v>
      </c>
      <c r="BG14" s="33">
        <v>1</v>
      </c>
      <c r="BH14" s="38">
        <v>0</v>
      </c>
      <c r="BI14" s="38">
        <v>0</v>
      </c>
      <c r="BJ14" s="38">
        <v>0</v>
      </c>
      <c r="BK14" s="38">
        <v>0</v>
      </c>
      <c r="BL14" s="38">
        <v>0</v>
      </c>
      <c r="BM14" s="39">
        <v>0</v>
      </c>
      <c r="BN14" s="36">
        <v>0</v>
      </c>
      <c r="BO14" s="36">
        <f>+SUM(BG14:BN14)</f>
        <v>1</v>
      </c>
      <c r="BR14" s="33">
        <f>VLOOKUP($C61,BARRAS_REGION!$AA$4:$AL$1041,1+BR$2,0)</f>
        <v>0</v>
      </c>
      <c r="BS14" s="33">
        <f>VLOOKUP($C61,BARRAS_REGION!$AA$4:$AL$1041,1+BS$2,0)</f>
        <v>0</v>
      </c>
      <c r="BT14" s="33">
        <f>VLOOKUP($C61,BARRAS_REGION!$AA$4:$AL$1041,1+BT$2,0)</f>
        <v>0</v>
      </c>
      <c r="BU14" s="33">
        <f>VLOOKUP($C61,BARRAS_REGION!$AA$4:$AL$1041,1+BU$2,0)</f>
        <v>0</v>
      </c>
      <c r="BV14" s="33">
        <f>VLOOKUP($C61,BARRAS_REGION!$AA$4:$AL$1041,1+BV$2,0)</f>
        <v>0</v>
      </c>
      <c r="BW14" s="33">
        <f>VLOOKUP($C61,BARRAS_REGION!$AA$4:$AL$1041,1+BW$2,0)</f>
        <v>0</v>
      </c>
      <c r="BX14" s="33">
        <f>VLOOKUP($C61,BARRAS_REGION!$AA$4:$AL$1041,1+BX$2,0)</f>
        <v>0</v>
      </c>
      <c r="BY14" s="33">
        <f>VLOOKUP($C61,BARRAS_REGION!$AA$4:$AL$1041,1+BY$2,0)</f>
        <v>0</v>
      </c>
      <c r="BZ14" s="33">
        <f>VLOOKUP($C61,BARRAS_REGION!$AA$4:$AL$1041,1+BZ$2,0)</f>
        <v>1</v>
      </c>
      <c r="CA14" s="33">
        <f>VLOOKUP($C61,BARRAS_REGION!$AA$4:$AL$1041,1+CA$2,0)</f>
        <v>0</v>
      </c>
      <c r="CB14" s="33">
        <f>VLOOKUP($C61,BARRAS_REGION!$AA$4:$AL$1041,1+CB$2,0)</f>
        <v>0</v>
      </c>
      <c r="CC14" s="37">
        <f>+SUM(BR14:CB14)</f>
        <v>1</v>
      </c>
      <c r="CE14" s="27"/>
      <c r="CF14" s="40" t="s">
        <v>3271</v>
      </c>
      <c r="CG14" s="27" t="s">
        <v>3454</v>
      </c>
      <c r="CH14" s="27"/>
    </row>
    <row r="15" spans="1:86" ht="14.4" x14ac:dyDescent="0.3">
      <c r="A15" s="74">
        <f t="shared" si="4"/>
        <v>17</v>
      </c>
      <c r="B15" s="64">
        <v>2139999230132</v>
      </c>
      <c r="C15" s="68" t="s">
        <v>193</v>
      </c>
      <c r="D15" s="64">
        <v>2139999230132</v>
      </c>
      <c r="E15" s="17"/>
      <c r="F15" s="17" t="s">
        <v>3442</v>
      </c>
      <c r="G15" s="17">
        <v>13</v>
      </c>
      <c r="J15" s="14">
        <f>+COUNTIF(MEDIDORES!G:G,C15)</f>
        <v>37</v>
      </c>
      <c r="N15" s="15"/>
      <c r="AH15" s="20" t="str">
        <f t="shared" si="14"/>
        <v>DEUCO_________</v>
      </c>
      <c r="AI15" s="30">
        <f t="shared" si="6"/>
        <v>0</v>
      </c>
      <c r="AK15" s="26" t="s">
        <v>3274</v>
      </c>
      <c r="AL15" s="31">
        <v>999948</v>
      </c>
      <c r="AN15">
        <f t="shared" si="7"/>
        <v>999584</v>
      </c>
      <c r="AP15" s="20" t="str">
        <f t="shared" si="16"/>
        <v>999584</v>
      </c>
      <c r="AU15" s="20" t="str">
        <f t="shared" si="8"/>
        <v>208999584013</v>
      </c>
      <c r="AV15" s="20" t="str">
        <f t="shared" si="11"/>
        <v>208999584013</v>
      </c>
      <c r="BD15" s="32" t="str">
        <f t="shared" si="15"/>
        <v>013</v>
      </c>
      <c r="BG15" s="33">
        <v>0</v>
      </c>
      <c r="BH15" s="38">
        <v>0</v>
      </c>
      <c r="BI15" s="38">
        <v>0</v>
      </c>
      <c r="BJ15" s="38">
        <v>0</v>
      </c>
      <c r="BK15" s="38">
        <v>0</v>
      </c>
      <c r="BL15" s="38">
        <v>0</v>
      </c>
      <c r="BM15" s="39">
        <v>0</v>
      </c>
      <c r="BN15" s="36">
        <v>1</v>
      </c>
      <c r="BO15" s="36">
        <f t="shared" ref="BO15:BO22" si="17">+SUM(BG15:BN15)</f>
        <v>1</v>
      </c>
      <c r="BR15" s="33">
        <f>VLOOKUP($C62,BARRAS_REGION!$AA$4:$AL$1041,1+BR$2,0)</f>
        <v>0</v>
      </c>
      <c r="BS15" s="33">
        <f>VLOOKUP($C62,BARRAS_REGION!$AA$4:$AL$1041,1+BS$2,0)</f>
        <v>0</v>
      </c>
      <c r="BT15" s="33">
        <f>VLOOKUP($C62,BARRAS_REGION!$AA$4:$AL$1041,1+BT$2,0)</f>
        <v>0</v>
      </c>
      <c r="BU15" s="33">
        <f>VLOOKUP($C62,BARRAS_REGION!$AA$4:$AL$1041,1+BU$2,0)</f>
        <v>0</v>
      </c>
      <c r="BV15" s="33">
        <f>VLOOKUP($C62,BARRAS_REGION!$AA$4:$AL$1041,1+BV$2,0)</f>
        <v>0</v>
      </c>
      <c r="BW15" s="33">
        <f>VLOOKUP($C62,BARRAS_REGION!$AA$4:$AL$1041,1+BW$2,0)</f>
        <v>0</v>
      </c>
      <c r="BX15" s="33">
        <f>VLOOKUP($C62,BARRAS_REGION!$AA$4:$AL$1041,1+BX$2,0)</f>
        <v>1</v>
      </c>
      <c r="BY15" s="33">
        <f>VLOOKUP($C62,BARRAS_REGION!$AA$4:$AL$1041,1+BY$2,0)</f>
        <v>0</v>
      </c>
      <c r="BZ15" s="33">
        <f>VLOOKUP($C62,BARRAS_REGION!$AA$4:$AL$1041,1+BZ$2,0)</f>
        <v>0</v>
      </c>
      <c r="CA15" s="33">
        <f>VLOOKUP($C62,BARRAS_REGION!$AA$4:$AL$1041,1+CA$2,0)</f>
        <v>0</v>
      </c>
      <c r="CB15" s="33">
        <f>VLOOKUP($C62,BARRAS_REGION!$AA$4:$AL$1041,1+CB$2,0)</f>
        <v>0</v>
      </c>
      <c r="CC15" s="37">
        <f t="shared" ref="CC15:CC22" si="18">+SUM(BR15:CB15)</f>
        <v>1</v>
      </c>
      <c r="CE15" s="27"/>
      <c r="CF15" s="40" t="s">
        <v>3273</v>
      </c>
      <c r="CG15" s="27" t="s">
        <v>3456</v>
      </c>
      <c r="CH15" s="27"/>
    </row>
    <row r="16" spans="1:86" ht="14.4" x14ac:dyDescent="0.3">
      <c r="A16" s="74">
        <f t="shared" si="4"/>
        <v>17</v>
      </c>
      <c r="B16" s="64">
        <v>2089999130132</v>
      </c>
      <c r="C16" s="68" t="s">
        <v>1689</v>
      </c>
      <c r="D16" s="64">
        <v>2089999130132</v>
      </c>
      <c r="E16" s="18" t="s">
        <v>1066</v>
      </c>
      <c r="F16" s="17" t="s">
        <v>3459</v>
      </c>
      <c r="G16" s="17">
        <v>8</v>
      </c>
      <c r="J16" s="14">
        <f>+COUNTIF(MEDIDORES!G:G,C16)</f>
        <v>28</v>
      </c>
      <c r="N16" s="15"/>
      <c r="AH16" s="20" t="str">
        <f t="shared" si="14"/>
        <v>DUQUECO_______</v>
      </c>
      <c r="AI16" s="30">
        <f t="shared" si="6"/>
        <v>1</v>
      </c>
      <c r="AK16" s="26" t="s">
        <v>8308</v>
      </c>
      <c r="AL16" s="31">
        <v>999945</v>
      </c>
      <c r="AN16" t="e">
        <f t="shared" si="7"/>
        <v>#N/A</v>
      </c>
      <c r="AP16" s="20" t="e">
        <f t="shared" si="16"/>
        <v>#N/A</v>
      </c>
      <c r="AU16" s="20" t="e">
        <f t="shared" si="8"/>
        <v>#N/A</v>
      </c>
      <c r="AV16" s="20" t="e">
        <f t="shared" si="11"/>
        <v>#N/A</v>
      </c>
      <c r="BD16" s="32" t="str">
        <f t="shared" si="15"/>
        <v>023</v>
      </c>
      <c r="BG16" s="33">
        <v>0</v>
      </c>
      <c r="BH16" s="38">
        <v>0</v>
      </c>
      <c r="BI16" s="38">
        <v>0</v>
      </c>
      <c r="BJ16" s="38">
        <v>0</v>
      </c>
      <c r="BK16" s="38">
        <v>0</v>
      </c>
      <c r="BL16" s="38">
        <v>0</v>
      </c>
      <c r="BM16" s="39">
        <v>0</v>
      </c>
      <c r="BN16" s="36">
        <v>1</v>
      </c>
      <c r="BO16" s="36">
        <f t="shared" si="17"/>
        <v>1</v>
      </c>
      <c r="BR16" s="33">
        <f>VLOOKUP($C63,BARRAS_REGION!$AA$4:$AL$1041,1+BR$2,0)</f>
        <v>0</v>
      </c>
      <c r="BS16" s="33">
        <f>VLOOKUP($C63,BARRAS_REGION!$AA$4:$AL$1041,1+BS$2,0)</f>
        <v>0</v>
      </c>
      <c r="BT16" s="33">
        <f>VLOOKUP($C63,BARRAS_REGION!$AA$4:$AL$1041,1+BT$2,0)</f>
        <v>0</v>
      </c>
      <c r="BU16" s="33">
        <f>VLOOKUP($C63,BARRAS_REGION!$AA$4:$AL$1041,1+BU$2,0)</f>
        <v>0</v>
      </c>
      <c r="BV16" s="33">
        <f>VLOOKUP($C63,BARRAS_REGION!$AA$4:$AL$1041,1+BV$2,0)</f>
        <v>0</v>
      </c>
      <c r="BW16" s="33">
        <f>VLOOKUP($C63,BARRAS_REGION!$AA$4:$AL$1041,1+BW$2,0)</f>
        <v>0</v>
      </c>
      <c r="BX16" s="33">
        <f>VLOOKUP($C63,BARRAS_REGION!$AA$4:$AL$1041,1+BX$2,0)</f>
        <v>1</v>
      </c>
      <c r="BY16" s="33">
        <f>VLOOKUP($C63,BARRAS_REGION!$AA$4:$AL$1041,1+BY$2,0)</f>
        <v>0</v>
      </c>
      <c r="BZ16" s="33">
        <f>VLOOKUP($C63,BARRAS_REGION!$AA$4:$AL$1041,1+BZ$2,0)</f>
        <v>0</v>
      </c>
      <c r="CA16" s="33">
        <f>VLOOKUP($C63,BARRAS_REGION!$AA$4:$AL$1041,1+CA$2,0)</f>
        <v>0</v>
      </c>
      <c r="CB16" s="33">
        <f>VLOOKUP($C63,BARRAS_REGION!$AA$4:$AL$1041,1+CB$2,0)</f>
        <v>0</v>
      </c>
      <c r="CC16" s="37">
        <f t="shared" si="18"/>
        <v>1</v>
      </c>
      <c r="CE16" s="27"/>
      <c r="CF16" s="40" t="s">
        <v>3275</v>
      </c>
      <c r="CG16" s="27" t="s">
        <v>3459</v>
      </c>
      <c r="CH16" s="27"/>
    </row>
    <row r="17" spans="1:86" ht="14.4" x14ac:dyDescent="0.3">
      <c r="A17" s="74">
        <f>+LEN(C17)</f>
        <v>17</v>
      </c>
      <c r="B17" s="64">
        <v>2089999130662</v>
      </c>
      <c r="C17" s="68" t="s">
        <v>1688</v>
      </c>
      <c r="D17" s="64">
        <v>2089999130662</v>
      </c>
      <c r="E17" s="18" t="s">
        <v>1068</v>
      </c>
      <c r="F17" s="17" t="s">
        <v>3459</v>
      </c>
      <c r="G17" s="17">
        <v>8</v>
      </c>
      <c r="J17" s="14">
        <f>+COUNTIF(MEDIDORES!G:G,C17)</f>
        <v>0</v>
      </c>
      <c r="N17" s="15"/>
      <c r="AH17" s="20" t="str">
        <f t="shared" si="14"/>
        <v>EJERCITO______</v>
      </c>
      <c r="AI17" s="30">
        <f t="shared" si="6"/>
        <v>1</v>
      </c>
      <c r="AK17" s="26" t="s">
        <v>3276</v>
      </c>
      <c r="AL17" s="31">
        <v>999943</v>
      </c>
      <c r="AN17" t="e">
        <f t="shared" si="7"/>
        <v>#N/A</v>
      </c>
      <c r="AP17" s="20" t="e">
        <f t="shared" si="16"/>
        <v>#N/A</v>
      </c>
      <c r="AU17" s="20" t="e">
        <f t="shared" si="8"/>
        <v>#N/A</v>
      </c>
      <c r="AV17" s="20" t="e">
        <f t="shared" si="11"/>
        <v>#N/A</v>
      </c>
      <c r="BD17" s="32" t="str">
        <f t="shared" si="15"/>
        <v>013</v>
      </c>
      <c r="BG17" s="33">
        <v>0</v>
      </c>
      <c r="BH17" s="38">
        <v>0</v>
      </c>
      <c r="BI17" s="38">
        <v>0</v>
      </c>
      <c r="BJ17" s="38">
        <v>0</v>
      </c>
      <c r="BK17" s="38">
        <v>0</v>
      </c>
      <c r="BL17" s="38">
        <v>0</v>
      </c>
      <c r="BM17" s="39">
        <v>0</v>
      </c>
      <c r="BN17" s="36">
        <v>1</v>
      </c>
      <c r="BO17" s="36">
        <f t="shared" si="17"/>
        <v>1</v>
      </c>
      <c r="BR17" s="33">
        <f>VLOOKUP($C64,BARRAS_REGION!$AA$4:$AL$1041,1+BR$2,0)</f>
        <v>0</v>
      </c>
      <c r="BS17" s="33">
        <f>VLOOKUP($C64,BARRAS_REGION!$AA$4:$AL$1041,1+BS$2,0)</f>
        <v>0</v>
      </c>
      <c r="BT17" s="33">
        <f>VLOOKUP($C64,BARRAS_REGION!$AA$4:$AL$1041,1+BT$2,0)</f>
        <v>0</v>
      </c>
      <c r="BU17" s="33">
        <f>VLOOKUP($C64,BARRAS_REGION!$AA$4:$AL$1041,1+BU$2,0)</f>
        <v>0</v>
      </c>
      <c r="BV17" s="33">
        <f>VLOOKUP($C64,BARRAS_REGION!$AA$4:$AL$1041,1+BV$2,0)</f>
        <v>0</v>
      </c>
      <c r="BW17" s="33">
        <f>VLOOKUP($C64,BARRAS_REGION!$AA$4:$AL$1041,1+BW$2,0)</f>
        <v>0</v>
      </c>
      <c r="BX17" s="33">
        <f>VLOOKUP($C64,BARRAS_REGION!$AA$4:$AL$1041,1+BX$2,0)</f>
        <v>1</v>
      </c>
      <c r="BY17" s="33">
        <f>VLOOKUP($C64,BARRAS_REGION!$AA$4:$AL$1041,1+BY$2,0)</f>
        <v>0</v>
      </c>
      <c r="BZ17" s="33">
        <f>VLOOKUP($C64,BARRAS_REGION!$AA$4:$AL$1041,1+BZ$2,0)</f>
        <v>0</v>
      </c>
      <c r="CA17" s="33">
        <f>VLOOKUP($C64,BARRAS_REGION!$AA$4:$AL$1041,1+CA$2,0)</f>
        <v>0</v>
      </c>
      <c r="CB17" s="33">
        <f>VLOOKUP($C64,BARRAS_REGION!$AA$4:$AL$1041,1+CB$2,0)</f>
        <v>0</v>
      </c>
      <c r="CC17" s="37">
        <f t="shared" si="18"/>
        <v>1</v>
      </c>
      <c r="CE17" s="27"/>
      <c r="CF17" s="40" t="s">
        <v>3277</v>
      </c>
      <c r="CG17" s="27" t="s">
        <v>3463</v>
      </c>
      <c r="CH17" s="27"/>
    </row>
    <row r="18" spans="1:86" ht="14.4" x14ac:dyDescent="0.3">
      <c r="A18" s="74">
        <f t="shared" si="4"/>
        <v>17</v>
      </c>
      <c r="B18" s="64">
        <v>2069999080132</v>
      </c>
      <c r="C18" s="68" t="s">
        <v>194</v>
      </c>
      <c r="D18" s="64">
        <v>2069999080132</v>
      </c>
      <c r="E18" s="17"/>
      <c r="F18" s="17" t="s">
        <v>3442</v>
      </c>
      <c r="G18" s="17">
        <v>13</v>
      </c>
      <c r="J18" s="14">
        <f>+COUNTIF(MEDIDORES!G:G,C18)</f>
        <v>32</v>
      </c>
      <c r="N18" s="15"/>
      <c r="AH18" s="20" t="str">
        <f t="shared" si="14"/>
        <v>ELAVELLANO____</v>
      </c>
      <c r="AI18" s="30">
        <f t="shared" si="6"/>
        <v>1</v>
      </c>
      <c r="AK18" s="26" t="s">
        <v>3278</v>
      </c>
      <c r="AL18" s="31">
        <v>999938</v>
      </c>
      <c r="AN18" t="e">
        <f t="shared" si="7"/>
        <v>#N/A</v>
      </c>
      <c r="AP18" s="20" t="e">
        <f t="shared" si="16"/>
        <v>#N/A</v>
      </c>
      <c r="AU18" s="20" t="e">
        <f t="shared" si="8"/>
        <v>#N/A</v>
      </c>
      <c r="AV18" s="20" t="e">
        <f t="shared" si="11"/>
        <v>#N/A</v>
      </c>
      <c r="BD18" s="32" t="str">
        <f t="shared" si="15"/>
        <v>023</v>
      </c>
      <c r="BG18" s="33">
        <v>0</v>
      </c>
      <c r="BH18" s="38">
        <v>0</v>
      </c>
      <c r="BI18" s="38">
        <v>0</v>
      </c>
      <c r="BJ18" s="38">
        <v>0</v>
      </c>
      <c r="BK18" s="38">
        <v>0</v>
      </c>
      <c r="BL18" s="38">
        <v>0</v>
      </c>
      <c r="BM18" s="39">
        <v>0</v>
      </c>
      <c r="BN18" s="36">
        <v>1</v>
      </c>
      <c r="BO18" s="36">
        <f t="shared" si="17"/>
        <v>1</v>
      </c>
      <c r="BR18" s="33">
        <f>VLOOKUP($C65,BARRAS_REGION!$AA$4:$AL$1041,1+BR$2,0)</f>
        <v>0</v>
      </c>
      <c r="BS18" s="33">
        <f>VLOOKUP($C65,BARRAS_REGION!$AA$4:$AL$1041,1+BS$2,0)</f>
        <v>0</v>
      </c>
      <c r="BT18" s="33">
        <f>VLOOKUP($C65,BARRAS_REGION!$AA$4:$AL$1041,1+BT$2,0)</f>
        <v>0</v>
      </c>
      <c r="BU18" s="33">
        <f>VLOOKUP($C65,BARRAS_REGION!$AA$4:$AL$1041,1+BU$2,0)</f>
        <v>0</v>
      </c>
      <c r="BV18" s="33">
        <f>VLOOKUP($C65,BARRAS_REGION!$AA$4:$AL$1041,1+BV$2,0)</f>
        <v>0</v>
      </c>
      <c r="BW18" s="33">
        <f>VLOOKUP($C65,BARRAS_REGION!$AA$4:$AL$1041,1+BW$2,0)</f>
        <v>0</v>
      </c>
      <c r="BX18" s="33">
        <f>VLOOKUP($C65,BARRAS_REGION!$AA$4:$AL$1041,1+BX$2,0)</f>
        <v>1</v>
      </c>
      <c r="BY18" s="33">
        <f>VLOOKUP($C65,BARRAS_REGION!$AA$4:$AL$1041,1+BY$2,0)</f>
        <v>0</v>
      </c>
      <c r="BZ18" s="33">
        <f>VLOOKUP($C65,BARRAS_REGION!$AA$4:$AL$1041,1+BZ$2,0)</f>
        <v>0</v>
      </c>
      <c r="CA18" s="33">
        <f>VLOOKUP($C65,BARRAS_REGION!$AA$4:$AL$1041,1+CA$2,0)</f>
        <v>0</v>
      </c>
      <c r="CB18" s="33">
        <f>VLOOKUP($C65,BARRAS_REGION!$AA$4:$AL$1041,1+CB$2,0)</f>
        <v>0</v>
      </c>
      <c r="CC18" s="37">
        <f t="shared" si="18"/>
        <v>1</v>
      </c>
      <c r="CE18" s="27"/>
      <c r="CF18" s="40" t="s">
        <v>3279</v>
      </c>
      <c r="CG18" s="27" t="s">
        <v>3466</v>
      </c>
      <c r="CH18" s="27"/>
    </row>
    <row r="19" spans="1:86" ht="14.4" x14ac:dyDescent="0.3">
      <c r="A19" s="74">
        <f t="shared" si="4"/>
        <v>17</v>
      </c>
      <c r="B19" s="64">
        <v>2109999030132</v>
      </c>
      <c r="C19" s="148" t="s">
        <v>1821</v>
      </c>
      <c r="D19" s="64">
        <v>2109999030132</v>
      </c>
      <c r="E19" s="17"/>
      <c r="F19" s="17" t="s">
        <v>6555</v>
      </c>
      <c r="G19" s="17">
        <v>10</v>
      </c>
      <c r="J19" s="14">
        <f>+COUNTIF(MEDIDORES!G:G,C19)</f>
        <v>16</v>
      </c>
      <c r="N19" s="15"/>
      <c r="AH19" s="82" t="str">
        <f t="shared" si="14"/>
        <v>ELMANZANO_____</v>
      </c>
      <c r="AI19" s="30">
        <f t="shared" si="6"/>
        <v>1</v>
      </c>
      <c r="AK19" s="26" t="s">
        <v>3280</v>
      </c>
      <c r="AL19" s="31">
        <v>999933</v>
      </c>
      <c r="AN19" t="e">
        <f t="shared" si="7"/>
        <v>#N/A</v>
      </c>
      <c r="AP19" s="20" t="e">
        <f t="shared" si="16"/>
        <v>#N/A</v>
      </c>
      <c r="AU19" s="20" t="e">
        <f t="shared" si="8"/>
        <v>#N/A</v>
      </c>
      <c r="AV19" s="20" t="e">
        <f t="shared" si="11"/>
        <v>#N/A</v>
      </c>
      <c r="BD19" s="32" t="str">
        <f t="shared" si="15"/>
        <v>015</v>
      </c>
      <c r="BG19" s="33">
        <v>0</v>
      </c>
      <c r="BH19" s="38">
        <v>0</v>
      </c>
      <c r="BI19" s="38">
        <v>0</v>
      </c>
      <c r="BJ19" s="38">
        <v>0</v>
      </c>
      <c r="BK19" s="38">
        <v>0</v>
      </c>
      <c r="BL19" s="38">
        <v>0</v>
      </c>
      <c r="BM19" s="39">
        <v>0</v>
      </c>
      <c r="BN19" s="36">
        <v>1</v>
      </c>
      <c r="BO19" s="36">
        <f t="shared" si="17"/>
        <v>1</v>
      </c>
      <c r="BR19" s="33">
        <f>VLOOKUP($C66,BARRAS_REGION!$AA$4:$AL$1041,1+BR$2,0)</f>
        <v>0</v>
      </c>
      <c r="BS19" s="33">
        <f>VLOOKUP($C66,BARRAS_REGION!$AA$4:$AL$1041,1+BS$2,0)</f>
        <v>0</v>
      </c>
      <c r="BT19" s="33">
        <f>VLOOKUP($C66,BARRAS_REGION!$AA$4:$AL$1041,1+BT$2,0)</f>
        <v>0</v>
      </c>
      <c r="BU19" s="33">
        <f>VLOOKUP($C66,BARRAS_REGION!$AA$4:$AL$1041,1+BU$2,0)</f>
        <v>0</v>
      </c>
      <c r="BV19" s="33">
        <f>VLOOKUP($C66,BARRAS_REGION!$AA$4:$AL$1041,1+BV$2,0)</f>
        <v>1</v>
      </c>
      <c r="BW19" s="33">
        <f>VLOOKUP($C66,BARRAS_REGION!$AA$4:$AL$1041,1+BW$2,0)</f>
        <v>0</v>
      </c>
      <c r="BX19" s="33">
        <f>VLOOKUP($C66,BARRAS_REGION!$AA$4:$AL$1041,1+BX$2,0)</f>
        <v>0</v>
      </c>
      <c r="BY19" s="33">
        <f>VLOOKUP($C66,BARRAS_REGION!$AA$4:$AL$1041,1+BY$2,0)</f>
        <v>0</v>
      </c>
      <c r="BZ19" s="33">
        <f>VLOOKUP($C66,BARRAS_REGION!$AA$4:$AL$1041,1+BZ$2,0)</f>
        <v>0</v>
      </c>
      <c r="CA19" s="33">
        <f>VLOOKUP($C66,BARRAS_REGION!$AA$4:$AL$1041,1+CA$2,0)</f>
        <v>0</v>
      </c>
      <c r="CB19" s="33">
        <f>VLOOKUP($C66,BARRAS_REGION!$AA$4:$AL$1041,1+CB$2,0)</f>
        <v>0</v>
      </c>
      <c r="CC19" s="37">
        <f t="shared" si="18"/>
        <v>1</v>
      </c>
      <c r="CE19" s="27"/>
      <c r="CF19" s="40" t="s">
        <v>6574</v>
      </c>
      <c r="CG19" s="27" t="s">
        <v>3442</v>
      </c>
      <c r="CH19" s="27"/>
    </row>
    <row r="20" spans="1:86" ht="14.4" x14ac:dyDescent="0.3">
      <c r="A20" s="74">
        <f t="shared" si="4"/>
        <v>17</v>
      </c>
      <c r="B20" s="64">
        <v>2089998880232</v>
      </c>
      <c r="C20" s="149" t="s">
        <v>2722</v>
      </c>
      <c r="D20" s="64">
        <v>2089998880232</v>
      </c>
      <c r="E20" s="18" t="s">
        <v>509</v>
      </c>
      <c r="F20" s="17" t="s">
        <v>3459</v>
      </c>
      <c r="G20" s="17">
        <v>8</v>
      </c>
      <c r="J20" s="14">
        <f>+COUNTIF(MEDIDORES!G:G,C20)</f>
        <v>10</v>
      </c>
      <c r="N20" s="15"/>
      <c r="AH20" s="20" t="str">
        <f t="shared" si="14"/>
        <v>EMPALME_______</v>
      </c>
      <c r="AI20" s="30">
        <f t="shared" si="6"/>
        <v>1</v>
      </c>
      <c r="AK20" s="26" t="s">
        <v>3282</v>
      </c>
      <c r="AL20" s="31">
        <v>999928</v>
      </c>
      <c r="AN20" t="e">
        <f t="shared" si="7"/>
        <v>#N/A</v>
      </c>
      <c r="AP20" s="20" t="e">
        <f t="shared" si="16"/>
        <v>#N/A</v>
      </c>
      <c r="AU20" s="20" t="e">
        <f t="shared" si="8"/>
        <v>#N/A</v>
      </c>
      <c r="AV20" s="20" t="e">
        <f t="shared" si="11"/>
        <v>#N/A</v>
      </c>
      <c r="BD20" s="32" t="str">
        <f t="shared" si="15"/>
        <v>013</v>
      </c>
      <c r="BG20" s="33">
        <v>0</v>
      </c>
      <c r="BH20" s="38">
        <v>0</v>
      </c>
      <c r="BI20" s="38">
        <v>0</v>
      </c>
      <c r="BJ20" s="38">
        <v>0</v>
      </c>
      <c r="BK20" s="38">
        <v>0</v>
      </c>
      <c r="BL20" s="38">
        <v>0</v>
      </c>
      <c r="BM20" s="39">
        <v>0</v>
      </c>
      <c r="BN20" s="36">
        <v>1</v>
      </c>
      <c r="BO20" s="36">
        <f t="shared" si="17"/>
        <v>1</v>
      </c>
      <c r="BR20" s="33">
        <f>VLOOKUP($C67,BARRAS_REGION!$AA$4:$AL$1041,1+BR$2,0)</f>
        <v>0</v>
      </c>
      <c r="BS20" s="33">
        <f>VLOOKUP($C67,BARRAS_REGION!$AA$4:$AL$1041,1+BS$2,0)</f>
        <v>0</v>
      </c>
      <c r="BT20" s="33">
        <f>VLOOKUP($C67,BARRAS_REGION!$AA$4:$AL$1041,1+BT$2,0)</f>
        <v>0</v>
      </c>
      <c r="BU20" s="33">
        <f>VLOOKUP($C67,BARRAS_REGION!$AA$4:$AL$1041,1+BU$2,0)</f>
        <v>0</v>
      </c>
      <c r="BV20" s="33">
        <f>VLOOKUP($C67,BARRAS_REGION!$AA$4:$AL$1041,1+BV$2,0)</f>
        <v>0</v>
      </c>
      <c r="BW20" s="33">
        <f>VLOOKUP($C67,BARRAS_REGION!$AA$4:$AL$1041,1+BW$2,0)</f>
        <v>0</v>
      </c>
      <c r="BX20" s="33">
        <f>VLOOKUP($C67,BARRAS_REGION!$AA$4:$AL$1041,1+BX$2,0)</f>
        <v>0</v>
      </c>
      <c r="BY20" s="33">
        <f>VLOOKUP($C67,BARRAS_REGION!$AA$4:$AL$1041,1+BY$2,0)</f>
        <v>0</v>
      </c>
      <c r="BZ20" s="33">
        <f>VLOOKUP($C67,BARRAS_REGION!$AA$4:$AL$1041,1+BZ$2,0)</f>
        <v>1</v>
      </c>
      <c r="CA20" s="33">
        <f>VLOOKUP($C67,BARRAS_REGION!$AA$4:$AL$1041,1+CA$2,0)</f>
        <v>0</v>
      </c>
      <c r="CB20" s="33">
        <f>VLOOKUP($C67,BARRAS_REGION!$AA$4:$AL$1041,1+CB$2,0)</f>
        <v>0</v>
      </c>
      <c r="CC20" s="37">
        <f t="shared" si="18"/>
        <v>1</v>
      </c>
      <c r="CE20" s="27"/>
      <c r="CF20" s="40" t="s">
        <v>6575</v>
      </c>
      <c r="CG20" s="27" t="s">
        <v>3470</v>
      </c>
      <c r="CH20" s="27"/>
    </row>
    <row r="21" spans="1:86" ht="14.4" x14ac:dyDescent="0.3">
      <c r="A21" s="74">
        <f t="shared" si="4"/>
        <v>17</v>
      </c>
      <c r="B21" s="64">
        <v>2089998780132</v>
      </c>
      <c r="C21" s="149" t="s">
        <v>148</v>
      </c>
      <c r="D21" s="64">
        <v>2089998780132</v>
      </c>
      <c r="E21" s="18"/>
      <c r="F21" s="17" t="s">
        <v>3459</v>
      </c>
      <c r="G21" s="17">
        <v>8</v>
      </c>
      <c r="J21" s="14">
        <f>+COUNTIF(MEDIDORES!G:G,C21)</f>
        <v>8</v>
      </c>
      <c r="N21" s="15"/>
      <c r="AH21" s="20" t="str">
        <f t="shared" si="14"/>
        <v>ESCUADRON_____</v>
      </c>
      <c r="AI21" s="30"/>
      <c r="AK21" s="26" t="s">
        <v>7650</v>
      </c>
      <c r="AL21" s="31">
        <v>999926</v>
      </c>
      <c r="AN21" t="e">
        <f t="shared" si="7"/>
        <v>#N/A</v>
      </c>
      <c r="AP21" s="20" t="e">
        <f t="shared" si="16"/>
        <v>#N/A</v>
      </c>
      <c r="AU21" s="20" t="e">
        <f t="shared" si="8"/>
        <v>#N/A</v>
      </c>
      <c r="AV21" s="20" t="e">
        <f t="shared" si="11"/>
        <v>#N/A</v>
      </c>
      <c r="BD21" s="32" t="str">
        <f t="shared" si="15"/>
        <v>015</v>
      </c>
      <c r="BG21" s="33">
        <v>0</v>
      </c>
      <c r="BH21" s="38">
        <v>0</v>
      </c>
      <c r="BI21" s="38">
        <v>0</v>
      </c>
      <c r="BJ21" s="38">
        <v>0</v>
      </c>
      <c r="BK21" s="38">
        <v>0</v>
      </c>
      <c r="BL21" s="38">
        <v>0</v>
      </c>
      <c r="BM21" s="39">
        <v>0</v>
      </c>
      <c r="BN21" s="36">
        <v>1</v>
      </c>
      <c r="BO21" s="36">
        <f>+SUM(BG21:BN21)</f>
        <v>1</v>
      </c>
      <c r="BR21" s="33">
        <f>VLOOKUP($C68,BARRAS_REGION!$AA$4:$AL$1041,1+BR$2,0)</f>
        <v>0</v>
      </c>
      <c r="BS21" s="33">
        <f>VLOOKUP($C68,BARRAS_REGION!$AA$4:$AL$1041,1+BS$2,0)</f>
        <v>0</v>
      </c>
      <c r="BT21" s="33">
        <f>VLOOKUP($C68,BARRAS_REGION!$AA$4:$AL$1041,1+BT$2,0)</f>
        <v>0</v>
      </c>
      <c r="BU21" s="33">
        <f>VLOOKUP($C68,BARRAS_REGION!$AA$4:$AL$1041,1+BU$2,0)</f>
        <v>0</v>
      </c>
      <c r="BV21" s="33">
        <f>VLOOKUP($C68,BARRAS_REGION!$AA$4:$AL$1041,1+BV$2,0)</f>
        <v>0</v>
      </c>
      <c r="BW21" s="33">
        <f>VLOOKUP($C68,BARRAS_REGION!$AA$4:$AL$1041,1+BW$2,0)</f>
        <v>0</v>
      </c>
      <c r="BX21" s="33">
        <f>VLOOKUP($C68,BARRAS_REGION!$AA$4:$AL$1041,1+BX$2,0)</f>
        <v>1</v>
      </c>
      <c r="BY21" s="33">
        <f>VLOOKUP($C68,BARRAS_REGION!$AA$4:$AL$1041,1+BY$2,0)</f>
        <v>0</v>
      </c>
      <c r="BZ21" s="33">
        <f>VLOOKUP($C68,BARRAS_REGION!$AA$4:$AL$1041,1+BZ$2,0)</f>
        <v>0</v>
      </c>
      <c r="CA21" s="33">
        <f>VLOOKUP($C68,BARRAS_REGION!$AA$4:$AL$1041,1+CA$2,0)</f>
        <v>0</v>
      </c>
      <c r="CB21" s="33">
        <f>VLOOKUP($C68,BARRAS_REGION!$AA$4:$AL$1041,1+CB$2,0)</f>
        <v>0</v>
      </c>
      <c r="CC21" s="37">
        <f>+SUM(BR21:CB21)</f>
        <v>1</v>
      </c>
      <c r="CE21" s="27"/>
      <c r="CF21" s="40"/>
      <c r="CG21" s="27"/>
      <c r="CH21" s="27"/>
    </row>
    <row r="22" spans="1:86" ht="14.4" x14ac:dyDescent="0.3">
      <c r="A22" s="74">
        <f>+LEN(C22)</f>
        <v>17</v>
      </c>
      <c r="B22" s="64">
        <v>2089998780232</v>
      </c>
      <c r="C22" s="214" t="s">
        <v>8345</v>
      </c>
      <c r="D22" s="64">
        <f>B22</f>
        <v>2089998780232</v>
      </c>
      <c r="E22" s="215" t="s">
        <v>1066</v>
      </c>
      <c r="F22" s="215" t="s">
        <v>3459</v>
      </c>
      <c r="G22" s="215">
        <v>8</v>
      </c>
      <c r="J22" s="14">
        <f>+COUNTIF(MEDIDORES!G:G,C22)</f>
        <v>4</v>
      </c>
      <c r="N22" s="15"/>
      <c r="AH22" s="82" t="str">
        <f t="shared" si="14"/>
        <v>FATIMA________</v>
      </c>
      <c r="AI22" s="30">
        <f>IF(ISERROR(VLOOKUP(AH22,$AK:$AL,1,0)),1,0)</f>
        <v>1</v>
      </c>
      <c r="AK22" s="26" t="s">
        <v>3283</v>
      </c>
      <c r="AL22" s="31">
        <v>999923</v>
      </c>
      <c r="AN22" t="e">
        <f t="shared" si="7"/>
        <v>#N/A</v>
      </c>
      <c r="AP22" s="20" t="e">
        <f t="shared" si="16"/>
        <v>#N/A</v>
      </c>
      <c r="AU22" s="20" t="e">
        <f t="shared" si="8"/>
        <v>#N/A</v>
      </c>
      <c r="AV22" s="20" t="e">
        <f t="shared" si="11"/>
        <v>#N/A</v>
      </c>
      <c r="BD22" s="32" t="str">
        <f t="shared" si="15"/>
        <v>015</v>
      </c>
      <c r="BG22" s="33">
        <v>0</v>
      </c>
      <c r="BH22" s="38">
        <v>0</v>
      </c>
      <c r="BI22" s="38">
        <v>0</v>
      </c>
      <c r="BJ22" s="38">
        <v>0</v>
      </c>
      <c r="BK22" s="38">
        <v>0</v>
      </c>
      <c r="BL22" s="38">
        <v>0</v>
      </c>
      <c r="BM22" s="39">
        <v>0</v>
      </c>
      <c r="BN22" s="36">
        <v>1</v>
      </c>
      <c r="BO22" s="36">
        <f t="shared" si="17"/>
        <v>1</v>
      </c>
      <c r="BR22" s="33">
        <f>VLOOKUP($C69,BARRAS_REGION!$AA$4:$AL$1041,1+BR$2,0)</f>
        <v>0</v>
      </c>
      <c r="BS22" s="33">
        <f>VLOOKUP($C69,BARRAS_REGION!$AA$4:$AL$1041,1+BS$2,0)</f>
        <v>0</v>
      </c>
      <c r="BT22" s="33">
        <f>VLOOKUP($C69,BARRAS_REGION!$AA$4:$AL$1041,1+BT$2,0)</f>
        <v>0</v>
      </c>
      <c r="BU22" s="33">
        <f>VLOOKUP($C69,BARRAS_REGION!$AA$4:$AL$1041,1+BU$2,0)</f>
        <v>0</v>
      </c>
      <c r="BV22" s="33">
        <f>VLOOKUP($C69,BARRAS_REGION!$AA$4:$AL$1041,1+BV$2,0)</f>
        <v>0</v>
      </c>
      <c r="BW22" s="33">
        <f>VLOOKUP($C69,BARRAS_REGION!$AA$4:$AL$1041,1+BW$2,0)</f>
        <v>0</v>
      </c>
      <c r="BX22" s="33">
        <f>VLOOKUP($C69,BARRAS_REGION!$AA$4:$AL$1041,1+BX$2,0)</f>
        <v>0</v>
      </c>
      <c r="BY22" s="33">
        <f>VLOOKUP($C69,BARRAS_REGION!$AA$4:$AL$1041,1+BY$2,0)</f>
        <v>0</v>
      </c>
      <c r="BZ22" s="33">
        <f>VLOOKUP($C69,BARRAS_REGION!$AA$4:$AL$1041,1+BZ$2,0)</f>
        <v>0</v>
      </c>
      <c r="CA22" s="33">
        <f>VLOOKUP($C69,BARRAS_REGION!$AA$4:$AL$1041,1+CA$2,0)</f>
        <v>1</v>
      </c>
      <c r="CB22" s="33">
        <f>VLOOKUP($C69,BARRAS_REGION!$AA$4:$AL$1041,1+CB$2,0)</f>
        <v>0</v>
      </c>
      <c r="CC22" s="37">
        <f t="shared" si="18"/>
        <v>1</v>
      </c>
      <c r="CE22" s="27"/>
      <c r="CF22" s="40"/>
      <c r="CG22" s="27"/>
      <c r="CH22" s="27"/>
    </row>
    <row r="23" spans="1:86" ht="14.4" x14ac:dyDescent="0.3">
      <c r="A23" s="74">
        <f t="shared" si="4"/>
        <v>17</v>
      </c>
      <c r="B23" s="64">
        <v>2109998680232</v>
      </c>
      <c r="C23" s="149" t="s">
        <v>1936</v>
      </c>
      <c r="D23" s="64">
        <v>2109998680232</v>
      </c>
      <c r="E23" s="18" t="s">
        <v>1068</v>
      </c>
      <c r="F23" s="17" t="s">
        <v>6555</v>
      </c>
      <c r="G23" s="17">
        <v>10</v>
      </c>
      <c r="J23" s="14">
        <f>+COUNTIF(MEDIDORES!G:G,C23)</f>
        <v>13</v>
      </c>
      <c r="N23" s="15"/>
      <c r="AH23" s="20" t="str">
        <f t="shared" si="14"/>
        <v>FIBRANOVA_____</v>
      </c>
      <c r="AI23" s="30">
        <f>IF(ISERROR(VLOOKUP(AH23,$AK:$AL,1,0)),1,0)</f>
        <v>1</v>
      </c>
      <c r="AK23" s="26" t="s">
        <v>8332</v>
      </c>
      <c r="AL23" s="31">
        <v>999920</v>
      </c>
      <c r="AN23" t="e">
        <f t="shared" si="7"/>
        <v>#N/A</v>
      </c>
      <c r="AP23" s="20" t="e">
        <f t="shared" si="16"/>
        <v>#N/A</v>
      </c>
      <c r="AU23" s="20" t="e">
        <f t="shared" si="8"/>
        <v>#N/A</v>
      </c>
      <c r="AV23" s="20" t="e">
        <f t="shared" si="11"/>
        <v>#N/A</v>
      </c>
      <c r="BD23" s="32" t="str">
        <f t="shared" si="15"/>
        <v>066</v>
      </c>
      <c r="BG23" s="33">
        <v>0</v>
      </c>
      <c r="BH23" s="38">
        <v>0</v>
      </c>
      <c r="BI23" s="38">
        <v>0</v>
      </c>
      <c r="BJ23" s="38">
        <v>0</v>
      </c>
      <c r="BK23" s="38">
        <v>0</v>
      </c>
      <c r="BL23" s="38">
        <v>0</v>
      </c>
      <c r="BM23" s="39">
        <v>0</v>
      </c>
      <c r="BN23" s="36">
        <v>1</v>
      </c>
      <c r="BO23" s="36">
        <f t="shared" ref="BO23:BO29" si="19">+SUM(BG23:BN23)</f>
        <v>1</v>
      </c>
      <c r="BR23" s="33">
        <f>VLOOKUP($C70,BARRAS_REGION!$AA$4:$AL$1041,1+BR$2,0)</f>
        <v>0</v>
      </c>
      <c r="BS23" s="33">
        <f>VLOOKUP($C70,BARRAS_REGION!$AA$4:$AL$1041,1+BS$2,0)</f>
        <v>0</v>
      </c>
      <c r="BT23" s="33">
        <f>VLOOKUP($C70,BARRAS_REGION!$AA$4:$AL$1041,1+BT$2,0)</f>
        <v>0</v>
      </c>
      <c r="BU23" s="33">
        <f>VLOOKUP($C70,BARRAS_REGION!$AA$4:$AL$1041,1+BU$2,0)</f>
        <v>0</v>
      </c>
      <c r="BV23" s="33">
        <f>VLOOKUP($C70,BARRAS_REGION!$AA$4:$AL$1041,1+BV$2,0)</f>
        <v>0</v>
      </c>
      <c r="BW23" s="33">
        <f>VLOOKUP($C70,BARRAS_REGION!$AA$4:$AL$1041,1+BW$2,0)</f>
        <v>0</v>
      </c>
      <c r="BX23" s="33">
        <f>VLOOKUP($C70,BARRAS_REGION!$AA$4:$AL$1041,1+BX$2,0)</f>
        <v>1</v>
      </c>
      <c r="BY23" s="33">
        <f>VLOOKUP($C70,BARRAS_REGION!$AA$4:$AL$1041,1+BY$2,0)</f>
        <v>0</v>
      </c>
      <c r="BZ23" s="33">
        <f>VLOOKUP($C70,BARRAS_REGION!$AA$4:$AL$1041,1+BZ$2,0)</f>
        <v>0</v>
      </c>
      <c r="CA23" s="33">
        <f>VLOOKUP($C70,BARRAS_REGION!$AA$4:$AL$1041,1+CA$2,0)</f>
        <v>0</v>
      </c>
      <c r="CB23" s="33">
        <f>VLOOKUP($C70,BARRAS_REGION!$AA$4:$AL$1041,1+CB$2,0)</f>
        <v>0</v>
      </c>
      <c r="CC23" s="37">
        <f t="shared" ref="CC23:CC29" si="20">+SUM(BR23:CB23)</f>
        <v>1</v>
      </c>
      <c r="CE23" s="27"/>
      <c r="CF23" s="40"/>
      <c r="CG23" s="27"/>
      <c r="CH23" s="27"/>
    </row>
    <row r="24" spans="1:86" ht="14.4" x14ac:dyDescent="0.3">
      <c r="A24" s="74">
        <f t="shared" si="4"/>
        <v>17</v>
      </c>
      <c r="B24" s="64">
        <v>2089998630132</v>
      </c>
      <c r="C24" s="149" t="s">
        <v>1538</v>
      </c>
      <c r="D24" s="64">
        <v>2089998630132</v>
      </c>
      <c r="E24" s="18"/>
      <c r="F24" s="17" t="s">
        <v>3459</v>
      </c>
      <c r="G24" s="17">
        <v>8</v>
      </c>
      <c r="J24" s="14">
        <f>+COUNTIF(MEDIDORES!G:G,C24)</f>
        <v>11</v>
      </c>
      <c r="N24" s="15"/>
      <c r="AH24" s="20" t="str">
        <f t="shared" si="14"/>
        <v>FRUTILLAR_____</v>
      </c>
      <c r="AI24" s="30">
        <f>IF(ISERROR(VLOOKUP(AH24,$AK:$AL,1,0)),1,0)</f>
        <v>1</v>
      </c>
      <c r="AK24" s="26" t="s">
        <v>3285</v>
      </c>
      <c r="AL24" s="31">
        <v>999918</v>
      </c>
      <c r="AN24" t="e">
        <f t="shared" si="7"/>
        <v>#N/A</v>
      </c>
      <c r="AP24" s="20" t="e">
        <f t="shared" si="16"/>
        <v>#N/A</v>
      </c>
      <c r="AU24" s="20" t="e">
        <f t="shared" si="8"/>
        <v>#N/A</v>
      </c>
      <c r="AV24" s="20" t="e">
        <f t="shared" si="11"/>
        <v>#N/A</v>
      </c>
      <c r="BD24" s="32" t="str">
        <f t="shared" si="15"/>
        <v>013</v>
      </c>
      <c r="BG24" s="33">
        <v>0</v>
      </c>
      <c r="BH24" s="38">
        <v>0</v>
      </c>
      <c r="BI24" s="38">
        <v>0</v>
      </c>
      <c r="BJ24" s="38">
        <v>0</v>
      </c>
      <c r="BK24" s="38">
        <v>0</v>
      </c>
      <c r="BL24" s="38">
        <v>0</v>
      </c>
      <c r="BM24" s="39">
        <v>0</v>
      </c>
      <c r="BN24" s="36">
        <v>1</v>
      </c>
      <c r="BO24" s="36">
        <f t="shared" si="19"/>
        <v>1</v>
      </c>
      <c r="BR24" s="33">
        <f>VLOOKUP($C71,BARRAS_REGION!$AA$4:$AL$1041,1+BR$2,0)</f>
        <v>0</v>
      </c>
      <c r="BS24" s="33">
        <f>VLOOKUP($C71,BARRAS_REGION!$AA$4:$AL$1041,1+BS$2,0)</f>
        <v>0</v>
      </c>
      <c r="BT24" s="33">
        <f>VLOOKUP($C71,BARRAS_REGION!$AA$4:$AL$1041,1+BT$2,0)</f>
        <v>0</v>
      </c>
      <c r="BU24" s="33">
        <f>VLOOKUP($C71,BARRAS_REGION!$AA$4:$AL$1041,1+BU$2,0)</f>
        <v>0</v>
      </c>
      <c r="BV24" s="33">
        <f>VLOOKUP($C71,BARRAS_REGION!$AA$4:$AL$1041,1+BV$2,0)</f>
        <v>0</v>
      </c>
      <c r="BW24" s="33">
        <f>VLOOKUP($C71,BARRAS_REGION!$AA$4:$AL$1041,1+BW$2,0)</f>
        <v>0</v>
      </c>
      <c r="BX24" s="33">
        <f>VLOOKUP($C71,BARRAS_REGION!$AA$4:$AL$1041,1+BX$2,0)</f>
        <v>0</v>
      </c>
      <c r="BY24" s="33">
        <f>VLOOKUP($C71,BARRAS_REGION!$AA$4:$AL$1041,1+BY$2,0)</f>
        <v>0</v>
      </c>
      <c r="BZ24" s="33">
        <f>VLOOKUP($C71,BARRAS_REGION!$AA$4:$AL$1041,1+BZ$2,0)</f>
        <v>1</v>
      </c>
      <c r="CA24" s="33">
        <f>VLOOKUP($C71,BARRAS_REGION!$AA$4:$AL$1041,1+CA$2,0)</f>
        <v>0</v>
      </c>
      <c r="CB24" s="33">
        <f>VLOOKUP($C71,BARRAS_REGION!$AA$4:$AL$1041,1+CB$2,0)</f>
        <v>0</v>
      </c>
      <c r="CC24" s="37">
        <f t="shared" si="20"/>
        <v>1</v>
      </c>
      <c r="CE24" s="27"/>
      <c r="CF24" s="40"/>
      <c r="CG24" s="27"/>
      <c r="CH24" s="27"/>
    </row>
    <row r="25" spans="1:86" ht="14.4" x14ac:dyDescent="0.3">
      <c r="A25" s="74">
        <f>+LEN(C25)</f>
        <v>17</v>
      </c>
      <c r="B25" s="64">
        <v>2089998630662</v>
      </c>
      <c r="C25" s="149" t="s">
        <v>1537</v>
      </c>
      <c r="D25" s="64">
        <v>2089998630662</v>
      </c>
      <c r="E25" s="18"/>
      <c r="F25" s="17" t="s">
        <v>3459</v>
      </c>
      <c r="G25" s="17">
        <v>8</v>
      </c>
      <c r="J25" s="14">
        <f>+COUNTIF(MEDIDORES!G:G,C25)</f>
        <v>2</v>
      </c>
      <c r="N25" s="15"/>
      <c r="AH25" s="20" t="str">
        <f t="shared" ref="AH25:AH39" si="21">IF(LEN(C73)=17,LEFT(C73,14),-1)</f>
        <v>GORBEA________</v>
      </c>
      <c r="AI25" s="30">
        <f>IF(ISERROR(VLOOKUP(AH25,$AK:$AL,1,0)),1,0)</f>
        <v>0</v>
      </c>
      <c r="AK25" s="26" t="s">
        <v>8331</v>
      </c>
      <c r="AL25" s="31">
        <v>999915</v>
      </c>
      <c r="AN25">
        <f t="shared" si="7"/>
        <v>999625</v>
      </c>
      <c r="AP25" s="20" t="str">
        <f t="shared" si="16"/>
        <v>999625</v>
      </c>
      <c r="AU25" s="20" t="str">
        <f t="shared" si="8"/>
        <v>209999625013</v>
      </c>
      <c r="AV25" s="20" t="str">
        <f t="shared" si="11"/>
        <v>209999625013</v>
      </c>
      <c r="BD25" s="32" t="str">
        <f t="shared" ref="BD25:BD39" si="22">+RIGHT(C73,3)</f>
        <v>013</v>
      </c>
      <c r="BG25" s="33">
        <v>0</v>
      </c>
      <c r="BH25" s="38">
        <v>0</v>
      </c>
      <c r="BI25" s="38">
        <v>0</v>
      </c>
      <c r="BJ25" s="38">
        <v>0</v>
      </c>
      <c r="BK25" s="38">
        <v>0</v>
      </c>
      <c r="BL25" s="38">
        <v>0</v>
      </c>
      <c r="BM25" s="39">
        <v>0</v>
      </c>
      <c r="BN25" s="36">
        <v>1</v>
      </c>
      <c r="BO25" s="36">
        <f t="shared" si="19"/>
        <v>1</v>
      </c>
      <c r="BR25" s="33">
        <f>VLOOKUP($C73,BARRAS_REGION!$AA$4:$AL$1041,1+BR$2,0)</f>
        <v>0</v>
      </c>
      <c r="BS25" s="33">
        <f>VLOOKUP($C73,BARRAS_REGION!$AA$4:$AL$1041,1+BS$2,0)</f>
        <v>0</v>
      </c>
      <c r="BT25" s="33">
        <f>VLOOKUP($C73,BARRAS_REGION!$AA$4:$AL$1041,1+BT$2,0)</f>
        <v>0</v>
      </c>
      <c r="BU25" s="33">
        <f>VLOOKUP($C73,BARRAS_REGION!$AA$4:$AL$1041,1+BU$2,0)</f>
        <v>0</v>
      </c>
      <c r="BV25" s="33">
        <f>VLOOKUP($C73,BARRAS_REGION!$AA$4:$AL$1041,1+BV$2,0)</f>
        <v>0</v>
      </c>
      <c r="BW25" s="33">
        <f>VLOOKUP($C73,BARRAS_REGION!$AA$4:$AL$1041,1+BW$2,0)</f>
        <v>0</v>
      </c>
      <c r="BX25" s="33">
        <f>VLOOKUP($C73,BARRAS_REGION!$AA$4:$AL$1041,1+BX$2,0)</f>
        <v>0</v>
      </c>
      <c r="BY25" s="33">
        <f>VLOOKUP($C73,BARRAS_REGION!$AA$4:$AL$1041,1+BY$2,0)</f>
        <v>1</v>
      </c>
      <c r="BZ25" s="33">
        <f>VLOOKUP($C73,BARRAS_REGION!$AA$4:$AL$1041,1+BZ$2,0)</f>
        <v>0</v>
      </c>
      <c r="CA25" s="33">
        <f>VLOOKUP($C73,BARRAS_REGION!$AA$4:$AL$1041,1+CA$2,0)</f>
        <v>0</v>
      </c>
      <c r="CB25" s="33">
        <f>VLOOKUP($C73,BARRAS_REGION!$AA$4:$AL$1041,1+CB$2,0)</f>
        <v>0</v>
      </c>
      <c r="CC25" s="37">
        <f t="shared" si="20"/>
        <v>1</v>
      </c>
      <c r="CE25" s="27"/>
      <c r="CF25" s="40"/>
      <c r="CG25" s="27"/>
      <c r="CH25" s="27"/>
    </row>
    <row r="26" spans="1:86" ht="14.4" x14ac:dyDescent="0.3">
      <c r="A26" s="74">
        <f t="shared" si="4"/>
        <v>17</v>
      </c>
      <c r="B26" s="64">
        <v>2079998530132</v>
      </c>
      <c r="C26" s="148" t="s">
        <v>250</v>
      </c>
      <c r="D26" s="64">
        <v>2079998530132</v>
      </c>
      <c r="E26" s="17"/>
      <c r="F26" s="17" t="s">
        <v>3456</v>
      </c>
      <c r="G26" s="17">
        <v>7</v>
      </c>
      <c r="J26" s="14">
        <f>+COUNTIF(MEDIDORES!G:G,C26)</f>
        <v>24</v>
      </c>
      <c r="N26" s="15"/>
      <c r="AH26" s="20" t="str">
        <f t="shared" si="21"/>
        <v>GRANEROS______</v>
      </c>
      <c r="AI26" s="30">
        <f>IF(ISERROR(VLOOKUP(AH26,$AK:$AL,1,0)),1,0)</f>
        <v>0</v>
      </c>
      <c r="AK26" s="26" t="s">
        <v>3287</v>
      </c>
      <c r="AL26" s="31">
        <v>999913</v>
      </c>
      <c r="AN26">
        <f t="shared" si="7"/>
        <v>999628</v>
      </c>
      <c r="AP26" s="20" t="str">
        <f t="shared" si="16"/>
        <v>999628</v>
      </c>
      <c r="AU26" s="20" t="str">
        <f t="shared" si="8"/>
        <v>206999628015</v>
      </c>
      <c r="AV26" s="20" t="str">
        <f t="shared" si="11"/>
        <v>206999628015</v>
      </c>
      <c r="BD26" s="32" t="str">
        <f t="shared" si="22"/>
        <v>015</v>
      </c>
      <c r="BG26" s="33">
        <v>0</v>
      </c>
      <c r="BH26" s="38">
        <v>0</v>
      </c>
      <c r="BI26" s="38">
        <v>0</v>
      </c>
      <c r="BJ26" s="38">
        <v>0</v>
      </c>
      <c r="BK26" s="38">
        <v>0</v>
      </c>
      <c r="BL26" s="38">
        <v>0</v>
      </c>
      <c r="BM26" s="39">
        <v>0</v>
      </c>
      <c r="BN26" s="36">
        <v>1</v>
      </c>
      <c r="BO26" s="36">
        <f t="shared" si="19"/>
        <v>1</v>
      </c>
      <c r="BR26" s="33">
        <f>VLOOKUP($C74,BARRAS_REGION!$AA$4:$AL$1041,1+BR$2,0)</f>
        <v>0</v>
      </c>
      <c r="BS26" s="33">
        <f>VLOOKUP($C74,BARRAS_REGION!$AA$4:$AL$1041,1+BS$2,0)</f>
        <v>0</v>
      </c>
      <c r="BT26" s="33">
        <f>VLOOKUP($C74,BARRAS_REGION!$AA$4:$AL$1041,1+BT$2,0)</f>
        <v>0</v>
      </c>
      <c r="BU26" s="33">
        <f>VLOOKUP($C74,BARRAS_REGION!$AA$4:$AL$1041,1+BU$2,0)</f>
        <v>0</v>
      </c>
      <c r="BV26" s="33">
        <f>VLOOKUP($C74,BARRAS_REGION!$AA$4:$AL$1041,1+BV$2,0)</f>
        <v>1</v>
      </c>
      <c r="BW26" s="33">
        <f>VLOOKUP($C74,BARRAS_REGION!$AA$4:$AL$1041,1+BW$2,0)</f>
        <v>0</v>
      </c>
      <c r="BX26" s="33">
        <f>VLOOKUP($C74,BARRAS_REGION!$AA$4:$AL$1041,1+BX$2,0)</f>
        <v>0</v>
      </c>
      <c r="BY26" s="33">
        <f>VLOOKUP($C74,BARRAS_REGION!$AA$4:$AL$1041,1+BY$2,0)</f>
        <v>0</v>
      </c>
      <c r="BZ26" s="33">
        <f>VLOOKUP($C74,BARRAS_REGION!$AA$4:$AL$1041,1+BZ$2,0)</f>
        <v>0</v>
      </c>
      <c r="CA26" s="33">
        <f>VLOOKUP($C74,BARRAS_REGION!$AA$4:$AL$1041,1+CA$2,0)</f>
        <v>0</v>
      </c>
      <c r="CB26" s="33">
        <f>VLOOKUP($C74,BARRAS_REGION!$AA$4:$AL$1041,1+CB$2,0)</f>
        <v>0</v>
      </c>
      <c r="CC26" s="37">
        <f t="shared" si="20"/>
        <v>1</v>
      </c>
      <c r="CE26" s="27"/>
      <c r="CF26" s="40"/>
      <c r="CG26" s="27"/>
      <c r="CH26" s="27"/>
    </row>
    <row r="27" spans="1:86" s="109" customFormat="1" ht="14.4" x14ac:dyDescent="0.3">
      <c r="A27" s="74">
        <f>+LEN(C27)</f>
        <v>17</v>
      </c>
      <c r="B27" s="64">
        <v>2079998530662</v>
      </c>
      <c r="C27" s="148" t="s">
        <v>1481</v>
      </c>
      <c r="D27" s="64">
        <v>2079998530662</v>
      </c>
      <c r="E27" s="17"/>
      <c r="F27" s="17" t="s">
        <v>3456</v>
      </c>
      <c r="G27" s="17">
        <v>7</v>
      </c>
      <c r="H27"/>
      <c r="I27"/>
      <c r="J27" s="14">
        <f>+COUNTIF(MEDIDORES!G:G,C27)</f>
        <v>2</v>
      </c>
      <c r="K27"/>
      <c r="M27" s="121"/>
      <c r="N27" s="122"/>
      <c r="AH27" s="111" t="str">
        <f t="shared" si="21"/>
        <v>HOSPITAL______</v>
      </c>
      <c r="AI27" s="123"/>
      <c r="AK27" s="111" t="s">
        <v>3289</v>
      </c>
      <c r="AL27" s="123">
        <v>999908</v>
      </c>
      <c r="AN27" s="109">
        <f t="shared" si="7"/>
        <v>999618</v>
      </c>
      <c r="AP27" s="111" t="str">
        <f>+IF(LEN(AN27)=6,"",IF(LEN(AN27)=5,"0",IF(LEN(AN27)=4,"00",IF(LEN(AN27)=3,"000",IF(LEN(AN27)=2,"0000","00000")))))&amp;AN27</f>
        <v>999618</v>
      </c>
      <c r="AU27" s="111" t="str">
        <f t="shared" si="8"/>
        <v>213999618013</v>
      </c>
      <c r="AV27" s="111" t="str">
        <f>+IF(AT27="",AU27,AT27)</f>
        <v>213999618013</v>
      </c>
      <c r="BD27" s="124" t="str">
        <f t="shared" si="22"/>
        <v>013</v>
      </c>
      <c r="BG27" s="125">
        <v>0</v>
      </c>
      <c r="BH27" s="126">
        <v>0</v>
      </c>
      <c r="BI27" s="126">
        <v>0</v>
      </c>
      <c r="BJ27" s="126">
        <v>0</v>
      </c>
      <c r="BK27" s="126">
        <v>0</v>
      </c>
      <c r="BL27" s="126">
        <v>0</v>
      </c>
      <c r="BM27" s="127">
        <v>0</v>
      </c>
      <c r="BN27" s="128">
        <v>1</v>
      </c>
      <c r="BO27" s="128">
        <f>+SUM(BG27:BN27)</f>
        <v>1</v>
      </c>
      <c r="BR27" s="125">
        <f>VLOOKUP($C75,BARRAS_REGION!$AA$4:$AL$1041,1+BR$2,0)</f>
        <v>0</v>
      </c>
      <c r="BS27" s="125">
        <f>VLOOKUP($C75,BARRAS_REGION!$AA$4:$AL$1041,1+BS$2,0)</f>
        <v>0</v>
      </c>
      <c r="BT27" s="125">
        <f>VLOOKUP($C75,BARRAS_REGION!$AA$4:$AL$1041,1+BT$2,0)</f>
        <v>0</v>
      </c>
      <c r="BU27" s="125">
        <f>VLOOKUP($C75,BARRAS_REGION!$AA$4:$AL$1041,1+BU$2,0)</f>
        <v>0</v>
      </c>
      <c r="BV27" s="125">
        <f>VLOOKUP($C75,BARRAS_REGION!$AA$4:$AL$1041,1+BV$2,0)</f>
        <v>0</v>
      </c>
      <c r="BW27" s="125">
        <f>VLOOKUP($C75,BARRAS_REGION!$AA$4:$AL$1041,1+BW$2,0)</f>
        <v>0</v>
      </c>
      <c r="BX27" s="125">
        <f>VLOOKUP($C75,BARRAS_REGION!$AA$4:$AL$1041,1+BX$2,0)</f>
        <v>0</v>
      </c>
      <c r="BY27" s="125">
        <f>VLOOKUP($C75,BARRAS_REGION!$AA$4:$AL$1041,1+BY$2,0)</f>
        <v>0</v>
      </c>
      <c r="BZ27" s="125">
        <f>VLOOKUP($C75,BARRAS_REGION!$AA$4:$AL$1041,1+BZ$2,0)</f>
        <v>0</v>
      </c>
      <c r="CA27" s="125">
        <f>VLOOKUP($C75,BARRAS_REGION!$AA$4:$AL$1041,1+CA$2,0)</f>
        <v>1</v>
      </c>
      <c r="CB27" s="125">
        <f>VLOOKUP($C75,BARRAS_REGION!$AA$4:$AL$1041,1+CB$2,0)</f>
        <v>0</v>
      </c>
      <c r="CC27" s="129">
        <f>+SUM(BR27:CB27)</f>
        <v>1</v>
      </c>
      <c r="CE27" s="111"/>
      <c r="CF27" s="130"/>
      <c r="CG27" s="111"/>
      <c r="CH27" s="111"/>
    </row>
    <row r="28" spans="1:86" ht="14.4" x14ac:dyDescent="0.3">
      <c r="A28" s="74">
        <f t="shared" si="4"/>
        <v>17</v>
      </c>
      <c r="B28" s="64">
        <v>2089998480132</v>
      </c>
      <c r="C28" s="68" t="s">
        <v>721</v>
      </c>
      <c r="D28" s="64">
        <v>2089998480132</v>
      </c>
      <c r="E28" s="18"/>
      <c r="F28" s="17" t="s">
        <v>3459</v>
      </c>
      <c r="G28" s="17">
        <v>8</v>
      </c>
      <c r="J28" s="14">
        <f>+COUNTIF(MEDIDORES!G:G,C28)</f>
        <v>5</v>
      </c>
      <c r="N28" s="15"/>
      <c r="AH28" s="20" t="str">
        <f t="shared" si="21"/>
        <v>HUALAÑE_______</v>
      </c>
      <c r="AI28" s="30">
        <f t="shared" ref="AI28:AI55" si="23">IF(ISERROR(VLOOKUP(AH28,$AK:$AL,1,0)),1,0)</f>
        <v>0</v>
      </c>
      <c r="AK28" s="26" t="s">
        <v>3293</v>
      </c>
      <c r="AL28" s="31">
        <v>999898</v>
      </c>
      <c r="AN28">
        <f t="shared" si="7"/>
        <v>999613</v>
      </c>
      <c r="AP28" s="20" t="str">
        <f t="shared" si="16"/>
        <v>999613</v>
      </c>
      <c r="AU28" s="20" t="str">
        <f t="shared" si="8"/>
        <v>207999613013</v>
      </c>
      <c r="AV28" s="20" t="str">
        <f t="shared" si="11"/>
        <v>207999613013</v>
      </c>
      <c r="BD28" s="32" t="str">
        <f t="shared" si="22"/>
        <v>013</v>
      </c>
      <c r="BG28" s="33">
        <v>0</v>
      </c>
      <c r="BH28" s="38">
        <v>0</v>
      </c>
      <c r="BI28" s="38">
        <v>0</v>
      </c>
      <c r="BJ28" s="38">
        <v>0</v>
      </c>
      <c r="BK28" s="38">
        <v>0</v>
      </c>
      <c r="BL28" s="38">
        <v>0</v>
      </c>
      <c r="BM28" s="39">
        <v>0</v>
      </c>
      <c r="BN28" s="36">
        <v>1</v>
      </c>
      <c r="BO28" s="36">
        <f t="shared" si="19"/>
        <v>1</v>
      </c>
      <c r="BR28" s="33">
        <f>VLOOKUP($C76,BARRAS_REGION!$AA$4:$AL$1041,1+BR$2,0)</f>
        <v>0</v>
      </c>
      <c r="BS28" s="33">
        <f>VLOOKUP($C76,BARRAS_REGION!$AA$4:$AL$1041,1+BS$2,0)</f>
        <v>0</v>
      </c>
      <c r="BT28" s="33">
        <f>VLOOKUP($C76,BARRAS_REGION!$AA$4:$AL$1041,1+BT$2,0)</f>
        <v>0</v>
      </c>
      <c r="BU28" s="33">
        <f>VLOOKUP($C76,BARRAS_REGION!$AA$4:$AL$1041,1+BU$2,0)</f>
        <v>0</v>
      </c>
      <c r="BV28" s="33">
        <f>VLOOKUP($C76,BARRAS_REGION!$AA$4:$AL$1041,1+BV$2,0)</f>
        <v>0</v>
      </c>
      <c r="BW28" s="33">
        <f>VLOOKUP($C76,BARRAS_REGION!$AA$4:$AL$1041,1+BW$2,0)</f>
        <v>1</v>
      </c>
      <c r="BX28" s="33">
        <f>VLOOKUP($C76,BARRAS_REGION!$AA$4:$AL$1041,1+BX$2,0)</f>
        <v>0</v>
      </c>
      <c r="BY28" s="33">
        <f>VLOOKUP($C76,BARRAS_REGION!$AA$4:$AL$1041,1+BY$2,0)</f>
        <v>0</v>
      </c>
      <c r="BZ28" s="33">
        <f>VLOOKUP($C76,BARRAS_REGION!$AA$4:$AL$1041,1+BZ$2,0)</f>
        <v>0</v>
      </c>
      <c r="CA28" s="33">
        <f>VLOOKUP($C76,BARRAS_REGION!$AA$4:$AL$1041,1+CA$2,0)</f>
        <v>0</v>
      </c>
      <c r="CB28" s="33">
        <f>VLOOKUP($C76,BARRAS_REGION!$AA$4:$AL$1041,1+CB$2,0)</f>
        <v>0</v>
      </c>
      <c r="CC28" s="37">
        <f t="shared" si="20"/>
        <v>1</v>
      </c>
      <c r="CE28" s="27"/>
      <c r="CF28" s="40"/>
      <c r="CG28" s="27"/>
      <c r="CH28" s="27"/>
    </row>
    <row r="29" spans="1:86" ht="14.4" x14ac:dyDescent="0.3">
      <c r="A29" s="74">
        <f t="shared" si="4"/>
        <v>17</v>
      </c>
      <c r="B29" s="64">
        <v>2089998481542</v>
      </c>
      <c r="C29" s="68" t="s">
        <v>587</v>
      </c>
      <c r="D29" s="64">
        <v>2089998481542</v>
      </c>
      <c r="E29" s="17"/>
      <c r="F29" s="17" t="s">
        <v>3459</v>
      </c>
      <c r="G29" s="17">
        <v>8</v>
      </c>
      <c r="J29" s="14">
        <f>+COUNTIF(MEDIDORES!G:G,C29)</f>
        <v>4</v>
      </c>
      <c r="N29" s="15"/>
      <c r="AH29" s="20" t="str">
        <f t="shared" si="21"/>
        <v>HUALTE________</v>
      </c>
      <c r="AI29" s="30">
        <f t="shared" si="23"/>
        <v>0</v>
      </c>
      <c r="AK29" s="26" t="s">
        <v>3295</v>
      </c>
      <c r="AL29" s="31">
        <v>999893</v>
      </c>
      <c r="AN29">
        <f t="shared" si="7"/>
        <v>999603</v>
      </c>
      <c r="AP29" s="20" t="str">
        <f t="shared" si="16"/>
        <v>999603</v>
      </c>
      <c r="AU29" s="20" t="str">
        <f t="shared" si="8"/>
        <v>208999603013</v>
      </c>
      <c r="AV29" s="20" t="str">
        <f t="shared" si="11"/>
        <v>208999603013</v>
      </c>
      <c r="BD29" s="32" t="str">
        <f t="shared" si="22"/>
        <v>013</v>
      </c>
      <c r="BG29" s="33">
        <v>0</v>
      </c>
      <c r="BH29" s="38">
        <v>0</v>
      </c>
      <c r="BI29" s="38">
        <v>0</v>
      </c>
      <c r="BJ29" s="38">
        <v>0</v>
      </c>
      <c r="BK29" s="38">
        <v>0</v>
      </c>
      <c r="BL29" s="38">
        <v>0</v>
      </c>
      <c r="BM29" s="39">
        <v>0</v>
      </c>
      <c r="BN29" s="36">
        <v>1</v>
      </c>
      <c r="BO29" s="36">
        <f t="shared" si="19"/>
        <v>1</v>
      </c>
      <c r="BR29" s="33">
        <f>VLOOKUP($C77,BARRAS_REGION!$AA$4:$AL$1041,1+BR$2,0)</f>
        <v>0</v>
      </c>
      <c r="BS29" s="33">
        <f>VLOOKUP($C77,BARRAS_REGION!$AA$4:$AL$1041,1+BS$2,0)</f>
        <v>0</v>
      </c>
      <c r="BT29" s="33">
        <f>VLOOKUP($C77,BARRAS_REGION!$AA$4:$AL$1041,1+BT$2,0)</f>
        <v>0</v>
      </c>
      <c r="BU29" s="33">
        <f>VLOOKUP($C77,BARRAS_REGION!$AA$4:$AL$1041,1+BU$2,0)</f>
        <v>0</v>
      </c>
      <c r="BV29" s="33">
        <f>VLOOKUP($C77,BARRAS_REGION!$AA$4:$AL$1041,1+BV$2,0)</f>
        <v>0</v>
      </c>
      <c r="BW29" s="33">
        <f>VLOOKUP($C77,BARRAS_REGION!$AA$4:$AL$1041,1+BW$2,0)</f>
        <v>0</v>
      </c>
      <c r="BX29" s="33">
        <f>VLOOKUP($C77,BARRAS_REGION!$AA$4:$AL$1041,1+BX$2,0)</f>
        <v>1</v>
      </c>
      <c r="BY29" s="33">
        <f>VLOOKUP($C77,BARRAS_REGION!$AA$4:$AL$1041,1+BY$2,0)</f>
        <v>0</v>
      </c>
      <c r="BZ29" s="33">
        <f>VLOOKUP($C77,BARRAS_REGION!$AA$4:$AL$1041,1+BZ$2,0)</f>
        <v>0</v>
      </c>
      <c r="CA29" s="33">
        <f>VLOOKUP($C77,BARRAS_REGION!$AA$4:$AL$1041,1+CA$2,0)</f>
        <v>0</v>
      </c>
      <c r="CB29" s="33">
        <f>VLOOKUP($C77,BARRAS_REGION!$AA$4:$AL$1041,1+CB$2,0)</f>
        <v>0</v>
      </c>
      <c r="CC29" s="37">
        <f t="shared" si="20"/>
        <v>1</v>
      </c>
      <c r="CE29" s="27"/>
      <c r="CF29" s="40"/>
      <c r="CG29" s="27"/>
      <c r="CH29" s="27"/>
    </row>
    <row r="30" spans="1:86" ht="14.4" x14ac:dyDescent="0.3">
      <c r="A30" s="74">
        <f t="shared" si="4"/>
        <v>17</v>
      </c>
      <c r="B30" s="64">
        <v>2089998430152</v>
      </c>
      <c r="C30" s="149" t="s">
        <v>195</v>
      </c>
      <c r="D30" s="64">
        <v>2089998430152</v>
      </c>
      <c r="E30" s="18"/>
      <c r="F30" s="17" t="s">
        <v>3459</v>
      </c>
      <c r="G30" s="17">
        <v>8</v>
      </c>
      <c r="J30" s="14">
        <f>+COUNTIF(MEDIDORES!G:G,C30)</f>
        <v>9</v>
      </c>
      <c r="N30" s="15"/>
      <c r="AH30" s="20" t="str">
        <f t="shared" si="21"/>
        <v>IMPERIAL______</v>
      </c>
      <c r="AI30" s="30">
        <f t="shared" si="23"/>
        <v>0</v>
      </c>
      <c r="AK30" s="26" t="s">
        <v>3297</v>
      </c>
      <c r="AL30" s="31">
        <v>999888</v>
      </c>
      <c r="AN30">
        <f t="shared" si="7"/>
        <v>999598</v>
      </c>
      <c r="AP30" s="20" t="str">
        <f t="shared" si="16"/>
        <v>999598</v>
      </c>
      <c r="AU30" s="20" t="str">
        <f t="shared" si="8"/>
        <v>209999598013</v>
      </c>
      <c r="AV30" s="20" t="str">
        <f t="shared" si="11"/>
        <v>209999598013</v>
      </c>
      <c r="BD30" s="32" t="str">
        <f t="shared" si="22"/>
        <v>013</v>
      </c>
      <c r="BG30" s="33">
        <v>1</v>
      </c>
      <c r="BH30" s="38">
        <v>0</v>
      </c>
      <c r="BI30" s="38">
        <v>0</v>
      </c>
      <c r="BJ30" s="38">
        <v>0</v>
      </c>
      <c r="BK30" s="38">
        <v>0</v>
      </c>
      <c r="BL30" s="38">
        <v>0</v>
      </c>
      <c r="BM30" s="39">
        <v>0</v>
      </c>
      <c r="BN30" s="36">
        <v>0</v>
      </c>
      <c r="BO30" s="36">
        <f t="shared" si="12"/>
        <v>1</v>
      </c>
      <c r="BR30" s="33">
        <f>VLOOKUP($C78,BARRAS_REGION!$AA$4:$AL$1041,1+BR$2,0)</f>
        <v>0</v>
      </c>
      <c r="BS30" s="33">
        <f>VLOOKUP($C78,BARRAS_REGION!$AA$4:$AL$1041,1+BS$2,0)</f>
        <v>0</v>
      </c>
      <c r="BT30" s="33">
        <f>VLOOKUP($C78,BARRAS_REGION!$AA$4:$AL$1041,1+BT$2,0)</f>
        <v>0</v>
      </c>
      <c r="BU30" s="33">
        <f>VLOOKUP($C78,BARRAS_REGION!$AA$4:$AL$1041,1+BU$2,0)</f>
        <v>0</v>
      </c>
      <c r="BV30" s="33">
        <f>VLOOKUP($C78,BARRAS_REGION!$AA$4:$AL$1041,1+BV$2,0)</f>
        <v>0</v>
      </c>
      <c r="BW30" s="33">
        <f>VLOOKUP($C78,BARRAS_REGION!$AA$4:$AL$1041,1+BW$2,0)</f>
        <v>0</v>
      </c>
      <c r="BX30" s="33">
        <f>VLOOKUP($C78,BARRAS_REGION!$AA$4:$AL$1041,1+BX$2,0)</f>
        <v>0</v>
      </c>
      <c r="BY30" s="33">
        <f>VLOOKUP($C78,BARRAS_REGION!$AA$4:$AL$1041,1+BY$2,0)</f>
        <v>1</v>
      </c>
      <c r="BZ30" s="33">
        <f>VLOOKUP($C78,BARRAS_REGION!$AA$4:$AL$1041,1+BZ$2,0)</f>
        <v>0</v>
      </c>
      <c r="CA30" s="33">
        <f>VLOOKUP($C78,BARRAS_REGION!$AA$4:$AL$1041,1+CA$2,0)</f>
        <v>0</v>
      </c>
      <c r="CB30" s="33">
        <f>VLOOKUP($C78,BARRAS_REGION!$AA$4:$AL$1041,1+CB$2,0)</f>
        <v>0</v>
      </c>
      <c r="CC30" s="37">
        <f t="shared" si="13"/>
        <v>1</v>
      </c>
      <c r="CE30" s="27"/>
      <c r="CF30" s="40"/>
      <c r="CG30" s="27"/>
      <c r="CH30" s="27"/>
    </row>
    <row r="31" spans="1:86" ht="14.4" x14ac:dyDescent="0.3">
      <c r="A31" s="74">
        <f t="shared" si="4"/>
        <v>17</v>
      </c>
      <c r="B31" s="64">
        <v>2089998380132</v>
      </c>
      <c r="C31" s="149" t="s">
        <v>720</v>
      </c>
      <c r="D31" s="64">
        <v>2089998380132</v>
      </c>
      <c r="E31" s="18"/>
      <c r="F31" s="17" t="s">
        <v>3459</v>
      </c>
      <c r="G31" s="17">
        <v>8</v>
      </c>
      <c r="J31" s="14">
        <f>+COUNTIF(MEDIDORES!G:G,C31)</f>
        <v>48</v>
      </c>
      <c r="N31" s="15"/>
      <c r="AH31" s="20" t="str">
        <f t="shared" si="21"/>
        <v>ISLADMAIPO____</v>
      </c>
      <c r="AI31" s="30">
        <f t="shared" si="23"/>
        <v>0</v>
      </c>
      <c r="AK31" s="26" t="s">
        <v>3299</v>
      </c>
      <c r="AL31" s="31">
        <v>999883</v>
      </c>
      <c r="AN31">
        <f t="shared" si="7"/>
        <v>999583</v>
      </c>
      <c r="AP31" s="20" t="str">
        <f>+IF(LEN(AN31)=6,"",IF(LEN(AN31)=5,"0",IF(LEN(AN31)=4,"00",IF(LEN(AN31)=3,"000",IF(LEN(AN31)=2,"0000","00000")))))&amp;AN31</f>
        <v>999583</v>
      </c>
      <c r="AU31" s="20" t="str">
        <f t="shared" si="8"/>
        <v>213999583013</v>
      </c>
      <c r="AV31" s="20" t="str">
        <f t="shared" si="11"/>
        <v>213999583013</v>
      </c>
      <c r="BD31" s="32" t="str">
        <f t="shared" si="22"/>
        <v>013</v>
      </c>
      <c r="BG31" s="33">
        <v>1</v>
      </c>
      <c r="BH31" s="38">
        <v>0</v>
      </c>
      <c r="BI31" s="38">
        <v>0</v>
      </c>
      <c r="BJ31" s="38">
        <v>0</v>
      </c>
      <c r="BK31" s="38">
        <v>0</v>
      </c>
      <c r="BL31" s="38">
        <v>0</v>
      </c>
      <c r="BM31" s="39">
        <v>0</v>
      </c>
      <c r="BN31" s="36">
        <v>0</v>
      </c>
      <c r="BO31" s="36">
        <f>+SUM(BG31:BN31)</f>
        <v>1</v>
      </c>
      <c r="BR31" s="33">
        <f>VLOOKUP($C79,BARRAS_REGION!$AA$4:$AL$1041,1+BR$2,0)</f>
        <v>0</v>
      </c>
      <c r="BS31" s="33">
        <f>VLOOKUP($C79,BARRAS_REGION!$AA$4:$AL$1041,1+BS$2,0)</f>
        <v>0</v>
      </c>
      <c r="BT31" s="33">
        <f>VLOOKUP($C79,BARRAS_REGION!$AA$4:$AL$1041,1+BT$2,0)</f>
        <v>0</v>
      </c>
      <c r="BU31" s="33">
        <f>VLOOKUP($C79,BARRAS_REGION!$AA$4:$AL$1041,1+BU$2,0)</f>
        <v>0</v>
      </c>
      <c r="BV31" s="33">
        <f>VLOOKUP($C79,BARRAS_REGION!$AA$4:$AL$1041,1+BV$2,0)</f>
        <v>0</v>
      </c>
      <c r="BW31" s="33">
        <f>VLOOKUP($C79,BARRAS_REGION!$AA$4:$AL$1041,1+BW$2,0)</f>
        <v>0</v>
      </c>
      <c r="BX31" s="33">
        <f>VLOOKUP($C79,BARRAS_REGION!$AA$4:$AL$1041,1+BX$2,0)</f>
        <v>0</v>
      </c>
      <c r="BY31" s="33">
        <f>VLOOKUP($C79,BARRAS_REGION!$AA$4:$AL$1041,1+BY$2,0)</f>
        <v>0</v>
      </c>
      <c r="BZ31" s="33">
        <f>VLOOKUP($C79,BARRAS_REGION!$AA$4:$AL$1041,1+BZ$2,0)</f>
        <v>0</v>
      </c>
      <c r="CA31" s="33">
        <f>VLOOKUP($C79,BARRAS_REGION!$AA$4:$AL$1041,1+CA$2,0)</f>
        <v>1</v>
      </c>
      <c r="CB31" s="33">
        <f>VLOOKUP($C79,BARRAS_REGION!$AA$4:$AL$1041,1+CB$2,0)</f>
        <v>0</v>
      </c>
      <c r="CC31" s="37">
        <f>+SUM(BR31:CB31)</f>
        <v>1</v>
      </c>
      <c r="CE31" s="27"/>
      <c r="CF31" s="40"/>
      <c r="CG31" s="27"/>
      <c r="CH31" s="27"/>
    </row>
    <row r="32" spans="1:86" ht="14.4" x14ac:dyDescent="0.3">
      <c r="A32" s="74">
        <f t="shared" si="4"/>
        <v>17</v>
      </c>
      <c r="B32" s="64">
        <v>2069998280132</v>
      </c>
      <c r="C32" s="68" t="s">
        <v>196</v>
      </c>
      <c r="D32" s="64">
        <v>2069998280132</v>
      </c>
      <c r="E32" s="17"/>
      <c r="F32" s="17" t="s">
        <v>3442</v>
      </c>
      <c r="G32" s="17">
        <v>13</v>
      </c>
      <c r="J32" s="14">
        <f>+COUNTIF(MEDIDORES!G:G,C32)</f>
        <v>22</v>
      </c>
      <c r="N32" s="15"/>
      <c r="AH32" s="20" t="str">
        <f t="shared" si="21"/>
        <v>ITAHUE________</v>
      </c>
      <c r="AI32" s="30">
        <f t="shared" si="23"/>
        <v>0</v>
      </c>
      <c r="AK32" s="26" t="s">
        <v>3305</v>
      </c>
      <c r="AL32" s="31">
        <v>999858</v>
      </c>
      <c r="AN32">
        <f t="shared" si="7"/>
        <v>999578</v>
      </c>
      <c r="AP32" s="20" t="str">
        <f t="shared" si="16"/>
        <v>999578</v>
      </c>
      <c r="AU32" s="20" t="str">
        <f t="shared" si="8"/>
        <v>207999578013</v>
      </c>
      <c r="AV32" s="20" t="str">
        <f t="shared" si="11"/>
        <v>207999578013</v>
      </c>
      <c r="BD32" s="32" t="str">
        <f t="shared" si="22"/>
        <v>013</v>
      </c>
      <c r="BG32" s="33">
        <v>0</v>
      </c>
      <c r="BH32" s="38">
        <v>0</v>
      </c>
      <c r="BI32" s="38">
        <v>0</v>
      </c>
      <c r="BJ32" s="38">
        <v>0</v>
      </c>
      <c r="BK32" s="38">
        <v>0</v>
      </c>
      <c r="BL32" s="38">
        <v>0</v>
      </c>
      <c r="BM32" s="39">
        <v>0</v>
      </c>
      <c r="BN32" s="36">
        <v>1</v>
      </c>
      <c r="BO32" s="36">
        <f t="shared" si="12"/>
        <v>1</v>
      </c>
      <c r="BR32" s="33">
        <f>VLOOKUP($C80,BARRAS_REGION!$AA$4:$AL$1041,1+BR$2,0)</f>
        <v>0</v>
      </c>
      <c r="BS32" s="33">
        <f>VLOOKUP($C80,BARRAS_REGION!$AA$4:$AL$1041,1+BS$2,0)</f>
        <v>0</v>
      </c>
      <c r="BT32" s="33">
        <f>VLOOKUP($C80,BARRAS_REGION!$AA$4:$AL$1041,1+BT$2,0)</f>
        <v>0</v>
      </c>
      <c r="BU32" s="33">
        <f>VLOOKUP($C80,BARRAS_REGION!$AA$4:$AL$1041,1+BU$2,0)</f>
        <v>0</v>
      </c>
      <c r="BV32" s="33">
        <f>VLOOKUP($C80,BARRAS_REGION!$AA$4:$AL$1041,1+BV$2,0)</f>
        <v>0</v>
      </c>
      <c r="BW32" s="33">
        <f>VLOOKUP($C80,BARRAS_REGION!$AA$4:$AL$1041,1+BW$2,0)</f>
        <v>1</v>
      </c>
      <c r="BX32" s="33">
        <f>VLOOKUP($C80,BARRAS_REGION!$AA$4:$AL$1041,1+BX$2,0)</f>
        <v>0</v>
      </c>
      <c r="BY32" s="33">
        <f>VLOOKUP($C80,BARRAS_REGION!$AA$4:$AL$1041,1+BY$2,0)</f>
        <v>0</v>
      </c>
      <c r="BZ32" s="33">
        <f>VLOOKUP($C80,BARRAS_REGION!$AA$4:$AL$1041,1+BZ$2,0)</f>
        <v>0</v>
      </c>
      <c r="CA32" s="33">
        <f>VLOOKUP($C80,BARRAS_REGION!$AA$4:$AL$1041,1+CA$2,0)</f>
        <v>0</v>
      </c>
      <c r="CB32" s="33">
        <f>VLOOKUP($C80,BARRAS_REGION!$AA$4:$AL$1041,1+CB$2,0)</f>
        <v>0</v>
      </c>
      <c r="CC32" s="37">
        <f t="shared" si="13"/>
        <v>1</v>
      </c>
      <c r="CE32" s="27"/>
      <c r="CF32" s="40"/>
      <c r="CG32" s="27"/>
      <c r="CH32" s="27"/>
    </row>
    <row r="33" spans="1:86" ht="14.4" x14ac:dyDescent="0.3">
      <c r="A33" s="74">
        <f t="shared" si="4"/>
        <v>17</v>
      </c>
      <c r="B33" s="64">
        <v>214999594023</v>
      </c>
      <c r="C33" s="68" t="s">
        <v>10289</v>
      </c>
      <c r="D33" s="64">
        <v>214999594023</v>
      </c>
      <c r="E33" s="18"/>
      <c r="F33" s="17" t="s">
        <v>3470</v>
      </c>
      <c r="G33" s="17">
        <v>14</v>
      </c>
      <c r="J33" s="14">
        <f>+COUNTIF(MEDIDORES!G:G,C33)</f>
        <v>20</v>
      </c>
      <c r="N33" s="15"/>
      <c r="AH33" s="20" t="str">
        <f t="shared" si="21"/>
        <v>L.ANGELES_____</v>
      </c>
      <c r="AI33" s="30">
        <f t="shared" si="23"/>
        <v>0</v>
      </c>
      <c r="AK33" s="26" t="s">
        <v>7672</v>
      </c>
      <c r="AL33" s="31">
        <v>999855</v>
      </c>
      <c r="AN33">
        <f t="shared" si="7"/>
        <v>999573</v>
      </c>
      <c r="AP33" s="20" t="str">
        <f t="shared" si="16"/>
        <v>999573</v>
      </c>
      <c r="AU33" s="20" t="str">
        <f t="shared" si="8"/>
        <v>208999573013</v>
      </c>
      <c r="AV33" s="20" t="str">
        <f t="shared" si="11"/>
        <v>208999573013</v>
      </c>
      <c r="BD33" s="32" t="str">
        <f t="shared" si="22"/>
        <v>013</v>
      </c>
      <c r="BG33" s="33">
        <v>1</v>
      </c>
      <c r="BH33" s="38">
        <v>0</v>
      </c>
      <c r="BI33" s="38">
        <v>0</v>
      </c>
      <c r="BJ33" s="38">
        <v>0</v>
      </c>
      <c r="BK33" s="38">
        <v>0</v>
      </c>
      <c r="BL33" s="38">
        <v>0</v>
      </c>
      <c r="BM33" s="39">
        <v>0</v>
      </c>
      <c r="BN33" s="36">
        <v>0</v>
      </c>
      <c r="BO33" s="36">
        <f t="shared" si="12"/>
        <v>1</v>
      </c>
      <c r="BR33" s="33">
        <f>VLOOKUP($C81,BARRAS_REGION!$AA$4:$AL$1041,1+BR$2,0)</f>
        <v>0</v>
      </c>
      <c r="BS33" s="33">
        <f>VLOOKUP($C81,BARRAS_REGION!$AA$4:$AL$1041,1+BS$2,0)</f>
        <v>0</v>
      </c>
      <c r="BT33" s="33">
        <f>VLOOKUP($C81,BARRAS_REGION!$AA$4:$AL$1041,1+BT$2,0)</f>
        <v>0</v>
      </c>
      <c r="BU33" s="33">
        <f>VLOOKUP($C81,BARRAS_REGION!$AA$4:$AL$1041,1+BU$2,0)</f>
        <v>0</v>
      </c>
      <c r="BV33" s="33">
        <f>VLOOKUP($C81,BARRAS_REGION!$AA$4:$AL$1041,1+BV$2,0)</f>
        <v>0</v>
      </c>
      <c r="BW33" s="33">
        <f>VLOOKUP($C81,BARRAS_REGION!$AA$4:$AL$1041,1+BW$2,0)</f>
        <v>0</v>
      </c>
      <c r="BX33" s="33">
        <f>VLOOKUP($C81,BARRAS_REGION!$AA$4:$AL$1041,1+BX$2,0)</f>
        <v>1</v>
      </c>
      <c r="BY33" s="33">
        <f>VLOOKUP($C81,BARRAS_REGION!$AA$4:$AL$1041,1+BY$2,0)</f>
        <v>0</v>
      </c>
      <c r="BZ33" s="33">
        <f>VLOOKUP($C81,BARRAS_REGION!$AA$4:$AL$1041,1+BZ$2,0)</f>
        <v>0</v>
      </c>
      <c r="CA33" s="33">
        <f>VLOOKUP($C81,BARRAS_REGION!$AA$4:$AL$1041,1+CA$2,0)</f>
        <v>0</v>
      </c>
      <c r="CB33" s="33">
        <f>VLOOKUP($C81,BARRAS_REGION!$AA$4:$AL$1041,1+CB$2,0)</f>
        <v>0</v>
      </c>
      <c r="CC33" s="37">
        <f t="shared" si="13"/>
        <v>1</v>
      </c>
      <c r="CE33" s="27"/>
      <c r="CF33" s="40"/>
      <c r="CG33" s="27"/>
      <c r="CH33" s="27"/>
    </row>
    <row r="34" spans="1:86" ht="14.4" x14ac:dyDescent="0.3">
      <c r="A34" s="74">
        <f t="shared" si="4"/>
        <v>17</v>
      </c>
      <c r="B34" s="64">
        <v>2099998230132</v>
      </c>
      <c r="C34" s="148" t="s">
        <v>197</v>
      </c>
      <c r="D34" s="64">
        <v>2099998230132</v>
      </c>
      <c r="E34" s="17" t="s">
        <v>509</v>
      </c>
      <c r="F34" s="17" t="s">
        <v>6554</v>
      </c>
      <c r="G34" s="17">
        <v>9</v>
      </c>
      <c r="J34" s="14">
        <f>+COUNTIF(MEDIDORES!G:G,C34)</f>
        <v>29</v>
      </c>
      <c r="N34" s="15"/>
      <c r="AH34" s="20" t="str">
        <f t="shared" si="21"/>
        <v>L.CABRAS______</v>
      </c>
      <c r="AI34" s="30">
        <f t="shared" si="23"/>
        <v>0</v>
      </c>
      <c r="AK34" s="26" t="s">
        <v>7671</v>
      </c>
      <c r="AL34" s="31">
        <v>999854</v>
      </c>
      <c r="AN34">
        <f t="shared" si="7"/>
        <v>999568</v>
      </c>
      <c r="AP34" s="20" t="str">
        <f t="shared" si="16"/>
        <v>999568</v>
      </c>
      <c r="AU34" s="20" t="str">
        <f t="shared" si="8"/>
        <v>213999568013</v>
      </c>
      <c r="AV34" s="20" t="str">
        <f t="shared" si="11"/>
        <v>213999568013</v>
      </c>
      <c r="BD34" s="32" t="str">
        <f t="shared" si="22"/>
        <v>013</v>
      </c>
      <c r="BG34" s="33">
        <v>0</v>
      </c>
      <c r="BH34" s="38">
        <v>0</v>
      </c>
      <c r="BI34" s="38">
        <v>0</v>
      </c>
      <c r="BJ34" s="38">
        <v>0</v>
      </c>
      <c r="BK34" s="38">
        <v>0</v>
      </c>
      <c r="BL34" s="38">
        <v>0</v>
      </c>
      <c r="BM34" s="39">
        <v>0</v>
      </c>
      <c r="BN34" s="36">
        <v>1</v>
      </c>
      <c r="BO34" s="36">
        <f t="shared" si="12"/>
        <v>1</v>
      </c>
      <c r="BR34" s="33">
        <f>VLOOKUP($C82,BARRAS_REGION!$AA$4:$AL$1041,1+BR$2,0)</f>
        <v>0</v>
      </c>
      <c r="BS34" s="33">
        <f>VLOOKUP($C82,BARRAS_REGION!$AA$4:$AL$1041,1+BS$2,0)</f>
        <v>0</v>
      </c>
      <c r="BT34" s="33">
        <f>VLOOKUP($C82,BARRAS_REGION!$AA$4:$AL$1041,1+BT$2,0)</f>
        <v>0</v>
      </c>
      <c r="BU34" s="33">
        <f>VLOOKUP($C82,BARRAS_REGION!$AA$4:$AL$1041,1+BU$2,0)</f>
        <v>0</v>
      </c>
      <c r="BV34" s="33">
        <f>VLOOKUP($C82,BARRAS_REGION!$AA$4:$AL$1041,1+BV$2,0)</f>
        <v>0</v>
      </c>
      <c r="BW34" s="33">
        <f>VLOOKUP($C82,BARRAS_REGION!$AA$4:$AL$1041,1+BW$2,0)</f>
        <v>0</v>
      </c>
      <c r="BX34" s="33">
        <f>VLOOKUP($C82,BARRAS_REGION!$AA$4:$AL$1041,1+BX$2,0)</f>
        <v>0</v>
      </c>
      <c r="BY34" s="33">
        <f>VLOOKUP($C82,BARRAS_REGION!$AA$4:$AL$1041,1+BY$2,0)</f>
        <v>0</v>
      </c>
      <c r="BZ34" s="33">
        <f>VLOOKUP($C82,BARRAS_REGION!$AA$4:$AL$1041,1+BZ$2,0)</f>
        <v>0</v>
      </c>
      <c r="CA34" s="33">
        <f>VLOOKUP($C82,BARRAS_REGION!$AA$4:$AL$1041,1+CA$2,0)</f>
        <v>1</v>
      </c>
      <c r="CB34" s="33">
        <f>VLOOKUP($C82,BARRAS_REGION!$AA$4:$AL$1041,1+CB$2,0)</f>
        <v>0</v>
      </c>
      <c r="CC34" s="37">
        <f t="shared" si="13"/>
        <v>1</v>
      </c>
      <c r="CE34" s="27"/>
      <c r="CF34" s="40"/>
      <c r="CG34" s="27"/>
      <c r="CH34" s="27"/>
    </row>
    <row r="35" spans="1:86" ht="14.4" x14ac:dyDescent="0.3">
      <c r="A35" s="74">
        <f t="shared" si="4"/>
        <v>17</v>
      </c>
      <c r="B35" s="64">
        <v>2089998180132</v>
      </c>
      <c r="C35" s="68" t="s">
        <v>7678</v>
      </c>
      <c r="D35" s="64">
        <v>2089998180132</v>
      </c>
      <c r="E35" s="18" t="s">
        <v>1066</v>
      </c>
      <c r="F35" s="17" t="s">
        <v>3459</v>
      </c>
      <c r="G35" s="17">
        <v>8</v>
      </c>
      <c r="J35" s="14">
        <f>+COUNTIF(MEDIDORES!G:G,C35)</f>
        <v>54</v>
      </c>
      <c r="N35" s="15"/>
      <c r="AH35" s="20" t="str">
        <f t="shared" si="21"/>
        <v>L.COLORADAS___</v>
      </c>
      <c r="AI35" s="30">
        <f t="shared" si="23"/>
        <v>0</v>
      </c>
      <c r="AK35" s="26" t="s">
        <v>3307</v>
      </c>
      <c r="AL35" s="31">
        <v>999853</v>
      </c>
      <c r="AN35">
        <f t="shared" si="7"/>
        <v>999563</v>
      </c>
      <c r="AP35" s="20" t="str">
        <f t="shared" si="16"/>
        <v>999563</v>
      </c>
      <c r="AU35" s="20" t="str">
        <f t="shared" si="8"/>
        <v>208999563013</v>
      </c>
      <c r="AV35" s="20" t="str">
        <f t="shared" si="11"/>
        <v>208999563013</v>
      </c>
      <c r="BD35" s="32" t="str">
        <f t="shared" si="22"/>
        <v>013</v>
      </c>
      <c r="BG35" s="33">
        <v>0</v>
      </c>
      <c r="BH35" s="38">
        <v>0</v>
      </c>
      <c r="BI35" s="38">
        <v>0</v>
      </c>
      <c r="BJ35" s="38">
        <v>0</v>
      </c>
      <c r="BK35" s="38">
        <v>0</v>
      </c>
      <c r="BL35" s="38">
        <v>0</v>
      </c>
      <c r="BM35" s="39">
        <v>0</v>
      </c>
      <c r="BN35" s="36">
        <v>1</v>
      </c>
      <c r="BO35" s="36">
        <f t="shared" si="12"/>
        <v>1</v>
      </c>
      <c r="BR35" s="33">
        <f>VLOOKUP($C83,BARRAS_REGION!$AA$4:$AL$1041,1+BR$2,0)</f>
        <v>0</v>
      </c>
      <c r="BS35" s="33">
        <f>VLOOKUP($C83,BARRAS_REGION!$AA$4:$AL$1041,1+BS$2,0)</f>
        <v>0</v>
      </c>
      <c r="BT35" s="33">
        <f>VLOOKUP($C83,BARRAS_REGION!$AA$4:$AL$1041,1+BT$2,0)</f>
        <v>0</v>
      </c>
      <c r="BU35" s="33">
        <f>VLOOKUP($C83,BARRAS_REGION!$AA$4:$AL$1041,1+BU$2,0)</f>
        <v>0</v>
      </c>
      <c r="BV35" s="33">
        <f>VLOOKUP($C83,BARRAS_REGION!$AA$4:$AL$1041,1+BV$2,0)</f>
        <v>0</v>
      </c>
      <c r="BW35" s="33">
        <f>VLOOKUP($C83,BARRAS_REGION!$AA$4:$AL$1041,1+BW$2,0)</f>
        <v>0</v>
      </c>
      <c r="BX35" s="33">
        <f>VLOOKUP($C83,BARRAS_REGION!$AA$4:$AL$1041,1+BX$2,0)</f>
        <v>1</v>
      </c>
      <c r="BY35" s="33">
        <f>VLOOKUP($C83,BARRAS_REGION!$AA$4:$AL$1041,1+BY$2,0)</f>
        <v>0</v>
      </c>
      <c r="BZ35" s="33">
        <f>VLOOKUP($C83,BARRAS_REGION!$AA$4:$AL$1041,1+BZ$2,0)</f>
        <v>0</v>
      </c>
      <c r="CA35" s="33">
        <f>VLOOKUP($C83,BARRAS_REGION!$AA$4:$AL$1041,1+CA$2,0)</f>
        <v>0</v>
      </c>
      <c r="CB35" s="33">
        <f>VLOOKUP($C83,BARRAS_REGION!$AA$4:$AL$1041,1+CB$2,0)</f>
        <v>0</v>
      </c>
      <c r="CC35" s="37">
        <f t="shared" si="13"/>
        <v>1</v>
      </c>
      <c r="CE35" s="27"/>
      <c r="CF35" s="40"/>
      <c r="CG35" s="27"/>
      <c r="CH35" s="27">
        <v>6</v>
      </c>
    </row>
    <row r="36" spans="1:86" ht="14.4" x14ac:dyDescent="0.3">
      <c r="A36" s="74">
        <f>+LEN(C36)</f>
        <v>17</v>
      </c>
      <c r="B36" s="64">
        <v>2089998182203</v>
      </c>
      <c r="C36" s="68" t="s">
        <v>559</v>
      </c>
      <c r="D36" s="64">
        <v>2089998182203</v>
      </c>
      <c r="E36" s="18" t="s">
        <v>1066</v>
      </c>
      <c r="F36" s="17" t="s">
        <v>3459</v>
      </c>
      <c r="G36" s="17">
        <v>8</v>
      </c>
      <c r="J36" s="14">
        <f>+COUNTIF(MEDIDORES!G:G,C36)</f>
        <v>0</v>
      </c>
      <c r="N36" s="15"/>
      <c r="AH36" s="20" t="str">
        <f t="shared" si="21"/>
        <v>L.LAGOS_______</v>
      </c>
      <c r="AI36" s="30">
        <f t="shared" si="23"/>
        <v>1</v>
      </c>
      <c r="AK36" s="26" t="s">
        <v>3308</v>
      </c>
      <c r="AL36" s="31">
        <v>999848</v>
      </c>
      <c r="AN36" t="e">
        <f t="shared" si="7"/>
        <v>#N/A</v>
      </c>
      <c r="AP36" s="20" t="e">
        <f t="shared" si="16"/>
        <v>#N/A</v>
      </c>
      <c r="AU36" s="20" t="e">
        <f t="shared" si="8"/>
        <v>#N/A</v>
      </c>
      <c r="AV36" s="20" t="e">
        <f t="shared" si="11"/>
        <v>#N/A</v>
      </c>
      <c r="BD36" s="32" t="str">
        <f t="shared" si="22"/>
        <v>013</v>
      </c>
      <c r="BG36" s="33">
        <v>0</v>
      </c>
      <c r="BH36" s="38">
        <v>0</v>
      </c>
      <c r="BI36" s="38">
        <v>0</v>
      </c>
      <c r="BJ36" s="38">
        <v>0</v>
      </c>
      <c r="BK36" s="38">
        <v>0</v>
      </c>
      <c r="BL36" s="38">
        <v>0</v>
      </c>
      <c r="BM36" s="39">
        <v>0</v>
      </c>
      <c r="BN36" s="36">
        <v>1</v>
      </c>
      <c r="BO36" s="36">
        <f t="shared" si="12"/>
        <v>1</v>
      </c>
      <c r="BR36" s="33">
        <f>VLOOKUP($C84,BARRAS_REGION!$AA$4:$AL$1041,1+BR$2,0)</f>
        <v>0</v>
      </c>
      <c r="BS36" s="33">
        <f>VLOOKUP($C84,BARRAS_REGION!$AA$4:$AL$1041,1+BS$2,0)</f>
        <v>0</v>
      </c>
      <c r="BT36" s="33">
        <f>VLOOKUP($C84,BARRAS_REGION!$AA$4:$AL$1041,1+BT$2,0)</f>
        <v>0</v>
      </c>
      <c r="BU36" s="33">
        <f>VLOOKUP($C84,BARRAS_REGION!$AA$4:$AL$1041,1+BU$2,0)</f>
        <v>0</v>
      </c>
      <c r="BV36" s="33">
        <f>VLOOKUP($C84,BARRAS_REGION!$AA$4:$AL$1041,1+BV$2,0)</f>
        <v>0</v>
      </c>
      <c r="BW36" s="33">
        <f>VLOOKUP($C84,BARRAS_REGION!$AA$4:$AL$1041,1+BW$2,0)</f>
        <v>0</v>
      </c>
      <c r="BX36" s="33">
        <f>VLOOKUP($C84,BARRAS_REGION!$AA$4:$AL$1041,1+BX$2,0)</f>
        <v>0</v>
      </c>
      <c r="BY36" s="33">
        <f>VLOOKUP($C84,BARRAS_REGION!$AA$4:$AL$1041,1+BY$2,0)</f>
        <v>0</v>
      </c>
      <c r="BZ36" s="33">
        <f>VLOOKUP($C84,BARRAS_REGION!$AA$4:$AL$1041,1+BZ$2,0)</f>
        <v>0</v>
      </c>
      <c r="CA36" s="33">
        <f>VLOOKUP($C84,BARRAS_REGION!$AA$4:$AL$1041,1+CA$2,0)</f>
        <v>0</v>
      </c>
      <c r="CB36" s="33">
        <f>VLOOKUP($C84,BARRAS_REGION!$AA$4:$AL$1041,1+CB$2,0)</f>
        <v>1</v>
      </c>
      <c r="CC36" s="37">
        <f t="shared" ref="CC36:CC41" si="24">+SUM(BR36:CB36)</f>
        <v>1</v>
      </c>
      <c r="CE36" s="27"/>
      <c r="CF36" s="40"/>
      <c r="CG36" s="27"/>
      <c r="CH36" s="27"/>
    </row>
    <row r="37" spans="1:86" ht="14.4" x14ac:dyDescent="0.3">
      <c r="A37" s="74">
        <f t="shared" si="4"/>
        <v>17</v>
      </c>
      <c r="B37" s="64">
        <v>2109998130132</v>
      </c>
      <c r="C37" s="149" t="s">
        <v>303</v>
      </c>
      <c r="D37" s="64">
        <v>2109998130132</v>
      </c>
      <c r="E37" s="18" t="s">
        <v>1068</v>
      </c>
      <c r="F37" s="17" t="s">
        <v>6555</v>
      </c>
      <c r="G37" s="17">
        <v>10</v>
      </c>
      <c r="J37" s="14">
        <f>+COUNTIF(MEDIDORES!G:G,C37)</f>
        <v>18</v>
      </c>
      <c r="N37" s="15"/>
      <c r="AH37" s="20" t="str">
        <f t="shared" si="21"/>
        <v>L.NEGROS2_____</v>
      </c>
      <c r="AI37" s="30">
        <f t="shared" si="23"/>
        <v>1</v>
      </c>
      <c r="AK37" s="26" t="s">
        <v>3309</v>
      </c>
      <c r="AL37" s="31">
        <v>999843</v>
      </c>
      <c r="AN37" t="e">
        <f t="shared" ref="AN37:AN68" si="25">+VLOOKUP(AH37,$AK$4:$AL$9949,2,0)</f>
        <v>#N/A</v>
      </c>
      <c r="AP37" s="20" t="e">
        <f t="shared" si="16"/>
        <v>#N/A</v>
      </c>
      <c r="AU37" s="20" t="e">
        <f t="shared" si="8"/>
        <v>#N/A</v>
      </c>
      <c r="AV37" s="20" t="e">
        <f t="shared" si="11"/>
        <v>#N/A</v>
      </c>
      <c r="BD37" s="32" t="str">
        <f t="shared" si="22"/>
        <v>013</v>
      </c>
      <c r="BG37" s="33">
        <v>0</v>
      </c>
      <c r="BH37" s="38">
        <v>0</v>
      </c>
      <c r="BI37" s="38">
        <v>0</v>
      </c>
      <c r="BJ37" s="38">
        <v>0</v>
      </c>
      <c r="BK37" s="38">
        <v>0</v>
      </c>
      <c r="BL37" s="38">
        <v>0</v>
      </c>
      <c r="BM37" s="39">
        <v>0</v>
      </c>
      <c r="BN37" s="36">
        <v>1</v>
      </c>
      <c r="BO37" s="36">
        <f t="shared" si="12"/>
        <v>1</v>
      </c>
      <c r="BR37" s="33">
        <f>VLOOKUP($C85,BARRAS_REGION!$AA$4:$AL$1041,1+BR$2,0)</f>
        <v>0</v>
      </c>
      <c r="BS37" s="33">
        <f>VLOOKUP($C85,BARRAS_REGION!$AA$4:$AL$1041,1+BS$2,0)</f>
        <v>0</v>
      </c>
      <c r="BT37" s="33">
        <f>VLOOKUP($C85,BARRAS_REGION!$AA$4:$AL$1041,1+BT$2,0)</f>
        <v>0</v>
      </c>
      <c r="BU37" s="33">
        <f>VLOOKUP($C85,BARRAS_REGION!$AA$4:$AL$1041,1+BU$2,0)</f>
        <v>0</v>
      </c>
      <c r="BV37" s="33">
        <f>VLOOKUP($C85,BARRAS_REGION!$AA$4:$AL$1041,1+BV$2,0)</f>
        <v>0</v>
      </c>
      <c r="BW37" s="33">
        <f>VLOOKUP($C85,BARRAS_REGION!$AA$4:$AL$1041,1+BW$2,0)</f>
        <v>0</v>
      </c>
      <c r="BX37" s="33">
        <f>VLOOKUP($C85,BARRAS_REGION!$AA$4:$AL$1041,1+BX$2,0)</f>
        <v>0</v>
      </c>
      <c r="BY37" s="33">
        <f>VLOOKUP($C85,BARRAS_REGION!$AA$4:$AL$1041,1+BY$2,0)</f>
        <v>0</v>
      </c>
      <c r="BZ37" s="33">
        <f>VLOOKUP($C85,BARRAS_REGION!$AA$4:$AL$1041,1+BZ$2,0)</f>
        <v>0</v>
      </c>
      <c r="CA37" s="33">
        <f>VLOOKUP($C85,BARRAS_REGION!$AA$4:$AL$1041,1+CA$2,0)</f>
        <v>0</v>
      </c>
      <c r="CB37" s="33">
        <f>VLOOKUP($C85,BARRAS_REGION!$AA$4:$AL$1041,1+CB$2,0)</f>
        <v>1</v>
      </c>
      <c r="CC37" s="37">
        <f t="shared" si="24"/>
        <v>1</v>
      </c>
      <c r="CE37" s="27"/>
      <c r="CF37" s="40"/>
      <c r="CG37" s="27"/>
      <c r="CH37" s="27"/>
    </row>
    <row r="38" spans="1:86" ht="14.4" x14ac:dyDescent="0.3">
      <c r="A38" s="74">
        <f t="shared" si="4"/>
        <v>17</v>
      </c>
      <c r="B38" s="64">
        <v>2069998080132</v>
      </c>
      <c r="C38" s="68" t="s">
        <v>198</v>
      </c>
      <c r="D38" s="64">
        <v>2069998080132</v>
      </c>
      <c r="E38" s="17"/>
      <c r="F38" s="17" t="s">
        <v>3442</v>
      </c>
      <c r="G38" s="17">
        <v>13</v>
      </c>
      <c r="J38" s="14">
        <f>+COUNTIF(MEDIDORES!G:G,C38)</f>
        <v>20</v>
      </c>
      <c r="N38" s="15"/>
      <c r="AH38" s="20" t="str">
        <f t="shared" si="21"/>
        <v>L.UNION_______</v>
      </c>
      <c r="AI38" s="30">
        <f t="shared" si="23"/>
        <v>1</v>
      </c>
      <c r="AK38" s="26" t="s">
        <v>3310</v>
      </c>
      <c r="AL38" s="31">
        <v>999838</v>
      </c>
      <c r="AN38" t="e">
        <f t="shared" si="25"/>
        <v>#N/A</v>
      </c>
      <c r="AP38" s="20" t="e">
        <f t="shared" si="16"/>
        <v>#N/A</v>
      </c>
      <c r="AU38" s="20" t="e">
        <f t="shared" si="8"/>
        <v>#N/A</v>
      </c>
      <c r="AV38" s="20" t="e">
        <f t="shared" si="11"/>
        <v>#N/A</v>
      </c>
      <c r="BD38" s="32" t="str">
        <f t="shared" si="22"/>
        <v>013</v>
      </c>
      <c r="BG38" s="33">
        <v>0</v>
      </c>
      <c r="BH38" s="38">
        <v>0</v>
      </c>
      <c r="BI38" s="38">
        <v>0</v>
      </c>
      <c r="BJ38" s="38">
        <v>0</v>
      </c>
      <c r="BK38" s="38">
        <v>0</v>
      </c>
      <c r="BL38" s="38">
        <v>0</v>
      </c>
      <c r="BM38" s="39">
        <v>0</v>
      </c>
      <c r="BN38" s="36">
        <v>1</v>
      </c>
      <c r="BO38" s="36">
        <f>+SUM(BG38:BN38)</f>
        <v>1</v>
      </c>
      <c r="BR38" s="33">
        <f>VLOOKUP($C86,BARRAS_REGION!$AA$4:$AL$1041,1+BR$2,0)</f>
        <v>0</v>
      </c>
      <c r="BS38" s="33">
        <f>VLOOKUP($C86,BARRAS_REGION!$AA$4:$AL$1041,1+BS$2,0)</f>
        <v>0</v>
      </c>
      <c r="BT38" s="33">
        <f>VLOOKUP($C86,BARRAS_REGION!$AA$4:$AL$1041,1+BT$2,0)</f>
        <v>0</v>
      </c>
      <c r="BU38" s="33">
        <f>VLOOKUP($C86,BARRAS_REGION!$AA$4:$AL$1041,1+BU$2,0)</f>
        <v>0</v>
      </c>
      <c r="BV38" s="33">
        <f>VLOOKUP($C86,BARRAS_REGION!$AA$4:$AL$1041,1+BV$2,0)</f>
        <v>0</v>
      </c>
      <c r="BW38" s="33">
        <f>VLOOKUP($C86,BARRAS_REGION!$AA$4:$AL$1041,1+BW$2,0)</f>
        <v>0</v>
      </c>
      <c r="BX38" s="33">
        <f>VLOOKUP($C86,BARRAS_REGION!$AA$4:$AL$1041,1+BX$2,0)</f>
        <v>0</v>
      </c>
      <c r="BY38" s="33">
        <f>VLOOKUP($C86,BARRAS_REGION!$AA$4:$AL$1041,1+BY$2,0)</f>
        <v>0</v>
      </c>
      <c r="BZ38" s="33">
        <f>VLOOKUP($C86,BARRAS_REGION!$AA$4:$AL$1041,1+BZ$2,0)</f>
        <v>0</v>
      </c>
      <c r="CA38" s="33">
        <f>VLOOKUP($C86,BARRAS_REGION!$AA$4:$AL$1041,1+CA$2,0)</f>
        <v>0</v>
      </c>
      <c r="CB38" s="33">
        <f>VLOOKUP($C86,BARRAS_REGION!$AA$4:$AL$1041,1+CB$2,0)</f>
        <v>1</v>
      </c>
      <c r="CC38" s="37">
        <f t="shared" si="24"/>
        <v>1</v>
      </c>
      <c r="CE38" s="27"/>
      <c r="CF38" s="40"/>
      <c r="CG38" s="27"/>
      <c r="CH38" s="27"/>
    </row>
    <row r="39" spans="1:86" ht="14.4" x14ac:dyDescent="0.3">
      <c r="A39" s="74">
        <f t="shared" si="4"/>
        <v>17</v>
      </c>
      <c r="B39" s="64">
        <v>2079997981543</v>
      </c>
      <c r="C39" s="68" t="s">
        <v>579</v>
      </c>
      <c r="D39" s="64">
        <v>2079997981543</v>
      </c>
      <c r="E39" s="17"/>
      <c r="F39" s="17" t="s">
        <v>3442</v>
      </c>
      <c r="G39" s="17">
        <v>13</v>
      </c>
      <c r="J39" s="14">
        <f>+COUNTIF(MEDIDORES!G:G,C39)</f>
        <v>4</v>
      </c>
      <c r="N39" s="15"/>
      <c r="AH39" s="20" t="str">
        <f t="shared" si="21"/>
        <v>LAJA__________</v>
      </c>
      <c r="AI39" s="30">
        <f t="shared" si="23"/>
        <v>0</v>
      </c>
      <c r="AK39" s="26" t="s">
        <v>3311</v>
      </c>
      <c r="AL39" s="31">
        <v>999833</v>
      </c>
      <c r="AN39">
        <f t="shared" si="25"/>
        <v>999523</v>
      </c>
      <c r="AP39" s="20" t="str">
        <f t="shared" si="16"/>
        <v>999523</v>
      </c>
      <c r="AU39" s="20" t="str">
        <f t="shared" si="8"/>
        <v>208999523013</v>
      </c>
      <c r="AV39" s="20" t="str">
        <f t="shared" si="11"/>
        <v>208999523013</v>
      </c>
      <c r="BD39" s="32" t="str">
        <f t="shared" si="22"/>
        <v>013</v>
      </c>
      <c r="BG39" s="33">
        <v>0</v>
      </c>
      <c r="BH39" s="38">
        <v>0</v>
      </c>
      <c r="BI39" s="38">
        <v>0</v>
      </c>
      <c r="BJ39" s="38">
        <v>0</v>
      </c>
      <c r="BK39" s="38">
        <v>0</v>
      </c>
      <c r="BL39" s="38">
        <v>0</v>
      </c>
      <c r="BM39" s="39">
        <v>0</v>
      </c>
      <c r="BN39" s="36">
        <v>1</v>
      </c>
      <c r="BO39" s="36">
        <f>+SUM(BG39:BN39)</f>
        <v>1</v>
      </c>
      <c r="BR39" s="33">
        <f>VLOOKUP($C87,BARRAS_REGION!$AA$4:$AL$1041,1+BR$2,0)</f>
        <v>0</v>
      </c>
      <c r="BS39" s="33">
        <f>VLOOKUP($C87,BARRAS_REGION!$AA$4:$AL$1041,1+BS$2,0)</f>
        <v>0</v>
      </c>
      <c r="BT39" s="33">
        <f>VLOOKUP($C87,BARRAS_REGION!$AA$4:$AL$1041,1+BT$2,0)</f>
        <v>0</v>
      </c>
      <c r="BU39" s="33">
        <f>VLOOKUP($C87,BARRAS_REGION!$AA$4:$AL$1041,1+BU$2,0)</f>
        <v>0</v>
      </c>
      <c r="BV39" s="33">
        <f>VLOOKUP($C87,BARRAS_REGION!$AA$4:$AL$1041,1+BV$2,0)</f>
        <v>0</v>
      </c>
      <c r="BW39" s="33">
        <f>VLOOKUP($C87,BARRAS_REGION!$AA$4:$AL$1041,1+BW$2,0)</f>
        <v>0</v>
      </c>
      <c r="BX39" s="33">
        <f>VLOOKUP($C87,BARRAS_REGION!$AA$4:$AL$1041,1+BX$2,0)</f>
        <v>1</v>
      </c>
      <c r="BY39" s="33">
        <f>VLOOKUP($C87,BARRAS_REGION!$AA$4:$AL$1041,1+BY$2,0)</f>
        <v>0</v>
      </c>
      <c r="BZ39" s="33">
        <f>VLOOKUP($C87,BARRAS_REGION!$AA$4:$AL$1041,1+BZ$2,0)</f>
        <v>0</v>
      </c>
      <c r="CA39" s="33">
        <f>VLOOKUP($C87,BARRAS_REGION!$AA$4:$AL$1041,1+CA$2,0)</f>
        <v>0</v>
      </c>
      <c r="CB39" s="33">
        <f>VLOOKUP($C87,BARRAS_REGION!$AA$4:$AL$1041,1+CB$2,0)</f>
        <v>0</v>
      </c>
      <c r="CC39" s="37">
        <f t="shared" si="24"/>
        <v>1</v>
      </c>
      <c r="CE39" s="27"/>
      <c r="CF39" s="40"/>
      <c r="CG39" s="27"/>
      <c r="CH39" s="27"/>
    </row>
    <row r="40" spans="1:86" ht="14.4" x14ac:dyDescent="0.3">
      <c r="A40" s="74">
        <f t="shared" si="4"/>
        <v>17</v>
      </c>
      <c r="B40" s="64">
        <v>208999650013</v>
      </c>
      <c r="C40" s="216" t="s">
        <v>12100</v>
      </c>
      <c r="D40" s="64">
        <v>208999650013</v>
      </c>
      <c r="E40" s="217"/>
      <c r="F40" s="217" t="s">
        <v>3459</v>
      </c>
      <c r="G40" s="217">
        <v>8</v>
      </c>
      <c r="J40" s="14">
        <f>+COUNTIF(MEDIDORES!G:G,C40)</f>
        <v>4</v>
      </c>
      <c r="N40" s="15"/>
      <c r="AH40" s="20" t="str">
        <f>IF(LEN(C89)=17,LEFT(C89,14),-1)</f>
        <v>LAPALMA_______</v>
      </c>
      <c r="AI40" s="30">
        <f t="shared" si="23"/>
        <v>1</v>
      </c>
      <c r="AK40" s="26" t="s">
        <v>3312</v>
      </c>
      <c r="AL40" s="31">
        <v>999828</v>
      </c>
      <c r="AN40" t="e">
        <f t="shared" si="25"/>
        <v>#N/A</v>
      </c>
      <c r="AP40" s="20" t="e">
        <f t="shared" si="16"/>
        <v>#N/A</v>
      </c>
      <c r="AU40" s="20" t="e">
        <f t="shared" si="8"/>
        <v>#N/A</v>
      </c>
      <c r="AV40" s="20" t="e">
        <f t="shared" si="11"/>
        <v>#N/A</v>
      </c>
      <c r="BD40" s="32" t="str">
        <f>+RIGHT(C89,3)</f>
        <v>013</v>
      </c>
      <c r="BG40" s="33">
        <v>0</v>
      </c>
      <c r="BH40" s="38">
        <v>0</v>
      </c>
      <c r="BI40" s="38">
        <v>0</v>
      </c>
      <c r="BJ40" s="38">
        <v>0</v>
      </c>
      <c r="BK40" s="38">
        <v>0</v>
      </c>
      <c r="BL40" s="38">
        <v>0</v>
      </c>
      <c r="BM40" s="39">
        <v>0</v>
      </c>
      <c r="BN40" s="36">
        <v>1</v>
      </c>
      <c r="BO40" s="36">
        <f>+SUM(BG40:BN40)</f>
        <v>1</v>
      </c>
      <c r="BR40" s="33">
        <f>VLOOKUP($C89,BARRAS_REGION!$AA$4:$AL$1041,1+BR$2,0)</f>
        <v>0</v>
      </c>
      <c r="BS40" s="33">
        <f>VLOOKUP($C89,BARRAS_REGION!$AA$4:$AL$1041,1+BS$2,0)</f>
        <v>0</v>
      </c>
      <c r="BT40" s="33">
        <f>VLOOKUP($C89,BARRAS_REGION!$AA$4:$AL$1041,1+BT$2,0)</f>
        <v>0</v>
      </c>
      <c r="BU40" s="33">
        <f>VLOOKUP($C89,BARRAS_REGION!$AA$4:$AL$1041,1+BU$2,0)</f>
        <v>0</v>
      </c>
      <c r="BV40" s="33">
        <f>VLOOKUP($C89,BARRAS_REGION!$AA$4:$AL$1041,1+BV$2,0)</f>
        <v>0</v>
      </c>
      <c r="BW40" s="33">
        <f>VLOOKUP($C89,BARRAS_REGION!$AA$4:$AL$1041,1+BW$2,0)</f>
        <v>1</v>
      </c>
      <c r="BX40" s="33">
        <f>VLOOKUP($C89,BARRAS_REGION!$AA$4:$AL$1041,1+BX$2,0)</f>
        <v>0</v>
      </c>
      <c r="BY40" s="33">
        <f>VLOOKUP($C89,BARRAS_REGION!$AA$4:$AL$1041,1+BY$2,0)</f>
        <v>0</v>
      </c>
      <c r="BZ40" s="33">
        <f>VLOOKUP($C89,BARRAS_REGION!$AA$4:$AL$1041,1+BZ$2,0)</f>
        <v>0</v>
      </c>
      <c r="CA40" s="33">
        <f>VLOOKUP($C89,BARRAS_REGION!$AA$4:$AL$1041,1+CA$2,0)</f>
        <v>0</v>
      </c>
      <c r="CB40" s="33">
        <f>VLOOKUP($C89,BARRAS_REGION!$AA$4:$AL$1041,1+CB$2,0)</f>
        <v>0</v>
      </c>
      <c r="CC40" s="37">
        <f t="shared" si="24"/>
        <v>1</v>
      </c>
      <c r="CE40" s="27"/>
      <c r="CF40" s="40"/>
      <c r="CG40" s="27"/>
      <c r="CH40" s="27"/>
    </row>
    <row r="41" spans="1:86" ht="14.4" x14ac:dyDescent="0.3">
      <c r="A41" s="74">
        <f t="shared" si="4"/>
        <v>17</v>
      </c>
      <c r="B41" s="64">
        <v>2089997880132</v>
      </c>
      <c r="C41" s="149" t="s">
        <v>257</v>
      </c>
      <c r="D41" s="64">
        <v>2089997880132</v>
      </c>
      <c r="E41" s="18"/>
      <c r="F41" s="17" t="s">
        <v>3459</v>
      </c>
      <c r="G41" s="17">
        <v>8</v>
      </c>
      <c r="J41" s="14">
        <f>+COUNTIF(MEDIDORES!G:G,C41)</f>
        <v>20</v>
      </c>
      <c r="N41" s="15"/>
      <c r="AH41" s="20" t="str">
        <f>IF(LEN(C91)=17,LEFT(C91,14),-1)</f>
        <v>LARONDA_______</v>
      </c>
      <c r="AI41" s="30">
        <f t="shared" si="23"/>
        <v>1</v>
      </c>
      <c r="AK41" s="26" t="s">
        <v>3313</v>
      </c>
      <c r="AL41" s="31">
        <v>999823</v>
      </c>
      <c r="AN41" t="e">
        <f t="shared" si="25"/>
        <v>#N/A</v>
      </c>
      <c r="AP41" s="20" t="e">
        <f t="shared" si="16"/>
        <v>#N/A</v>
      </c>
      <c r="AU41" s="20" t="e">
        <f t="shared" si="8"/>
        <v>#N/A</v>
      </c>
      <c r="AV41" s="20" t="e">
        <f t="shared" si="11"/>
        <v>#N/A</v>
      </c>
      <c r="BD41" s="32" t="str">
        <f>+RIGHT(C91,3)</f>
        <v>013</v>
      </c>
      <c r="BG41" s="33">
        <v>0</v>
      </c>
      <c r="BH41" s="38">
        <v>0</v>
      </c>
      <c r="BI41" s="38">
        <v>0</v>
      </c>
      <c r="BJ41" s="38">
        <v>0</v>
      </c>
      <c r="BK41" s="38">
        <v>0</v>
      </c>
      <c r="BL41" s="38">
        <v>0</v>
      </c>
      <c r="BM41" s="39">
        <v>0</v>
      </c>
      <c r="BN41" s="36">
        <v>1</v>
      </c>
      <c r="BO41" s="36">
        <f>+SUM(BG41:BN41)</f>
        <v>1</v>
      </c>
      <c r="BR41" s="33">
        <f>VLOOKUP($C91,BARRAS_REGION!$AA$4:$AL$1041,1+BR$2,0)</f>
        <v>0</v>
      </c>
      <c r="BS41" s="33">
        <f>VLOOKUP($C91,BARRAS_REGION!$AA$4:$AL$1041,1+BS$2,0)</f>
        <v>0</v>
      </c>
      <c r="BT41" s="33">
        <f>VLOOKUP($C91,BARRAS_REGION!$AA$4:$AL$1041,1+BT$2,0)</f>
        <v>0</v>
      </c>
      <c r="BU41" s="33">
        <f>VLOOKUP($C91,BARRAS_REGION!$AA$4:$AL$1041,1+BU$2,0)</f>
        <v>0</v>
      </c>
      <c r="BV41" s="33">
        <f>VLOOKUP($C91,BARRAS_REGION!$AA$4:$AL$1041,1+BV$2,0)</f>
        <v>1</v>
      </c>
      <c r="BW41" s="33">
        <f>VLOOKUP($C91,BARRAS_REGION!$AA$4:$AL$1041,1+BW$2,0)</f>
        <v>0</v>
      </c>
      <c r="BX41" s="33">
        <f>VLOOKUP($C91,BARRAS_REGION!$AA$4:$AL$1041,1+BX$2,0)</f>
        <v>0</v>
      </c>
      <c r="BY41" s="33">
        <f>VLOOKUP($C91,BARRAS_REGION!$AA$4:$AL$1041,1+BY$2,0)</f>
        <v>0</v>
      </c>
      <c r="BZ41" s="33">
        <f>VLOOKUP($C91,BARRAS_REGION!$AA$4:$AL$1041,1+BZ$2,0)</f>
        <v>0</v>
      </c>
      <c r="CA41" s="33">
        <f>VLOOKUP($C91,BARRAS_REGION!$AA$4:$AL$1041,1+CA$2,0)</f>
        <v>0</v>
      </c>
      <c r="CB41" s="33">
        <f>VLOOKUP($C91,BARRAS_REGION!$AA$4:$AL$1041,1+CB$2,0)</f>
        <v>0</v>
      </c>
      <c r="CC41" s="37">
        <f t="shared" si="24"/>
        <v>1</v>
      </c>
      <c r="CE41" s="27"/>
      <c r="CF41" s="40"/>
      <c r="CG41" s="27"/>
      <c r="CH41" s="27"/>
    </row>
    <row r="42" spans="1:86" ht="14.4" x14ac:dyDescent="0.3">
      <c r="A42" s="74">
        <f t="shared" si="4"/>
        <v>17</v>
      </c>
      <c r="B42" s="64">
        <v>2089997880662</v>
      </c>
      <c r="C42" s="149" t="s">
        <v>644</v>
      </c>
      <c r="D42" s="64">
        <v>2089997880662</v>
      </c>
      <c r="E42" s="18"/>
      <c r="F42" s="17" t="s">
        <v>3459</v>
      </c>
      <c r="G42" s="17">
        <v>8</v>
      </c>
      <c r="J42" s="14">
        <f>+COUNTIF(MEDIDORES!G:G,C42)</f>
        <v>4</v>
      </c>
      <c r="N42" s="15"/>
      <c r="AH42" s="20" t="str">
        <f>IF(LEN(C93)=17,LEFT(C93,14),-1)</f>
        <v>LASENCINAS____</v>
      </c>
      <c r="AI42" s="30">
        <f t="shared" si="23"/>
        <v>1</v>
      </c>
      <c r="AK42" s="26" t="s">
        <v>3314</v>
      </c>
      <c r="AL42" s="31">
        <v>999818</v>
      </c>
      <c r="AN42" t="e">
        <f t="shared" si="25"/>
        <v>#N/A</v>
      </c>
      <c r="AP42" s="20" t="e">
        <f t="shared" si="16"/>
        <v>#N/A</v>
      </c>
      <c r="AU42" s="20" t="e">
        <f t="shared" si="8"/>
        <v>#N/A</v>
      </c>
      <c r="AV42" s="20" t="e">
        <f t="shared" si="11"/>
        <v>#N/A</v>
      </c>
      <c r="BD42" s="32" t="str">
        <f>+RIGHT(C93,3)</f>
        <v>015</v>
      </c>
      <c r="BG42" s="33">
        <v>1</v>
      </c>
      <c r="BH42" s="38">
        <v>0</v>
      </c>
      <c r="BI42" s="38">
        <v>0</v>
      </c>
      <c r="BJ42" s="38">
        <v>0</v>
      </c>
      <c r="BK42" s="38">
        <v>0</v>
      </c>
      <c r="BL42" s="38">
        <v>0</v>
      </c>
      <c r="BM42" s="39">
        <v>0</v>
      </c>
      <c r="BN42" s="36">
        <v>0</v>
      </c>
      <c r="BO42" s="36">
        <f t="shared" si="12"/>
        <v>1</v>
      </c>
      <c r="BR42" s="33">
        <f>VLOOKUP($C93,BARRAS_REGION!$AA$4:$AL$1041,1+BR$2,0)</f>
        <v>0</v>
      </c>
      <c r="BS42" s="33">
        <f>VLOOKUP($C93,BARRAS_REGION!$AA$4:$AL$1041,1+BS$2,0)</f>
        <v>0</v>
      </c>
      <c r="BT42" s="33">
        <f>VLOOKUP($C93,BARRAS_REGION!$AA$4:$AL$1041,1+BT$2,0)</f>
        <v>0</v>
      </c>
      <c r="BU42" s="33">
        <f>VLOOKUP($C93,BARRAS_REGION!$AA$4:$AL$1041,1+BU$2,0)</f>
        <v>0</v>
      </c>
      <c r="BV42" s="33">
        <f>VLOOKUP($C93,BARRAS_REGION!$AA$4:$AL$1041,1+BV$2,0)</f>
        <v>0</v>
      </c>
      <c r="BW42" s="33">
        <f>VLOOKUP($C93,BARRAS_REGION!$AA$4:$AL$1041,1+BW$2,0)</f>
        <v>0</v>
      </c>
      <c r="BX42" s="33">
        <f>VLOOKUP($C93,BARRAS_REGION!$AA$4:$AL$1041,1+BX$2,0)</f>
        <v>0</v>
      </c>
      <c r="BY42" s="33">
        <f>VLOOKUP($C93,BARRAS_REGION!$AA$4:$AL$1041,1+BY$2,0)</f>
        <v>1</v>
      </c>
      <c r="BZ42" s="33">
        <f>VLOOKUP($C93,BARRAS_REGION!$AA$4:$AL$1041,1+BZ$2,0)</f>
        <v>0</v>
      </c>
      <c r="CA42" s="33">
        <f>VLOOKUP($C93,BARRAS_REGION!$AA$4:$AL$1041,1+CA$2,0)</f>
        <v>0</v>
      </c>
      <c r="CB42" s="33">
        <f>VLOOKUP($C93,BARRAS_REGION!$AA$4:$AL$1041,1+CB$2,0)</f>
        <v>0</v>
      </c>
      <c r="CC42" s="37">
        <f t="shared" si="13"/>
        <v>1</v>
      </c>
      <c r="CE42" s="27"/>
      <c r="CF42" s="40"/>
      <c r="CG42" s="27"/>
      <c r="CH42" s="27"/>
    </row>
    <row r="43" spans="1:86" ht="14.4" x14ac:dyDescent="0.3">
      <c r="A43" s="74">
        <f t="shared" si="4"/>
        <v>17</v>
      </c>
      <c r="B43" s="64">
        <v>2089997830132</v>
      </c>
      <c r="C43" s="148" t="s">
        <v>2724</v>
      </c>
      <c r="D43" s="64">
        <v>2089997830132</v>
      </c>
      <c r="E43" s="17"/>
      <c r="F43" s="17" t="s">
        <v>3459</v>
      </c>
      <c r="G43" s="17">
        <v>8</v>
      </c>
      <c r="J43" s="14">
        <f>+COUNTIF(MEDIDORES!G:G,C43)</f>
        <v>12</v>
      </c>
      <c r="N43" s="15"/>
      <c r="AH43" s="20" t="str">
        <f>IF(LEN(C94)=17,LEFT(C94,14),-1)</f>
        <v>LATORRE_______</v>
      </c>
      <c r="AI43" s="30">
        <f t="shared" si="23"/>
        <v>1</v>
      </c>
      <c r="AK43" s="26" t="s">
        <v>3315</v>
      </c>
      <c r="AL43" s="31">
        <v>999813</v>
      </c>
      <c r="AN43" t="e">
        <f t="shared" si="25"/>
        <v>#N/A</v>
      </c>
      <c r="AP43" s="20" t="e">
        <f t="shared" si="16"/>
        <v>#N/A</v>
      </c>
      <c r="AU43" s="20" t="e">
        <f t="shared" si="8"/>
        <v>#N/A</v>
      </c>
      <c r="AV43" s="20" t="e">
        <f t="shared" si="11"/>
        <v>#N/A</v>
      </c>
      <c r="BD43" s="32" t="str">
        <f>+RIGHT(C94,3)</f>
        <v>013</v>
      </c>
      <c r="BG43" s="33">
        <v>1</v>
      </c>
      <c r="BH43" s="38">
        <v>0</v>
      </c>
      <c r="BI43" s="38">
        <v>0</v>
      </c>
      <c r="BJ43" s="38">
        <v>0</v>
      </c>
      <c r="BK43" s="38">
        <v>0</v>
      </c>
      <c r="BL43" s="38">
        <v>0</v>
      </c>
      <c r="BM43" s="39">
        <v>0</v>
      </c>
      <c r="BN43" s="36">
        <v>0</v>
      </c>
      <c r="BO43" s="36">
        <f t="shared" si="12"/>
        <v>1</v>
      </c>
      <c r="BR43" s="33">
        <f>VLOOKUP($C94,BARRAS_REGION!$AA$4:$AL$1041,1+BR$2,0)</f>
        <v>0</v>
      </c>
      <c r="BS43" s="33">
        <f>VLOOKUP($C94,BARRAS_REGION!$AA$4:$AL$1041,1+BS$2,0)</f>
        <v>0</v>
      </c>
      <c r="BT43" s="33">
        <f>VLOOKUP($C94,BARRAS_REGION!$AA$4:$AL$1041,1+BT$2,0)</f>
        <v>0</v>
      </c>
      <c r="BU43" s="33">
        <f>VLOOKUP($C94,BARRAS_REGION!$AA$4:$AL$1041,1+BU$2,0)</f>
        <v>0</v>
      </c>
      <c r="BV43" s="33">
        <f>VLOOKUP($C94,BARRAS_REGION!$AA$4:$AL$1041,1+BV$2,0)</f>
        <v>0</v>
      </c>
      <c r="BW43" s="33">
        <f>VLOOKUP($C94,BARRAS_REGION!$AA$4:$AL$1041,1+BW$2,0)</f>
        <v>0</v>
      </c>
      <c r="BX43" s="33">
        <f>VLOOKUP($C94,BARRAS_REGION!$AA$4:$AL$1041,1+BX$2,0)</f>
        <v>1</v>
      </c>
      <c r="BY43" s="33">
        <f>VLOOKUP($C94,BARRAS_REGION!$AA$4:$AL$1041,1+BY$2,0)</f>
        <v>0</v>
      </c>
      <c r="BZ43" s="33">
        <f>VLOOKUP($C94,BARRAS_REGION!$AA$4:$AL$1041,1+BZ$2,0)</f>
        <v>0</v>
      </c>
      <c r="CA43" s="33">
        <f>VLOOKUP($C94,BARRAS_REGION!$AA$4:$AL$1041,1+CA$2,0)</f>
        <v>0</v>
      </c>
      <c r="CB43" s="33">
        <f>VLOOKUP($C94,BARRAS_REGION!$AA$4:$AL$1041,1+CB$2,0)</f>
        <v>0</v>
      </c>
      <c r="CC43" s="37">
        <f t="shared" si="13"/>
        <v>1</v>
      </c>
      <c r="CE43" s="27" t="s">
        <v>3236</v>
      </c>
      <c r="CF43" s="40"/>
      <c r="CG43" s="27" t="s">
        <v>3284</v>
      </c>
      <c r="CH43" s="27">
        <v>3</v>
      </c>
    </row>
    <row r="44" spans="1:86" ht="14.4" x14ac:dyDescent="0.3">
      <c r="A44" s="74">
        <f t="shared" si="4"/>
        <v>17</v>
      </c>
      <c r="B44" s="64">
        <v>2109997780132</v>
      </c>
      <c r="C44" s="68" t="s">
        <v>304</v>
      </c>
      <c r="D44" s="64">
        <v>2109997780132</v>
      </c>
      <c r="E44" s="17" t="s">
        <v>1068</v>
      </c>
      <c r="F44" s="17" t="s">
        <v>6555</v>
      </c>
      <c r="G44" s="17">
        <v>10</v>
      </c>
      <c r="J44" s="14">
        <f>+COUNTIF(MEDIDORES!G:G,C44)</f>
        <v>19</v>
      </c>
      <c r="N44" s="15"/>
      <c r="AH44" s="20" t="str">
        <f>IF(LEN(C96)=17,LEFT(C96,14),-1)</f>
        <v>LAUTARO_______</v>
      </c>
      <c r="AI44" s="30">
        <f t="shared" si="23"/>
        <v>1</v>
      </c>
      <c r="AK44" s="26" t="s">
        <v>3316</v>
      </c>
      <c r="AL44" s="31">
        <v>999808</v>
      </c>
      <c r="AN44" t="e">
        <f t="shared" si="25"/>
        <v>#N/A</v>
      </c>
      <c r="AP44" s="20" t="e">
        <f t="shared" si="16"/>
        <v>#N/A</v>
      </c>
      <c r="AU44" s="20" t="e">
        <f t="shared" si="8"/>
        <v>#N/A</v>
      </c>
      <c r="AV44" s="20" t="e">
        <f t="shared" si="11"/>
        <v>#N/A</v>
      </c>
      <c r="BD44" s="32" t="str">
        <f>+RIGHT(C96,3)</f>
        <v>013</v>
      </c>
      <c r="BG44" s="33">
        <v>1</v>
      </c>
      <c r="BH44" s="38">
        <v>0</v>
      </c>
      <c r="BI44" s="38">
        <v>0</v>
      </c>
      <c r="BJ44" s="38">
        <v>0</v>
      </c>
      <c r="BK44" s="38">
        <v>0</v>
      </c>
      <c r="BL44" s="38">
        <v>0</v>
      </c>
      <c r="BM44" s="39">
        <v>0</v>
      </c>
      <c r="BN44" s="36">
        <v>0</v>
      </c>
      <c r="BO44" s="36">
        <f t="shared" si="12"/>
        <v>1</v>
      </c>
      <c r="BR44" s="33">
        <f>VLOOKUP($C96,BARRAS_REGION!$AA$4:$AL$1041,1+BR$2,0)</f>
        <v>0</v>
      </c>
      <c r="BS44" s="33">
        <f>VLOOKUP($C96,BARRAS_REGION!$AA$4:$AL$1041,1+BS$2,0)</f>
        <v>0</v>
      </c>
      <c r="BT44" s="33">
        <f>VLOOKUP($C96,BARRAS_REGION!$AA$4:$AL$1041,1+BT$2,0)</f>
        <v>0</v>
      </c>
      <c r="BU44" s="33">
        <f>VLOOKUP($C96,BARRAS_REGION!$AA$4:$AL$1041,1+BU$2,0)</f>
        <v>0</v>
      </c>
      <c r="BV44" s="33">
        <f>VLOOKUP($C96,BARRAS_REGION!$AA$4:$AL$1041,1+BV$2,0)</f>
        <v>0</v>
      </c>
      <c r="BW44" s="33">
        <f>VLOOKUP($C96,BARRAS_REGION!$AA$4:$AL$1041,1+BW$2,0)</f>
        <v>0</v>
      </c>
      <c r="BX44" s="33">
        <f>VLOOKUP($C96,BARRAS_REGION!$AA$4:$AL$1041,1+BX$2,0)</f>
        <v>0</v>
      </c>
      <c r="BY44" s="33">
        <f>VLOOKUP($C96,BARRAS_REGION!$AA$4:$AL$1041,1+BY$2,0)</f>
        <v>1</v>
      </c>
      <c r="BZ44" s="33">
        <f>VLOOKUP($C96,BARRAS_REGION!$AA$4:$AL$1041,1+BZ$2,0)</f>
        <v>0</v>
      </c>
      <c r="CA44" s="33">
        <f>VLOOKUP($C96,BARRAS_REGION!$AA$4:$AL$1041,1+CA$2,0)</f>
        <v>0</v>
      </c>
      <c r="CB44" s="33">
        <f>VLOOKUP($C96,BARRAS_REGION!$AA$4:$AL$1041,1+CB$2,0)</f>
        <v>0</v>
      </c>
      <c r="CC44" s="37">
        <f t="shared" si="13"/>
        <v>1</v>
      </c>
      <c r="CE44" s="27"/>
      <c r="CF44" s="40"/>
      <c r="CG44" s="27" t="s">
        <v>3286</v>
      </c>
      <c r="CH44" s="27"/>
    </row>
    <row r="45" spans="1:86" ht="14.4" x14ac:dyDescent="0.3">
      <c r="A45" s="74">
        <f t="shared" si="4"/>
        <v>17</v>
      </c>
      <c r="B45" s="64">
        <v>2079997730131</v>
      </c>
      <c r="C45" s="68" t="s">
        <v>8664</v>
      </c>
      <c r="D45" s="64">
        <v>2079997730131</v>
      </c>
      <c r="E45" s="17"/>
      <c r="F45" s="17" t="s">
        <v>3442</v>
      </c>
      <c r="G45" s="17">
        <v>13</v>
      </c>
      <c r="J45" s="14">
        <f>+COUNTIF(MEDIDORES!G:G,C45)</f>
        <v>4</v>
      </c>
      <c r="N45" s="15"/>
      <c r="AH45" s="20" t="str">
        <f>IF(LEN(C97)=17,LEFT(C97,14),-1)</f>
        <v>LAVEGA________</v>
      </c>
      <c r="AI45" s="30">
        <f t="shared" si="23"/>
        <v>1</v>
      </c>
      <c r="AK45" s="26" t="s">
        <v>3317</v>
      </c>
      <c r="AL45" s="31">
        <v>999803</v>
      </c>
      <c r="AN45" t="e">
        <f t="shared" si="25"/>
        <v>#N/A</v>
      </c>
      <c r="AP45" s="20" t="e">
        <f t="shared" si="16"/>
        <v>#N/A</v>
      </c>
      <c r="AU45" s="20" t="e">
        <f t="shared" si="8"/>
        <v>#N/A</v>
      </c>
      <c r="AV45" s="20" t="e">
        <f t="shared" si="11"/>
        <v>#N/A</v>
      </c>
      <c r="BD45" s="32" t="str">
        <f>+RIGHT(C97,3)</f>
        <v>013</v>
      </c>
      <c r="BG45" s="33">
        <v>1</v>
      </c>
      <c r="BH45" s="38">
        <v>0</v>
      </c>
      <c r="BI45" s="38">
        <v>0</v>
      </c>
      <c r="BJ45" s="38">
        <v>0</v>
      </c>
      <c r="BK45" s="38">
        <v>0</v>
      </c>
      <c r="BL45" s="38">
        <v>0</v>
      </c>
      <c r="BM45" s="39">
        <v>0</v>
      </c>
      <c r="BN45" s="36">
        <v>0</v>
      </c>
      <c r="BO45" s="36">
        <f t="shared" si="12"/>
        <v>1</v>
      </c>
      <c r="BR45" s="33">
        <f>VLOOKUP($C97,BARRAS_REGION!$AA$4:$AL$1041,1+BR$2,0)</f>
        <v>0</v>
      </c>
      <c r="BS45" s="33">
        <f>VLOOKUP($C97,BARRAS_REGION!$AA$4:$AL$1041,1+BS$2,0)</f>
        <v>0</v>
      </c>
      <c r="BT45" s="33">
        <f>VLOOKUP($C97,BARRAS_REGION!$AA$4:$AL$1041,1+BT$2,0)</f>
        <v>0</v>
      </c>
      <c r="BU45" s="33">
        <f>VLOOKUP($C97,BARRAS_REGION!$AA$4:$AL$1041,1+BU$2,0)</f>
        <v>0</v>
      </c>
      <c r="BV45" s="33">
        <f>VLOOKUP($C97,BARRAS_REGION!$AA$4:$AL$1041,1+BV$2,0)</f>
        <v>0</v>
      </c>
      <c r="BW45" s="33">
        <f>VLOOKUP($C97,BARRAS_REGION!$AA$4:$AL$1041,1+BW$2,0)</f>
        <v>1</v>
      </c>
      <c r="BX45" s="33">
        <f>VLOOKUP($C97,BARRAS_REGION!$AA$4:$AL$1041,1+BX$2,0)</f>
        <v>0</v>
      </c>
      <c r="BY45" s="33">
        <f>VLOOKUP($C97,BARRAS_REGION!$AA$4:$AL$1041,1+BY$2,0)</f>
        <v>0</v>
      </c>
      <c r="BZ45" s="33">
        <f>VLOOKUP($C97,BARRAS_REGION!$AA$4:$AL$1041,1+BZ$2,0)</f>
        <v>0</v>
      </c>
      <c r="CA45" s="33">
        <f>VLOOKUP($C97,BARRAS_REGION!$AA$4:$AL$1041,1+CA$2,0)</f>
        <v>0</v>
      </c>
      <c r="CB45" s="33">
        <f>VLOOKUP($C97,BARRAS_REGION!$AA$4:$AL$1041,1+CB$2,0)</f>
        <v>0</v>
      </c>
      <c r="CC45" s="37">
        <f t="shared" si="13"/>
        <v>1</v>
      </c>
      <c r="CE45" s="27" t="s">
        <v>3244</v>
      </c>
      <c r="CF45" s="40"/>
      <c r="CG45" s="27" t="s">
        <v>3288</v>
      </c>
      <c r="CH45" s="27"/>
    </row>
    <row r="46" spans="1:86" ht="14.4" x14ac:dyDescent="0.3">
      <c r="A46" s="74">
        <f t="shared" si="4"/>
        <v>17</v>
      </c>
      <c r="B46" s="64">
        <v>2069997680152</v>
      </c>
      <c r="C46" s="68" t="s">
        <v>199</v>
      </c>
      <c r="D46" s="64">
        <v>2069997680152</v>
      </c>
      <c r="E46" s="17"/>
      <c r="F46" s="17" t="s">
        <v>3442</v>
      </c>
      <c r="G46" s="17">
        <v>13</v>
      </c>
      <c r="J46" s="14">
        <f>+COUNTIF(MEDIDORES!G:G,C46)</f>
        <v>32</v>
      </c>
      <c r="N46" s="15"/>
      <c r="AH46" s="20" t="str">
        <f>IF(LEN(C99)=17,LEFT(C99,14),-1)</f>
        <v>LEBU__________</v>
      </c>
      <c r="AI46" s="30">
        <f t="shared" si="23"/>
        <v>1</v>
      </c>
      <c r="AK46" s="26" t="s">
        <v>3318</v>
      </c>
      <c r="AL46" s="31">
        <v>999798</v>
      </c>
      <c r="AN46" t="e">
        <f t="shared" si="25"/>
        <v>#N/A</v>
      </c>
      <c r="AP46" s="20" t="e">
        <f t="shared" si="16"/>
        <v>#N/A</v>
      </c>
      <c r="AU46" s="20" t="e">
        <f t="shared" si="8"/>
        <v>#N/A</v>
      </c>
      <c r="AV46" s="20" t="e">
        <f t="shared" si="11"/>
        <v>#N/A</v>
      </c>
      <c r="BD46" s="32" t="str">
        <f>+RIGHT(C99,3)</f>
        <v>013</v>
      </c>
      <c r="BG46" s="33">
        <v>1</v>
      </c>
      <c r="BH46" s="38">
        <v>0</v>
      </c>
      <c r="BI46" s="38">
        <v>0</v>
      </c>
      <c r="BJ46" s="38">
        <v>0</v>
      </c>
      <c r="BK46" s="38">
        <v>0</v>
      </c>
      <c r="BL46" s="38">
        <v>0</v>
      </c>
      <c r="BM46" s="39">
        <v>0</v>
      </c>
      <c r="BN46" s="36">
        <v>0</v>
      </c>
      <c r="BO46" s="36">
        <f t="shared" si="12"/>
        <v>1</v>
      </c>
      <c r="BR46" s="33">
        <f>VLOOKUP($C99,BARRAS_REGION!$AA$4:$AL$1041,1+BR$2,0)</f>
        <v>0</v>
      </c>
      <c r="BS46" s="33">
        <f>VLOOKUP($C99,BARRAS_REGION!$AA$4:$AL$1041,1+BS$2,0)</f>
        <v>0</v>
      </c>
      <c r="BT46" s="33">
        <f>VLOOKUP($C99,BARRAS_REGION!$AA$4:$AL$1041,1+BT$2,0)</f>
        <v>0</v>
      </c>
      <c r="BU46" s="33">
        <f>VLOOKUP($C99,BARRAS_REGION!$AA$4:$AL$1041,1+BU$2,0)</f>
        <v>0</v>
      </c>
      <c r="BV46" s="33">
        <f>VLOOKUP($C99,BARRAS_REGION!$AA$4:$AL$1041,1+BV$2,0)</f>
        <v>0</v>
      </c>
      <c r="BW46" s="33">
        <f>VLOOKUP($C99,BARRAS_REGION!$AA$4:$AL$1041,1+BW$2,0)</f>
        <v>0</v>
      </c>
      <c r="BX46" s="33">
        <f>VLOOKUP($C99,BARRAS_REGION!$AA$4:$AL$1041,1+BX$2,0)</f>
        <v>1</v>
      </c>
      <c r="BY46" s="33">
        <f>VLOOKUP($C99,BARRAS_REGION!$AA$4:$AL$1041,1+BY$2,0)</f>
        <v>0</v>
      </c>
      <c r="BZ46" s="33">
        <f>VLOOKUP($C99,BARRAS_REGION!$AA$4:$AL$1041,1+BZ$2,0)</f>
        <v>0</v>
      </c>
      <c r="CA46" s="33">
        <f>VLOOKUP($C99,BARRAS_REGION!$AA$4:$AL$1041,1+CA$2,0)</f>
        <v>0</v>
      </c>
      <c r="CB46" s="33">
        <f>VLOOKUP($C99,BARRAS_REGION!$AA$4:$AL$1041,1+CB$2,0)</f>
        <v>0</v>
      </c>
      <c r="CC46" s="37">
        <f t="shared" si="13"/>
        <v>1</v>
      </c>
      <c r="CE46" s="27"/>
      <c r="CF46" s="40"/>
      <c r="CG46" s="27" t="s">
        <v>3290</v>
      </c>
      <c r="CH46" s="27"/>
    </row>
    <row r="47" spans="1:86" ht="14.4" x14ac:dyDescent="0.3">
      <c r="A47" s="74">
        <f>+LEN(C47)</f>
        <v>17</v>
      </c>
      <c r="B47" s="64">
        <v>2069997680662</v>
      </c>
      <c r="C47" s="68" t="s">
        <v>1232</v>
      </c>
      <c r="D47" s="64">
        <v>2069997680662</v>
      </c>
      <c r="E47" s="17"/>
      <c r="F47" s="17" t="s">
        <v>3442</v>
      </c>
      <c r="G47" s="17">
        <v>13</v>
      </c>
      <c r="J47" s="14">
        <f>+COUNTIF(MEDIDORES!G:G,C47)</f>
        <v>2</v>
      </c>
      <c r="N47" s="15"/>
      <c r="AH47" s="20" t="str">
        <f>IF(LEN(C100)=17,LEFT(C100,14),-1)</f>
        <v>LICANCO_______</v>
      </c>
      <c r="AI47" s="30">
        <f t="shared" si="23"/>
        <v>1</v>
      </c>
      <c r="AK47" s="26" t="s">
        <v>3319</v>
      </c>
      <c r="AL47" s="31">
        <v>999793</v>
      </c>
      <c r="AN47" t="e">
        <f t="shared" si="25"/>
        <v>#N/A</v>
      </c>
      <c r="AP47" s="20" t="e">
        <f t="shared" si="16"/>
        <v>#N/A</v>
      </c>
      <c r="AU47" s="20" t="e">
        <f t="shared" si="8"/>
        <v>#N/A</v>
      </c>
      <c r="AV47" s="20" t="e">
        <f t="shared" si="11"/>
        <v>#N/A</v>
      </c>
      <c r="BD47" s="32" t="str">
        <f>+RIGHT(C100,3)</f>
        <v>013</v>
      </c>
      <c r="BG47" s="33">
        <v>1</v>
      </c>
      <c r="BH47" s="38">
        <v>0</v>
      </c>
      <c r="BI47" s="38">
        <v>0</v>
      </c>
      <c r="BJ47" s="38">
        <v>0</v>
      </c>
      <c r="BK47" s="38">
        <v>0</v>
      </c>
      <c r="BL47" s="38">
        <v>0</v>
      </c>
      <c r="BM47" s="39">
        <v>0</v>
      </c>
      <c r="BN47" s="36">
        <v>0</v>
      </c>
      <c r="BO47" s="36">
        <f t="shared" si="12"/>
        <v>1</v>
      </c>
      <c r="BR47" s="33">
        <f>VLOOKUP($C100,BARRAS_REGION!$AA$4:$AL$1041,1+BR$2,0)</f>
        <v>0</v>
      </c>
      <c r="BS47" s="33">
        <f>VLOOKUP($C100,BARRAS_REGION!$AA$4:$AL$1041,1+BS$2,0)</f>
        <v>0</v>
      </c>
      <c r="BT47" s="33">
        <f>VLOOKUP($C100,BARRAS_REGION!$AA$4:$AL$1041,1+BT$2,0)</f>
        <v>0</v>
      </c>
      <c r="BU47" s="33">
        <f>VLOOKUP($C100,BARRAS_REGION!$AA$4:$AL$1041,1+BU$2,0)</f>
        <v>0</v>
      </c>
      <c r="BV47" s="33">
        <f>VLOOKUP($C100,BARRAS_REGION!$AA$4:$AL$1041,1+BV$2,0)</f>
        <v>0</v>
      </c>
      <c r="BW47" s="33">
        <f>VLOOKUP($C100,BARRAS_REGION!$AA$4:$AL$1041,1+BW$2,0)</f>
        <v>0</v>
      </c>
      <c r="BX47" s="33">
        <f>VLOOKUP($C100,BARRAS_REGION!$AA$4:$AL$1041,1+BX$2,0)</f>
        <v>0</v>
      </c>
      <c r="BY47" s="33">
        <f>VLOOKUP($C100,BARRAS_REGION!$AA$4:$AL$1041,1+BY$2,0)</f>
        <v>1</v>
      </c>
      <c r="BZ47" s="33">
        <f>VLOOKUP($C100,BARRAS_REGION!$AA$4:$AL$1041,1+BZ$2,0)</f>
        <v>0</v>
      </c>
      <c r="CA47" s="33">
        <f>VLOOKUP($C100,BARRAS_REGION!$AA$4:$AL$1041,1+CA$2,0)</f>
        <v>0</v>
      </c>
      <c r="CB47" s="33">
        <f>VLOOKUP($C100,BARRAS_REGION!$AA$4:$AL$1041,1+CB$2,0)</f>
        <v>0</v>
      </c>
      <c r="CC47" s="37">
        <f t="shared" si="13"/>
        <v>1</v>
      </c>
      <c r="CE47" s="27"/>
      <c r="CF47" s="40"/>
      <c r="CG47" s="27" t="s">
        <v>3292</v>
      </c>
      <c r="CH47" s="27"/>
    </row>
    <row r="48" spans="1:86" ht="14.4" x14ac:dyDescent="0.3">
      <c r="A48" s="74">
        <f t="shared" si="4"/>
        <v>17</v>
      </c>
      <c r="B48" s="64">
        <v>2099997580132</v>
      </c>
      <c r="C48" s="68" t="s">
        <v>730</v>
      </c>
      <c r="D48" s="64">
        <v>2099997580132</v>
      </c>
      <c r="E48" s="18" t="s">
        <v>509</v>
      </c>
      <c r="F48" s="17" t="s">
        <v>6554</v>
      </c>
      <c r="G48" s="17">
        <v>9</v>
      </c>
      <c r="J48" s="14">
        <f>+COUNTIF(MEDIDORES!G:G,C48)</f>
        <v>8</v>
      </c>
      <c r="N48" s="15"/>
      <c r="AH48" s="20" t="str">
        <f>IF(LEN(C101)=17,LEFT(C101,14),-1)</f>
        <v>LICANTEN______</v>
      </c>
      <c r="AI48" s="30">
        <f t="shared" si="23"/>
        <v>1</v>
      </c>
      <c r="AK48" s="26" t="s">
        <v>3320</v>
      </c>
      <c r="AL48" s="31">
        <v>999788</v>
      </c>
      <c r="AN48" t="e">
        <f t="shared" si="25"/>
        <v>#N/A</v>
      </c>
      <c r="AP48" s="20" t="e">
        <f t="shared" si="16"/>
        <v>#N/A</v>
      </c>
      <c r="AU48" s="20" t="e">
        <f t="shared" si="8"/>
        <v>#N/A</v>
      </c>
      <c r="AV48" s="20" t="e">
        <f t="shared" si="11"/>
        <v>#N/A</v>
      </c>
      <c r="BD48" s="32" t="str">
        <f>+RIGHT(C101,3)</f>
        <v>013</v>
      </c>
      <c r="BG48" s="33">
        <v>0</v>
      </c>
      <c r="BH48" s="38">
        <v>0</v>
      </c>
      <c r="BI48" s="38">
        <v>0</v>
      </c>
      <c r="BJ48" s="38">
        <v>0</v>
      </c>
      <c r="BK48" s="38">
        <v>0</v>
      </c>
      <c r="BL48" s="38">
        <v>0</v>
      </c>
      <c r="BM48" s="39">
        <v>0</v>
      </c>
      <c r="BN48" s="36">
        <v>1</v>
      </c>
      <c r="BO48" s="36">
        <f t="shared" si="12"/>
        <v>1</v>
      </c>
      <c r="BR48" s="33">
        <f>VLOOKUP($C101,BARRAS_REGION!$AA$4:$AL$1041,1+BR$2,0)</f>
        <v>0</v>
      </c>
      <c r="BS48" s="33">
        <f>VLOOKUP($C101,BARRAS_REGION!$AA$4:$AL$1041,1+BS$2,0)</f>
        <v>0</v>
      </c>
      <c r="BT48" s="33">
        <f>VLOOKUP($C101,BARRAS_REGION!$AA$4:$AL$1041,1+BT$2,0)</f>
        <v>0</v>
      </c>
      <c r="BU48" s="33">
        <f>VLOOKUP($C101,BARRAS_REGION!$AA$4:$AL$1041,1+BU$2,0)</f>
        <v>0</v>
      </c>
      <c r="BV48" s="33">
        <f>VLOOKUP($C101,BARRAS_REGION!$AA$4:$AL$1041,1+BV$2,0)</f>
        <v>0</v>
      </c>
      <c r="BW48" s="33">
        <f>VLOOKUP($C101,BARRAS_REGION!$AA$4:$AL$1041,1+BW$2,0)</f>
        <v>1</v>
      </c>
      <c r="BX48" s="33">
        <f>VLOOKUP($C101,BARRAS_REGION!$AA$4:$AL$1041,1+BX$2,0)</f>
        <v>0</v>
      </c>
      <c r="BY48" s="33">
        <f>VLOOKUP($C101,BARRAS_REGION!$AA$4:$AL$1041,1+BY$2,0)</f>
        <v>0</v>
      </c>
      <c r="BZ48" s="33">
        <f>VLOOKUP($C101,BARRAS_REGION!$AA$4:$AL$1041,1+BZ$2,0)</f>
        <v>0</v>
      </c>
      <c r="CA48" s="33">
        <f>VLOOKUP($C101,BARRAS_REGION!$AA$4:$AL$1041,1+CA$2,0)</f>
        <v>0</v>
      </c>
      <c r="CB48" s="33">
        <f>VLOOKUP($C101,BARRAS_REGION!$AA$4:$AL$1041,1+CB$2,0)</f>
        <v>0</v>
      </c>
      <c r="CC48" s="37">
        <f t="shared" si="13"/>
        <v>1</v>
      </c>
      <c r="CE48" s="27"/>
      <c r="CF48" s="40"/>
      <c r="CG48" s="27" t="s">
        <v>3294</v>
      </c>
      <c r="CH48" s="27"/>
    </row>
    <row r="49" spans="1:86" ht="14.4" x14ac:dyDescent="0.3">
      <c r="A49" s="74">
        <f t="shared" si="4"/>
        <v>17</v>
      </c>
      <c r="B49" s="64">
        <v>2089997530132</v>
      </c>
      <c r="C49" s="149" t="s">
        <v>201</v>
      </c>
      <c r="D49" s="64">
        <v>2089997530132</v>
      </c>
      <c r="E49" s="18"/>
      <c r="F49" s="17" t="s">
        <v>3459</v>
      </c>
      <c r="G49" s="17">
        <v>8</v>
      </c>
      <c r="J49" s="14">
        <f>+COUNTIF(MEDIDORES!G:G,C49)</f>
        <v>30</v>
      </c>
      <c r="N49" s="15"/>
      <c r="AH49" s="20" t="str">
        <f>IF(LEN(C102)=17,LEFT(C102,14),-1)</f>
        <v>LIN.NORTE_____</v>
      </c>
      <c r="AI49" s="30">
        <f t="shared" si="23"/>
        <v>1</v>
      </c>
      <c r="AK49" s="26" t="s">
        <v>3321</v>
      </c>
      <c r="AL49" s="31">
        <v>999783</v>
      </c>
      <c r="AN49" t="e">
        <f t="shared" si="25"/>
        <v>#N/A</v>
      </c>
      <c r="AP49" s="20" t="e">
        <f t="shared" si="16"/>
        <v>#N/A</v>
      </c>
      <c r="AU49" s="20" t="e">
        <f t="shared" si="8"/>
        <v>#N/A</v>
      </c>
      <c r="AV49" s="20" t="e">
        <f t="shared" si="11"/>
        <v>#N/A</v>
      </c>
      <c r="BD49" s="32" t="str">
        <f>+RIGHT(C102,3)</f>
        <v>013</v>
      </c>
      <c r="BG49" s="33">
        <v>0</v>
      </c>
      <c r="BH49" s="38">
        <v>0</v>
      </c>
      <c r="BI49" s="38">
        <v>0</v>
      </c>
      <c r="BJ49" s="38">
        <v>0</v>
      </c>
      <c r="BK49" s="38">
        <v>0</v>
      </c>
      <c r="BL49" s="38">
        <v>0</v>
      </c>
      <c r="BM49" s="39">
        <v>0</v>
      </c>
      <c r="BN49" s="36">
        <v>1</v>
      </c>
      <c r="BO49" s="36">
        <f t="shared" si="12"/>
        <v>1</v>
      </c>
      <c r="BR49" s="33">
        <f>VLOOKUP($C102,BARRAS_REGION!$AA$4:$AL$1041,1+BR$2,0)</f>
        <v>0</v>
      </c>
      <c r="BS49" s="33">
        <f>VLOOKUP($C102,BARRAS_REGION!$AA$4:$AL$1041,1+BS$2,0)</f>
        <v>0</v>
      </c>
      <c r="BT49" s="33">
        <f>VLOOKUP($C102,BARRAS_REGION!$AA$4:$AL$1041,1+BT$2,0)</f>
        <v>0</v>
      </c>
      <c r="BU49" s="33">
        <f>VLOOKUP($C102,BARRAS_REGION!$AA$4:$AL$1041,1+BU$2,0)</f>
        <v>0</v>
      </c>
      <c r="BV49" s="33">
        <f>VLOOKUP($C102,BARRAS_REGION!$AA$4:$AL$1041,1+BV$2,0)</f>
        <v>0</v>
      </c>
      <c r="BW49" s="33">
        <f>VLOOKUP($C102,BARRAS_REGION!$AA$4:$AL$1041,1+BW$2,0)</f>
        <v>1</v>
      </c>
      <c r="BX49" s="33">
        <f>VLOOKUP($C102,BARRAS_REGION!$AA$4:$AL$1041,1+BX$2,0)</f>
        <v>0</v>
      </c>
      <c r="BY49" s="33">
        <f>VLOOKUP($C102,BARRAS_REGION!$AA$4:$AL$1041,1+BY$2,0)</f>
        <v>0</v>
      </c>
      <c r="BZ49" s="33">
        <f>VLOOKUP($C102,BARRAS_REGION!$AA$4:$AL$1041,1+BZ$2,0)</f>
        <v>0</v>
      </c>
      <c r="CA49" s="33">
        <f>VLOOKUP($C102,BARRAS_REGION!$AA$4:$AL$1041,1+CA$2,0)</f>
        <v>0</v>
      </c>
      <c r="CB49" s="33">
        <f>VLOOKUP($C102,BARRAS_REGION!$AA$4:$AL$1041,1+CB$2,0)</f>
        <v>0</v>
      </c>
      <c r="CC49" s="37">
        <f t="shared" si="13"/>
        <v>1</v>
      </c>
      <c r="CE49" s="27"/>
      <c r="CF49" s="40"/>
      <c r="CG49" s="27" t="s">
        <v>3296</v>
      </c>
      <c r="CH49" s="27"/>
    </row>
    <row r="50" spans="1:86" ht="14.4" x14ac:dyDescent="0.3">
      <c r="A50" s="74">
        <f t="shared" si="4"/>
        <v>17</v>
      </c>
      <c r="B50" s="64">
        <v>2079997380232</v>
      </c>
      <c r="C50" s="148" t="s">
        <v>1544</v>
      </c>
      <c r="D50" s="64">
        <v>2079997380232</v>
      </c>
      <c r="E50" s="17"/>
      <c r="F50" s="17" t="s">
        <v>3456</v>
      </c>
      <c r="G50" s="17">
        <v>7</v>
      </c>
      <c r="J50" s="14">
        <f>+COUNTIF(MEDIDORES!G:G,C50)</f>
        <v>26</v>
      </c>
      <c r="N50" s="15"/>
      <c r="AH50" s="20" t="str">
        <f>IF(LEN(C103)=17,LEFT(C103,14),-1)</f>
        <v>LIRQUEN_______</v>
      </c>
      <c r="AI50" s="30">
        <f t="shared" si="23"/>
        <v>1</v>
      </c>
      <c r="AK50" s="26" t="s">
        <v>3322</v>
      </c>
      <c r="AL50" s="31">
        <v>999778</v>
      </c>
      <c r="AN50" t="e">
        <f t="shared" si="25"/>
        <v>#N/A</v>
      </c>
      <c r="AP50" s="20" t="e">
        <f t="shared" si="16"/>
        <v>#N/A</v>
      </c>
      <c r="AU50" s="20" t="e">
        <f t="shared" si="8"/>
        <v>#N/A</v>
      </c>
      <c r="AV50" s="20" t="e">
        <f t="shared" si="11"/>
        <v>#N/A</v>
      </c>
      <c r="BD50" s="32" t="str">
        <f>+RIGHT(C103,3)</f>
        <v>015</v>
      </c>
      <c r="BG50" s="33">
        <v>0</v>
      </c>
      <c r="BH50" s="38">
        <v>0</v>
      </c>
      <c r="BI50" s="38">
        <v>0</v>
      </c>
      <c r="BJ50" s="38">
        <v>0</v>
      </c>
      <c r="BK50" s="38">
        <v>0</v>
      </c>
      <c r="BL50" s="38">
        <v>0</v>
      </c>
      <c r="BM50" s="39">
        <v>0</v>
      </c>
      <c r="BN50" s="36">
        <v>1</v>
      </c>
      <c r="BO50" s="36">
        <f t="shared" si="12"/>
        <v>1</v>
      </c>
      <c r="BR50" s="33">
        <f>VLOOKUP($C103,BARRAS_REGION!$AA$4:$AL$1041,1+BR$2,0)</f>
        <v>0</v>
      </c>
      <c r="BS50" s="33">
        <f>VLOOKUP($C103,BARRAS_REGION!$AA$4:$AL$1041,1+BS$2,0)</f>
        <v>0</v>
      </c>
      <c r="BT50" s="33">
        <f>VLOOKUP($C103,BARRAS_REGION!$AA$4:$AL$1041,1+BT$2,0)</f>
        <v>0</v>
      </c>
      <c r="BU50" s="33">
        <f>VLOOKUP($C103,BARRAS_REGION!$AA$4:$AL$1041,1+BU$2,0)</f>
        <v>0</v>
      </c>
      <c r="BV50" s="33">
        <f>VLOOKUP($C103,BARRAS_REGION!$AA$4:$AL$1041,1+BV$2,0)</f>
        <v>0</v>
      </c>
      <c r="BW50" s="33">
        <f>VLOOKUP($C103,BARRAS_REGION!$AA$4:$AL$1041,1+BW$2,0)</f>
        <v>0</v>
      </c>
      <c r="BX50" s="33">
        <f>VLOOKUP($C103,BARRAS_REGION!$AA$4:$AL$1041,1+BX$2,0)</f>
        <v>1</v>
      </c>
      <c r="BY50" s="33">
        <f>VLOOKUP($C103,BARRAS_REGION!$AA$4:$AL$1041,1+BY$2,0)</f>
        <v>0</v>
      </c>
      <c r="BZ50" s="33">
        <f>VLOOKUP($C103,BARRAS_REGION!$AA$4:$AL$1041,1+BZ$2,0)</f>
        <v>0</v>
      </c>
      <c r="CA50" s="33">
        <f>VLOOKUP($C103,BARRAS_REGION!$AA$4:$AL$1041,1+CA$2,0)</f>
        <v>0</v>
      </c>
      <c r="CB50" s="33">
        <f>VLOOKUP($C103,BARRAS_REGION!$AA$4:$AL$1041,1+CB$2,0)</f>
        <v>0</v>
      </c>
      <c r="CC50" s="37">
        <f t="shared" si="13"/>
        <v>1</v>
      </c>
      <c r="CE50" s="27"/>
      <c r="CF50" s="40"/>
      <c r="CG50" s="27" t="s">
        <v>3298</v>
      </c>
      <c r="CH50" s="27"/>
    </row>
    <row r="51" spans="1:86" ht="14.25" customHeight="1" x14ac:dyDescent="0.3">
      <c r="A51" s="74">
        <f>+LEN(C51)</f>
        <v>17</v>
      </c>
      <c r="B51" s="64">
        <v>2079997330232</v>
      </c>
      <c r="C51" s="148" t="s">
        <v>711</v>
      </c>
      <c r="D51" s="64">
        <v>2079997330232</v>
      </c>
      <c r="E51" s="17"/>
      <c r="F51" s="17" t="s">
        <v>3456</v>
      </c>
      <c r="G51" s="17">
        <v>7</v>
      </c>
      <c r="H51" s="64"/>
      <c r="J51" s="14">
        <f>+COUNTIF(MEDIDORES!G:G,C51)</f>
        <v>5</v>
      </c>
      <c r="N51" s="15"/>
      <c r="AH51" s="20" t="str">
        <f t="shared" ref="AH51:AH67" si="26">IF(LEN(C105)=17,LEFT(C105,14),-1)</f>
        <v>LOMIRANDA_____</v>
      </c>
      <c r="AI51" s="30">
        <f t="shared" si="23"/>
        <v>1</v>
      </c>
      <c r="AK51" s="26" t="s">
        <v>3323</v>
      </c>
      <c r="AL51" s="31">
        <v>999773</v>
      </c>
      <c r="AN51" t="e">
        <f t="shared" si="25"/>
        <v>#N/A</v>
      </c>
      <c r="AP51" s="20" t="e">
        <f>+IF(LEN(AN51)=6,"",IF(LEN(AN51)=5,"0",IF(LEN(AN51)=4,"00",IF(LEN(AN51)=3,"000",IF(LEN(AN51)=2,"0000","00000")))))&amp;AN51</f>
        <v>#N/A</v>
      </c>
      <c r="AU51" s="20" t="e">
        <f t="shared" si="8"/>
        <v>#N/A</v>
      </c>
      <c r="AV51" s="20" t="e">
        <f t="shared" si="11"/>
        <v>#N/A</v>
      </c>
      <c r="BD51" s="32" t="str">
        <f t="shared" ref="BD51:BD67" si="27">+RIGHT(C105,3)</f>
        <v>013</v>
      </c>
      <c r="BG51" s="33">
        <v>0</v>
      </c>
      <c r="BH51" s="38">
        <v>0</v>
      </c>
      <c r="BI51" s="38">
        <v>0</v>
      </c>
      <c r="BJ51" s="38">
        <v>0</v>
      </c>
      <c r="BK51" s="38">
        <v>0</v>
      </c>
      <c r="BL51" s="38">
        <v>0</v>
      </c>
      <c r="BM51" s="39">
        <v>0</v>
      </c>
      <c r="BN51" s="36">
        <v>1</v>
      </c>
      <c r="BO51" s="36">
        <f>+SUM(BG51:BN51)</f>
        <v>1</v>
      </c>
      <c r="BR51" s="33">
        <f>VLOOKUP($C105,BARRAS_REGION!$AA$4:$AL$1041,1+BR$2,0)</f>
        <v>0</v>
      </c>
      <c r="BS51" s="33">
        <f>VLOOKUP($C105,BARRAS_REGION!$AA$4:$AL$1041,1+BS$2,0)</f>
        <v>0</v>
      </c>
      <c r="BT51" s="33">
        <f>VLOOKUP($C105,BARRAS_REGION!$AA$4:$AL$1041,1+BT$2,0)</f>
        <v>0</v>
      </c>
      <c r="BU51" s="33">
        <f>VLOOKUP($C105,BARRAS_REGION!$AA$4:$AL$1041,1+BU$2,0)</f>
        <v>0</v>
      </c>
      <c r="BV51" s="33">
        <f>VLOOKUP($C105,BARRAS_REGION!$AA$4:$AL$1041,1+BV$2,0)</f>
        <v>1</v>
      </c>
      <c r="BW51" s="33">
        <f>VLOOKUP($C105,BARRAS_REGION!$AA$4:$AL$1041,1+BW$2,0)</f>
        <v>0</v>
      </c>
      <c r="BX51" s="33">
        <f>VLOOKUP($C105,BARRAS_REGION!$AA$4:$AL$1041,1+BX$2,0)</f>
        <v>0</v>
      </c>
      <c r="BY51" s="33">
        <f>VLOOKUP($C105,BARRAS_REGION!$AA$4:$AL$1041,1+BY$2,0)</f>
        <v>0</v>
      </c>
      <c r="BZ51" s="33">
        <f>VLOOKUP($C105,BARRAS_REGION!$AA$4:$AL$1041,1+BZ$2,0)</f>
        <v>0</v>
      </c>
      <c r="CA51" s="33">
        <f>VLOOKUP($C105,BARRAS_REGION!$AA$4:$AL$1041,1+CA$2,0)</f>
        <v>0</v>
      </c>
      <c r="CB51" s="33">
        <f>VLOOKUP($C105,BARRAS_REGION!$AA$4:$AL$1041,1+CB$2,0)</f>
        <v>0</v>
      </c>
      <c r="CC51" s="37">
        <f>+SUM(BR51:CB51)</f>
        <v>1</v>
      </c>
      <c r="CE51" s="27"/>
      <c r="CF51" s="40"/>
      <c r="CG51" s="27"/>
      <c r="CH51" s="27"/>
    </row>
    <row r="52" spans="1:86" ht="14.4" x14ac:dyDescent="0.3">
      <c r="A52" s="74">
        <f t="shared" ref="A52:A126" si="28">+LEN(C52)</f>
        <v>17</v>
      </c>
      <c r="B52" s="64">
        <v>2089997280152</v>
      </c>
      <c r="C52" s="149" t="s">
        <v>202</v>
      </c>
      <c r="D52" s="64">
        <v>2089997280152</v>
      </c>
      <c r="E52" s="18" t="s">
        <v>1068</v>
      </c>
      <c r="F52" s="17" t="s">
        <v>3459</v>
      </c>
      <c r="G52" s="17">
        <v>8</v>
      </c>
      <c r="H52" s="64"/>
      <c r="J52" s="14">
        <f>+COUNTIF(MEDIDORES!G:G,C52)</f>
        <v>27</v>
      </c>
      <c r="N52" s="15"/>
      <c r="AH52" s="20" t="str">
        <f t="shared" si="26"/>
        <v>LONCOCHE______</v>
      </c>
      <c r="AI52" s="30">
        <f t="shared" si="23"/>
        <v>1</v>
      </c>
      <c r="AK52" s="26" t="s">
        <v>3324</v>
      </c>
      <c r="AL52" s="31">
        <v>999768</v>
      </c>
      <c r="AN52" t="e">
        <f t="shared" si="25"/>
        <v>#N/A</v>
      </c>
      <c r="AP52" s="20" t="e">
        <f t="shared" si="16"/>
        <v>#N/A</v>
      </c>
      <c r="AU52" s="20" t="e">
        <f t="shared" si="8"/>
        <v>#N/A</v>
      </c>
      <c r="AV52" s="20" t="e">
        <f t="shared" si="11"/>
        <v>#N/A</v>
      </c>
      <c r="BD52" s="32" t="str">
        <f t="shared" si="27"/>
        <v>013</v>
      </c>
      <c r="BG52" s="33">
        <v>0</v>
      </c>
      <c r="BH52" s="38">
        <v>0</v>
      </c>
      <c r="BI52" s="38">
        <v>0</v>
      </c>
      <c r="BJ52" s="38">
        <v>0</v>
      </c>
      <c r="BK52" s="38">
        <v>0</v>
      </c>
      <c r="BL52" s="38">
        <v>0</v>
      </c>
      <c r="BM52" s="39">
        <v>0</v>
      </c>
      <c r="BN52" s="36">
        <v>1</v>
      </c>
      <c r="BO52" s="36">
        <f t="shared" si="12"/>
        <v>1</v>
      </c>
      <c r="BR52" s="33">
        <f>VLOOKUP($C106,BARRAS_REGION!$AA$4:$AL$1041,1+BR$2,0)</f>
        <v>0</v>
      </c>
      <c r="BS52" s="33">
        <f>VLOOKUP($C106,BARRAS_REGION!$AA$4:$AL$1041,1+BS$2,0)</f>
        <v>0</v>
      </c>
      <c r="BT52" s="33">
        <f>VLOOKUP($C106,BARRAS_REGION!$AA$4:$AL$1041,1+BT$2,0)</f>
        <v>0</v>
      </c>
      <c r="BU52" s="33">
        <f>VLOOKUP($C106,BARRAS_REGION!$AA$4:$AL$1041,1+BU$2,0)</f>
        <v>0</v>
      </c>
      <c r="BV52" s="33">
        <f>VLOOKUP($C106,BARRAS_REGION!$AA$4:$AL$1041,1+BV$2,0)</f>
        <v>0</v>
      </c>
      <c r="BW52" s="33">
        <f>VLOOKUP($C106,BARRAS_REGION!$AA$4:$AL$1041,1+BW$2,0)</f>
        <v>0</v>
      </c>
      <c r="BX52" s="33">
        <f>VLOOKUP($C106,BARRAS_REGION!$AA$4:$AL$1041,1+BX$2,0)</f>
        <v>0</v>
      </c>
      <c r="BY52" s="33">
        <f>VLOOKUP($C106,BARRAS_REGION!$AA$4:$AL$1041,1+BY$2,0)</f>
        <v>1</v>
      </c>
      <c r="BZ52" s="33">
        <f>VLOOKUP($C106,BARRAS_REGION!$AA$4:$AL$1041,1+BZ$2,0)</f>
        <v>0</v>
      </c>
      <c r="CA52" s="33">
        <f>VLOOKUP($C106,BARRAS_REGION!$AA$4:$AL$1041,1+CA$2,0)</f>
        <v>0</v>
      </c>
      <c r="CB52" s="33">
        <f>VLOOKUP($C106,BARRAS_REGION!$AA$4:$AL$1041,1+CB$2,0)</f>
        <v>0</v>
      </c>
      <c r="CC52" s="37">
        <f t="shared" si="13"/>
        <v>1</v>
      </c>
      <c r="CE52" s="27"/>
      <c r="CF52" s="40"/>
      <c r="CG52" s="27" t="s">
        <v>3300</v>
      </c>
      <c r="CH52" s="27"/>
    </row>
    <row r="53" spans="1:86" ht="14.4" x14ac:dyDescent="0.3">
      <c r="A53" s="74">
        <f t="shared" si="28"/>
        <v>17</v>
      </c>
      <c r="B53" s="64">
        <v>2149997230232</v>
      </c>
      <c r="C53" s="149" t="s">
        <v>264</v>
      </c>
      <c r="D53" s="64">
        <v>2149997230232</v>
      </c>
      <c r="E53" s="18" t="s">
        <v>1068</v>
      </c>
      <c r="F53" s="17" t="s">
        <v>3470</v>
      </c>
      <c r="G53" s="17">
        <v>14</v>
      </c>
      <c r="H53" s="64"/>
      <c r="J53" s="14">
        <f>+COUNTIF(MEDIDORES!G:G,C53)</f>
        <v>8</v>
      </c>
      <c r="N53" s="15"/>
      <c r="AH53" s="20" t="str">
        <f t="shared" si="26"/>
        <v>LONCOCHE2_____</v>
      </c>
      <c r="AI53" s="30">
        <f t="shared" si="23"/>
        <v>1</v>
      </c>
      <c r="AK53" s="26" t="s">
        <v>3325</v>
      </c>
      <c r="AL53" s="31">
        <v>999763</v>
      </c>
      <c r="AN53" t="e">
        <f t="shared" si="25"/>
        <v>#N/A</v>
      </c>
      <c r="AP53" s="20" t="e">
        <f t="shared" si="16"/>
        <v>#N/A</v>
      </c>
      <c r="AU53" s="20" t="e">
        <f t="shared" si="8"/>
        <v>#N/A</v>
      </c>
      <c r="AV53" s="20" t="e">
        <f t="shared" si="11"/>
        <v>#N/A</v>
      </c>
      <c r="BD53" s="32" t="str">
        <f t="shared" si="27"/>
        <v>013</v>
      </c>
      <c r="BG53" s="33">
        <v>0</v>
      </c>
      <c r="BH53" s="38">
        <v>0</v>
      </c>
      <c r="BI53" s="38">
        <v>0</v>
      </c>
      <c r="BJ53" s="38">
        <v>0</v>
      </c>
      <c r="BK53" s="38">
        <v>0</v>
      </c>
      <c r="BL53" s="38">
        <v>0</v>
      </c>
      <c r="BM53" s="39">
        <v>0</v>
      </c>
      <c r="BN53" s="36">
        <v>1</v>
      </c>
      <c r="BO53" s="36">
        <f t="shared" si="12"/>
        <v>1</v>
      </c>
      <c r="BR53" s="33">
        <f>VLOOKUP($C107,BARRAS_REGION!$AA$4:$AL$1041,1+BR$2,0)</f>
        <v>0</v>
      </c>
      <c r="BS53" s="33">
        <f>VLOOKUP($C107,BARRAS_REGION!$AA$4:$AL$1041,1+BS$2,0)</f>
        <v>0</v>
      </c>
      <c r="BT53" s="33">
        <f>VLOOKUP($C107,BARRAS_REGION!$AA$4:$AL$1041,1+BT$2,0)</f>
        <v>0</v>
      </c>
      <c r="BU53" s="33">
        <f>VLOOKUP($C107,BARRAS_REGION!$AA$4:$AL$1041,1+BU$2,0)</f>
        <v>0</v>
      </c>
      <c r="BV53" s="33">
        <f>VLOOKUP($C107,BARRAS_REGION!$AA$4:$AL$1041,1+BV$2,0)</f>
        <v>0</v>
      </c>
      <c r="BW53" s="33">
        <f>VLOOKUP($C107,BARRAS_REGION!$AA$4:$AL$1041,1+BW$2,0)</f>
        <v>0</v>
      </c>
      <c r="BX53" s="33">
        <f>VLOOKUP($C107,BARRAS_REGION!$AA$4:$AL$1041,1+BX$2,0)</f>
        <v>0</v>
      </c>
      <c r="BY53" s="33">
        <f>VLOOKUP($C107,BARRAS_REGION!$AA$4:$AL$1041,1+BY$2,0)</f>
        <v>1</v>
      </c>
      <c r="BZ53" s="33">
        <f>VLOOKUP($C107,BARRAS_REGION!$AA$4:$AL$1041,1+BZ$2,0)</f>
        <v>0</v>
      </c>
      <c r="CA53" s="33">
        <f>VLOOKUP($C107,BARRAS_REGION!$AA$4:$AL$1041,1+CA$2,0)</f>
        <v>0</v>
      </c>
      <c r="CB53" s="33">
        <f>VLOOKUP($C107,BARRAS_REGION!$AA$4:$AL$1041,1+CB$2,0)</f>
        <v>0</v>
      </c>
      <c r="CC53" s="37">
        <f t="shared" si="13"/>
        <v>1</v>
      </c>
      <c r="CE53" s="27"/>
      <c r="CF53" s="40"/>
      <c r="CG53" s="27" t="s">
        <v>3301</v>
      </c>
      <c r="CH53" s="27"/>
    </row>
    <row r="54" spans="1:86" ht="14.4" x14ac:dyDescent="0.3">
      <c r="A54" s="74">
        <f t="shared" si="28"/>
        <v>17</v>
      </c>
      <c r="B54" s="64">
        <v>2099997480233</v>
      </c>
      <c r="C54" s="68" t="s">
        <v>9156</v>
      </c>
      <c r="D54" s="64">
        <v>2099997480233</v>
      </c>
      <c r="E54" s="17"/>
      <c r="F54" s="17" t="s">
        <v>6554</v>
      </c>
      <c r="G54" s="17">
        <v>9</v>
      </c>
      <c r="H54" s="64"/>
      <c r="J54" s="14">
        <f>+COUNTIF(MEDIDORES!G:G,C54)</f>
        <v>14</v>
      </c>
      <c r="N54" s="15"/>
      <c r="AH54" s="20" t="str">
        <f t="shared" si="26"/>
        <v>LONGAVI_______</v>
      </c>
      <c r="AI54" s="30">
        <f t="shared" si="23"/>
        <v>0</v>
      </c>
      <c r="AK54" s="26" t="s">
        <v>3326</v>
      </c>
      <c r="AL54" s="31">
        <v>999758</v>
      </c>
      <c r="AN54">
        <f t="shared" si="25"/>
        <v>999448</v>
      </c>
      <c r="AP54" s="20" t="str">
        <f t="shared" si="16"/>
        <v>999448</v>
      </c>
      <c r="AU54" s="20" t="str">
        <f t="shared" si="8"/>
        <v>207999448013</v>
      </c>
      <c r="AV54" s="20" t="str">
        <f t="shared" si="11"/>
        <v>207999448013</v>
      </c>
      <c r="BD54" s="32" t="str">
        <f t="shared" si="27"/>
        <v>013</v>
      </c>
      <c r="BG54" s="33">
        <v>0</v>
      </c>
      <c r="BH54" s="38">
        <v>0</v>
      </c>
      <c r="BI54" s="38">
        <v>0</v>
      </c>
      <c r="BJ54" s="38">
        <v>0</v>
      </c>
      <c r="BK54" s="38">
        <v>0</v>
      </c>
      <c r="BL54" s="38">
        <v>0</v>
      </c>
      <c r="BM54" s="39">
        <v>0</v>
      </c>
      <c r="BN54" s="36">
        <v>1</v>
      </c>
      <c r="BO54" s="36">
        <f t="shared" si="12"/>
        <v>1</v>
      </c>
      <c r="BR54" s="33">
        <f>VLOOKUP($C108,BARRAS_REGION!$AA$4:$AL$1041,1+BR$2,0)</f>
        <v>0</v>
      </c>
      <c r="BS54" s="33">
        <f>VLOOKUP($C108,BARRAS_REGION!$AA$4:$AL$1041,1+BS$2,0)</f>
        <v>0</v>
      </c>
      <c r="BT54" s="33">
        <f>VLOOKUP($C108,BARRAS_REGION!$AA$4:$AL$1041,1+BT$2,0)</f>
        <v>0</v>
      </c>
      <c r="BU54" s="33">
        <f>VLOOKUP($C108,BARRAS_REGION!$AA$4:$AL$1041,1+BU$2,0)</f>
        <v>0</v>
      </c>
      <c r="BV54" s="33">
        <f>VLOOKUP($C108,BARRAS_REGION!$AA$4:$AL$1041,1+BV$2,0)</f>
        <v>0</v>
      </c>
      <c r="BW54" s="33">
        <f>VLOOKUP($C108,BARRAS_REGION!$AA$4:$AL$1041,1+BW$2,0)</f>
        <v>1</v>
      </c>
      <c r="BX54" s="33">
        <f>VLOOKUP($C108,BARRAS_REGION!$AA$4:$AL$1041,1+BX$2,0)</f>
        <v>0</v>
      </c>
      <c r="BY54" s="33">
        <f>VLOOKUP($C108,BARRAS_REGION!$AA$4:$AL$1041,1+BY$2,0)</f>
        <v>0</v>
      </c>
      <c r="BZ54" s="33">
        <f>VLOOKUP($C108,BARRAS_REGION!$AA$4:$AL$1041,1+BZ$2,0)</f>
        <v>0</v>
      </c>
      <c r="CA54" s="33">
        <f>VLOOKUP($C108,BARRAS_REGION!$AA$4:$AL$1041,1+CA$2,0)</f>
        <v>0</v>
      </c>
      <c r="CB54" s="33">
        <f>VLOOKUP($C108,BARRAS_REGION!$AA$4:$AL$1041,1+CB$2,0)</f>
        <v>0</v>
      </c>
      <c r="CC54" s="37">
        <f t="shared" si="13"/>
        <v>1</v>
      </c>
      <c r="CE54" s="27"/>
      <c r="CF54" s="40"/>
      <c r="CG54" s="27" t="s">
        <v>3302</v>
      </c>
      <c r="CH54" s="27"/>
    </row>
    <row r="55" spans="1:86" ht="14.4" x14ac:dyDescent="0.3">
      <c r="A55" s="74">
        <f t="shared" si="28"/>
        <v>17</v>
      </c>
      <c r="B55" s="64">
        <v>2099997180132</v>
      </c>
      <c r="C55" s="68" t="s">
        <v>732</v>
      </c>
      <c r="D55" s="64">
        <v>2099997180132</v>
      </c>
      <c r="E55" s="18"/>
      <c r="F55" s="17" t="s">
        <v>6554</v>
      </c>
      <c r="G55" s="17">
        <v>9</v>
      </c>
      <c r="H55" s="64"/>
      <c r="J55" s="14">
        <f>+COUNTIF(MEDIDORES!G:G,C55)</f>
        <v>9</v>
      </c>
      <c r="N55" s="15"/>
      <c r="AH55" s="20" t="str">
        <f t="shared" si="26"/>
        <v>LORETO________</v>
      </c>
      <c r="AI55" s="30">
        <f t="shared" si="23"/>
        <v>1</v>
      </c>
      <c r="AK55" s="26" t="s">
        <v>3327</v>
      </c>
      <c r="AL55" s="31">
        <v>999753</v>
      </c>
      <c r="AN55" t="e">
        <f t="shared" si="25"/>
        <v>#N/A</v>
      </c>
      <c r="AP55" s="20" t="e">
        <f t="shared" si="16"/>
        <v>#N/A</v>
      </c>
      <c r="AU55" s="20" t="e">
        <f t="shared" si="8"/>
        <v>#N/A</v>
      </c>
      <c r="AV55" s="20" t="e">
        <f t="shared" si="11"/>
        <v>#N/A</v>
      </c>
      <c r="BD55" s="32" t="str">
        <f t="shared" si="27"/>
        <v>015</v>
      </c>
      <c r="BG55" s="33">
        <v>0</v>
      </c>
      <c r="BH55" s="38">
        <v>0</v>
      </c>
      <c r="BI55" s="38">
        <v>0</v>
      </c>
      <c r="BJ55" s="38">
        <v>0</v>
      </c>
      <c r="BK55" s="38">
        <v>0</v>
      </c>
      <c r="BL55" s="38">
        <v>0</v>
      </c>
      <c r="BM55" s="39">
        <v>0</v>
      </c>
      <c r="BN55" s="36">
        <v>1</v>
      </c>
      <c r="BO55" s="36">
        <f t="shared" si="12"/>
        <v>1</v>
      </c>
      <c r="BR55" s="33">
        <f>VLOOKUP($C109,BARRAS_REGION!$AA$4:$AL$1041,1+BR$2,0)</f>
        <v>0</v>
      </c>
      <c r="BS55" s="33">
        <f>VLOOKUP($C109,BARRAS_REGION!$AA$4:$AL$1041,1+BS$2,0)</f>
        <v>0</v>
      </c>
      <c r="BT55" s="33">
        <f>VLOOKUP($C109,BARRAS_REGION!$AA$4:$AL$1041,1+BT$2,0)</f>
        <v>0</v>
      </c>
      <c r="BU55" s="33">
        <f>VLOOKUP($C109,BARRAS_REGION!$AA$4:$AL$1041,1+BU$2,0)</f>
        <v>0</v>
      </c>
      <c r="BV55" s="33">
        <f>VLOOKUP($C109,BARRAS_REGION!$AA$4:$AL$1041,1+BV$2,0)</f>
        <v>1</v>
      </c>
      <c r="BW55" s="33">
        <f>VLOOKUP($C109,BARRAS_REGION!$AA$4:$AL$1041,1+BW$2,0)</f>
        <v>0</v>
      </c>
      <c r="BX55" s="33">
        <f>VLOOKUP($C109,BARRAS_REGION!$AA$4:$AL$1041,1+BX$2,0)</f>
        <v>0</v>
      </c>
      <c r="BY55" s="33">
        <f>VLOOKUP($C109,BARRAS_REGION!$AA$4:$AL$1041,1+BY$2,0)</f>
        <v>0</v>
      </c>
      <c r="BZ55" s="33">
        <f>VLOOKUP($C109,BARRAS_REGION!$AA$4:$AL$1041,1+BZ$2,0)</f>
        <v>0</v>
      </c>
      <c r="CA55" s="33">
        <f>VLOOKUP($C109,BARRAS_REGION!$AA$4:$AL$1041,1+CA$2,0)</f>
        <v>0</v>
      </c>
      <c r="CB55" s="33">
        <f>VLOOKUP($C109,BARRAS_REGION!$AA$4:$AL$1041,1+CB$2,0)</f>
        <v>0</v>
      </c>
      <c r="CC55" s="37">
        <f t="shared" si="13"/>
        <v>1</v>
      </c>
      <c r="CE55" s="27"/>
      <c r="CF55" s="40"/>
      <c r="CG55" s="27" t="s">
        <v>3303</v>
      </c>
      <c r="CH55" s="27"/>
    </row>
    <row r="56" spans="1:86" ht="14.4" x14ac:dyDescent="0.3">
      <c r="A56" s="74">
        <f t="shared" si="28"/>
        <v>17</v>
      </c>
      <c r="B56" s="64">
        <v>2089997130132</v>
      </c>
      <c r="C56" s="148" t="s">
        <v>151</v>
      </c>
      <c r="D56" s="64">
        <v>2089997130132</v>
      </c>
      <c r="E56" s="17"/>
      <c r="F56" s="17" t="s">
        <v>3459</v>
      </c>
      <c r="G56" s="17">
        <v>8</v>
      </c>
      <c r="H56" s="64"/>
      <c r="J56" s="14">
        <f>+COUNTIF(MEDIDORES!G:G,C56)</f>
        <v>11</v>
      </c>
      <c r="N56" s="15"/>
      <c r="AH56" s="20" t="str">
        <f t="shared" si="26"/>
        <v>LOS_MAQUIS____</v>
      </c>
      <c r="AI56" s="30"/>
      <c r="AK56" s="26" t="s">
        <v>3328</v>
      </c>
      <c r="AL56" s="31">
        <v>999748</v>
      </c>
      <c r="AN56" t="e">
        <f t="shared" si="25"/>
        <v>#N/A</v>
      </c>
      <c r="AP56" s="20" t="e">
        <f>+IF(LEN(AN56)=6,"",IF(LEN(AN56)=5,"0",IF(LEN(AN56)=4,"00",IF(LEN(AN56)=3,"000",IF(LEN(AN56)=2,"0000","00000")))))&amp;AN56</f>
        <v>#N/A</v>
      </c>
      <c r="AU56" s="20" t="e">
        <f t="shared" si="8"/>
        <v>#N/A</v>
      </c>
      <c r="AV56" s="20" t="e">
        <f t="shared" si="11"/>
        <v>#N/A</v>
      </c>
      <c r="BD56" s="32" t="str">
        <f t="shared" si="27"/>
        <v>013</v>
      </c>
      <c r="BG56" s="33">
        <v>0</v>
      </c>
      <c r="BH56" s="38">
        <v>0</v>
      </c>
      <c r="BI56" s="38">
        <v>0</v>
      </c>
      <c r="BJ56" s="38">
        <v>0</v>
      </c>
      <c r="BK56" s="38">
        <v>0</v>
      </c>
      <c r="BL56" s="38">
        <v>0</v>
      </c>
      <c r="BM56" s="39">
        <v>0</v>
      </c>
      <c r="BN56" s="36">
        <v>1</v>
      </c>
      <c r="BO56" s="36">
        <f>+SUM(BG56:BN56)</f>
        <v>1</v>
      </c>
      <c r="BR56" s="33" t="e">
        <f>VLOOKUP($C110,BARRAS_REGION!$AA$4:$AL$1041,1+BR$2,0)</f>
        <v>#N/A</v>
      </c>
      <c r="BS56" s="33" t="e">
        <f>VLOOKUP($C110,BARRAS_REGION!$AA$4:$AL$1041,1+BS$2,0)</f>
        <v>#N/A</v>
      </c>
      <c r="BT56" s="33" t="e">
        <f>VLOOKUP($C110,BARRAS_REGION!$AA$4:$AL$1041,1+BT$2,0)</f>
        <v>#N/A</v>
      </c>
      <c r="BU56" s="33" t="e">
        <f>VLOOKUP($C110,BARRAS_REGION!$AA$4:$AL$1041,1+BU$2,0)</f>
        <v>#N/A</v>
      </c>
      <c r="BV56" s="33" t="e">
        <f>VLOOKUP($C110,BARRAS_REGION!$AA$4:$AL$1041,1+BV$2,0)</f>
        <v>#N/A</v>
      </c>
      <c r="BW56" s="33" t="e">
        <f>VLOOKUP($C110,BARRAS_REGION!$AA$4:$AL$1041,1+BW$2,0)</f>
        <v>#N/A</v>
      </c>
      <c r="BX56" s="33" t="e">
        <f>VLOOKUP($C110,BARRAS_REGION!$AA$4:$AL$1041,1+BX$2,0)</f>
        <v>#N/A</v>
      </c>
      <c r="BY56" s="33" t="e">
        <f>VLOOKUP($C110,BARRAS_REGION!$AA$4:$AL$1041,1+BY$2,0)</f>
        <v>#N/A</v>
      </c>
      <c r="BZ56" s="33" t="e">
        <f>VLOOKUP($C110,BARRAS_REGION!$AA$4:$AL$1041,1+BZ$2,0)</f>
        <v>#N/A</v>
      </c>
      <c r="CA56" s="33" t="e">
        <f>VLOOKUP($C110,BARRAS_REGION!$AA$4:$AL$1041,1+CA$2,0)</f>
        <v>#N/A</v>
      </c>
      <c r="CB56" s="33" t="e">
        <f>VLOOKUP($C110,BARRAS_REGION!$AA$4:$AL$1041,1+CB$2,0)</f>
        <v>#N/A</v>
      </c>
      <c r="CC56" s="37" t="e">
        <f>+SUM(BR56:CB56)</f>
        <v>#N/A</v>
      </c>
      <c r="CE56" s="27"/>
      <c r="CF56" s="40"/>
      <c r="CG56" s="27"/>
      <c r="CH56" s="27"/>
    </row>
    <row r="57" spans="1:86" ht="14.4" x14ac:dyDescent="0.3">
      <c r="A57" s="74">
        <f t="shared" si="28"/>
        <v>17</v>
      </c>
      <c r="B57" s="64">
        <v>2079997080132</v>
      </c>
      <c r="C57" s="68" t="s">
        <v>187</v>
      </c>
      <c r="D57" s="64">
        <v>2079997080132</v>
      </c>
      <c r="E57" s="17"/>
      <c r="F57" s="17" t="s">
        <v>3442</v>
      </c>
      <c r="G57" s="17">
        <v>13</v>
      </c>
      <c r="H57" s="64"/>
      <c r="J57" s="14">
        <f>+COUNTIF(MEDIDORES!G:G,C57)</f>
        <v>27</v>
      </c>
      <c r="N57" s="15"/>
      <c r="AH57" s="20" t="str">
        <f t="shared" si="26"/>
        <v>LOS_SAUCES____</v>
      </c>
      <c r="AI57" s="30">
        <f t="shared" ref="AI57:AI88" si="29">IF(ISERROR(VLOOKUP(AH57,$AK:$AL,1,0)),1,0)</f>
        <v>1</v>
      </c>
      <c r="AK57" s="26" t="s">
        <v>3329</v>
      </c>
      <c r="AL57" s="31">
        <v>999713</v>
      </c>
      <c r="AN57" t="e">
        <f t="shared" si="25"/>
        <v>#N/A</v>
      </c>
      <c r="AP57" s="20" t="e">
        <f t="shared" si="16"/>
        <v>#N/A</v>
      </c>
      <c r="AU57" s="20" t="e">
        <f t="shared" si="8"/>
        <v>#N/A</v>
      </c>
      <c r="AV57" s="20" t="e">
        <f t="shared" si="11"/>
        <v>#N/A</v>
      </c>
      <c r="BD57" s="32" t="str">
        <f t="shared" si="27"/>
        <v>023</v>
      </c>
      <c r="BG57" s="33">
        <v>0</v>
      </c>
      <c r="BH57" s="38">
        <v>0</v>
      </c>
      <c r="BI57" s="38">
        <v>0</v>
      </c>
      <c r="BJ57" s="38">
        <v>0</v>
      </c>
      <c r="BK57" s="38">
        <v>0</v>
      </c>
      <c r="BL57" s="38">
        <v>0</v>
      </c>
      <c r="BM57" s="39">
        <v>0</v>
      </c>
      <c r="BN57" s="36">
        <v>1</v>
      </c>
      <c r="BO57" s="36">
        <f t="shared" si="12"/>
        <v>1</v>
      </c>
      <c r="BR57" s="33">
        <f>VLOOKUP($C111,BARRAS_REGION!$AA$4:$AL$1041,1+BR$2,0)</f>
        <v>0</v>
      </c>
      <c r="BS57" s="33">
        <f>VLOOKUP($C111,BARRAS_REGION!$AA$4:$AL$1041,1+BS$2,0)</f>
        <v>0</v>
      </c>
      <c r="BT57" s="33">
        <f>VLOOKUP($C111,BARRAS_REGION!$AA$4:$AL$1041,1+BT$2,0)</f>
        <v>0</v>
      </c>
      <c r="BU57" s="33">
        <f>VLOOKUP($C111,BARRAS_REGION!$AA$4:$AL$1041,1+BU$2,0)</f>
        <v>0</v>
      </c>
      <c r="BV57" s="33">
        <f>VLOOKUP($C111,BARRAS_REGION!$AA$4:$AL$1041,1+BV$2,0)</f>
        <v>0</v>
      </c>
      <c r="BW57" s="33">
        <f>VLOOKUP($C111,BARRAS_REGION!$AA$4:$AL$1041,1+BW$2,0)</f>
        <v>0</v>
      </c>
      <c r="BX57" s="33">
        <f>VLOOKUP($C111,BARRAS_REGION!$AA$4:$AL$1041,1+BX$2,0)</f>
        <v>1</v>
      </c>
      <c r="BY57" s="33">
        <f>VLOOKUP($C111,BARRAS_REGION!$AA$4:$AL$1041,1+BY$2,0)</f>
        <v>0</v>
      </c>
      <c r="BZ57" s="33">
        <f>VLOOKUP($C111,BARRAS_REGION!$AA$4:$AL$1041,1+BZ$2,0)</f>
        <v>0</v>
      </c>
      <c r="CA57" s="33">
        <f>VLOOKUP($C111,BARRAS_REGION!$AA$4:$AL$1041,1+CA$2,0)</f>
        <v>0</v>
      </c>
      <c r="CB57" s="33">
        <f>VLOOKUP($C111,BARRAS_REGION!$AA$4:$AL$1041,1+CB$2,0)</f>
        <v>0</v>
      </c>
      <c r="CC57" s="37">
        <f t="shared" si="13"/>
        <v>1</v>
      </c>
      <c r="CE57" s="27"/>
      <c r="CF57" s="40"/>
      <c r="CG57" s="27" t="s">
        <v>3304</v>
      </c>
      <c r="CH57" s="27"/>
    </row>
    <row r="58" spans="1:86" ht="14.4" x14ac:dyDescent="0.3">
      <c r="A58" s="74">
        <f t="shared" si="28"/>
        <v>17</v>
      </c>
      <c r="B58" s="64">
        <v>2079997030132</v>
      </c>
      <c r="C58" s="68" t="s">
        <v>2725</v>
      </c>
      <c r="D58" s="64">
        <v>2079997030132</v>
      </c>
      <c r="E58" s="17"/>
      <c r="F58" s="17" t="s">
        <v>3442</v>
      </c>
      <c r="G58" s="17">
        <v>13</v>
      </c>
      <c r="H58" s="64"/>
      <c r="J58" s="14">
        <f>+COUNTIF(MEDIDORES!G:G,C58)</f>
        <v>42</v>
      </c>
      <c r="N58" s="15"/>
      <c r="AH58" s="20" t="str">
        <f t="shared" si="26"/>
        <v>LOS_TAMBORES__</v>
      </c>
      <c r="AI58" s="30">
        <f t="shared" si="29"/>
        <v>1</v>
      </c>
      <c r="AK58" s="26" t="s">
        <v>3330</v>
      </c>
      <c r="AL58" s="31">
        <v>999708</v>
      </c>
      <c r="AN58" t="e">
        <f t="shared" si="25"/>
        <v>#N/A</v>
      </c>
      <c r="AP58" s="20" t="e">
        <f t="shared" si="16"/>
        <v>#N/A</v>
      </c>
      <c r="AU58" s="20" t="e">
        <f t="shared" si="8"/>
        <v>#N/A</v>
      </c>
      <c r="AV58" s="20" t="e">
        <f t="shared" si="11"/>
        <v>#N/A</v>
      </c>
      <c r="BD58" s="32" t="str">
        <f t="shared" si="27"/>
        <v>013</v>
      </c>
      <c r="BG58" s="33">
        <v>1</v>
      </c>
      <c r="BH58" s="38">
        <v>0</v>
      </c>
      <c r="BI58" s="38">
        <v>0</v>
      </c>
      <c r="BJ58" s="38">
        <v>0</v>
      </c>
      <c r="BK58" s="38">
        <v>0</v>
      </c>
      <c r="BL58" s="38"/>
      <c r="BM58" s="39">
        <v>0</v>
      </c>
      <c r="BN58" s="36">
        <v>0</v>
      </c>
      <c r="BO58" s="36">
        <f t="shared" si="12"/>
        <v>1</v>
      </c>
      <c r="BR58" s="33">
        <f>VLOOKUP($C112,BARRAS_REGION!$AA$4:$AL$1041,1+BR$2,0)</f>
        <v>0</v>
      </c>
      <c r="BS58" s="33">
        <f>VLOOKUP($C112,BARRAS_REGION!$AA$4:$AL$1041,1+BS$2,0)</f>
        <v>0</v>
      </c>
      <c r="BT58" s="33">
        <f>VLOOKUP($C112,BARRAS_REGION!$AA$4:$AL$1041,1+BT$2,0)</f>
        <v>0</v>
      </c>
      <c r="BU58" s="33">
        <f>VLOOKUP($C112,BARRAS_REGION!$AA$4:$AL$1041,1+BU$2,0)</f>
        <v>0</v>
      </c>
      <c r="BV58" s="33">
        <f>VLOOKUP($C112,BARRAS_REGION!$AA$4:$AL$1041,1+BV$2,0)</f>
        <v>0</v>
      </c>
      <c r="BW58" s="33">
        <f>VLOOKUP($C112,BARRAS_REGION!$AA$4:$AL$1041,1+BW$2,0)</f>
        <v>0</v>
      </c>
      <c r="BX58" s="33">
        <f>VLOOKUP($C112,BARRAS_REGION!$AA$4:$AL$1041,1+BX$2,0)</f>
        <v>0</v>
      </c>
      <c r="BY58" s="33">
        <f>VLOOKUP($C112,BARRAS_REGION!$AA$4:$AL$1041,1+BY$2,0)</f>
        <v>0</v>
      </c>
      <c r="BZ58" s="33">
        <f>VLOOKUP($C112,BARRAS_REGION!$AA$4:$AL$1041,1+BZ$2,0)</f>
        <v>0</v>
      </c>
      <c r="CA58" s="33">
        <f>VLOOKUP($C112,BARRAS_REGION!$AA$4:$AL$1041,1+CA$2,0)</f>
        <v>0</v>
      </c>
      <c r="CB58" s="33">
        <f>VLOOKUP($C112,BARRAS_REGION!$AA$4:$AL$1041,1+CB$2,0)</f>
        <v>1</v>
      </c>
      <c r="CC58" s="37">
        <f t="shared" si="13"/>
        <v>1</v>
      </c>
      <c r="CE58" s="27"/>
      <c r="CF58" s="40"/>
      <c r="CG58" s="27" t="s">
        <v>3306</v>
      </c>
      <c r="CH58" s="27"/>
    </row>
    <row r="59" spans="1:86" s="101" customFormat="1" ht="14.4" x14ac:dyDescent="0.3">
      <c r="A59" s="74">
        <f>+LEN(C59)</f>
        <v>17</v>
      </c>
      <c r="B59" s="64">
        <v>2079997080662</v>
      </c>
      <c r="C59" s="68" t="s">
        <v>624</v>
      </c>
      <c r="D59" s="64">
        <v>2079997080662</v>
      </c>
      <c r="E59" s="17"/>
      <c r="F59" s="17" t="s">
        <v>3442</v>
      </c>
      <c r="G59" s="17">
        <v>13</v>
      </c>
      <c r="H59" s="64"/>
      <c r="I59"/>
      <c r="J59" s="14">
        <f>+COUNTIF(MEDIDORES!G:G,C59)</f>
        <v>2</v>
      </c>
      <c r="K59"/>
      <c r="M59" s="102"/>
      <c r="N59" s="103"/>
      <c r="AH59" s="104" t="str">
        <f t="shared" si="26"/>
        <v>LOTA__________</v>
      </c>
      <c r="AI59" s="105">
        <f t="shared" si="29"/>
        <v>1</v>
      </c>
      <c r="AK59" s="104" t="s">
        <v>3331</v>
      </c>
      <c r="AL59" s="105">
        <v>999703</v>
      </c>
      <c r="AN59" s="101" t="e">
        <f t="shared" si="25"/>
        <v>#N/A</v>
      </c>
      <c r="AP59" s="104" t="e">
        <f t="shared" si="16"/>
        <v>#N/A</v>
      </c>
      <c r="AU59" s="20" t="e">
        <f t="shared" si="8"/>
        <v>#N/A</v>
      </c>
      <c r="AV59" s="20" t="e">
        <f>+IF(AT59="",AU59,AT59)</f>
        <v>#N/A</v>
      </c>
      <c r="BD59" s="106" t="str">
        <f t="shared" si="27"/>
        <v>013</v>
      </c>
      <c r="BG59" s="33">
        <v>1</v>
      </c>
      <c r="BH59" s="38">
        <v>0</v>
      </c>
      <c r="BI59" s="38">
        <v>0</v>
      </c>
      <c r="BJ59" s="38">
        <v>0</v>
      </c>
      <c r="BK59" s="38">
        <v>0</v>
      </c>
      <c r="BL59" s="38"/>
      <c r="BM59" s="39">
        <v>0</v>
      </c>
      <c r="BN59" s="36">
        <v>0</v>
      </c>
      <c r="BO59" s="36">
        <f t="shared" si="12"/>
        <v>1</v>
      </c>
      <c r="BR59" s="33">
        <f>VLOOKUP($C113,BARRAS_REGION!$AA$4:$AL$1041,1+BR$2,0)</f>
        <v>0</v>
      </c>
      <c r="BS59" s="33">
        <f>VLOOKUP($C113,BARRAS_REGION!$AA$4:$AL$1041,1+BS$2,0)</f>
        <v>0</v>
      </c>
      <c r="BT59" s="33">
        <f>VLOOKUP($C113,BARRAS_REGION!$AA$4:$AL$1041,1+BT$2,0)</f>
        <v>0</v>
      </c>
      <c r="BU59" s="33">
        <f>VLOOKUP($C113,BARRAS_REGION!$AA$4:$AL$1041,1+BU$2,0)</f>
        <v>0</v>
      </c>
      <c r="BV59" s="33">
        <f>VLOOKUP($C113,BARRAS_REGION!$AA$4:$AL$1041,1+BV$2,0)</f>
        <v>0</v>
      </c>
      <c r="BW59" s="33">
        <f>VLOOKUP($C113,BARRAS_REGION!$AA$4:$AL$1041,1+BW$2,0)</f>
        <v>0</v>
      </c>
      <c r="BX59" s="33">
        <f>VLOOKUP($C113,BARRAS_REGION!$AA$4:$AL$1041,1+BX$2,0)</f>
        <v>1</v>
      </c>
      <c r="BY59" s="33">
        <f>VLOOKUP($C113,BARRAS_REGION!$AA$4:$AL$1041,1+BY$2,0)</f>
        <v>0</v>
      </c>
      <c r="BZ59" s="33">
        <f>VLOOKUP($C113,BARRAS_REGION!$AA$4:$AL$1041,1+BZ$2,0)</f>
        <v>0</v>
      </c>
      <c r="CA59" s="33">
        <f>VLOOKUP($C113,BARRAS_REGION!$AA$4:$AL$1041,1+CA$2,0)</f>
        <v>0</v>
      </c>
      <c r="CB59" s="33">
        <f>VLOOKUP($C113,BARRAS_REGION!$AA$4:$AL$1041,1+CB$2,0)</f>
        <v>0</v>
      </c>
      <c r="CC59" s="37">
        <f>+SUM(BR59:CB59)</f>
        <v>1</v>
      </c>
      <c r="CE59" s="104"/>
      <c r="CF59" s="108"/>
      <c r="CG59" s="104"/>
      <c r="CH59" s="104"/>
    </row>
    <row r="60" spans="1:86" s="101" customFormat="1" ht="14.4" x14ac:dyDescent="0.3">
      <c r="A60" s="74">
        <f t="shared" si="28"/>
        <v>17</v>
      </c>
      <c r="B60" s="64">
        <v>2109996940232</v>
      </c>
      <c r="C60" s="149" t="s">
        <v>8274</v>
      </c>
      <c r="D60" s="64">
        <v>2109996940232</v>
      </c>
      <c r="E60" s="18" t="s">
        <v>1066</v>
      </c>
      <c r="F60" s="17" t="s">
        <v>6555</v>
      </c>
      <c r="G60" s="17">
        <v>10</v>
      </c>
      <c r="H60" s="64"/>
      <c r="I60"/>
      <c r="J60" s="14">
        <f>+COUNTIF(MEDIDORES!G:G,C60)</f>
        <v>10</v>
      </c>
      <c r="K60"/>
      <c r="M60" s="102"/>
      <c r="N60" s="103"/>
      <c r="AH60" s="104" t="str">
        <f t="shared" si="26"/>
        <v>M.DEVELASCO___</v>
      </c>
      <c r="AI60" s="105">
        <f t="shared" si="29"/>
        <v>1</v>
      </c>
      <c r="AK60" s="104" t="s">
        <v>3332</v>
      </c>
      <c r="AL60" s="105">
        <v>999698</v>
      </c>
      <c r="AN60" s="101" t="e">
        <f t="shared" si="25"/>
        <v>#N/A</v>
      </c>
      <c r="AP60" s="104" t="e">
        <f>+IF(LEN(AN60)=6,"",IF(LEN(AN60)=5,"0",IF(LEN(AN60)=4,"00",IF(LEN(AN60)=3,"000",IF(LEN(AN60)=2,"0000","00000")))))&amp;AN60</f>
        <v>#N/A</v>
      </c>
      <c r="AU60" s="20" t="e">
        <f t="shared" si="8"/>
        <v>#N/A</v>
      </c>
      <c r="AV60" s="20" t="e">
        <f>+IF(AT60="",AU60,AT60)</f>
        <v>#N/A</v>
      </c>
      <c r="BD60" s="106" t="str">
        <f t="shared" si="27"/>
        <v>013</v>
      </c>
      <c r="BG60" s="38">
        <v>0</v>
      </c>
      <c r="BH60" s="38">
        <v>0</v>
      </c>
      <c r="BI60" s="38">
        <v>0</v>
      </c>
      <c r="BJ60" s="38">
        <v>0</v>
      </c>
      <c r="BK60" s="38">
        <v>0</v>
      </c>
      <c r="BL60" s="38"/>
      <c r="BM60" s="39">
        <v>0</v>
      </c>
      <c r="BN60" s="107">
        <v>1</v>
      </c>
      <c r="BO60" s="36">
        <f t="shared" si="12"/>
        <v>1</v>
      </c>
      <c r="BR60" s="33">
        <f>VLOOKUP($C114,BARRAS_REGION!$AA$4:$AL$1041,1+BR$2,0)</f>
        <v>0</v>
      </c>
      <c r="BS60" s="33">
        <f>VLOOKUP($C114,BARRAS_REGION!$AA$4:$AL$1041,1+BS$2,0)</f>
        <v>0</v>
      </c>
      <c r="BT60" s="33">
        <f>VLOOKUP($C114,BARRAS_REGION!$AA$4:$AL$1041,1+BT$2,0)</f>
        <v>0</v>
      </c>
      <c r="BU60" s="33">
        <f>VLOOKUP($C114,BARRAS_REGION!$AA$4:$AL$1041,1+BU$2,0)</f>
        <v>0</v>
      </c>
      <c r="BV60" s="33">
        <f>VLOOKUP($C114,BARRAS_REGION!$AA$4:$AL$1041,1+BV$2,0)</f>
        <v>0</v>
      </c>
      <c r="BW60" s="33">
        <f>VLOOKUP($C114,BARRAS_REGION!$AA$4:$AL$1041,1+BW$2,0)</f>
        <v>0</v>
      </c>
      <c r="BX60" s="33">
        <f>VLOOKUP($C114,BARRAS_REGION!$AA$4:$AL$1041,1+BX$2,0)</f>
        <v>1</v>
      </c>
      <c r="BY60" s="33">
        <f>VLOOKUP($C114,BARRAS_REGION!$AA$4:$AL$1041,1+BY$2,0)</f>
        <v>0</v>
      </c>
      <c r="BZ60" s="33">
        <f>VLOOKUP($C114,BARRAS_REGION!$AA$4:$AL$1041,1+BZ$2,0)</f>
        <v>0</v>
      </c>
      <c r="CA60" s="33">
        <f>VLOOKUP($C114,BARRAS_REGION!$AA$4:$AL$1041,1+CA$2,0)</f>
        <v>0</v>
      </c>
      <c r="CB60" s="33">
        <f>VLOOKUP($C114,BARRAS_REGION!$AA$4:$AL$1041,1+CB$2,0)</f>
        <v>0</v>
      </c>
      <c r="CC60" s="37">
        <f>+SUM(BR60:CB60)</f>
        <v>1</v>
      </c>
      <c r="CE60" s="104"/>
      <c r="CF60" s="108"/>
      <c r="CG60" s="104"/>
      <c r="CH60" s="104"/>
    </row>
    <row r="61" spans="1:86" s="101" customFormat="1" ht="14.4" x14ac:dyDescent="0.3">
      <c r="A61" s="74">
        <f t="shared" si="28"/>
        <v>17</v>
      </c>
      <c r="B61" s="64">
        <v>2109996930132</v>
      </c>
      <c r="C61" s="149" t="s">
        <v>308</v>
      </c>
      <c r="D61" s="64">
        <v>2109996930132</v>
      </c>
      <c r="E61" s="18"/>
      <c r="F61" s="17" t="s">
        <v>6555</v>
      </c>
      <c r="G61" s="17">
        <v>10</v>
      </c>
      <c r="H61" s="64"/>
      <c r="I61"/>
      <c r="J61" s="14">
        <f>+COUNTIF(MEDIDORES!G:G,C61)</f>
        <v>12</v>
      </c>
      <c r="K61"/>
      <c r="M61" s="102"/>
      <c r="N61" s="103"/>
      <c r="AH61" s="104" t="str">
        <f t="shared" si="26"/>
        <v>MACHALI_______</v>
      </c>
      <c r="AI61" s="105">
        <f t="shared" si="29"/>
        <v>1</v>
      </c>
      <c r="AK61" s="104" t="s">
        <v>3333</v>
      </c>
      <c r="AL61" s="105">
        <v>999628</v>
      </c>
      <c r="AN61" s="101" t="e">
        <f t="shared" si="25"/>
        <v>#N/A</v>
      </c>
      <c r="AP61" s="104" t="e">
        <f>+IF(LEN(AN61)=6,"",IF(LEN(AN61)=5,"0",IF(LEN(AN61)=4,"00",IF(LEN(AN61)=3,"000",IF(LEN(AN61)=2,"0000","00000")))))&amp;AN61</f>
        <v>#N/A</v>
      </c>
      <c r="AU61" s="20" t="e">
        <f t="shared" si="8"/>
        <v>#N/A</v>
      </c>
      <c r="AV61" s="20" t="e">
        <f>+IF(AT61="",AU61,AT61)</f>
        <v>#N/A</v>
      </c>
      <c r="BD61" s="106" t="str">
        <f t="shared" si="27"/>
        <v>013</v>
      </c>
      <c r="BG61" s="38">
        <v>0</v>
      </c>
      <c r="BH61" s="38">
        <v>0</v>
      </c>
      <c r="BI61" s="38">
        <v>0</v>
      </c>
      <c r="BJ61" s="38">
        <v>0</v>
      </c>
      <c r="BK61" s="38">
        <v>0</v>
      </c>
      <c r="BL61" s="38"/>
      <c r="BM61" s="39">
        <v>0</v>
      </c>
      <c r="BN61" s="107">
        <v>1</v>
      </c>
      <c r="BO61" s="36">
        <f t="shared" si="12"/>
        <v>1</v>
      </c>
      <c r="BR61" s="33">
        <f>VLOOKUP($C115,BARRAS_REGION!$AA$4:$AL$1041,1+BR$2,0)</f>
        <v>0</v>
      </c>
      <c r="BS61" s="33">
        <f>VLOOKUP($C115,BARRAS_REGION!$AA$4:$AL$1041,1+BS$2,0)</f>
        <v>0</v>
      </c>
      <c r="BT61" s="33">
        <f>VLOOKUP($C115,BARRAS_REGION!$AA$4:$AL$1041,1+BT$2,0)</f>
        <v>0</v>
      </c>
      <c r="BU61" s="33">
        <f>VLOOKUP($C115,BARRAS_REGION!$AA$4:$AL$1041,1+BU$2,0)</f>
        <v>0</v>
      </c>
      <c r="BV61" s="33">
        <f>VLOOKUP($C115,BARRAS_REGION!$AA$4:$AL$1041,1+BV$2,0)</f>
        <v>1</v>
      </c>
      <c r="BW61" s="33">
        <f>VLOOKUP($C115,BARRAS_REGION!$AA$4:$AL$1041,1+BW$2,0)</f>
        <v>0</v>
      </c>
      <c r="BX61" s="33">
        <f>VLOOKUP($C115,BARRAS_REGION!$AA$4:$AL$1041,1+BX$2,0)</f>
        <v>0</v>
      </c>
      <c r="BY61" s="33">
        <f>VLOOKUP($C115,BARRAS_REGION!$AA$4:$AL$1041,1+BY$2,0)</f>
        <v>0</v>
      </c>
      <c r="BZ61" s="33">
        <f>VLOOKUP($C115,BARRAS_REGION!$AA$4:$AL$1041,1+BZ$2,0)</f>
        <v>0</v>
      </c>
      <c r="CA61" s="33">
        <f>VLOOKUP($C115,BARRAS_REGION!$AA$4:$AL$1041,1+CA$2,0)</f>
        <v>0</v>
      </c>
      <c r="CB61" s="33">
        <f>VLOOKUP($C115,BARRAS_REGION!$AA$4:$AL$1041,1+CB$2,0)</f>
        <v>0</v>
      </c>
      <c r="CC61" s="37">
        <f>+SUM(BR61:CB61)</f>
        <v>1</v>
      </c>
      <c r="CE61" s="104"/>
      <c r="CF61" s="108"/>
      <c r="CG61" s="104"/>
      <c r="CH61" s="104"/>
    </row>
    <row r="62" spans="1:86" ht="14.4" x14ac:dyDescent="0.3">
      <c r="A62" s="74">
        <f t="shared" si="28"/>
        <v>17</v>
      </c>
      <c r="B62" s="64">
        <v>2089995840132</v>
      </c>
      <c r="C62" s="149" t="s">
        <v>9393</v>
      </c>
      <c r="D62" s="64">
        <v>2089995840132</v>
      </c>
      <c r="E62" s="18"/>
      <c r="F62" s="17" t="s">
        <v>3459</v>
      </c>
      <c r="G62" s="17">
        <v>8</v>
      </c>
      <c r="H62" s="64"/>
      <c r="J62" s="14">
        <f>+COUNTIF(MEDIDORES!G:G,C62)</f>
        <v>7</v>
      </c>
      <c r="N62" s="15"/>
      <c r="AH62" s="20" t="str">
        <f t="shared" si="26"/>
        <v>MAHNS_________</v>
      </c>
      <c r="AI62" s="30">
        <f t="shared" si="29"/>
        <v>1</v>
      </c>
      <c r="AK62" s="26" t="s">
        <v>7613</v>
      </c>
      <c r="AL62" s="31">
        <v>999625</v>
      </c>
      <c r="AN62" t="e">
        <f t="shared" si="25"/>
        <v>#N/A</v>
      </c>
      <c r="AP62" s="20" t="e">
        <f t="shared" si="16"/>
        <v>#N/A</v>
      </c>
      <c r="AU62" s="20" t="e">
        <f t="shared" si="8"/>
        <v>#N/A</v>
      </c>
      <c r="AV62" s="20" t="e">
        <f t="shared" si="11"/>
        <v>#N/A</v>
      </c>
      <c r="BD62" s="32" t="str">
        <f t="shared" si="27"/>
        <v>015</v>
      </c>
      <c r="BG62" s="33">
        <v>1</v>
      </c>
      <c r="BH62" s="38">
        <v>0</v>
      </c>
      <c r="BI62" s="38">
        <v>0</v>
      </c>
      <c r="BJ62" s="38">
        <v>0</v>
      </c>
      <c r="BK62" s="38">
        <v>0</v>
      </c>
      <c r="BL62" s="38">
        <v>0</v>
      </c>
      <c r="BM62" s="39">
        <v>0</v>
      </c>
      <c r="BN62" s="36">
        <v>0</v>
      </c>
      <c r="BO62" s="36">
        <f t="shared" si="12"/>
        <v>1</v>
      </c>
      <c r="BR62" s="33">
        <f>VLOOKUP($C116,BARRAS_REGION!$AA$4:$AL$1041,1+BR$2,0)</f>
        <v>0</v>
      </c>
      <c r="BS62" s="33">
        <f>VLOOKUP($C116,BARRAS_REGION!$AA$4:$AL$1041,1+BS$2,0)</f>
        <v>0</v>
      </c>
      <c r="BT62" s="33">
        <f>VLOOKUP($C116,BARRAS_REGION!$AA$4:$AL$1041,1+BT$2,0)</f>
        <v>0</v>
      </c>
      <c r="BU62" s="33">
        <f>VLOOKUP($C116,BARRAS_REGION!$AA$4:$AL$1041,1+BU$2,0)</f>
        <v>0</v>
      </c>
      <c r="BV62" s="33">
        <f>VLOOKUP($C116,BARRAS_REGION!$AA$4:$AL$1041,1+BV$2,0)</f>
        <v>0</v>
      </c>
      <c r="BW62" s="33">
        <f>VLOOKUP($C116,BARRAS_REGION!$AA$4:$AL$1041,1+BW$2,0)</f>
        <v>0</v>
      </c>
      <c r="BX62" s="33">
        <f>VLOOKUP($C116,BARRAS_REGION!$AA$4:$AL$1041,1+BX$2,0)</f>
        <v>1</v>
      </c>
      <c r="BY62" s="33">
        <f>VLOOKUP($C116,BARRAS_REGION!$AA$4:$AL$1041,1+BY$2,0)</f>
        <v>0</v>
      </c>
      <c r="BZ62" s="33">
        <f>VLOOKUP($C116,BARRAS_REGION!$AA$4:$AL$1041,1+BZ$2,0)</f>
        <v>0</v>
      </c>
      <c r="CA62" s="33">
        <f>VLOOKUP($C116,BARRAS_REGION!$AA$4:$AL$1041,1+CA$2,0)</f>
        <v>0</v>
      </c>
      <c r="CB62" s="33">
        <f>VLOOKUP($C116,BARRAS_REGION!$AA$4:$AL$1041,1+CB$2,0)</f>
        <v>0</v>
      </c>
      <c r="CC62" s="37">
        <f t="shared" si="13"/>
        <v>1</v>
      </c>
      <c r="CE62" s="27"/>
      <c r="CF62" s="40"/>
      <c r="CG62" s="27"/>
      <c r="CH62" s="27"/>
    </row>
    <row r="63" spans="1:86" ht="14.4" x14ac:dyDescent="0.3">
      <c r="A63" s="74">
        <f t="shared" si="28"/>
        <v>17</v>
      </c>
      <c r="B63" s="64">
        <v>2089996830232</v>
      </c>
      <c r="C63" s="149" t="s">
        <v>203</v>
      </c>
      <c r="D63" s="64">
        <v>2089996830232</v>
      </c>
      <c r="E63" s="18"/>
      <c r="F63" s="17" t="s">
        <v>3459</v>
      </c>
      <c r="G63" s="17">
        <v>8</v>
      </c>
      <c r="H63" s="64"/>
      <c r="J63" s="14">
        <f>+COUNTIF(MEDIDORES!G:G,C63)</f>
        <v>39</v>
      </c>
      <c r="N63" s="15"/>
      <c r="AH63" s="20" t="str">
        <f t="shared" si="26"/>
        <v>MALLOA________</v>
      </c>
      <c r="AI63" s="30">
        <f t="shared" si="29"/>
        <v>1</v>
      </c>
      <c r="AK63" s="26" t="s">
        <v>3334</v>
      </c>
      <c r="AL63" s="31">
        <v>999623</v>
      </c>
      <c r="AN63" t="e">
        <f t="shared" si="25"/>
        <v>#N/A</v>
      </c>
      <c r="AP63" s="20" t="e">
        <f t="shared" si="16"/>
        <v>#N/A</v>
      </c>
      <c r="AU63" s="20" t="e">
        <f t="shared" si="8"/>
        <v>#N/A</v>
      </c>
      <c r="AV63" s="20" t="e">
        <f t="shared" si="11"/>
        <v>#N/A</v>
      </c>
      <c r="BD63" s="32" t="str">
        <f t="shared" si="27"/>
        <v>013</v>
      </c>
      <c r="BG63" s="33">
        <v>1</v>
      </c>
      <c r="BH63" s="38">
        <v>0</v>
      </c>
      <c r="BI63" s="38">
        <v>0</v>
      </c>
      <c r="BJ63" s="38">
        <v>0</v>
      </c>
      <c r="BK63" s="38">
        <v>0</v>
      </c>
      <c r="BL63" s="38">
        <v>0</v>
      </c>
      <c r="BM63" s="39">
        <v>0</v>
      </c>
      <c r="BN63" s="36">
        <v>0</v>
      </c>
      <c r="BO63" s="36">
        <f t="shared" si="12"/>
        <v>1</v>
      </c>
      <c r="BR63" s="33">
        <f>VLOOKUP($C117,BARRAS_REGION!$AA$4:$AL$1041,1+BR$2,0)</f>
        <v>0</v>
      </c>
      <c r="BS63" s="33">
        <f>VLOOKUP($C117,BARRAS_REGION!$AA$4:$AL$1041,1+BS$2,0)</f>
        <v>0</v>
      </c>
      <c r="BT63" s="33">
        <f>VLOOKUP($C117,BARRAS_REGION!$AA$4:$AL$1041,1+BT$2,0)</f>
        <v>0</v>
      </c>
      <c r="BU63" s="33">
        <f>VLOOKUP($C117,BARRAS_REGION!$AA$4:$AL$1041,1+BU$2,0)</f>
        <v>0</v>
      </c>
      <c r="BV63" s="33">
        <f>VLOOKUP($C117,BARRAS_REGION!$AA$4:$AL$1041,1+BV$2,0)</f>
        <v>1</v>
      </c>
      <c r="BW63" s="33">
        <f>VLOOKUP($C117,BARRAS_REGION!$AA$4:$AL$1041,1+BW$2,0)</f>
        <v>0</v>
      </c>
      <c r="BX63" s="33">
        <f>VLOOKUP($C117,BARRAS_REGION!$AA$4:$AL$1041,1+BX$2,0)</f>
        <v>0</v>
      </c>
      <c r="BY63" s="33">
        <f>VLOOKUP($C117,BARRAS_REGION!$AA$4:$AL$1041,1+BY$2,0)</f>
        <v>0</v>
      </c>
      <c r="BZ63" s="33">
        <f>VLOOKUP($C117,BARRAS_REGION!$AA$4:$AL$1041,1+BZ$2,0)</f>
        <v>0</v>
      </c>
      <c r="CA63" s="33">
        <f>VLOOKUP($C117,BARRAS_REGION!$AA$4:$AL$1041,1+CA$2,0)</f>
        <v>0</v>
      </c>
      <c r="CB63" s="33">
        <f>VLOOKUP($C117,BARRAS_REGION!$AA$4:$AL$1041,1+CB$2,0)</f>
        <v>0</v>
      </c>
      <c r="CC63" s="37">
        <f t="shared" si="13"/>
        <v>1</v>
      </c>
      <c r="CE63" s="27"/>
    </row>
    <row r="64" spans="1:86" ht="14.4" x14ac:dyDescent="0.3">
      <c r="A64" s="74">
        <f t="shared" si="28"/>
        <v>17</v>
      </c>
      <c r="B64" s="64">
        <v>2089996780132</v>
      </c>
      <c r="C64" s="149" t="s">
        <v>204</v>
      </c>
      <c r="D64" s="64">
        <v>2089996780132</v>
      </c>
      <c r="E64" s="18"/>
      <c r="F64" s="17" t="s">
        <v>3459</v>
      </c>
      <c r="G64" s="17">
        <v>8</v>
      </c>
      <c r="H64" s="64"/>
      <c r="J64" s="14">
        <f>+COUNTIF(MEDIDORES!G:G,C64)</f>
        <v>25</v>
      </c>
      <c r="N64" s="15"/>
      <c r="AH64" s="88" t="str">
        <f t="shared" si="26"/>
        <v>MAMPIL________</v>
      </c>
      <c r="AI64" s="30">
        <f t="shared" si="29"/>
        <v>1</v>
      </c>
      <c r="AK64" s="26" t="s">
        <v>3335</v>
      </c>
      <c r="AL64" s="31">
        <v>999618</v>
      </c>
      <c r="AN64" t="e">
        <f t="shared" si="25"/>
        <v>#N/A</v>
      </c>
      <c r="AP64" s="20" t="e">
        <f>+IF(LEN(AN64)=6,"",IF(LEN(AN64)=5,"0",IF(LEN(AN64)=4,"00",IF(LEN(AN64)=3,"000",IF(LEN(AN64)=2,"0000","00000")))))&amp;AN64</f>
        <v>#N/A</v>
      </c>
      <c r="AU64" s="20" t="e">
        <f t="shared" si="8"/>
        <v>#N/A</v>
      </c>
      <c r="AV64" s="20" t="e">
        <f t="shared" si="11"/>
        <v>#N/A</v>
      </c>
      <c r="BB64" s="16"/>
      <c r="BC64" s="16"/>
      <c r="BD64" s="90" t="str">
        <f t="shared" si="27"/>
        <v>220</v>
      </c>
      <c r="BG64" s="33">
        <v>0</v>
      </c>
      <c r="BH64" s="38">
        <v>0</v>
      </c>
      <c r="BI64" s="38">
        <v>0</v>
      </c>
      <c r="BJ64" s="38">
        <v>0</v>
      </c>
      <c r="BK64" s="38">
        <v>0</v>
      </c>
      <c r="BL64" s="38">
        <v>0</v>
      </c>
      <c r="BM64" s="39">
        <v>0</v>
      </c>
      <c r="BN64" s="36">
        <v>1</v>
      </c>
      <c r="BO64" s="36">
        <f t="shared" si="12"/>
        <v>1</v>
      </c>
      <c r="BR64" s="33">
        <f>VLOOKUP($C118,BARRAS_REGION!$AA$4:$AL$1041,1+BR$2,0)</f>
        <v>0</v>
      </c>
      <c r="BS64" s="33">
        <f>VLOOKUP($C118,BARRAS_REGION!$AA$4:$AL$1041,1+BS$2,0)</f>
        <v>0</v>
      </c>
      <c r="BT64" s="33">
        <f>VLOOKUP($C118,BARRAS_REGION!$AA$4:$AL$1041,1+BT$2,0)</f>
        <v>0</v>
      </c>
      <c r="BU64" s="33">
        <f>VLOOKUP($C118,BARRAS_REGION!$AA$4:$AL$1041,1+BU$2,0)</f>
        <v>0</v>
      </c>
      <c r="BV64" s="33">
        <f>VLOOKUP($C118,BARRAS_REGION!$AA$4:$AL$1041,1+BV$2,0)</f>
        <v>0</v>
      </c>
      <c r="BW64" s="33">
        <f>VLOOKUP($C118,BARRAS_REGION!$AA$4:$AL$1041,1+BW$2,0)</f>
        <v>0</v>
      </c>
      <c r="BX64" s="33">
        <f>VLOOKUP($C118,BARRAS_REGION!$AA$4:$AL$1041,1+BX$2,0)</f>
        <v>1</v>
      </c>
      <c r="BY64" s="33">
        <f>VLOOKUP($C118,BARRAS_REGION!$AA$4:$AL$1041,1+BY$2,0)</f>
        <v>0</v>
      </c>
      <c r="BZ64" s="33">
        <f>VLOOKUP($C118,BARRAS_REGION!$AA$4:$AL$1041,1+BZ$2,0)</f>
        <v>0</v>
      </c>
      <c r="CA64" s="33">
        <f>VLOOKUP($C118,BARRAS_REGION!$AA$4:$AL$1041,1+CA$2,0)</f>
        <v>0</v>
      </c>
      <c r="CB64" s="33">
        <f>VLOOKUP($C118,BARRAS_REGION!$AA$4:$AL$1041,1+CB$2,0)</f>
        <v>0</v>
      </c>
      <c r="CC64" s="37">
        <f>+SUM(BR64:CB64)</f>
        <v>1</v>
      </c>
      <c r="CE64" s="27"/>
    </row>
    <row r="65" spans="1:83" ht="14.4" x14ac:dyDescent="0.3">
      <c r="A65" s="74">
        <f t="shared" si="28"/>
        <v>17</v>
      </c>
      <c r="B65" s="64">
        <v>2089996680232</v>
      </c>
      <c r="C65" s="148" t="s">
        <v>205</v>
      </c>
      <c r="D65" s="64">
        <v>2089996680232</v>
      </c>
      <c r="E65" s="17" t="s">
        <v>509</v>
      </c>
      <c r="F65" s="17" t="s">
        <v>3459</v>
      </c>
      <c r="G65" s="17">
        <v>8</v>
      </c>
      <c r="H65" s="64"/>
      <c r="J65" s="14">
        <f>+COUNTIF(MEDIDORES!G:G,C65)</f>
        <v>45</v>
      </c>
      <c r="N65" s="15"/>
      <c r="AH65" s="88" t="str">
        <f t="shared" si="26"/>
        <v>MARIQUINA_____</v>
      </c>
      <c r="AI65" s="30">
        <f t="shared" si="29"/>
        <v>1</v>
      </c>
      <c r="AK65" s="26" t="s">
        <v>3336</v>
      </c>
      <c r="AL65" s="31">
        <v>999613</v>
      </c>
      <c r="AN65" t="e">
        <f t="shared" si="25"/>
        <v>#N/A</v>
      </c>
      <c r="AP65" s="20" t="e">
        <f>+IF(LEN(AN65)=6,"",IF(LEN(AN65)=5,"0",IF(LEN(AN65)=4,"00",IF(LEN(AN65)=3,"000",IF(LEN(AN65)=2,"0000","00000")))))&amp;AN65</f>
        <v>#N/A</v>
      </c>
      <c r="AU65" s="20" t="e">
        <f t="shared" si="8"/>
        <v>#N/A</v>
      </c>
      <c r="AV65" s="20" t="e">
        <f t="shared" si="11"/>
        <v>#N/A</v>
      </c>
      <c r="BB65" s="16"/>
      <c r="BC65" s="16"/>
      <c r="BD65" s="90" t="str">
        <f t="shared" si="27"/>
        <v>023</v>
      </c>
      <c r="BG65" s="33">
        <v>0</v>
      </c>
      <c r="BH65" s="38">
        <v>0</v>
      </c>
      <c r="BI65" s="38">
        <v>0</v>
      </c>
      <c r="BJ65" s="38">
        <v>0</v>
      </c>
      <c r="BK65" s="38">
        <v>0</v>
      </c>
      <c r="BL65" s="38">
        <v>0</v>
      </c>
      <c r="BM65" s="39">
        <v>0</v>
      </c>
      <c r="BN65" s="36">
        <v>1</v>
      </c>
      <c r="BO65" s="36">
        <f t="shared" si="12"/>
        <v>1</v>
      </c>
      <c r="BR65" s="33">
        <f>VLOOKUP($C119,BARRAS_REGION!$AA$4:$AL$1041,1+BR$2,0)</f>
        <v>0</v>
      </c>
      <c r="BS65" s="33">
        <f>VLOOKUP($C119,BARRAS_REGION!$AA$4:$AL$1041,1+BS$2,0)</f>
        <v>0</v>
      </c>
      <c r="BT65" s="33">
        <f>VLOOKUP($C119,BARRAS_REGION!$AA$4:$AL$1041,1+BT$2,0)</f>
        <v>0</v>
      </c>
      <c r="BU65" s="33">
        <f>VLOOKUP($C119,BARRAS_REGION!$AA$4:$AL$1041,1+BU$2,0)</f>
        <v>0</v>
      </c>
      <c r="BV65" s="33">
        <f>VLOOKUP($C119,BARRAS_REGION!$AA$4:$AL$1041,1+BV$2,0)</f>
        <v>0</v>
      </c>
      <c r="BW65" s="33">
        <f>VLOOKUP($C119,BARRAS_REGION!$AA$4:$AL$1041,1+BW$2,0)</f>
        <v>0</v>
      </c>
      <c r="BX65" s="33">
        <f>VLOOKUP($C119,BARRAS_REGION!$AA$4:$AL$1041,1+BX$2,0)</f>
        <v>0</v>
      </c>
      <c r="BY65" s="33">
        <f>VLOOKUP($C119,BARRAS_REGION!$AA$4:$AL$1041,1+BY$2,0)</f>
        <v>0</v>
      </c>
      <c r="BZ65" s="33">
        <f>VLOOKUP($C119,BARRAS_REGION!$AA$4:$AL$1041,1+BZ$2,0)</f>
        <v>0</v>
      </c>
      <c r="CA65" s="33">
        <f>VLOOKUP($C119,BARRAS_REGION!$AA$4:$AL$1041,1+CA$2,0)</f>
        <v>0</v>
      </c>
      <c r="CB65" s="33">
        <f>VLOOKUP($C119,BARRAS_REGION!$AA$4:$AL$1041,1+CB$2,0)</f>
        <v>1</v>
      </c>
      <c r="CC65" s="37">
        <f>+SUM(BR65:CB65)</f>
        <v>1</v>
      </c>
      <c r="CE65" s="27"/>
    </row>
    <row r="66" spans="1:83" ht="14.4" x14ac:dyDescent="0.3">
      <c r="A66" s="74">
        <f t="shared" si="28"/>
        <v>17</v>
      </c>
      <c r="B66" s="64">
        <v>2069996630152</v>
      </c>
      <c r="C66" s="68" t="s">
        <v>207</v>
      </c>
      <c r="D66" s="64">
        <v>2069996630152</v>
      </c>
      <c r="E66" s="17"/>
      <c r="F66" s="17" t="s">
        <v>3442</v>
      </c>
      <c r="G66" s="17">
        <v>13</v>
      </c>
      <c r="H66" s="64"/>
      <c r="J66" s="14">
        <f>+COUNTIF(MEDIDORES!G:G,C66)</f>
        <v>13</v>
      </c>
      <c r="N66" s="15"/>
      <c r="AH66" s="88" t="str">
        <f t="shared" si="26"/>
        <v>MAULE_________</v>
      </c>
      <c r="AI66" s="30">
        <f t="shared" si="29"/>
        <v>1</v>
      </c>
      <c r="AK66" s="26" t="s">
        <v>3337</v>
      </c>
      <c r="AL66" s="31">
        <v>999608</v>
      </c>
      <c r="AN66" t="e">
        <f t="shared" si="25"/>
        <v>#N/A</v>
      </c>
      <c r="AP66" s="20" t="e">
        <f>+IF(LEN(AN66)=6,"",IF(LEN(AN66)=5,"0",IF(LEN(AN66)=4,"00",IF(LEN(AN66)=3,"000",IF(LEN(AN66)=2,"0000","00000")))))&amp;AN66</f>
        <v>#N/A</v>
      </c>
      <c r="AU66" s="20" t="e">
        <f t="shared" si="8"/>
        <v>#N/A</v>
      </c>
      <c r="AV66" s="20" t="e">
        <f t="shared" si="11"/>
        <v>#N/A</v>
      </c>
      <c r="BB66" s="16"/>
      <c r="BC66" s="16"/>
      <c r="BD66" s="90" t="str">
        <f t="shared" si="27"/>
        <v>015</v>
      </c>
      <c r="BG66" s="33">
        <v>0</v>
      </c>
      <c r="BH66" s="38">
        <v>0</v>
      </c>
      <c r="BI66" s="38">
        <v>0</v>
      </c>
      <c r="BJ66" s="38">
        <v>0</v>
      </c>
      <c r="BK66" s="38">
        <v>0</v>
      </c>
      <c r="BL66" s="38">
        <v>0</v>
      </c>
      <c r="BM66" s="39">
        <v>0</v>
      </c>
      <c r="BN66" s="36">
        <v>1</v>
      </c>
      <c r="BO66" s="36">
        <f t="shared" si="12"/>
        <v>1</v>
      </c>
      <c r="BR66" s="33">
        <f>VLOOKUP($C120,BARRAS_REGION!$AA$4:$AL$1041,1+BR$2,0)</f>
        <v>0</v>
      </c>
      <c r="BS66" s="33">
        <f>VLOOKUP($C120,BARRAS_REGION!$AA$4:$AL$1041,1+BS$2,0)</f>
        <v>0</v>
      </c>
      <c r="BT66" s="33">
        <f>VLOOKUP($C120,BARRAS_REGION!$AA$4:$AL$1041,1+BT$2,0)</f>
        <v>0</v>
      </c>
      <c r="BU66" s="33">
        <f>VLOOKUP($C120,BARRAS_REGION!$AA$4:$AL$1041,1+BU$2,0)</f>
        <v>0</v>
      </c>
      <c r="BV66" s="33">
        <f>VLOOKUP($C120,BARRAS_REGION!$AA$4:$AL$1041,1+BV$2,0)</f>
        <v>0</v>
      </c>
      <c r="BW66" s="33">
        <f>VLOOKUP($C120,BARRAS_REGION!$AA$4:$AL$1041,1+BW$2,0)</f>
        <v>1</v>
      </c>
      <c r="BX66" s="33">
        <f>VLOOKUP($C120,BARRAS_REGION!$AA$4:$AL$1041,1+BX$2,0)</f>
        <v>0</v>
      </c>
      <c r="BY66" s="33">
        <f>VLOOKUP($C120,BARRAS_REGION!$AA$4:$AL$1041,1+BY$2,0)</f>
        <v>0</v>
      </c>
      <c r="BZ66" s="33">
        <f>VLOOKUP($C120,BARRAS_REGION!$AA$4:$AL$1041,1+BZ$2,0)</f>
        <v>0</v>
      </c>
      <c r="CA66" s="33">
        <f>VLOOKUP($C120,BARRAS_REGION!$AA$4:$AL$1041,1+CA$2,0)</f>
        <v>0</v>
      </c>
      <c r="CB66" s="33">
        <f>VLOOKUP($C120,BARRAS_REGION!$AA$4:$AL$1041,1+CB$2,0)</f>
        <v>0</v>
      </c>
      <c r="CC66" s="37">
        <f>+SUM(BR66:CB66)</f>
        <v>1</v>
      </c>
      <c r="CE66" s="27"/>
    </row>
    <row r="67" spans="1:83" ht="14.4" x14ac:dyDescent="0.3">
      <c r="A67" s="74">
        <f t="shared" si="28"/>
        <v>17</v>
      </c>
      <c r="B67" s="64">
        <v>2109996580132</v>
      </c>
      <c r="C67" s="149" t="s">
        <v>305</v>
      </c>
      <c r="D67" s="64">
        <v>2109996580132</v>
      </c>
      <c r="E67" s="18" t="s">
        <v>1066</v>
      </c>
      <c r="F67" s="17" t="s">
        <v>6555</v>
      </c>
      <c r="G67" s="17">
        <v>10</v>
      </c>
      <c r="H67" s="64"/>
      <c r="J67" s="14">
        <f>+COUNTIF(MEDIDORES!G:G,C67)</f>
        <v>14</v>
      </c>
      <c r="N67" s="15"/>
      <c r="AH67" s="20" t="str">
        <f t="shared" si="26"/>
        <v>MELIPULLI_____</v>
      </c>
      <c r="AI67" s="30">
        <f t="shared" si="29"/>
        <v>1</v>
      </c>
      <c r="AK67" s="26" t="s">
        <v>3338</v>
      </c>
      <c r="AL67" s="31">
        <v>999603</v>
      </c>
      <c r="AN67" t="e">
        <f t="shared" si="25"/>
        <v>#N/A</v>
      </c>
      <c r="AP67" s="20" t="e">
        <f t="shared" ref="AP67:AP84" si="30">+IF(LEN(AN67)=6,"",IF(LEN(AN67)=5,"0",IF(LEN(AN67)=4,"00",IF(LEN(AN67)=3,"000",IF(LEN(AN67)=2,"0000","00000")))))&amp;AN67</f>
        <v>#N/A</v>
      </c>
      <c r="AU67" s="20" t="e">
        <f t="shared" si="8"/>
        <v>#N/A</v>
      </c>
      <c r="AV67" s="20" t="e">
        <f t="shared" si="11"/>
        <v>#N/A</v>
      </c>
      <c r="BD67" s="32" t="str">
        <f t="shared" si="27"/>
        <v>023</v>
      </c>
      <c r="BG67" s="33">
        <v>0</v>
      </c>
      <c r="BH67" s="38">
        <v>0</v>
      </c>
      <c r="BI67" s="38">
        <v>0</v>
      </c>
      <c r="BJ67" s="38">
        <v>0</v>
      </c>
      <c r="BK67" s="38">
        <v>1</v>
      </c>
      <c r="BL67" s="38">
        <v>0</v>
      </c>
      <c r="BM67" s="39">
        <v>0</v>
      </c>
      <c r="BN67" s="36">
        <v>0</v>
      </c>
      <c r="BO67" s="36">
        <f t="shared" si="12"/>
        <v>1</v>
      </c>
      <c r="BR67" s="33">
        <f>VLOOKUP($C121,BARRAS_REGION!$AA$4:$AL$1041,1+BR$2,0)</f>
        <v>0</v>
      </c>
      <c r="BS67" s="33">
        <f>VLOOKUP($C121,BARRAS_REGION!$AA$4:$AL$1041,1+BS$2,0)</f>
        <v>0</v>
      </c>
      <c r="BT67" s="33">
        <f>VLOOKUP($C121,BARRAS_REGION!$AA$4:$AL$1041,1+BT$2,0)</f>
        <v>0</v>
      </c>
      <c r="BU67" s="33">
        <f>VLOOKUP($C121,BARRAS_REGION!$AA$4:$AL$1041,1+BU$2,0)</f>
        <v>0</v>
      </c>
      <c r="BV67" s="33">
        <f>VLOOKUP($C121,BARRAS_REGION!$AA$4:$AL$1041,1+BV$2,0)</f>
        <v>0</v>
      </c>
      <c r="BW67" s="33">
        <f>VLOOKUP($C121,BARRAS_REGION!$AA$4:$AL$1041,1+BW$2,0)</f>
        <v>0</v>
      </c>
      <c r="BX67" s="33">
        <f>VLOOKUP($C121,BARRAS_REGION!$AA$4:$AL$1041,1+BX$2,0)</f>
        <v>0</v>
      </c>
      <c r="BY67" s="33">
        <f>VLOOKUP($C121,BARRAS_REGION!$AA$4:$AL$1041,1+BY$2,0)</f>
        <v>0</v>
      </c>
      <c r="BZ67" s="33">
        <f>VLOOKUP($C121,BARRAS_REGION!$AA$4:$AL$1041,1+BZ$2,0)</f>
        <v>1</v>
      </c>
      <c r="CA67" s="33">
        <f>VLOOKUP($C121,BARRAS_REGION!$AA$4:$AL$1041,1+CA$2,0)</f>
        <v>0</v>
      </c>
      <c r="CB67" s="33">
        <f>VLOOKUP($C121,BARRAS_REGION!$AA$4:$AL$1041,1+CB$2,0)</f>
        <v>0</v>
      </c>
      <c r="CC67" s="37">
        <f t="shared" si="13"/>
        <v>1</v>
      </c>
    </row>
    <row r="68" spans="1:83" ht="14.4" x14ac:dyDescent="0.3">
      <c r="A68" s="74">
        <f t="shared" si="28"/>
        <v>17</v>
      </c>
      <c r="B68" s="64">
        <v>2089996480152</v>
      </c>
      <c r="C68" s="148" t="s">
        <v>208</v>
      </c>
      <c r="D68" s="64">
        <v>2089996480152</v>
      </c>
      <c r="E68" s="17"/>
      <c r="F68" s="17" t="s">
        <v>3459</v>
      </c>
      <c r="G68" s="17">
        <v>8</v>
      </c>
      <c r="H68" s="64"/>
      <c r="J68" s="14">
        <f>+COUNTIF(MEDIDORES!G:G,C68)</f>
        <v>23</v>
      </c>
      <c r="K68" s="109"/>
      <c r="N68" s="15"/>
      <c r="AH68" s="20" t="str">
        <f>IF(LEN(C124)=17,LEFT(C124,14),-1)</f>
        <v>MOLINA________</v>
      </c>
      <c r="AI68" s="30">
        <f t="shared" si="29"/>
        <v>1</v>
      </c>
      <c r="AK68" s="26" t="s">
        <v>3339</v>
      </c>
      <c r="AL68" s="31">
        <v>999598</v>
      </c>
      <c r="AN68" t="e">
        <f t="shared" si="25"/>
        <v>#N/A</v>
      </c>
      <c r="AP68" s="20" t="e">
        <f t="shared" si="30"/>
        <v>#N/A</v>
      </c>
      <c r="AU68" s="20" t="e">
        <f t="shared" si="8"/>
        <v>#N/A</v>
      </c>
      <c r="AV68" s="20" t="e">
        <f t="shared" si="11"/>
        <v>#N/A</v>
      </c>
      <c r="BD68" s="32" t="str">
        <f>+RIGHT(C124,3)</f>
        <v>013</v>
      </c>
      <c r="BG68" s="33">
        <v>0</v>
      </c>
      <c r="BH68" s="38">
        <v>0</v>
      </c>
      <c r="BI68" s="38">
        <v>0</v>
      </c>
      <c r="BJ68" s="38">
        <v>0</v>
      </c>
      <c r="BK68" s="38">
        <v>1</v>
      </c>
      <c r="BL68" s="38">
        <v>0</v>
      </c>
      <c r="BM68" s="39">
        <v>0</v>
      </c>
      <c r="BN68" s="36">
        <v>0</v>
      </c>
      <c r="BO68" s="36">
        <f t="shared" si="12"/>
        <v>1</v>
      </c>
      <c r="BR68" s="33">
        <f>VLOOKUP($C124,BARRAS_REGION!$AA$4:$AL$1041,1+BR$2,0)</f>
        <v>0</v>
      </c>
      <c r="BS68" s="33">
        <f>VLOOKUP($C124,BARRAS_REGION!$AA$4:$AL$1041,1+BS$2,0)</f>
        <v>0</v>
      </c>
      <c r="BT68" s="33">
        <f>VLOOKUP($C124,BARRAS_REGION!$AA$4:$AL$1041,1+BT$2,0)</f>
        <v>0</v>
      </c>
      <c r="BU68" s="33">
        <f>VLOOKUP($C124,BARRAS_REGION!$AA$4:$AL$1041,1+BU$2,0)</f>
        <v>0</v>
      </c>
      <c r="BV68" s="33">
        <f>VLOOKUP($C124,BARRAS_REGION!$AA$4:$AL$1041,1+BV$2,0)</f>
        <v>0</v>
      </c>
      <c r="BW68" s="33">
        <f>VLOOKUP($C124,BARRAS_REGION!$AA$4:$AL$1041,1+BW$2,0)</f>
        <v>1</v>
      </c>
      <c r="BX68" s="33">
        <f>VLOOKUP($C124,BARRAS_REGION!$AA$4:$AL$1041,1+BX$2,0)</f>
        <v>0</v>
      </c>
      <c r="BY68" s="33">
        <f>VLOOKUP($C124,BARRAS_REGION!$AA$4:$AL$1041,1+BY$2,0)</f>
        <v>0</v>
      </c>
      <c r="BZ68" s="33">
        <f>VLOOKUP($C124,BARRAS_REGION!$AA$4:$AL$1041,1+BZ$2,0)</f>
        <v>0</v>
      </c>
      <c r="CA68" s="33">
        <f>VLOOKUP($C124,BARRAS_REGION!$AA$4:$AL$1041,1+CA$2,0)</f>
        <v>0</v>
      </c>
      <c r="CB68" s="33">
        <f>VLOOKUP($C124,BARRAS_REGION!$AA$4:$AL$1041,1+CB$2,0)</f>
        <v>0</v>
      </c>
      <c r="CC68" s="37">
        <f t="shared" si="13"/>
        <v>1</v>
      </c>
    </row>
    <row r="69" spans="1:83" ht="14.4" x14ac:dyDescent="0.3">
      <c r="A69" s="74">
        <f t="shared" si="28"/>
        <v>17</v>
      </c>
      <c r="B69" s="64">
        <v>2139996430152</v>
      </c>
      <c r="C69" s="68" t="s">
        <v>1490</v>
      </c>
      <c r="D69" s="64">
        <v>2139996430152</v>
      </c>
      <c r="E69" s="17"/>
      <c r="F69" s="17" t="s">
        <v>3442</v>
      </c>
      <c r="G69" s="17">
        <v>13</v>
      </c>
      <c r="H69" s="64"/>
      <c r="J69" s="14">
        <f>+COUNTIF(MEDIDORES!G:G,C69)</f>
        <v>42</v>
      </c>
      <c r="N69" s="15"/>
      <c r="AH69" s="20" t="str">
        <f>IF(LEN(C126)=17,LEFT(C126,14),-1)</f>
        <v>NAHUELBUTA____</v>
      </c>
      <c r="AI69" s="30">
        <f t="shared" si="29"/>
        <v>0</v>
      </c>
      <c r="AK69" s="26" t="s">
        <v>3340</v>
      </c>
      <c r="AL69" s="31">
        <v>999588</v>
      </c>
      <c r="AN69">
        <f t="shared" ref="AN69:AN100" si="31">+VLOOKUP(AH69,$AK$4:$AL$9949,2,0)</f>
        <v>998925</v>
      </c>
      <c r="AP69" s="20" t="str">
        <f t="shared" si="30"/>
        <v>998925</v>
      </c>
      <c r="AU69" s="20" t="str">
        <f t="shared" ref="AU69:AU134" si="32">$CF$6&amp;INDEX($CF$10:$CF$23,MATCH(1,BR69:CB69,0),1)&amp;AP69&amp;BD69&amp;IF(BG69=1,$CF$67,IF(BN69=1,$CF$69,$CF$68))</f>
        <v>208998925013</v>
      </c>
      <c r="AV69" s="20" t="str">
        <f t="shared" si="11"/>
        <v>208998925013</v>
      </c>
      <c r="BD69" s="32" t="str">
        <f>+RIGHT(C126,3)</f>
        <v>013</v>
      </c>
      <c r="BG69" s="33">
        <v>0</v>
      </c>
      <c r="BH69" s="38">
        <v>0</v>
      </c>
      <c r="BI69" s="38">
        <v>0</v>
      </c>
      <c r="BJ69" s="38">
        <v>0</v>
      </c>
      <c r="BK69" s="38">
        <v>0</v>
      </c>
      <c r="BL69" s="38">
        <v>0</v>
      </c>
      <c r="BM69" s="39">
        <v>0</v>
      </c>
      <c r="BN69" s="36">
        <v>1</v>
      </c>
      <c r="BO69" s="36">
        <f t="shared" si="12"/>
        <v>1</v>
      </c>
      <c r="BR69" s="33">
        <f>VLOOKUP($C126,BARRAS_REGION!$AA$4:$AL$1041,1+BR$2,0)</f>
        <v>0</v>
      </c>
      <c r="BS69" s="33">
        <f>VLOOKUP($C126,BARRAS_REGION!$AA$4:$AL$1041,1+BS$2,0)</f>
        <v>0</v>
      </c>
      <c r="BT69" s="33">
        <f>VLOOKUP($C126,BARRAS_REGION!$AA$4:$AL$1041,1+BT$2,0)</f>
        <v>0</v>
      </c>
      <c r="BU69" s="33">
        <f>VLOOKUP($C126,BARRAS_REGION!$AA$4:$AL$1041,1+BU$2,0)</f>
        <v>0</v>
      </c>
      <c r="BV69" s="33">
        <f>VLOOKUP($C126,BARRAS_REGION!$AA$4:$AL$1041,1+BV$2,0)</f>
        <v>0</v>
      </c>
      <c r="BW69" s="33">
        <f>VLOOKUP($C126,BARRAS_REGION!$AA$4:$AL$1041,1+BW$2,0)</f>
        <v>0</v>
      </c>
      <c r="BX69" s="33">
        <f>VLOOKUP($C126,BARRAS_REGION!$AA$4:$AL$1041,1+BX$2,0)</f>
        <v>1</v>
      </c>
      <c r="BY69" s="33">
        <f>VLOOKUP($C126,BARRAS_REGION!$AA$4:$AL$1041,1+BY$2,0)</f>
        <v>0</v>
      </c>
      <c r="BZ69" s="33">
        <f>VLOOKUP($C126,BARRAS_REGION!$AA$4:$AL$1041,1+BZ$2,0)</f>
        <v>0</v>
      </c>
      <c r="CA69" s="33">
        <f>VLOOKUP($C126,BARRAS_REGION!$AA$4:$AL$1041,1+CA$2,0)</f>
        <v>0</v>
      </c>
      <c r="CB69" s="33">
        <f>VLOOKUP($C126,BARRAS_REGION!$AA$4:$AL$1041,1+CB$2,0)</f>
        <v>0</v>
      </c>
      <c r="CC69" s="37">
        <f t="shared" si="13"/>
        <v>1</v>
      </c>
    </row>
    <row r="70" spans="1:83" ht="14.4" x14ac:dyDescent="0.3">
      <c r="A70" s="74">
        <f t="shared" si="28"/>
        <v>17</v>
      </c>
      <c r="B70" s="64">
        <v>2080996410662</v>
      </c>
      <c r="C70" s="149" t="s">
        <v>7651</v>
      </c>
      <c r="D70" s="64">
        <v>2080996410662</v>
      </c>
      <c r="E70" s="18"/>
      <c r="F70" s="17" t="s">
        <v>3459</v>
      </c>
      <c r="G70" s="17">
        <v>8</v>
      </c>
      <c r="H70" s="64"/>
      <c r="J70" s="14">
        <f>+COUNTIF(MEDIDORES!G:G,C70)</f>
        <v>4</v>
      </c>
      <c r="N70" s="15"/>
      <c r="AH70" s="20" t="str">
        <f>IF(LEN(C127)=17,LEFT(C127,14),-1)</f>
        <v>NANCAGUA______</v>
      </c>
      <c r="AI70" s="30">
        <f t="shared" si="29"/>
        <v>0</v>
      </c>
      <c r="AK70" s="26" t="s">
        <v>7701</v>
      </c>
      <c r="AL70" s="31">
        <v>999586</v>
      </c>
      <c r="AN70">
        <f t="shared" si="31"/>
        <v>999318</v>
      </c>
      <c r="AP70" s="20" t="str">
        <f t="shared" si="30"/>
        <v>999318</v>
      </c>
      <c r="AU70" s="20" t="str">
        <f t="shared" si="32"/>
        <v>206999318013</v>
      </c>
      <c r="AV70" s="20" t="str">
        <f t="shared" si="11"/>
        <v>206999318013</v>
      </c>
      <c r="BD70" s="32" t="str">
        <f>+RIGHT(C127,3)</f>
        <v>013</v>
      </c>
      <c r="BG70" s="33">
        <v>0</v>
      </c>
      <c r="BH70" s="38">
        <v>0</v>
      </c>
      <c r="BI70" s="38">
        <v>0</v>
      </c>
      <c r="BJ70" s="38">
        <v>0</v>
      </c>
      <c r="BK70" s="38">
        <v>0</v>
      </c>
      <c r="BL70" s="38">
        <v>0</v>
      </c>
      <c r="BM70" s="39">
        <v>0</v>
      </c>
      <c r="BN70" s="36">
        <v>1</v>
      </c>
      <c r="BO70" s="36">
        <f t="shared" si="12"/>
        <v>1</v>
      </c>
      <c r="BR70" s="33">
        <f>VLOOKUP($C127,BARRAS_REGION!$AA$4:$AL$1041,1+BR$2,0)</f>
        <v>0</v>
      </c>
      <c r="BS70" s="33">
        <f>VLOOKUP($C127,BARRAS_REGION!$AA$4:$AL$1041,1+BS$2,0)</f>
        <v>0</v>
      </c>
      <c r="BT70" s="33">
        <f>VLOOKUP($C127,BARRAS_REGION!$AA$4:$AL$1041,1+BT$2,0)</f>
        <v>0</v>
      </c>
      <c r="BU70" s="33">
        <f>VLOOKUP($C127,BARRAS_REGION!$AA$4:$AL$1041,1+BU$2,0)</f>
        <v>0</v>
      </c>
      <c r="BV70" s="33">
        <f>VLOOKUP($C127,BARRAS_REGION!$AA$4:$AL$1041,1+BV$2,0)</f>
        <v>1</v>
      </c>
      <c r="BW70" s="33">
        <f>VLOOKUP($C127,BARRAS_REGION!$AA$4:$AL$1041,1+BW$2,0)</f>
        <v>0</v>
      </c>
      <c r="BX70" s="33">
        <f>VLOOKUP($C127,BARRAS_REGION!$AA$4:$AL$1041,1+BX$2,0)</f>
        <v>0</v>
      </c>
      <c r="BY70" s="33">
        <f>VLOOKUP($C127,BARRAS_REGION!$AA$4:$AL$1041,1+BY$2,0)</f>
        <v>0</v>
      </c>
      <c r="BZ70" s="33">
        <f>VLOOKUP($C127,BARRAS_REGION!$AA$4:$AL$1041,1+BZ$2,0)</f>
        <v>0</v>
      </c>
      <c r="CA70" s="33">
        <f>VLOOKUP($C127,BARRAS_REGION!$AA$4:$AL$1041,1+CA$2,0)</f>
        <v>0</v>
      </c>
      <c r="CB70" s="33">
        <f>VLOOKUP($C127,BARRAS_REGION!$AA$4:$AL$1041,1+CB$2,0)</f>
        <v>0</v>
      </c>
      <c r="CC70" s="37">
        <f t="shared" si="13"/>
        <v>1</v>
      </c>
    </row>
    <row r="71" spans="1:83" ht="14.4" x14ac:dyDescent="0.3">
      <c r="A71" s="74">
        <f t="shared" si="28"/>
        <v>17</v>
      </c>
      <c r="B71" s="64">
        <v>2109996330132</v>
      </c>
      <c r="C71" s="68" t="s">
        <v>745</v>
      </c>
      <c r="D71" s="64">
        <v>2109996330132</v>
      </c>
      <c r="E71" s="17" t="s">
        <v>1068</v>
      </c>
      <c r="F71" s="17" t="s">
        <v>6555</v>
      </c>
      <c r="G71" s="17">
        <v>10</v>
      </c>
      <c r="H71" s="64"/>
      <c r="J71" s="14">
        <f>+COUNTIF(MEDIDORES!G:G,C71)</f>
        <v>23</v>
      </c>
      <c r="N71" s="15"/>
      <c r="AH71" s="20" t="str">
        <f>IF(LEN(C129)=17,LEFT(C129,14),-1)</f>
        <v>NEGRETE_______</v>
      </c>
      <c r="AI71" s="30">
        <f t="shared" si="29"/>
        <v>0</v>
      </c>
      <c r="AK71" s="26" t="s">
        <v>3342</v>
      </c>
      <c r="AL71" s="31">
        <v>999578</v>
      </c>
      <c r="AN71">
        <f t="shared" si="31"/>
        <v>999313</v>
      </c>
      <c r="AP71" s="20" t="str">
        <f t="shared" si="30"/>
        <v>999313</v>
      </c>
      <c r="AU71" s="20" t="str">
        <f t="shared" si="32"/>
        <v>208999313023</v>
      </c>
      <c r="AV71" s="20" t="str">
        <f t="shared" si="11"/>
        <v>208999313023</v>
      </c>
      <c r="BD71" s="32" t="str">
        <f>+RIGHT(C129,3)</f>
        <v>023</v>
      </c>
      <c r="BG71" s="33">
        <v>0</v>
      </c>
      <c r="BH71" s="38">
        <v>0</v>
      </c>
      <c r="BI71" s="38">
        <v>0</v>
      </c>
      <c r="BJ71" s="38">
        <v>0</v>
      </c>
      <c r="BK71" s="38">
        <v>1</v>
      </c>
      <c r="BL71" s="38">
        <v>0</v>
      </c>
      <c r="BM71" s="39">
        <v>0</v>
      </c>
      <c r="BN71" s="36">
        <v>0</v>
      </c>
      <c r="BO71" s="36">
        <f t="shared" si="12"/>
        <v>1</v>
      </c>
      <c r="BR71" s="33">
        <f>VLOOKUP($C129,BARRAS_REGION!$AA$4:$AL$1041,1+BR$2,0)</f>
        <v>0</v>
      </c>
      <c r="BS71" s="33">
        <f>VLOOKUP($C129,BARRAS_REGION!$AA$4:$AL$1041,1+BS$2,0)</f>
        <v>0</v>
      </c>
      <c r="BT71" s="33">
        <f>VLOOKUP($C129,BARRAS_REGION!$AA$4:$AL$1041,1+BT$2,0)</f>
        <v>0</v>
      </c>
      <c r="BU71" s="33">
        <f>VLOOKUP($C129,BARRAS_REGION!$AA$4:$AL$1041,1+BU$2,0)</f>
        <v>0</v>
      </c>
      <c r="BV71" s="33">
        <f>VLOOKUP($C129,BARRAS_REGION!$AA$4:$AL$1041,1+BV$2,0)</f>
        <v>0</v>
      </c>
      <c r="BW71" s="33">
        <f>VLOOKUP($C129,BARRAS_REGION!$AA$4:$AL$1041,1+BW$2,0)</f>
        <v>0</v>
      </c>
      <c r="BX71" s="33">
        <f>VLOOKUP($C129,BARRAS_REGION!$AA$4:$AL$1041,1+BX$2,0)</f>
        <v>1</v>
      </c>
      <c r="BY71" s="33">
        <f>VLOOKUP($C129,BARRAS_REGION!$AA$4:$AL$1041,1+BY$2,0)</f>
        <v>0</v>
      </c>
      <c r="BZ71" s="33">
        <f>VLOOKUP($C129,BARRAS_REGION!$AA$4:$AL$1041,1+BZ$2,0)</f>
        <v>0</v>
      </c>
      <c r="CA71" s="33">
        <f>VLOOKUP($C129,BARRAS_REGION!$AA$4:$AL$1041,1+CA$2,0)</f>
        <v>0</v>
      </c>
      <c r="CB71" s="33">
        <f>VLOOKUP($C129,BARRAS_REGION!$AA$4:$AL$1041,1+CB$2,0)</f>
        <v>0</v>
      </c>
      <c r="CC71" s="37">
        <f t="shared" si="13"/>
        <v>1</v>
      </c>
    </row>
    <row r="72" spans="1:83" ht="14.4" x14ac:dyDescent="0.3">
      <c r="A72" s="74">
        <f>+LEN(C72)</f>
        <v>17</v>
      </c>
      <c r="B72" s="64">
        <v>2109996330662</v>
      </c>
      <c r="C72" s="68" t="s">
        <v>708</v>
      </c>
      <c r="D72" s="64">
        <v>2109996330662</v>
      </c>
      <c r="E72" s="17" t="s">
        <v>1066</v>
      </c>
      <c r="F72" s="17" t="s">
        <v>6555</v>
      </c>
      <c r="G72" s="17">
        <v>10</v>
      </c>
      <c r="H72" s="64"/>
      <c r="J72" s="14">
        <f>+COUNTIF(MEDIDORES!G:G,C72)</f>
        <v>2</v>
      </c>
      <c r="N72" s="15"/>
      <c r="AH72" s="20" t="str">
        <f>IF(LEN(C131)=17,LEFT(C131,14),-1)</f>
        <v>NIRIVILO______</v>
      </c>
      <c r="AI72" s="30">
        <f t="shared" si="29"/>
        <v>0</v>
      </c>
      <c r="AK72" s="26" t="s">
        <v>3343</v>
      </c>
      <c r="AL72" s="31">
        <v>999573</v>
      </c>
      <c r="AN72">
        <f t="shared" si="31"/>
        <v>999303</v>
      </c>
      <c r="AP72" s="20" t="str">
        <f t="shared" si="30"/>
        <v>999303</v>
      </c>
      <c r="AU72" s="20" t="str">
        <f t="shared" si="32"/>
        <v>207999303023</v>
      </c>
      <c r="AV72" s="20" t="str">
        <f t="shared" si="11"/>
        <v>207999303023</v>
      </c>
      <c r="BD72" s="32" t="str">
        <f>+RIGHT(C131,3)</f>
        <v>023</v>
      </c>
      <c r="BG72" s="33">
        <v>0</v>
      </c>
      <c r="BH72" s="38">
        <v>0</v>
      </c>
      <c r="BI72" s="38">
        <v>0</v>
      </c>
      <c r="BJ72" s="38">
        <v>0</v>
      </c>
      <c r="BK72" s="38">
        <v>1</v>
      </c>
      <c r="BL72" s="38">
        <v>0</v>
      </c>
      <c r="BM72" s="39">
        <v>0</v>
      </c>
      <c r="BN72" s="36">
        <v>0</v>
      </c>
      <c r="BO72" s="36">
        <f t="shared" si="12"/>
        <v>1</v>
      </c>
      <c r="BR72" s="33">
        <f>VLOOKUP($C131,BARRAS_REGION!$AA$4:$AL$1041,1+BR$2,0)</f>
        <v>0</v>
      </c>
      <c r="BS72" s="33">
        <f>VLOOKUP($C131,BARRAS_REGION!$AA$4:$AL$1041,1+BS$2,0)</f>
        <v>0</v>
      </c>
      <c r="BT72" s="33">
        <f>VLOOKUP($C131,BARRAS_REGION!$AA$4:$AL$1041,1+BT$2,0)</f>
        <v>0</v>
      </c>
      <c r="BU72" s="33">
        <f>VLOOKUP($C131,BARRAS_REGION!$AA$4:$AL$1041,1+BU$2,0)</f>
        <v>0</v>
      </c>
      <c r="BV72" s="33">
        <f>VLOOKUP($C131,BARRAS_REGION!$AA$4:$AL$1041,1+BV$2,0)</f>
        <v>0</v>
      </c>
      <c r="BW72" s="33">
        <f>VLOOKUP($C131,BARRAS_REGION!$AA$4:$AL$1041,1+BW$2,0)</f>
        <v>1</v>
      </c>
      <c r="BX72" s="33">
        <f>VLOOKUP($C131,BARRAS_REGION!$AA$4:$AL$1041,1+BX$2,0)</f>
        <v>0</v>
      </c>
      <c r="BY72" s="33">
        <f>VLOOKUP($C131,BARRAS_REGION!$AA$4:$AL$1041,1+BY$2,0)</f>
        <v>0</v>
      </c>
      <c r="BZ72" s="33">
        <f>VLOOKUP($C131,BARRAS_REGION!$AA$4:$AL$1041,1+BZ$2,0)</f>
        <v>0</v>
      </c>
      <c r="CA72" s="33">
        <f>VLOOKUP($C131,BARRAS_REGION!$AA$4:$AL$1041,1+CA$2,0)</f>
        <v>0</v>
      </c>
      <c r="CB72" s="33">
        <f>VLOOKUP($C131,BARRAS_REGION!$AA$4:$AL$1041,1+CB$2,0)</f>
        <v>0</v>
      </c>
      <c r="CC72" s="37">
        <f t="shared" si="13"/>
        <v>1</v>
      </c>
    </row>
    <row r="73" spans="1:83" ht="14.4" x14ac:dyDescent="0.3">
      <c r="A73" s="74">
        <f t="shared" si="28"/>
        <v>17</v>
      </c>
      <c r="B73" s="64">
        <v>2099996250132</v>
      </c>
      <c r="C73" s="149" t="s">
        <v>7614</v>
      </c>
      <c r="D73" s="64">
        <v>2099996250132</v>
      </c>
      <c r="E73" s="18" t="s">
        <v>1068</v>
      </c>
      <c r="F73" s="17" t="s">
        <v>6554</v>
      </c>
      <c r="G73" s="17">
        <v>9</v>
      </c>
      <c r="H73" s="64"/>
      <c r="J73" s="14">
        <f>+COUNTIF(MEDIDORES!G:G,C73)</f>
        <v>20</v>
      </c>
      <c r="N73" s="15"/>
      <c r="AH73" s="20" t="str">
        <f>IF(LEN(C132)=17,LEFT(C132,14),-1)</f>
        <v>OSORNO________</v>
      </c>
      <c r="AI73" s="30">
        <f t="shared" si="29"/>
        <v>0</v>
      </c>
      <c r="AK73" s="26" t="s">
        <v>3344</v>
      </c>
      <c r="AL73" s="31">
        <v>999568</v>
      </c>
      <c r="AN73">
        <f t="shared" si="31"/>
        <v>999298</v>
      </c>
      <c r="AP73" s="20" t="str">
        <f t="shared" si="30"/>
        <v>999298</v>
      </c>
      <c r="AU73" s="20" t="str">
        <f t="shared" si="32"/>
        <v>210999298013</v>
      </c>
      <c r="AV73" s="20" t="str">
        <f t="shared" si="11"/>
        <v>210999298013</v>
      </c>
      <c r="BD73" s="32" t="str">
        <f>+RIGHT(C132,3)</f>
        <v>013</v>
      </c>
      <c r="BG73" s="33">
        <v>0</v>
      </c>
      <c r="BH73" s="38">
        <v>0</v>
      </c>
      <c r="BI73" s="38">
        <v>0</v>
      </c>
      <c r="BJ73" s="38">
        <v>0</v>
      </c>
      <c r="BK73" s="38">
        <v>1</v>
      </c>
      <c r="BL73" s="38">
        <v>0</v>
      </c>
      <c r="BM73" s="39">
        <v>0</v>
      </c>
      <c r="BN73" s="36">
        <v>0</v>
      </c>
      <c r="BO73" s="36">
        <f t="shared" si="12"/>
        <v>1</v>
      </c>
      <c r="BR73" s="33">
        <f>VLOOKUP($C132,BARRAS_REGION!$AA$4:$AL$1041,1+BR$2,0)</f>
        <v>0</v>
      </c>
      <c r="BS73" s="33">
        <f>VLOOKUP($C132,BARRAS_REGION!$AA$4:$AL$1041,1+BS$2,0)</f>
        <v>0</v>
      </c>
      <c r="BT73" s="33">
        <f>VLOOKUP($C132,BARRAS_REGION!$AA$4:$AL$1041,1+BT$2,0)</f>
        <v>0</v>
      </c>
      <c r="BU73" s="33">
        <f>VLOOKUP($C132,BARRAS_REGION!$AA$4:$AL$1041,1+BU$2,0)</f>
        <v>0</v>
      </c>
      <c r="BV73" s="33">
        <f>VLOOKUP($C132,BARRAS_REGION!$AA$4:$AL$1041,1+BV$2,0)</f>
        <v>0</v>
      </c>
      <c r="BW73" s="33">
        <f>VLOOKUP($C132,BARRAS_REGION!$AA$4:$AL$1041,1+BW$2,0)</f>
        <v>0</v>
      </c>
      <c r="BX73" s="33">
        <f>VLOOKUP($C132,BARRAS_REGION!$AA$4:$AL$1041,1+BX$2,0)</f>
        <v>0</v>
      </c>
      <c r="BY73" s="33">
        <f>VLOOKUP($C132,BARRAS_REGION!$AA$4:$AL$1041,1+BY$2,0)</f>
        <v>0</v>
      </c>
      <c r="BZ73" s="33">
        <f>VLOOKUP($C132,BARRAS_REGION!$AA$4:$AL$1041,1+BZ$2,0)</f>
        <v>1</v>
      </c>
      <c r="CA73" s="33">
        <f>VLOOKUP($C132,BARRAS_REGION!$AA$4:$AL$1041,1+CA$2,0)</f>
        <v>0</v>
      </c>
      <c r="CB73" s="33">
        <f>VLOOKUP($C132,BARRAS_REGION!$AA$4:$AL$1041,1+CB$2,0)</f>
        <v>0</v>
      </c>
      <c r="CC73" s="37">
        <f t="shared" si="13"/>
        <v>1</v>
      </c>
    </row>
    <row r="74" spans="1:83" ht="14.4" x14ac:dyDescent="0.3">
      <c r="A74" s="74">
        <f t="shared" si="28"/>
        <v>17</v>
      </c>
      <c r="B74" s="64">
        <v>2069996280152</v>
      </c>
      <c r="C74" s="68" t="s">
        <v>209</v>
      </c>
      <c r="D74" s="64">
        <v>2069996280152</v>
      </c>
      <c r="E74" s="17"/>
      <c r="F74" s="17" t="s">
        <v>3442</v>
      </c>
      <c r="G74" s="17">
        <v>13</v>
      </c>
      <c r="H74" s="64"/>
      <c r="J74" s="14">
        <f>+COUNTIF(MEDIDORES!G:G,C74)</f>
        <v>33</v>
      </c>
      <c r="N74" s="15"/>
      <c r="AH74" s="20" t="str">
        <f t="shared" ref="AH74:AH86" si="33">IF(LEN(C134)=17,LEFT(C134,14),-1)</f>
        <v>P.VARAS_______</v>
      </c>
      <c r="AI74" s="30">
        <f t="shared" si="29"/>
        <v>0</v>
      </c>
      <c r="AK74" s="26" t="s">
        <v>3345</v>
      </c>
      <c r="AL74" s="31">
        <v>999563</v>
      </c>
      <c r="AN74">
        <f t="shared" si="31"/>
        <v>999268</v>
      </c>
      <c r="AP74" s="20" t="str">
        <f t="shared" si="30"/>
        <v>999268</v>
      </c>
      <c r="AU74" s="20" t="str">
        <f t="shared" si="32"/>
        <v>210999268013</v>
      </c>
      <c r="AV74" s="20" t="str">
        <f t="shared" ref="AV74:AV139" si="34">+IF(AT74="",AU74,AT74)</f>
        <v>210999268013</v>
      </c>
      <c r="BD74" s="32" t="str">
        <f t="shared" ref="BD74:BD86" si="35">+RIGHT(C134,3)</f>
        <v>013</v>
      </c>
      <c r="BG74" s="33">
        <v>0</v>
      </c>
      <c r="BH74" s="38">
        <v>0</v>
      </c>
      <c r="BI74" s="38">
        <v>0</v>
      </c>
      <c r="BJ74" s="38">
        <v>0</v>
      </c>
      <c r="BK74" s="38">
        <v>1</v>
      </c>
      <c r="BL74" s="38">
        <v>0</v>
      </c>
      <c r="BM74" s="39">
        <v>0</v>
      </c>
      <c r="BN74" s="36">
        <v>0</v>
      </c>
      <c r="BO74" s="36">
        <f t="shared" si="12"/>
        <v>1</v>
      </c>
      <c r="BR74" s="33">
        <f>VLOOKUP($C134,BARRAS_REGION!$AA$4:$AL$1041,1+BR$2,0)</f>
        <v>0</v>
      </c>
      <c r="BS74" s="33">
        <f>VLOOKUP($C134,BARRAS_REGION!$AA$4:$AL$1041,1+BS$2,0)</f>
        <v>0</v>
      </c>
      <c r="BT74" s="33">
        <f>VLOOKUP($C134,BARRAS_REGION!$AA$4:$AL$1041,1+BT$2,0)</f>
        <v>0</v>
      </c>
      <c r="BU74" s="33">
        <f>VLOOKUP($C134,BARRAS_REGION!$AA$4:$AL$1041,1+BU$2,0)</f>
        <v>0</v>
      </c>
      <c r="BV74" s="33">
        <f>VLOOKUP($C134,BARRAS_REGION!$AA$4:$AL$1041,1+BV$2,0)</f>
        <v>0</v>
      </c>
      <c r="BW74" s="33">
        <f>VLOOKUP($C134,BARRAS_REGION!$AA$4:$AL$1041,1+BW$2,0)</f>
        <v>0</v>
      </c>
      <c r="BX74" s="33">
        <f>VLOOKUP($C134,BARRAS_REGION!$AA$4:$AL$1041,1+BX$2,0)</f>
        <v>0</v>
      </c>
      <c r="BY74" s="33">
        <f>VLOOKUP($C134,BARRAS_REGION!$AA$4:$AL$1041,1+BY$2,0)</f>
        <v>0</v>
      </c>
      <c r="BZ74" s="33">
        <f>VLOOKUP($C134,BARRAS_REGION!$AA$4:$AL$1041,1+BZ$2,0)</f>
        <v>1</v>
      </c>
      <c r="CA74" s="33">
        <f>VLOOKUP($C134,BARRAS_REGION!$AA$4:$AL$1041,1+CA$2,0)</f>
        <v>0</v>
      </c>
      <c r="CB74" s="33">
        <f>VLOOKUP($C134,BARRAS_REGION!$AA$4:$AL$1041,1+CB$2,0)</f>
        <v>0</v>
      </c>
      <c r="CC74" s="37">
        <f t="shared" si="13"/>
        <v>1</v>
      </c>
    </row>
    <row r="75" spans="1:83" ht="14.4" x14ac:dyDescent="0.3">
      <c r="A75" s="74">
        <f t="shared" si="28"/>
        <v>17</v>
      </c>
      <c r="B75" s="64">
        <v>2139996180132</v>
      </c>
      <c r="C75" s="68" t="s">
        <v>210</v>
      </c>
      <c r="D75" s="64">
        <v>2139996180132</v>
      </c>
      <c r="E75" s="17"/>
      <c r="F75" s="17" t="s">
        <v>3442</v>
      </c>
      <c r="G75" s="17">
        <v>13</v>
      </c>
      <c r="H75" s="110"/>
      <c r="I75" s="109"/>
      <c r="J75" s="14">
        <f>+COUNTIF(MEDIDORES!G:G,C75)</f>
        <v>18</v>
      </c>
      <c r="N75" s="15"/>
      <c r="AH75" s="20" t="str">
        <f t="shared" si="33"/>
        <v>PAILLACO______</v>
      </c>
      <c r="AI75" s="30">
        <f t="shared" si="29"/>
        <v>0</v>
      </c>
      <c r="AK75" s="26" t="s">
        <v>8303</v>
      </c>
      <c r="AL75" s="31">
        <v>999561</v>
      </c>
      <c r="AN75">
        <f t="shared" si="31"/>
        <v>999263</v>
      </c>
      <c r="AP75" s="20" t="str">
        <f t="shared" si="30"/>
        <v>999263</v>
      </c>
      <c r="AU75" s="20" t="str">
        <f t="shared" si="32"/>
        <v>214999263013</v>
      </c>
      <c r="AV75" s="20" t="str">
        <f t="shared" si="34"/>
        <v>214999263013</v>
      </c>
      <c r="BD75" s="32" t="str">
        <f t="shared" si="35"/>
        <v>013</v>
      </c>
      <c r="BG75" s="33">
        <v>0</v>
      </c>
      <c r="BH75" s="38">
        <v>0</v>
      </c>
      <c r="BI75" s="38">
        <v>0</v>
      </c>
      <c r="BJ75" s="38">
        <v>0</v>
      </c>
      <c r="BK75" s="38">
        <v>1</v>
      </c>
      <c r="BL75" s="38">
        <v>0</v>
      </c>
      <c r="BM75" s="39">
        <v>0</v>
      </c>
      <c r="BN75" s="36">
        <v>0</v>
      </c>
      <c r="BO75" s="36">
        <f t="shared" si="12"/>
        <v>1</v>
      </c>
      <c r="BR75" s="33">
        <f>VLOOKUP($C135,BARRAS_REGION!$AA$4:$AL$1041,1+BR$2,0)</f>
        <v>0</v>
      </c>
      <c r="BS75" s="33">
        <f>VLOOKUP($C135,BARRAS_REGION!$AA$4:$AL$1041,1+BS$2,0)</f>
        <v>0</v>
      </c>
      <c r="BT75" s="33">
        <f>VLOOKUP($C135,BARRAS_REGION!$AA$4:$AL$1041,1+BT$2,0)</f>
        <v>0</v>
      </c>
      <c r="BU75" s="33">
        <f>VLOOKUP($C135,BARRAS_REGION!$AA$4:$AL$1041,1+BU$2,0)</f>
        <v>0</v>
      </c>
      <c r="BV75" s="33">
        <f>VLOOKUP($C135,BARRAS_REGION!$AA$4:$AL$1041,1+BV$2,0)</f>
        <v>0</v>
      </c>
      <c r="BW75" s="33">
        <f>VLOOKUP($C135,BARRAS_REGION!$AA$4:$AL$1041,1+BW$2,0)</f>
        <v>0</v>
      </c>
      <c r="BX75" s="33">
        <f>VLOOKUP($C135,BARRAS_REGION!$AA$4:$AL$1041,1+BX$2,0)</f>
        <v>0</v>
      </c>
      <c r="BY75" s="33">
        <f>VLOOKUP($C135,BARRAS_REGION!$AA$4:$AL$1041,1+BY$2,0)</f>
        <v>0</v>
      </c>
      <c r="BZ75" s="33">
        <f>VLOOKUP($C135,BARRAS_REGION!$AA$4:$AL$1041,1+BZ$2,0)</f>
        <v>0</v>
      </c>
      <c r="CA75" s="33">
        <f>VLOOKUP($C135,BARRAS_REGION!$AA$4:$AL$1041,1+CA$2,0)</f>
        <v>0</v>
      </c>
      <c r="CB75" s="33">
        <f>VLOOKUP($C135,BARRAS_REGION!$AA$4:$AL$1041,1+CB$2,0)</f>
        <v>1</v>
      </c>
      <c r="CC75" s="37">
        <f t="shared" si="13"/>
        <v>1</v>
      </c>
    </row>
    <row r="76" spans="1:83" ht="14.4" x14ac:dyDescent="0.3">
      <c r="A76" s="74">
        <f t="shared" si="28"/>
        <v>17</v>
      </c>
      <c r="B76" s="64">
        <v>2079996130132</v>
      </c>
      <c r="C76" s="148" t="s">
        <v>1659</v>
      </c>
      <c r="D76" s="64">
        <v>2079996130132</v>
      </c>
      <c r="E76" s="17"/>
      <c r="F76" s="17" t="s">
        <v>3456</v>
      </c>
      <c r="G76" s="17">
        <v>7</v>
      </c>
      <c r="H76" s="64"/>
      <c r="J76" s="14">
        <f>+COUNTIF(MEDIDORES!G:G,C76)</f>
        <v>6</v>
      </c>
      <c r="N76" s="15"/>
      <c r="AH76" s="20" t="str">
        <f t="shared" si="33"/>
        <v>PANGUILEMO____</v>
      </c>
      <c r="AI76" s="30">
        <f t="shared" si="29"/>
        <v>0</v>
      </c>
      <c r="AK76" s="26" t="s">
        <v>8300</v>
      </c>
      <c r="AL76" s="31">
        <v>999560</v>
      </c>
      <c r="AN76">
        <f t="shared" si="31"/>
        <v>999238</v>
      </c>
      <c r="AP76" s="20" t="str">
        <f t="shared" si="30"/>
        <v>999238</v>
      </c>
      <c r="AU76" s="20" t="str">
        <f t="shared" si="32"/>
        <v>207999238013</v>
      </c>
      <c r="AV76" s="20" t="str">
        <f t="shared" si="34"/>
        <v>207999238013</v>
      </c>
      <c r="BD76" s="32" t="str">
        <f t="shared" si="35"/>
        <v>013</v>
      </c>
      <c r="BG76" s="33">
        <v>0</v>
      </c>
      <c r="BH76" s="38">
        <v>0</v>
      </c>
      <c r="BI76" s="38">
        <v>0</v>
      </c>
      <c r="BJ76" s="38">
        <v>0</v>
      </c>
      <c r="BK76" s="38">
        <v>1</v>
      </c>
      <c r="BL76" s="38">
        <v>0</v>
      </c>
      <c r="BM76" s="39">
        <v>0</v>
      </c>
      <c r="BN76" s="36">
        <v>0</v>
      </c>
      <c r="BO76" s="36">
        <f t="shared" si="12"/>
        <v>1</v>
      </c>
      <c r="BR76" s="33">
        <f>VLOOKUP($C136,BARRAS_REGION!$AA$4:$AL$1041,1+BR$2,0)</f>
        <v>0</v>
      </c>
      <c r="BS76" s="33">
        <f>VLOOKUP($C136,BARRAS_REGION!$AA$4:$AL$1041,1+BS$2,0)</f>
        <v>0</v>
      </c>
      <c r="BT76" s="33">
        <f>VLOOKUP($C136,BARRAS_REGION!$AA$4:$AL$1041,1+BT$2,0)</f>
        <v>0</v>
      </c>
      <c r="BU76" s="33">
        <f>VLOOKUP($C136,BARRAS_REGION!$AA$4:$AL$1041,1+BU$2,0)</f>
        <v>0</v>
      </c>
      <c r="BV76" s="33">
        <f>VLOOKUP($C136,BARRAS_REGION!$AA$4:$AL$1041,1+BV$2,0)</f>
        <v>0</v>
      </c>
      <c r="BW76" s="33">
        <f>VLOOKUP($C136,BARRAS_REGION!$AA$4:$AL$1041,1+BW$2,0)</f>
        <v>1</v>
      </c>
      <c r="BX76" s="33">
        <f>VLOOKUP($C136,BARRAS_REGION!$AA$4:$AL$1041,1+BX$2,0)</f>
        <v>0</v>
      </c>
      <c r="BY76" s="33">
        <f>VLOOKUP($C136,BARRAS_REGION!$AA$4:$AL$1041,1+BY$2,0)</f>
        <v>0</v>
      </c>
      <c r="BZ76" s="33">
        <f>VLOOKUP($C136,BARRAS_REGION!$AA$4:$AL$1041,1+BZ$2,0)</f>
        <v>0</v>
      </c>
      <c r="CA76" s="33">
        <f>VLOOKUP($C136,BARRAS_REGION!$AA$4:$AL$1041,1+CA$2,0)</f>
        <v>0</v>
      </c>
      <c r="CB76" s="33">
        <f>VLOOKUP($C136,BARRAS_REGION!$AA$4:$AL$1041,1+CB$2,0)</f>
        <v>0</v>
      </c>
      <c r="CC76" s="37">
        <f t="shared" si="13"/>
        <v>1</v>
      </c>
    </row>
    <row r="77" spans="1:83" ht="14.4" x14ac:dyDescent="0.3">
      <c r="A77" s="74">
        <f t="shared" si="28"/>
        <v>17</v>
      </c>
      <c r="B77" s="64">
        <v>2089996030132</v>
      </c>
      <c r="C77" s="148" t="s">
        <v>1835</v>
      </c>
      <c r="D77" s="64">
        <v>2089996030132</v>
      </c>
      <c r="E77" s="17"/>
      <c r="F77" s="17" t="s">
        <v>3459</v>
      </c>
      <c r="G77" s="17">
        <v>8</v>
      </c>
      <c r="H77" s="64"/>
      <c r="J77" s="14">
        <f>+COUNTIF(MEDIDORES!G:G,C77)</f>
        <v>11</v>
      </c>
      <c r="N77" s="15"/>
      <c r="AH77" s="20" t="str">
        <f t="shared" si="33"/>
        <v>PANGUIPULLI___</v>
      </c>
      <c r="AI77" s="30">
        <f t="shared" si="29"/>
        <v>0</v>
      </c>
      <c r="AK77" s="26" t="s">
        <v>3346</v>
      </c>
      <c r="AL77" s="31">
        <v>999523</v>
      </c>
      <c r="AN77">
        <f t="shared" si="31"/>
        <v>999233</v>
      </c>
      <c r="AP77" s="20" t="str">
        <f t="shared" si="30"/>
        <v>999233</v>
      </c>
      <c r="AU77" s="20" t="str">
        <f t="shared" si="32"/>
        <v>214999233023</v>
      </c>
      <c r="AV77" s="20" t="str">
        <f t="shared" si="34"/>
        <v>214999233023</v>
      </c>
      <c r="BD77" s="32" t="str">
        <f t="shared" si="35"/>
        <v>023</v>
      </c>
      <c r="BG77" s="33">
        <v>0</v>
      </c>
      <c r="BH77" s="38">
        <v>0</v>
      </c>
      <c r="BI77" s="38">
        <v>0</v>
      </c>
      <c r="BJ77" s="38">
        <v>0</v>
      </c>
      <c r="BK77" s="38">
        <v>1</v>
      </c>
      <c r="BL77" s="38">
        <v>0</v>
      </c>
      <c r="BM77" s="39">
        <v>0</v>
      </c>
      <c r="BN77" s="36">
        <v>0</v>
      </c>
      <c r="BO77" s="36">
        <f t="shared" si="12"/>
        <v>1</v>
      </c>
      <c r="BR77" s="33">
        <f>VLOOKUP($C137,BARRAS_REGION!$AA$4:$AL$1041,1+BR$2,0)</f>
        <v>0</v>
      </c>
      <c r="BS77" s="33">
        <f>VLOOKUP($C137,BARRAS_REGION!$AA$4:$AL$1041,1+BS$2,0)</f>
        <v>0</v>
      </c>
      <c r="BT77" s="33">
        <f>VLOOKUP($C137,BARRAS_REGION!$AA$4:$AL$1041,1+BT$2,0)</f>
        <v>0</v>
      </c>
      <c r="BU77" s="33">
        <f>VLOOKUP($C137,BARRAS_REGION!$AA$4:$AL$1041,1+BU$2,0)</f>
        <v>0</v>
      </c>
      <c r="BV77" s="33">
        <f>VLOOKUP($C137,BARRAS_REGION!$AA$4:$AL$1041,1+BV$2,0)</f>
        <v>0</v>
      </c>
      <c r="BW77" s="33">
        <f>VLOOKUP($C137,BARRAS_REGION!$AA$4:$AL$1041,1+BW$2,0)</f>
        <v>0</v>
      </c>
      <c r="BX77" s="33">
        <f>VLOOKUP($C137,BARRAS_REGION!$AA$4:$AL$1041,1+BX$2,0)</f>
        <v>0</v>
      </c>
      <c r="BY77" s="33">
        <f>VLOOKUP($C137,BARRAS_REGION!$AA$4:$AL$1041,1+BY$2,0)</f>
        <v>0</v>
      </c>
      <c r="BZ77" s="33">
        <f>VLOOKUP($C137,BARRAS_REGION!$AA$4:$AL$1041,1+BZ$2,0)</f>
        <v>0</v>
      </c>
      <c r="CA77" s="33">
        <f>VLOOKUP($C137,BARRAS_REGION!$AA$4:$AL$1041,1+CA$2,0)</f>
        <v>0</v>
      </c>
      <c r="CB77" s="33">
        <f>VLOOKUP($C137,BARRAS_REGION!$AA$4:$AL$1041,1+CB$2,0)</f>
        <v>1</v>
      </c>
      <c r="CC77" s="37">
        <f t="shared" si="13"/>
        <v>1</v>
      </c>
    </row>
    <row r="78" spans="1:83" ht="14.4" x14ac:dyDescent="0.3">
      <c r="A78" s="74">
        <f t="shared" si="28"/>
        <v>17</v>
      </c>
      <c r="B78" s="64">
        <v>2099995980132</v>
      </c>
      <c r="C78" s="68" t="s">
        <v>1709</v>
      </c>
      <c r="D78" s="64">
        <v>2099995980132</v>
      </c>
      <c r="E78" s="18" t="s">
        <v>1067</v>
      </c>
      <c r="F78" s="17" t="s">
        <v>6554</v>
      </c>
      <c r="G78" s="17">
        <v>9</v>
      </c>
      <c r="H78" s="64"/>
      <c r="J78" s="14">
        <f>+COUNTIF(MEDIDORES!G:G,C78)</f>
        <v>12</v>
      </c>
      <c r="N78" s="15"/>
      <c r="AH78" s="20" t="str">
        <f t="shared" si="33"/>
        <v>PANIMAVIDA____</v>
      </c>
      <c r="AI78" s="30">
        <f t="shared" si="29"/>
        <v>0</v>
      </c>
      <c r="AK78" s="26" t="s">
        <v>3347</v>
      </c>
      <c r="AL78" s="31">
        <v>999448</v>
      </c>
      <c r="AN78">
        <f t="shared" si="31"/>
        <v>999228</v>
      </c>
      <c r="AP78" s="20" t="str">
        <f t="shared" si="30"/>
        <v>999228</v>
      </c>
      <c r="AU78" s="20" t="str">
        <f t="shared" si="32"/>
        <v>207999228013</v>
      </c>
      <c r="AV78" s="20" t="str">
        <f t="shared" si="34"/>
        <v>207999228013</v>
      </c>
      <c r="BD78" s="32" t="str">
        <f t="shared" si="35"/>
        <v>013</v>
      </c>
      <c r="BG78" s="33">
        <v>0</v>
      </c>
      <c r="BH78" s="38">
        <v>0</v>
      </c>
      <c r="BI78" s="38">
        <v>0</v>
      </c>
      <c r="BJ78" s="38">
        <v>0</v>
      </c>
      <c r="BK78" s="38">
        <v>1</v>
      </c>
      <c r="BL78" s="38">
        <v>0</v>
      </c>
      <c r="BM78" s="39">
        <v>0</v>
      </c>
      <c r="BN78" s="36">
        <v>0</v>
      </c>
      <c r="BO78" s="36">
        <f t="shared" si="12"/>
        <v>1</v>
      </c>
      <c r="BR78" s="33">
        <f>VLOOKUP($C138,BARRAS_REGION!$AA$4:$AL$1041,1+BR$2,0)</f>
        <v>0</v>
      </c>
      <c r="BS78" s="33">
        <f>VLOOKUP($C138,BARRAS_REGION!$AA$4:$AL$1041,1+BS$2,0)</f>
        <v>0</v>
      </c>
      <c r="BT78" s="33">
        <f>VLOOKUP($C138,BARRAS_REGION!$AA$4:$AL$1041,1+BT$2,0)</f>
        <v>0</v>
      </c>
      <c r="BU78" s="33">
        <f>VLOOKUP($C138,BARRAS_REGION!$AA$4:$AL$1041,1+BU$2,0)</f>
        <v>0</v>
      </c>
      <c r="BV78" s="33">
        <f>VLOOKUP($C138,BARRAS_REGION!$AA$4:$AL$1041,1+BV$2,0)</f>
        <v>0</v>
      </c>
      <c r="BW78" s="33">
        <f>VLOOKUP($C138,BARRAS_REGION!$AA$4:$AL$1041,1+BW$2,0)</f>
        <v>1</v>
      </c>
      <c r="BX78" s="33">
        <f>VLOOKUP($C138,BARRAS_REGION!$AA$4:$AL$1041,1+BX$2,0)</f>
        <v>0</v>
      </c>
      <c r="BY78" s="33">
        <f>VLOOKUP($C138,BARRAS_REGION!$AA$4:$AL$1041,1+BY$2,0)</f>
        <v>0</v>
      </c>
      <c r="BZ78" s="33">
        <f>VLOOKUP($C138,BARRAS_REGION!$AA$4:$AL$1041,1+BZ$2,0)</f>
        <v>0</v>
      </c>
      <c r="CA78" s="33">
        <f>VLOOKUP($C138,BARRAS_REGION!$AA$4:$AL$1041,1+CA$2,0)</f>
        <v>0</v>
      </c>
      <c r="CB78" s="33">
        <f>VLOOKUP($C138,BARRAS_REGION!$AA$4:$AL$1041,1+CB$2,0)</f>
        <v>0</v>
      </c>
      <c r="CC78" s="37">
        <f t="shared" si="13"/>
        <v>1</v>
      </c>
    </row>
    <row r="79" spans="1:83" ht="14.4" x14ac:dyDescent="0.3">
      <c r="A79" s="74">
        <f t="shared" si="28"/>
        <v>17</v>
      </c>
      <c r="B79" s="64">
        <v>2139995830132</v>
      </c>
      <c r="C79" s="68" t="s">
        <v>242</v>
      </c>
      <c r="D79" s="64">
        <v>2139995830132</v>
      </c>
      <c r="E79" s="17"/>
      <c r="F79" s="17" t="s">
        <v>3442</v>
      </c>
      <c r="G79" s="17">
        <v>13</v>
      </c>
      <c r="H79" s="64"/>
      <c r="J79" s="14">
        <f>+COUNTIF(MEDIDORES!G:G,C79)</f>
        <v>33</v>
      </c>
      <c r="N79" s="15"/>
      <c r="AH79" s="20" t="str">
        <f t="shared" si="33"/>
        <v>PARGUA________</v>
      </c>
      <c r="AI79" s="30">
        <f t="shared" si="29"/>
        <v>0</v>
      </c>
      <c r="AK79" s="26" t="s">
        <v>3348</v>
      </c>
      <c r="AL79" s="31">
        <v>999328</v>
      </c>
      <c r="AN79">
        <f t="shared" si="31"/>
        <v>999593</v>
      </c>
      <c r="AP79" s="20" t="str">
        <f t="shared" si="30"/>
        <v>999593</v>
      </c>
      <c r="AU79" s="20" t="str">
        <f t="shared" si="32"/>
        <v>210999593023</v>
      </c>
      <c r="AV79" s="20" t="str">
        <f t="shared" si="34"/>
        <v>210999593023</v>
      </c>
      <c r="BD79" s="32" t="str">
        <f t="shared" si="35"/>
        <v>023</v>
      </c>
      <c r="BG79" s="33">
        <v>0</v>
      </c>
      <c r="BH79" s="38">
        <v>0</v>
      </c>
      <c r="BI79" s="38">
        <v>0</v>
      </c>
      <c r="BJ79" s="38">
        <v>0</v>
      </c>
      <c r="BK79" s="38">
        <v>1</v>
      </c>
      <c r="BL79" s="38">
        <v>0</v>
      </c>
      <c r="BM79" s="39">
        <v>0</v>
      </c>
      <c r="BN79" s="36">
        <v>0</v>
      </c>
      <c r="BO79" s="36">
        <f t="shared" si="12"/>
        <v>1</v>
      </c>
      <c r="BR79" s="33">
        <f>VLOOKUP($C139,BARRAS_REGION!$AA$4:$AL$1041,1+BR$2,0)</f>
        <v>0</v>
      </c>
      <c r="BS79" s="33">
        <f>VLOOKUP($C139,BARRAS_REGION!$AA$4:$AL$1041,1+BS$2,0)</f>
        <v>0</v>
      </c>
      <c r="BT79" s="33">
        <f>VLOOKUP($C139,BARRAS_REGION!$AA$4:$AL$1041,1+BT$2,0)</f>
        <v>0</v>
      </c>
      <c r="BU79" s="33">
        <f>VLOOKUP($C139,BARRAS_REGION!$AA$4:$AL$1041,1+BU$2,0)</f>
        <v>0</v>
      </c>
      <c r="BV79" s="33">
        <f>VLOOKUP($C139,BARRAS_REGION!$AA$4:$AL$1041,1+BV$2,0)</f>
        <v>0</v>
      </c>
      <c r="BW79" s="33">
        <f>VLOOKUP($C139,BARRAS_REGION!$AA$4:$AL$1041,1+BW$2,0)</f>
        <v>0</v>
      </c>
      <c r="BX79" s="33">
        <f>VLOOKUP($C139,BARRAS_REGION!$AA$4:$AL$1041,1+BX$2,0)</f>
        <v>0</v>
      </c>
      <c r="BY79" s="33">
        <f>VLOOKUP($C139,BARRAS_REGION!$AA$4:$AL$1041,1+BY$2,0)</f>
        <v>0</v>
      </c>
      <c r="BZ79" s="33">
        <f>VLOOKUP($C139,BARRAS_REGION!$AA$4:$AL$1041,1+BZ$2,0)</f>
        <v>1</v>
      </c>
      <c r="CA79" s="33">
        <f>VLOOKUP($C139,BARRAS_REGION!$AA$4:$AL$1041,1+CA$2,0)</f>
        <v>0</v>
      </c>
      <c r="CB79" s="33">
        <f>VLOOKUP($C139,BARRAS_REGION!$AA$4:$AL$1041,1+CB$2,0)</f>
        <v>0</v>
      </c>
      <c r="CC79" s="37">
        <f t="shared" si="13"/>
        <v>1</v>
      </c>
    </row>
    <row r="80" spans="1:83" ht="14.4" x14ac:dyDescent="0.3">
      <c r="A80" s="74">
        <f t="shared" si="28"/>
        <v>17</v>
      </c>
      <c r="B80" s="64">
        <v>2079995780132</v>
      </c>
      <c r="C80" s="68" t="s">
        <v>1531</v>
      </c>
      <c r="D80" s="64">
        <v>2079995780132</v>
      </c>
      <c r="E80" s="17"/>
      <c r="F80" s="17" t="s">
        <v>3442</v>
      </c>
      <c r="G80" s="17">
        <v>13</v>
      </c>
      <c r="H80" s="64"/>
      <c r="J80" s="14">
        <f>+COUNTIF(MEDIDORES!G:G,C80)</f>
        <v>12</v>
      </c>
      <c r="N80" s="15"/>
      <c r="AH80" s="20" t="str">
        <f t="shared" si="33"/>
        <v>PARRAL________</v>
      </c>
      <c r="AI80" s="30">
        <f t="shared" si="29"/>
        <v>0</v>
      </c>
      <c r="AK80" s="26" t="s">
        <v>3349</v>
      </c>
      <c r="AL80" s="31">
        <v>999318</v>
      </c>
      <c r="AN80">
        <f t="shared" si="31"/>
        <v>999223</v>
      </c>
      <c r="AP80" s="20" t="str">
        <f t="shared" si="30"/>
        <v>999223</v>
      </c>
      <c r="AU80" s="20" t="str">
        <f t="shared" si="32"/>
        <v>207999223013</v>
      </c>
      <c r="AV80" s="20" t="str">
        <f t="shared" si="34"/>
        <v>207999223013</v>
      </c>
      <c r="BD80" s="32" t="str">
        <f t="shared" si="35"/>
        <v>013</v>
      </c>
      <c r="BG80" s="33">
        <v>0</v>
      </c>
      <c r="BH80" s="38">
        <v>0</v>
      </c>
      <c r="BI80" s="38">
        <v>0</v>
      </c>
      <c r="BJ80" s="38">
        <v>0</v>
      </c>
      <c r="BK80" s="38">
        <v>1</v>
      </c>
      <c r="BL80" s="38">
        <v>0</v>
      </c>
      <c r="BM80" s="39">
        <v>0</v>
      </c>
      <c r="BN80" s="36">
        <v>0</v>
      </c>
      <c r="BO80" s="36">
        <f>+SUM(BG80:BN80)</f>
        <v>1</v>
      </c>
      <c r="BR80" s="33">
        <f>VLOOKUP($C140,BARRAS_REGION!$AA$4:$AL$1041,1+BR$2,0)</f>
        <v>0</v>
      </c>
      <c r="BS80" s="33">
        <f>VLOOKUP($C140,BARRAS_REGION!$AA$4:$AL$1041,1+BS$2,0)</f>
        <v>0</v>
      </c>
      <c r="BT80" s="33">
        <f>VLOOKUP($C140,BARRAS_REGION!$AA$4:$AL$1041,1+BT$2,0)</f>
        <v>0</v>
      </c>
      <c r="BU80" s="33">
        <f>VLOOKUP($C140,BARRAS_REGION!$AA$4:$AL$1041,1+BU$2,0)</f>
        <v>0</v>
      </c>
      <c r="BV80" s="33">
        <f>VLOOKUP($C140,BARRAS_REGION!$AA$4:$AL$1041,1+BV$2,0)</f>
        <v>0</v>
      </c>
      <c r="BW80" s="33">
        <f>VLOOKUP($C140,BARRAS_REGION!$AA$4:$AL$1041,1+BW$2,0)</f>
        <v>1</v>
      </c>
      <c r="BX80" s="33">
        <f>VLOOKUP($C140,BARRAS_REGION!$AA$4:$AL$1041,1+BX$2,0)</f>
        <v>0</v>
      </c>
      <c r="BY80" s="33">
        <f>VLOOKUP($C140,BARRAS_REGION!$AA$4:$AL$1041,1+BY$2,0)</f>
        <v>0</v>
      </c>
      <c r="BZ80" s="33">
        <f>VLOOKUP($C140,BARRAS_REGION!$AA$4:$AL$1041,1+BZ$2,0)</f>
        <v>0</v>
      </c>
      <c r="CA80" s="33">
        <f>VLOOKUP($C140,BARRAS_REGION!$AA$4:$AL$1041,1+CA$2,0)</f>
        <v>0</v>
      </c>
      <c r="CB80" s="33">
        <f>VLOOKUP($C140,BARRAS_REGION!$AA$4:$AL$1041,1+CB$2,0)</f>
        <v>0</v>
      </c>
      <c r="CC80" s="37">
        <f>+SUM(BR80:CB80)</f>
        <v>1</v>
      </c>
    </row>
    <row r="81" spans="1:81" ht="14.4" x14ac:dyDescent="0.3">
      <c r="A81" s="74">
        <f t="shared" si="28"/>
        <v>17</v>
      </c>
      <c r="B81" s="64">
        <v>2089995730132</v>
      </c>
      <c r="C81" s="68" t="s">
        <v>723</v>
      </c>
      <c r="D81" s="64">
        <v>2089995730132</v>
      </c>
      <c r="E81" s="18" t="s">
        <v>1068</v>
      </c>
      <c r="F81" s="17" t="s">
        <v>3459</v>
      </c>
      <c r="G81" s="17">
        <v>8</v>
      </c>
      <c r="H81" s="64"/>
      <c r="J81" s="14">
        <f>+COUNTIF(MEDIDORES!G:G,C81)</f>
        <v>30</v>
      </c>
      <c r="N81" s="15"/>
      <c r="AH81" s="20" t="str">
        <f t="shared" si="33"/>
        <v>PARRONAL______</v>
      </c>
      <c r="AI81" s="30">
        <f t="shared" si="29"/>
        <v>0</v>
      </c>
      <c r="AK81" s="26" t="s">
        <v>3350</v>
      </c>
      <c r="AL81" s="31">
        <v>999313</v>
      </c>
      <c r="AN81">
        <f t="shared" si="31"/>
        <v>999218</v>
      </c>
      <c r="AP81" s="20" t="str">
        <f t="shared" si="30"/>
        <v>999218</v>
      </c>
      <c r="AU81" s="20" t="str">
        <f t="shared" si="32"/>
        <v>207999218013</v>
      </c>
      <c r="AV81" s="20" t="str">
        <f t="shared" si="34"/>
        <v>207999218013</v>
      </c>
      <c r="BD81" s="32" t="str">
        <f t="shared" si="35"/>
        <v>013</v>
      </c>
      <c r="BG81" s="33">
        <v>0</v>
      </c>
      <c r="BH81" s="38">
        <v>0</v>
      </c>
      <c r="BI81" s="38">
        <v>0</v>
      </c>
      <c r="BJ81" s="38">
        <v>0</v>
      </c>
      <c r="BK81" s="38">
        <v>1</v>
      </c>
      <c r="BL81" s="38">
        <v>0</v>
      </c>
      <c r="BM81" s="39">
        <v>0</v>
      </c>
      <c r="BN81" s="36">
        <v>0</v>
      </c>
      <c r="BO81" s="36">
        <f>+SUM(BG81:BN81)</f>
        <v>1</v>
      </c>
      <c r="BR81" s="33">
        <f>VLOOKUP($C141,BARRAS_REGION!$AA$4:$AL$1041,1+BR$2,0)</f>
        <v>0</v>
      </c>
      <c r="BS81" s="33">
        <f>VLOOKUP($C141,BARRAS_REGION!$AA$4:$AL$1041,1+BS$2,0)</f>
        <v>0</v>
      </c>
      <c r="BT81" s="33">
        <f>VLOOKUP($C141,BARRAS_REGION!$AA$4:$AL$1041,1+BT$2,0)</f>
        <v>0</v>
      </c>
      <c r="BU81" s="33">
        <f>VLOOKUP($C141,BARRAS_REGION!$AA$4:$AL$1041,1+BU$2,0)</f>
        <v>0</v>
      </c>
      <c r="BV81" s="33">
        <f>VLOOKUP($C141,BARRAS_REGION!$AA$4:$AL$1041,1+BV$2,0)</f>
        <v>0</v>
      </c>
      <c r="BW81" s="33">
        <f>VLOOKUP($C141,BARRAS_REGION!$AA$4:$AL$1041,1+BW$2,0)</f>
        <v>1</v>
      </c>
      <c r="BX81" s="33">
        <f>VLOOKUP($C141,BARRAS_REGION!$AA$4:$AL$1041,1+BX$2,0)</f>
        <v>0</v>
      </c>
      <c r="BY81" s="33">
        <f>VLOOKUP($C141,BARRAS_REGION!$AA$4:$AL$1041,1+BY$2,0)</f>
        <v>0</v>
      </c>
      <c r="BZ81" s="33">
        <f>VLOOKUP($C141,BARRAS_REGION!$AA$4:$AL$1041,1+BZ$2,0)</f>
        <v>0</v>
      </c>
      <c r="CA81" s="33">
        <f>VLOOKUP($C141,BARRAS_REGION!$AA$4:$AL$1041,1+CA$2,0)</f>
        <v>0</v>
      </c>
      <c r="CB81" s="33">
        <f>VLOOKUP($C141,BARRAS_REGION!$AA$4:$AL$1041,1+CB$2,0)</f>
        <v>0</v>
      </c>
      <c r="CC81" s="37">
        <f t="shared" si="13"/>
        <v>1</v>
      </c>
    </row>
    <row r="82" spans="1:81" ht="14.4" x14ac:dyDescent="0.3">
      <c r="A82" s="74">
        <f t="shared" si="28"/>
        <v>17</v>
      </c>
      <c r="B82" s="64">
        <v>2139995680132</v>
      </c>
      <c r="C82" s="68" t="s">
        <v>212</v>
      </c>
      <c r="D82" s="64">
        <v>2139995680132</v>
      </c>
      <c r="E82" s="17"/>
      <c r="F82" s="17" t="s">
        <v>3442</v>
      </c>
      <c r="G82" s="17">
        <v>13</v>
      </c>
      <c r="H82" s="64"/>
      <c r="J82" s="14">
        <f>+COUNTIF(MEDIDORES!G:G,C82)</f>
        <v>18</v>
      </c>
      <c r="N82" s="15"/>
      <c r="AH82" s="20" t="str">
        <f t="shared" si="33"/>
        <v>PASO_HONDO____</v>
      </c>
      <c r="AI82" s="30">
        <f t="shared" si="29"/>
        <v>0</v>
      </c>
      <c r="AK82" s="26" t="s">
        <v>3351</v>
      </c>
      <c r="AL82" s="31">
        <v>999308</v>
      </c>
      <c r="AN82">
        <f t="shared" si="31"/>
        <v>999550</v>
      </c>
      <c r="AP82" s="20" t="str">
        <f t="shared" si="30"/>
        <v>999550</v>
      </c>
      <c r="AU82" s="20" t="str">
        <f t="shared" si="32"/>
        <v>207999550013</v>
      </c>
      <c r="AV82" s="20" t="str">
        <f t="shared" si="34"/>
        <v>207999550013</v>
      </c>
      <c r="BD82" s="32" t="str">
        <f t="shared" si="35"/>
        <v>013</v>
      </c>
      <c r="BG82" s="33">
        <v>0</v>
      </c>
      <c r="BH82" s="38">
        <v>0</v>
      </c>
      <c r="BI82" s="38">
        <v>0</v>
      </c>
      <c r="BJ82" s="38">
        <v>0</v>
      </c>
      <c r="BK82" s="38">
        <v>1</v>
      </c>
      <c r="BL82" s="38">
        <v>0</v>
      </c>
      <c r="BM82" s="39">
        <v>0</v>
      </c>
      <c r="BN82" s="36">
        <v>0</v>
      </c>
      <c r="BO82" s="36">
        <f t="shared" si="12"/>
        <v>1</v>
      </c>
      <c r="BR82" s="33">
        <f>VLOOKUP($C142,BARRAS_REGION!$AA$4:$AL$1041,1+BR$2,0)</f>
        <v>0</v>
      </c>
      <c r="BS82" s="33">
        <f>VLOOKUP($C142,BARRAS_REGION!$AA$4:$AL$1041,1+BS$2,0)</f>
        <v>0</v>
      </c>
      <c r="BT82" s="33">
        <f>VLOOKUP($C142,BARRAS_REGION!$AA$4:$AL$1041,1+BT$2,0)</f>
        <v>0</v>
      </c>
      <c r="BU82" s="33">
        <f>VLOOKUP($C142,BARRAS_REGION!$AA$4:$AL$1041,1+BU$2,0)</f>
        <v>0</v>
      </c>
      <c r="BV82" s="33">
        <f>VLOOKUP($C142,BARRAS_REGION!$AA$4:$AL$1041,1+BV$2,0)</f>
        <v>0</v>
      </c>
      <c r="BW82" s="33">
        <f>VLOOKUP($C142,BARRAS_REGION!$AA$4:$AL$1041,1+BW$2,0)</f>
        <v>1</v>
      </c>
      <c r="BX82" s="33">
        <f>VLOOKUP($C142,BARRAS_REGION!$AA$4:$AL$1041,1+BX$2,0)</f>
        <v>0</v>
      </c>
      <c r="BY82" s="33">
        <f>VLOOKUP($C142,BARRAS_REGION!$AA$4:$AL$1041,1+BY$2,0)</f>
        <v>0</v>
      </c>
      <c r="BZ82" s="33">
        <f>VLOOKUP($C142,BARRAS_REGION!$AA$4:$AL$1041,1+BZ$2,0)</f>
        <v>0</v>
      </c>
      <c r="CA82" s="33">
        <f>VLOOKUP($C142,BARRAS_REGION!$AA$4:$AL$1041,1+CA$2,0)</f>
        <v>0</v>
      </c>
      <c r="CB82" s="33">
        <f>VLOOKUP($C142,BARRAS_REGION!$AA$4:$AL$1041,1+CB$2,0)</f>
        <v>0</v>
      </c>
      <c r="CC82" s="37">
        <f t="shared" si="13"/>
        <v>1</v>
      </c>
    </row>
    <row r="83" spans="1:81" ht="14.4" x14ac:dyDescent="0.3">
      <c r="A83" s="74">
        <f t="shared" si="28"/>
        <v>17</v>
      </c>
      <c r="B83" s="64">
        <v>2089995630132</v>
      </c>
      <c r="C83" s="68" t="s">
        <v>217</v>
      </c>
      <c r="D83" s="64">
        <v>2089995630132</v>
      </c>
      <c r="E83" s="17"/>
      <c r="F83" s="17" t="s">
        <v>3459</v>
      </c>
      <c r="G83" s="17">
        <v>8</v>
      </c>
      <c r="H83" s="64"/>
      <c r="J83" s="14">
        <f>+COUNTIF(MEDIDORES!G:G,C83)</f>
        <v>21</v>
      </c>
      <c r="N83" s="15"/>
      <c r="AH83" s="20" t="str">
        <f t="shared" si="33"/>
        <v>PELEQUEN______</v>
      </c>
      <c r="AI83" s="30">
        <f t="shared" si="29"/>
        <v>0</v>
      </c>
      <c r="AK83" s="26" t="s">
        <v>3352</v>
      </c>
      <c r="AL83" s="31">
        <v>999303</v>
      </c>
      <c r="AN83">
        <f t="shared" si="31"/>
        <v>999213</v>
      </c>
      <c r="AP83" s="20" t="str">
        <f t="shared" si="30"/>
        <v>999213</v>
      </c>
      <c r="AU83" s="20" t="str">
        <f t="shared" si="32"/>
        <v>206999213013</v>
      </c>
      <c r="AV83" s="20" t="str">
        <f t="shared" si="34"/>
        <v>206999213013</v>
      </c>
      <c r="BD83" s="32" t="str">
        <f t="shared" si="35"/>
        <v>013</v>
      </c>
      <c r="BG83" s="33">
        <v>0</v>
      </c>
      <c r="BH83" s="38">
        <v>0</v>
      </c>
      <c r="BI83" s="38">
        <v>0</v>
      </c>
      <c r="BJ83" s="38">
        <v>0</v>
      </c>
      <c r="BK83" s="38">
        <v>0</v>
      </c>
      <c r="BL83" s="38">
        <v>0</v>
      </c>
      <c r="BM83" s="39">
        <v>0</v>
      </c>
      <c r="BN83" s="36">
        <v>1</v>
      </c>
      <c r="BO83" s="36">
        <f t="shared" ref="BO83:BO106" si="36">+SUM(BG83:BN83)</f>
        <v>1</v>
      </c>
      <c r="BR83" s="33">
        <f>VLOOKUP($C143,BARRAS_REGION!$AA$4:$AL$1041,1+BR$2,0)</f>
        <v>0</v>
      </c>
      <c r="BS83" s="33">
        <f>VLOOKUP($C143,BARRAS_REGION!$AA$4:$AL$1041,1+BS$2,0)</f>
        <v>0</v>
      </c>
      <c r="BT83" s="33">
        <f>VLOOKUP($C143,BARRAS_REGION!$AA$4:$AL$1041,1+BT$2,0)</f>
        <v>0</v>
      </c>
      <c r="BU83" s="33">
        <f>VLOOKUP($C143,BARRAS_REGION!$AA$4:$AL$1041,1+BU$2,0)</f>
        <v>0</v>
      </c>
      <c r="BV83" s="33">
        <f>VLOOKUP($C143,BARRAS_REGION!$AA$4:$AL$1041,1+BV$2,0)</f>
        <v>1</v>
      </c>
      <c r="BW83" s="33">
        <f>VLOOKUP($C143,BARRAS_REGION!$AA$4:$AL$1041,1+BW$2,0)</f>
        <v>0</v>
      </c>
      <c r="BX83" s="33">
        <f>VLOOKUP($C143,BARRAS_REGION!$AA$4:$AL$1041,1+BX$2,0)</f>
        <v>0</v>
      </c>
      <c r="BY83" s="33">
        <f>VLOOKUP($C143,BARRAS_REGION!$AA$4:$AL$1041,1+BY$2,0)</f>
        <v>0</v>
      </c>
      <c r="BZ83" s="33">
        <f>VLOOKUP($C143,BARRAS_REGION!$AA$4:$AL$1041,1+BZ$2,0)</f>
        <v>0</v>
      </c>
      <c r="CA83" s="33">
        <f>VLOOKUP($C143,BARRAS_REGION!$AA$4:$AL$1041,1+CA$2,0)</f>
        <v>0</v>
      </c>
      <c r="CB83" s="33">
        <f>VLOOKUP($C143,BARRAS_REGION!$AA$4:$AL$1041,1+CB$2,0)</f>
        <v>0</v>
      </c>
      <c r="CC83" s="37">
        <f t="shared" ref="CC83:CC105" si="37">+SUM(BR83:CB83)</f>
        <v>1</v>
      </c>
    </row>
    <row r="84" spans="1:81" ht="14.4" x14ac:dyDescent="0.3">
      <c r="A84" s="74">
        <f t="shared" si="28"/>
        <v>17</v>
      </c>
      <c r="B84" s="64">
        <v>2149995530132</v>
      </c>
      <c r="C84" s="68" t="s">
        <v>738</v>
      </c>
      <c r="D84" s="64">
        <v>2149995530132</v>
      </c>
      <c r="E84" s="17"/>
      <c r="F84" s="17" t="s">
        <v>3470</v>
      </c>
      <c r="G84" s="17">
        <v>14</v>
      </c>
      <c r="H84" s="64"/>
      <c r="J84" s="14">
        <f>+COUNTIF(MEDIDORES!G:G,C84)</f>
        <v>20</v>
      </c>
      <c r="N84" s="15"/>
      <c r="AH84" s="20" t="str">
        <f t="shared" si="33"/>
        <v>PENCO_________</v>
      </c>
      <c r="AI84" s="30">
        <f t="shared" si="29"/>
        <v>0</v>
      </c>
      <c r="AK84" s="26" t="s">
        <v>3353</v>
      </c>
      <c r="AL84" s="31">
        <v>999298</v>
      </c>
      <c r="AN84">
        <f t="shared" si="31"/>
        <v>999208</v>
      </c>
      <c r="AP84" s="20" t="str">
        <f t="shared" si="30"/>
        <v>999208</v>
      </c>
      <c r="AU84" s="20" t="str">
        <f t="shared" si="32"/>
        <v>208999208013</v>
      </c>
      <c r="AV84" s="20" t="str">
        <f t="shared" si="34"/>
        <v>208999208013</v>
      </c>
      <c r="BD84" s="32" t="str">
        <f t="shared" si="35"/>
        <v>013</v>
      </c>
      <c r="BG84" s="33">
        <v>0</v>
      </c>
      <c r="BH84" s="38">
        <v>0</v>
      </c>
      <c r="BI84" s="38">
        <v>0</v>
      </c>
      <c r="BJ84" s="38">
        <v>0</v>
      </c>
      <c r="BK84" s="38">
        <v>0</v>
      </c>
      <c r="BL84" s="38">
        <v>1</v>
      </c>
      <c r="BM84" s="39">
        <v>0</v>
      </c>
      <c r="BN84" s="36">
        <v>0</v>
      </c>
      <c r="BO84" s="36">
        <f t="shared" si="36"/>
        <v>1</v>
      </c>
      <c r="BR84" s="33">
        <f>VLOOKUP($C144,BARRAS_REGION!$AA$4:$AL$1041,1+BR$2,0)</f>
        <v>0</v>
      </c>
      <c r="BS84" s="33">
        <f>VLOOKUP($C144,BARRAS_REGION!$AA$4:$AL$1041,1+BS$2,0)</f>
        <v>0</v>
      </c>
      <c r="BT84" s="33">
        <f>VLOOKUP($C144,BARRAS_REGION!$AA$4:$AL$1041,1+BT$2,0)</f>
        <v>0</v>
      </c>
      <c r="BU84" s="33">
        <f>VLOOKUP($C144,BARRAS_REGION!$AA$4:$AL$1041,1+BU$2,0)</f>
        <v>0</v>
      </c>
      <c r="BV84" s="33">
        <f>VLOOKUP($C144,BARRAS_REGION!$AA$4:$AL$1041,1+BV$2,0)</f>
        <v>0</v>
      </c>
      <c r="BW84" s="33">
        <f>VLOOKUP($C144,BARRAS_REGION!$AA$4:$AL$1041,1+BW$2,0)</f>
        <v>0</v>
      </c>
      <c r="BX84" s="33">
        <f>VLOOKUP($C144,BARRAS_REGION!$AA$4:$AL$1041,1+BX$2,0)</f>
        <v>1</v>
      </c>
      <c r="BY84" s="33">
        <f>VLOOKUP($C144,BARRAS_REGION!$AA$4:$AL$1041,1+BY$2,0)</f>
        <v>0</v>
      </c>
      <c r="BZ84" s="33">
        <f>VLOOKUP($C144,BARRAS_REGION!$AA$4:$AL$1041,1+BZ$2,0)</f>
        <v>0</v>
      </c>
      <c r="CA84" s="33">
        <f>VLOOKUP($C144,BARRAS_REGION!$AA$4:$AL$1041,1+CA$2,0)</f>
        <v>0</v>
      </c>
      <c r="CB84" s="33">
        <f>VLOOKUP($C144,BARRAS_REGION!$AA$4:$AL$1041,1+CB$2,0)</f>
        <v>0</v>
      </c>
      <c r="CC84" s="37">
        <f t="shared" si="37"/>
        <v>1</v>
      </c>
    </row>
    <row r="85" spans="1:81" ht="14.4" x14ac:dyDescent="0.3">
      <c r="A85" s="74">
        <f t="shared" si="28"/>
        <v>17</v>
      </c>
      <c r="B85" s="64">
        <v>2149995370133</v>
      </c>
      <c r="C85" s="68" t="s">
        <v>8282</v>
      </c>
      <c r="D85" s="64">
        <v>2149995370133</v>
      </c>
      <c r="E85" s="18"/>
      <c r="F85" s="17" t="s">
        <v>3470</v>
      </c>
      <c r="G85" s="17">
        <v>14</v>
      </c>
      <c r="H85" s="64"/>
      <c r="J85" s="14">
        <f>+COUNTIF(MEDIDORES!G:G,C85)</f>
        <v>14</v>
      </c>
      <c r="N85" s="15"/>
      <c r="AH85" s="20" t="str">
        <f t="shared" si="33"/>
        <v>PERALES_______</v>
      </c>
      <c r="AI85" s="30">
        <f t="shared" si="29"/>
        <v>0</v>
      </c>
      <c r="AK85" s="26" t="s">
        <v>3354</v>
      </c>
      <c r="AL85" s="31">
        <v>999293</v>
      </c>
      <c r="AN85">
        <f t="shared" si="31"/>
        <v>999203</v>
      </c>
      <c r="AP85" s="20" t="str">
        <f t="shared" ref="AP85:AP118" si="38">+IF(LEN(AN85)=6,"",IF(LEN(AN85)=5,"0",IF(LEN(AN85)=4,"00",IF(LEN(AN85)=3,"000",IF(LEN(AN85)=2,"0000","00000")))))&amp;AN85</f>
        <v>999203</v>
      </c>
      <c r="AU85" s="20" t="str">
        <f t="shared" si="32"/>
        <v>208999203015</v>
      </c>
      <c r="AV85" s="20" t="str">
        <f t="shared" si="34"/>
        <v>208999203015</v>
      </c>
      <c r="BD85" s="32" t="str">
        <f t="shared" si="35"/>
        <v>015</v>
      </c>
      <c r="BG85" s="33">
        <v>0</v>
      </c>
      <c r="BH85" s="38">
        <v>0</v>
      </c>
      <c r="BI85" s="38">
        <v>0</v>
      </c>
      <c r="BJ85" s="38">
        <v>0</v>
      </c>
      <c r="BK85" s="38">
        <v>0</v>
      </c>
      <c r="BL85" s="38">
        <v>0</v>
      </c>
      <c r="BM85" s="39">
        <v>1</v>
      </c>
      <c r="BN85" s="36">
        <v>0</v>
      </c>
      <c r="BO85" s="36">
        <f t="shared" si="36"/>
        <v>1</v>
      </c>
      <c r="BR85" s="33">
        <f>VLOOKUP($C145,BARRAS_REGION!$AA$4:$AL$1041,1+BR$2,0)</f>
        <v>0</v>
      </c>
      <c r="BS85" s="33">
        <f>VLOOKUP($C145,BARRAS_REGION!$AA$4:$AL$1041,1+BS$2,0)</f>
        <v>0</v>
      </c>
      <c r="BT85" s="33">
        <f>VLOOKUP($C145,BARRAS_REGION!$AA$4:$AL$1041,1+BT$2,0)</f>
        <v>0</v>
      </c>
      <c r="BU85" s="33">
        <f>VLOOKUP($C145,BARRAS_REGION!$AA$4:$AL$1041,1+BU$2,0)</f>
        <v>0</v>
      </c>
      <c r="BV85" s="33">
        <f>VLOOKUP($C145,BARRAS_REGION!$AA$4:$AL$1041,1+BV$2,0)</f>
        <v>0</v>
      </c>
      <c r="BW85" s="33">
        <f>VLOOKUP($C145,BARRAS_REGION!$AA$4:$AL$1041,1+BW$2,0)</f>
        <v>0</v>
      </c>
      <c r="BX85" s="33">
        <f>VLOOKUP($C145,BARRAS_REGION!$AA$4:$AL$1041,1+BX$2,0)</f>
        <v>1</v>
      </c>
      <c r="BY85" s="33">
        <f>VLOOKUP($C145,BARRAS_REGION!$AA$4:$AL$1041,1+BY$2,0)</f>
        <v>0</v>
      </c>
      <c r="BZ85" s="33">
        <f>VLOOKUP($C145,BARRAS_REGION!$AA$4:$AL$1041,1+BZ$2,0)</f>
        <v>0</v>
      </c>
      <c r="CA85" s="33">
        <f>VLOOKUP($C145,BARRAS_REGION!$AA$4:$AL$1041,1+CA$2,0)</f>
        <v>0</v>
      </c>
      <c r="CB85" s="33">
        <f>VLOOKUP($C145,BARRAS_REGION!$AA$4:$AL$1041,1+CB$2,0)</f>
        <v>0</v>
      </c>
      <c r="CC85" s="37">
        <f t="shared" si="37"/>
        <v>1</v>
      </c>
    </row>
    <row r="86" spans="1:81" ht="14.4" x14ac:dyDescent="0.3">
      <c r="A86" s="74">
        <f t="shared" si="28"/>
        <v>17</v>
      </c>
      <c r="B86" s="64">
        <v>2149995330132</v>
      </c>
      <c r="C86" s="68" t="s">
        <v>740</v>
      </c>
      <c r="D86" s="64">
        <v>2149995330132</v>
      </c>
      <c r="E86" s="17"/>
      <c r="F86" s="17" t="s">
        <v>3470</v>
      </c>
      <c r="G86" s="17">
        <v>14</v>
      </c>
      <c r="H86" s="64"/>
      <c r="J86" s="14">
        <f>+COUNTIF(MEDIDORES!G:G,C86)</f>
        <v>43</v>
      </c>
      <c r="N86" s="15"/>
      <c r="AH86" s="20" t="str">
        <f t="shared" si="33"/>
        <v>PICARTE_______</v>
      </c>
      <c r="AI86" s="30">
        <f t="shared" si="29"/>
        <v>0</v>
      </c>
      <c r="AK86" s="26" t="s">
        <v>3355</v>
      </c>
      <c r="AL86" s="31">
        <v>999288</v>
      </c>
      <c r="AN86">
        <f t="shared" si="31"/>
        <v>999188</v>
      </c>
      <c r="AP86" s="20" t="str">
        <f t="shared" si="38"/>
        <v>999188</v>
      </c>
      <c r="AU86" s="20" t="str">
        <f t="shared" si="32"/>
        <v>214999188013</v>
      </c>
      <c r="AV86" s="20" t="str">
        <f t="shared" si="34"/>
        <v>214999188013</v>
      </c>
      <c r="BD86" s="32" t="str">
        <f t="shared" si="35"/>
        <v>013</v>
      </c>
      <c r="BG86" s="33">
        <v>0</v>
      </c>
      <c r="BH86" s="38">
        <v>0</v>
      </c>
      <c r="BI86" s="38">
        <v>0</v>
      </c>
      <c r="BJ86" s="38">
        <v>0</v>
      </c>
      <c r="BK86" s="38">
        <v>0</v>
      </c>
      <c r="BL86" s="38">
        <v>0</v>
      </c>
      <c r="BM86" s="39">
        <v>0</v>
      </c>
      <c r="BN86" s="36">
        <v>1</v>
      </c>
      <c r="BO86" s="36">
        <f t="shared" si="36"/>
        <v>1</v>
      </c>
      <c r="BR86" s="33">
        <f>VLOOKUP($C146,BARRAS_REGION!$AA$4:$AL$1041,1+BR$2,0)</f>
        <v>0</v>
      </c>
      <c r="BS86" s="33">
        <f>VLOOKUP($C146,BARRAS_REGION!$AA$4:$AL$1041,1+BS$2,0)</f>
        <v>0</v>
      </c>
      <c r="BT86" s="33">
        <f>VLOOKUP($C146,BARRAS_REGION!$AA$4:$AL$1041,1+BT$2,0)</f>
        <v>0</v>
      </c>
      <c r="BU86" s="33">
        <f>VLOOKUP($C146,BARRAS_REGION!$AA$4:$AL$1041,1+BU$2,0)</f>
        <v>0</v>
      </c>
      <c r="BV86" s="33">
        <f>VLOOKUP($C146,BARRAS_REGION!$AA$4:$AL$1041,1+BV$2,0)</f>
        <v>0</v>
      </c>
      <c r="BW86" s="33">
        <f>VLOOKUP($C146,BARRAS_REGION!$AA$4:$AL$1041,1+BW$2,0)</f>
        <v>0</v>
      </c>
      <c r="BX86" s="33">
        <f>VLOOKUP($C146,BARRAS_REGION!$AA$4:$AL$1041,1+BX$2,0)</f>
        <v>0</v>
      </c>
      <c r="BY86" s="33">
        <f>VLOOKUP($C146,BARRAS_REGION!$AA$4:$AL$1041,1+BY$2,0)</f>
        <v>0</v>
      </c>
      <c r="BZ86" s="33">
        <f>VLOOKUP($C146,BARRAS_REGION!$AA$4:$AL$1041,1+BZ$2,0)</f>
        <v>0</v>
      </c>
      <c r="CA86" s="33">
        <f>VLOOKUP($C146,BARRAS_REGION!$AA$4:$AL$1041,1+CA$2,0)</f>
        <v>0</v>
      </c>
      <c r="CB86" s="33">
        <f>VLOOKUP($C146,BARRAS_REGION!$AA$4:$AL$1041,1+CB$2,0)</f>
        <v>1</v>
      </c>
      <c r="CC86" s="37">
        <f t="shared" si="37"/>
        <v>1</v>
      </c>
    </row>
    <row r="87" spans="1:81" ht="14.4" x14ac:dyDescent="0.3">
      <c r="A87" s="74">
        <f t="shared" si="28"/>
        <v>17</v>
      </c>
      <c r="B87" s="64">
        <v>2089995230132</v>
      </c>
      <c r="C87" s="68" t="s">
        <v>722</v>
      </c>
      <c r="D87" s="64">
        <v>2089995230132</v>
      </c>
      <c r="E87" s="18" t="s">
        <v>1068</v>
      </c>
      <c r="F87" s="17" t="s">
        <v>3459</v>
      </c>
      <c r="G87" s="17">
        <v>8</v>
      </c>
      <c r="H87" s="64"/>
      <c r="J87" s="14">
        <f>+COUNTIF(MEDIDORES!G:G,C87)</f>
        <v>11</v>
      </c>
      <c r="N87" s="15"/>
      <c r="AH87" s="20" t="str">
        <f t="shared" ref="AH87:AH97" si="39">IF(LEN(C148)=17,LEFT(C148,14),-1)</f>
        <v>PICHIL________</v>
      </c>
      <c r="AI87" s="30">
        <f t="shared" si="29"/>
        <v>0</v>
      </c>
      <c r="AK87" s="26" t="s">
        <v>3356</v>
      </c>
      <c r="AL87" s="31">
        <v>999283</v>
      </c>
      <c r="AN87">
        <f t="shared" si="31"/>
        <v>999184</v>
      </c>
      <c r="AP87" s="20" t="str">
        <f t="shared" si="38"/>
        <v>999184</v>
      </c>
      <c r="AU87" s="20" t="str">
        <f t="shared" si="32"/>
        <v>210999184023</v>
      </c>
      <c r="AV87" s="20" t="str">
        <f t="shared" si="34"/>
        <v>210999184023</v>
      </c>
      <c r="BD87" s="32" t="str">
        <f t="shared" ref="BD87:BD97" si="40">+RIGHT(C148,3)</f>
        <v>023</v>
      </c>
      <c r="BG87" s="33">
        <v>0</v>
      </c>
      <c r="BH87" s="38">
        <v>0</v>
      </c>
      <c r="BI87" s="38">
        <v>0</v>
      </c>
      <c r="BJ87" s="38">
        <v>0</v>
      </c>
      <c r="BK87" s="38">
        <v>0</v>
      </c>
      <c r="BL87" s="38">
        <v>0</v>
      </c>
      <c r="BM87" s="39">
        <v>1</v>
      </c>
      <c r="BN87" s="36">
        <v>0</v>
      </c>
      <c r="BO87" s="36">
        <f t="shared" si="36"/>
        <v>1</v>
      </c>
      <c r="BR87" s="33">
        <f>VLOOKUP($C148,BARRAS_REGION!$AA$4:$AL$1041,1+BR$2,0)</f>
        <v>0</v>
      </c>
      <c r="BS87" s="33">
        <f>VLOOKUP($C148,BARRAS_REGION!$AA$4:$AL$1041,1+BS$2,0)</f>
        <v>0</v>
      </c>
      <c r="BT87" s="33">
        <f>VLOOKUP($C148,BARRAS_REGION!$AA$4:$AL$1041,1+BT$2,0)</f>
        <v>0</v>
      </c>
      <c r="BU87" s="33">
        <f>VLOOKUP($C148,BARRAS_REGION!$AA$4:$AL$1041,1+BU$2,0)</f>
        <v>0</v>
      </c>
      <c r="BV87" s="33">
        <f>VLOOKUP($C148,BARRAS_REGION!$AA$4:$AL$1041,1+BV$2,0)</f>
        <v>0</v>
      </c>
      <c r="BW87" s="33">
        <f>VLOOKUP($C148,BARRAS_REGION!$AA$4:$AL$1041,1+BW$2,0)</f>
        <v>0</v>
      </c>
      <c r="BX87" s="33">
        <f>VLOOKUP($C148,BARRAS_REGION!$AA$4:$AL$1041,1+BX$2,0)</f>
        <v>0</v>
      </c>
      <c r="BY87" s="33">
        <f>VLOOKUP($C148,BARRAS_REGION!$AA$4:$AL$1041,1+BY$2,0)</f>
        <v>0</v>
      </c>
      <c r="BZ87" s="33">
        <f>VLOOKUP($C148,BARRAS_REGION!$AA$4:$AL$1041,1+BZ$2,0)</f>
        <v>1</v>
      </c>
      <c r="CA87" s="33">
        <f>VLOOKUP($C148,BARRAS_REGION!$AA$4:$AL$1041,1+CA$2,0)</f>
        <v>0</v>
      </c>
      <c r="CB87" s="33">
        <f>VLOOKUP($C148,BARRAS_REGION!$AA$4:$AL$1041,1+CB$2,0)</f>
        <v>0</v>
      </c>
      <c r="CC87" s="37">
        <f t="shared" si="37"/>
        <v>1</v>
      </c>
    </row>
    <row r="88" spans="1:81" ht="14.4" x14ac:dyDescent="0.3">
      <c r="A88" s="74">
        <f>+LEN(C88)</f>
        <v>17</v>
      </c>
      <c r="B88" s="64">
        <v>2149999931930</v>
      </c>
      <c r="C88" s="68" t="s">
        <v>13700</v>
      </c>
      <c r="D88" s="64">
        <v>2149999931930</v>
      </c>
      <c r="E88" s="18"/>
      <c r="F88" s="17" t="s">
        <v>6555</v>
      </c>
      <c r="G88" s="17">
        <v>10</v>
      </c>
      <c r="H88" s="64"/>
      <c r="J88" s="14">
        <f>+COUNTIF(MEDIDORES!G:G,C88)</f>
        <v>9</v>
      </c>
      <c r="N88" s="15"/>
      <c r="AH88" s="20" t="str">
        <f t="shared" si="39"/>
        <v>PICHIRROPULLI_</v>
      </c>
      <c r="AI88" s="30">
        <f t="shared" si="29"/>
        <v>1</v>
      </c>
      <c r="AK88" s="26" t="s">
        <v>3357</v>
      </c>
      <c r="AL88" s="31">
        <v>999278</v>
      </c>
      <c r="AN88" t="e">
        <f t="shared" si="31"/>
        <v>#N/A</v>
      </c>
      <c r="AP88" s="20" t="e">
        <f t="shared" si="38"/>
        <v>#N/A</v>
      </c>
      <c r="AU88" s="20" t="e">
        <f t="shared" si="32"/>
        <v>#N/A</v>
      </c>
      <c r="AV88" s="20" t="e">
        <f t="shared" si="34"/>
        <v>#N/A</v>
      </c>
      <c r="BD88" s="32" t="str">
        <f t="shared" si="40"/>
        <v>013</v>
      </c>
      <c r="BG88" s="33">
        <v>0</v>
      </c>
      <c r="BH88" s="38">
        <v>0</v>
      </c>
      <c r="BI88" s="38">
        <v>0</v>
      </c>
      <c r="BJ88" s="38">
        <v>0</v>
      </c>
      <c r="BK88" s="38">
        <v>0</v>
      </c>
      <c r="BL88" s="38">
        <v>0</v>
      </c>
      <c r="BM88" s="39">
        <v>1</v>
      </c>
      <c r="BN88" s="36">
        <v>0</v>
      </c>
      <c r="BO88" s="36">
        <f t="shared" si="36"/>
        <v>1</v>
      </c>
      <c r="BR88" s="33">
        <f>VLOOKUP($C149,BARRAS_REGION!$AA$4:$AL$1041,1+BR$2,0)</f>
        <v>0</v>
      </c>
      <c r="BS88" s="33">
        <f>VLOOKUP($C149,BARRAS_REGION!$AA$4:$AL$1041,1+BS$2,0)</f>
        <v>0</v>
      </c>
      <c r="BT88" s="33">
        <f>VLOOKUP($C149,BARRAS_REGION!$AA$4:$AL$1041,1+BT$2,0)</f>
        <v>0</v>
      </c>
      <c r="BU88" s="33">
        <f>VLOOKUP($C149,BARRAS_REGION!$AA$4:$AL$1041,1+BU$2,0)</f>
        <v>0</v>
      </c>
      <c r="BV88" s="33">
        <f>VLOOKUP($C149,BARRAS_REGION!$AA$4:$AL$1041,1+BV$2,0)</f>
        <v>0</v>
      </c>
      <c r="BW88" s="33">
        <f>VLOOKUP($C149,BARRAS_REGION!$AA$4:$AL$1041,1+BW$2,0)</f>
        <v>0</v>
      </c>
      <c r="BX88" s="33">
        <f>VLOOKUP($C149,BARRAS_REGION!$AA$4:$AL$1041,1+BX$2,0)</f>
        <v>0</v>
      </c>
      <c r="BY88" s="33">
        <f>VLOOKUP($C149,BARRAS_REGION!$AA$4:$AL$1041,1+BY$2,0)</f>
        <v>0</v>
      </c>
      <c r="BZ88" s="33">
        <f>VLOOKUP($C149,BARRAS_REGION!$AA$4:$AL$1041,1+BZ$2,0)</f>
        <v>0</v>
      </c>
      <c r="CA88" s="33">
        <f>VLOOKUP($C149,BARRAS_REGION!$AA$4:$AL$1041,1+CA$2,0)</f>
        <v>0</v>
      </c>
      <c r="CB88" s="33">
        <f>VLOOKUP($C149,BARRAS_REGION!$AA$4:$AL$1041,1+CB$2,0)</f>
        <v>1</v>
      </c>
      <c r="CC88" s="37">
        <f t="shared" si="37"/>
        <v>1</v>
      </c>
    </row>
    <row r="89" spans="1:81" ht="14.4" x14ac:dyDescent="0.3">
      <c r="A89" s="74">
        <f t="shared" si="28"/>
        <v>17</v>
      </c>
      <c r="B89" s="64">
        <v>2079995180132</v>
      </c>
      <c r="C89" s="148" t="s">
        <v>1547</v>
      </c>
      <c r="D89" s="64">
        <v>2079995180132</v>
      </c>
      <c r="E89" s="17"/>
      <c r="F89" s="17" t="s">
        <v>3456</v>
      </c>
      <c r="G89" s="17">
        <v>7</v>
      </c>
      <c r="H89" s="64"/>
      <c r="J89" s="14">
        <f>+COUNTIF(MEDIDORES!G:G,C89)</f>
        <v>30</v>
      </c>
      <c r="N89" s="15"/>
      <c r="AH89" s="20" t="str">
        <f t="shared" si="39"/>
        <v>PICOLTUE______</v>
      </c>
      <c r="AI89" s="30">
        <f t="shared" ref="AI89:AI120" si="41">IF(ISERROR(VLOOKUP(AH89,$AK:$AL,1,0)),1,0)</f>
        <v>1</v>
      </c>
      <c r="AK89" s="26" t="s">
        <v>3358</v>
      </c>
      <c r="AL89" s="31">
        <v>999273</v>
      </c>
      <c r="AN89" t="e">
        <f t="shared" si="31"/>
        <v>#N/A</v>
      </c>
      <c r="AP89" s="20" t="e">
        <f t="shared" si="38"/>
        <v>#N/A</v>
      </c>
      <c r="AU89" s="20" t="e">
        <f t="shared" si="32"/>
        <v>#N/A</v>
      </c>
      <c r="AV89" s="20" t="e">
        <f t="shared" si="34"/>
        <v>#N/A</v>
      </c>
      <c r="BD89" s="32" t="str">
        <f t="shared" si="40"/>
        <v>023</v>
      </c>
      <c r="BG89" s="33">
        <v>0</v>
      </c>
      <c r="BH89" s="38">
        <v>0</v>
      </c>
      <c r="BI89" s="38">
        <v>0</v>
      </c>
      <c r="BJ89" s="38">
        <v>0</v>
      </c>
      <c r="BK89" s="38">
        <v>0</v>
      </c>
      <c r="BL89" s="38">
        <v>0</v>
      </c>
      <c r="BM89" s="39">
        <v>1</v>
      </c>
      <c r="BN89" s="36">
        <v>0</v>
      </c>
      <c r="BO89" s="36">
        <f t="shared" si="36"/>
        <v>1</v>
      </c>
      <c r="BR89" s="33">
        <f>VLOOKUP($C150,BARRAS_REGION!$AA$4:$AL$1041,1+BR$2,0)</f>
        <v>0</v>
      </c>
      <c r="BS89" s="33">
        <f>VLOOKUP($C150,BARRAS_REGION!$AA$4:$AL$1041,1+BS$2,0)</f>
        <v>0</v>
      </c>
      <c r="BT89" s="33">
        <f>VLOOKUP($C150,BARRAS_REGION!$AA$4:$AL$1041,1+BT$2,0)</f>
        <v>0</v>
      </c>
      <c r="BU89" s="33">
        <f>VLOOKUP($C150,BARRAS_REGION!$AA$4:$AL$1041,1+BU$2,0)</f>
        <v>0</v>
      </c>
      <c r="BV89" s="33">
        <f>VLOOKUP($C150,BARRAS_REGION!$AA$4:$AL$1041,1+BV$2,0)</f>
        <v>0</v>
      </c>
      <c r="BW89" s="33">
        <f>VLOOKUP($C150,BARRAS_REGION!$AA$4:$AL$1041,1+BW$2,0)</f>
        <v>0</v>
      </c>
      <c r="BX89" s="33">
        <f>VLOOKUP($C150,BARRAS_REGION!$AA$4:$AL$1041,1+BX$2,0)</f>
        <v>1</v>
      </c>
      <c r="BY89" s="33">
        <f>VLOOKUP($C150,BARRAS_REGION!$AA$4:$AL$1041,1+BY$2,0)</f>
        <v>0</v>
      </c>
      <c r="BZ89" s="33">
        <f>VLOOKUP($C150,BARRAS_REGION!$AA$4:$AL$1041,1+BZ$2,0)</f>
        <v>0</v>
      </c>
      <c r="CA89" s="33">
        <f>VLOOKUP($C150,BARRAS_REGION!$AA$4:$AL$1041,1+CA$2,0)</f>
        <v>0</v>
      </c>
      <c r="CB89" s="33">
        <f>VLOOKUP($C150,BARRAS_REGION!$AA$4:$AL$1041,1+CB$2,0)</f>
        <v>0</v>
      </c>
      <c r="CC89" s="37">
        <f t="shared" si="37"/>
        <v>1</v>
      </c>
    </row>
    <row r="90" spans="1:81" ht="14.4" x14ac:dyDescent="0.3">
      <c r="A90" s="74">
        <f>+LEN(C90)</f>
        <v>17</v>
      </c>
      <c r="B90" s="64">
        <v>2079995180662</v>
      </c>
      <c r="C90" s="148" t="s">
        <v>1768</v>
      </c>
      <c r="D90" s="64">
        <v>2079995180662</v>
      </c>
      <c r="E90" s="17"/>
      <c r="F90" s="17" t="s">
        <v>3456</v>
      </c>
      <c r="G90" s="17">
        <v>7</v>
      </c>
      <c r="H90" s="64"/>
      <c r="J90" s="14">
        <f>+COUNTIF(MEDIDORES!G:G,C90)</f>
        <v>0</v>
      </c>
      <c r="N90" s="15"/>
      <c r="AH90" s="20" t="str">
        <f t="shared" si="39"/>
        <v>PIDPID________</v>
      </c>
      <c r="AI90" s="30">
        <f t="shared" si="41"/>
        <v>1</v>
      </c>
      <c r="AK90" s="26" t="s">
        <v>3359</v>
      </c>
      <c r="AL90" s="31">
        <v>999268</v>
      </c>
      <c r="AN90" t="e">
        <f t="shared" si="31"/>
        <v>#N/A</v>
      </c>
      <c r="AP90" s="20" t="e">
        <f t="shared" si="38"/>
        <v>#N/A</v>
      </c>
      <c r="AU90" s="20" t="e">
        <f t="shared" si="32"/>
        <v>#N/A</v>
      </c>
      <c r="AV90" s="20" t="e">
        <f t="shared" si="34"/>
        <v>#N/A</v>
      </c>
      <c r="BD90" s="32" t="str">
        <f t="shared" si="40"/>
        <v>013</v>
      </c>
      <c r="BG90" s="33">
        <v>0</v>
      </c>
      <c r="BH90" s="38">
        <v>0</v>
      </c>
      <c r="BI90" s="38">
        <v>0</v>
      </c>
      <c r="BJ90" s="38">
        <v>0</v>
      </c>
      <c r="BK90" s="38">
        <v>0</v>
      </c>
      <c r="BL90" s="38">
        <v>0</v>
      </c>
      <c r="BM90" s="39">
        <v>1</v>
      </c>
      <c r="BN90" s="36">
        <v>0</v>
      </c>
      <c r="BO90" s="36">
        <f t="shared" si="36"/>
        <v>1</v>
      </c>
      <c r="BR90" s="33">
        <f>VLOOKUP($C151,BARRAS_REGION!$AA$4:$AL$1041,1+BR$2,0)</f>
        <v>0</v>
      </c>
      <c r="BS90" s="33">
        <f>VLOOKUP($C151,BARRAS_REGION!$AA$4:$AL$1041,1+BS$2,0)</f>
        <v>0</v>
      </c>
      <c r="BT90" s="33">
        <f>VLOOKUP($C151,BARRAS_REGION!$AA$4:$AL$1041,1+BT$2,0)</f>
        <v>0</v>
      </c>
      <c r="BU90" s="33">
        <f>VLOOKUP($C151,BARRAS_REGION!$AA$4:$AL$1041,1+BU$2,0)</f>
        <v>0</v>
      </c>
      <c r="BV90" s="33">
        <f>VLOOKUP($C151,BARRAS_REGION!$AA$4:$AL$1041,1+BV$2,0)</f>
        <v>0</v>
      </c>
      <c r="BW90" s="33">
        <f>VLOOKUP($C151,BARRAS_REGION!$AA$4:$AL$1041,1+BW$2,0)</f>
        <v>0</v>
      </c>
      <c r="BX90" s="33">
        <f>VLOOKUP($C151,BARRAS_REGION!$AA$4:$AL$1041,1+BX$2,0)</f>
        <v>0</v>
      </c>
      <c r="BY90" s="33">
        <f>VLOOKUP($C151,BARRAS_REGION!$AA$4:$AL$1041,1+BY$2,0)</f>
        <v>0</v>
      </c>
      <c r="BZ90" s="33">
        <f>VLOOKUP($C151,BARRAS_REGION!$AA$4:$AL$1041,1+BZ$2,0)</f>
        <v>1</v>
      </c>
      <c r="CA90" s="33">
        <f>VLOOKUP($C151,BARRAS_REGION!$AA$4:$AL$1041,1+CA$2,0)</f>
        <v>0</v>
      </c>
      <c r="CB90" s="33">
        <f>VLOOKUP($C151,BARRAS_REGION!$AA$4:$AL$1041,1+CB$2,0)</f>
        <v>0</v>
      </c>
      <c r="CC90" s="37">
        <f t="shared" si="37"/>
        <v>1</v>
      </c>
    </row>
    <row r="91" spans="1:81" ht="14.4" x14ac:dyDescent="0.3">
      <c r="A91" s="74">
        <f t="shared" si="28"/>
        <v>17</v>
      </c>
      <c r="B91" s="64">
        <v>2069995130132</v>
      </c>
      <c r="C91" s="68" t="s">
        <v>211</v>
      </c>
      <c r="D91" s="64">
        <v>2069995130132</v>
      </c>
      <c r="E91" s="17"/>
      <c r="F91" s="17" t="s">
        <v>3442</v>
      </c>
      <c r="G91" s="17">
        <v>13</v>
      </c>
      <c r="H91" s="64"/>
      <c r="J91" s="14">
        <f>+COUNTIF(MEDIDORES!G:G,C91)</f>
        <v>11</v>
      </c>
      <c r="N91" s="15"/>
      <c r="AH91" s="20" t="str">
        <f t="shared" si="39"/>
        <v>PIDUCO________</v>
      </c>
      <c r="AI91" s="30">
        <f t="shared" si="41"/>
        <v>1</v>
      </c>
      <c r="AK91" s="26" t="s">
        <v>3360</v>
      </c>
      <c r="AL91" s="31">
        <v>999263</v>
      </c>
      <c r="AN91" t="e">
        <f t="shared" si="31"/>
        <v>#N/A</v>
      </c>
      <c r="AP91" s="20" t="e">
        <f t="shared" si="38"/>
        <v>#N/A</v>
      </c>
      <c r="AU91" s="20" t="e">
        <f t="shared" si="32"/>
        <v>#N/A</v>
      </c>
      <c r="AV91" s="20" t="e">
        <f t="shared" si="34"/>
        <v>#N/A</v>
      </c>
      <c r="BD91" s="32" t="str">
        <f t="shared" si="40"/>
        <v>013</v>
      </c>
      <c r="BG91" s="33">
        <v>0</v>
      </c>
      <c r="BH91" s="38">
        <v>0</v>
      </c>
      <c r="BI91" s="38">
        <v>0</v>
      </c>
      <c r="BJ91" s="38">
        <v>0</v>
      </c>
      <c r="BK91" s="38">
        <v>0</v>
      </c>
      <c r="BL91" s="38">
        <v>0</v>
      </c>
      <c r="BM91" s="39">
        <v>1</v>
      </c>
      <c r="BN91" s="36">
        <v>0</v>
      </c>
      <c r="BO91" s="36">
        <f t="shared" si="36"/>
        <v>1</v>
      </c>
      <c r="BR91" s="33">
        <f>VLOOKUP($C152,BARRAS_REGION!$AA$4:$AL$1041,1+BR$2,0)</f>
        <v>0</v>
      </c>
      <c r="BS91" s="33">
        <f>VLOOKUP($C152,BARRAS_REGION!$AA$4:$AL$1041,1+BS$2,0)</f>
        <v>0</v>
      </c>
      <c r="BT91" s="33">
        <f>VLOOKUP($C152,BARRAS_REGION!$AA$4:$AL$1041,1+BT$2,0)</f>
        <v>0</v>
      </c>
      <c r="BU91" s="33">
        <f>VLOOKUP($C152,BARRAS_REGION!$AA$4:$AL$1041,1+BU$2,0)</f>
        <v>0</v>
      </c>
      <c r="BV91" s="33">
        <f>VLOOKUP($C152,BARRAS_REGION!$AA$4:$AL$1041,1+BV$2,0)</f>
        <v>0</v>
      </c>
      <c r="BW91" s="33">
        <f>VLOOKUP($C152,BARRAS_REGION!$AA$4:$AL$1041,1+BW$2,0)</f>
        <v>1</v>
      </c>
      <c r="BX91" s="33">
        <f>VLOOKUP($C152,BARRAS_REGION!$AA$4:$AL$1041,1+BX$2,0)</f>
        <v>0</v>
      </c>
      <c r="BY91" s="33">
        <f>VLOOKUP($C152,BARRAS_REGION!$AA$4:$AL$1041,1+BY$2,0)</f>
        <v>0</v>
      </c>
      <c r="BZ91" s="33">
        <f>VLOOKUP($C152,BARRAS_REGION!$AA$4:$AL$1041,1+BZ$2,0)</f>
        <v>0</v>
      </c>
      <c r="CA91" s="33">
        <f>VLOOKUP($C152,BARRAS_REGION!$AA$4:$AL$1041,1+CA$2,0)</f>
        <v>0</v>
      </c>
      <c r="CB91" s="33">
        <f>VLOOKUP($C152,BARRAS_REGION!$AA$4:$AL$1041,1+CB$2,0)</f>
        <v>0</v>
      </c>
      <c r="CC91" s="37">
        <f t="shared" si="37"/>
        <v>1</v>
      </c>
    </row>
    <row r="92" spans="1:81" ht="14.4" x14ac:dyDescent="0.3">
      <c r="A92" s="74">
        <f t="shared" si="28"/>
        <v>17</v>
      </c>
      <c r="B92" s="64">
        <v>2149999831117</v>
      </c>
      <c r="C92" s="68" t="s">
        <v>13229</v>
      </c>
      <c r="D92" s="64">
        <v>2149999831117</v>
      </c>
      <c r="E92" s="17"/>
      <c r="F92" s="17" t="s">
        <v>3459</v>
      </c>
      <c r="G92" s="17">
        <v>8</v>
      </c>
      <c r="H92" s="64"/>
      <c r="J92" s="14">
        <f>+COUNTIF(MEDIDORES!G:G,C92)</f>
        <v>5</v>
      </c>
      <c r="N92" s="15"/>
      <c r="AH92" s="20" t="str">
        <f t="shared" si="39"/>
        <v>PILLANLELBUN__</v>
      </c>
      <c r="AI92" s="30">
        <f t="shared" si="41"/>
        <v>1</v>
      </c>
      <c r="AK92" s="26" t="s">
        <v>3361</v>
      </c>
      <c r="AL92" s="31">
        <v>999258</v>
      </c>
      <c r="AN92" t="e">
        <f t="shared" si="31"/>
        <v>#N/A</v>
      </c>
      <c r="AP92" s="20" t="e">
        <f t="shared" si="38"/>
        <v>#N/A</v>
      </c>
      <c r="AU92" s="20" t="e">
        <f>$CF$6&amp;INDEX($CF$10:$CF$23,MATCH(1,BR92:CB92,0),1)&amp;AP92&amp;BD92&amp;IF(BG92=1,$CF$67,IF(BN92=1,$CF$69,$CF$68))</f>
        <v>#N/A</v>
      </c>
      <c r="AV92" s="20" t="e">
        <f>+IF(AT92="",AU92,AT92)</f>
        <v>#N/A</v>
      </c>
      <c r="BD92" s="32" t="str">
        <f t="shared" si="40"/>
        <v>013</v>
      </c>
      <c r="BG92" s="33">
        <v>0</v>
      </c>
      <c r="BH92" s="38">
        <v>0</v>
      </c>
      <c r="BI92" s="38">
        <v>0</v>
      </c>
      <c r="BJ92" s="38">
        <v>0</v>
      </c>
      <c r="BK92" s="38">
        <v>0</v>
      </c>
      <c r="BL92" s="38">
        <v>0</v>
      </c>
      <c r="BM92" s="39">
        <v>1</v>
      </c>
      <c r="BN92" s="36">
        <v>0</v>
      </c>
      <c r="BO92" s="36">
        <f t="shared" si="36"/>
        <v>1</v>
      </c>
      <c r="BR92" s="33">
        <f>VLOOKUP($C153,BARRAS_REGION!$AA$4:$AL$1041,1+BR$2,0)</f>
        <v>0</v>
      </c>
      <c r="BS92" s="33">
        <f>VLOOKUP($C153,BARRAS_REGION!$AA$4:$AL$1041,1+BS$2,0)</f>
        <v>0</v>
      </c>
      <c r="BT92" s="33">
        <f>VLOOKUP($C153,BARRAS_REGION!$AA$4:$AL$1041,1+BT$2,0)</f>
        <v>0</v>
      </c>
      <c r="BU92" s="33">
        <f>VLOOKUP($C153,BARRAS_REGION!$AA$4:$AL$1041,1+BU$2,0)</f>
        <v>0</v>
      </c>
      <c r="BV92" s="33">
        <f>VLOOKUP($C153,BARRAS_REGION!$AA$4:$AL$1041,1+BV$2,0)</f>
        <v>0</v>
      </c>
      <c r="BW92" s="33">
        <f>VLOOKUP($C153,BARRAS_REGION!$AA$4:$AL$1041,1+BW$2,0)</f>
        <v>0</v>
      </c>
      <c r="BX92" s="33">
        <f>VLOOKUP($C153,BARRAS_REGION!$AA$4:$AL$1041,1+BX$2,0)</f>
        <v>0</v>
      </c>
      <c r="BY92" s="33">
        <f>VLOOKUP($C153,BARRAS_REGION!$AA$4:$AL$1041,1+BY$2,0)</f>
        <v>1</v>
      </c>
      <c r="BZ92" s="33">
        <f>VLOOKUP($C153,BARRAS_REGION!$AA$4:$AL$1041,1+BZ$2,0)</f>
        <v>0</v>
      </c>
      <c r="CA92" s="33">
        <f>VLOOKUP($C153,BARRAS_REGION!$AA$4:$AL$1041,1+CA$2,0)</f>
        <v>0</v>
      </c>
      <c r="CB92" s="33">
        <f>VLOOKUP($C153,BARRAS_REGION!$AA$4:$AL$1041,1+CB$2,0)</f>
        <v>0</v>
      </c>
      <c r="CC92" s="37">
        <f>+SUM(BR92:CB92)</f>
        <v>1</v>
      </c>
    </row>
    <row r="93" spans="1:81" ht="14.4" x14ac:dyDescent="0.3">
      <c r="A93" s="74">
        <f t="shared" si="28"/>
        <v>17</v>
      </c>
      <c r="B93" s="64">
        <v>2099995080152</v>
      </c>
      <c r="C93" s="68" t="s">
        <v>213</v>
      </c>
      <c r="D93" s="64">
        <v>2099995080152</v>
      </c>
      <c r="E93" s="17" t="s">
        <v>1066</v>
      </c>
      <c r="F93" s="17" t="s">
        <v>6554</v>
      </c>
      <c r="G93" s="17">
        <v>9</v>
      </c>
      <c r="H93" s="64"/>
      <c r="J93" s="14">
        <f>+COUNTIF(MEDIDORES!G:G,C93)</f>
        <v>17</v>
      </c>
      <c r="N93" s="15"/>
      <c r="AH93" s="20" t="str">
        <f t="shared" si="39"/>
        <v>PILMAIQUEN____</v>
      </c>
      <c r="AI93" s="30">
        <f t="shared" si="41"/>
        <v>1</v>
      </c>
      <c r="AK93" s="26" t="s">
        <v>3362</v>
      </c>
      <c r="AL93" s="31">
        <v>999253</v>
      </c>
      <c r="AN93" t="e">
        <f t="shared" si="31"/>
        <v>#N/A</v>
      </c>
      <c r="AP93" s="20" t="e">
        <f t="shared" si="38"/>
        <v>#N/A</v>
      </c>
      <c r="AU93" s="20" t="e">
        <f t="shared" si="32"/>
        <v>#N/A</v>
      </c>
      <c r="AV93" s="20" t="e">
        <f t="shared" si="34"/>
        <v>#N/A</v>
      </c>
      <c r="BD93" s="32" t="str">
        <f t="shared" si="40"/>
        <v>013</v>
      </c>
      <c r="BG93" s="33">
        <v>0</v>
      </c>
      <c r="BH93" s="38">
        <v>0</v>
      </c>
      <c r="BI93" s="38">
        <v>0</v>
      </c>
      <c r="BJ93" s="38">
        <v>0</v>
      </c>
      <c r="BK93" s="38">
        <v>0</v>
      </c>
      <c r="BL93" s="38">
        <v>0</v>
      </c>
      <c r="BM93" s="39">
        <v>1</v>
      </c>
      <c r="BN93" s="36">
        <v>0</v>
      </c>
      <c r="BO93" s="36">
        <f t="shared" si="36"/>
        <v>1</v>
      </c>
      <c r="BR93" s="33">
        <f>VLOOKUP($C154,BARRAS_REGION!$AA$4:$AL$1041,1+BR$2,0)</f>
        <v>0</v>
      </c>
      <c r="BS93" s="33">
        <f>VLOOKUP($C154,BARRAS_REGION!$AA$4:$AL$1041,1+BS$2,0)</f>
        <v>0</v>
      </c>
      <c r="BT93" s="33">
        <f>VLOOKUP($C154,BARRAS_REGION!$AA$4:$AL$1041,1+BT$2,0)</f>
        <v>0</v>
      </c>
      <c r="BU93" s="33">
        <f>VLOOKUP($C154,BARRAS_REGION!$AA$4:$AL$1041,1+BU$2,0)</f>
        <v>0</v>
      </c>
      <c r="BV93" s="33">
        <f>VLOOKUP($C154,BARRAS_REGION!$AA$4:$AL$1041,1+BV$2,0)</f>
        <v>0</v>
      </c>
      <c r="BW93" s="33">
        <f>VLOOKUP($C154,BARRAS_REGION!$AA$4:$AL$1041,1+BW$2,0)</f>
        <v>0</v>
      </c>
      <c r="BX93" s="33">
        <f>VLOOKUP($C154,BARRAS_REGION!$AA$4:$AL$1041,1+BX$2,0)</f>
        <v>0</v>
      </c>
      <c r="BY93" s="33">
        <f>VLOOKUP($C154,BARRAS_REGION!$AA$4:$AL$1041,1+BY$2,0)</f>
        <v>0</v>
      </c>
      <c r="BZ93" s="33">
        <f>VLOOKUP($C154,BARRAS_REGION!$AA$4:$AL$1041,1+BZ$2,0)</f>
        <v>0</v>
      </c>
      <c r="CA93" s="33">
        <f>VLOOKUP($C154,BARRAS_REGION!$AA$4:$AL$1041,1+CA$2,0)</f>
        <v>0</v>
      </c>
      <c r="CB93" s="33">
        <f>VLOOKUP($C154,BARRAS_REGION!$AA$4:$AL$1041,1+CB$2,0)</f>
        <v>1</v>
      </c>
      <c r="CC93" s="37">
        <f t="shared" si="37"/>
        <v>1</v>
      </c>
    </row>
    <row r="94" spans="1:81" ht="14.4" x14ac:dyDescent="0.3">
      <c r="A94" s="74">
        <f t="shared" si="28"/>
        <v>17</v>
      </c>
      <c r="B94" s="64">
        <v>2089995030132</v>
      </c>
      <c r="C94" s="149" t="s">
        <v>214</v>
      </c>
      <c r="D94" s="64">
        <v>2089995030132</v>
      </c>
      <c r="E94" s="18"/>
      <c r="F94" s="17" t="s">
        <v>3459</v>
      </c>
      <c r="G94" s="17">
        <v>8</v>
      </c>
      <c r="H94" s="64"/>
      <c r="J94" s="14">
        <f>+COUNTIF(MEDIDORES!G:G,C94)</f>
        <v>15</v>
      </c>
      <c r="N94" s="15"/>
      <c r="AH94" s="20" t="str">
        <f t="shared" si="39"/>
        <v>PIRQUE________</v>
      </c>
      <c r="AI94" s="30">
        <f t="shared" si="41"/>
        <v>1</v>
      </c>
      <c r="AK94" s="26" t="s">
        <v>3363</v>
      </c>
      <c r="AL94" s="31">
        <v>999248</v>
      </c>
      <c r="AN94" t="e">
        <f t="shared" si="31"/>
        <v>#N/A</v>
      </c>
      <c r="AP94" s="20" t="e">
        <f t="shared" si="38"/>
        <v>#N/A</v>
      </c>
      <c r="AU94" s="20" t="e">
        <f t="shared" si="32"/>
        <v>#N/A</v>
      </c>
      <c r="AV94" s="20" t="e">
        <f t="shared" si="34"/>
        <v>#N/A</v>
      </c>
      <c r="BD94" s="32" t="str">
        <f t="shared" si="40"/>
        <v>013</v>
      </c>
      <c r="BG94" s="33">
        <v>0</v>
      </c>
      <c r="BH94" s="38">
        <v>0</v>
      </c>
      <c r="BI94" s="38">
        <v>0</v>
      </c>
      <c r="BJ94" s="38">
        <v>0</v>
      </c>
      <c r="BK94" s="38">
        <v>0</v>
      </c>
      <c r="BL94" s="38">
        <v>0</v>
      </c>
      <c r="BM94" s="39">
        <v>1</v>
      </c>
      <c r="BN94" s="36">
        <v>0</v>
      </c>
      <c r="BO94" s="36">
        <f t="shared" si="36"/>
        <v>1</v>
      </c>
      <c r="BR94" s="33">
        <f>VLOOKUP($C155,BARRAS_REGION!$AA$4:$AL$1041,1+BR$2,0)</f>
        <v>0</v>
      </c>
      <c r="BS94" s="33">
        <f>VLOOKUP($C155,BARRAS_REGION!$AA$4:$AL$1041,1+BS$2,0)</f>
        <v>0</v>
      </c>
      <c r="BT94" s="33">
        <f>VLOOKUP($C155,BARRAS_REGION!$AA$4:$AL$1041,1+BT$2,0)</f>
        <v>0</v>
      </c>
      <c r="BU94" s="33">
        <f>VLOOKUP($C155,BARRAS_REGION!$AA$4:$AL$1041,1+BU$2,0)</f>
        <v>0</v>
      </c>
      <c r="BV94" s="33">
        <f>VLOOKUP($C155,BARRAS_REGION!$AA$4:$AL$1041,1+BV$2,0)</f>
        <v>0</v>
      </c>
      <c r="BW94" s="33">
        <f>VLOOKUP($C155,BARRAS_REGION!$AA$4:$AL$1041,1+BW$2,0)</f>
        <v>0</v>
      </c>
      <c r="BX94" s="33">
        <f>VLOOKUP($C155,BARRAS_REGION!$AA$4:$AL$1041,1+BX$2,0)</f>
        <v>0</v>
      </c>
      <c r="BY94" s="33">
        <f>VLOOKUP($C155,BARRAS_REGION!$AA$4:$AL$1041,1+BY$2,0)</f>
        <v>0</v>
      </c>
      <c r="BZ94" s="33">
        <f>VLOOKUP($C155,BARRAS_REGION!$AA$4:$AL$1041,1+BZ$2,0)</f>
        <v>0</v>
      </c>
      <c r="CA94" s="33">
        <f>VLOOKUP($C155,BARRAS_REGION!$AA$4:$AL$1041,1+CA$2,0)</f>
        <v>1</v>
      </c>
      <c r="CB94" s="33">
        <f>VLOOKUP($C155,BARRAS_REGION!$AA$4:$AL$1041,1+CB$2,0)</f>
        <v>0</v>
      </c>
      <c r="CC94" s="37">
        <f t="shared" si="37"/>
        <v>1</v>
      </c>
    </row>
    <row r="95" spans="1:81" ht="14.4" x14ac:dyDescent="0.3">
      <c r="A95" s="74">
        <f>+LEN(C95)</f>
        <v>17</v>
      </c>
      <c r="B95" s="64">
        <v>2089995030662</v>
      </c>
      <c r="C95" s="149" t="s">
        <v>1806</v>
      </c>
      <c r="D95" s="64">
        <v>2089995030662</v>
      </c>
      <c r="E95" s="18"/>
      <c r="F95" s="17" t="s">
        <v>3459</v>
      </c>
      <c r="G95" s="17">
        <v>8</v>
      </c>
      <c r="H95" s="64"/>
      <c r="J95" s="14">
        <f>+COUNTIF(MEDIDORES!G:G,C95)</f>
        <v>0</v>
      </c>
      <c r="N95" s="15"/>
      <c r="AH95" s="20" t="str">
        <f t="shared" si="39"/>
        <v>PITRUFQUEN____</v>
      </c>
      <c r="AI95" s="30">
        <f t="shared" si="41"/>
        <v>1</v>
      </c>
      <c r="AK95" s="26" t="s">
        <v>3364</v>
      </c>
      <c r="AL95" s="31">
        <v>999243</v>
      </c>
      <c r="AN95" t="e">
        <f t="shared" si="31"/>
        <v>#N/A</v>
      </c>
      <c r="AP95" s="20" t="e">
        <f t="shared" si="38"/>
        <v>#N/A</v>
      </c>
      <c r="AU95" s="20" t="e">
        <f t="shared" si="32"/>
        <v>#N/A</v>
      </c>
      <c r="AV95" s="20" t="e">
        <f t="shared" si="34"/>
        <v>#N/A</v>
      </c>
      <c r="BD95" s="32" t="str">
        <f t="shared" si="40"/>
        <v>013</v>
      </c>
      <c r="BG95" s="33">
        <v>0</v>
      </c>
      <c r="BH95" s="38">
        <v>0</v>
      </c>
      <c r="BI95" s="38">
        <v>0</v>
      </c>
      <c r="BJ95" s="38">
        <v>0</v>
      </c>
      <c r="BK95" s="38">
        <v>0</v>
      </c>
      <c r="BL95" s="38">
        <v>0</v>
      </c>
      <c r="BM95" s="39">
        <v>1</v>
      </c>
      <c r="BN95" s="36">
        <v>0</v>
      </c>
      <c r="BO95" s="36">
        <f t="shared" si="36"/>
        <v>1</v>
      </c>
      <c r="BR95" s="33">
        <f>VLOOKUP($C156,BARRAS_REGION!$AA$4:$AL$1041,1+BR$2,0)</f>
        <v>0</v>
      </c>
      <c r="BS95" s="33">
        <f>VLOOKUP($C156,BARRAS_REGION!$AA$4:$AL$1041,1+BS$2,0)</f>
        <v>0</v>
      </c>
      <c r="BT95" s="33">
        <f>VLOOKUP($C156,BARRAS_REGION!$AA$4:$AL$1041,1+BT$2,0)</f>
        <v>0</v>
      </c>
      <c r="BU95" s="33">
        <f>VLOOKUP($C156,BARRAS_REGION!$AA$4:$AL$1041,1+BU$2,0)</f>
        <v>0</v>
      </c>
      <c r="BV95" s="33">
        <f>VLOOKUP($C156,BARRAS_REGION!$AA$4:$AL$1041,1+BV$2,0)</f>
        <v>0</v>
      </c>
      <c r="BW95" s="33">
        <f>VLOOKUP($C156,BARRAS_REGION!$AA$4:$AL$1041,1+BW$2,0)</f>
        <v>0</v>
      </c>
      <c r="BX95" s="33">
        <f>VLOOKUP($C156,BARRAS_REGION!$AA$4:$AL$1041,1+BX$2,0)</f>
        <v>0</v>
      </c>
      <c r="BY95" s="33">
        <f>VLOOKUP($C156,BARRAS_REGION!$AA$4:$AL$1041,1+BY$2,0)</f>
        <v>1</v>
      </c>
      <c r="BZ95" s="33">
        <f>VLOOKUP($C156,BARRAS_REGION!$AA$4:$AL$1041,1+BZ$2,0)</f>
        <v>0</v>
      </c>
      <c r="CA95" s="33">
        <f>VLOOKUP($C156,BARRAS_REGION!$AA$4:$AL$1041,1+CA$2,0)</f>
        <v>0</v>
      </c>
      <c r="CB95" s="33">
        <f>VLOOKUP($C156,BARRAS_REGION!$AA$4:$AL$1041,1+CB$2,0)</f>
        <v>0</v>
      </c>
      <c r="CC95" s="37">
        <f t="shared" si="37"/>
        <v>1</v>
      </c>
    </row>
    <row r="96" spans="1:81" ht="14.4" x14ac:dyDescent="0.3">
      <c r="A96" s="74">
        <f t="shared" si="28"/>
        <v>17</v>
      </c>
      <c r="B96" s="64">
        <v>2099994980132</v>
      </c>
      <c r="C96" s="68" t="s">
        <v>734</v>
      </c>
      <c r="D96" s="64">
        <v>2099994980132</v>
      </c>
      <c r="E96" s="18" t="s">
        <v>1066</v>
      </c>
      <c r="F96" s="17" t="s">
        <v>6554</v>
      </c>
      <c r="G96" s="17">
        <v>9</v>
      </c>
      <c r="H96" s="64"/>
      <c r="J96" s="14">
        <f>+COUNTIF(MEDIDORES!G:G,C96)</f>
        <v>39</v>
      </c>
      <c r="N96" s="15"/>
      <c r="AH96" s="20" t="str">
        <f t="shared" si="39"/>
        <v>PLACILLA_S____</v>
      </c>
      <c r="AI96" s="30">
        <f t="shared" si="41"/>
        <v>1</v>
      </c>
      <c r="AK96" s="26" t="s">
        <v>8706</v>
      </c>
      <c r="AL96" s="31">
        <v>999238</v>
      </c>
      <c r="AN96" t="e">
        <f t="shared" si="31"/>
        <v>#N/A</v>
      </c>
      <c r="AP96" s="20" t="e">
        <f t="shared" si="38"/>
        <v>#N/A</v>
      </c>
      <c r="AU96" s="20" t="e">
        <f t="shared" si="32"/>
        <v>#N/A</v>
      </c>
      <c r="AV96" s="20" t="e">
        <f t="shared" si="34"/>
        <v>#N/A</v>
      </c>
      <c r="BD96" s="32" t="str">
        <f t="shared" si="40"/>
        <v>013</v>
      </c>
      <c r="BG96" s="33">
        <v>0</v>
      </c>
      <c r="BH96" s="38">
        <v>0</v>
      </c>
      <c r="BI96" s="38">
        <v>0</v>
      </c>
      <c r="BJ96" s="38">
        <v>0</v>
      </c>
      <c r="BK96" s="38">
        <v>1</v>
      </c>
      <c r="BL96" s="38">
        <v>0</v>
      </c>
      <c r="BM96" s="39">
        <v>0</v>
      </c>
      <c r="BN96" s="36">
        <v>0</v>
      </c>
      <c r="BO96" s="36">
        <f t="shared" si="36"/>
        <v>1</v>
      </c>
      <c r="BR96" s="33">
        <f>VLOOKUP($C157,BARRAS_REGION!$AA$4:$AL$1041,1+BR$2,0)</f>
        <v>0</v>
      </c>
      <c r="BS96" s="33">
        <f>VLOOKUP($C157,BARRAS_REGION!$AA$4:$AL$1041,1+BS$2,0)</f>
        <v>0</v>
      </c>
      <c r="BT96" s="33">
        <f>VLOOKUP($C157,BARRAS_REGION!$AA$4:$AL$1041,1+BT$2,0)</f>
        <v>0</v>
      </c>
      <c r="BU96" s="33">
        <f>VLOOKUP($C157,BARRAS_REGION!$AA$4:$AL$1041,1+BU$2,0)</f>
        <v>0</v>
      </c>
      <c r="BV96" s="33">
        <f>VLOOKUP($C157,BARRAS_REGION!$AA$4:$AL$1041,1+BV$2,0)</f>
        <v>1</v>
      </c>
      <c r="BW96" s="33">
        <f>VLOOKUP($C157,BARRAS_REGION!$AA$4:$AL$1041,1+BW$2,0)</f>
        <v>0</v>
      </c>
      <c r="BX96" s="33">
        <f>VLOOKUP($C157,BARRAS_REGION!$AA$4:$AL$1041,1+BX$2,0)</f>
        <v>0</v>
      </c>
      <c r="BY96" s="33">
        <f>VLOOKUP($C157,BARRAS_REGION!$AA$4:$AL$1041,1+BY$2,0)</f>
        <v>0</v>
      </c>
      <c r="BZ96" s="33">
        <f>VLOOKUP($C157,BARRAS_REGION!$AA$4:$AL$1041,1+BZ$2,0)</f>
        <v>0</v>
      </c>
      <c r="CA96" s="33">
        <f>VLOOKUP($C157,BARRAS_REGION!$AA$4:$AL$1041,1+CA$2,0)</f>
        <v>0</v>
      </c>
      <c r="CB96" s="33">
        <f>VLOOKUP($C157,BARRAS_REGION!$AA$4:$AL$1041,1+CB$2,0)</f>
        <v>0</v>
      </c>
      <c r="CC96" s="37">
        <f t="shared" si="37"/>
        <v>1</v>
      </c>
    </row>
    <row r="97" spans="1:81" ht="14.4" x14ac:dyDescent="0.3">
      <c r="A97" s="74">
        <f t="shared" si="28"/>
        <v>17</v>
      </c>
      <c r="B97" s="64">
        <v>2079994930132</v>
      </c>
      <c r="C97" s="148" t="s">
        <v>126</v>
      </c>
      <c r="D97" s="64">
        <v>2079994930132</v>
      </c>
      <c r="E97" s="17"/>
      <c r="F97" s="17" t="s">
        <v>3456</v>
      </c>
      <c r="G97" s="17">
        <v>7</v>
      </c>
      <c r="H97" s="64"/>
      <c r="J97" s="14">
        <f>+COUNTIF(MEDIDORES!G:G,C97)</f>
        <v>12</v>
      </c>
      <c r="N97" s="15"/>
      <c r="AH97" s="20" t="str">
        <f t="shared" si="39"/>
        <v>PLASCASAS_____</v>
      </c>
      <c r="AI97" s="30">
        <f t="shared" si="41"/>
        <v>1</v>
      </c>
      <c r="AK97" s="26" t="s">
        <v>3365</v>
      </c>
      <c r="AL97" s="31">
        <v>999233</v>
      </c>
      <c r="AN97" t="e">
        <f t="shared" si="31"/>
        <v>#N/A</v>
      </c>
      <c r="AP97" s="20" t="e">
        <f t="shared" si="38"/>
        <v>#N/A</v>
      </c>
      <c r="AU97" s="20" t="e">
        <f t="shared" si="32"/>
        <v>#N/A</v>
      </c>
      <c r="AV97" s="20" t="e">
        <f t="shared" si="34"/>
        <v>#N/A</v>
      </c>
      <c r="BD97" s="32" t="str">
        <f t="shared" si="40"/>
        <v>013</v>
      </c>
      <c r="BG97" s="33">
        <v>0</v>
      </c>
      <c r="BH97" s="38">
        <v>0</v>
      </c>
      <c r="BI97" s="38">
        <v>0</v>
      </c>
      <c r="BJ97" s="38">
        <v>0</v>
      </c>
      <c r="BK97" s="38">
        <v>1</v>
      </c>
      <c r="BL97" s="38">
        <v>0</v>
      </c>
      <c r="BM97" s="39">
        <v>0</v>
      </c>
      <c r="BN97" s="36">
        <v>0</v>
      </c>
      <c r="BO97" s="36">
        <f t="shared" si="36"/>
        <v>1</v>
      </c>
      <c r="BR97" s="33">
        <f>VLOOKUP($C158,BARRAS_REGION!$AA$4:$AL$1041,1+BR$2,0)</f>
        <v>0</v>
      </c>
      <c r="BS97" s="33">
        <f>VLOOKUP($C158,BARRAS_REGION!$AA$4:$AL$1041,1+BS$2,0)</f>
        <v>0</v>
      </c>
      <c r="BT97" s="33">
        <f>VLOOKUP($C158,BARRAS_REGION!$AA$4:$AL$1041,1+BT$2,0)</f>
        <v>0</v>
      </c>
      <c r="BU97" s="33">
        <f>VLOOKUP($C158,BARRAS_REGION!$AA$4:$AL$1041,1+BU$2,0)</f>
        <v>0</v>
      </c>
      <c r="BV97" s="33">
        <f>VLOOKUP($C158,BARRAS_REGION!$AA$4:$AL$1041,1+BV$2,0)</f>
        <v>0</v>
      </c>
      <c r="BW97" s="33">
        <f>VLOOKUP($C158,BARRAS_REGION!$AA$4:$AL$1041,1+BW$2,0)</f>
        <v>0</v>
      </c>
      <c r="BX97" s="33">
        <f>VLOOKUP($C158,BARRAS_REGION!$AA$4:$AL$1041,1+BX$2,0)</f>
        <v>0</v>
      </c>
      <c r="BY97" s="33">
        <f>VLOOKUP($C158,BARRAS_REGION!$AA$4:$AL$1041,1+BY$2,0)</f>
        <v>1</v>
      </c>
      <c r="BZ97" s="33">
        <f>VLOOKUP($C158,BARRAS_REGION!$AA$4:$AL$1041,1+BZ$2,0)</f>
        <v>0</v>
      </c>
      <c r="CA97" s="33">
        <f>VLOOKUP($C158,BARRAS_REGION!$AA$4:$AL$1041,1+CA$2,0)</f>
        <v>0</v>
      </c>
      <c r="CB97" s="33">
        <f>VLOOKUP($C158,BARRAS_REGION!$AA$4:$AL$1041,1+CB$2,0)</f>
        <v>0</v>
      </c>
      <c r="CC97" s="37">
        <f t="shared" si="37"/>
        <v>1</v>
      </c>
    </row>
    <row r="98" spans="1:81" ht="14.4" x14ac:dyDescent="0.3">
      <c r="A98" s="74">
        <f>+LEN(C98)</f>
        <v>17</v>
      </c>
      <c r="B98" s="64">
        <v>2079994930662</v>
      </c>
      <c r="C98" s="148" t="s">
        <v>123</v>
      </c>
      <c r="D98" s="64">
        <v>2079994930662</v>
      </c>
      <c r="E98" s="17"/>
      <c r="F98" s="17" t="s">
        <v>3456</v>
      </c>
      <c r="G98" s="17">
        <v>7</v>
      </c>
      <c r="H98" s="64"/>
      <c r="J98" s="14">
        <f>+COUNTIF(MEDIDORES!G:G,C98)</f>
        <v>2</v>
      </c>
      <c r="N98" s="15"/>
      <c r="AH98" s="20" t="str">
        <f>IF(LEN(C160)=17,LEFT(C160,14),-1)</f>
        <v>PUCHOCO_______</v>
      </c>
      <c r="AI98" s="30">
        <f t="shared" si="41"/>
        <v>1</v>
      </c>
      <c r="AK98" s="26" t="s">
        <v>3366</v>
      </c>
      <c r="AL98" s="31">
        <v>999228</v>
      </c>
      <c r="AN98" t="e">
        <f t="shared" si="31"/>
        <v>#N/A</v>
      </c>
      <c r="AP98" s="20" t="e">
        <f t="shared" si="38"/>
        <v>#N/A</v>
      </c>
      <c r="AU98" s="20" t="e">
        <f t="shared" si="32"/>
        <v>#N/A</v>
      </c>
      <c r="AV98" s="20" t="e">
        <f t="shared" si="34"/>
        <v>#N/A</v>
      </c>
      <c r="BD98" s="32" t="str">
        <f>+RIGHT(C160,3)</f>
        <v>015</v>
      </c>
      <c r="BG98" s="33">
        <v>0</v>
      </c>
      <c r="BH98" s="38">
        <v>0</v>
      </c>
      <c r="BI98" s="38">
        <v>0</v>
      </c>
      <c r="BJ98" s="38">
        <v>0</v>
      </c>
      <c r="BK98" s="38">
        <v>1</v>
      </c>
      <c r="BL98" s="38">
        <v>0</v>
      </c>
      <c r="BM98" s="39">
        <v>0</v>
      </c>
      <c r="BN98" s="36">
        <v>0</v>
      </c>
      <c r="BO98" s="36">
        <f t="shared" si="36"/>
        <v>1</v>
      </c>
      <c r="BR98" s="33">
        <f>VLOOKUP($C160,BARRAS_REGION!$AA$4:$AL$1041,1+BR$2,0)</f>
        <v>0</v>
      </c>
      <c r="BS98" s="33">
        <f>VLOOKUP($C160,BARRAS_REGION!$AA$4:$AL$1041,1+BS$2,0)</f>
        <v>0</v>
      </c>
      <c r="BT98" s="33">
        <f>VLOOKUP($C160,BARRAS_REGION!$AA$4:$AL$1041,1+BT$2,0)</f>
        <v>0</v>
      </c>
      <c r="BU98" s="33">
        <f>VLOOKUP($C160,BARRAS_REGION!$AA$4:$AL$1041,1+BU$2,0)</f>
        <v>0</v>
      </c>
      <c r="BV98" s="33">
        <f>VLOOKUP($C160,BARRAS_REGION!$AA$4:$AL$1041,1+BV$2,0)</f>
        <v>0</v>
      </c>
      <c r="BW98" s="33">
        <f>VLOOKUP($C160,BARRAS_REGION!$AA$4:$AL$1041,1+BW$2,0)</f>
        <v>0</v>
      </c>
      <c r="BX98" s="33">
        <f>VLOOKUP($C160,BARRAS_REGION!$AA$4:$AL$1041,1+BX$2,0)</f>
        <v>1</v>
      </c>
      <c r="BY98" s="33">
        <f>VLOOKUP($C160,BARRAS_REGION!$AA$4:$AL$1041,1+BY$2,0)</f>
        <v>0</v>
      </c>
      <c r="BZ98" s="33">
        <f>VLOOKUP($C160,BARRAS_REGION!$AA$4:$AL$1041,1+BZ$2,0)</f>
        <v>0</v>
      </c>
      <c r="CA98" s="33">
        <f>VLOOKUP($C160,BARRAS_REGION!$AA$4:$AL$1041,1+CA$2,0)</f>
        <v>0</v>
      </c>
      <c r="CB98" s="33">
        <f>VLOOKUP($C160,BARRAS_REGION!$AA$4:$AL$1041,1+CB$2,0)</f>
        <v>0</v>
      </c>
      <c r="CC98" s="37">
        <f t="shared" si="37"/>
        <v>1</v>
      </c>
    </row>
    <row r="99" spans="1:81" ht="14.4" x14ac:dyDescent="0.3">
      <c r="A99" s="74">
        <f t="shared" si="28"/>
        <v>17</v>
      </c>
      <c r="B99" s="64">
        <v>2089994880132</v>
      </c>
      <c r="C99" s="149" t="s">
        <v>727</v>
      </c>
      <c r="D99" s="64">
        <v>2089994880132</v>
      </c>
      <c r="E99" s="18" t="s">
        <v>1067</v>
      </c>
      <c r="F99" s="17" t="s">
        <v>3459</v>
      </c>
      <c r="G99" s="17">
        <v>8</v>
      </c>
      <c r="H99" s="64"/>
      <c r="J99" s="14">
        <f>+COUNTIF(MEDIDORES!G:G,C99)</f>
        <v>10</v>
      </c>
      <c r="N99" s="15"/>
      <c r="AH99" s="20" t="str">
        <f>IF(LEN(C162)=17,LEFT(C162,14),-1)</f>
        <v>PUCON_________</v>
      </c>
      <c r="AI99" s="30">
        <f t="shared" si="41"/>
        <v>1</v>
      </c>
      <c r="AK99" s="26" t="s">
        <v>3367</v>
      </c>
      <c r="AL99" s="31">
        <v>999223</v>
      </c>
      <c r="AN99" t="e">
        <f t="shared" si="31"/>
        <v>#N/A</v>
      </c>
      <c r="AP99" s="20" t="e">
        <f t="shared" si="38"/>
        <v>#N/A</v>
      </c>
      <c r="AU99" s="20" t="e">
        <f t="shared" si="32"/>
        <v>#N/A</v>
      </c>
      <c r="AV99" s="20" t="e">
        <f t="shared" si="34"/>
        <v>#N/A</v>
      </c>
      <c r="BD99" s="32" t="str">
        <f>+RIGHT(C162,3)</f>
        <v>013</v>
      </c>
      <c r="BG99" s="33">
        <v>0</v>
      </c>
      <c r="BH99" s="38">
        <v>0</v>
      </c>
      <c r="BI99" s="38">
        <v>0</v>
      </c>
      <c r="BJ99" s="38">
        <v>0</v>
      </c>
      <c r="BK99" s="38">
        <v>1</v>
      </c>
      <c r="BL99" s="38">
        <v>0</v>
      </c>
      <c r="BM99" s="39">
        <v>0</v>
      </c>
      <c r="BN99" s="36">
        <v>0</v>
      </c>
      <c r="BO99" s="36">
        <f t="shared" si="36"/>
        <v>1</v>
      </c>
      <c r="BR99" s="33">
        <f>VLOOKUP($C162,BARRAS_REGION!$AA$4:$AL$1041,1+BR$2,0)</f>
        <v>0</v>
      </c>
      <c r="BS99" s="33">
        <f>VLOOKUP($C162,BARRAS_REGION!$AA$4:$AL$1041,1+BS$2,0)</f>
        <v>0</v>
      </c>
      <c r="BT99" s="33">
        <f>VLOOKUP($C162,BARRAS_REGION!$AA$4:$AL$1041,1+BT$2,0)</f>
        <v>0</v>
      </c>
      <c r="BU99" s="33">
        <f>VLOOKUP($C162,BARRAS_REGION!$AA$4:$AL$1041,1+BU$2,0)</f>
        <v>0</v>
      </c>
      <c r="BV99" s="33">
        <f>VLOOKUP($C162,BARRAS_REGION!$AA$4:$AL$1041,1+BV$2,0)</f>
        <v>0</v>
      </c>
      <c r="BW99" s="33">
        <f>VLOOKUP($C162,BARRAS_REGION!$AA$4:$AL$1041,1+BW$2,0)</f>
        <v>0</v>
      </c>
      <c r="BX99" s="33">
        <f>VLOOKUP($C162,BARRAS_REGION!$AA$4:$AL$1041,1+BX$2,0)</f>
        <v>0</v>
      </c>
      <c r="BY99" s="33">
        <f>VLOOKUP($C162,BARRAS_REGION!$AA$4:$AL$1041,1+BY$2,0)</f>
        <v>1</v>
      </c>
      <c r="BZ99" s="33">
        <f>VLOOKUP($C162,BARRAS_REGION!$AA$4:$AL$1041,1+BZ$2,0)</f>
        <v>0</v>
      </c>
      <c r="CA99" s="33">
        <f>VLOOKUP($C162,BARRAS_REGION!$AA$4:$AL$1041,1+CA$2,0)</f>
        <v>0</v>
      </c>
      <c r="CB99" s="33">
        <f>VLOOKUP($C162,BARRAS_REGION!$AA$4:$AL$1041,1+CB$2,0)</f>
        <v>0</v>
      </c>
      <c r="CC99" s="37">
        <f t="shared" si="37"/>
        <v>1</v>
      </c>
    </row>
    <row r="100" spans="1:81" ht="14.4" x14ac:dyDescent="0.3">
      <c r="A100" s="74">
        <f t="shared" si="28"/>
        <v>17</v>
      </c>
      <c r="B100" s="64">
        <v>2099994830132</v>
      </c>
      <c r="C100" s="68" t="s">
        <v>1708</v>
      </c>
      <c r="D100" s="64">
        <v>2099994830132</v>
      </c>
      <c r="E100" s="18"/>
      <c r="F100" s="17" t="s">
        <v>6554</v>
      </c>
      <c r="G100" s="17">
        <v>9</v>
      </c>
      <c r="H100" s="64"/>
      <c r="J100" s="14">
        <f>+COUNTIF(MEDIDORES!G:G,C100)</f>
        <v>16</v>
      </c>
      <c r="K100" s="101"/>
      <c r="N100" s="15"/>
      <c r="AH100" s="20" t="str">
        <f>IF(LEN(C164)=17,LEFT(C164,14),-1)</f>
        <v>PULLINQUE_____</v>
      </c>
      <c r="AI100" s="30">
        <f t="shared" si="41"/>
        <v>1</v>
      </c>
      <c r="AK100" s="26" t="s">
        <v>3368</v>
      </c>
      <c r="AL100" s="31">
        <v>999218</v>
      </c>
      <c r="AN100" t="e">
        <f t="shared" si="31"/>
        <v>#N/A</v>
      </c>
      <c r="AP100" s="20" t="e">
        <f t="shared" si="38"/>
        <v>#N/A</v>
      </c>
      <c r="AU100" s="20" t="e">
        <f t="shared" si="32"/>
        <v>#N/A</v>
      </c>
      <c r="AV100" s="20" t="e">
        <f t="shared" si="34"/>
        <v>#N/A</v>
      </c>
      <c r="BD100" s="32" t="str">
        <f>+RIGHT(C164,3)</f>
        <v>023</v>
      </c>
      <c r="BG100" s="33">
        <v>0</v>
      </c>
      <c r="BH100" s="38">
        <v>0</v>
      </c>
      <c r="BI100" s="38">
        <v>0</v>
      </c>
      <c r="BJ100" s="38">
        <v>0</v>
      </c>
      <c r="BK100" s="38">
        <v>1</v>
      </c>
      <c r="BL100" s="38">
        <v>0</v>
      </c>
      <c r="BM100" s="39">
        <v>0</v>
      </c>
      <c r="BN100" s="36">
        <v>0</v>
      </c>
      <c r="BO100" s="36">
        <f t="shared" si="36"/>
        <v>1</v>
      </c>
      <c r="BR100" s="33">
        <f>VLOOKUP($C164,BARRAS_REGION!$AA$4:$AL$1041,1+BR$2,0)</f>
        <v>0</v>
      </c>
      <c r="BS100" s="33">
        <f>VLOOKUP($C164,BARRAS_REGION!$AA$4:$AL$1041,1+BS$2,0)</f>
        <v>0</v>
      </c>
      <c r="BT100" s="33">
        <f>VLOOKUP($C164,BARRAS_REGION!$AA$4:$AL$1041,1+BT$2,0)</f>
        <v>0</v>
      </c>
      <c r="BU100" s="33">
        <f>VLOOKUP($C164,BARRAS_REGION!$AA$4:$AL$1041,1+BU$2,0)</f>
        <v>0</v>
      </c>
      <c r="BV100" s="33">
        <f>VLOOKUP($C164,BARRAS_REGION!$AA$4:$AL$1041,1+BV$2,0)</f>
        <v>0</v>
      </c>
      <c r="BW100" s="33">
        <f>VLOOKUP($C164,BARRAS_REGION!$AA$4:$AL$1041,1+BW$2,0)</f>
        <v>0</v>
      </c>
      <c r="BX100" s="33">
        <f>VLOOKUP($C164,BARRAS_REGION!$AA$4:$AL$1041,1+BX$2,0)</f>
        <v>0</v>
      </c>
      <c r="BY100" s="33">
        <f>VLOOKUP($C164,BARRAS_REGION!$AA$4:$AL$1041,1+BY$2,0)</f>
        <v>0</v>
      </c>
      <c r="BZ100" s="33">
        <f>VLOOKUP($C164,BARRAS_REGION!$AA$4:$AL$1041,1+BZ$2,0)</f>
        <v>0</v>
      </c>
      <c r="CA100" s="33">
        <f>VLOOKUP($C164,BARRAS_REGION!$AA$4:$AL$1041,1+CA$2,0)</f>
        <v>0</v>
      </c>
      <c r="CB100" s="33">
        <f>VLOOKUP($C164,BARRAS_REGION!$AA$4:$AL$1041,1+CB$2,0)</f>
        <v>1</v>
      </c>
      <c r="CC100" s="37">
        <f t="shared" si="37"/>
        <v>1</v>
      </c>
    </row>
    <row r="101" spans="1:81" ht="14.4" x14ac:dyDescent="0.3">
      <c r="A101" s="74">
        <f t="shared" si="28"/>
        <v>17</v>
      </c>
      <c r="B101" s="64">
        <v>2079994780132</v>
      </c>
      <c r="C101" s="149" t="s">
        <v>1660</v>
      </c>
      <c r="D101" s="64">
        <v>2079994780132</v>
      </c>
      <c r="E101" s="18"/>
      <c r="F101" s="17" t="s">
        <v>3456</v>
      </c>
      <c r="G101" s="17">
        <v>7</v>
      </c>
      <c r="H101" s="64"/>
      <c r="J101" s="14">
        <f>+COUNTIF(MEDIDORES!G:G,C101)</f>
        <v>4</v>
      </c>
      <c r="K101" s="101"/>
      <c r="N101" s="15"/>
      <c r="AH101" s="20" t="str">
        <f>IF(LEN(C165)=17,LEFT(C165,14),-1)</f>
        <v>PUMAHUE_______</v>
      </c>
      <c r="AI101" s="30">
        <f t="shared" si="41"/>
        <v>1</v>
      </c>
      <c r="AK101" s="26" t="s">
        <v>8319</v>
      </c>
      <c r="AL101" s="31">
        <v>999215</v>
      </c>
      <c r="AN101" t="e">
        <f t="shared" ref="AN101:AN132" si="42">+VLOOKUP(AH101,$AK$4:$AL$9949,2,0)</f>
        <v>#N/A</v>
      </c>
      <c r="AP101" s="20" t="e">
        <f t="shared" si="38"/>
        <v>#N/A</v>
      </c>
      <c r="AU101" s="20" t="e">
        <f t="shared" si="32"/>
        <v>#N/A</v>
      </c>
      <c r="AV101" s="20" t="e">
        <f t="shared" si="34"/>
        <v>#N/A</v>
      </c>
      <c r="BD101" s="32" t="str">
        <f>+RIGHT(C165,3)</f>
        <v>013</v>
      </c>
      <c r="BG101" s="33">
        <v>0</v>
      </c>
      <c r="BH101" s="38">
        <v>0</v>
      </c>
      <c r="BI101" s="38">
        <v>0</v>
      </c>
      <c r="BJ101" s="38">
        <v>0</v>
      </c>
      <c r="BK101" s="38">
        <v>1</v>
      </c>
      <c r="BL101" s="38">
        <v>0</v>
      </c>
      <c r="BM101" s="39">
        <v>0</v>
      </c>
      <c r="BN101" s="36">
        <v>0</v>
      </c>
      <c r="BO101" s="36">
        <f t="shared" si="36"/>
        <v>1</v>
      </c>
      <c r="BR101" s="33">
        <f>VLOOKUP($C165,BARRAS_REGION!$AA$4:$AL$1041,1+BR$2,0)</f>
        <v>0</v>
      </c>
      <c r="BS101" s="33">
        <f>VLOOKUP($C165,BARRAS_REGION!$AA$4:$AL$1041,1+BS$2,0)</f>
        <v>0</v>
      </c>
      <c r="BT101" s="33">
        <f>VLOOKUP($C165,BARRAS_REGION!$AA$4:$AL$1041,1+BT$2,0)</f>
        <v>0</v>
      </c>
      <c r="BU101" s="33">
        <f>VLOOKUP($C165,BARRAS_REGION!$AA$4:$AL$1041,1+BU$2,0)</f>
        <v>0</v>
      </c>
      <c r="BV101" s="33">
        <f>VLOOKUP($C165,BARRAS_REGION!$AA$4:$AL$1041,1+BV$2,0)</f>
        <v>0</v>
      </c>
      <c r="BW101" s="33">
        <f>VLOOKUP($C165,BARRAS_REGION!$AA$4:$AL$1041,1+BW$2,0)</f>
        <v>0</v>
      </c>
      <c r="BX101" s="33">
        <f>VLOOKUP($C165,BARRAS_REGION!$AA$4:$AL$1041,1+BX$2,0)</f>
        <v>0</v>
      </c>
      <c r="BY101" s="33">
        <f>VLOOKUP($C165,BARRAS_REGION!$AA$4:$AL$1041,1+BY$2,0)</f>
        <v>1</v>
      </c>
      <c r="BZ101" s="33">
        <f>VLOOKUP($C165,BARRAS_REGION!$AA$4:$AL$1041,1+BZ$2,0)</f>
        <v>0</v>
      </c>
      <c r="CA101" s="33">
        <f>VLOOKUP($C165,BARRAS_REGION!$AA$4:$AL$1041,1+CA$2,0)</f>
        <v>0</v>
      </c>
      <c r="CB101" s="33">
        <f>VLOOKUP($C165,BARRAS_REGION!$AA$4:$AL$1041,1+CB$2,0)</f>
        <v>0</v>
      </c>
      <c r="CC101" s="37">
        <f t="shared" si="37"/>
        <v>1</v>
      </c>
    </row>
    <row r="102" spans="1:81" ht="14.4" x14ac:dyDescent="0.3">
      <c r="A102" s="74">
        <f t="shared" si="28"/>
        <v>17</v>
      </c>
      <c r="B102" s="64">
        <v>2079994730132</v>
      </c>
      <c r="C102" s="189" t="s">
        <v>1775</v>
      </c>
      <c r="D102" s="64">
        <v>2079994730132</v>
      </c>
      <c r="E102" s="17"/>
      <c r="F102" s="17" t="s">
        <v>3456</v>
      </c>
      <c r="G102" s="17">
        <v>7</v>
      </c>
      <c r="H102" s="64"/>
      <c r="J102" s="14">
        <f>+COUNTIF(MEDIDORES!G:G,C102)</f>
        <v>26</v>
      </c>
      <c r="K102" s="101"/>
      <c r="N102" s="15"/>
      <c r="AH102" s="20" t="str">
        <f>IF(LEN(C167)=17,LEFT(C167,14),-1)</f>
        <v>PURRANQUE_____</v>
      </c>
      <c r="AI102" s="30">
        <f t="shared" si="41"/>
        <v>1</v>
      </c>
      <c r="AK102" s="26" t="s">
        <v>3369</v>
      </c>
      <c r="AL102" s="31">
        <v>999213</v>
      </c>
      <c r="AN102" t="e">
        <f t="shared" si="42"/>
        <v>#N/A</v>
      </c>
      <c r="AP102" s="20" t="e">
        <f t="shared" si="38"/>
        <v>#N/A</v>
      </c>
      <c r="AU102" s="20" t="e">
        <f t="shared" si="32"/>
        <v>#N/A</v>
      </c>
      <c r="AV102" s="20" t="e">
        <f t="shared" si="34"/>
        <v>#N/A</v>
      </c>
      <c r="BD102" s="32" t="str">
        <f>+RIGHT(C167,3)</f>
        <v>013</v>
      </c>
      <c r="BG102" s="33">
        <v>0</v>
      </c>
      <c r="BH102" s="38">
        <v>0</v>
      </c>
      <c r="BI102" s="38">
        <v>0</v>
      </c>
      <c r="BJ102" s="38">
        <v>0</v>
      </c>
      <c r="BK102" s="38">
        <v>1</v>
      </c>
      <c r="BL102" s="38">
        <v>0</v>
      </c>
      <c r="BM102" s="39">
        <v>0</v>
      </c>
      <c r="BN102" s="36">
        <v>0</v>
      </c>
      <c r="BO102" s="36">
        <f t="shared" si="36"/>
        <v>1</v>
      </c>
      <c r="BR102" s="33">
        <f>VLOOKUP($C167,BARRAS_REGION!$AA$4:$AL$1041,1+BR$2,0)</f>
        <v>0</v>
      </c>
      <c r="BS102" s="33">
        <f>VLOOKUP($C167,BARRAS_REGION!$AA$4:$AL$1041,1+BS$2,0)</f>
        <v>0</v>
      </c>
      <c r="BT102" s="33">
        <f>VLOOKUP($C167,BARRAS_REGION!$AA$4:$AL$1041,1+BT$2,0)</f>
        <v>0</v>
      </c>
      <c r="BU102" s="33">
        <f>VLOOKUP($C167,BARRAS_REGION!$AA$4:$AL$1041,1+BU$2,0)</f>
        <v>0</v>
      </c>
      <c r="BV102" s="33">
        <f>VLOOKUP($C167,BARRAS_REGION!$AA$4:$AL$1041,1+BV$2,0)</f>
        <v>0</v>
      </c>
      <c r="BW102" s="33">
        <f>VLOOKUP($C167,BARRAS_REGION!$AA$4:$AL$1041,1+BW$2,0)</f>
        <v>0</v>
      </c>
      <c r="BX102" s="33">
        <f>VLOOKUP($C167,BARRAS_REGION!$AA$4:$AL$1041,1+BX$2,0)</f>
        <v>0</v>
      </c>
      <c r="BY102" s="33">
        <f>VLOOKUP($C167,BARRAS_REGION!$AA$4:$AL$1041,1+BY$2,0)</f>
        <v>0</v>
      </c>
      <c r="BZ102" s="33">
        <f>VLOOKUP($C167,BARRAS_REGION!$AA$4:$AL$1041,1+BZ$2,0)</f>
        <v>1</v>
      </c>
      <c r="CA102" s="33">
        <f>VLOOKUP($C167,BARRAS_REGION!$AA$4:$AL$1041,1+CA$2,0)</f>
        <v>0</v>
      </c>
      <c r="CB102" s="33">
        <f>VLOOKUP($C167,BARRAS_REGION!$AA$4:$AL$1041,1+CB$2,0)</f>
        <v>0</v>
      </c>
      <c r="CC102" s="37">
        <f t="shared" si="37"/>
        <v>1</v>
      </c>
    </row>
    <row r="103" spans="1:81" ht="14.4" x14ac:dyDescent="0.3">
      <c r="A103" s="74">
        <f t="shared" si="28"/>
        <v>17</v>
      </c>
      <c r="B103" s="64">
        <v>2089994630152</v>
      </c>
      <c r="C103" s="189" t="s">
        <v>215</v>
      </c>
      <c r="D103" s="64">
        <v>2089994630152</v>
      </c>
      <c r="E103" s="18"/>
      <c r="F103" s="17" t="s">
        <v>3459</v>
      </c>
      <c r="G103" s="17">
        <v>8</v>
      </c>
      <c r="H103" s="64"/>
      <c r="J103" s="14">
        <f>+COUNTIF(MEDIDORES!G:G,C103)</f>
        <v>9</v>
      </c>
      <c r="N103" s="15"/>
      <c r="AH103" s="20" t="str">
        <f>IF(LEN(C168)=17,LEFT(C168,14),-1)</f>
        <v>QTILCOCO______</v>
      </c>
      <c r="AI103" s="30">
        <f t="shared" si="41"/>
        <v>1</v>
      </c>
      <c r="AK103" s="26" t="s">
        <v>3370</v>
      </c>
      <c r="AL103" s="31">
        <v>999208</v>
      </c>
      <c r="AN103" t="e">
        <f t="shared" si="42"/>
        <v>#N/A</v>
      </c>
      <c r="AP103" s="20" t="e">
        <f t="shared" si="38"/>
        <v>#N/A</v>
      </c>
      <c r="AU103" s="20" t="e">
        <f t="shared" si="32"/>
        <v>#N/A</v>
      </c>
      <c r="AV103" s="20" t="e">
        <f t="shared" si="34"/>
        <v>#N/A</v>
      </c>
      <c r="BD103" s="32" t="str">
        <f>+RIGHT(C168,3)</f>
        <v>013</v>
      </c>
      <c r="BG103" s="33">
        <v>0</v>
      </c>
      <c r="BH103" s="38">
        <v>0</v>
      </c>
      <c r="BI103" s="38">
        <v>0</v>
      </c>
      <c r="BJ103" s="38">
        <v>0</v>
      </c>
      <c r="BK103" s="38">
        <v>1</v>
      </c>
      <c r="BL103" s="38">
        <v>0</v>
      </c>
      <c r="BM103" s="39">
        <v>0</v>
      </c>
      <c r="BN103" s="36">
        <v>0</v>
      </c>
      <c r="BO103" s="36">
        <f t="shared" si="36"/>
        <v>1</v>
      </c>
      <c r="BR103" s="33">
        <f>VLOOKUP($C168,BARRAS_REGION!$AA$4:$AL$1041,1+BR$2,0)</f>
        <v>0</v>
      </c>
      <c r="BS103" s="33">
        <f>VLOOKUP($C168,BARRAS_REGION!$AA$4:$AL$1041,1+BS$2,0)</f>
        <v>0</v>
      </c>
      <c r="BT103" s="33">
        <f>VLOOKUP($C168,BARRAS_REGION!$AA$4:$AL$1041,1+BT$2,0)</f>
        <v>0</v>
      </c>
      <c r="BU103" s="33">
        <f>VLOOKUP($C168,BARRAS_REGION!$AA$4:$AL$1041,1+BU$2,0)</f>
        <v>0</v>
      </c>
      <c r="BV103" s="33">
        <f>VLOOKUP($C168,BARRAS_REGION!$AA$4:$AL$1041,1+BV$2,0)</f>
        <v>1</v>
      </c>
      <c r="BW103" s="33">
        <f>VLOOKUP($C168,BARRAS_REGION!$AA$4:$AL$1041,1+BW$2,0)</f>
        <v>0</v>
      </c>
      <c r="BX103" s="33">
        <f>VLOOKUP($C168,BARRAS_REGION!$AA$4:$AL$1041,1+BX$2,0)</f>
        <v>0</v>
      </c>
      <c r="BY103" s="33">
        <f>VLOOKUP($C168,BARRAS_REGION!$AA$4:$AL$1041,1+BY$2,0)</f>
        <v>0</v>
      </c>
      <c r="BZ103" s="33">
        <f>VLOOKUP($C168,BARRAS_REGION!$AA$4:$AL$1041,1+BZ$2,0)</f>
        <v>0</v>
      </c>
      <c r="CA103" s="33">
        <f>VLOOKUP($C168,BARRAS_REGION!$AA$4:$AL$1041,1+CA$2,0)</f>
        <v>0</v>
      </c>
      <c r="CB103" s="33">
        <f>VLOOKUP($C168,BARRAS_REGION!$AA$4:$AL$1041,1+CB$2,0)</f>
        <v>0</v>
      </c>
      <c r="CC103" s="37">
        <f t="shared" si="37"/>
        <v>1</v>
      </c>
    </row>
    <row r="104" spans="1:81" ht="14.4" x14ac:dyDescent="0.3">
      <c r="A104" s="74">
        <f>+LEN(C104)</f>
        <v>17</v>
      </c>
      <c r="B104" s="64">
        <v>2149999932930</v>
      </c>
      <c r="C104" s="189" t="s">
        <v>13758</v>
      </c>
      <c r="D104" s="64">
        <v>2149999932930</v>
      </c>
      <c r="E104" s="18"/>
      <c r="F104" s="17" t="s">
        <v>6554</v>
      </c>
      <c r="G104" s="17">
        <v>9</v>
      </c>
      <c r="H104" s="64"/>
      <c r="J104" s="14">
        <f>+COUNTIF(MEDIDORES!G:G,C104)</f>
        <v>6</v>
      </c>
      <c r="N104" s="15"/>
      <c r="AH104" s="20" t="str">
        <f>IF(LEN(C169)=17,LEFT(C169,14),-1)</f>
        <v>QUELLON_______</v>
      </c>
      <c r="AI104" s="30">
        <f t="shared" si="41"/>
        <v>0</v>
      </c>
      <c r="AK104" s="26" t="s">
        <v>3371</v>
      </c>
      <c r="AL104" s="31">
        <v>999203</v>
      </c>
      <c r="AN104">
        <f t="shared" si="42"/>
        <v>999088</v>
      </c>
      <c r="AP104" s="20" t="str">
        <f t="shared" si="38"/>
        <v>999088</v>
      </c>
      <c r="AU104" s="20" t="str">
        <f t="shared" si="32"/>
        <v>210999088013</v>
      </c>
      <c r="AV104" s="20" t="str">
        <f t="shared" si="34"/>
        <v>210999088013</v>
      </c>
      <c r="BD104" s="32" t="str">
        <f>+RIGHT(C169,3)</f>
        <v>013</v>
      </c>
      <c r="BG104" s="33">
        <v>0</v>
      </c>
      <c r="BH104" s="38">
        <v>0</v>
      </c>
      <c r="BI104" s="38">
        <v>0</v>
      </c>
      <c r="BJ104" s="38">
        <v>0</v>
      </c>
      <c r="BK104" s="38">
        <v>1</v>
      </c>
      <c r="BL104" s="38">
        <v>0</v>
      </c>
      <c r="BM104" s="39">
        <v>0</v>
      </c>
      <c r="BN104" s="36">
        <v>0</v>
      </c>
      <c r="BO104" s="36">
        <f t="shared" si="36"/>
        <v>1</v>
      </c>
      <c r="BR104" s="33">
        <f>VLOOKUP($C169,BARRAS_REGION!$AA$4:$AL$1041,1+BR$2,0)</f>
        <v>0</v>
      </c>
      <c r="BS104" s="33">
        <f>VLOOKUP($C169,BARRAS_REGION!$AA$4:$AL$1041,1+BS$2,0)</f>
        <v>0</v>
      </c>
      <c r="BT104" s="33">
        <f>VLOOKUP($C169,BARRAS_REGION!$AA$4:$AL$1041,1+BT$2,0)</f>
        <v>0</v>
      </c>
      <c r="BU104" s="33">
        <f>VLOOKUP($C169,BARRAS_REGION!$AA$4:$AL$1041,1+BU$2,0)</f>
        <v>0</v>
      </c>
      <c r="BV104" s="33">
        <f>VLOOKUP($C169,BARRAS_REGION!$AA$4:$AL$1041,1+BV$2,0)</f>
        <v>0</v>
      </c>
      <c r="BW104" s="33">
        <f>VLOOKUP($C169,BARRAS_REGION!$AA$4:$AL$1041,1+BW$2,0)</f>
        <v>0</v>
      </c>
      <c r="BX104" s="33">
        <f>VLOOKUP($C169,BARRAS_REGION!$AA$4:$AL$1041,1+BX$2,0)</f>
        <v>0</v>
      </c>
      <c r="BY104" s="33">
        <f>VLOOKUP($C169,BARRAS_REGION!$AA$4:$AL$1041,1+BY$2,0)</f>
        <v>0</v>
      </c>
      <c r="BZ104" s="33">
        <f>VLOOKUP($C169,BARRAS_REGION!$AA$4:$AL$1041,1+BZ$2,0)</f>
        <v>1</v>
      </c>
      <c r="CA104" s="33">
        <f>VLOOKUP($C169,BARRAS_REGION!$AA$4:$AL$1041,1+CA$2,0)</f>
        <v>0</v>
      </c>
      <c r="CB104" s="33">
        <f>VLOOKUP($C169,BARRAS_REGION!$AA$4:$AL$1041,1+CB$2,0)</f>
        <v>0</v>
      </c>
      <c r="CC104" s="37">
        <f t="shared" si="37"/>
        <v>1</v>
      </c>
    </row>
    <row r="105" spans="1:81" ht="14.4" x14ac:dyDescent="0.3">
      <c r="A105" s="74">
        <f t="shared" si="28"/>
        <v>17</v>
      </c>
      <c r="B105" s="64">
        <v>2069994580132</v>
      </c>
      <c r="C105" s="72" t="s">
        <v>216</v>
      </c>
      <c r="D105" s="64">
        <v>2069994580132</v>
      </c>
      <c r="E105" s="17"/>
      <c r="F105" s="17" t="s">
        <v>3442</v>
      </c>
      <c r="G105" s="17">
        <v>13</v>
      </c>
      <c r="H105" s="64"/>
      <c r="J105" s="14">
        <f>+COUNTIF(MEDIDORES!G:G,C105)</f>
        <v>19</v>
      </c>
      <c r="N105" s="15"/>
      <c r="AH105" s="20" t="str">
        <f>IF(LEN(C170)=17,LEFT(C170,14),-1)</f>
        <v>QUINTA________</v>
      </c>
      <c r="AI105" s="30">
        <f t="shared" si="41"/>
        <v>0</v>
      </c>
      <c r="AK105" s="26" t="s">
        <v>3372</v>
      </c>
      <c r="AL105" s="31">
        <v>999198</v>
      </c>
      <c r="AN105">
        <f t="shared" si="42"/>
        <v>999068</v>
      </c>
      <c r="AP105" s="20" t="str">
        <f t="shared" si="38"/>
        <v>999068</v>
      </c>
      <c r="AU105" s="20" t="str">
        <f t="shared" si="32"/>
        <v>207999068013</v>
      </c>
      <c r="AV105" s="20" t="str">
        <f t="shared" si="34"/>
        <v>207999068013</v>
      </c>
      <c r="BD105" s="32" t="str">
        <f>+RIGHT(C170,3)</f>
        <v>013</v>
      </c>
      <c r="BG105" s="33">
        <v>0</v>
      </c>
      <c r="BH105" s="38">
        <v>0</v>
      </c>
      <c r="BI105" s="38">
        <v>0</v>
      </c>
      <c r="BJ105" s="38">
        <v>0</v>
      </c>
      <c r="BK105" s="38">
        <v>1</v>
      </c>
      <c r="BL105" s="38">
        <v>0</v>
      </c>
      <c r="BM105" s="39">
        <v>0</v>
      </c>
      <c r="BN105" s="36">
        <v>0</v>
      </c>
      <c r="BO105" s="36">
        <f t="shared" si="36"/>
        <v>1</v>
      </c>
      <c r="BR105" s="33">
        <f>VLOOKUP($C170,BARRAS_REGION!$AA$4:$AL$1041,1+BR$2,0)</f>
        <v>0</v>
      </c>
      <c r="BS105" s="33">
        <f>VLOOKUP($C170,BARRAS_REGION!$AA$4:$AL$1041,1+BS$2,0)</f>
        <v>0</v>
      </c>
      <c r="BT105" s="33">
        <f>VLOOKUP($C170,BARRAS_REGION!$AA$4:$AL$1041,1+BT$2,0)</f>
        <v>0</v>
      </c>
      <c r="BU105" s="33">
        <f>VLOOKUP($C170,BARRAS_REGION!$AA$4:$AL$1041,1+BU$2,0)</f>
        <v>0</v>
      </c>
      <c r="BV105" s="33">
        <f>VLOOKUP($C170,BARRAS_REGION!$AA$4:$AL$1041,1+BV$2,0)</f>
        <v>0</v>
      </c>
      <c r="BW105" s="33">
        <f>VLOOKUP($C170,BARRAS_REGION!$AA$4:$AL$1041,1+BW$2,0)</f>
        <v>1</v>
      </c>
      <c r="BX105" s="33">
        <f>VLOOKUP($C170,BARRAS_REGION!$AA$4:$AL$1041,1+BX$2,0)</f>
        <v>0</v>
      </c>
      <c r="BY105" s="33">
        <f>VLOOKUP($C170,BARRAS_REGION!$AA$4:$AL$1041,1+BY$2,0)</f>
        <v>0</v>
      </c>
      <c r="BZ105" s="33">
        <f>VLOOKUP($C170,BARRAS_REGION!$AA$4:$AL$1041,1+BZ$2,0)</f>
        <v>0</v>
      </c>
      <c r="CA105" s="33">
        <f>VLOOKUP($C170,BARRAS_REGION!$AA$4:$AL$1041,1+CA$2,0)</f>
        <v>0</v>
      </c>
      <c r="CB105" s="33">
        <f>VLOOKUP($C170,BARRAS_REGION!$AA$4:$AL$1041,1+CB$2,0)</f>
        <v>0</v>
      </c>
      <c r="CC105" s="37">
        <f t="shared" si="37"/>
        <v>1</v>
      </c>
    </row>
    <row r="106" spans="1:81" ht="14.4" x14ac:dyDescent="0.3">
      <c r="A106" s="74">
        <f t="shared" si="28"/>
        <v>17</v>
      </c>
      <c r="B106" s="64">
        <v>2099994530132</v>
      </c>
      <c r="C106" s="68" t="s">
        <v>736</v>
      </c>
      <c r="D106" s="64">
        <v>2099994530132</v>
      </c>
      <c r="E106" s="17" t="s">
        <v>509</v>
      </c>
      <c r="F106" s="17" t="s">
        <v>6554</v>
      </c>
      <c r="G106" s="17">
        <v>9</v>
      </c>
      <c r="H106" s="64"/>
      <c r="J106" s="14">
        <f>+COUNTIF(MEDIDORES!G:G,C106)</f>
        <v>9</v>
      </c>
      <c r="N106" s="15"/>
      <c r="AH106" s="20" t="str">
        <f>IF(LEN(C171)=17,LEFT(C171,14),-1)</f>
        <v>QUIRIHUE______</v>
      </c>
      <c r="AI106" s="30">
        <f t="shared" si="41"/>
        <v>1</v>
      </c>
      <c r="AK106" s="26" t="s">
        <v>3373</v>
      </c>
      <c r="AL106" s="31">
        <v>999193</v>
      </c>
      <c r="AN106" t="e">
        <f t="shared" si="42"/>
        <v>#N/A</v>
      </c>
      <c r="AP106" s="20" t="e">
        <f t="shared" si="38"/>
        <v>#N/A</v>
      </c>
      <c r="AU106" s="20" t="e">
        <f t="shared" si="32"/>
        <v>#N/A</v>
      </c>
      <c r="AV106" s="20" t="e">
        <f t="shared" si="34"/>
        <v>#N/A</v>
      </c>
      <c r="BD106" s="32" t="str">
        <f>+RIGHT(C171,3)</f>
        <v>013</v>
      </c>
      <c r="BG106" s="33">
        <v>0</v>
      </c>
      <c r="BH106" s="38">
        <v>0</v>
      </c>
      <c r="BI106" s="38">
        <v>0</v>
      </c>
      <c r="BJ106" s="38">
        <v>0</v>
      </c>
      <c r="BK106" s="38">
        <v>1</v>
      </c>
      <c r="BL106" s="38">
        <v>0</v>
      </c>
      <c r="BM106" s="39">
        <v>0</v>
      </c>
      <c r="BN106" s="36">
        <v>0</v>
      </c>
      <c r="BO106" s="36">
        <f t="shared" si="36"/>
        <v>1</v>
      </c>
      <c r="BR106" s="33">
        <f>VLOOKUP($C171,BARRAS_REGION!$AA$4:$AL$1041,1+BR$2,0)</f>
        <v>0</v>
      </c>
      <c r="BS106" s="33">
        <f>VLOOKUP($C171,BARRAS_REGION!$AA$4:$AL$1041,1+BS$2,0)</f>
        <v>0</v>
      </c>
      <c r="BT106" s="33">
        <f>VLOOKUP($C171,BARRAS_REGION!$AA$4:$AL$1041,1+BT$2,0)</f>
        <v>0</v>
      </c>
      <c r="BU106" s="33">
        <f>VLOOKUP($C171,BARRAS_REGION!$AA$4:$AL$1041,1+BU$2,0)</f>
        <v>0</v>
      </c>
      <c r="BV106" s="33">
        <f>VLOOKUP($C171,BARRAS_REGION!$AA$4:$AL$1041,1+BV$2,0)</f>
        <v>0</v>
      </c>
      <c r="BW106" s="33">
        <f>VLOOKUP($C171,BARRAS_REGION!$AA$4:$AL$1041,1+BW$2,0)</f>
        <v>0</v>
      </c>
      <c r="BX106" s="33">
        <f>VLOOKUP($C171,BARRAS_REGION!$AA$4:$AL$1041,1+BX$2,0)</f>
        <v>1</v>
      </c>
      <c r="BY106" s="33">
        <f>VLOOKUP($C171,BARRAS_REGION!$AA$4:$AL$1041,1+BY$2,0)</f>
        <v>0</v>
      </c>
      <c r="BZ106" s="33">
        <f>VLOOKUP($C171,BARRAS_REGION!$AA$4:$AL$1041,1+BZ$2,0)</f>
        <v>0</v>
      </c>
      <c r="CA106" s="33">
        <f>VLOOKUP($C171,BARRAS_REGION!$AA$4:$AL$1041,1+CA$2,0)</f>
        <v>0</v>
      </c>
      <c r="CB106" s="33">
        <f>VLOOKUP($C171,BARRAS_REGION!$AA$4:$AL$1041,1+CB$2,0)</f>
        <v>0</v>
      </c>
      <c r="CC106" s="37">
        <f>+SUM(BR106:CB106)</f>
        <v>1</v>
      </c>
    </row>
    <row r="107" spans="1:81" ht="14.4" x14ac:dyDescent="0.3">
      <c r="A107" s="74">
        <f t="shared" si="28"/>
        <v>17</v>
      </c>
      <c r="B107" s="64">
        <v>2099994510132</v>
      </c>
      <c r="C107" s="68" t="s">
        <v>7679</v>
      </c>
      <c r="D107" s="64">
        <v>2099994510132</v>
      </c>
      <c r="E107" s="17"/>
      <c r="F107" s="17" t="s">
        <v>6554</v>
      </c>
      <c r="G107" s="17">
        <v>9</v>
      </c>
      <c r="H107" s="64"/>
      <c r="J107" s="14">
        <f>+COUNTIF(MEDIDORES!G:G,C107)</f>
        <v>14</v>
      </c>
      <c r="N107" s="15"/>
      <c r="AH107" s="20" t="str">
        <f>IF(LEN(C173)=17,LEFT(C173,14),-1)</f>
        <v>R.NEGRO_______</v>
      </c>
      <c r="AI107" s="30">
        <f t="shared" si="41"/>
        <v>0</v>
      </c>
      <c r="AK107" s="26" t="s">
        <v>3374</v>
      </c>
      <c r="AL107" s="31">
        <v>999188</v>
      </c>
      <c r="AN107">
        <f t="shared" si="42"/>
        <v>999600</v>
      </c>
      <c r="AP107" s="20" t="str">
        <f t="shared" si="38"/>
        <v>999600</v>
      </c>
      <c r="AU107" s="20" t="str">
        <f t="shared" si="32"/>
        <v>210999600023</v>
      </c>
      <c r="AV107" s="20" t="str">
        <f t="shared" si="34"/>
        <v>210999600023</v>
      </c>
      <c r="BD107" s="32" t="str">
        <f>+RIGHT(C173,3)</f>
        <v>023</v>
      </c>
      <c r="BG107" s="33">
        <v>0</v>
      </c>
      <c r="BH107" s="38">
        <v>0</v>
      </c>
      <c r="BI107" s="38">
        <v>0</v>
      </c>
      <c r="BJ107" s="38">
        <v>0</v>
      </c>
      <c r="BK107" s="38">
        <v>1</v>
      </c>
      <c r="BL107" s="38">
        <v>0</v>
      </c>
      <c r="BM107" s="39">
        <v>0</v>
      </c>
      <c r="BN107" s="36">
        <v>0</v>
      </c>
      <c r="BO107" s="36">
        <f>+SUM(BG107:BN107)</f>
        <v>1</v>
      </c>
      <c r="BR107" s="33">
        <f>VLOOKUP($C173,BARRAS_REGION!$AA$4:$AL$1041,1+BR$2,0)</f>
        <v>0</v>
      </c>
      <c r="BS107" s="33">
        <f>VLOOKUP($C173,BARRAS_REGION!$AA$4:$AL$1041,1+BS$2,0)</f>
        <v>0</v>
      </c>
      <c r="BT107" s="33">
        <f>VLOOKUP($C173,BARRAS_REGION!$AA$4:$AL$1041,1+BT$2,0)</f>
        <v>0</v>
      </c>
      <c r="BU107" s="33">
        <f>VLOOKUP($C173,BARRAS_REGION!$AA$4:$AL$1041,1+BU$2,0)</f>
        <v>0</v>
      </c>
      <c r="BV107" s="33">
        <f>VLOOKUP($C173,BARRAS_REGION!$AA$4:$AL$1041,1+BV$2,0)</f>
        <v>0</v>
      </c>
      <c r="BW107" s="33">
        <f>VLOOKUP($C173,BARRAS_REGION!$AA$4:$AL$1041,1+BW$2,0)</f>
        <v>0</v>
      </c>
      <c r="BX107" s="33">
        <f>VLOOKUP($C173,BARRAS_REGION!$AA$4:$AL$1041,1+BX$2,0)</f>
        <v>0</v>
      </c>
      <c r="BY107" s="33">
        <f>VLOOKUP($C173,BARRAS_REGION!$AA$4:$AL$1041,1+BY$2,0)</f>
        <v>0</v>
      </c>
      <c r="BZ107" s="33">
        <f>VLOOKUP($C173,BARRAS_REGION!$AA$4:$AL$1041,1+BZ$2,0)</f>
        <v>1</v>
      </c>
      <c r="CA107" s="33">
        <f>VLOOKUP($C173,BARRAS_REGION!$AA$4:$AL$1041,1+CA$2,0)</f>
        <v>0</v>
      </c>
      <c r="CB107" s="33">
        <f>VLOOKUP($C173,BARRAS_REGION!$AA$4:$AL$1041,1+CB$2,0)</f>
        <v>0</v>
      </c>
      <c r="CC107" s="37">
        <f>+SUM(BR107:CB107)</f>
        <v>1</v>
      </c>
    </row>
    <row r="108" spans="1:81" ht="14.4" x14ac:dyDescent="0.3">
      <c r="A108" s="74">
        <f t="shared" si="28"/>
        <v>17</v>
      </c>
      <c r="B108" s="64">
        <v>2079994480132</v>
      </c>
      <c r="C108" s="149" t="s">
        <v>1783</v>
      </c>
      <c r="D108" s="64">
        <v>2079994480132</v>
      </c>
      <c r="E108" s="18"/>
      <c r="F108" s="17" t="s">
        <v>3456</v>
      </c>
      <c r="G108" s="17">
        <v>7</v>
      </c>
      <c r="H108" s="64"/>
      <c r="J108" s="14">
        <f>+COUNTIF(MEDIDORES!G:G,C108)</f>
        <v>15</v>
      </c>
      <c r="N108" s="15"/>
      <c r="AH108" s="20" t="str">
        <f>IF(LEN(C174)=17,LEFT(C174,14),-1)</f>
        <v>RANGUILI______</v>
      </c>
      <c r="AI108" s="30">
        <f t="shared" si="41"/>
        <v>0</v>
      </c>
      <c r="AK108" s="26" t="s">
        <v>7685</v>
      </c>
      <c r="AL108" s="31">
        <v>999184</v>
      </c>
      <c r="AN108">
        <f t="shared" si="42"/>
        <v>999033</v>
      </c>
      <c r="AP108" s="20" t="str">
        <f t="shared" si="38"/>
        <v>999033</v>
      </c>
      <c r="AU108" s="20" t="str">
        <f t="shared" si="32"/>
        <v>207999033013</v>
      </c>
      <c r="AV108" s="20" t="str">
        <f t="shared" si="34"/>
        <v>207999033013</v>
      </c>
      <c r="BD108" s="32" t="str">
        <f>+RIGHT(C174,3)</f>
        <v>013</v>
      </c>
      <c r="BG108" s="33">
        <v>0</v>
      </c>
      <c r="BH108" s="38">
        <v>0</v>
      </c>
      <c r="BI108" s="38">
        <v>0</v>
      </c>
      <c r="BJ108" s="38">
        <v>0</v>
      </c>
      <c r="BK108" s="38">
        <v>1</v>
      </c>
      <c r="BL108" s="38">
        <v>0</v>
      </c>
      <c r="BM108" s="39">
        <v>0</v>
      </c>
      <c r="BN108" s="36">
        <v>0</v>
      </c>
      <c r="BO108" s="36">
        <f t="shared" ref="BO108:BO154" si="43">+SUM(BG108:BN108)</f>
        <v>1</v>
      </c>
      <c r="BR108" s="33">
        <f>VLOOKUP($C174,BARRAS_REGION!$AA$4:$AL$1041,1+BR$2,0)</f>
        <v>0</v>
      </c>
      <c r="BS108" s="33">
        <f>VLOOKUP($C174,BARRAS_REGION!$AA$4:$AL$1041,1+BS$2,0)</f>
        <v>0</v>
      </c>
      <c r="BT108" s="33">
        <f>VLOOKUP($C174,BARRAS_REGION!$AA$4:$AL$1041,1+BT$2,0)</f>
        <v>0</v>
      </c>
      <c r="BU108" s="33">
        <f>VLOOKUP($C174,BARRAS_REGION!$AA$4:$AL$1041,1+BU$2,0)</f>
        <v>0</v>
      </c>
      <c r="BV108" s="33">
        <f>VLOOKUP($C174,BARRAS_REGION!$AA$4:$AL$1041,1+BV$2,0)</f>
        <v>0</v>
      </c>
      <c r="BW108" s="33">
        <f>VLOOKUP($C174,BARRAS_REGION!$AA$4:$AL$1041,1+BW$2,0)</f>
        <v>1</v>
      </c>
      <c r="BX108" s="33">
        <f>VLOOKUP($C174,BARRAS_REGION!$AA$4:$AL$1041,1+BX$2,0)</f>
        <v>0</v>
      </c>
      <c r="BY108" s="33">
        <f>VLOOKUP($C174,BARRAS_REGION!$AA$4:$AL$1041,1+BY$2,0)</f>
        <v>0</v>
      </c>
      <c r="BZ108" s="33">
        <f>VLOOKUP($C174,BARRAS_REGION!$AA$4:$AL$1041,1+BZ$2,0)</f>
        <v>0</v>
      </c>
      <c r="CA108" s="33">
        <f>VLOOKUP($C174,BARRAS_REGION!$AA$4:$AL$1041,1+CA$2,0)</f>
        <v>0</v>
      </c>
      <c r="CB108" s="33">
        <f>VLOOKUP($C174,BARRAS_REGION!$AA$4:$AL$1041,1+CB$2,0)</f>
        <v>0</v>
      </c>
      <c r="CC108" s="37">
        <f t="shared" ref="CC108:CC154" si="44">+SUM(BR108:CB108)</f>
        <v>1</v>
      </c>
    </row>
    <row r="109" spans="1:81" ht="14.4" x14ac:dyDescent="0.3">
      <c r="A109" s="74">
        <f t="shared" si="28"/>
        <v>17</v>
      </c>
      <c r="B109" s="64">
        <v>2069994430152</v>
      </c>
      <c r="C109" s="68" t="s">
        <v>218</v>
      </c>
      <c r="D109" s="64">
        <v>2069994430152</v>
      </c>
      <c r="E109" s="17"/>
      <c r="F109" s="17" t="s">
        <v>3442</v>
      </c>
      <c r="G109" s="17">
        <v>13</v>
      </c>
      <c r="H109" s="64"/>
      <c r="J109" s="14">
        <f>+COUNTIF(MEDIDORES!G:G,C109)</f>
        <v>12</v>
      </c>
      <c r="N109" s="15"/>
      <c r="AH109" s="20" t="str">
        <f>IF(LEN(C175)=17,LEFT(C175,14),-1)</f>
        <v>RAUQUEN_______</v>
      </c>
      <c r="AI109" s="30">
        <f t="shared" si="41"/>
        <v>0</v>
      </c>
      <c r="AK109" s="26" t="s">
        <v>3375</v>
      </c>
      <c r="AL109" s="31">
        <v>999183</v>
      </c>
      <c r="AN109">
        <f t="shared" si="42"/>
        <v>999028</v>
      </c>
      <c r="AP109" s="20" t="str">
        <f t="shared" si="38"/>
        <v>999028</v>
      </c>
      <c r="AU109" s="20" t="str">
        <f t="shared" si="32"/>
        <v>207999028013</v>
      </c>
      <c r="AV109" s="20" t="str">
        <f t="shared" si="34"/>
        <v>207999028013</v>
      </c>
      <c r="BD109" s="32" t="str">
        <f>+RIGHT(C175,3)</f>
        <v>013</v>
      </c>
      <c r="BG109" s="33">
        <v>0</v>
      </c>
      <c r="BH109" s="38">
        <v>0</v>
      </c>
      <c r="BI109" s="38">
        <v>0</v>
      </c>
      <c r="BJ109" s="38">
        <v>0</v>
      </c>
      <c r="BK109" s="38">
        <v>1</v>
      </c>
      <c r="BL109" s="38">
        <v>0</v>
      </c>
      <c r="BM109" s="39">
        <v>0</v>
      </c>
      <c r="BN109" s="36">
        <v>0</v>
      </c>
      <c r="BO109" s="36">
        <f t="shared" si="43"/>
        <v>1</v>
      </c>
      <c r="BR109" s="33">
        <f>VLOOKUP($C175,BARRAS_REGION!$AA$4:$AL$1041,1+BR$2,0)</f>
        <v>0</v>
      </c>
      <c r="BS109" s="33">
        <f>VLOOKUP($C175,BARRAS_REGION!$AA$4:$AL$1041,1+BS$2,0)</f>
        <v>0</v>
      </c>
      <c r="BT109" s="33">
        <f>VLOOKUP($C175,BARRAS_REGION!$AA$4:$AL$1041,1+BT$2,0)</f>
        <v>0</v>
      </c>
      <c r="BU109" s="33">
        <f>VLOOKUP($C175,BARRAS_REGION!$AA$4:$AL$1041,1+BU$2,0)</f>
        <v>0</v>
      </c>
      <c r="BV109" s="33">
        <f>VLOOKUP($C175,BARRAS_REGION!$AA$4:$AL$1041,1+BV$2,0)</f>
        <v>0</v>
      </c>
      <c r="BW109" s="33">
        <f>VLOOKUP($C175,BARRAS_REGION!$AA$4:$AL$1041,1+BW$2,0)</f>
        <v>1</v>
      </c>
      <c r="BX109" s="33">
        <f>VLOOKUP($C175,BARRAS_REGION!$AA$4:$AL$1041,1+BX$2,0)</f>
        <v>0</v>
      </c>
      <c r="BY109" s="33">
        <f>VLOOKUP($C175,BARRAS_REGION!$AA$4:$AL$1041,1+BY$2,0)</f>
        <v>0</v>
      </c>
      <c r="BZ109" s="33">
        <f>VLOOKUP($C175,BARRAS_REGION!$AA$4:$AL$1041,1+BZ$2,0)</f>
        <v>0</v>
      </c>
      <c r="CA109" s="33">
        <f>VLOOKUP($C175,BARRAS_REGION!$AA$4:$AL$1041,1+CA$2,0)</f>
        <v>0</v>
      </c>
      <c r="CB109" s="33">
        <f>VLOOKUP($C175,BARRAS_REGION!$AA$4:$AL$1041,1+CB$2,0)</f>
        <v>0</v>
      </c>
      <c r="CC109" s="37">
        <f t="shared" si="44"/>
        <v>1</v>
      </c>
    </row>
    <row r="110" spans="1:81" ht="14.4" x14ac:dyDescent="0.3">
      <c r="A110" s="74">
        <f t="shared" si="28"/>
        <v>17</v>
      </c>
      <c r="B110" s="64">
        <v>2149999831103</v>
      </c>
      <c r="C110" s="149" t="s">
        <v>12341</v>
      </c>
      <c r="D110" s="64">
        <v>2149999831103</v>
      </c>
      <c r="E110" s="18"/>
      <c r="F110" s="17" t="s">
        <v>3456</v>
      </c>
      <c r="G110" s="17">
        <v>7</v>
      </c>
      <c r="H110" s="64"/>
      <c r="J110" s="14">
        <f>+COUNTIF(MEDIDORES!G:G,C110)</f>
        <v>6</v>
      </c>
      <c r="N110" s="15"/>
      <c r="AH110" s="20" t="str">
        <f t="shared" ref="AH110:AH116" si="45">IF(LEN(C177)=17,LEFT(C177,14),-1)</f>
        <v>RECINTO_______</v>
      </c>
      <c r="AI110" s="30">
        <f t="shared" si="41"/>
        <v>0</v>
      </c>
      <c r="AK110" s="26" t="s">
        <v>3376</v>
      </c>
      <c r="AL110" s="31">
        <v>999088</v>
      </c>
      <c r="AN110">
        <f t="shared" si="42"/>
        <v>999023</v>
      </c>
      <c r="AP110" s="20" t="str">
        <f t="shared" si="38"/>
        <v>999023</v>
      </c>
      <c r="AU110" s="20" t="str">
        <f t="shared" si="32"/>
        <v>208999023013</v>
      </c>
      <c r="AV110" s="20" t="str">
        <f t="shared" si="34"/>
        <v>208999023013</v>
      </c>
      <c r="BD110" s="32" t="str">
        <f t="shared" ref="BD110:BD116" si="46">+RIGHT(C177,3)</f>
        <v>013</v>
      </c>
      <c r="BG110" s="33">
        <v>0</v>
      </c>
      <c r="BH110" s="38">
        <v>0</v>
      </c>
      <c r="BI110" s="38">
        <v>0</v>
      </c>
      <c r="BJ110" s="38">
        <v>0</v>
      </c>
      <c r="BK110" s="38">
        <v>1</v>
      </c>
      <c r="BL110" s="38">
        <v>0</v>
      </c>
      <c r="BM110" s="39">
        <v>0</v>
      </c>
      <c r="BN110" s="36">
        <v>0</v>
      </c>
      <c r="BO110" s="36">
        <f t="shared" si="43"/>
        <v>1</v>
      </c>
      <c r="BR110" s="33">
        <f>VLOOKUP($C177,BARRAS_REGION!$AA$4:$AL$1041,1+BR$2,0)</f>
        <v>0</v>
      </c>
      <c r="BS110" s="33">
        <f>VLOOKUP($C177,BARRAS_REGION!$AA$4:$AL$1041,1+BS$2,0)</f>
        <v>0</v>
      </c>
      <c r="BT110" s="33">
        <f>VLOOKUP($C177,BARRAS_REGION!$AA$4:$AL$1041,1+BT$2,0)</f>
        <v>0</v>
      </c>
      <c r="BU110" s="33">
        <f>VLOOKUP($C177,BARRAS_REGION!$AA$4:$AL$1041,1+BU$2,0)</f>
        <v>0</v>
      </c>
      <c r="BV110" s="33">
        <f>VLOOKUP($C177,BARRAS_REGION!$AA$4:$AL$1041,1+BV$2,0)</f>
        <v>0</v>
      </c>
      <c r="BW110" s="33">
        <f>VLOOKUP($C177,BARRAS_REGION!$AA$4:$AL$1041,1+BW$2,0)</f>
        <v>0</v>
      </c>
      <c r="BX110" s="33">
        <f>VLOOKUP($C177,BARRAS_REGION!$AA$4:$AL$1041,1+BX$2,0)</f>
        <v>1</v>
      </c>
      <c r="BY110" s="33">
        <f>VLOOKUP($C177,BARRAS_REGION!$AA$4:$AL$1041,1+BY$2,0)</f>
        <v>0</v>
      </c>
      <c r="BZ110" s="33">
        <f>VLOOKUP($C177,BARRAS_REGION!$AA$4:$AL$1041,1+BZ$2,0)</f>
        <v>0</v>
      </c>
      <c r="CA110" s="33">
        <f>VLOOKUP($C177,BARRAS_REGION!$AA$4:$AL$1041,1+CA$2,0)</f>
        <v>0</v>
      </c>
      <c r="CB110" s="33">
        <f>VLOOKUP($C177,BARRAS_REGION!$AA$4:$AL$1041,1+CB$2,0)</f>
        <v>0</v>
      </c>
      <c r="CC110" s="37">
        <f t="shared" si="44"/>
        <v>1</v>
      </c>
    </row>
    <row r="111" spans="1:81" ht="14.4" x14ac:dyDescent="0.3">
      <c r="A111" s="74">
        <f t="shared" si="28"/>
        <v>17</v>
      </c>
      <c r="B111" s="64">
        <v>2089994380232</v>
      </c>
      <c r="C111" s="68" t="s">
        <v>3027</v>
      </c>
      <c r="D111" s="64">
        <v>2089994380232</v>
      </c>
      <c r="E111" s="18"/>
      <c r="F111" s="17" t="s">
        <v>3459</v>
      </c>
      <c r="G111" s="17">
        <v>8</v>
      </c>
      <c r="H111" s="64"/>
      <c r="J111" s="14">
        <f>+COUNTIF(MEDIDORES!G:G,C111)</f>
        <v>9</v>
      </c>
      <c r="N111" s="15"/>
      <c r="AH111" s="20" t="str">
        <f t="shared" si="45"/>
        <v>RENGO_________</v>
      </c>
      <c r="AI111" s="30">
        <f t="shared" si="41"/>
        <v>0</v>
      </c>
      <c r="AK111" s="26" t="s">
        <v>3377</v>
      </c>
      <c r="AL111" s="31">
        <v>999083</v>
      </c>
      <c r="AN111">
        <f t="shared" si="42"/>
        <v>999013</v>
      </c>
      <c r="AP111" s="20" t="str">
        <f t="shared" si="38"/>
        <v>999013</v>
      </c>
      <c r="AU111" s="20" t="str">
        <f t="shared" si="32"/>
        <v>206999013013</v>
      </c>
      <c r="AV111" s="20" t="str">
        <f t="shared" si="34"/>
        <v>206999013013</v>
      </c>
      <c r="BD111" s="32" t="str">
        <f t="shared" si="46"/>
        <v>013</v>
      </c>
      <c r="BG111" s="33">
        <v>0</v>
      </c>
      <c r="BH111" s="38">
        <v>0</v>
      </c>
      <c r="BI111" s="38">
        <v>0</v>
      </c>
      <c r="BJ111" s="38">
        <v>0</v>
      </c>
      <c r="BK111" s="38">
        <v>1</v>
      </c>
      <c r="BL111" s="38">
        <v>0</v>
      </c>
      <c r="BM111" s="39">
        <v>0</v>
      </c>
      <c r="BN111" s="36">
        <v>0</v>
      </c>
      <c r="BO111" s="36">
        <f t="shared" si="43"/>
        <v>1</v>
      </c>
      <c r="BR111" s="33">
        <f>VLOOKUP($C178,BARRAS_REGION!$AA$4:$AL$1041,1+BR$2,0)</f>
        <v>0</v>
      </c>
      <c r="BS111" s="33">
        <f>VLOOKUP($C178,BARRAS_REGION!$AA$4:$AL$1041,1+BS$2,0)</f>
        <v>0</v>
      </c>
      <c r="BT111" s="33">
        <f>VLOOKUP($C178,BARRAS_REGION!$AA$4:$AL$1041,1+BT$2,0)</f>
        <v>0</v>
      </c>
      <c r="BU111" s="33">
        <f>VLOOKUP($C178,BARRAS_REGION!$AA$4:$AL$1041,1+BU$2,0)</f>
        <v>0</v>
      </c>
      <c r="BV111" s="33">
        <f>VLOOKUP($C178,BARRAS_REGION!$AA$4:$AL$1041,1+BV$2,0)</f>
        <v>1</v>
      </c>
      <c r="BW111" s="33">
        <f>VLOOKUP($C178,BARRAS_REGION!$AA$4:$AL$1041,1+BW$2,0)</f>
        <v>0</v>
      </c>
      <c r="BX111" s="33">
        <f>VLOOKUP($C178,BARRAS_REGION!$AA$4:$AL$1041,1+BX$2,0)</f>
        <v>0</v>
      </c>
      <c r="BY111" s="33">
        <f>VLOOKUP($C178,BARRAS_REGION!$AA$4:$AL$1041,1+BY$2,0)</f>
        <v>0</v>
      </c>
      <c r="BZ111" s="33">
        <f>VLOOKUP($C178,BARRAS_REGION!$AA$4:$AL$1041,1+BZ$2,0)</f>
        <v>0</v>
      </c>
      <c r="CA111" s="33">
        <f>VLOOKUP($C178,BARRAS_REGION!$AA$4:$AL$1041,1+CA$2,0)</f>
        <v>0</v>
      </c>
      <c r="CB111" s="33">
        <f>VLOOKUP($C178,BARRAS_REGION!$AA$4:$AL$1041,1+CB$2,0)</f>
        <v>0</v>
      </c>
      <c r="CC111" s="37">
        <f t="shared" si="44"/>
        <v>1</v>
      </c>
    </row>
    <row r="112" spans="1:81" ht="14.4" x14ac:dyDescent="0.3">
      <c r="A112" s="74">
        <f t="shared" si="28"/>
        <v>17</v>
      </c>
      <c r="B112" s="64">
        <v>2149987330132</v>
      </c>
      <c r="C112" s="68" t="s">
        <v>3198</v>
      </c>
      <c r="D112" s="64">
        <v>2149987330132</v>
      </c>
      <c r="E112" s="17" t="s">
        <v>1066</v>
      </c>
      <c r="F112" s="17" t="s">
        <v>3470</v>
      </c>
      <c r="G112" s="17">
        <v>14</v>
      </c>
      <c r="H112" s="64"/>
      <c r="J112" s="14">
        <f>+COUNTIF(MEDIDORES!G:G,C112)</f>
        <v>22</v>
      </c>
      <c r="N112" s="15"/>
      <c r="AH112" s="20" t="str">
        <f t="shared" si="45"/>
        <v>RETIRO________</v>
      </c>
      <c r="AI112" s="30">
        <f t="shared" si="41"/>
        <v>1</v>
      </c>
      <c r="AK112" s="26" t="s">
        <v>7691</v>
      </c>
      <c r="AL112" s="31">
        <v>999079</v>
      </c>
      <c r="AN112" t="e">
        <f t="shared" si="42"/>
        <v>#N/A</v>
      </c>
      <c r="AP112" s="20" t="e">
        <f t="shared" si="38"/>
        <v>#N/A</v>
      </c>
      <c r="AU112" s="20" t="e">
        <f t="shared" si="32"/>
        <v>#N/A</v>
      </c>
      <c r="AV112" s="20" t="e">
        <f t="shared" si="34"/>
        <v>#N/A</v>
      </c>
      <c r="BD112" s="32" t="str">
        <f t="shared" si="46"/>
        <v>013</v>
      </c>
      <c r="BG112" s="33">
        <v>0</v>
      </c>
      <c r="BH112" s="38">
        <v>0</v>
      </c>
      <c r="BI112" s="38">
        <v>0</v>
      </c>
      <c r="BJ112" s="38">
        <v>0</v>
      </c>
      <c r="BK112" s="38">
        <v>1</v>
      </c>
      <c r="BL112" s="38">
        <v>0</v>
      </c>
      <c r="BM112" s="39">
        <v>0</v>
      </c>
      <c r="BN112" s="36">
        <v>0</v>
      </c>
      <c r="BO112" s="36">
        <f t="shared" si="43"/>
        <v>1</v>
      </c>
      <c r="BR112" s="33">
        <f>VLOOKUP($C179,BARRAS_REGION!$AA$4:$AL$1041,1+BR$2,0)</f>
        <v>0</v>
      </c>
      <c r="BS112" s="33">
        <f>VLOOKUP($C179,BARRAS_REGION!$AA$4:$AL$1041,1+BS$2,0)</f>
        <v>0</v>
      </c>
      <c r="BT112" s="33">
        <f>VLOOKUP($C179,BARRAS_REGION!$AA$4:$AL$1041,1+BT$2,0)</f>
        <v>0</v>
      </c>
      <c r="BU112" s="33">
        <f>VLOOKUP($C179,BARRAS_REGION!$AA$4:$AL$1041,1+BU$2,0)</f>
        <v>0</v>
      </c>
      <c r="BV112" s="33">
        <f>VLOOKUP($C179,BARRAS_REGION!$AA$4:$AL$1041,1+BV$2,0)</f>
        <v>0</v>
      </c>
      <c r="BW112" s="33">
        <f>VLOOKUP($C179,BARRAS_REGION!$AA$4:$AL$1041,1+BW$2,0)</f>
        <v>0</v>
      </c>
      <c r="BX112" s="33">
        <f>VLOOKUP($C179,BARRAS_REGION!$AA$4:$AL$1041,1+BX$2,0)</f>
        <v>1</v>
      </c>
      <c r="BY112" s="33">
        <f>VLOOKUP($C179,BARRAS_REGION!$AA$4:$AL$1041,1+BY$2,0)</f>
        <v>0</v>
      </c>
      <c r="BZ112" s="33">
        <f>VLOOKUP($C179,BARRAS_REGION!$AA$4:$AL$1041,1+BZ$2,0)</f>
        <v>0</v>
      </c>
      <c r="CA112" s="33">
        <f>VLOOKUP($C179,BARRAS_REGION!$AA$4:$AL$1041,1+CA$2,0)</f>
        <v>0</v>
      </c>
      <c r="CB112" s="33">
        <f>VLOOKUP($C179,BARRAS_REGION!$AA$4:$AL$1041,1+CB$2,0)</f>
        <v>0</v>
      </c>
      <c r="CC112" s="37">
        <f t="shared" si="44"/>
        <v>1</v>
      </c>
    </row>
    <row r="113" spans="1:81" ht="14.4" x14ac:dyDescent="0.3">
      <c r="A113" s="74">
        <f t="shared" si="28"/>
        <v>17</v>
      </c>
      <c r="B113" s="64">
        <v>2089994330132</v>
      </c>
      <c r="C113" s="68" t="s">
        <v>1701</v>
      </c>
      <c r="D113" s="64">
        <v>2089994330132</v>
      </c>
      <c r="E113" s="18" t="s">
        <v>1066</v>
      </c>
      <c r="F113" s="17" t="s">
        <v>3459</v>
      </c>
      <c r="G113" s="17">
        <v>8</v>
      </c>
      <c r="H113" s="100"/>
      <c r="I113" s="101"/>
      <c r="J113" s="14">
        <f>+COUNTIF(MEDIDORES!G:G,C113)</f>
        <v>12</v>
      </c>
      <c r="N113" s="15"/>
      <c r="AH113" s="20" t="str">
        <f t="shared" si="45"/>
        <v>ROSARIO_______</v>
      </c>
      <c r="AI113" s="30">
        <f t="shared" si="41"/>
        <v>1</v>
      </c>
      <c r="AK113" s="26" t="s">
        <v>3378</v>
      </c>
      <c r="AL113" s="31">
        <v>999078</v>
      </c>
      <c r="AN113" t="e">
        <f t="shared" si="42"/>
        <v>#N/A</v>
      </c>
      <c r="AP113" s="20" t="e">
        <f t="shared" si="38"/>
        <v>#N/A</v>
      </c>
      <c r="AU113" s="20" t="e">
        <f t="shared" si="32"/>
        <v>#N/A</v>
      </c>
      <c r="AV113" s="20" t="e">
        <f t="shared" si="34"/>
        <v>#N/A</v>
      </c>
      <c r="BD113" s="32" t="str">
        <f t="shared" si="46"/>
        <v>013</v>
      </c>
      <c r="BG113" s="33">
        <v>0</v>
      </c>
      <c r="BH113" s="38">
        <v>0</v>
      </c>
      <c r="BI113" s="38">
        <v>0</v>
      </c>
      <c r="BJ113" s="38">
        <v>0</v>
      </c>
      <c r="BK113" s="38">
        <v>1</v>
      </c>
      <c r="BL113" s="38">
        <v>0</v>
      </c>
      <c r="BM113" s="39">
        <v>0</v>
      </c>
      <c r="BN113" s="36">
        <v>0</v>
      </c>
      <c r="BO113" s="36">
        <f t="shared" si="43"/>
        <v>1</v>
      </c>
      <c r="BR113" s="33">
        <f>VLOOKUP($C180,BARRAS_REGION!$AA$4:$AL$1041,1+BR$2,0)</f>
        <v>0</v>
      </c>
      <c r="BS113" s="33">
        <f>VLOOKUP($C180,BARRAS_REGION!$AA$4:$AL$1041,1+BS$2,0)</f>
        <v>0</v>
      </c>
      <c r="BT113" s="33">
        <f>VLOOKUP($C180,BARRAS_REGION!$AA$4:$AL$1041,1+BT$2,0)</f>
        <v>0</v>
      </c>
      <c r="BU113" s="33">
        <f>VLOOKUP($C180,BARRAS_REGION!$AA$4:$AL$1041,1+BU$2,0)</f>
        <v>0</v>
      </c>
      <c r="BV113" s="33">
        <f>VLOOKUP($C180,BARRAS_REGION!$AA$4:$AL$1041,1+BV$2,0)</f>
        <v>1</v>
      </c>
      <c r="BW113" s="33">
        <f>VLOOKUP($C180,BARRAS_REGION!$AA$4:$AL$1041,1+BW$2,0)</f>
        <v>0</v>
      </c>
      <c r="BX113" s="33">
        <f>VLOOKUP($C180,BARRAS_REGION!$AA$4:$AL$1041,1+BX$2,0)</f>
        <v>0</v>
      </c>
      <c r="BY113" s="33">
        <f>VLOOKUP($C180,BARRAS_REGION!$AA$4:$AL$1041,1+BY$2,0)</f>
        <v>0</v>
      </c>
      <c r="BZ113" s="33">
        <f>VLOOKUP($C180,BARRAS_REGION!$AA$4:$AL$1041,1+BZ$2,0)</f>
        <v>0</v>
      </c>
      <c r="CA113" s="33">
        <f>VLOOKUP($C180,BARRAS_REGION!$AA$4:$AL$1041,1+CA$2,0)</f>
        <v>0</v>
      </c>
      <c r="CB113" s="33">
        <f>VLOOKUP($C180,BARRAS_REGION!$AA$4:$AL$1041,1+CB$2,0)</f>
        <v>0</v>
      </c>
      <c r="CC113" s="37">
        <f t="shared" si="44"/>
        <v>1</v>
      </c>
    </row>
    <row r="114" spans="1:81" ht="14.4" x14ac:dyDescent="0.3">
      <c r="A114" s="74">
        <f t="shared" si="28"/>
        <v>17</v>
      </c>
      <c r="B114" s="64">
        <v>2089994280132</v>
      </c>
      <c r="C114" s="148" t="s">
        <v>221</v>
      </c>
      <c r="D114" s="64">
        <v>2089994280132</v>
      </c>
      <c r="E114" s="17" t="s">
        <v>1066</v>
      </c>
      <c r="F114" s="17" t="s">
        <v>3459</v>
      </c>
      <c r="G114" s="17">
        <v>8</v>
      </c>
      <c r="H114" s="100"/>
      <c r="I114" s="101"/>
      <c r="J114" s="14">
        <f>+COUNTIF(MEDIDORES!G:G,C114)</f>
        <v>21</v>
      </c>
      <c r="N114" s="15"/>
      <c r="AH114" s="20" t="str">
        <f t="shared" si="45"/>
        <v>RUCUE_________</v>
      </c>
      <c r="AI114" s="30">
        <f t="shared" si="41"/>
        <v>1</v>
      </c>
      <c r="AK114" s="26" t="s">
        <v>3379</v>
      </c>
      <c r="AL114" s="31">
        <v>999073</v>
      </c>
      <c r="AN114" t="e">
        <f t="shared" si="42"/>
        <v>#N/A</v>
      </c>
      <c r="AP114" s="20" t="e">
        <f t="shared" si="38"/>
        <v>#N/A</v>
      </c>
      <c r="AU114" s="20" t="e">
        <f t="shared" si="32"/>
        <v>#N/A</v>
      </c>
      <c r="AV114" s="20" t="e">
        <f t="shared" si="34"/>
        <v>#N/A</v>
      </c>
      <c r="BD114" s="32" t="str">
        <f t="shared" si="46"/>
        <v>023</v>
      </c>
      <c r="BG114" s="33">
        <v>0</v>
      </c>
      <c r="BH114" s="38">
        <v>0</v>
      </c>
      <c r="BI114" s="38">
        <v>0</v>
      </c>
      <c r="BJ114" s="38">
        <v>0</v>
      </c>
      <c r="BK114" s="38">
        <v>1</v>
      </c>
      <c r="BL114" s="38">
        <v>0</v>
      </c>
      <c r="BM114" s="39">
        <v>0</v>
      </c>
      <c r="BN114" s="36">
        <v>0</v>
      </c>
      <c r="BO114" s="36">
        <f t="shared" si="43"/>
        <v>1</v>
      </c>
      <c r="BR114" s="33">
        <f>VLOOKUP($C181,BARRAS_REGION!$AA$4:$AL$1041,1+BR$2,0)</f>
        <v>0</v>
      </c>
      <c r="BS114" s="33">
        <f>VLOOKUP($C181,BARRAS_REGION!$AA$4:$AL$1041,1+BS$2,0)</f>
        <v>0</v>
      </c>
      <c r="BT114" s="33">
        <f>VLOOKUP($C181,BARRAS_REGION!$AA$4:$AL$1041,1+BT$2,0)</f>
        <v>0</v>
      </c>
      <c r="BU114" s="33">
        <f>VLOOKUP($C181,BARRAS_REGION!$AA$4:$AL$1041,1+BU$2,0)</f>
        <v>0</v>
      </c>
      <c r="BV114" s="33">
        <f>VLOOKUP($C181,BARRAS_REGION!$AA$4:$AL$1041,1+BV$2,0)</f>
        <v>0</v>
      </c>
      <c r="BW114" s="33">
        <f>VLOOKUP($C181,BARRAS_REGION!$AA$4:$AL$1041,1+BW$2,0)</f>
        <v>0</v>
      </c>
      <c r="BX114" s="33">
        <f>VLOOKUP($C181,BARRAS_REGION!$AA$4:$AL$1041,1+BX$2,0)</f>
        <v>1</v>
      </c>
      <c r="BY114" s="33">
        <f>VLOOKUP($C181,BARRAS_REGION!$AA$4:$AL$1041,1+BY$2,0)</f>
        <v>0</v>
      </c>
      <c r="BZ114" s="33">
        <f>VLOOKUP($C181,BARRAS_REGION!$AA$4:$AL$1041,1+BZ$2,0)</f>
        <v>0</v>
      </c>
      <c r="CA114" s="33">
        <f>VLOOKUP($C181,BARRAS_REGION!$AA$4:$AL$1041,1+CA$2,0)</f>
        <v>0</v>
      </c>
      <c r="CB114" s="33">
        <f>VLOOKUP($C181,BARRAS_REGION!$AA$4:$AL$1041,1+CB$2,0)</f>
        <v>0</v>
      </c>
      <c r="CC114" s="37">
        <f t="shared" si="44"/>
        <v>1</v>
      </c>
    </row>
    <row r="115" spans="1:81" ht="14.4" x14ac:dyDescent="0.3">
      <c r="A115" s="74">
        <f t="shared" si="28"/>
        <v>17</v>
      </c>
      <c r="B115" s="64">
        <v>2069994080132</v>
      </c>
      <c r="C115" s="68" t="s">
        <v>1876</v>
      </c>
      <c r="D115" s="64">
        <v>2069994080132</v>
      </c>
      <c r="E115" s="17"/>
      <c r="F115" s="17" t="s">
        <v>3442</v>
      </c>
      <c r="G115" s="17">
        <v>13</v>
      </c>
      <c r="H115" s="100"/>
      <c r="I115" s="101"/>
      <c r="J115" s="14">
        <f>+COUNTIF(MEDIDORES!G:G,C115)</f>
        <v>12</v>
      </c>
      <c r="N115" s="15"/>
      <c r="AH115" s="20" t="str">
        <f t="shared" si="45"/>
        <v>S.CARLOS______</v>
      </c>
      <c r="AI115" s="30">
        <f t="shared" si="41"/>
        <v>0</v>
      </c>
      <c r="AK115" s="26" t="s">
        <v>3380</v>
      </c>
      <c r="AL115" s="31">
        <v>999068</v>
      </c>
      <c r="AN115">
        <f t="shared" si="42"/>
        <v>998993</v>
      </c>
      <c r="AP115" s="20" t="str">
        <f t="shared" si="38"/>
        <v>998993</v>
      </c>
      <c r="AU115" s="20" t="str">
        <f t="shared" si="32"/>
        <v>208998993013</v>
      </c>
      <c r="AV115" s="20" t="str">
        <f t="shared" si="34"/>
        <v>208998993013</v>
      </c>
      <c r="BD115" s="32" t="str">
        <f t="shared" si="46"/>
        <v>013</v>
      </c>
      <c r="BG115" s="33">
        <v>0</v>
      </c>
      <c r="BH115" s="38">
        <v>0</v>
      </c>
      <c r="BI115" s="38">
        <v>0</v>
      </c>
      <c r="BJ115" s="38">
        <v>0</v>
      </c>
      <c r="BK115" s="38">
        <v>1</v>
      </c>
      <c r="BL115" s="38">
        <v>0</v>
      </c>
      <c r="BM115" s="39">
        <v>0</v>
      </c>
      <c r="BN115" s="36">
        <v>0</v>
      </c>
      <c r="BO115" s="36">
        <f t="shared" si="43"/>
        <v>1</v>
      </c>
      <c r="BR115" s="33">
        <f>VLOOKUP($C182,BARRAS_REGION!$AA$4:$AL$1041,1+BR$2,0)</f>
        <v>0</v>
      </c>
      <c r="BS115" s="33">
        <f>VLOOKUP($C182,BARRAS_REGION!$AA$4:$AL$1041,1+BS$2,0)</f>
        <v>0</v>
      </c>
      <c r="BT115" s="33">
        <f>VLOOKUP($C182,BARRAS_REGION!$AA$4:$AL$1041,1+BT$2,0)</f>
        <v>0</v>
      </c>
      <c r="BU115" s="33">
        <f>VLOOKUP($C182,BARRAS_REGION!$AA$4:$AL$1041,1+BU$2,0)</f>
        <v>0</v>
      </c>
      <c r="BV115" s="33">
        <f>VLOOKUP($C182,BARRAS_REGION!$AA$4:$AL$1041,1+BV$2,0)</f>
        <v>0</v>
      </c>
      <c r="BW115" s="33">
        <f>VLOOKUP($C182,BARRAS_REGION!$AA$4:$AL$1041,1+BW$2,0)</f>
        <v>0</v>
      </c>
      <c r="BX115" s="33">
        <f>VLOOKUP($C182,BARRAS_REGION!$AA$4:$AL$1041,1+BX$2,0)</f>
        <v>1</v>
      </c>
      <c r="BY115" s="33">
        <f>VLOOKUP($C182,BARRAS_REGION!$AA$4:$AL$1041,1+BY$2,0)</f>
        <v>0</v>
      </c>
      <c r="BZ115" s="33">
        <f>VLOOKUP($C182,BARRAS_REGION!$AA$4:$AL$1041,1+BZ$2,0)</f>
        <v>0</v>
      </c>
      <c r="CA115" s="33">
        <f>VLOOKUP($C182,BARRAS_REGION!$AA$4:$AL$1041,1+CA$2,0)</f>
        <v>0</v>
      </c>
      <c r="CB115" s="33">
        <f>VLOOKUP($C182,BARRAS_REGION!$AA$4:$AL$1041,1+CB$2,0)</f>
        <v>0</v>
      </c>
      <c r="CC115" s="37">
        <f t="shared" si="44"/>
        <v>1</v>
      </c>
    </row>
    <row r="116" spans="1:81" ht="14.4" x14ac:dyDescent="0.3">
      <c r="A116" s="74">
        <f t="shared" si="28"/>
        <v>17</v>
      </c>
      <c r="B116" s="64">
        <v>2089993980152</v>
      </c>
      <c r="C116" s="149" t="s">
        <v>219</v>
      </c>
      <c r="D116" s="64">
        <v>2089993980152</v>
      </c>
      <c r="E116" s="18"/>
      <c r="F116" s="17" t="s">
        <v>3459</v>
      </c>
      <c r="G116" s="17">
        <v>8</v>
      </c>
      <c r="H116" s="64"/>
      <c r="J116" s="14">
        <f>+COUNTIF(MEDIDORES!G:G,C116)</f>
        <v>11</v>
      </c>
      <c r="N116" s="15"/>
      <c r="AH116" s="20" t="str">
        <f t="shared" si="45"/>
        <v>S.F.MOSTAZAL__</v>
      </c>
      <c r="AI116" s="30">
        <f t="shared" si="41"/>
        <v>0</v>
      </c>
      <c r="AK116" s="26" t="s">
        <v>3381</v>
      </c>
      <c r="AL116" s="31">
        <v>999058</v>
      </c>
      <c r="AN116">
        <f t="shared" si="42"/>
        <v>998988</v>
      </c>
      <c r="AP116" s="20" t="str">
        <f t="shared" si="38"/>
        <v>998988</v>
      </c>
      <c r="AU116" s="20" t="str">
        <f t="shared" si="32"/>
        <v>213998988013</v>
      </c>
      <c r="AV116" s="20" t="str">
        <f t="shared" si="34"/>
        <v>213998988013</v>
      </c>
      <c r="BD116" s="32" t="str">
        <f t="shared" si="46"/>
        <v>013</v>
      </c>
      <c r="BG116" s="33">
        <v>0</v>
      </c>
      <c r="BH116" s="38">
        <v>0</v>
      </c>
      <c r="BI116" s="38">
        <v>0</v>
      </c>
      <c r="BJ116" s="38">
        <v>0</v>
      </c>
      <c r="BK116" s="38">
        <v>1</v>
      </c>
      <c r="BL116" s="38">
        <v>0</v>
      </c>
      <c r="BM116" s="39">
        <v>0</v>
      </c>
      <c r="BN116" s="36">
        <v>0</v>
      </c>
      <c r="BO116" s="36">
        <f t="shared" si="43"/>
        <v>1</v>
      </c>
      <c r="BR116" s="33">
        <f>VLOOKUP($C183,BARRAS_REGION!$AA$4:$AL$1041,1+BR$2,0)</f>
        <v>0</v>
      </c>
      <c r="BS116" s="33">
        <f>VLOOKUP($C183,BARRAS_REGION!$AA$4:$AL$1041,1+BS$2,0)</f>
        <v>0</v>
      </c>
      <c r="BT116" s="33">
        <f>VLOOKUP($C183,BARRAS_REGION!$AA$4:$AL$1041,1+BT$2,0)</f>
        <v>0</v>
      </c>
      <c r="BU116" s="33">
        <f>VLOOKUP($C183,BARRAS_REGION!$AA$4:$AL$1041,1+BU$2,0)</f>
        <v>0</v>
      </c>
      <c r="BV116" s="33">
        <f>VLOOKUP($C183,BARRAS_REGION!$AA$4:$AL$1041,1+BV$2,0)</f>
        <v>0</v>
      </c>
      <c r="BW116" s="33">
        <f>VLOOKUP($C183,BARRAS_REGION!$AA$4:$AL$1041,1+BW$2,0)</f>
        <v>0</v>
      </c>
      <c r="BX116" s="33">
        <f>VLOOKUP($C183,BARRAS_REGION!$AA$4:$AL$1041,1+BX$2,0)</f>
        <v>0</v>
      </c>
      <c r="BY116" s="33">
        <f>VLOOKUP($C183,BARRAS_REGION!$AA$4:$AL$1041,1+BY$2,0)</f>
        <v>0</v>
      </c>
      <c r="BZ116" s="33">
        <f>VLOOKUP($C183,BARRAS_REGION!$AA$4:$AL$1041,1+BZ$2,0)</f>
        <v>0</v>
      </c>
      <c r="CA116" s="33">
        <f>VLOOKUP($C183,BARRAS_REGION!$AA$4:$AL$1041,1+CA$2,0)</f>
        <v>1</v>
      </c>
      <c r="CB116" s="33">
        <f>VLOOKUP($C183,BARRAS_REGION!$AA$4:$AL$1041,1+CB$2,0)</f>
        <v>0</v>
      </c>
      <c r="CC116" s="37">
        <f t="shared" si="44"/>
        <v>1</v>
      </c>
    </row>
    <row r="117" spans="1:81" ht="14.4" x14ac:dyDescent="0.3">
      <c r="A117" s="74">
        <f t="shared" si="28"/>
        <v>17</v>
      </c>
      <c r="B117" s="64">
        <v>2069993880132</v>
      </c>
      <c r="C117" s="68" t="s">
        <v>220</v>
      </c>
      <c r="D117" s="64">
        <v>2069993880132</v>
      </c>
      <c r="E117" s="17"/>
      <c r="F117" s="17" t="s">
        <v>3442</v>
      </c>
      <c r="G117" s="17">
        <v>13</v>
      </c>
      <c r="H117" s="64"/>
      <c r="J117" s="14">
        <f>+COUNTIF(MEDIDORES!G:G,C117)</f>
        <v>10</v>
      </c>
      <c r="N117" s="15"/>
      <c r="AH117" s="20" t="str">
        <f>IF(LEN(C185)=17,LEFT(C185,14),-1)</f>
        <v>S.FERNANDO____</v>
      </c>
      <c r="AI117" s="30">
        <f t="shared" si="41"/>
        <v>0</v>
      </c>
      <c r="AK117" s="26" t="s">
        <v>3382</v>
      </c>
      <c r="AL117" s="31">
        <v>999053</v>
      </c>
      <c r="AN117">
        <f t="shared" si="42"/>
        <v>998983</v>
      </c>
      <c r="AP117" s="20" t="str">
        <f t="shared" si="38"/>
        <v>998983</v>
      </c>
      <c r="AU117" s="20" t="str">
        <f t="shared" si="32"/>
        <v>206998983015</v>
      </c>
      <c r="AV117" s="20" t="str">
        <f t="shared" si="34"/>
        <v>206998983015</v>
      </c>
      <c r="BD117" s="32" t="str">
        <f>+RIGHT(C185,3)</f>
        <v>015</v>
      </c>
      <c r="BG117" s="33">
        <v>0</v>
      </c>
      <c r="BH117" s="38">
        <v>0</v>
      </c>
      <c r="BI117" s="38">
        <v>0</v>
      </c>
      <c r="BJ117" s="38">
        <v>0</v>
      </c>
      <c r="BK117" s="38">
        <v>1</v>
      </c>
      <c r="BL117" s="38">
        <v>0</v>
      </c>
      <c r="BM117" s="39">
        <v>0</v>
      </c>
      <c r="BN117" s="36">
        <v>0</v>
      </c>
      <c r="BO117" s="36">
        <f t="shared" si="43"/>
        <v>1</v>
      </c>
      <c r="BR117" s="33">
        <f>VLOOKUP($C185,BARRAS_REGION!$AA$4:$AL$1041,1+BR$2,0)</f>
        <v>0</v>
      </c>
      <c r="BS117" s="33">
        <f>VLOOKUP($C185,BARRAS_REGION!$AA$4:$AL$1041,1+BS$2,0)</f>
        <v>0</v>
      </c>
      <c r="BT117" s="33">
        <f>VLOOKUP($C185,BARRAS_REGION!$AA$4:$AL$1041,1+BT$2,0)</f>
        <v>0</v>
      </c>
      <c r="BU117" s="33">
        <f>VLOOKUP($C185,BARRAS_REGION!$AA$4:$AL$1041,1+BU$2,0)</f>
        <v>0</v>
      </c>
      <c r="BV117" s="33">
        <f>VLOOKUP($C185,BARRAS_REGION!$AA$4:$AL$1041,1+BV$2,0)</f>
        <v>1</v>
      </c>
      <c r="BW117" s="33">
        <f>VLOOKUP($C185,BARRAS_REGION!$AA$4:$AL$1041,1+BW$2,0)</f>
        <v>0</v>
      </c>
      <c r="BX117" s="33">
        <f>VLOOKUP($C185,BARRAS_REGION!$AA$4:$AL$1041,1+BX$2,0)</f>
        <v>0</v>
      </c>
      <c r="BY117" s="33">
        <f>VLOOKUP($C185,BARRAS_REGION!$AA$4:$AL$1041,1+BY$2,0)</f>
        <v>0</v>
      </c>
      <c r="BZ117" s="33">
        <f>VLOOKUP($C185,BARRAS_REGION!$AA$4:$AL$1041,1+BZ$2,0)</f>
        <v>0</v>
      </c>
      <c r="CA117" s="33">
        <f>VLOOKUP($C185,BARRAS_REGION!$AA$4:$AL$1041,1+CA$2,0)</f>
        <v>0</v>
      </c>
      <c r="CB117" s="33">
        <f>VLOOKUP($C185,BARRAS_REGION!$AA$4:$AL$1041,1+CB$2,0)</f>
        <v>0</v>
      </c>
      <c r="CC117" s="37">
        <f t="shared" si="44"/>
        <v>1</v>
      </c>
    </row>
    <row r="118" spans="1:81" ht="14.4" x14ac:dyDescent="0.3">
      <c r="A118" s="74">
        <f t="shared" si="28"/>
        <v>17</v>
      </c>
      <c r="B118" s="64">
        <v>2089993832203</v>
      </c>
      <c r="C118" s="148" t="s">
        <v>3165</v>
      </c>
      <c r="D118" s="64">
        <v>2089993832203</v>
      </c>
      <c r="E118" s="17"/>
      <c r="F118" s="17" t="s">
        <v>3459</v>
      </c>
      <c r="G118" s="17">
        <v>8</v>
      </c>
      <c r="H118" s="64"/>
      <c r="J118" s="14">
        <f>+COUNTIF(MEDIDORES!G:G,C118)</f>
        <v>6</v>
      </c>
      <c r="N118" s="15"/>
      <c r="AH118" s="20" t="str">
        <f t="shared" ref="AH118:AH124" si="47">IF(LEN(C187)=17,LEFT(C187,14),-1)</f>
        <v>S.GREGORIO____</v>
      </c>
      <c r="AI118" s="30">
        <f t="shared" si="41"/>
        <v>0</v>
      </c>
      <c r="AK118" s="26" t="s">
        <v>3383</v>
      </c>
      <c r="AL118" s="31">
        <v>999048</v>
      </c>
      <c r="AN118">
        <f t="shared" si="42"/>
        <v>998978</v>
      </c>
      <c r="AP118" s="20" t="str">
        <f t="shared" si="38"/>
        <v>998978</v>
      </c>
      <c r="AU118" s="20" t="str">
        <f t="shared" si="32"/>
        <v>207998978013</v>
      </c>
      <c r="AV118" s="20" t="str">
        <f t="shared" si="34"/>
        <v>207998978013</v>
      </c>
      <c r="BD118" s="32" t="str">
        <f t="shared" ref="BD118:BD124" si="48">+RIGHT(C187,3)</f>
        <v>013</v>
      </c>
      <c r="BG118" s="33">
        <v>0</v>
      </c>
      <c r="BH118" s="38">
        <v>0</v>
      </c>
      <c r="BI118" s="38">
        <v>0</v>
      </c>
      <c r="BJ118" s="38">
        <v>0</v>
      </c>
      <c r="BK118" s="38">
        <v>1</v>
      </c>
      <c r="BL118" s="38">
        <v>0</v>
      </c>
      <c r="BM118" s="39">
        <v>0</v>
      </c>
      <c r="BN118" s="36">
        <v>0</v>
      </c>
      <c r="BO118" s="36">
        <f t="shared" si="43"/>
        <v>1</v>
      </c>
      <c r="BR118" s="33">
        <f>VLOOKUP($C187,BARRAS_REGION!$AA$4:$AL$1041,1+BR$2,0)</f>
        <v>0</v>
      </c>
      <c r="BS118" s="33">
        <f>VLOOKUP($C187,BARRAS_REGION!$AA$4:$AL$1041,1+BS$2,0)</f>
        <v>0</v>
      </c>
      <c r="BT118" s="33">
        <f>VLOOKUP($C187,BARRAS_REGION!$AA$4:$AL$1041,1+BT$2,0)</f>
        <v>0</v>
      </c>
      <c r="BU118" s="33">
        <f>VLOOKUP($C187,BARRAS_REGION!$AA$4:$AL$1041,1+BU$2,0)</f>
        <v>0</v>
      </c>
      <c r="BV118" s="33">
        <f>VLOOKUP($C187,BARRAS_REGION!$AA$4:$AL$1041,1+BV$2,0)</f>
        <v>0</v>
      </c>
      <c r="BW118" s="33">
        <f>VLOOKUP($C187,BARRAS_REGION!$AA$4:$AL$1041,1+BW$2,0)</f>
        <v>1</v>
      </c>
      <c r="BX118" s="33">
        <f>VLOOKUP($C187,BARRAS_REGION!$AA$4:$AL$1041,1+BX$2,0)</f>
        <v>0</v>
      </c>
      <c r="BY118" s="33">
        <f>VLOOKUP($C187,BARRAS_REGION!$AA$4:$AL$1041,1+BY$2,0)</f>
        <v>0</v>
      </c>
      <c r="BZ118" s="33">
        <f>VLOOKUP($C187,BARRAS_REGION!$AA$4:$AL$1041,1+BZ$2,0)</f>
        <v>0</v>
      </c>
      <c r="CA118" s="33">
        <f>VLOOKUP($C187,BARRAS_REGION!$AA$4:$AL$1041,1+CA$2,0)</f>
        <v>0</v>
      </c>
      <c r="CB118" s="33">
        <f>VLOOKUP($C187,BARRAS_REGION!$AA$4:$AL$1041,1+CB$2,0)</f>
        <v>0</v>
      </c>
      <c r="CC118" s="37">
        <f t="shared" si="44"/>
        <v>1</v>
      </c>
    </row>
    <row r="119" spans="1:81" ht="14.4" x14ac:dyDescent="0.3">
      <c r="A119" s="74">
        <f t="shared" si="28"/>
        <v>17</v>
      </c>
      <c r="B119" s="64">
        <v>2149993730232</v>
      </c>
      <c r="C119" s="68" t="s">
        <v>2226</v>
      </c>
      <c r="D119" s="64">
        <v>2149993730232</v>
      </c>
      <c r="E119" s="18"/>
      <c r="F119" s="17" t="s">
        <v>3470</v>
      </c>
      <c r="G119" s="17">
        <v>14</v>
      </c>
      <c r="H119" s="64"/>
      <c r="J119" s="14">
        <f>+COUNTIF(MEDIDORES!G:G,C119)</f>
        <v>14</v>
      </c>
      <c r="N119" s="15"/>
      <c r="AH119" s="20" t="str">
        <f t="shared" si="47"/>
        <v>S.GREGORIO____</v>
      </c>
      <c r="AI119" s="30">
        <f t="shared" si="41"/>
        <v>0</v>
      </c>
      <c r="AK119" s="26" t="s">
        <v>3384</v>
      </c>
      <c r="AL119" s="31">
        <v>999043</v>
      </c>
      <c r="AN119">
        <f t="shared" si="42"/>
        <v>998978</v>
      </c>
      <c r="AP119" s="20" t="str">
        <f t="shared" ref="AP119:AP188" si="49">+IF(LEN(AN119)=6,"",IF(LEN(AN119)=5,"0",IF(LEN(AN119)=4,"00",IF(LEN(AN119)=3,"000",IF(LEN(AN119)=2,"0000","00000")))))&amp;AN119</f>
        <v>998978</v>
      </c>
      <c r="AU119" s="20" t="str">
        <f t="shared" si="32"/>
        <v>207998978066</v>
      </c>
      <c r="AV119" s="20" t="str">
        <f t="shared" si="34"/>
        <v>207998978066</v>
      </c>
      <c r="BD119" s="32" t="str">
        <f t="shared" si="48"/>
        <v>066</v>
      </c>
      <c r="BG119" s="33">
        <v>0</v>
      </c>
      <c r="BH119" s="38">
        <v>0</v>
      </c>
      <c r="BI119" s="38">
        <v>0</v>
      </c>
      <c r="BJ119" s="38">
        <v>0</v>
      </c>
      <c r="BK119" s="38">
        <v>1</v>
      </c>
      <c r="BL119" s="38">
        <v>0</v>
      </c>
      <c r="BM119" s="39">
        <v>0</v>
      </c>
      <c r="BN119" s="36">
        <v>0</v>
      </c>
      <c r="BO119" s="36">
        <f t="shared" si="43"/>
        <v>1</v>
      </c>
      <c r="BR119" s="33">
        <f>VLOOKUP($C188,BARRAS_REGION!$AA$4:$AL$1041,1+BR$2,0)</f>
        <v>0</v>
      </c>
      <c r="BS119" s="33">
        <f>VLOOKUP($C188,BARRAS_REGION!$AA$4:$AL$1041,1+BS$2,0)</f>
        <v>0</v>
      </c>
      <c r="BT119" s="33">
        <f>VLOOKUP($C188,BARRAS_REGION!$AA$4:$AL$1041,1+BT$2,0)</f>
        <v>0</v>
      </c>
      <c r="BU119" s="33">
        <f>VLOOKUP($C188,BARRAS_REGION!$AA$4:$AL$1041,1+BU$2,0)</f>
        <v>0</v>
      </c>
      <c r="BV119" s="33">
        <f>VLOOKUP($C188,BARRAS_REGION!$AA$4:$AL$1041,1+BV$2,0)</f>
        <v>0</v>
      </c>
      <c r="BW119" s="33">
        <f>VLOOKUP($C188,BARRAS_REGION!$AA$4:$AL$1041,1+BW$2,0)</f>
        <v>1</v>
      </c>
      <c r="BX119" s="33">
        <f>VLOOKUP($C188,BARRAS_REGION!$AA$4:$AL$1041,1+BX$2,0)</f>
        <v>0</v>
      </c>
      <c r="BY119" s="33">
        <f>VLOOKUP($C188,BARRAS_REGION!$AA$4:$AL$1041,1+BY$2,0)</f>
        <v>0</v>
      </c>
      <c r="BZ119" s="33">
        <f>VLOOKUP($C188,BARRAS_REGION!$AA$4:$AL$1041,1+BZ$2,0)</f>
        <v>0</v>
      </c>
      <c r="CA119" s="33">
        <f>VLOOKUP($C188,BARRAS_REGION!$AA$4:$AL$1041,1+CA$2,0)</f>
        <v>0</v>
      </c>
      <c r="CB119" s="33">
        <f>VLOOKUP($C188,BARRAS_REGION!$AA$4:$AL$1041,1+CB$2,0)</f>
        <v>0</v>
      </c>
      <c r="CC119" s="37">
        <f t="shared" si="44"/>
        <v>1</v>
      </c>
    </row>
    <row r="120" spans="1:81" ht="14.4" x14ac:dyDescent="0.3">
      <c r="A120" s="74">
        <f t="shared" si="28"/>
        <v>17</v>
      </c>
      <c r="B120" s="64">
        <v>2079993680152</v>
      </c>
      <c r="C120" s="149" t="s">
        <v>222</v>
      </c>
      <c r="D120" s="64">
        <v>2079993680152</v>
      </c>
      <c r="E120" s="5"/>
      <c r="F120" s="17" t="s">
        <v>3456</v>
      </c>
      <c r="G120" s="17">
        <v>7</v>
      </c>
      <c r="H120" s="64"/>
      <c r="J120" s="14">
        <f>+COUNTIF(MEDIDORES!G:G,C120)</f>
        <v>9</v>
      </c>
      <c r="N120" s="15"/>
      <c r="AH120" s="20" t="str">
        <f t="shared" si="47"/>
        <v>S.JAVIER______</v>
      </c>
      <c r="AI120" s="30">
        <f t="shared" si="41"/>
        <v>0</v>
      </c>
      <c r="AK120" s="26" t="s">
        <v>3385</v>
      </c>
      <c r="AL120" s="31">
        <v>999038</v>
      </c>
      <c r="AN120">
        <f t="shared" si="42"/>
        <v>998973</v>
      </c>
      <c r="AP120" s="20" t="str">
        <f t="shared" si="49"/>
        <v>998973</v>
      </c>
      <c r="AU120" s="20" t="str">
        <f t="shared" si="32"/>
        <v>207998973023</v>
      </c>
      <c r="AV120" s="20" t="str">
        <f t="shared" si="34"/>
        <v>207998973023</v>
      </c>
      <c r="BD120" s="32" t="str">
        <f t="shared" si="48"/>
        <v>023</v>
      </c>
      <c r="BG120" s="33">
        <v>0</v>
      </c>
      <c r="BH120" s="38">
        <v>0</v>
      </c>
      <c r="BI120" s="38">
        <v>0</v>
      </c>
      <c r="BJ120" s="38">
        <v>0</v>
      </c>
      <c r="BK120" s="38">
        <v>1</v>
      </c>
      <c r="BL120" s="38">
        <v>0</v>
      </c>
      <c r="BM120" s="39">
        <v>0</v>
      </c>
      <c r="BN120" s="36">
        <v>0</v>
      </c>
      <c r="BO120" s="36">
        <f t="shared" si="43"/>
        <v>1</v>
      </c>
      <c r="BR120" s="33">
        <f>VLOOKUP($C189,BARRAS_REGION!$AA$4:$AL$1041,1+BR$2,0)</f>
        <v>0</v>
      </c>
      <c r="BS120" s="33">
        <f>VLOOKUP($C189,BARRAS_REGION!$AA$4:$AL$1041,1+BS$2,0)</f>
        <v>0</v>
      </c>
      <c r="BT120" s="33">
        <f>VLOOKUP($C189,BARRAS_REGION!$AA$4:$AL$1041,1+BT$2,0)</f>
        <v>0</v>
      </c>
      <c r="BU120" s="33">
        <f>VLOOKUP($C189,BARRAS_REGION!$AA$4:$AL$1041,1+BU$2,0)</f>
        <v>0</v>
      </c>
      <c r="BV120" s="33">
        <f>VLOOKUP($C189,BARRAS_REGION!$AA$4:$AL$1041,1+BV$2,0)</f>
        <v>0</v>
      </c>
      <c r="BW120" s="33">
        <f>VLOOKUP($C189,BARRAS_REGION!$AA$4:$AL$1041,1+BW$2,0)</f>
        <v>1</v>
      </c>
      <c r="BX120" s="33">
        <f>VLOOKUP($C189,BARRAS_REGION!$AA$4:$AL$1041,1+BX$2,0)</f>
        <v>0</v>
      </c>
      <c r="BY120" s="33">
        <f>VLOOKUP($C189,BARRAS_REGION!$AA$4:$AL$1041,1+BY$2,0)</f>
        <v>0</v>
      </c>
      <c r="BZ120" s="33">
        <f>VLOOKUP($C189,BARRAS_REGION!$AA$4:$AL$1041,1+BZ$2,0)</f>
        <v>0</v>
      </c>
      <c r="CA120" s="33">
        <f>VLOOKUP($C189,BARRAS_REGION!$AA$4:$AL$1041,1+CA$2,0)</f>
        <v>0</v>
      </c>
      <c r="CB120" s="33">
        <f>VLOOKUP($C189,BARRAS_REGION!$AA$4:$AL$1041,1+CB$2,0)</f>
        <v>0</v>
      </c>
      <c r="CC120" s="37">
        <f t="shared" si="44"/>
        <v>1</v>
      </c>
    </row>
    <row r="121" spans="1:81" ht="14.4" x14ac:dyDescent="0.3">
      <c r="A121" s="74">
        <f t="shared" si="28"/>
        <v>17</v>
      </c>
      <c r="B121" s="64">
        <v>2109993630232</v>
      </c>
      <c r="C121" s="149" t="s">
        <v>1825</v>
      </c>
      <c r="D121" s="64">
        <v>2109993630232</v>
      </c>
      <c r="E121" s="18"/>
      <c r="F121" s="17" t="s">
        <v>6555</v>
      </c>
      <c r="G121" s="17">
        <v>10</v>
      </c>
      <c r="H121" s="64"/>
      <c r="J121" s="14">
        <f>+COUNTIF(MEDIDORES!G:G,C121)</f>
        <v>112</v>
      </c>
      <c r="N121" s="15"/>
      <c r="AH121" s="20" t="str">
        <f t="shared" si="47"/>
        <v>S.MIGUEL______</v>
      </c>
      <c r="AI121" s="30">
        <f t="shared" ref="AI121:AI152" si="50">IF(ISERROR(VLOOKUP(AH121,$AK:$AL,1,0)),1,0)</f>
        <v>0</v>
      </c>
      <c r="AK121" s="26" t="s">
        <v>3386</v>
      </c>
      <c r="AL121" s="31">
        <v>999033</v>
      </c>
      <c r="AN121">
        <f t="shared" si="42"/>
        <v>998968</v>
      </c>
      <c r="AP121" s="20" t="str">
        <f t="shared" si="49"/>
        <v>998968</v>
      </c>
      <c r="AU121" s="20" t="str">
        <f t="shared" si="32"/>
        <v>207998968013</v>
      </c>
      <c r="AV121" s="20" t="str">
        <f t="shared" si="34"/>
        <v>207998968013</v>
      </c>
      <c r="BD121" s="32" t="str">
        <f t="shared" si="48"/>
        <v>013</v>
      </c>
      <c r="BG121" s="33">
        <v>0</v>
      </c>
      <c r="BH121" s="38">
        <v>0</v>
      </c>
      <c r="BI121" s="38">
        <v>0</v>
      </c>
      <c r="BJ121" s="38">
        <v>0</v>
      </c>
      <c r="BK121" s="38">
        <v>1</v>
      </c>
      <c r="BL121" s="38">
        <v>0</v>
      </c>
      <c r="BM121" s="39">
        <v>0</v>
      </c>
      <c r="BN121" s="36">
        <v>0</v>
      </c>
      <c r="BO121" s="36">
        <f t="shared" si="43"/>
        <v>1</v>
      </c>
      <c r="BR121" s="33">
        <f>VLOOKUP($C190,BARRAS_REGION!$AA$4:$AL$1041,1+BR$2,0)</f>
        <v>0</v>
      </c>
      <c r="BS121" s="33">
        <f>VLOOKUP($C190,BARRAS_REGION!$AA$4:$AL$1041,1+BS$2,0)</f>
        <v>0</v>
      </c>
      <c r="BT121" s="33">
        <f>VLOOKUP($C190,BARRAS_REGION!$AA$4:$AL$1041,1+BT$2,0)</f>
        <v>0</v>
      </c>
      <c r="BU121" s="33">
        <f>VLOOKUP($C190,BARRAS_REGION!$AA$4:$AL$1041,1+BU$2,0)</f>
        <v>0</v>
      </c>
      <c r="BV121" s="33">
        <f>VLOOKUP($C190,BARRAS_REGION!$AA$4:$AL$1041,1+BV$2,0)</f>
        <v>0</v>
      </c>
      <c r="BW121" s="33">
        <f>VLOOKUP($C190,BARRAS_REGION!$AA$4:$AL$1041,1+BW$2,0)</f>
        <v>1</v>
      </c>
      <c r="BX121" s="33">
        <f>VLOOKUP($C190,BARRAS_REGION!$AA$4:$AL$1041,1+BX$2,0)</f>
        <v>0</v>
      </c>
      <c r="BY121" s="33">
        <f>VLOOKUP($C190,BARRAS_REGION!$AA$4:$AL$1041,1+BY$2,0)</f>
        <v>0</v>
      </c>
      <c r="BZ121" s="33">
        <f>VLOOKUP($C190,BARRAS_REGION!$AA$4:$AL$1041,1+BZ$2,0)</f>
        <v>0</v>
      </c>
      <c r="CA121" s="33">
        <f>VLOOKUP($C190,BARRAS_REGION!$AA$4:$AL$1041,1+CA$2,0)</f>
        <v>0</v>
      </c>
      <c r="CB121" s="33">
        <f>VLOOKUP($C190,BARRAS_REGION!$AA$4:$AL$1041,1+CB$2,0)</f>
        <v>0</v>
      </c>
      <c r="CC121" s="37">
        <f t="shared" si="44"/>
        <v>1</v>
      </c>
    </row>
    <row r="122" spans="1:81" ht="14.4" x14ac:dyDescent="0.3">
      <c r="A122" s="74">
        <f>+LEN(C122)</f>
        <v>17</v>
      </c>
      <c r="B122" s="64">
        <v>2109993630662</v>
      </c>
      <c r="C122" s="149" t="s">
        <v>1301</v>
      </c>
      <c r="D122" s="64">
        <v>2109993630662</v>
      </c>
      <c r="E122" s="18"/>
      <c r="F122" s="17" t="s">
        <v>6555</v>
      </c>
      <c r="G122" s="17">
        <v>10</v>
      </c>
      <c r="H122" s="64"/>
      <c r="J122" s="14">
        <f>+COUNTIF(MEDIDORES!G:G,C122)</f>
        <v>2</v>
      </c>
      <c r="N122" s="15"/>
      <c r="AH122" s="99" t="str">
        <f t="shared" si="47"/>
        <v>S.RAFAEL_S____</v>
      </c>
      <c r="AI122" s="30">
        <f t="shared" si="50"/>
        <v>0</v>
      </c>
      <c r="AK122" s="26" t="s">
        <v>3387</v>
      </c>
      <c r="AL122" s="31">
        <v>999028</v>
      </c>
      <c r="AN122">
        <f t="shared" si="42"/>
        <v>998953</v>
      </c>
      <c r="AP122" s="20" t="str">
        <f t="shared" si="49"/>
        <v>998953</v>
      </c>
      <c r="AU122" s="20" t="str">
        <f t="shared" si="32"/>
        <v>207998953013</v>
      </c>
      <c r="AV122" s="20" t="str">
        <f t="shared" si="34"/>
        <v>207998953013</v>
      </c>
      <c r="BD122" s="32" t="str">
        <f t="shared" si="48"/>
        <v>013</v>
      </c>
      <c r="BG122" s="33">
        <v>0</v>
      </c>
      <c r="BH122" s="38">
        <v>0</v>
      </c>
      <c r="BI122" s="38">
        <v>0</v>
      </c>
      <c r="BJ122" s="38">
        <v>0</v>
      </c>
      <c r="BK122" s="38">
        <v>1</v>
      </c>
      <c r="BL122" s="38">
        <v>0</v>
      </c>
      <c r="BM122" s="39">
        <v>0</v>
      </c>
      <c r="BN122" s="36">
        <v>0</v>
      </c>
      <c r="BO122" s="36">
        <f>+SUM(BG122:BN122)</f>
        <v>1</v>
      </c>
      <c r="BR122" s="33">
        <f>VLOOKUP($C191,BARRAS_REGION!$AA$4:$AL$1041,1+BR$2,0)</f>
        <v>0</v>
      </c>
      <c r="BS122" s="33">
        <f>VLOOKUP($C191,BARRAS_REGION!$AA$4:$AL$1041,1+BS$2,0)</f>
        <v>0</v>
      </c>
      <c r="BT122" s="33">
        <f>VLOOKUP($C191,BARRAS_REGION!$AA$4:$AL$1041,1+BT$2,0)</f>
        <v>0</v>
      </c>
      <c r="BU122" s="33">
        <f>VLOOKUP($C191,BARRAS_REGION!$AA$4:$AL$1041,1+BU$2,0)</f>
        <v>0</v>
      </c>
      <c r="BV122" s="33">
        <f>VLOOKUP($C191,BARRAS_REGION!$AA$4:$AL$1041,1+BV$2,0)</f>
        <v>0</v>
      </c>
      <c r="BW122" s="33">
        <f>VLOOKUP($C191,BARRAS_REGION!$AA$4:$AL$1041,1+BW$2,0)</f>
        <v>1</v>
      </c>
      <c r="BX122" s="33">
        <f>VLOOKUP($C191,BARRAS_REGION!$AA$4:$AL$1041,1+BX$2,0)</f>
        <v>0</v>
      </c>
      <c r="BY122" s="33">
        <f>VLOOKUP($C191,BARRAS_REGION!$AA$4:$AL$1041,1+BY$2,0)</f>
        <v>0</v>
      </c>
      <c r="BZ122" s="33">
        <f>VLOOKUP($C191,BARRAS_REGION!$AA$4:$AL$1041,1+BZ$2,0)</f>
        <v>0</v>
      </c>
      <c r="CA122" s="33">
        <f>VLOOKUP($C191,BARRAS_REGION!$AA$4:$AL$1041,1+CA$2,0)</f>
        <v>0</v>
      </c>
      <c r="CB122" s="33">
        <f>VLOOKUP($C191,BARRAS_REGION!$AA$4:$AL$1041,1+CB$2,0)</f>
        <v>0</v>
      </c>
      <c r="CC122" s="37">
        <f>+SUM(BR122:CB122)</f>
        <v>1</v>
      </c>
    </row>
    <row r="123" spans="1:81" ht="14.4" x14ac:dyDescent="0.3">
      <c r="A123" s="74">
        <f>+LEN(C123)</f>
        <v>17</v>
      </c>
      <c r="B123" s="64">
        <v>2109993632203</v>
      </c>
      <c r="C123" s="149" t="s">
        <v>7633</v>
      </c>
      <c r="D123" s="64">
        <v>2109993632203</v>
      </c>
      <c r="E123" s="18" t="s">
        <v>509</v>
      </c>
      <c r="F123" s="17" t="s">
        <v>6555</v>
      </c>
      <c r="G123" s="17">
        <v>10</v>
      </c>
      <c r="H123" s="64"/>
      <c r="J123" s="14">
        <f>+COUNTIF(MEDIDORES!G:G,C123)</f>
        <v>2</v>
      </c>
      <c r="N123" s="15"/>
      <c r="AH123" s="20" t="str">
        <f t="shared" si="47"/>
        <v>S.VICENTETT___</v>
      </c>
      <c r="AI123" s="30">
        <f t="shared" si="50"/>
        <v>0</v>
      </c>
      <c r="AK123" s="26" t="s">
        <v>3388</v>
      </c>
      <c r="AL123" s="31">
        <v>999023</v>
      </c>
      <c r="AN123">
        <f t="shared" si="42"/>
        <v>998943</v>
      </c>
      <c r="AP123" s="20" t="str">
        <f t="shared" si="49"/>
        <v>998943</v>
      </c>
      <c r="AU123" s="20" t="str">
        <f t="shared" si="32"/>
        <v>206998943013</v>
      </c>
      <c r="AV123" s="20" t="str">
        <f t="shared" si="34"/>
        <v>206998943013</v>
      </c>
      <c r="BD123" s="32" t="str">
        <f t="shared" si="48"/>
        <v>013</v>
      </c>
      <c r="BG123" s="33">
        <v>0</v>
      </c>
      <c r="BH123" s="38">
        <v>0</v>
      </c>
      <c r="BI123" s="38">
        <v>0</v>
      </c>
      <c r="BJ123" s="38">
        <v>0</v>
      </c>
      <c r="BK123" s="38">
        <v>1</v>
      </c>
      <c r="BL123" s="38">
        <v>0</v>
      </c>
      <c r="BM123" s="39">
        <v>0</v>
      </c>
      <c r="BN123" s="36">
        <v>0</v>
      </c>
      <c r="BO123" s="36">
        <f t="shared" si="43"/>
        <v>1</v>
      </c>
      <c r="BR123" s="33">
        <f>VLOOKUP($C192,BARRAS_REGION!$AA$4:$AL$1041,1+BR$2,0)</f>
        <v>0</v>
      </c>
      <c r="BS123" s="33">
        <f>VLOOKUP($C192,BARRAS_REGION!$AA$4:$AL$1041,1+BS$2,0)</f>
        <v>0</v>
      </c>
      <c r="BT123" s="33">
        <f>VLOOKUP($C192,BARRAS_REGION!$AA$4:$AL$1041,1+BT$2,0)</f>
        <v>0</v>
      </c>
      <c r="BU123" s="33">
        <f>VLOOKUP($C192,BARRAS_REGION!$AA$4:$AL$1041,1+BU$2,0)</f>
        <v>0</v>
      </c>
      <c r="BV123" s="33">
        <f>VLOOKUP($C192,BARRAS_REGION!$AA$4:$AL$1041,1+BV$2,0)</f>
        <v>1</v>
      </c>
      <c r="BW123" s="33">
        <f>VLOOKUP($C192,BARRAS_REGION!$AA$4:$AL$1041,1+BW$2,0)</f>
        <v>0</v>
      </c>
      <c r="BX123" s="33">
        <f>VLOOKUP($C192,BARRAS_REGION!$AA$4:$AL$1041,1+BX$2,0)</f>
        <v>0</v>
      </c>
      <c r="BY123" s="33">
        <f>VLOOKUP($C192,BARRAS_REGION!$AA$4:$AL$1041,1+BY$2,0)</f>
        <v>0</v>
      </c>
      <c r="BZ123" s="33">
        <f>VLOOKUP($C192,BARRAS_REGION!$AA$4:$AL$1041,1+BZ$2,0)</f>
        <v>0</v>
      </c>
      <c r="CA123" s="33">
        <f>VLOOKUP($C192,BARRAS_REGION!$AA$4:$AL$1041,1+CA$2,0)</f>
        <v>0</v>
      </c>
      <c r="CB123" s="33">
        <f>VLOOKUP($C192,BARRAS_REGION!$AA$4:$AL$1041,1+CB$2,0)</f>
        <v>0</v>
      </c>
      <c r="CC123" s="37">
        <f t="shared" si="44"/>
        <v>1</v>
      </c>
    </row>
    <row r="124" spans="1:81" ht="14.4" x14ac:dyDescent="0.3">
      <c r="A124" s="74">
        <f t="shared" si="28"/>
        <v>17</v>
      </c>
      <c r="B124" s="64">
        <v>2079993430132</v>
      </c>
      <c r="C124" s="68" t="s">
        <v>251</v>
      </c>
      <c r="D124" s="64">
        <v>2079993430132</v>
      </c>
      <c r="E124" s="17"/>
      <c r="F124" s="17" t="s">
        <v>3442</v>
      </c>
      <c r="G124" s="17">
        <v>13</v>
      </c>
      <c r="H124" s="64"/>
      <c r="J124" s="14">
        <f>+COUNTIF(MEDIDORES!G:G,C124)</f>
        <v>64</v>
      </c>
      <c r="N124" s="15"/>
      <c r="AH124" s="20" t="str">
        <f t="shared" si="47"/>
        <v>SAN_CLEMENTE__</v>
      </c>
      <c r="AI124" s="30">
        <f t="shared" si="50"/>
        <v>0</v>
      </c>
      <c r="AK124" s="26" t="s">
        <v>3389</v>
      </c>
      <c r="AL124" s="31">
        <v>999018</v>
      </c>
      <c r="AN124">
        <f t="shared" si="42"/>
        <v>998938</v>
      </c>
      <c r="AP124" s="20" t="str">
        <f t="shared" si="49"/>
        <v>998938</v>
      </c>
      <c r="AU124" s="20" t="str">
        <f t="shared" si="32"/>
        <v>207998938013</v>
      </c>
      <c r="AV124" s="20" t="str">
        <f t="shared" si="34"/>
        <v>207998938013</v>
      </c>
      <c r="BD124" s="32" t="str">
        <f t="shared" si="48"/>
        <v>013</v>
      </c>
      <c r="BG124" s="33">
        <v>0</v>
      </c>
      <c r="BH124" s="38">
        <v>0</v>
      </c>
      <c r="BI124" s="38">
        <v>0</v>
      </c>
      <c r="BJ124" s="38">
        <v>0</v>
      </c>
      <c r="BK124" s="38">
        <v>1</v>
      </c>
      <c r="BL124" s="38">
        <v>0</v>
      </c>
      <c r="BM124" s="39">
        <v>0</v>
      </c>
      <c r="BN124" s="36">
        <v>0</v>
      </c>
      <c r="BO124" s="36">
        <f t="shared" si="43"/>
        <v>1</v>
      </c>
      <c r="BR124" s="33">
        <f>VLOOKUP($C193,BARRAS_REGION!$AA$4:$AL$1041,1+BR$2,0)</f>
        <v>0</v>
      </c>
      <c r="BS124" s="33">
        <f>VLOOKUP($C193,BARRAS_REGION!$AA$4:$AL$1041,1+BS$2,0)</f>
        <v>0</v>
      </c>
      <c r="BT124" s="33">
        <f>VLOOKUP($C193,BARRAS_REGION!$AA$4:$AL$1041,1+BT$2,0)</f>
        <v>0</v>
      </c>
      <c r="BU124" s="33">
        <f>VLOOKUP($C193,BARRAS_REGION!$AA$4:$AL$1041,1+BU$2,0)</f>
        <v>0</v>
      </c>
      <c r="BV124" s="33">
        <f>VLOOKUP($C193,BARRAS_REGION!$AA$4:$AL$1041,1+BV$2,0)</f>
        <v>0</v>
      </c>
      <c r="BW124" s="33">
        <f>VLOOKUP($C193,BARRAS_REGION!$AA$4:$AL$1041,1+BW$2,0)</f>
        <v>1</v>
      </c>
      <c r="BX124" s="33">
        <f>VLOOKUP($C193,BARRAS_REGION!$AA$4:$AL$1041,1+BX$2,0)</f>
        <v>0</v>
      </c>
      <c r="BY124" s="33">
        <f>VLOOKUP($C193,BARRAS_REGION!$AA$4:$AL$1041,1+BY$2,0)</f>
        <v>0</v>
      </c>
      <c r="BZ124" s="33">
        <f>VLOOKUP($C193,BARRAS_REGION!$AA$4:$AL$1041,1+BZ$2,0)</f>
        <v>0</v>
      </c>
      <c r="CA124" s="33">
        <f>VLOOKUP($C193,BARRAS_REGION!$AA$4:$AL$1041,1+CA$2,0)</f>
        <v>0</v>
      </c>
      <c r="CB124" s="33">
        <f>VLOOKUP($C193,BARRAS_REGION!$AA$4:$AL$1041,1+CB$2,0)</f>
        <v>0</v>
      </c>
      <c r="CC124" s="37">
        <f t="shared" si="44"/>
        <v>1</v>
      </c>
    </row>
    <row r="125" spans="1:81" ht="14.4" x14ac:dyDescent="0.3">
      <c r="A125" s="74">
        <f>+LEN(C125)</f>
        <v>17</v>
      </c>
      <c r="B125" s="64">
        <v>2079993430662</v>
      </c>
      <c r="C125" s="68" t="s">
        <v>1426</v>
      </c>
      <c r="D125" s="64">
        <v>2079993430662</v>
      </c>
      <c r="E125" s="17"/>
      <c r="F125" s="17" t="s">
        <v>3442</v>
      </c>
      <c r="G125" s="17">
        <v>13</v>
      </c>
      <c r="H125" s="64"/>
      <c r="J125" s="14">
        <f>+COUNTIF(MEDIDORES!G:G,C125)</f>
        <v>2</v>
      </c>
      <c r="N125" s="15"/>
      <c r="AH125" s="20" t="str">
        <f>IF(LEN(C195)=17,LEFT(C195,14),-1)</f>
        <v>SANGRA________</v>
      </c>
      <c r="AI125" s="30">
        <f t="shared" si="50"/>
        <v>0</v>
      </c>
      <c r="AK125" s="26" t="s">
        <v>3390</v>
      </c>
      <c r="AL125" s="31">
        <v>999013</v>
      </c>
      <c r="AN125">
        <f t="shared" si="42"/>
        <v>999606</v>
      </c>
      <c r="AP125" s="20" t="str">
        <f t="shared" si="49"/>
        <v>999606</v>
      </c>
      <c r="AU125" s="20" t="str">
        <f t="shared" si="32"/>
        <v>210999606023</v>
      </c>
      <c r="AV125" s="20" t="str">
        <f t="shared" si="34"/>
        <v>210999606023</v>
      </c>
      <c r="BD125" s="32" t="str">
        <f>+RIGHT(C195,3)</f>
        <v>023</v>
      </c>
      <c r="BG125" s="33">
        <v>0</v>
      </c>
      <c r="BH125" s="38">
        <v>0</v>
      </c>
      <c r="BI125" s="38">
        <v>0</v>
      </c>
      <c r="BJ125" s="38">
        <v>0</v>
      </c>
      <c r="BK125" s="38">
        <v>1</v>
      </c>
      <c r="BL125" s="38">
        <v>0</v>
      </c>
      <c r="BM125" s="39">
        <v>0</v>
      </c>
      <c r="BN125" s="36">
        <v>0</v>
      </c>
      <c r="BO125" s="36">
        <f t="shared" si="43"/>
        <v>1</v>
      </c>
      <c r="BR125" s="33">
        <f>VLOOKUP($C195,BARRAS_REGION!$AA$4:$AL$1041,1+BR$2,0)</f>
        <v>0</v>
      </c>
      <c r="BS125" s="33">
        <f>VLOOKUP($C195,BARRAS_REGION!$AA$4:$AL$1041,1+BS$2,0)</f>
        <v>0</v>
      </c>
      <c r="BT125" s="33">
        <f>VLOOKUP($C195,BARRAS_REGION!$AA$4:$AL$1041,1+BT$2,0)</f>
        <v>0</v>
      </c>
      <c r="BU125" s="33">
        <f>VLOOKUP($C195,BARRAS_REGION!$AA$4:$AL$1041,1+BU$2,0)</f>
        <v>0</v>
      </c>
      <c r="BV125" s="33">
        <f>VLOOKUP($C195,BARRAS_REGION!$AA$4:$AL$1041,1+BV$2,0)</f>
        <v>0</v>
      </c>
      <c r="BW125" s="33">
        <f>VLOOKUP($C195,BARRAS_REGION!$AA$4:$AL$1041,1+BW$2,0)</f>
        <v>0</v>
      </c>
      <c r="BX125" s="33">
        <f>VLOOKUP($C195,BARRAS_REGION!$AA$4:$AL$1041,1+BX$2,0)</f>
        <v>0</v>
      </c>
      <c r="BY125" s="33">
        <f>VLOOKUP($C195,BARRAS_REGION!$AA$4:$AL$1041,1+BY$2,0)</f>
        <v>0</v>
      </c>
      <c r="BZ125" s="33">
        <f>VLOOKUP($C195,BARRAS_REGION!$AA$4:$AL$1041,1+BZ$2,0)</f>
        <v>1</v>
      </c>
      <c r="CA125" s="33">
        <f>VLOOKUP($C195,BARRAS_REGION!$AA$4:$AL$1041,1+CA$2,0)</f>
        <v>0</v>
      </c>
      <c r="CB125" s="33">
        <f>VLOOKUP($C195,BARRAS_REGION!$AA$4:$AL$1041,1+CB$2,0)</f>
        <v>0</v>
      </c>
      <c r="CC125" s="37">
        <f t="shared" si="44"/>
        <v>1</v>
      </c>
    </row>
    <row r="126" spans="1:81" ht="14.4" x14ac:dyDescent="0.3">
      <c r="A126" s="74">
        <f t="shared" si="28"/>
        <v>17</v>
      </c>
      <c r="B126" s="64">
        <v>2089989250132</v>
      </c>
      <c r="C126" s="148" t="s">
        <v>7712</v>
      </c>
      <c r="D126" s="64">
        <v>2089989250132</v>
      </c>
      <c r="E126" s="17" t="s">
        <v>1068</v>
      </c>
      <c r="F126" s="17" t="s">
        <v>3459</v>
      </c>
      <c r="G126" s="17">
        <v>8</v>
      </c>
      <c r="H126" s="64"/>
      <c r="J126" s="14">
        <f>+COUNTIF(MEDIDORES!G:G,C126)</f>
        <v>17</v>
      </c>
      <c r="N126" s="15"/>
      <c r="AH126" s="20" t="str">
        <f>IF(LEN(C196)=17,LEFT(C196,14),-1)</f>
        <v>SANPEDRO______</v>
      </c>
      <c r="AI126" s="30">
        <f t="shared" si="50"/>
        <v>0</v>
      </c>
      <c r="AK126" s="26" t="s">
        <v>3391</v>
      </c>
      <c r="AL126" s="31">
        <v>998993</v>
      </c>
      <c r="AN126">
        <f t="shared" si="42"/>
        <v>998933</v>
      </c>
      <c r="AP126" s="20" t="str">
        <f t="shared" si="49"/>
        <v>998933</v>
      </c>
      <c r="AU126" s="20" t="str">
        <f t="shared" si="32"/>
        <v>208998933013</v>
      </c>
      <c r="AV126" s="20" t="str">
        <f t="shared" si="34"/>
        <v>208998933013</v>
      </c>
      <c r="BD126" s="32" t="str">
        <f>+RIGHT(C196,3)</f>
        <v>013</v>
      </c>
      <c r="BG126" s="33">
        <v>0</v>
      </c>
      <c r="BH126" s="38">
        <v>0</v>
      </c>
      <c r="BI126" s="38">
        <v>0</v>
      </c>
      <c r="BJ126" s="38">
        <v>0</v>
      </c>
      <c r="BK126" s="38">
        <v>1</v>
      </c>
      <c r="BL126" s="38">
        <v>0</v>
      </c>
      <c r="BM126" s="39">
        <v>0</v>
      </c>
      <c r="BN126" s="36">
        <v>0</v>
      </c>
      <c r="BO126" s="36">
        <f t="shared" si="43"/>
        <v>1</v>
      </c>
      <c r="BR126" s="33">
        <f>VLOOKUP($C196,BARRAS_REGION!$AA$4:$AL$1041,1+BR$2,0)</f>
        <v>0</v>
      </c>
      <c r="BS126" s="33">
        <f>VLOOKUP($C196,BARRAS_REGION!$AA$4:$AL$1041,1+BS$2,0)</f>
        <v>0</v>
      </c>
      <c r="BT126" s="33">
        <f>VLOOKUP($C196,BARRAS_REGION!$AA$4:$AL$1041,1+BT$2,0)</f>
        <v>0</v>
      </c>
      <c r="BU126" s="33">
        <f>VLOOKUP($C196,BARRAS_REGION!$AA$4:$AL$1041,1+BU$2,0)</f>
        <v>0</v>
      </c>
      <c r="BV126" s="33">
        <f>VLOOKUP($C196,BARRAS_REGION!$AA$4:$AL$1041,1+BV$2,0)</f>
        <v>0</v>
      </c>
      <c r="BW126" s="33">
        <f>VLOOKUP($C196,BARRAS_REGION!$AA$4:$AL$1041,1+BW$2,0)</f>
        <v>0</v>
      </c>
      <c r="BX126" s="33">
        <f>VLOOKUP($C196,BARRAS_REGION!$AA$4:$AL$1041,1+BX$2,0)</f>
        <v>1</v>
      </c>
      <c r="BY126" s="33">
        <f>VLOOKUP($C196,BARRAS_REGION!$AA$4:$AL$1041,1+BY$2,0)</f>
        <v>0</v>
      </c>
      <c r="BZ126" s="33">
        <f>VLOOKUP($C196,BARRAS_REGION!$AA$4:$AL$1041,1+BZ$2,0)</f>
        <v>0</v>
      </c>
      <c r="CA126" s="33">
        <f>VLOOKUP($C196,BARRAS_REGION!$AA$4:$AL$1041,1+CA$2,0)</f>
        <v>0</v>
      </c>
      <c r="CB126" s="33">
        <f>VLOOKUP($C196,BARRAS_REGION!$AA$4:$AL$1041,1+CB$2,0)</f>
        <v>0</v>
      </c>
      <c r="CC126" s="37">
        <f t="shared" si="44"/>
        <v>1</v>
      </c>
    </row>
    <row r="127" spans="1:81" ht="14.4" x14ac:dyDescent="0.3">
      <c r="A127" s="74">
        <f t="shared" ref="A127:A190" si="51">+LEN(C127)</f>
        <v>17</v>
      </c>
      <c r="B127" s="64">
        <v>2069993180132</v>
      </c>
      <c r="C127" s="68" t="s">
        <v>1648</v>
      </c>
      <c r="D127" s="64">
        <v>2069993180132</v>
      </c>
      <c r="E127" s="17"/>
      <c r="F127" s="17" t="s">
        <v>3442</v>
      </c>
      <c r="G127" s="17">
        <v>13</v>
      </c>
      <c r="H127" s="64"/>
      <c r="J127" s="14">
        <f>+COUNTIF(MEDIDORES!G:G,C127)</f>
        <v>13</v>
      </c>
      <c r="N127" s="15"/>
      <c r="AH127" s="20" t="str">
        <f>IF(LEN(C198)=17,LEFT(C198,14),-1)</f>
        <v>SAUZAL1_______</v>
      </c>
      <c r="AI127" s="30">
        <f t="shared" si="50"/>
        <v>0</v>
      </c>
      <c r="AK127" s="26" t="s">
        <v>3392</v>
      </c>
      <c r="AL127" s="31">
        <v>998988</v>
      </c>
      <c r="AN127">
        <f t="shared" si="42"/>
        <v>998918</v>
      </c>
      <c r="AP127" s="20" t="str">
        <f t="shared" si="49"/>
        <v>998918</v>
      </c>
      <c r="AU127" s="20" t="str">
        <f t="shared" si="32"/>
        <v>206998918110</v>
      </c>
      <c r="AV127" s="20" t="str">
        <f t="shared" si="34"/>
        <v>206998918110</v>
      </c>
      <c r="BD127" s="32" t="str">
        <f>+RIGHT(C198,3)</f>
        <v>110</v>
      </c>
      <c r="BG127" s="33">
        <v>0</v>
      </c>
      <c r="BH127" s="38">
        <v>0</v>
      </c>
      <c r="BI127" s="38">
        <v>0</v>
      </c>
      <c r="BJ127" s="38">
        <v>0</v>
      </c>
      <c r="BK127" s="38">
        <v>1</v>
      </c>
      <c r="BL127" s="38">
        <v>0</v>
      </c>
      <c r="BM127" s="39">
        <v>0</v>
      </c>
      <c r="BN127" s="36">
        <v>0</v>
      </c>
      <c r="BO127" s="36">
        <f t="shared" si="43"/>
        <v>1</v>
      </c>
      <c r="BR127" s="33">
        <f>VLOOKUP($C198,BARRAS_REGION!$AA$4:$AL$1041,1+BR$2,0)</f>
        <v>0</v>
      </c>
      <c r="BS127" s="33">
        <f>VLOOKUP($C198,BARRAS_REGION!$AA$4:$AL$1041,1+BS$2,0)</f>
        <v>0</v>
      </c>
      <c r="BT127" s="33">
        <f>VLOOKUP($C198,BARRAS_REGION!$AA$4:$AL$1041,1+BT$2,0)</f>
        <v>0</v>
      </c>
      <c r="BU127" s="33">
        <f>VLOOKUP($C198,BARRAS_REGION!$AA$4:$AL$1041,1+BU$2,0)</f>
        <v>0</v>
      </c>
      <c r="BV127" s="33">
        <f>VLOOKUP($C198,BARRAS_REGION!$AA$4:$AL$1041,1+BV$2,0)</f>
        <v>1</v>
      </c>
      <c r="BW127" s="33">
        <f>VLOOKUP($C198,BARRAS_REGION!$AA$4:$AL$1041,1+BW$2,0)</f>
        <v>0</v>
      </c>
      <c r="BX127" s="33">
        <f>VLOOKUP($C198,BARRAS_REGION!$AA$4:$AL$1041,1+BX$2,0)</f>
        <v>0</v>
      </c>
      <c r="BY127" s="33">
        <f>VLOOKUP($C198,BARRAS_REGION!$AA$4:$AL$1041,1+BY$2,0)</f>
        <v>0</v>
      </c>
      <c r="BZ127" s="33">
        <f>VLOOKUP($C198,BARRAS_REGION!$AA$4:$AL$1041,1+BZ$2,0)</f>
        <v>0</v>
      </c>
      <c r="CA127" s="33">
        <f>VLOOKUP($C198,BARRAS_REGION!$AA$4:$AL$1041,1+CA$2,0)</f>
        <v>0</v>
      </c>
      <c r="CB127" s="33">
        <f>VLOOKUP($C198,BARRAS_REGION!$AA$4:$AL$1041,1+CB$2,0)</f>
        <v>0</v>
      </c>
      <c r="CC127" s="37">
        <f t="shared" si="44"/>
        <v>1</v>
      </c>
    </row>
    <row r="128" spans="1:81" s="16" customFormat="1" ht="14.4" x14ac:dyDescent="0.3">
      <c r="A128" s="74">
        <f>+LEN(C128)</f>
        <v>17</v>
      </c>
      <c r="B128" s="64">
        <v>2069993180662</v>
      </c>
      <c r="C128" s="68" t="s">
        <v>1647</v>
      </c>
      <c r="D128" s="64">
        <v>2069993180662</v>
      </c>
      <c r="E128" s="17"/>
      <c r="F128" s="17" t="s">
        <v>3442</v>
      </c>
      <c r="G128" s="17">
        <v>13</v>
      </c>
      <c r="H128" s="64"/>
      <c r="I128"/>
      <c r="J128" s="14">
        <f>+COUNTIF(MEDIDORES!G:G,C128)</f>
        <v>0</v>
      </c>
      <c r="K128"/>
      <c r="M128" s="134"/>
      <c r="N128" s="135"/>
      <c r="AH128" s="70" t="str">
        <f>IF(LEN(C199)=17,LEFT(C199,14),-1)</f>
        <v>STA.ELISA_____</v>
      </c>
      <c r="AI128" s="136">
        <f t="shared" si="50"/>
        <v>0</v>
      </c>
      <c r="AJ128"/>
      <c r="AK128" s="26" t="s">
        <v>3393</v>
      </c>
      <c r="AL128" s="31">
        <v>998983</v>
      </c>
      <c r="AM128"/>
      <c r="AN128" s="16">
        <f t="shared" si="42"/>
        <v>998903</v>
      </c>
      <c r="AP128" s="70" t="str">
        <f t="shared" si="49"/>
        <v>998903</v>
      </c>
      <c r="AU128" s="70" t="str">
        <f>$CF$6&amp;INDEX($CF$10:$CF$23,MATCH(1,BR128:CB128,0),1)&amp;AP128&amp;BD128&amp;IF(BG128=1,$CF$67,IF(BN128=1,$CF$69,$CF$68))</f>
        <v>208998903023</v>
      </c>
      <c r="AV128" s="70" t="str">
        <f>+IF(AT128="",AU128,AT128)</f>
        <v>208998903023</v>
      </c>
      <c r="BD128" s="90" t="str">
        <f>+RIGHT(C199,3)</f>
        <v>023</v>
      </c>
      <c r="BG128" s="33">
        <v>0</v>
      </c>
      <c r="BH128" s="38">
        <v>0</v>
      </c>
      <c r="BI128" s="38">
        <v>0</v>
      </c>
      <c r="BJ128" s="38">
        <v>0</v>
      </c>
      <c r="BK128" s="38">
        <v>1</v>
      </c>
      <c r="BL128" s="38">
        <v>0</v>
      </c>
      <c r="BM128" s="39">
        <v>0</v>
      </c>
      <c r="BN128" s="36">
        <v>0</v>
      </c>
      <c r="BO128" s="36">
        <f>+SUM(BG128:BN128)</f>
        <v>1</v>
      </c>
      <c r="BR128" s="137">
        <f>VLOOKUP($C199,BARRAS_REGION!$AA$4:$AL$1041,1+BR$2,0)</f>
        <v>0</v>
      </c>
      <c r="BS128" s="137">
        <f>VLOOKUP($C199,BARRAS_REGION!$AA$4:$AL$1041,1+BS$2,0)</f>
        <v>0</v>
      </c>
      <c r="BT128" s="137">
        <f>VLOOKUP($C199,BARRAS_REGION!$AA$4:$AL$1041,1+BT$2,0)</f>
        <v>0</v>
      </c>
      <c r="BU128" s="137">
        <f>VLOOKUP($C199,BARRAS_REGION!$AA$4:$AL$1041,1+BU$2,0)</f>
        <v>0</v>
      </c>
      <c r="BV128" s="137">
        <f>VLOOKUP($C199,BARRAS_REGION!$AA$4:$AL$1041,1+BV$2,0)</f>
        <v>0</v>
      </c>
      <c r="BW128" s="137">
        <f>VLOOKUP($C199,BARRAS_REGION!$AA$4:$AL$1041,1+BW$2,0)</f>
        <v>0</v>
      </c>
      <c r="BX128" s="137">
        <f>VLOOKUP($C199,BARRAS_REGION!$AA$4:$AL$1041,1+BX$2,0)</f>
        <v>1</v>
      </c>
      <c r="BY128" s="137">
        <f>VLOOKUP($C199,BARRAS_REGION!$AA$4:$AL$1041,1+BY$2,0)</f>
        <v>0</v>
      </c>
      <c r="BZ128" s="137">
        <f>VLOOKUP($C199,BARRAS_REGION!$AA$4:$AL$1041,1+BZ$2,0)</f>
        <v>0</v>
      </c>
      <c r="CA128" s="137">
        <f>VLOOKUP($C199,BARRAS_REGION!$AA$4:$AL$1041,1+CA$2,0)</f>
        <v>0</v>
      </c>
      <c r="CB128" s="137">
        <f>VLOOKUP($C199,BARRAS_REGION!$AA$4:$AL$1041,1+CB$2,0)</f>
        <v>0</v>
      </c>
      <c r="CC128" s="138">
        <f>+SUM(BR128:CB128)</f>
        <v>1</v>
      </c>
    </row>
    <row r="129" spans="1:81" ht="14.4" x14ac:dyDescent="0.3">
      <c r="A129" s="74">
        <f t="shared" si="51"/>
        <v>17</v>
      </c>
      <c r="B129" s="64">
        <v>2089993130132</v>
      </c>
      <c r="C129" s="68" t="s">
        <v>8336</v>
      </c>
      <c r="D129" s="64">
        <v>2089993130132</v>
      </c>
      <c r="E129" s="18" t="s">
        <v>1067</v>
      </c>
      <c r="F129" s="17" t="s">
        <v>3459</v>
      </c>
      <c r="G129" s="17">
        <v>8</v>
      </c>
      <c r="H129" s="64"/>
      <c r="J129" s="14">
        <f>+COUNTIF(MEDIDORES!G:G,C129)</f>
        <v>41</v>
      </c>
      <c r="N129" s="15"/>
      <c r="AH129" s="20" t="str">
        <f>IF(LEN(C200)=17,LEFT(C200,14),-1)</f>
        <v>STA.ELVIRA____</v>
      </c>
      <c r="AI129" s="30">
        <f t="shared" si="50"/>
        <v>0</v>
      </c>
      <c r="AK129" s="26" t="s">
        <v>3394</v>
      </c>
      <c r="AL129" s="31">
        <v>998978</v>
      </c>
      <c r="AN129">
        <f t="shared" si="42"/>
        <v>998898</v>
      </c>
      <c r="AP129" s="20" t="str">
        <f t="shared" si="49"/>
        <v>998898</v>
      </c>
      <c r="AU129" s="20" t="str">
        <f t="shared" si="32"/>
        <v>208998898013</v>
      </c>
      <c r="AV129" s="20" t="str">
        <f t="shared" si="34"/>
        <v>208998898013</v>
      </c>
      <c r="BD129" s="32" t="str">
        <f>+RIGHT(C200,3)</f>
        <v>013</v>
      </c>
      <c r="BG129" s="33">
        <v>0</v>
      </c>
      <c r="BH129" s="38">
        <v>0</v>
      </c>
      <c r="BI129" s="38">
        <v>0</v>
      </c>
      <c r="BJ129" s="38">
        <v>0</v>
      </c>
      <c r="BK129" s="38">
        <v>1</v>
      </c>
      <c r="BL129" s="38">
        <v>0</v>
      </c>
      <c r="BM129" s="39">
        <v>0</v>
      </c>
      <c r="BN129" s="36">
        <v>0</v>
      </c>
      <c r="BO129" s="36">
        <f t="shared" si="43"/>
        <v>1</v>
      </c>
      <c r="BR129" s="33">
        <f>VLOOKUP($C200,BARRAS_REGION!$AA$4:$AL$1041,1+BR$2,0)</f>
        <v>0</v>
      </c>
      <c r="BS129" s="33">
        <f>VLOOKUP($C200,BARRAS_REGION!$AA$4:$AL$1041,1+BS$2,0)</f>
        <v>0</v>
      </c>
      <c r="BT129" s="33">
        <f>VLOOKUP($C200,BARRAS_REGION!$AA$4:$AL$1041,1+BT$2,0)</f>
        <v>0</v>
      </c>
      <c r="BU129" s="33">
        <f>VLOOKUP($C200,BARRAS_REGION!$AA$4:$AL$1041,1+BU$2,0)</f>
        <v>0</v>
      </c>
      <c r="BV129" s="33">
        <f>VLOOKUP($C200,BARRAS_REGION!$AA$4:$AL$1041,1+BV$2,0)</f>
        <v>0</v>
      </c>
      <c r="BW129" s="33">
        <f>VLOOKUP($C200,BARRAS_REGION!$AA$4:$AL$1041,1+BW$2,0)</f>
        <v>0</v>
      </c>
      <c r="BX129" s="33">
        <f>VLOOKUP($C200,BARRAS_REGION!$AA$4:$AL$1041,1+BX$2,0)</f>
        <v>1</v>
      </c>
      <c r="BY129" s="33">
        <f>VLOOKUP($C200,BARRAS_REGION!$AA$4:$AL$1041,1+BY$2,0)</f>
        <v>0</v>
      </c>
      <c r="BZ129" s="33">
        <f>VLOOKUP($C200,BARRAS_REGION!$AA$4:$AL$1041,1+BZ$2,0)</f>
        <v>0</v>
      </c>
      <c r="CA129" s="33">
        <f>VLOOKUP($C200,BARRAS_REGION!$AA$4:$AL$1041,1+CA$2,0)</f>
        <v>0</v>
      </c>
      <c r="CB129" s="33">
        <f>VLOOKUP($C200,BARRAS_REGION!$AA$4:$AL$1041,1+CB$2,0)</f>
        <v>0</v>
      </c>
      <c r="CC129" s="37">
        <f t="shared" si="44"/>
        <v>1</v>
      </c>
    </row>
    <row r="130" spans="1:81" ht="14.4" x14ac:dyDescent="0.3">
      <c r="A130" s="74">
        <f>+LEN(C130)</f>
        <v>17</v>
      </c>
      <c r="B130" s="64">
        <v>2089993130662</v>
      </c>
      <c r="C130" s="68" t="s">
        <v>658</v>
      </c>
      <c r="D130" s="64">
        <v>2089993130662</v>
      </c>
      <c r="E130" s="18"/>
      <c r="F130" s="17" t="s">
        <v>3459</v>
      </c>
      <c r="G130" s="17">
        <v>8</v>
      </c>
      <c r="H130" s="64"/>
      <c r="J130" s="14">
        <f>+COUNTIF(MEDIDORES!G:G,C130)</f>
        <v>2</v>
      </c>
      <c r="N130" s="15"/>
      <c r="AH130" s="20" t="str">
        <f t="shared" ref="AH130:AH135" si="52">IF(LEN(C202)=17,LEFT(C202,14),-1)</f>
        <v>T.PINOS_______</v>
      </c>
      <c r="AI130" s="30">
        <f t="shared" si="50"/>
        <v>0</v>
      </c>
      <c r="AK130" s="26" t="s">
        <v>3395</v>
      </c>
      <c r="AL130" s="31">
        <v>998973</v>
      </c>
      <c r="AN130">
        <f t="shared" si="42"/>
        <v>998883</v>
      </c>
      <c r="AP130" s="20" t="str">
        <f t="shared" si="49"/>
        <v>998883</v>
      </c>
      <c r="AU130" s="20" t="str">
        <f t="shared" si="32"/>
        <v>208998883013</v>
      </c>
      <c r="AV130" s="20" t="str">
        <f t="shared" si="34"/>
        <v>208998883013</v>
      </c>
      <c r="BD130" s="32" t="str">
        <f t="shared" ref="BD130:BD135" si="53">+RIGHT(C202,3)</f>
        <v>013</v>
      </c>
      <c r="BG130" s="33">
        <v>0</v>
      </c>
      <c r="BH130" s="38">
        <v>0</v>
      </c>
      <c r="BI130" s="38">
        <v>0</v>
      </c>
      <c r="BJ130" s="38">
        <v>0</v>
      </c>
      <c r="BK130" s="38">
        <v>1</v>
      </c>
      <c r="BL130" s="38">
        <v>0</v>
      </c>
      <c r="BM130" s="39">
        <v>0</v>
      </c>
      <c r="BN130" s="36">
        <v>0</v>
      </c>
      <c r="BO130" s="36">
        <f t="shared" si="43"/>
        <v>1</v>
      </c>
      <c r="BR130" s="33">
        <f>VLOOKUP($C202,BARRAS_REGION!$AA$4:$AL$1041,1+BR$2,0)</f>
        <v>0</v>
      </c>
      <c r="BS130" s="33">
        <f>VLOOKUP($C202,BARRAS_REGION!$AA$4:$AL$1041,1+BS$2,0)</f>
        <v>0</v>
      </c>
      <c r="BT130" s="33">
        <f>VLOOKUP($C202,BARRAS_REGION!$AA$4:$AL$1041,1+BT$2,0)</f>
        <v>0</v>
      </c>
      <c r="BU130" s="33">
        <f>VLOOKUP($C202,BARRAS_REGION!$AA$4:$AL$1041,1+BU$2,0)</f>
        <v>0</v>
      </c>
      <c r="BV130" s="33">
        <f>VLOOKUP($C202,BARRAS_REGION!$AA$4:$AL$1041,1+BV$2,0)</f>
        <v>0</v>
      </c>
      <c r="BW130" s="33">
        <f>VLOOKUP($C202,BARRAS_REGION!$AA$4:$AL$1041,1+BW$2,0)</f>
        <v>0</v>
      </c>
      <c r="BX130" s="33">
        <f>VLOOKUP($C202,BARRAS_REGION!$AA$4:$AL$1041,1+BX$2,0)</f>
        <v>1</v>
      </c>
      <c r="BY130" s="33">
        <f>VLOOKUP($C202,BARRAS_REGION!$AA$4:$AL$1041,1+BY$2,0)</f>
        <v>0</v>
      </c>
      <c r="BZ130" s="33">
        <f>VLOOKUP($C202,BARRAS_REGION!$AA$4:$AL$1041,1+BZ$2,0)</f>
        <v>0</v>
      </c>
      <c r="CA130" s="33">
        <f>VLOOKUP($C202,BARRAS_REGION!$AA$4:$AL$1041,1+CA$2,0)</f>
        <v>0</v>
      </c>
      <c r="CB130" s="33">
        <f>VLOOKUP($C202,BARRAS_REGION!$AA$4:$AL$1041,1+CB$2,0)</f>
        <v>0</v>
      </c>
      <c r="CC130" s="37">
        <f t="shared" si="44"/>
        <v>1</v>
      </c>
    </row>
    <row r="131" spans="1:81" ht="14.4" x14ac:dyDescent="0.3">
      <c r="A131" s="74">
        <f t="shared" si="51"/>
        <v>17</v>
      </c>
      <c r="B131" s="64">
        <v>2079993030232</v>
      </c>
      <c r="C131" s="68" t="s">
        <v>2192</v>
      </c>
      <c r="D131" s="64">
        <v>2079993030232</v>
      </c>
      <c r="E131" s="17"/>
      <c r="F131" s="17" t="s">
        <v>3456</v>
      </c>
      <c r="G131" s="17">
        <v>7</v>
      </c>
      <c r="H131" s="64"/>
      <c r="J131" s="14">
        <f>+COUNTIF(MEDIDORES!G:G,C131)</f>
        <v>10</v>
      </c>
      <c r="N131" s="15"/>
      <c r="AH131" s="20" t="str">
        <f t="shared" si="52"/>
        <v>TALCA_________</v>
      </c>
      <c r="AI131" s="30">
        <f t="shared" si="50"/>
        <v>0</v>
      </c>
      <c r="AK131" s="26" t="s">
        <v>3396</v>
      </c>
      <c r="AL131" s="31">
        <v>998968</v>
      </c>
      <c r="AN131">
        <f t="shared" si="42"/>
        <v>998878</v>
      </c>
      <c r="AP131" s="20" t="str">
        <f t="shared" si="49"/>
        <v>998878</v>
      </c>
      <c r="AU131" s="20" t="str">
        <f t="shared" si="32"/>
        <v>207998878013</v>
      </c>
      <c r="AV131" s="20" t="str">
        <f t="shared" si="34"/>
        <v>207998878013</v>
      </c>
      <c r="BD131" s="32" t="str">
        <f t="shared" si="53"/>
        <v>013</v>
      </c>
      <c r="BG131" s="33">
        <v>0</v>
      </c>
      <c r="BH131" s="38">
        <v>0</v>
      </c>
      <c r="BI131" s="38">
        <v>0</v>
      </c>
      <c r="BJ131" s="38">
        <v>0</v>
      </c>
      <c r="BK131" s="38">
        <v>1</v>
      </c>
      <c r="BL131" s="38">
        <v>0</v>
      </c>
      <c r="BM131" s="39">
        <v>0</v>
      </c>
      <c r="BN131" s="36">
        <v>0</v>
      </c>
      <c r="BO131" s="36">
        <f t="shared" si="43"/>
        <v>1</v>
      </c>
      <c r="BR131" s="33">
        <f>VLOOKUP($C203,BARRAS_REGION!$AA$4:$AL$1041,1+BR$2,0)</f>
        <v>0</v>
      </c>
      <c r="BS131" s="33">
        <f>VLOOKUP($C203,BARRAS_REGION!$AA$4:$AL$1041,1+BS$2,0)</f>
        <v>0</v>
      </c>
      <c r="BT131" s="33">
        <f>VLOOKUP($C203,BARRAS_REGION!$AA$4:$AL$1041,1+BT$2,0)</f>
        <v>0</v>
      </c>
      <c r="BU131" s="33">
        <f>VLOOKUP($C203,BARRAS_REGION!$AA$4:$AL$1041,1+BU$2,0)</f>
        <v>0</v>
      </c>
      <c r="BV131" s="33">
        <f>VLOOKUP($C203,BARRAS_REGION!$AA$4:$AL$1041,1+BV$2,0)</f>
        <v>0</v>
      </c>
      <c r="BW131" s="33">
        <f>VLOOKUP($C203,BARRAS_REGION!$AA$4:$AL$1041,1+BW$2,0)</f>
        <v>1</v>
      </c>
      <c r="BX131" s="33">
        <f>VLOOKUP($C203,BARRAS_REGION!$AA$4:$AL$1041,1+BX$2,0)</f>
        <v>0</v>
      </c>
      <c r="BY131" s="33">
        <f>VLOOKUP($C203,BARRAS_REGION!$AA$4:$AL$1041,1+BY$2,0)</f>
        <v>0</v>
      </c>
      <c r="BZ131" s="33">
        <f>VLOOKUP($C203,BARRAS_REGION!$AA$4:$AL$1041,1+BZ$2,0)</f>
        <v>0</v>
      </c>
      <c r="CA131" s="33">
        <f>VLOOKUP($C203,BARRAS_REGION!$AA$4:$AL$1041,1+CA$2,0)</f>
        <v>0</v>
      </c>
      <c r="CB131" s="33">
        <f>VLOOKUP($C203,BARRAS_REGION!$AA$4:$AL$1041,1+CB$2,0)</f>
        <v>0</v>
      </c>
      <c r="CC131" s="37">
        <f t="shared" si="44"/>
        <v>1</v>
      </c>
    </row>
    <row r="132" spans="1:81" ht="14.4" x14ac:dyDescent="0.3">
      <c r="A132" s="74">
        <f t="shared" si="51"/>
        <v>17</v>
      </c>
      <c r="B132" s="64">
        <v>2109992980132</v>
      </c>
      <c r="C132" s="188" t="s">
        <v>742</v>
      </c>
      <c r="D132" s="64">
        <v>2109992980132</v>
      </c>
      <c r="E132" s="17"/>
      <c r="F132" s="17" t="s">
        <v>6555</v>
      </c>
      <c r="G132" s="17">
        <v>10</v>
      </c>
      <c r="H132" s="64"/>
      <c r="J132" s="14">
        <f>+COUNTIF(MEDIDORES!G:G,C132)</f>
        <v>65</v>
      </c>
      <c r="N132" s="15"/>
      <c r="AH132" s="20" t="str">
        <f t="shared" si="52"/>
        <v>TALCAHUANO____</v>
      </c>
      <c r="AI132" s="30">
        <f t="shared" si="50"/>
        <v>0</v>
      </c>
      <c r="AK132" s="26" t="s">
        <v>3397</v>
      </c>
      <c r="AL132" s="31">
        <v>998963</v>
      </c>
      <c r="AN132">
        <f t="shared" si="42"/>
        <v>998863</v>
      </c>
      <c r="AP132" s="20" t="str">
        <f t="shared" si="49"/>
        <v>998863</v>
      </c>
      <c r="AU132" s="20" t="str">
        <f t="shared" si="32"/>
        <v>208998863013</v>
      </c>
      <c r="AV132" s="20" t="str">
        <f t="shared" si="34"/>
        <v>208998863013</v>
      </c>
      <c r="BD132" s="32" t="str">
        <f t="shared" si="53"/>
        <v>013</v>
      </c>
      <c r="BG132" s="33">
        <v>0</v>
      </c>
      <c r="BH132" s="38">
        <v>0</v>
      </c>
      <c r="BI132" s="38">
        <v>0</v>
      </c>
      <c r="BJ132" s="38">
        <v>0</v>
      </c>
      <c r="BK132" s="38">
        <v>1</v>
      </c>
      <c r="BL132" s="38">
        <v>0</v>
      </c>
      <c r="BM132" s="39">
        <v>0</v>
      </c>
      <c r="BN132" s="36">
        <v>0</v>
      </c>
      <c r="BO132" s="36">
        <f t="shared" si="43"/>
        <v>1</v>
      </c>
      <c r="BR132" s="33">
        <f>VLOOKUP($C204,BARRAS_REGION!$AA$4:$AL$1041,1+BR$2,0)</f>
        <v>0</v>
      </c>
      <c r="BS132" s="33">
        <f>VLOOKUP($C204,BARRAS_REGION!$AA$4:$AL$1041,1+BS$2,0)</f>
        <v>0</v>
      </c>
      <c r="BT132" s="33">
        <f>VLOOKUP($C204,BARRAS_REGION!$AA$4:$AL$1041,1+BT$2,0)</f>
        <v>0</v>
      </c>
      <c r="BU132" s="33">
        <f>VLOOKUP($C204,BARRAS_REGION!$AA$4:$AL$1041,1+BU$2,0)</f>
        <v>0</v>
      </c>
      <c r="BV132" s="33">
        <f>VLOOKUP($C204,BARRAS_REGION!$AA$4:$AL$1041,1+BV$2,0)</f>
        <v>0</v>
      </c>
      <c r="BW132" s="33">
        <f>VLOOKUP($C204,BARRAS_REGION!$AA$4:$AL$1041,1+BW$2,0)</f>
        <v>0</v>
      </c>
      <c r="BX132" s="33">
        <f>VLOOKUP($C204,BARRAS_REGION!$AA$4:$AL$1041,1+BX$2,0)</f>
        <v>1</v>
      </c>
      <c r="BY132" s="33">
        <f>VLOOKUP($C204,BARRAS_REGION!$AA$4:$AL$1041,1+BY$2,0)</f>
        <v>0</v>
      </c>
      <c r="BZ132" s="33">
        <f>VLOOKUP($C204,BARRAS_REGION!$AA$4:$AL$1041,1+BZ$2,0)</f>
        <v>0</v>
      </c>
      <c r="CA132" s="33">
        <f>VLOOKUP($C204,BARRAS_REGION!$AA$4:$AL$1041,1+CA$2,0)</f>
        <v>0</v>
      </c>
      <c r="CB132" s="33">
        <f>VLOOKUP($C204,BARRAS_REGION!$AA$4:$AL$1041,1+CB$2,0)</f>
        <v>0</v>
      </c>
      <c r="CC132" s="37">
        <f t="shared" si="44"/>
        <v>1</v>
      </c>
    </row>
    <row r="133" spans="1:81" ht="14.4" x14ac:dyDescent="0.3">
      <c r="A133" s="74">
        <f>+LEN(C133)</f>
        <v>17</v>
      </c>
      <c r="B133" s="64">
        <v>2149999831129</v>
      </c>
      <c r="C133" s="188" t="s">
        <v>13412</v>
      </c>
      <c r="D133" s="64">
        <v>2149999831129</v>
      </c>
      <c r="E133" s="17"/>
      <c r="F133" s="17"/>
      <c r="G133" s="17"/>
      <c r="H133" s="64"/>
      <c r="J133" s="14">
        <f>+COUNTIF(MEDIDORES!G:G,C133)</f>
        <v>4</v>
      </c>
      <c r="N133" s="15"/>
      <c r="AH133" s="20" t="str">
        <f t="shared" si="52"/>
        <v>TEMUCO________</v>
      </c>
      <c r="AI133" s="30">
        <f t="shared" si="50"/>
        <v>0</v>
      </c>
      <c r="AK133" s="26" t="s">
        <v>3398</v>
      </c>
      <c r="AL133" s="31">
        <v>998958</v>
      </c>
      <c r="AN133">
        <f t="shared" ref="AN133:AN165" si="54">+VLOOKUP(AH133,$AK$4:$AL$9949,2,0)</f>
        <v>998833</v>
      </c>
      <c r="AP133" s="20" t="str">
        <f t="shared" si="49"/>
        <v>998833</v>
      </c>
      <c r="AU133" s="20" t="str">
        <f t="shared" si="32"/>
        <v>209998833013</v>
      </c>
      <c r="AV133" s="20" t="str">
        <f t="shared" si="34"/>
        <v>209998833013</v>
      </c>
      <c r="BD133" s="32" t="str">
        <f t="shared" si="53"/>
        <v>013</v>
      </c>
      <c r="BG133" s="33">
        <v>0</v>
      </c>
      <c r="BH133" s="38">
        <v>0</v>
      </c>
      <c r="BI133" s="38">
        <v>0</v>
      </c>
      <c r="BJ133" s="38">
        <v>0</v>
      </c>
      <c r="BK133" s="38">
        <v>1</v>
      </c>
      <c r="BL133" s="38">
        <v>0</v>
      </c>
      <c r="BM133" s="39">
        <v>0</v>
      </c>
      <c r="BN133" s="36">
        <v>0</v>
      </c>
      <c r="BO133" s="36">
        <f t="shared" si="43"/>
        <v>1</v>
      </c>
      <c r="BR133" s="33">
        <f>VLOOKUP($C205,BARRAS_REGION!$AA$4:$AL$1041,1+BR$2,0)</f>
        <v>0</v>
      </c>
      <c r="BS133" s="33">
        <f>VLOOKUP($C205,BARRAS_REGION!$AA$4:$AL$1041,1+BS$2,0)</f>
        <v>0</v>
      </c>
      <c r="BT133" s="33">
        <f>VLOOKUP($C205,BARRAS_REGION!$AA$4:$AL$1041,1+BT$2,0)</f>
        <v>0</v>
      </c>
      <c r="BU133" s="33">
        <f>VLOOKUP($C205,BARRAS_REGION!$AA$4:$AL$1041,1+BU$2,0)</f>
        <v>0</v>
      </c>
      <c r="BV133" s="33">
        <f>VLOOKUP($C205,BARRAS_REGION!$AA$4:$AL$1041,1+BV$2,0)</f>
        <v>0</v>
      </c>
      <c r="BW133" s="33">
        <f>VLOOKUP($C205,BARRAS_REGION!$AA$4:$AL$1041,1+BW$2,0)</f>
        <v>0</v>
      </c>
      <c r="BX133" s="33">
        <f>VLOOKUP($C205,BARRAS_REGION!$AA$4:$AL$1041,1+BX$2,0)</f>
        <v>0</v>
      </c>
      <c r="BY133" s="33">
        <f>VLOOKUP($C205,BARRAS_REGION!$AA$4:$AL$1041,1+BY$2,0)</f>
        <v>1</v>
      </c>
      <c r="BZ133" s="33">
        <f>VLOOKUP($C205,BARRAS_REGION!$AA$4:$AL$1041,1+BZ$2,0)</f>
        <v>0</v>
      </c>
      <c r="CA133" s="33">
        <f>VLOOKUP($C205,BARRAS_REGION!$AA$4:$AL$1041,1+CA$2,0)</f>
        <v>0</v>
      </c>
      <c r="CB133" s="33">
        <f>VLOOKUP($C205,BARRAS_REGION!$AA$4:$AL$1041,1+CB$2,0)</f>
        <v>0</v>
      </c>
      <c r="CC133" s="37">
        <f t="shared" si="44"/>
        <v>1</v>
      </c>
    </row>
    <row r="134" spans="1:81" ht="14.4" x14ac:dyDescent="0.3">
      <c r="A134" s="74">
        <f t="shared" si="51"/>
        <v>17</v>
      </c>
      <c r="B134" s="64">
        <v>2109992680132</v>
      </c>
      <c r="C134" s="148" t="s">
        <v>746</v>
      </c>
      <c r="D134" s="64">
        <v>2109992680132</v>
      </c>
      <c r="E134" s="17" t="s">
        <v>1068</v>
      </c>
      <c r="F134" s="17" t="s">
        <v>6555</v>
      </c>
      <c r="G134" s="17">
        <v>10</v>
      </c>
      <c r="H134" s="64"/>
      <c r="J134" s="14">
        <f>+COUNTIF(MEDIDORES!G:G,C134)</f>
        <v>32</v>
      </c>
      <c r="N134" s="15"/>
      <c r="AH134" s="20" t="str">
        <f t="shared" si="52"/>
        <v>TEMUCO________</v>
      </c>
      <c r="AI134" s="30">
        <f t="shared" si="50"/>
        <v>0</v>
      </c>
      <c r="AK134" s="26" t="s">
        <v>3399</v>
      </c>
      <c r="AL134" s="31">
        <v>998953</v>
      </c>
      <c r="AN134">
        <f t="shared" si="54"/>
        <v>998833</v>
      </c>
      <c r="AP134" s="20" t="str">
        <f t="shared" si="49"/>
        <v>998833</v>
      </c>
      <c r="AU134" s="20" t="str">
        <f t="shared" si="32"/>
        <v>209998833023</v>
      </c>
      <c r="AV134" s="20" t="str">
        <f t="shared" si="34"/>
        <v>209998833023</v>
      </c>
      <c r="BD134" s="32" t="str">
        <f t="shared" si="53"/>
        <v>023</v>
      </c>
      <c r="BG134" s="33">
        <v>0</v>
      </c>
      <c r="BH134" s="38">
        <v>0</v>
      </c>
      <c r="BI134" s="38">
        <v>0</v>
      </c>
      <c r="BJ134" s="38">
        <v>0</v>
      </c>
      <c r="BK134" s="38">
        <v>1</v>
      </c>
      <c r="BL134" s="38">
        <v>0</v>
      </c>
      <c r="BM134" s="39">
        <v>0</v>
      </c>
      <c r="BN134" s="36">
        <v>0</v>
      </c>
      <c r="BO134" s="36">
        <f t="shared" si="43"/>
        <v>1</v>
      </c>
      <c r="BR134" s="33">
        <f>VLOOKUP($C206,BARRAS_REGION!$AA$4:$AL$1041,1+BR$2,0)</f>
        <v>0</v>
      </c>
      <c r="BS134" s="33">
        <f>VLOOKUP($C206,BARRAS_REGION!$AA$4:$AL$1041,1+BS$2,0)</f>
        <v>0</v>
      </c>
      <c r="BT134" s="33">
        <f>VLOOKUP($C206,BARRAS_REGION!$AA$4:$AL$1041,1+BT$2,0)</f>
        <v>0</v>
      </c>
      <c r="BU134" s="33">
        <f>VLOOKUP($C206,BARRAS_REGION!$AA$4:$AL$1041,1+BU$2,0)</f>
        <v>0</v>
      </c>
      <c r="BV134" s="33">
        <f>VLOOKUP($C206,BARRAS_REGION!$AA$4:$AL$1041,1+BV$2,0)</f>
        <v>0</v>
      </c>
      <c r="BW134" s="33">
        <f>VLOOKUP($C206,BARRAS_REGION!$AA$4:$AL$1041,1+BW$2,0)</f>
        <v>0</v>
      </c>
      <c r="BX134" s="33">
        <f>VLOOKUP($C206,BARRAS_REGION!$AA$4:$AL$1041,1+BX$2,0)</f>
        <v>0</v>
      </c>
      <c r="BY134" s="33">
        <f>VLOOKUP($C206,BARRAS_REGION!$AA$4:$AL$1041,1+BY$2,0)</f>
        <v>1</v>
      </c>
      <c r="BZ134" s="33">
        <f>VLOOKUP($C206,BARRAS_REGION!$AA$4:$AL$1041,1+BZ$2,0)</f>
        <v>0</v>
      </c>
      <c r="CA134" s="33">
        <f>VLOOKUP($C206,BARRAS_REGION!$AA$4:$AL$1041,1+CA$2,0)</f>
        <v>0</v>
      </c>
      <c r="CB134" s="33">
        <f>VLOOKUP($C206,BARRAS_REGION!$AA$4:$AL$1041,1+CB$2,0)</f>
        <v>0</v>
      </c>
      <c r="CC134" s="37">
        <f t="shared" si="44"/>
        <v>1</v>
      </c>
    </row>
    <row r="135" spans="1:81" ht="14.4" x14ac:dyDescent="0.3">
      <c r="A135" s="74">
        <f t="shared" si="51"/>
        <v>17</v>
      </c>
      <c r="B135" s="64">
        <v>2149992630132</v>
      </c>
      <c r="C135" s="148" t="s">
        <v>165</v>
      </c>
      <c r="D135" s="64">
        <v>2149992630132</v>
      </c>
      <c r="E135" s="17" t="s">
        <v>1068</v>
      </c>
      <c r="F135" s="17" t="s">
        <v>3470</v>
      </c>
      <c r="G135" s="17">
        <v>14</v>
      </c>
      <c r="H135" s="64"/>
      <c r="J135" s="14">
        <f>+COUNTIF(MEDIDORES!G:G,C135)</f>
        <v>6</v>
      </c>
      <c r="L135" s="1"/>
      <c r="N135" s="15"/>
      <c r="AH135" s="20" t="str">
        <f t="shared" si="52"/>
        <v>TENO__________</v>
      </c>
      <c r="AI135" s="30">
        <f t="shared" si="50"/>
        <v>0</v>
      </c>
      <c r="AK135" s="26" t="s">
        <v>3400</v>
      </c>
      <c r="AL135" s="31">
        <v>998948</v>
      </c>
      <c r="AN135">
        <f t="shared" si="54"/>
        <v>998828</v>
      </c>
      <c r="AP135" s="20" t="str">
        <f t="shared" si="49"/>
        <v>998828</v>
      </c>
      <c r="AU135" s="20" t="str">
        <f t="shared" ref="AU135:AU199" si="55">$CF$6&amp;INDEX($CF$10:$CF$23,MATCH(1,BR135:CB135,0),1)&amp;AP135&amp;BD135&amp;IF(BG135=1,$CF$67,IF(BN135=1,$CF$69,$CF$68))</f>
        <v>207998828013</v>
      </c>
      <c r="AV135" s="20" t="str">
        <f t="shared" si="34"/>
        <v>207998828013</v>
      </c>
      <c r="BD135" s="32" t="str">
        <f t="shared" si="53"/>
        <v>013</v>
      </c>
      <c r="BG135" s="33">
        <v>0</v>
      </c>
      <c r="BH135" s="38">
        <v>0</v>
      </c>
      <c r="BI135" s="38">
        <v>0</v>
      </c>
      <c r="BJ135" s="38">
        <v>0</v>
      </c>
      <c r="BK135" s="38">
        <v>1</v>
      </c>
      <c r="BL135" s="38">
        <v>0</v>
      </c>
      <c r="BM135" s="39">
        <v>0</v>
      </c>
      <c r="BN135" s="36">
        <v>0</v>
      </c>
      <c r="BO135" s="36">
        <f t="shared" si="43"/>
        <v>1</v>
      </c>
      <c r="BR135" s="33">
        <f>VLOOKUP($C207,BARRAS_REGION!$AA$4:$AL$1041,1+BR$2,0)</f>
        <v>0</v>
      </c>
      <c r="BS135" s="33">
        <f>VLOOKUP($C207,BARRAS_REGION!$AA$4:$AL$1041,1+BS$2,0)</f>
        <v>0</v>
      </c>
      <c r="BT135" s="33">
        <f>VLOOKUP($C207,BARRAS_REGION!$AA$4:$AL$1041,1+BT$2,0)</f>
        <v>0</v>
      </c>
      <c r="BU135" s="33">
        <f>VLOOKUP($C207,BARRAS_REGION!$AA$4:$AL$1041,1+BU$2,0)</f>
        <v>0</v>
      </c>
      <c r="BV135" s="33">
        <f>VLOOKUP($C207,BARRAS_REGION!$AA$4:$AL$1041,1+BV$2,0)</f>
        <v>0</v>
      </c>
      <c r="BW135" s="33">
        <f>VLOOKUP($C207,BARRAS_REGION!$AA$4:$AL$1041,1+BW$2,0)</f>
        <v>1</v>
      </c>
      <c r="BX135" s="33">
        <f>VLOOKUP($C207,BARRAS_REGION!$AA$4:$AL$1041,1+BX$2,0)</f>
        <v>0</v>
      </c>
      <c r="BY135" s="33">
        <f>VLOOKUP($C207,BARRAS_REGION!$AA$4:$AL$1041,1+BY$2,0)</f>
        <v>0</v>
      </c>
      <c r="BZ135" s="33">
        <f>VLOOKUP($C207,BARRAS_REGION!$AA$4:$AL$1041,1+BZ$2,0)</f>
        <v>0</v>
      </c>
      <c r="CA135" s="33">
        <f>VLOOKUP($C207,BARRAS_REGION!$AA$4:$AL$1041,1+CA$2,0)</f>
        <v>0</v>
      </c>
      <c r="CB135" s="33">
        <f>VLOOKUP($C207,BARRAS_REGION!$AA$4:$AL$1041,1+CB$2,0)</f>
        <v>0</v>
      </c>
      <c r="CC135" s="37">
        <f t="shared" si="44"/>
        <v>1</v>
      </c>
    </row>
    <row r="136" spans="1:81" ht="14.4" x14ac:dyDescent="0.3">
      <c r="A136" s="74">
        <f t="shared" si="51"/>
        <v>17</v>
      </c>
      <c r="B136" s="64">
        <v>2079992430132</v>
      </c>
      <c r="C136" s="68" t="s">
        <v>8719</v>
      </c>
      <c r="D136" s="64">
        <v>2079992430132</v>
      </c>
      <c r="E136" s="18"/>
      <c r="F136" s="17" t="s">
        <v>3456</v>
      </c>
      <c r="G136" s="17">
        <v>7</v>
      </c>
      <c r="H136" s="64"/>
      <c r="J136" s="14">
        <f>+COUNTIF(MEDIDORES!G:G,C136)</f>
        <v>18</v>
      </c>
      <c r="N136" s="15"/>
      <c r="AH136" s="20" t="str">
        <f t="shared" ref="AH136:AH165" si="56">IF(LEN(C209)=17,LEFT(C209,14),-1)</f>
        <v>TOME__________</v>
      </c>
      <c r="AI136" s="30">
        <f t="shared" si="50"/>
        <v>1</v>
      </c>
      <c r="AK136" s="26" t="s">
        <v>3401</v>
      </c>
      <c r="AL136" s="31">
        <v>998943</v>
      </c>
      <c r="AN136" t="e">
        <f t="shared" si="54"/>
        <v>#N/A</v>
      </c>
      <c r="AP136" s="20" t="e">
        <f t="shared" si="49"/>
        <v>#N/A</v>
      </c>
      <c r="AU136" s="20" t="e">
        <f t="shared" si="55"/>
        <v>#N/A</v>
      </c>
      <c r="AV136" s="20" t="e">
        <f t="shared" si="34"/>
        <v>#N/A</v>
      </c>
      <c r="BD136" s="32" t="str">
        <f t="shared" ref="BD136:BD165" si="57">+RIGHT(C209,3)</f>
        <v>023</v>
      </c>
      <c r="BG136" s="33">
        <v>0</v>
      </c>
      <c r="BH136" s="38">
        <v>0</v>
      </c>
      <c r="BI136" s="38">
        <v>0</v>
      </c>
      <c r="BJ136" s="38">
        <v>0</v>
      </c>
      <c r="BK136" s="38">
        <v>0</v>
      </c>
      <c r="BL136" s="38">
        <v>1</v>
      </c>
      <c r="BM136" s="39">
        <v>0</v>
      </c>
      <c r="BN136" s="36">
        <v>0</v>
      </c>
      <c r="BO136" s="36">
        <f t="shared" si="43"/>
        <v>1</v>
      </c>
      <c r="BR136" s="33">
        <f>VLOOKUP($C209,BARRAS_REGION!$AA$4:$AL$1041,1+BR$2,0)</f>
        <v>0</v>
      </c>
      <c r="BS136" s="33">
        <f>VLOOKUP($C209,BARRAS_REGION!$AA$4:$AL$1041,1+BS$2,0)</f>
        <v>0</v>
      </c>
      <c r="BT136" s="33">
        <f>VLOOKUP($C209,BARRAS_REGION!$AA$4:$AL$1041,1+BT$2,0)</f>
        <v>0</v>
      </c>
      <c r="BU136" s="33">
        <f>VLOOKUP($C209,BARRAS_REGION!$AA$4:$AL$1041,1+BU$2,0)</f>
        <v>0</v>
      </c>
      <c r="BV136" s="33">
        <f>VLOOKUP($C209,BARRAS_REGION!$AA$4:$AL$1041,1+BV$2,0)</f>
        <v>0</v>
      </c>
      <c r="BW136" s="33">
        <f>VLOOKUP($C209,BARRAS_REGION!$AA$4:$AL$1041,1+BW$2,0)</f>
        <v>0</v>
      </c>
      <c r="BX136" s="33">
        <f>VLOOKUP($C209,BARRAS_REGION!$AA$4:$AL$1041,1+BX$2,0)</f>
        <v>1</v>
      </c>
      <c r="BY136" s="33">
        <f>VLOOKUP($C209,BARRAS_REGION!$AA$4:$AL$1041,1+BY$2,0)</f>
        <v>0</v>
      </c>
      <c r="BZ136" s="33">
        <f>VLOOKUP($C209,BARRAS_REGION!$AA$4:$AL$1041,1+BZ$2,0)</f>
        <v>0</v>
      </c>
      <c r="CA136" s="33">
        <f>VLOOKUP($C209,BARRAS_REGION!$AA$4:$AL$1041,1+CA$2,0)</f>
        <v>0</v>
      </c>
      <c r="CB136" s="33">
        <f>VLOOKUP($C209,BARRAS_REGION!$AA$4:$AL$1041,1+CB$2,0)</f>
        <v>0</v>
      </c>
      <c r="CC136" s="37">
        <f t="shared" si="44"/>
        <v>1</v>
      </c>
    </row>
    <row r="137" spans="1:81" ht="14.4" x14ac:dyDescent="0.3">
      <c r="A137" s="74">
        <f t="shared" si="51"/>
        <v>17</v>
      </c>
      <c r="B137" s="64">
        <v>2149992330232</v>
      </c>
      <c r="C137" s="68" t="s">
        <v>714</v>
      </c>
      <c r="D137" s="64">
        <v>2149992330232</v>
      </c>
      <c r="E137" s="18" t="s">
        <v>1067</v>
      </c>
      <c r="F137" s="17" t="s">
        <v>3470</v>
      </c>
      <c r="G137" s="17">
        <v>14</v>
      </c>
      <c r="H137" s="64"/>
      <c r="J137" s="14">
        <f>+COUNTIF(MEDIDORES!G:G,C137)</f>
        <v>19</v>
      </c>
      <c r="N137" s="15"/>
      <c r="AH137" s="20" t="str">
        <f t="shared" si="56"/>
        <v>TRAIGUEN______</v>
      </c>
      <c r="AI137" s="30">
        <f t="shared" si="50"/>
        <v>1</v>
      </c>
      <c r="AK137" s="26" t="s">
        <v>3402</v>
      </c>
      <c r="AL137" s="31">
        <v>998938</v>
      </c>
      <c r="AN137" t="e">
        <f t="shared" si="54"/>
        <v>#N/A</v>
      </c>
      <c r="AP137" s="20" t="e">
        <f t="shared" si="49"/>
        <v>#N/A</v>
      </c>
      <c r="AU137" s="20" t="e">
        <f t="shared" si="55"/>
        <v>#N/A</v>
      </c>
      <c r="AV137" s="20" t="e">
        <f t="shared" si="34"/>
        <v>#N/A</v>
      </c>
      <c r="BD137" s="32" t="str">
        <f t="shared" si="57"/>
        <v>013</v>
      </c>
      <c r="BG137" s="33">
        <v>0</v>
      </c>
      <c r="BH137" s="38">
        <v>0</v>
      </c>
      <c r="BI137" s="38">
        <v>0</v>
      </c>
      <c r="BJ137" s="38">
        <v>0</v>
      </c>
      <c r="BK137" s="38">
        <v>0</v>
      </c>
      <c r="BL137" s="38">
        <v>1</v>
      </c>
      <c r="BM137" s="39">
        <v>0</v>
      </c>
      <c r="BN137" s="36">
        <v>0</v>
      </c>
      <c r="BO137" s="36">
        <f t="shared" si="43"/>
        <v>1</v>
      </c>
      <c r="BR137" s="33">
        <f>VLOOKUP($C210,BARRAS_REGION!$AA$4:$AL$1041,1+BR$2,0)</f>
        <v>0</v>
      </c>
      <c r="BS137" s="33">
        <f>VLOOKUP($C210,BARRAS_REGION!$AA$4:$AL$1041,1+BS$2,0)</f>
        <v>0</v>
      </c>
      <c r="BT137" s="33">
        <f>VLOOKUP($C210,BARRAS_REGION!$AA$4:$AL$1041,1+BT$2,0)</f>
        <v>0</v>
      </c>
      <c r="BU137" s="33">
        <f>VLOOKUP($C210,BARRAS_REGION!$AA$4:$AL$1041,1+BU$2,0)</f>
        <v>0</v>
      </c>
      <c r="BV137" s="33">
        <f>VLOOKUP($C210,BARRAS_REGION!$AA$4:$AL$1041,1+BV$2,0)</f>
        <v>0</v>
      </c>
      <c r="BW137" s="33">
        <f>VLOOKUP($C210,BARRAS_REGION!$AA$4:$AL$1041,1+BW$2,0)</f>
        <v>0</v>
      </c>
      <c r="BX137" s="33">
        <f>VLOOKUP($C210,BARRAS_REGION!$AA$4:$AL$1041,1+BX$2,0)</f>
        <v>0</v>
      </c>
      <c r="BY137" s="33">
        <f>VLOOKUP($C210,BARRAS_REGION!$AA$4:$AL$1041,1+BY$2,0)</f>
        <v>1</v>
      </c>
      <c r="BZ137" s="33">
        <f>VLOOKUP($C210,BARRAS_REGION!$AA$4:$AL$1041,1+BZ$2,0)</f>
        <v>0</v>
      </c>
      <c r="CA137" s="33">
        <f>VLOOKUP($C210,BARRAS_REGION!$AA$4:$AL$1041,1+CA$2,0)</f>
        <v>0</v>
      </c>
      <c r="CB137" s="33">
        <f>VLOOKUP($C210,BARRAS_REGION!$AA$4:$AL$1041,1+CB$2,0)</f>
        <v>0</v>
      </c>
      <c r="CC137" s="37">
        <f t="shared" si="44"/>
        <v>1</v>
      </c>
    </row>
    <row r="138" spans="1:81" ht="14.4" x14ac:dyDescent="0.3">
      <c r="A138" s="74">
        <f t="shared" si="51"/>
        <v>17</v>
      </c>
      <c r="B138" s="64">
        <v>2079992280132</v>
      </c>
      <c r="C138" s="149" t="s">
        <v>1786</v>
      </c>
      <c r="D138" s="64">
        <v>2079992280132</v>
      </c>
      <c r="E138" s="18"/>
      <c r="F138" s="17" t="s">
        <v>3456</v>
      </c>
      <c r="G138" s="17">
        <v>7</v>
      </c>
      <c r="H138" s="64"/>
      <c r="J138" s="14">
        <f>+COUNTIF(MEDIDORES!G:G,C138)</f>
        <v>14</v>
      </c>
      <c r="N138" s="15"/>
      <c r="AH138" s="20" t="str">
        <f t="shared" si="56"/>
        <v>TRESESQUINAS__</v>
      </c>
      <c r="AI138" s="30">
        <f t="shared" si="50"/>
        <v>1</v>
      </c>
      <c r="AK138" s="26" t="s">
        <v>3403</v>
      </c>
      <c r="AL138" s="31">
        <v>998933</v>
      </c>
      <c r="AN138" t="e">
        <f t="shared" si="54"/>
        <v>#N/A</v>
      </c>
      <c r="AP138" s="20" t="e">
        <f t="shared" si="49"/>
        <v>#N/A</v>
      </c>
      <c r="AU138" s="20" t="e">
        <f t="shared" si="55"/>
        <v>#N/A</v>
      </c>
      <c r="AV138" s="20" t="e">
        <f t="shared" si="34"/>
        <v>#N/A</v>
      </c>
      <c r="BD138" s="32" t="str">
        <f t="shared" si="57"/>
        <v>013</v>
      </c>
      <c r="BG138" s="33">
        <v>0</v>
      </c>
      <c r="BH138" s="38">
        <v>0</v>
      </c>
      <c r="BI138" s="38">
        <v>0</v>
      </c>
      <c r="BJ138" s="38">
        <v>0</v>
      </c>
      <c r="BK138" s="38">
        <v>1</v>
      </c>
      <c r="BL138" s="38">
        <v>0</v>
      </c>
      <c r="BM138" s="39">
        <v>0</v>
      </c>
      <c r="BN138" s="36">
        <v>0</v>
      </c>
      <c r="BO138" s="36">
        <f t="shared" si="43"/>
        <v>1</v>
      </c>
      <c r="BR138" s="33">
        <f>VLOOKUP($C211,BARRAS_REGION!$AA$4:$AL$1041,1+BR$2,0)</f>
        <v>0</v>
      </c>
      <c r="BS138" s="33">
        <f>VLOOKUP($C211,BARRAS_REGION!$AA$4:$AL$1041,1+BS$2,0)</f>
        <v>0</v>
      </c>
      <c r="BT138" s="33">
        <f>VLOOKUP($C211,BARRAS_REGION!$AA$4:$AL$1041,1+BT$2,0)</f>
        <v>0</v>
      </c>
      <c r="BU138" s="33">
        <f>VLOOKUP($C211,BARRAS_REGION!$AA$4:$AL$1041,1+BU$2,0)</f>
        <v>0</v>
      </c>
      <c r="BV138" s="33">
        <f>VLOOKUP($C211,BARRAS_REGION!$AA$4:$AL$1041,1+BV$2,0)</f>
        <v>0</v>
      </c>
      <c r="BW138" s="33">
        <f>VLOOKUP($C211,BARRAS_REGION!$AA$4:$AL$1041,1+BW$2,0)</f>
        <v>0</v>
      </c>
      <c r="BX138" s="33">
        <f>VLOOKUP($C211,BARRAS_REGION!$AA$4:$AL$1041,1+BX$2,0)</f>
        <v>1</v>
      </c>
      <c r="BY138" s="33">
        <f>VLOOKUP($C211,BARRAS_REGION!$AA$4:$AL$1041,1+BY$2,0)</f>
        <v>0</v>
      </c>
      <c r="BZ138" s="33">
        <f>VLOOKUP($C211,BARRAS_REGION!$AA$4:$AL$1041,1+BZ$2,0)</f>
        <v>0</v>
      </c>
      <c r="CA138" s="33">
        <f>VLOOKUP($C211,BARRAS_REGION!$AA$4:$AL$1041,1+CA$2,0)</f>
        <v>0</v>
      </c>
      <c r="CB138" s="33">
        <f>VLOOKUP($C211,BARRAS_REGION!$AA$4:$AL$1041,1+CB$2,0)</f>
        <v>0</v>
      </c>
      <c r="CC138" s="37">
        <f t="shared" si="44"/>
        <v>1</v>
      </c>
    </row>
    <row r="139" spans="1:81" ht="14.4" x14ac:dyDescent="0.3">
      <c r="A139" s="74">
        <f t="shared" si="51"/>
        <v>17</v>
      </c>
      <c r="B139" s="64">
        <v>210999593023</v>
      </c>
      <c r="C139" s="68" t="s">
        <v>10234</v>
      </c>
      <c r="D139" s="64">
        <v>210999593023</v>
      </c>
      <c r="E139" s="17"/>
      <c r="F139" s="17" t="s">
        <v>6555</v>
      </c>
      <c r="G139" s="17">
        <v>10</v>
      </c>
      <c r="H139" s="64"/>
      <c r="J139" s="14">
        <f>+COUNTIF(MEDIDORES!G:G,C139)</f>
        <v>11</v>
      </c>
      <c r="N139" s="15"/>
      <c r="AH139" s="20" t="str">
        <f t="shared" si="56"/>
        <v>TUMBES________</v>
      </c>
      <c r="AI139" s="30">
        <f t="shared" si="50"/>
        <v>1</v>
      </c>
      <c r="AK139" s="26" t="s">
        <v>3404</v>
      </c>
      <c r="AL139" s="31">
        <v>998928</v>
      </c>
      <c r="AN139" t="e">
        <f t="shared" si="54"/>
        <v>#N/A</v>
      </c>
      <c r="AP139" s="20" t="e">
        <f t="shared" si="49"/>
        <v>#N/A</v>
      </c>
      <c r="AU139" s="20" t="e">
        <f t="shared" si="55"/>
        <v>#N/A</v>
      </c>
      <c r="AV139" s="20" t="e">
        <f t="shared" si="34"/>
        <v>#N/A</v>
      </c>
      <c r="BD139" s="32" t="str">
        <f t="shared" si="57"/>
        <v>015</v>
      </c>
      <c r="BG139" s="33">
        <v>0</v>
      </c>
      <c r="BH139" s="38">
        <v>0</v>
      </c>
      <c r="BI139" s="38">
        <v>0</v>
      </c>
      <c r="BJ139" s="38">
        <v>0</v>
      </c>
      <c r="BK139" s="38">
        <v>1</v>
      </c>
      <c r="BL139" s="38">
        <v>0</v>
      </c>
      <c r="BM139" s="39">
        <v>0</v>
      </c>
      <c r="BN139" s="36">
        <v>0</v>
      </c>
      <c r="BO139" s="36">
        <f t="shared" si="43"/>
        <v>1</v>
      </c>
      <c r="BR139" s="33">
        <f>VLOOKUP($C212,BARRAS_REGION!$AA$4:$AL$1041,1+BR$2,0)</f>
        <v>0</v>
      </c>
      <c r="BS139" s="33">
        <f>VLOOKUP($C212,BARRAS_REGION!$AA$4:$AL$1041,1+BS$2,0)</f>
        <v>0</v>
      </c>
      <c r="BT139" s="33">
        <f>VLOOKUP($C212,BARRAS_REGION!$AA$4:$AL$1041,1+BT$2,0)</f>
        <v>0</v>
      </c>
      <c r="BU139" s="33">
        <f>VLOOKUP($C212,BARRAS_REGION!$AA$4:$AL$1041,1+BU$2,0)</f>
        <v>0</v>
      </c>
      <c r="BV139" s="33">
        <f>VLOOKUP($C212,BARRAS_REGION!$AA$4:$AL$1041,1+BV$2,0)</f>
        <v>0</v>
      </c>
      <c r="BW139" s="33">
        <f>VLOOKUP($C212,BARRAS_REGION!$AA$4:$AL$1041,1+BW$2,0)</f>
        <v>0</v>
      </c>
      <c r="BX139" s="33">
        <f>VLOOKUP($C212,BARRAS_REGION!$AA$4:$AL$1041,1+BX$2,0)</f>
        <v>1</v>
      </c>
      <c r="BY139" s="33">
        <f>VLOOKUP($C212,BARRAS_REGION!$AA$4:$AL$1041,1+BY$2,0)</f>
        <v>0</v>
      </c>
      <c r="BZ139" s="33">
        <f>VLOOKUP($C212,BARRAS_REGION!$AA$4:$AL$1041,1+BZ$2,0)</f>
        <v>0</v>
      </c>
      <c r="CA139" s="33">
        <f>VLOOKUP($C212,BARRAS_REGION!$AA$4:$AL$1041,1+CA$2,0)</f>
        <v>0</v>
      </c>
      <c r="CB139" s="33">
        <f>VLOOKUP($C212,BARRAS_REGION!$AA$4:$AL$1041,1+CB$2,0)</f>
        <v>0</v>
      </c>
      <c r="CC139" s="37">
        <f t="shared" si="44"/>
        <v>1</v>
      </c>
    </row>
    <row r="140" spans="1:81" ht="14.4" x14ac:dyDescent="0.3">
      <c r="A140" s="74">
        <f t="shared" si="51"/>
        <v>17</v>
      </c>
      <c r="B140" s="64">
        <v>2079992230132</v>
      </c>
      <c r="C140" s="148" t="s">
        <v>1534</v>
      </c>
      <c r="D140" s="64">
        <v>2079992230132</v>
      </c>
      <c r="E140" s="17"/>
      <c r="F140" s="17" t="s">
        <v>3456</v>
      </c>
      <c r="G140" s="17">
        <v>7</v>
      </c>
      <c r="H140" s="64"/>
      <c r="J140" s="14">
        <f>+COUNTIF(MEDIDORES!G:G,C140)</f>
        <v>18</v>
      </c>
      <c r="N140" s="15"/>
      <c r="AH140" s="20" t="str">
        <f t="shared" si="56"/>
        <v>TUNICHE_______</v>
      </c>
      <c r="AI140" s="30">
        <f t="shared" si="50"/>
        <v>0</v>
      </c>
      <c r="AK140" s="26" t="s">
        <v>7718</v>
      </c>
      <c r="AL140" s="31">
        <v>998926</v>
      </c>
      <c r="AN140">
        <f t="shared" si="54"/>
        <v>998778</v>
      </c>
      <c r="AP140" s="20" t="str">
        <f t="shared" si="49"/>
        <v>998778</v>
      </c>
      <c r="AU140" s="20" t="str">
        <f t="shared" si="55"/>
        <v>206998778015</v>
      </c>
      <c r="AV140" s="20" t="str">
        <f t="shared" ref="AV140:AV212" si="58">+IF(AT140="",AU140,AT140)</f>
        <v>206998778015</v>
      </c>
      <c r="BD140" s="32" t="str">
        <f t="shared" si="57"/>
        <v>015</v>
      </c>
      <c r="BG140" s="33">
        <v>0</v>
      </c>
      <c r="BH140" s="38">
        <v>0</v>
      </c>
      <c r="BI140" s="38">
        <v>0</v>
      </c>
      <c r="BJ140" s="38">
        <v>0</v>
      </c>
      <c r="BK140" s="38">
        <v>1</v>
      </c>
      <c r="BL140" s="38">
        <v>0</v>
      </c>
      <c r="BM140" s="39">
        <v>0</v>
      </c>
      <c r="BN140" s="36">
        <v>0</v>
      </c>
      <c r="BO140" s="36">
        <f t="shared" si="43"/>
        <v>1</v>
      </c>
      <c r="BR140" s="33">
        <f>VLOOKUP($C213,BARRAS_REGION!$AA$4:$AL$1041,1+BR$2,0)</f>
        <v>0</v>
      </c>
      <c r="BS140" s="33">
        <f>VLOOKUP($C213,BARRAS_REGION!$AA$4:$AL$1041,1+BS$2,0)</f>
        <v>0</v>
      </c>
      <c r="BT140" s="33">
        <f>VLOOKUP($C213,BARRAS_REGION!$AA$4:$AL$1041,1+BT$2,0)</f>
        <v>0</v>
      </c>
      <c r="BU140" s="33">
        <f>VLOOKUP($C213,BARRAS_REGION!$AA$4:$AL$1041,1+BU$2,0)</f>
        <v>0</v>
      </c>
      <c r="BV140" s="33">
        <f>VLOOKUP($C213,BARRAS_REGION!$AA$4:$AL$1041,1+BV$2,0)</f>
        <v>1</v>
      </c>
      <c r="BW140" s="33">
        <f>VLOOKUP($C213,BARRAS_REGION!$AA$4:$AL$1041,1+BW$2,0)</f>
        <v>0</v>
      </c>
      <c r="BX140" s="33">
        <f>VLOOKUP($C213,BARRAS_REGION!$AA$4:$AL$1041,1+BX$2,0)</f>
        <v>0</v>
      </c>
      <c r="BY140" s="33">
        <f>VLOOKUP($C213,BARRAS_REGION!$AA$4:$AL$1041,1+BY$2,0)</f>
        <v>0</v>
      </c>
      <c r="BZ140" s="33">
        <f>VLOOKUP($C213,BARRAS_REGION!$AA$4:$AL$1041,1+BZ$2,0)</f>
        <v>0</v>
      </c>
      <c r="CA140" s="33">
        <f>VLOOKUP($C213,BARRAS_REGION!$AA$4:$AL$1041,1+CA$2,0)</f>
        <v>0</v>
      </c>
      <c r="CB140" s="33">
        <f>VLOOKUP($C213,BARRAS_REGION!$AA$4:$AL$1041,1+CB$2,0)</f>
        <v>0</v>
      </c>
      <c r="CC140" s="37">
        <f t="shared" si="44"/>
        <v>1</v>
      </c>
    </row>
    <row r="141" spans="1:81" ht="14.4" x14ac:dyDescent="0.3">
      <c r="A141" s="74">
        <f t="shared" si="51"/>
        <v>17</v>
      </c>
      <c r="B141" s="64">
        <v>2079992180132</v>
      </c>
      <c r="C141" s="148" t="s">
        <v>1658</v>
      </c>
      <c r="D141" s="64">
        <v>2079992180132</v>
      </c>
      <c r="E141" s="17"/>
      <c r="F141" s="17" t="s">
        <v>3456</v>
      </c>
      <c r="G141" s="17">
        <v>7</v>
      </c>
      <c r="H141" s="64"/>
      <c r="J141" s="14">
        <f>+COUNTIF(MEDIDORES!G:G,C141)</f>
        <v>6</v>
      </c>
      <c r="N141" s="15"/>
      <c r="AH141" s="20" t="str">
        <f t="shared" si="56"/>
        <v>V.ALEGRE______</v>
      </c>
      <c r="AI141" s="30">
        <f t="shared" si="50"/>
        <v>0</v>
      </c>
      <c r="AK141" s="26" t="s">
        <v>8266</v>
      </c>
      <c r="AL141" s="31">
        <v>998924</v>
      </c>
      <c r="AN141">
        <f t="shared" si="54"/>
        <v>998763</v>
      </c>
      <c r="AP141" s="20" t="str">
        <f t="shared" si="49"/>
        <v>998763</v>
      </c>
      <c r="AU141" s="20" t="str">
        <f t="shared" si="55"/>
        <v>207998763013</v>
      </c>
      <c r="AV141" s="20" t="str">
        <f t="shared" si="58"/>
        <v>207998763013</v>
      </c>
      <c r="BD141" s="32" t="str">
        <f t="shared" si="57"/>
        <v>013</v>
      </c>
      <c r="BG141" s="33">
        <v>0</v>
      </c>
      <c r="BH141" s="38">
        <v>0</v>
      </c>
      <c r="BI141" s="38">
        <v>0</v>
      </c>
      <c r="BJ141" s="38">
        <v>0</v>
      </c>
      <c r="BK141" s="38">
        <v>1</v>
      </c>
      <c r="BL141" s="38">
        <v>0</v>
      </c>
      <c r="BM141" s="39">
        <v>0</v>
      </c>
      <c r="BN141" s="36">
        <v>0</v>
      </c>
      <c r="BO141" s="36">
        <f t="shared" si="43"/>
        <v>1</v>
      </c>
      <c r="BR141" s="33">
        <f>VLOOKUP($C214,BARRAS_REGION!$AA$4:$AL$1041,1+BR$2,0)</f>
        <v>0</v>
      </c>
      <c r="BS141" s="33">
        <f>VLOOKUP($C214,BARRAS_REGION!$AA$4:$AL$1041,1+BS$2,0)</f>
        <v>0</v>
      </c>
      <c r="BT141" s="33">
        <f>VLOOKUP($C214,BARRAS_REGION!$AA$4:$AL$1041,1+BT$2,0)</f>
        <v>0</v>
      </c>
      <c r="BU141" s="33">
        <f>VLOOKUP($C214,BARRAS_REGION!$AA$4:$AL$1041,1+BU$2,0)</f>
        <v>0</v>
      </c>
      <c r="BV141" s="33">
        <f>VLOOKUP($C214,BARRAS_REGION!$AA$4:$AL$1041,1+BV$2,0)</f>
        <v>0</v>
      </c>
      <c r="BW141" s="33">
        <f>VLOOKUP($C214,BARRAS_REGION!$AA$4:$AL$1041,1+BW$2,0)</f>
        <v>1</v>
      </c>
      <c r="BX141" s="33">
        <f>VLOOKUP($C214,BARRAS_REGION!$AA$4:$AL$1041,1+BX$2,0)</f>
        <v>0</v>
      </c>
      <c r="BY141" s="33">
        <f>VLOOKUP($C214,BARRAS_REGION!$AA$4:$AL$1041,1+BY$2,0)</f>
        <v>0</v>
      </c>
      <c r="BZ141" s="33">
        <f>VLOOKUP($C214,BARRAS_REGION!$AA$4:$AL$1041,1+BZ$2,0)</f>
        <v>0</v>
      </c>
      <c r="CA141" s="33">
        <f>VLOOKUP($C214,BARRAS_REGION!$AA$4:$AL$1041,1+CA$2,0)</f>
        <v>0</v>
      </c>
      <c r="CB141" s="33">
        <f>VLOOKUP($C214,BARRAS_REGION!$AA$4:$AL$1041,1+CB$2,0)</f>
        <v>0</v>
      </c>
      <c r="CC141" s="37">
        <f t="shared" si="44"/>
        <v>1</v>
      </c>
    </row>
    <row r="142" spans="1:81" ht="14.4" x14ac:dyDescent="0.3">
      <c r="A142" s="74">
        <f t="shared" si="51"/>
        <v>17</v>
      </c>
      <c r="B142" s="64">
        <v>2079995500132</v>
      </c>
      <c r="C142" s="190" t="s">
        <v>8405</v>
      </c>
      <c r="D142" s="64">
        <v>2079995500132</v>
      </c>
      <c r="E142" s="17"/>
      <c r="F142" s="17" t="s">
        <v>3456</v>
      </c>
      <c r="G142" s="17">
        <v>7</v>
      </c>
      <c r="H142" s="64"/>
      <c r="J142" s="14">
        <f>+COUNTIF(MEDIDORES!G:G,C142)</f>
        <v>6</v>
      </c>
      <c r="N142" s="15"/>
      <c r="AH142" s="20" t="str">
        <f t="shared" si="56"/>
        <v>V.PRAT________</v>
      </c>
      <c r="AI142" s="30">
        <f t="shared" si="50"/>
        <v>1</v>
      </c>
      <c r="AK142" s="26" t="s">
        <v>3405</v>
      </c>
      <c r="AL142" s="31">
        <v>998923</v>
      </c>
      <c r="AN142" t="e">
        <f t="shared" si="54"/>
        <v>#N/A</v>
      </c>
      <c r="AP142" s="20" t="e">
        <f t="shared" si="49"/>
        <v>#N/A</v>
      </c>
      <c r="AU142" s="20" t="e">
        <f t="shared" si="55"/>
        <v>#N/A</v>
      </c>
      <c r="AV142" s="20" t="e">
        <f t="shared" si="58"/>
        <v>#N/A</v>
      </c>
      <c r="BD142" s="32" t="str">
        <f t="shared" si="57"/>
        <v>013</v>
      </c>
      <c r="BG142" s="33">
        <v>0</v>
      </c>
      <c r="BH142" s="38">
        <v>0</v>
      </c>
      <c r="BI142" s="38">
        <v>0</v>
      </c>
      <c r="BJ142" s="38">
        <v>0</v>
      </c>
      <c r="BK142" s="38">
        <v>1</v>
      </c>
      <c r="BL142" s="38">
        <v>0</v>
      </c>
      <c r="BM142" s="39">
        <v>0</v>
      </c>
      <c r="BN142" s="36">
        <v>0</v>
      </c>
      <c r="BO142" s="36">
        <f t="shared" si="43"/>
        <v>1</v>
      </c>
      <c r="BR142" s="33">
        <f>VLOOKUP($C215,BARRAS_REGION!$AA$4:$AL$1041,1+BR$2,0)</f>
        <v>0</v>
      </c>
      <c r="BS142" s="33">
        <f>VLOOKUP($C215,BARRAS_REGION!$AA$4:$AL$1041,1+BS$2,0)</f>
        <v>0</v>
      </c>
      <c r="BT142" s="33">
        <f>VLOOKUP($C215,BARRAS_REGION!$AA$4:$AL$1041,1+BT$2,0)</f>
        <v>0</v>
      </c>
      <c r="BU142" s="33">
        <f>VLOOKUP($C215,BARRAS_REGION!$AA$4:$AL$1041,1+BU$2,0)</f>
        <v>0</v>
      </c>
      <c r="BV142" s="33">
        <f>VLOOKUP($C215,BARRAS_REGION!$AA$4:$AL$1041,1+BV$2,0)</f>
        <v>0</v>
      </c>
      <c r="BW142" s="33">
        <f>VLOOKUP($C215,BARRAS_REGION!$AA$4:$AL$1041,1+BW$2,0)</f>
        <v>1</v>
      </c>
      <c r="BX142" s="33">
        <f>VLOOKUP($C215,BARRAS_REGION!$AA$4:$AL$1041,1+BX$2,0)</f>
        <v>0</v>
      </c>
      <c r="BY142" s="33">
        <f>VLOOKUP($C215,BARRAS_REGION!$AA$4:$AL$1041,1+BY$2,0)</f>
        <v>0</v>
      </c>
      <c r="BZ142" s="33">
        <f>VLOOKUP($C215,BARRAS_REGION!$AA$4:$AL$1041,1+BZ$2,0)</f>
        <v>0</v>
      </c>
      <c r="CA142" s="33">
        <f>VLOOKUP($C215,BARRAS_REGION!$AA$4:$AL$1041,1+CA$2,0)</f>
        <v>0</v>
      </c>
      <c r="CB142" s="33">
        <f>VLOOKUP($C215,BARRAS_REGION!$AA$4:$AL$1041,1+CB$2,0)</f>
        <v>0</v>
      </c>
      <c r="CC142" s="37">
        <f t="shared" si="44"/>
        <v>1</v>
      </c>
    </row>
    <row r="143" spans="1:81" ht="14.4" x14ac:dyDescent="0.3">
      <c r="A143" s="74">
        <f t="shared" si="51"/>
        <v>17</v>
      </c>
      <c r="B143" s="64">
        <v>2069992130132</v>
      </c>
      <c r="C143" s="68" t="s">
        <v>225</v>
      </c>
      <c r="D143" s="64">
        <v>2069992130132</v>
      </c>
      <c r="E143" s="17"/>
      <c r="F143" s="17" t="s">
        <v>3442</v>
      </c>
      <c r="G143" s="17">
        <v>13</v>
      </c>
      <c r="H143" s="64"/>
      <c r="J143" s="14">
        <f>+COUNTIF(MEDIDORES!G:G,C143)</f>
        <v>6</v>
      </c>
      <c r="N143" s="15"/>
      <c r="AH143" s="20" t="str">
        <f t="shared" si="56"/>
        <v>VALDIVIA______</v>
      </c>
      <c r="AI143" s="30">
        <f t="shared" si="50"/>
        <v>1</v>
      </c>
      <c r="AK143" s="26" t="s">
        <v>3406</v>
      </c>
      <c r="AL143" s="31">
        <v>998918</v>
      </c>
      <c r="AN143" t="e">
        <f t="shared" si="54"/>
        <v>#N/A</v>
      </c>
      <c r="AP143" s="20" t="e">
        <f t="shared" si="49"/>
        <v>#N/A</v>
      </c>
      <c r="AU143" s="20" t="e">
        <f t="shared" si="55"/>
        <v>#N/A</v>
      </c>
      <c r="AV143" s="20" t="e">
        <f t="shared" si="58"/>
        <v>#N/A</v>
      </c>
      <c r="BD143" s="32" t="str">
        <f t="shared" si="57"/>
        <v>013</v>
      </c>
      <c r="BG143" s="33">
        <v>0</v>
      </c>
      <c r="BH143" s="38">
        <v>0</v>
      </c>
      <c r="BI143" s="38">
        <v>0</v>
      </c>
      <c r="BJ143" s="38">
        <v>0</v>
      </c>
      <c r="BK143" s="38">
        <v>0</v>
      </c>
      <c r="BL143" s="38">
        <v>1</v>
      </c>
      <c r="BM143" s="39">
        <v>0</v>
      </c>
      <c r="BN143" s="36">
        <v>0</v>
      </c>
      <c r="BO143" s="36">
        <f t="shared" si="43"/>
        <v>1</v>
      </c>
      <c r="BR143" s="33">
        <f>VLOOKUP($C216,BARRAS_REGION!$AA$4:$AL$1041,1+BR$2,0)</f>
        <v>0</v>
      </c>
      <c r="BS143" s="33">
        <f>VLOOKUP($C216,BARRAS_REGION!$AA$4:$AL$1041,1+BS$2,0)</f>
        <v>0</v>
      </c>
      <c r="BT143" s="33">
        <f>VLOOKUP($C216,BARRAS_REGION!$AA$4:$AL$1041,1+BT$2,0)</f>
        <v>0</v>
      </c>
      <c r="BU143" s="33">
        <f>VLOOKUP($C216,BARRAS_REGION!$AA$4:$AL$1041,1+BU$2,0)</f>
        <v>0</v>
      </c>
      <c r="BV143" s="33">
        <f>VLOOKUP($C216,BARRAS_REGION!$AA$4:$AL$1041,1+BV$2,0)</f>
        <v>0</v>
      </c>
      <c r="BW143" s="33">
        <f>VLOOKUP($C216,BARRAS_REGION!$AA$4:$AL$1041,1+BW$2,0)</f>
        <v>0</v>
      </c>
      <c r="BX143" s="33">
        <f>VLOOKUP($C216,BARRAS_REGION!$AA$4:$AL$1041,1+BX$2,0)</f>
        <v>0</v>
      </c>
      <c r="BY143" s="33">
        <f>VLOOKUP($C216,BARRAS_REGION!$AA$4:$AL$1041,1+BY$2,0)</f>
        <v>0</v>
      </c>
      <c r="BZ143" s="33">
        <f>VLOOKUP($C216,BARRAS_REGION!$AA$4:$AL$1041,1+BZ$2,0)</f>
        <v>0</v>
      </c>
      <c r="CA143" s="33">
        <f>VLOOKUP($C216,BARRAS_REGION!$AA$4:$AL$1041,1+CA$2,0)</f>
        <v>0</v>
      </c>
      <c r="CB143" s="33">
        <f>VLOOKUP($C216,BARRAS_REGION!$AA$4:$AL$1041,1+CB$2,0)</f>
        <v>1</v>
      </c>
      <c r="CC143" s="37">
        <f t="shared" si="44"/>
        <v>1</v>
      </c>
    </row>
    <row r="144" spans="1:81" ht="14.4" x14ac:dyDescent="0.3">
      <c r="A144" s="74">
        <f t="shared" si="51"/>
        <v>17</v>
      </c>
      <c r="B144" s="64">
        <v>2089992080132</v>
      </c>
      <c r="C144" s="149" t="s">
        <v>226</v>
      </c>
      <c r="D144" s="64">
        <v>2089992080132</v>
      </c>
      <c r="E144" s="18"/>
      <c r="F144" s="17" t="s">
        <v>3459</v>
      </c>
      <c r="G144" s="17">
        <v>8</v>
      </c>
      <c r="H144" s="64"/>
      <c r="J144" s="14">
        <f>+COUNTIF(MEDIDORES!G:G,C144)</f>
        <v>13</v>
      </c>
      <c r="N144" s="15"/>
      <c r="AH144" s="20" t="str">
        <f t="shared" si="56"/>
        <v>VICTORIA______</v>
      </c>
      <c r="AI144" s="30">
        <f t="shared" si="50"/>
        <v>1</v>
      </c>
      <c r="AK144" s="26" t="s">
        <v>3407</v>
      </c>
      <c r="AL144" s="31">
        <v>998913</v>
      </c>
      <c r="AN144" t="e">
        <f t="shared" si="54"/>
        <v>#N/A</v>
      </c>
      <c r="AP144" s="20" t="e">
        <f t="shared" si="49"/>
        <v>#N/A</v>
      </c>
      <c r="AU144" s="20" t="e">
        <f t="shared" si="55"/>
        <v>#N/A</v>
      </c>
      <c r="AV144" s="20" t="e">
        <f t="shared" si="58"/>
        <v>#N/A</v>
      </c>
      <c r="BD144" s="32" t="str">
        <f t="shared" si="57"/>
        <v>013</v>
      </c>
      <c r="BG144" s="33">
        <v>0</v>
      </c>
      <c r="BH144" s="38">
        <v>0</v>
      </c>
      <c r="BI144" s="38">
        <v>0</v>
      </c>
      <c r="BJ144" s="38">
        <v>0</v>
      </c>
      <c r="BK144" s="38">
        <v>1</v>
      </c>
      <c r="BL144" s="38">
        <v>0</v>
      </c>
      <c r="BM144" s="39">
        <v>0</v>
      </c>
      <c r="BN144" s="36">
        <v>0</v>
      </c>
      <c r="BO144" s="36">
        <f t="shared" si="43"/>
        <v>1</v>
      </c>
      <c r="BR144" s="33">
        <f>VLOOKUP($C217,BARRAS_REGION!$AA$4:$AL$1041,1+BR$2,0)</f>
        <v>0</v>
      </c>
      <c r="BS144" s="33">
        <f>VLOOKUP($C217,BARRAS_REGION!$AA$4:$AL$1041,1+BS$2,0)</f>
        <v>0</v>
      </c>
      <c r="BT144" s="33">
        <f>VLOOKUP($C217,BARRAS_REGION!$AA$4:$AL$1041,1+BT$2,0)</f>
        <v>0</v>
      </c>
      <c r="BU144" s="33">
        <f>VLOOKUP($C217,BARRAS_REGION!$AA$4:$AL$1041,1+BU$2,0)</f>
        <v>0</v>
      </c>
      <c r="BV144" s="33">
        <f>VLOOKUP($C217,BARRAS_REGION!$AA$4:$AL$1041,1+BV$2,0)</f>
        <v>0</v>
      </c>
      <c r="BW144" s="33">
        <f>VLOOKUP($C217,BARRAS_REGION!$AA$4:$AL$1041,1+BW$2,0)</f>
        <v>0</v>
      </c>
      <c r="BX144" s="33">
        <f>VLOOKUP($C217,BARRAS_REGION!$AA$4:$AL$1041,1+BX$2,0)</f>
        <v>0</v>
      </c>
      <c r="BY144" s="33">
        <f>VLOOKUP($C217,BARRAS_REGION!$AA$4:$AL$1041,1+BY$2,0)</f>
        <v>1</v>
      </c>
      <c r="BZ144" s="33">
        <f>VLOOKUP($C217,BARRAS_REGION!$AA$4:$AL$1041,1+BZ$2,0)</f>
        <v>0</v>
      </c>
      <c r="CA144" s="33">
        <f>VLOOKUP($C217,BARRAS_REGION!$AA$4:$AL$1041,1+CA$2,0)</f>
        <v>0</v>
      </c>
      <c r="CB144" s="33">
        <f>VLOOKUP($C217,BARRAS_REGION!$AA$4:$AL$1041,1+CB$2,0)</f>
        <v>0</v>
      </c>
      <c r="CC144" s="37">
        <f t="shared" si="44"/>
        <v>1</v>
      </c>
    </row>
    <row r="145" spans="1:81" ht="14.4" x14ac:dyDescent="0.3">
      <c r="A145" s="74">
        <f t="shared" si="51"/>
        <v>17</v>
      </c>
      <c r="B145" s="64">
        <v>2089992030152</v>
      </c>
      <c r="C145" s="148" t="s">
        <v>227</v>
      </c>
      <c r="D145" s="64">
        <v>2089992030152</v>
      </c>
      <c r="E145" s="17"/>
      <c r="F145" s="17" t="s">
        <v>3459</v>
      </c>
      <c r="G145" s="17">
        <v>8</v>
      </c>
      <c r="H145" s="64"/>
      <c r="J145" s="14">
        <f>+COUNTIF(MEDIDORES!G:G,C145)</f>
        <v>28</v>
      </c>
      <c r="N145" s="15"/>
      <c r="AH145" s="20" t="str">
        <f t="shared" si="56"/>
        <v>VILLARRICA____</v>
      </c>
      <c r="AI145" s="30">
        <f t="shared" si="50"/>
        <v>1</v>
      </c>
      <c r="AK145" s="26" t="s">
        <v>3408</v>
      </c>
      <c r="AL145" s="31">
        <v>998908</v>
      </c>
      <c r="AN145" t="e">
        <f t="shared" si="54"/>
        <v>#N/A</v>
      </c>
      <c r="AP145" s="20" t="e">
        <f t="shared" si="49"/>
        <v>#N/A</v>
      </c>
      <c r="AU145" s="20" t="e">
        <f t="shared" si="55"/>
        <v>#N/A</v>
      </c>
      <c r="AV145" s="20" t="e">
        <f t="shared" si="58"/>
        <v>#N/A</v>
      </c>
      <c r="BD145" s="32" t="str">
        <f t="shared" si="57"/>
        <v>013</v>
      </c>
      <c r="BG145" s="33">
        <v>0</v>
      </c>
      <c r="BH145" s="38">
        <v>0</v>
      </c>
      <c r="BI145" s="38">
        <v>0</v>
      </c>
      <c r="BJ145" s="38">
        <v>0</v>
      </c>
      <c r="BK145" s="38">
        <v>1</v>
      </c>
      <c r="BL145" s="38">
        <v>0</v>
      </c>
      <c r="BM145" s="39">
        <v>0</v>
      </c>
      <c r="BN145" s="36">
        <v>0</v>
      </c>
      <c r="BO145" s="36">
        <f t="shared" si="43"/>
        <v>1</v>
      </c>
      <c r="BR145" s="33">
        <f>VLOOKUP($C218,BARRAS_REGION!$AA$4:$AL$1041,1+BR$2,0)</f>
        <v>0</v>
      </c>
      <c r="BS145" s="33">
        <f>VLOOKUP($C218,BARRAS_REGION!$AA$4:$AL$1041,1+BS$2,0)</f>
        <v>0</v>
      </c>
      <c r="BT145" s="33">
        <f>VLOOKUP($C218,BARRAS_REGION!$AA$4:$AL$1041,1+BT$2,0)</f>
        <v>0</v>
      </c>
      <c r="BU145" s="33">
        <f>VLOOKUP($C218,BARRAS_REGION!$AA$4:$AL$1041,1+BU$2,0)</f>
        <v>0</v>
      </c>
      <c r="BV145" s="33">
        <f>VLOOKUP($C218,BARRAS_REGION!$AA$4:$AL$1041,1+BV$2,0)</f>
        <v>0</v>
      </c>
      <c r="BW145" s="33">
        <f>VLOOKUP($C218,BARRAS_REGION!$AA$4:$AL$1041,1+BW$2,0)</f>
        <v>0</v>
      </c>
      <c r="BX145" s="33">
        <f>VLOOKUP($C218,BARRAS_REGION!$AA$4:$AL$1041,1+BX$2,0)</f>
        <v>0</v>
      </c>
      <c r="BY145" s="33">
        <f>VLOOKUP($C218,BARRAS_REGION!$AA$4:$AL$1041,1+BY$2,0)</f>
        <v>1</v>
      </c>
      <c r="BZ145" s="33">
        <f>VLOOKUP($C218,BARRAS_REGION!$AA$4:$AL$1041,1+BZ$2,0)</f>
        <v>0</v>
      </c>
      <c r="CA145" s="33">
        <f>VLOOKUP($C218,BARRAS_REGION!$AA$4:$AL$1041,1+CA$2,0)</f>
        <v>0</v>
      </c>
      <c r="CB145" s="33">
        <f>VLOOKUP($C218,BARRAS_REGION!$AA$4:$AL$1041,1+CB$2,0)</f>
        <v>0</v>
      </c>
      <c r="CC145" s="37">
        <f t="shared" si="44"/>
        <v>1</v>
      </c>
    </row>
    <row r="146" spans="1:81" ht="14.4" x14ac:dyDescent="0.3">
      <c r="A146" s="74">
        <f t="shared" si="51"/>
        <v>17</v>
      </c>
      <c r="B146" s="64">
        <v>2149991880132</v>
      </c>
      <c r="C146" s="68" t="s">
        <v>741</v>
      </c>
      <c r="D146" s="64">
        <v>2149991880132</v>
      </c>
      <c r="E146" s="17"/>
      <c r="F146" s="17" t="s">
        <v>3470</v>
      </c>
      <c r="G146" s="17">
        <v>14</v>
      </c>
      <c r="H146" s="64"/>
      <c r="J146" s="14">
        <f>+COUNTIF(MEDIDORES!G:G,C146)</f>
        <v>35</v>
      </c>
      <c r="N146" s="15"/>
      <c r="AH146" s="20" t="str">
        <f t="shared" si="56"/>
        <v>Y.BUENAS______</v>
      </c>
      <c r="AI146" s="30">
        <f t="shared" si="50"/>
        <v>1</v>
      </c>
      <c r="AK146" s="26" t="s">
        <v>3409</v>
      </c>
      <c r="AL146" s="31">
        <v>998903</v>
      </c>
      <c r="AN146" t="e">
        <f t="shared" si="54"/>
        <v>#N/A</v>
      </c>
      <c r="AP146" s="20" t="e">
        <f t="shared" si="49"/>
        <v>#N/A</v>
      </c>
      <c r="AU146" s="20" t="e">
        <f t="shared" si="55"/>
        <v>#N/A</v>
      </c>
      <c r="AV146" s="20" t="e">
        <f t="shared" si="58"/>
        <v>#N/A</v>
      </c>
      <c r="BD146" s="32" t="str">
        <f t="shared" si="57"/>
        <v>013</v>
      </c>
      <c r="BG146" s="33">
        <v>0</v>
      </c>
      <c r="BH146" s="38">
        <v>0</v>
      </c>
      <c r="BI146" s="38">
        <v>0</v>
      </c>
      <c r="BJ146" s="38">
        <v>0</v>
      </c>
      <c r="BK146" s="38">
        <v>1</v>
      </c>
      <c r="BL146" s="38">
        <v>0</v>
      </c>
      <c r="BM146" s="39">
        <v>0</v>
      </c>
      <c r="BN146" s="36">
        <v>0</v>
      </c>
      <c r="BO146" s="36">
        <f t="shared" si="43"/>
        <v>1</v>
      </c>
      <c r="BR146" s="33">
        <f>VLOOKUP($C219,BARRAS_REGION!$AA$4:$AL$1041,1+BR$2,0)</f>
        <v>0</v>
      </c>
      <c r="BS146" s="33">
        <f>VLOOKUP($C219,BARRAS_REGION!$AA$4:$AL$1041,1+BS$2,0)</f>
        <v>0</v>
      </c>
      <c r="BT146" s="33">
        <f>VLOOKUP($C219,BARRAS_REGION!$AA$4:$AL$1041,1+BT$2,0)</f>
        <v>0</v>
      </c>
      <c r="BU146" s="33">
        <f>VLOOKUP($C219,BARRAS_REGION!$AA$4:$AL$1041,1+BU$2,0)</f>
        <v>0</v>
      </c>
      <c r="BV146" s="33">
        <f>VLOOKUP($C219,BARRAS_REGION!$AA$4:$AL$1041,1+BV$2,0)</f>
        <v>0</v>
      </c>
      <c r="BW146" s="33">
        <f>VLOOKUP($C219,BARRAS_REGION!$AA$4:$AL$1041,1+BW$2,0)</f>
        <v>1</v>
      </c>
      <c r="BX146" s="33">
        <f>VLOOKUP($C219,BARRAS_REGION!$AA$4:$AL$1041,1+BX$2,0)</f>
        <v>0</v>
      </c>
      <c r="BY146" s="33">
        <f>VLOOKUP($C219,BARRAS_REGION!$AA$4:$AL$1041,1+BY$2,0)</f>
        <v>0</v>
      </c>
      <c r="BZ146" s="33">
        <f>VLOOKUP($C219,BARRAS_REGION!$AA$4:$AL$1041,1+BZ$2,0)</f>
        <v>0</v>
      </c>
      <c r="CA146" s="33">
        <f>VLOOKUP($C219,BARRAS_REGION!$AA$4:$AL$1041,1+CA$2,0)</f>
        <v>0</v>
      </c>
      <c r="CB146" s="33">
        <f>VLOOKUP($C219,BARRAS_REGION!$AA$4:$AL$1041,1+CB$2,0)</f>
        <v>0</v>
      </c>
      <c r="CC146" s="37">
        <f t="shared" si="44"/>
        <v>1</v>
      </c>
    </row>
    <row r="147" spans="1:81" ht="14.4" x14ac:dyDescent="0.3">
      <c r="A147" s="74">
        <f>+LEN(C147)</f>
        <v>17</v>
      </c>
      <c r="B147" s="64">
        <v>2149991880662</v>
      </c>
      <c r="C147" s="68" t="s">
        <v>697</v>
      </c>
      <c r="D147" s="64">
        <v>2149991880662</v>
      </c>
      <c r="E147" s="17" t="s">
        <v>1066</v>
      </c>
      <c r="F147" s="17" t="s">
        <v>3470</v>
      </c>
      <c r="G147" s="17">
        <v>14</v>
      </c>
      <c r="H147" s="64"/>
      <c r="J147" s="14">
        <f>+COUNTIF(MEDIDORES!G:G,C147)</f>
        <v>2</v>
      </c>
      <c r="N147" s="15"/>
      <c r="AH147" s="20">
        <f t="shared" si="56"/>
        <v>-1</v>
      </c>
      <c r="AI147" s="30">
        <f t="shared" si="50"/>
        <v>1</v>
      </c>
      <c r="AK147" s="26" t="s">
        <v>3410</v>
      </c>
      <c r="AL147" s="31">
        <v>998898</v>
      </c>
      <c r="AN147" t="e">
        <f t="shared" si="54"/>
        <v>#N/A</v>
      </c>
      <c r="AP147" s="20" t="e">
        <f t="shared" si="49"/>
        <v>#N/A</v>
      </c>
      <c r="AU147" s="20" t="e">
        <f t="shared" si="55"/>
        <v>#N/A</v>
      </c>
      <c r="AV147" s="20" t="e">
        <f t="shared" si="58"/>
        <v>#N/A</v>
      </c>
      <c r="BD147" s="32" t="str">
        <f t="shared" si="57"/>
        <v/>
      </c>
      <c r="BG147" s="33">
        <v>0</v>
      </c>
      <c r="BH147" s="38">
        <v>0</v>
      </c>
      <c r="BI147" s="38">
        <v>0</v>
      </c>
      <c r="BJ147" s="38">
        <v>0</v>
      </c>
      <c r="BK147" s="38">
        <v>1</v>
      </c>
      <c r="BL147" s="38">
        <v>0</v>
      </c>
      <c r="BM147" s="39">
        <v>0</v>
      </c>
      <c r="BN147" s="36">
        <v>0</v>
      </c>
      <c r="BO147" s="36">
        <f t="shared" si="43"/>
        <v>1</v>
      </c>
      <c r="BR147" s="33" t="e">
        <f>VLOOKUP($C220,BARRAS_REGION!$AA$4:$AL$1041,1+BR$2,0)</f>
        <v>#N/A</v>
      </c>
      <c r="BS147" s="33" t="e">
        <f>VLOOKUP($C220,BARRAS_REGION!$AA$4:$AL$1041,1+BS$2,0)</f>
        <v>#N/A</v>
      </c>
      <c r="BT147" s="33" t="e">
        <f>VLOOKUP($C220,BARRAS_REGION!$AA$4:$AL$1041,1+BT$2,0)</f>
        <v>#N/A</v>
      </c>
      <c r="BU147" s="33" t="e">
        <f>VLOOKUP($C220,BARRAS_REGION!$AA$4:$AL$1041,1+BU$2,0)</f>
        <v>#N/A</v>
      </c>
      <c r="BV147" s="33" t="e">
        <f>VLOOKUP($C220,BARRAS_REGION!$AA$4:$AL$1041,1+BV$2,0)</f>
        <v>#N/A</v>
      </c>
      <c r="BW147" s="33" t="e">
        <f>VLOOKUP($C220,BARRAS_REGION!$AA$4:$AL$1041,1+BW$2,0)</f>
        <v>#N/A</v>
      </c>
      <c r="BX147" s="33" t="e">
        <f>VLOOKUP($C220,BARRAS_REGION!$AA$4:$AL$1041,1+BX$2,0)</f>
        <v>#N/A</v>
      </c>
      <c r="BY147" s="33" t="e">
        <f>VLOOKUP($C220,BARRAS_REGION!$AA$4:$AL$1041,1+BY$2,0)</f>
        <v>#N/A</v>
      </c>
      <c r="BZ147" s="33" t="e">
        <f>VLOOKUP($C220,BARRAS_REGION!$AA$4:$AL$1041,1+BZ$2,0)</f>
        <v>#N/A</v>
      </c>
      <c r="CA147" s="33" t="e">
        <f>VLOOKUP($C220,BARRAS_REGION!$AA$4:$AL$1041,1+CA$2,0)</f>
        <v>#N/A</v>
      </c>
      <c r="CB147" s="33" t="e">
        <f>VLOOKUP($C220,BARRAS_REGION!$AA$4:$AL$1041,1+CB$2,0)</f>
        <v>#N/A</v>
      </c>
      <c r="CC147" s="37" t="e">
        <f t="shared" si="44"/>
        <v>#N/A</v>
      </c>
    </row>
    <row r="148" spans="1:81" ht="14.4" x14ac:dyDescent="0.3">
      <c r="A148" s="74">
        <f t="shared" si="51"/>
        <v>17</v>
      </c>
      <c r="B148" s="64">
        <v>2109991840232</v>
      </c>
      <c r="C148" s="68" t="s">
        <v>7684</v>
      </c>
      <c r="D148" s="64">
        <v>2109991840232</v>
      </c>
      <c r="E148" s="18" t="s">
        <v>1066</v>
      </c>
      <c r="F148" s="17" t="s">
        <v>6555</v>
      </c>
      <c r="G148" s="17">
        <v>10</v>
      </c>
      <c r="H148" s="64"/>
      <c r="J148" s="14">
        <f>+COUNTIF(MEDIDORES!G:G,C148)</f>
        <v>28</v>
      </c>
      <c r="N148" s="15"/>
      <c r="AH148" s="20">
        <f t="shared" si="56"/>
        <v>-1</v>
      </c>
      <c r="AI148" s="30">
        <f t="shared" si="50"/>
        <v>1</v>
      </c>
      <c r="AK148" s="26" t="s">
        <v>3411</v>
      </c>
      <c r="AL148" s="31">
        <v>998893</v>
      </c>
      <c r="AN148" t="e">
        <f t="shared" si="54"/>
        <v>#N/A</v>
      </c>
      <c r="AP148" s="20" t="e">
        <f t="shared" si="49"/>
        <v>#N/A</v>
      </c>
      <c r="AU148" s="20" t="e">
        <f t="shared" si="55"/>
        <v>#N/A</v>
      </c>
      <c r="AV148" s="20" t="e">
        <f t="shared" si="58"/>
        <v>#N/A</v>
      </c>
      <c r="BD148" s="32" t="str">
        <f t="shared" si="57"/>
        <v/>
      </c>
      <c r="BG148" s="33">
        <v>0</v>
      </c>
      <c r="BH148" s="38">
        <v>0</v>
      </c>
      <c r="BI148" s="38">
        <v>0</v>
      </c>
      <c r="BJ148" s="38">
        <v>0</v>
      </c>
      <c r="BK148" s="38">
        <v>1</v>
      </c>
      <c r="BL148" s="38">
        <v>0</v>
      </c>
      <c r="BM148" s="39">
        <v>0</v>
      </c>
      <c r="BN148" s="36">
        <v>0</v>
      </c>
      <c r="BO148" s="36">
        <f>+SUM(BG148:BN148)</f>
        <v>1</v>
      </c>
      <c r="BR148" s="33" t="e">
        <f>VLOOKUP($C221,BARRAS_REGION!$AA$4:$AL$1041,1+BR$2,0)</f>
        <v>#N/A</v>
      </c>
      <c r="BS148" s="33" t="e">
        <f>VLOOKUP($C221,BARRAS_REGION!$AA$4:$AL$1041,1+BS$2,0)</f>
        <v>#N/A</v>
      </c>
      <c r="BT148" s="33" t="e">
        <f>VLOOKUP($C221,BARRAS_REGION!$AA$4:$AL$1041,1+BT$2,0)</f>
        <v>#N/A</v>
      </c>
      <c r="BU148" s="33" t="e">
        <f>VLOOKUP($C221,BARRAS_REGION!$AA$4:$AL$1041,1+BU$2,0)</f>
        <v>#N/A</v>
      </c>
      <c r="BV148" s="33" t="e">
        <f>VLOOKUP($C221,BARRAS_REGION!$AA$4:$AL$1041,1+BV$2,0)</f>
        <v>#N/A</v>
      </c>
      <c r="BW148" s="33" t="e">
        <f>VLOOKUP($C221,BARRAS_REGION!$AA$4:$AL$1041,1+BW$2,0)</f>
        <v>#N/A</v>
      </c>
      <c r="BX148" s="33" t="e">
        <f>VLOOKUP($C221,BARRAS_REGION!$AA$4:$AL$1041,1+BX$2,0)</f>
        <v>#N/A</v>
      </c>
      <c r="BY148" s="33" t="e">
        <f>VLOOKUP($C221,BARRAS_REGION!$AA$4:$AL$1041,1+BY$2,0)</f>
        <v>#N/A</v>
      </c>
      <c r="BZ148" s="33" t="e">
        <f>VLOOKUP($C221,BARRAS_REGION!$AA$4:$AL$1041,1+BZ$2,0)</f>
        <v>#N/A</v>
      </c>
      <c r="CA148" s="33" t="e">
        <f>VLOOKUP($C221,BARRAS_REGION!$AA$4:$AL$1041,1+CA$2,0)</f>
        <v>#N/A</v>
      </c>
      <c r="CB148" s="33" t="e">
        <f>VLOOKUP($C221,BARRAS_REGION!$AA$4:$AL$1041,1+CB$2,0)</f>
        <v>#N/A</v>
      </c>
      <c r="CC148" s="37" t="e">
        <f>+SUM(BR148:CB148)</f>
        <v>#N/A</v>
      </c>
    </row>
    <row r="149" spans="1:81" ht="14.4" x14ac:dyDescent="0.3">
      <c r="A149" s="74">
        <f t="shared" si="51"/>
        <v>17</v>
      </c>
      <c r="B149" s="64">
        <v>2149991780132</v>
      </c>
      <c r="C149" s="68" t="s">
        <v>739</v>
      </c>
      <c r="D149" s="64">
        <v>2149991780132</v>
      </c>
      <c r="E149" s="17" t="s">
        <v>1067</v>
      </c>
      <c r="F149" s="17" t="s">
        <v>3470</v>
      </c>
      <c r="G149" s="17">
        <v>14</v>
      </c>
      <c r="H149" s="64"/>
      <c r="J149" s="14">
        <f>+COUNTIF(MEDIDORES!G:G,C149)</f>
        <v>27</v>
      </c>
      <c r="L149" s="1"/>
      <c r="N149" s="15"/>
      <c r="AH149" s="20">
        <f t="shared" si="56"/>
        <v>-1</v>
      </c>
      <c r="AI149" s="30">
        <f t="shared" si="50"/>
        <v>1</v>
      </c>
      <c r="AK149" s="26" t="s">
        <v>3412</v>
      </c>
      <c r="AL149" s="31">
        <v>998888</v>
      </c>
      <c r="AN149" t="e">
        <f t="shared" si="54"/>
        <v>#N/A</v>
      </c>
      <c r="AP149" s="20" t="e">
        <f t="shared" si="49"/>
        <v>#N/A</v>
      </c>
      <c r="AU149" s="20" t="e">
        <f t="shared" si="55"/>
        <v>#N/A</v>
      </c>
      <c r="AV149" s="20" t="e">
        <f t="shared" si="58"/>
        <v>#N/A</v>
      </c>
      <c r="BD149" s="32" t="str">
        <f t="shared" si="57"/>
        <v/>
      </c>
      <c r="BG149" s="33">
        <v>0</v>
      </c>
      <c r="BH149" s="38">
        <v>0</v>
      </c>
      <c r="BI149" s="38">
        <v>0</v>
      </c>
      <c r="BJ149" s="38">
        <v>0</v>
      </c>
      <c r="BK149" s="38">
        <v>1</v>
      </c>
      <c r="BL149" s="38">
        <v>0</v>
      </c>
      <c r="BM149" s="39">
        <v>0</v>
      </c>
      <c r="BN149" s="36">
        <v>0</v>
      </c>
      <c r="BO149" s="36">
        <f t="shared" si="43"/>
        <v>1</v>
      </c>
      <c r="BR149" s="33" t="e">
        <f>VLOOKUP($C222,BARRAS_REGION!$AA$4:$AL$1041,1+BR$2,0)</f>
        <v>#N/A</v>
      </c>
      <c r="BS149" s="33" t="e">
        <f>VLOOKUP($C222,BARRAS_REGION!$AA$4:$AL$1041,1+BS$2,0)</f>
        <v>#N/A</v>
      </c>
      <c r="BT149" s="33" t="e">
        <f>VLOOKUP($C222,BARRAS_REGION!$AA$4:$AL$1041,1+BT$2,0)</f>
        <v>#N/A</v>
      </c>
      <c r="BU149" s="33" t="e">
        <f>VLOOKUP($C222,BARRAS_REGION!$AA$4:$AL$1041,1+BU$2,0)</f>
        <v>#N/A</v>
      </c>
      <c r="BV149" s="33" t="e">
        <f>VLOOKUP($C222,BARRAS_REGION!$AA$4:$AL$1041,1+BV$2,0)</f>
        <v>#N/A</v>
      </c>
      <c r="BW149" s="33" t="e">
        <f>VLOOKUP($C222,BARRAS_REGION!$AA$4:$AL$1041,1+BW$2,0)</f>
        <v>#N/A</v>
      </c>
      <c r="BX149" s="33" t="e">
        <f>VLOOKUP($C222,BARRAS_REGION!$AA$4:$AL$1041,1+BX$2,0)</f>
        <v>#N/A</v>
      </c>
      <c r="BY149" s="33" t="e">
        <f>VLOOKUP($C222,BARRAS_REGION!$AA$4:$AL$1041,1+BY$2,0)</f>
        <v>#N/A</v>
      </c>
      <c r="BZ149" s="33" t="e">
        <f>VLOOKUP($C222,BARRAS_REGION!$AA$4:$AL$1041,1+BZ$2,0)</f>
        <v>#N/A</v>
      </c>
      <c r="CA149" s="33" t="e">
        <f>VLOOKUP($C222,BARRAS_REGION!$AA$4:$AL$1041,1+CA$2,0)</f>
        <v>#N/A</v>
      </c>
      <c r="CB149" s="33" t="e">
        <f>VLOOKUP($C222,BARRAS_REGION!$AA$4:$AL$1041,1+CB$2,0)</f>
        <v>#N/A</v>
      </c>
      <c r="CC149" s="37" t="e">
        <f t="shared" si="44"/>
        <v>#N/A</v>
      </c>
    </row>
    <row r="150" spans="1:81" ht="14.4" x14ac:dyDescent="0.3">
      <c r="A150" s="74">
        <f t="shared" si="51"/>
        <v>17</v>
      </c>
      <c r="B150" s="64">
        <v>2089991730232</v>
      </c>
      <c r="C150" s="149" t="s">
        <v>2784</v>
      </c>
      <c r="D150" s="64">
        <v>2089991730232</v>
      </c>
      <c r="E150" s="18" t="s">
        <v>509</v>
      </c>
      <c r="F150" s="17" t="s">
        <v>3459</v>
      </c>
      <c r="G150" s="17">
        <v>8</v>
      </c>
      <c r="H150" s="64"/>
      <c r="J150" s="14">
        <f>+COUNTIF(MEDIDORES!G:G,C150)</f>
        <v>65</v>
      </c>
      <c r="L150" s="1"/>
      <c r="N150" s="15"/>
      <c r="AH150" s="20">
        <f t="shared" si="56"/>
        <v>-1</v>
      </c>
      <c r="AI150" s="30">
        <f t="shared" si="50"/>
        <v>1</v>
      </c>
      <c r="AK150" s="26" t="s">
        <v>3413</v>
      </c>
      <c r="AL150" s="31">
        <v>998883</v>
      </c>
      <c r="AN150" t="e">
        <f t="shared" si="54"/>
        <v>#N/A</v>
      </c>
      <c r="AP150" s="20" t="e">
        <f t="shared" si="49"/>
        <v>#N/A</v>
      </c>
      <c r="AU150" s="20" t="e">
        <f t="shared" si="55"/>
        <v>#N/A</v>
      </c>
      <c r="AV150" s="20" t="e">
        <f t="shared" si="58"/>
        <v>#N/A</v>
      </c>
      <c r="BD150" s="32" t="str">
        <f t="shared" si="57"/>
        <v/>
      </c>
      <c r="BG150" s="33">
        <v>0</v>
      </c>
      <c r="BH150" s="38">
        <v>0</v>
      </c>
      <c r="BI150" s="38">
        <v>0</v>
      </c>
      <c r="BJ150" s="38">
        <v>0</v>
      </c>
      <c r="BK150" s="38">
        <v>1</v>
      </c>
      <c r="BL150" s="38">
        <v>0</v>
      </c>
      <c r="BM150" s="39">
        <v>0</v>
      </c>
      <c r="BN150" s="36">
        <v>0</v>
      </c>
      <c r="BO150" s="36">
        <f>+SUM(BG150:BN150)</f>
        <v>1</v>
      </c>
      <c r="BR150" s="33" t="e">
        <f>VLOOKUP($C223,BARRAS_REGION!$AA$4:$AL$1041,1+BR$2,0)</f>
        <v>#N/A</v>
      </c>
      <c r="BS150" s="33" t="e">
        <f>VLOOKUP($C223,BARRAS_REGION!$AA$4:$AL$1041,1+BS$2,0)</f>
        <v>#N/A</v>
      </c>
      <c r="BT150" s="33" t="e">
        <f>VLOOKUP($C223,BARRAS_REGION!$AA$4:$AL$1041,1+BT$2,0)</f>
        <v>#N/A</v>
      </c>
      <c r="BU150" s="33" t="e">
        <f>VLOOKUP($C223,BARRAS_REGION!$AA$4:$AL$1041,1+BU$2,0)</f>
        <v>#N/A</v>
      </c>
      <c r="BV150" s="33" t="e">
        <f>VLOOKUP($C223,BARRAS_REGION!$AA$4:$AL$1041,1+BV$2,0)</f>
        <v>#N/A</v>
      </c>
      <c r="BW150" s="33" t="e">
        <f>VLOOKUP($C223,BARRAS_REGION!$AA$4:$AL$1041,1+BW$2,0)</f>
        <v>#N/A</v>
      </c>
      <c r="BX150" s="33" t="e">
        <f>VLOOKUP($C223,BARRAS_REGION!$AA$4:$AL$1041,1+BX$2,0)</f>
        <v>#N/A</v>
      </c>
      <c r="BY150" s="33" t="e">
        <f>VLOOKUP($C223,BARRAS_REGION!$AA$4:$AL$1041,1+BY$2,0)</f>
        <v>#N/A</v>
      </c>
      <c r="BZ150" s="33" t="e">
        <f>VLOOKUP($C223,BARRAS_REGION!$AA$4:$AL$1041,1+BZ$2,0)</f>
        <v>#N/A</v>
      </c>
      <c r="CA150" s="33" t="e">
        <f>VLOOKUP($C223,BARRAS_REGION!$AA$4:$AL$1041,1+CA$2,0)</f>
        <v>#N/A</v>
      </c>
      <c r="CB150" s="33" t="e">
        <f>VLOOKUP($C223,BARRAS_REGION!$AA$4:$AL$1041,1+CB$2,0)</f>
        <v>#N/A</v>
      </c>
      <c r="CC150" s="37" t="e">
        <f>+SUM(BR150:CB150)</f>
        <v>#N/A</v>
      </c>
    </row>
    <row r="151" spans="1:81" ht="14.4" x14ac:dyDescent="0.3">
      <c r="A151" s="74">
        <f t="shared" si="51"/>
        <v>17</v>
      </c>
      <c r="B151" s="64">
        <v>2109991680132</v>
      </c>
      <c r="C151" s="149" t="s">
        <v>302</v>
      </c>
      <c r="D151" s="64">
        <v>2109991680132</v>
      </c>
      <c r="E151" s="18" t="s">
        <v>1066</v>
      </c>
      <c r="F151" s="17" t="s">
        <v>6555</v>
      </c>
      <c r="G151" s="17">
        <v>10</v>
      </c>
      <c r="H151" s="64"/>
      <c r="J151" s="14">
        <f>+COUNTIF(MEDIDORES!G:G,C151)</f>
        <v>12</v>
      </c>
      <c r="N151" s="15"/>
      <c r="AH151" s="20">
        <f t="shared" si="56"/>
        <v>-1</v>
      </c>
      <c r="AI151" s="30">
        <f t="shared" si="50"/>
        <v>1</v>
      </c>
      <c r="AK151" s="26" t="s">
        <v>3414</v>
      </c>
      <c r="AL151" s="31">
        <v>998878</v>
      </c>
      <c r="AN151" t="e">
        <f t="shared" si="54"/>
        <v>#N/A</v>
      </c>
      <c r="AP151" s="20" t="e">
        <f t="shared" si="49"/>
        <v>#N/A</v>
      </c>
      <c r="AU151" s="20" t="e">
        <f t="shared" si="55"/>
        <v>#N/A</v>
      </c>
      <c r="AV151" s="20" t="e">
        <f t="shared" si="58"/>
        <v>#N/A</v>
      </c>
      <c r="BD151" s="32" t="str">
        <f t="shared" si="57"/>
        <v/>
      </c>
      <c r="BG151" s="33">
        <v>0</v>
      </c>
      <c r="BH151" s="38">
        <v>0</v>
      </c>
      <c r="BI151" s="38">
        <v>0</v>
      </c>
      <c r="BJ151" s="38">
        <v>0</v>
      </c>
      <c r="BK151" s="38">
        <v>1</v>
      </c>
      <c r="BL151" s="38">
        <v>0</v>
      </c>
      <c r="BM151" s="39">
        <v>0</v>
      </c>
      <c r="BN151" s="36">
        <v>0</v>
      </c>
      <c r="BO151" s="36">
        <f t="shared" si="43"/>
        <v>1</v>
      </c>
      <c r="BR151" s="33" t="e">
        <f>VLOOKUP($C224,BARRAS_REGION!$AA$4:$AL$1041,1+BR$2,0)</f>
        <v>#N/A</v>
      </c>
      <c r="BS151" s="33" t="e">
        <f>VLOOKUP($C224,BARRAS_REGION!$AA$4:$AL$1041,1+BS$2,0)</f>
        <v>#N/A</v>
      </c>
      <c r="BT151" s="33" t="e">
        <f>VLOOKUP($C224,BARRAS_REGION!$AA$4:$AL$1041,1+BT$2,0)</f>
        <v>#N/A</v>
      </c>
      <c r="BU151" s="33" t="e">
        <f>VLOOKUP($C224,BARRAS_REGION!$AA$4:$AL$1041,1+BU$2,0)</f>
        <v>#N/A</v>
      </c>
      <c r="BV151" s="33" t="e">
        <f>VLOOKUP($C224,BARRAS_REGION!$AA$4:$AL$1041,1+BV$2,0)</f>
        <v>#N/A</v>
      </c>
      <c r="BW151" s="33" t="e">
        <f>VLOOKUP($C224,BARRAS_REGION!$AA$4:$AL$1041,1+BW$2,0)</f>
        <v>#N/A</v>
      </c>
      <c r="BX151" s="33" t="e">
        <f>VLOOKUP($C224,BARRAS_REGION!$AA$4:$AL$1041,1+BX$2,0)</f>
        <v>#N/A</v>
      </c>
      <c r="BY151" s="33" t="e">
        <f>VLOOKUP($C224,BARRAS_REGION!$AA$4:$AL$1041,1+BY$2,0)</f>
        <v>#N/A</v>
      </c>
      <c r="BZ151" s="33" t="e">
        <f>VLOOKUP($C224,BARRAS_REGION!$AA$4:$AL$1041,1+BZ$2,0)</f>
        <v>#N/A</v>
      </c>
      <c r="CA151" s="33" t="e">
        <f>VLOOKUP($C224,BARRAS_REGION!$AA$4:$AL$1041,1+CA$2,0)</f>
        <v>#N/A</v>
      </c>
      <c r="CB151" s="33" t="e">
        <f>VLOOKUP($C224,BARRAS_REGION!$AA$4:$AL$1041,1+CB$2,0)</f>
        <v>#N/A</v>
      </c>
      <c r="CC151" s="37" t="e">
        <f t="shared" si="44"/>
        <v>#N/A</v>
      </c>
    </row>
    <row r="152" spans="1:81" ht="14.4" x14ac:dyDescent="0.3">
      <c r="A152" s="74">
        <f t="shared" si="51"/>
        <v>17</v>
      </c>
      <c r="B152" s="64">
        <v>2079991630132</v>
      </c>
      <c r="C152" s="149" t="s">
        <v>230</v>
      </c>
      <c r="D152" s="64">
        <v>2079991630132</v>
      </c>
      <c r="E152" s="18"/>
      <c r="F152" s="17" t="s">
        <v>3456</v>
      </c>
      <c r="G152" s="17">
        <v>7</v>
      </c>
      <c r="H152" s="64"/>
      <c r="J152" s="14">
        <f>+COUNTIF(MEDIDORES!G:G,C152)</f>
        <v>17</v>
      </c>
      <c r="N152" s="15"/>
      <c r="AH152" s="20">
        <f t="shared" si="56"/>
        <v>-1</v>
      </c>
      <c r="AI152" s="30">
        <f t="shared" si="50"/>
        <v>1</v>
      </c>
      <c r="AK152" s="26" t="s">
        <v>3415</v>
      </c>
      <c r="AL152" s="31">
        <v>998873</v>
      </c>
      <c r="AN152" t="e">
        <f t="shared" si="54"/>
        <v>#N/A</v>
      </c>
      <c r="AP152" s="20" t="e">
        <f t="shared" si="49"/>
        <v>#N/A</v>
      </c>
      <c r="AU152" s="20" t="e">
        <f t="shared" si="55"/>
        <v>#N/A</v>
      </c>
      <c r="AV152" s="20" t="e">
        <f t="shared" si="58"/>
        <v>#N/A</v>
      </c>
      <c r="BD152" s="32" t="str">
        <f t="shared" si="57"/>
        <v/>
      </c>
      <c r="BG152" s="33">
        <v>0</v>
      </c>
      <c r="BH152" s="38">
        <v>0</v>
      </c>
      <c r="BI152" s="38">
        <v>0</v>
      </c>
      <c r="BJ152" s="38">
        <v>0</v>
      </c>
      <c r="BK152" s="38">
        <v>1</v>
      </c>
      <c r="BL152" s="38">
        <v>0</v>
      </c>
      <c r="BM152" s="39">
        <v>0</v>
      </c>
      <c r="BN152" s="36">
        <v>0</v>
      </c>
      <c r="BO152" s="36">
        <f>+SUM(BG152:BN152)</f>
        <v>1</v>
      </c>
      <c r="BR152" s="33" t="e">
        <f>VLOOKUP($C225,BARRAS_REGION!$AA$4:$AL$1041,1+BR$2,0)</f>
        <v>#N/A</v>
      </c>
      <c r="BS152" s="33" t="e">
        <f>VLOOKUP($C225,BARRAS_REGION!$AA$4:$AL$1041,1+BS$2,0)</f>
        <v>#N/A</v>
      </c>
      <c r="BT152" s="33" t="e">
        <f>VLOOKUP($C225,BARRAS_REGION!$AA$4:$AL$1041,1+BT$2,0)</f>
        <v>#N/A</v>
      </c>
      <c r="BU152" s="33" t="e">
        <f>VLOOKUP($C225,BARRAS_REGION!$AA$4:$AL$1041,1+BU$2,0)</f>
        <v>#N/A</v>
      </c>
      <c r="BV152" s="33" t="e">
        <f>VLOOKUP($C225,BARRAS_REGION!$AA$4:$AL$1041,1+BV$2,0)</f>
        <v>#N/A</v>
      </c>
      <c r="BW152" s="33" t="e">
        <f>VLOOKUP($C225,BARRAS_REGION!$AA$4:$AL$1041,1+BW$2,0)</f>
        <v>#N/A</v>
      </c>
      <c r="BX152" s="33" t="e">
        <f>VLOOKUP($C225,BARRAS_REGION!$AA$4:$AL$1041,1+BX$2,0)</f>
        <v>#N/A</v>
      </c>
      <c r="BY152" s="33" t="e">
        <f>VLOOKUP($C225,BARRAS_REGION!$AA$4:$AL$1041,1+BY$2,0)</f>
        <v>#N/A</v>
      </c>
      <c r="BZ152" s="33" t="e">
        <f>VLOOKUP($C225,BARRAS_REGION!$AA$4:$AL$1041,1+BZ$2,0)</f>
        <v>#N/A</v>
      </c>
      <c r="CA152" s="33" t="e">
        <f>VLOOKUP($C225,BARRAS_REGION!$AA$4:$AL$1041,1+CA$2,0)</f>
        <v>#N/A</v>
      </c>
      <c r="CB152" s="33" t="e">
        <f>VLOOKUP($C225,BARRAS_REGION!$AA$4:$AL$1041,1+CB$2,0)</f>
        <v>#N/A</v>
      </c>
      <c r="CC152" s="37" t="e">
        <f>+SUM(BR152:CB152)</f>
        <v>#N/A</v>
      </c>
    </row>
    <row r="153" spans="1:81" ht="14.4" x14ac:dyDescent="0.3">
      <c r="A153" s="74">
        <f t="shared" si="51"/>
        <v>17</v>
      </c>
      <c r="B153" s="64">
        <v>2099991530132</v>
      </c>
      <c r="C153" s="68" t="s">
        <v>228</v>
      </c>
      <c r="D153" s="64">
        <v>2099991530132</v>
      </c>
      <c r="E153" s="17" t="s">
        <v>1066</v>
      </c>
      <c r="F153" s="17" t="s">
        <v>6554</v>
      </c>
      <c r="G153" s="17">
        <v>9</v>
      </c>
      <c r="H153" s="64"/>
      <c r="J153" s="14">
        <f>+COUNTIF(MEDIDORES!G:G,C153)</f>
        <v>17</v>
      </c>
      <c r="N153" s="15"/>
      <c r="AH153" s="20">
        <f t="shared" si="56"/>
        <v>-1</v>
      </c>
      <c r="AI153" s="30">
        <f t="shared" ref="AI153:AI165" si="59">IF(ISERROR(VLOOKUP(AH153,$AK:$AL,1,0)),1,0)</f>
        <v>1</v>
      </c>
      <c r="AK153" s="26" t="s">
        <v>3416</v>
      </c>
      <c r="AL153" s="31">
        <v>998868</v>
      </c>
      <c r="AN153" t="e">
        <f t="shared" si="54"/>
        <v>#N/A</v>
      </c>
      <c r="AP153" s="20" t="e">
        <f t="shared" si="49"/>
        <v>#N/A</v>
      </c>
      <c r="AU153" s="20" t="e">
        <f t="shared" si="55"/>
        <v>#N/A</v>
      </c>
      <c r="AV153" s="20" t="e">
        <f t="shared" si="58"/>
        <v>#N/A</v>
      </c>
      <c r="BD153" s="32" t="str">
        <f t="shared" si="57"/>
        <v/>
      </c>
      <c r="BG153" s="33">
        <v>0</v>
      </c>
      <c r="BH153" s="38">
        <v>0</v>
      </c>
      <c r="BI153" s="38">
        <v>0</v>
      </c>
      <c r="BJ153" s="38">
        <v>0</v>
      </c>
      <c r="BK153" s="38">
        <v>1</v>
      </c>
      <c r="BL153" s="38">
        <v>0</v>
      </c>
      <c r="BM153" s="39">
        <v>0</v>
      </c>
      <c r="BN153" s="36">
        <v>0</v>
      </c>
      <c r="BO153" s="36">
        <f t="shared" si="43"/>
        <v>1</v>
      </c>
      <c r="BR153" s="33" t="e">
        <f>VLOOKUP($C226,BARRAS_REGION!$AA$4:$AL$1041,1+BR$2,0)</f>
        <v>#N/A</v>
      </c>
      <c r="BS153" s="33" t="e">
        <f>VLOOKUP($C226,BARRAS_REGION!$AA$4:$AL$1041,1+BS$2,0)</f>
        <v>#N/A</v>
      </c>
      <c r="BT153" s="33" t="e">
        <f>VLOOKUP($C226,BARRAS_REGION!$AA$4:$AL$1041,1+BT$2,0)</f>
        <v>#N/A</v>
      </c>
      <c r="BU153" s="33" t="e">
        <f>VLOOKUP($C226,BARRAS_REGION!$AA$4:$AL$1041,1+BU$2,0)</f>
        <v>#N/A</v>
      </c>
      <c r="BV153" s="33" t="e">
        <f>VLOOKUP($C226,BARRAS_REGION!$AA$4:$AL$1041,1+BV$2,0)</f>
        <v>#N/A</v>
      </c>
      <c r="BW153" s="33" t="e">
        <f>VLOOKUP($C226,BARRAS_REGION!$AA$4:$AL$1041,1+BW$2,0)</f>
        <v>#N/A</v>
      </c>
      <c r="BX153" s="33" t="e">
        <f>VLOOKUP($C226,BARRAS_REGION!$AA$4:$AL$1041,1+BX$2,0)</f>
        <v>#N/A</v>
      </c>
      <c r="BY153" s="33" t="e">
        <f>VLOOKUP($C226,BARRAS_REGION!$AA$4:$AL$1041,1+BY$2,0)</f>
        <v>#N/A</v>
      </c>
      <c r="BZ153" s="33" t="e">
        <f>VLOOKUP($C226,BARRAS_REGION!$AA$4:$AL$1041,1+BZ$2,0)</f>
        <v>#N/A</v>
      </c>
      <c r="CA153" s="33" t="e">
        <f>VLOOKUP($C226,BARRAS_REGION!$AA$4:$AL$1041,1+CA$2,0)</f>
        <v>#N/A</v>
      </c>
      <c r="CB153" s="33" t="e">
        <f>VLOOKUP($C226,BARRAS_REGION!$AA$4:$AL$1041,1+CB$2,0)</f>
        <v>#N/A</v>
      </c>
      <c r="CC153" s="37" t="e">
        <f t="shared" si="44"/>
        <v>#N/A</v>
      </c>
    </row>
    <row r="154" spans="1:81" ht="14.4" x14ac:dyDescent="0.3">
      <c r="A154" s="74">
        <f t="shared" si="51"/>
        <v>17</v>
      </c>
      <c r="B154" s="64">
        <v>2149991480132</v>
      </c>
      <c r="C154" s="148" t="s">
        <v>743</v>
      </c>
      <c r="D154" s="64">
        <v>2149991480132</v>
      </c>
      <c r="E154" s="17" t="s">
        <v>1066</v>
      </c>
      <c r="F154" s="17" t="s">
        <v>3470</v>
      </c>
      <c r="G154" s="17">
        <v>14</v>
      </c>
      <c r="H154" s="64"/>
      <c r="J154" s="14">
        <f>+COUNTIF(MEDIDORES!G:G,C154)</f>
        <v>17</v>
      </c>
      <c r="N154" s="15"/>
      <c r="AH154" s="20">
        <f t="shared" si="56"/>
        <v>-1</v>
      </c>
      <c r="AI154" s="30">
        <f t="shared" si="59"/>
        <v>1</v>
      </c>
      <c r="AK154" s="26" t="s">
        <v>3417</v>
      </c>
      <c r="AL154" s="31">
        <v>998863</v>
      </c>
      <c r="AN154" t="e">
        <f t="shared" si="54"/>
        <v>#N/A</v>
      </c>
      <c r="AP154" s="20" t="e">
        <f t="shared" si="49"/>
        <v>#N/A</v>
      </c>
      <c r="AU154" s="20" t="e">
        <f t="shared" si="55"/>
        <v>#N/A</v>
      </c>
      <c r="AV154" s="20" t="e">
        <f t="shared" si="58"/>
        <v>#N/A</v>
      </c>
      <c r="BD154" s="32" t="str">
        <f t="shared" si="57"/>
        <v/>
      </c>
      <c r="BG154" s="33">
        <v>0</v>
      </c>
      <c r="BH154" s="38">
        <v>0</v>
      </c>
      <c r="BI154" s="38">
        <v>0</v>
      </c>
      <c r="BJ154" s="38">
        <v>0</v>
      </c>
      <c r="BK154" s="38">
        <v>1</v>
      </c>
      <c r="BL154" s="38">
        <v>0</v>
      </c>
      <c r="BM154" s="39">
        <v>0</v>
      </c>
      <c r="BN154" s="36">
        <v>0</v>
      </c>
      <c r="BO154" s="36">
        <f t="shared" si="43"/>
        <v>1</v>
      </c>
      <c r="BR154" s="33" t="e">
        <f>VLOOKUP($C227,BARRAS_REGION!$AA$4:$AL$1041,1+BR$2,0)</f>
        <v>#N/A</v>
      </c>
      <c r="BS154" s="33" t="e">
        <f>VLOOKUP($C227,BARRAS_REGION!$AA$4:$AL$1041,1+BS$2,0)</f>
        <v>#N/A</v>
      </c>
      <c r="BT154" s="33" t="e">
        <f>VLOOKUP($C227,BARRAS_REGION!$AA$4:$AL$1041,1+BT$2,0)</f>
        <v>#N/A</v>
      </c>
      <c r="BU154" s="33" t="e">
        <f>VLOOKUP($C227,BARRAS_REGION!$AA$4:$AL$1041,1+BU$2,0)</f>
        <v>#N/A</v>
      </c>
      <c r="BV154" s="33" t="e">
        <f>VLOOKUP($C227,BARRAS_REGION!$AA$4:$AL$1041,1+BV$2,0)</f>
        <v>#N/A</v>
      </c>
      <c r="BW154" s="33" t="e">
        <f>VLOOKUP($C227,BARRAS_REGION!$AA$4:$AL$1041,1+BW$2,0)</f>
        <v>#N/A</v>
      </c>
      <c r="BX154" s="33" t="e">
        <f>VLOOKUP($C227,BARRAS_REGION!$AA$4:$AL$1041,1+BX$2,0)</f>
        <v>#N/A</v>
      </c>
      <c r="BY154" s="33" t="e">
        <f>VLOOKUP($C227,BARRAS_REGION!$AA$4:$AL$1041,1+BY$2,0)</f>
        <v>#N/A</v>
      </c>
      <c r="BZ154" s="33" t="e">
        <f>VLOOKUP($C227,BARRAS_REGION!$AA$4:$AL$1041,1+BZ$2,0)</f>
        <v>#N/A</v>
      </c>
      <c r="CA154" s="33" t="e">
        <f>VLOOKUP($C227,BARRAS_REGION!$AA$4:$AL$1041,1+CA$2,0)</f>
        <v>#N/A</v>
      </c>
      <c r="CB154" s="33" t="e">
        <f>VLOOKUP($C227,BARRAS_REGION!$AA$4:$AL$1041,1+CB$2,0)</f>
        <v>#N/A</v>
      </c>
      <c r="CC154" s="37" t="e">
        <f t="shared" si="44"/>
        <v>#N/A</v>
      </c>
    </row>
    <row r="155" spans="1:81" ht="14.4" x14ac:dyDescent="0.3">
      <c r="A155" s="74">
        <f t="shared" si="51"/>
        <v>17</v>
      </c>
      <c r="B155" s="64">
        <v>2139991430132</v>
      </c>
      <c r="C155" s="68" t="s">
        <v>229</v>
      </c>
      <c r="D155" s="64">
        <v>2139991430132</v>
      </c>
      <c r="E155" s="17"/>
      <c r="F155" s="17" t="s">
        <v>3442</v>
      </c>
      <c r="G155" s="17">
        <v>13</v>
      </c>
      <c r="H155" s="64"/>
      <c r="J155" s="14">
        <f>+COUNTIF(MEDIDORES!G:G,C155)</f>
        <v>10</v>
      </c>
      <c r="N155" s="15"/>
      <c r="AH155" s="20">
        <f t="shared" si="56"/>
        <v>-1</v>
      </c>
      <c r="AI155" s="30">
        <f t="shared" si="59"/>
        <v>1</v>
      </c>
      <c r="AK155" s="26" t="s">
        <v>7621</v>
      </c>
      <c r="AL155" s="31">
        <v>998865</v>
      </c>
      <c r="AN155" t="e">
        <f t="shared" si="54"/>
        <v>#N/A</v>
      </c>
      <c r="AP155" s="20" t="e">
        <f t="shared" si="49"/>
        <v>#N/A</v>
      </c>
      <c r="AU155" s="20" t="e">
        <f t="shared" si="55"/>
        <v>#N/A</v>
      </c>
      <c r="AV155" s="20" t="e">
        <f t="shared" si="58"/>
        <v>#N/A</v>
      </c>
      <c r="BD155" s="32" t="str">
        <f t="shared" si="57"/>
        <v/>
      </c>
      <c r="BG155" s="33">
        <v>0</v>
      </c>
      <c r="BH155" s="38">
        <v>0</v>
      </c>
      <c r="BI155" s="38">
        <v>0</v>
      </c>
      <c r="BJ155" s="38">
        <v>0</v>
      </c>
      <c r="BK155" s="38">
        <v>1</v>
      </c>
      <c r="BL155" s="38">
        <v>0</v>
      </c>
      <c r="BM155" s="39">
        <v>0</v>
      </c>
      <c r="BN155" s="36">
        <v>0</v>
      </c>
      <c r="BO155" s="36">
        <f t="shared" ref="BO155:BO198" si="60">+SUM(BG155:BN155)</f>
        <v>1</v>
      </c>
      <c r="BR155" s="33" t="e">
        <f>VLOOKUP($C228,BARRAS_REGION!$AA$4:$AL$1041,1+BR$2,0)</f>
        <v>#N/A</v>
      </c>
      <c r="BS155" s="33" t="e">
        <f>VLOOKUP($C228,BARRAS_REGION!$AA$4:$AL$1041,1+BS$2,0)</f>
        <v>#N/A</v>
      </c>
      <c r="BT155" s="33" t="e">
        <f>VLOOKUP($C228,BARRAS_REGION!$AA$4:$AL$1041,1+BT$2,0)</f>
        <v>#N/A</v>
      </c>
      <c r="BU155" s="33" t="e">
        <f>VLOOKUP($C228,BARRAS_REGION!$AA$4:$AL$1041,1+BU$2,0)</f>
        <v>#N/A</v>
      </c>
      <c r="BV155" s="33" t="e">
        <f>VLOOKUP($C228,BARRAS_REGION!$AA$4:$AL$1041,1+BV$2,0)</f>
        <v>#N/A</v>
      </c>
      <c r="BW155" s="33" t="e">
        <f>VLOOKUP($C228,BARRAS_REGION!$AA$4:$AL$1041,1+BW$2,0)</f>
        <v>#N/A</v>
      </c>
      <c r="BX155" s="33" t="e">
        <f>VLOOKUP($C228,BARRAS_REGION!$AA$4:$AL$1041,1+BX$2,0)</f>
        <v>#N/A</v>
      </c>
      <c r="BY155" s="33" t="e">
        <f>VLOOKUP($C228,BARRAS_REGION!$AA$4:$AL$1041,1+BY$2,0)</f>
        <v>#N/A</v>
      </c>
      <c r="BZ155" s="33" t="e">
        <f>VLOOKUP($C228,BARRAS_REGION!$AA$4:$AL$1041,1+BZ$2,0)</f>
        <v>#N/A</v>
      </c>
      <c r="CA155" s="33" t="e">
        <f>VLOOKUP($C228,BARRAS_REGION!$AA$4:$AL$1041,1+CA$2,0)</f>
        <v>#N/A</v>
      </c>
      <c r="CB155" s="33" t="e">
        <f>VLOOKUP($C228,BARRAS_REGION!$AA$4:$AL$1041,1+CB$2,0)</f>
        <v>#N/A</v>
      </c>
      <c r="CC155" s="37" t="e">
        <f t="shared" ref="CC155:CC198" si="61">+SUM(BR155:CB155)</f>
        <v>#N/A</v>
      </c>
    </row>
    <row r="156" spans="1:81" ht="14.4" x14ac:dyDescent="0.3">
      <c r="A156" s="74">
        <f t="shared" si="51"/>
        <v>17</v>
      </c>
      <c r="B156" s="64">
        <v>2099991380132</v>
      </c>
      <c r="C156" s="148" t="s">
        <v>735</v>
      </c>
      <c r="D156" s="64">
        <v>2099991380132</v>
      </c>
      <c r="E156" s="17" t="s">
        <v>509</v>
      </c>
      <c r="F156" s="17" t="s">
        <v>6554</v>
      </c>
      <c r="G156" s="17">
        <v>9</v>
      </c>
      <c r="H156" s="64"/>
      <c r="J156" s="14">
        <f>+COUNTIF(MEDIDORES!G:G,C156)</f>
        <v>35</v>
      </c>
      <c r="N156" s="15"/>
      <c r="AH156" s="20">
        <f t="shared" si="56"/>
        <v>-1</v>
      </c>
      <c r="AI156" s="30">
        <f t="shared" si="59"/>
        <v>1</v>
      </c>
      <c r="AK156" s="26" t="s">
        <v>8328</v>
      </c>
      <c r="AL156" s="31">
        <v>998864</v>
      </c>
      <c r="AN156" t="e">
        <f t="shared" si="54"/>
        <v>#N/A</v>
      </c>
      <c r="AP156" s="20" t="e">
        <f t="shared" si="49"/>
        <v>#N/A</v>
      </c>
      <c r="AU156" s="20" t="e">
        <f t="shared" si="55"/>
        <v>#N/A</v>
      </c>
      <c r="AV156" s="20" t="e">
        <f t="shared" si="58"/>
        <v>#N/A</v>
      </c>
      <c r="BD156" s="32" t="str">
        <f t="shared" si="57"/>
        <v/>
      </c>
      <c r="BG156" s="33">
        <v>0</v>
      </c>
      <c r="BH156" s="38">
        <v>0</v>
      </c>
      <c r="BI156" s="38">
        <v>0</v>
      </c>
      <c r="BJ156" s="38">
        <v>0</v>
      </c>
      <c r="BK156" s="38">
        <v>1</v>
      </c>
      <c r="BL156" s="38">
        <v>0</v>
      </c>
      <c r="BM156" s="39">
        <v>0</v>
      </c>
      <c r="BN156" s="36">
        <v>0</v>
      </c>
      <c r="BO156" s="36">
        <f t="shared" si="60"/>
        <v>1</v>
      </c>
      <c r="BR156" s="33" t="e">
        <f>VLOOKUP($C229,BARRAS_REGION!$AA$4:$AL$1041,1+BR$2,0)</f>
        <v>#N/A</v>
      </c>
      <c r="BS156" s="33" t="e">
        <f>VLOOKUP($C229,BARRAS_REGION!$AA$4:$AL$1041,1+BS$2,0)</f>
        <v>#N/A</v>
      </c>
      <c r="BT156" s="33" t="e">
        <f>VLOOKUP($C229,BARRAS_REGION!$AA$4:$AL$1041,1+BT$2,0)</f>
        <v>#N/A</v>
      </c>
      <c r="BU156" s="33" t="e">
        <f>VLOOKUP($C229,BARRAS_REGION!$AA$4:$AL$1041,1+BU$2,0)</f>
        <v>#N/A</v>
      </c>
      <c r="BV156" s="33" t="e">
        <f>VLOOKUP($C229,BARRAS_REGION!$AA$4:$AL$1041,1+BV$2,0)</f>
        <v>#N/A</v>
      </c>
      <c r="BW156" s="33" t="e">
        <f>VLOOKUP($C229,BARRAS_REGION!$AA$4:$AL$1041,1+BW$2,0)</f>
        <v>#N/A</v>
      </c>
      <c r="BX156" s="33" t="e">
        <f>VLOOKUP($C229,BARRAS_REGION!$AA$4:$AL$1041,1+BX$2,0)</f>
        <v>#N/A</v>
      </c>
      <c r="BY156" s="33" t="e">
        <f>VLOOKUP($C229,BARRAS_REGION!$AA$4:$AL$1041,1+BY$2,0)</f>
        <v>#N/A</v>
      </c>
      <c r="BZ156" s="33" t="e">
        <f>VLOOKUP($C229,BARRAS_REGION!$AA$4:$AL$1041,1+BZ$2,0)</f>
        <v>#N/A</v>
      </c>
      <c r="CA156" s="33" t="e">
        <f>VLOOKUP($C229,BARRAS_REGION!$AA$4:$AL$1041,1+CA$2,0)</f>
        <v>#N/A</v>
      </c>
      <c r="CB156" s="33" t="e">
        <f>VLOOKUP($C229,BARRAS_REGION!$AA$4:$AL$1041,1+CB$2,0)</f>
        <v>#N/A</v>
      </c>
      <c r="CC156" s="37" t="e">
        <f t="shared" si="61"/>
        <v>#N/A</v>
      </c>
    </row>
    <row r="157" spans="1:81" ht="14.4" x14ac:dyDescent="0.3">
      <c r="A157" s="74">
        <f t="shared" si="51"/>
        <v>17</v>
      </c>
      <c r="B157" s="64">
        <v>2069991280132</v>
      </c>
      <c r="C157" s="68" t="s">
        <v>483</v>
      </c>
      <c r="D157" s="64">
        <v>2069991280132</v>
      </c>
      <c r="E157" s="17"/>
      <c r="F157" s="17" t="s">
        <v>3442</v>
      </c>
      <c r="G157" s="17">
        <v>13</v>
      </c>
      <c r="H157" s="64"/>
      <c r="J157" s="14">
        <f>+COUNTIF(MEDIDORES!G:G,C157)</f>
        <v>13</v>
      </c>
      <c r="N157" s="15"/>
      <c r="AH157" s="20">
        <f t="shared" si="56"/>
        <v>-1</v>
      </c>
      <c r="AI157" s="30">
        <f t="shared" si="59"/>
        <v>1</v>
      </c>
      <c r="AK157" s="26" t="s">
        <v>7635</v>
      </c>
      <c r="AL157" s="31">
        <v>998862</v>
      </c>
      <c r="AN157" t="e">
        <f t="shared" si="54"/>
        <v>#N/A</v>
      </c>
      <c r="AP157" s="20" t="e">
        <f t="shared" si="49"/>
        <v>#N/A</v>
      </c>
      <c r="AU157" s="20" t="e">
        <f t="shared" si="55"/>
        <v>#N/A</v>
      </c>
      <c r="AV157" s="20" t="e">
        <f t="shared" si="58"/>
        <v>#N/A</v>
      </c>
      <c r="BD157" s="32" t="str">
        <f t="shared" si="57"/>
        <v/>
      </c>
      <c r="BG157" s="33">
        <v>0</v>
      </c>
      <c r="BH157" s="38">
        <v>0</v>
      </c>
      <c r="BI157" s="38">
        <v>0</v>
      </c>
      <c r="BJ157" s="38">
        <v>0</v>
      </c>
      <c r="BK157" s="38">
        <v>1</v>
      </c>
      <c r="BL157" s="38">
        <v>0</v>
      </c>
      <c r="BM157" s="39">
        <v>0</v>
      </c>
      <c r="BN157" s="36">
        <v>0</v>
      </c>
      <c r="BO157" s="36">
        <f t="shared" si="60"/>
        <v>1</v>
      </c>
      <c r="BR157" s="33" t="e">
        <f>VLOOKUP($C230,BARRAS_REGION!$AA$4:$AL$1041,1+BR$2,0)</f>
        <v>#N/A</v>
      </c>
      <c r="BS157" s="33" t="e">
        <f>VLOOKUP($C230,BARRAS_REGION!$AA$4:$AL$1041,1+BS$2,0)</f>
        <v>#N/A</v>
      </c>
      <c r="BT157" s="33" t="e">
        <f>VLOOKUP($C230,BARRAS_REGION!$AA$4:$AL$1041,1+BT$2,0)</f>
        <v>#N/A</v>
      </c>
      <c r="BU157" s="33" t="e">
        <f>VLOOKUP($C230,BARRAS_REGION!$AA$4:$AL$1041,1+BU$2,0)</f>
        <v>#N/A</v>
      </c>
      <c r="BV157" s="33" t="e">
        <f>VLOOKUP($C230,BARRAS_REGION!$AA$4:$AL$1041,1+BV$2,0)</f>
        <v>#N/A</v>
      </c>
      <c r="BW157" s="33" t="e">
        <f>VLOOKUP($C230,BARRAS_REGION!$AA$4:$AL$1041,1+BW$2,0)</f>
        <v>#N/A</v>
      </c>
      <c r="BX157" s="33" t="e">
        <f>VLOOKUP($C230,BARRAS_REGION!$AA$4:$AL$1041,1+BX$2,0)</f>
        <v>#N/A</v>
      </c>
      <c r="BY157" s="33" t="e">
        <f>VLOOKUP($C230,BARRAS_REGION!$AA$4:$AL$1041,1+BY$2,0)</f>
        <v>#N/A</v>
      </c>
      <c r="BZ157" s="33" t="e">
        <f>VLOOKUP($C230,BARRAS_REGION!$AA$4:$AL$1041,1+BZ$2,0)</f>
        <v>#N/A</v>
      </c>
      <c r="CA157" s="33" t="e">
        <f>VLOOKUP($C230,BARRAS_REGION!$AA$4:$AL$1041,1+CA$2,0)</f>
        <v>#N/A</v>
      </c>
      <c r="CB157" s="33" t="e">
        <f>VLOOKUP($C230,BARRAS_REGION!$AA$4:$AL$1041,1+CB$2,0)</f>
        <v>#N/A</v>
      </c>
      <c r="CC157" s="37" t="e">
        <f t="shared" si="61"/>
        <v>#N/A</v>
      </c>
    </row>
    <row r="158" spans="1:81" ht="14.4" x14ac:dyDescent="0.3">
      <c r="A158" s="74">
        <f t="shared" si="51"/>
        <v>17</v>
      </c>
      <c r="B158" s="64">
        <v>2099991230132</v>
      </c>
      <c r="C158" s="148" t="s">
        <v>223</v>
      </c>
      <c r="D158" s="64">
        <v>2099991230132</v>
      </c>
      <c r="E158" s="17" t="s">
        <v>509</v>
      </c>
      <c r="F158" s="17" t="s">
        <v>6554</v>
      </c>
      <c r="G158" s="17">
        <v>9</v>
      </c>
      <c r="H158" s="64"/>
      <c r="J158" s="14">
        <f>+COUNTIF(MEDIDORES!G:G,C158)</f>
        <v>19</v>
      </c>
      <c r="N158" s="15"/>
      <c r="AH158" s="20">
        <f t="shared" si="56"/>
        <v>-1</v>
      </c>
      <c r="AI158" s="30">
        <f t="shared" si="59"/>
        <v>1</v>
      </c>
      <c r="AK158" s="26" t="s">
        <v>8285</v>
      </c>
      <c r="AL158" s="31">
        <v>998861</v>
      </c>
      <c r="AN158" t="e">
        <f t="shared" si="54"/>
        <v>#N/A</v>
      </c>
      <c r="AP158" s="20" t="e">
        <f t="shared" si="49"/>
        <v>#N/A</v>
      </c>
      <c r="AU158" s="20" t="e">
        <f t="shared" si="55"/>
        <v>#N/A</v>
      </c>
      <c r="AV158" s="20" t="e">
        <f t="shared" si="58"/>
        <v>#N/A</v>
      </c>
      <c r="BD158" s="32" t="str">
        <f t="shared" si="57"/>
        <v/>
      </c>
      <c r="BG158" s="33">
        <v>0</v>
      </c>
      <c r="BH158" s="38">
        <v>0</v>
      </c>
      <c r="BI158" s="38">
        <v>0</v>
      </c>
      <c r="BJ158" s="38">
        <v>0</v>
      </c>
      <c r="BK158" s="38">
        <v>1</v>
      </c>
      <c r="BL158" s="38">
        <v>0</v>
      </c>
      <c r="BM158" s="39">
        <v>0</v>
      </c>
      <c r="BN158" s="36">
        <v>0</v>
      </c>
      <c r="BO158" s="36">
        <f t="shared" si="60"/>
        <v>1</v>
      </c>
      <c r="BR158" s="33" t="e">
        <f>VLOOKUP($C231,BARRAS_REGION!$AA$4:$AL$1041,1+BR$2,0)</f>
        <v>#N/A</v>
      </c>
      <c r="BS158" s="33" t="e">
        <f>VLOOKUP($C231,BARRAS_REGION!$AA$4:$AL$1041,1+BS$2,0)</f>
        <v>#N/A</v>
      </c>
      <c r="BT158" s="33" t="e">
        <f>VLOOKUP($C231,BARRAS_REGION!$AA$4:$AL$1041,1+BT$2,0)</f>
        <v>#N/A</v>
      </c>
      <c r="BU158" s="33" t="e">
        <f>VLOOKUP($C231,BARRAS_REGION!$AA$4:$AL$1041,1+BU$2,0)</f>
        <v>#N/A</v>
      </c>
      <c r="BV158" s="33" t="e">
        <f>VLOOKUP($C231,BARRAS_REGION!$AA$4:$AL$1041,1+BV$2,0)</f>
        <v>#N/A</v>
      </c>
      <c r="BW158" s="33" t="e">
        <f>VLOOKUP($C231,BARRAS_REGION!$AA$4:$AL$1041,1+BW$2,0)</f>
        <v>#N/A</v>
      </c>
      <c r="BX158" s="33" t="e">
        <f>VLOOKUP($C231,BARRAS_REGION!$AA$4:$AL$1041,1+BX$2,0)</f>
        <v>#N/A</v>
      </c>
      <c r="BY158" s="33" t="e">
        <f>VLOOKUP($C231,BARRAS_REGION!$AA$4:$AL$1041,1+BY$2,0)</f>
        <v>#N/A</v>
      </c>
      <c r="BZ158" s="33" t="e">
        <f>VLOOKUP($C231,BARRAS_REGION!$AA$4:$AL$1041,1+BZ$2,0)</f>
        <v>#N/A</v>
      </c>
      <c r="CA158" s="33" t="e">
        <f>VLOOKUP($C231,BARRAS_REGION!$AA$4:$AL$1041,1+CA$2,0)</f>
        <v>#N/A</v>
      </c>
      <c r="CB158" s="33" t="e">
        <f>VLOOKUP($C231,BARRAS_REGION!$AA$4:$AL$1041,1+CB$2,0)</f>
        <v>#N/A</v>
      </c>
      <c r="CC158" s="37" t="e">
        <f t="shared" si="61"/>
        <v>#N/A</v>
      </c>
    </row>
    <row r="159" spans="1:81" ht="14.4" x14ac:dyDescent="0.3">
      <c r="A159" s="74">
        <f>+LEN(C159)</f>
        <v>17</v>
      </c>
      <c r="B159" s="64">
        <v>2099991230662</v>
      </c>
      <c r="C159" s="148" t="s">
        <v>1282</v>
      </c>
      <c r="D159" s="64">
        <v>2099991230662</v>
      </c>
      <c r="E159" s="17" t="s">
        <v>1066</v>
      </c>
      <c r="F159" s="17" t="s">
        <v>6554</v>
      </c>
      <c r="G159" s="17">
        <v>9</v>
      </c>
      <c r="H159" s="64"/>
      <c r="J159" s="14">
        <f>+COUNTIF(MEDIDORES!G:G,C159)</f>
        <v>2</v>
      </c>
      <c r="N159" s="15"/>
      <c r="AH159" s="20">
        <f t="shared" si="56"/>
        <v>-1</v>
      </c>
      <c r="AI159" s="30">
        <f t="shared" si="59"/>
        <v>1</v>
      </c>
      <c r="AK159" s="26" t="s">
        <v>7637</v>
      </c>
      <c r="AL159" s="31">
        <v>998860</v>
      </c>
      <c r="AN159" t="e">
        <f t="shared" si="54"/>
        <v>#N/A</v>
      </c>
      <c r="AP159" s="20" t="e">
        <f t="shared" si="49"/>
        <v>#N/A</v>
      </c>
      <c r="AU159" s="20" t="e">
        <f t="shared" si="55"/>
        <v>#N/A</v>
      </c>
      <c r="AV159" s="20" t="e">
        <f t="shared" si="58"/>
        <v>#N/A</v>
      </c>
      <c r="BD159" s="32" t="str">
        <f t="shared" si="57"/>
        <v/>
      </c>
      <c r="BG159" s="33">
        <v>0</v>
      </c>
      <c r="BH159" s="38">
        <v>0</v>
      </c>
      <c r="BI159" s="38">
        <v>0</v>
      </c>
      <c r="BJ159" s="38">
        <v>0</v>
      </c>
      <c r="BK159" s="38">
        <v>1</v>
      </c>
      <c r="BL159" s="38">
        <v>0</v>
      </c>
      <c r="BM159" s="39">
        <v>0</v>
      </c>
      <c r="BN159" s="36">
        <v>0</v>
      </c>
      <c r="BO159" s="36">
        <f t="shared" si="60"/>
        <v>1</v>
      </c>
      <c r="BR159" s="33" t="e">
        <f>VLOOKUP($C232,BARRAS_REGION!$AA$4:$AL$1041,1+BR$2,0)</f>
        <v>#N/A</v>
      </c>
      <c r="BS159" s="33" t="e">
        <f>VLOOKUP($C232,BARRAS_REGION!$AA$4:$AL$1041,1+BS$2,0)</f>
        <v>#N/A</v>
      </c>
      <c r="BT159" s="33" t="e">
        <f>VLOOKUP($C232,BARRAS_REGION!$AA$4:$AL$1041,1+BT$2,0)</f>
        <v>#N/A</v>
      </c>
      <c r="BU159" s="33" t="e">
        <f>VLOOKUP($C232,BARRAS_REGION!$AA$4:$AL$1041,1+BU$2,0)</f>
        <v>#N/A</v>
      </c>
      <c r="BV159" s="33" t="e">
        <f>VLOOKUP($C232,BARRAS_REGION!$AA$4:$AL$1041,1+BV$2,0)</f>
        <v>#N/A</v>
      </c>
      <c r="BW159" s="33" t="e">
        <f>VLOOKUP($C232,BARRAS_REGION!$AA$4:$AL$1041,1+BW$2,0)</f>
        <v>#N/A</v>
      </c>
      <c r="BX159" s="33" t="e">
        <f>VLOOKUP($C232,BARRAS_REGION!$AA$4:$AL$1041,1+BX$2,0)</f>
        <v>#N/A</v>
      </c>
      <c r="BY159" s="33" t="e">
        <f>VLOOKUP($C232,BARRAS_REGION!$AA$4:$AL$1041,1+BY$2,0)</f>
        <v>#N/A</v>
      </c>
      <c r="BZ159" s="33" t="e">
        <f>VLOOKUP($C232,BARRAS_REGION!$AA$4:$AL$1041,1+BZ$2,0)</f>
        <v>#N/A</v>
      </c>
      <c r="CA159" s="33" t="e">
        <f>VLOOKUP($C232,BARRAS_REGION!$AA$4:$AL$1041,1+CA$2,0)</f>
        <v>#N/A</v>
      </c>
      <c r="CB159" s="33" t="e">
        <f>VLOOKUP($C232,BARRAS_REGION!$AA$4:$AL$1041,1+CB$2,0)</f>
        <v>#N/A</v>
      </c>
      <c r="CC159" s="37" t="e">
        <f t="shared" si="61"/>
        <v>#N/A</v>
      </c>
    </row>
    <row r="160" spans="1:81" ht="14.4" x14ac:dyDescent="0.3">
      <c r="A160" s="74">
        <f t="shared" si="51"/>
        <v>17</v>
      </c>
      <c r="B160" s="64">
        <v>2089991180152</v>
      </c>
      <c r="C160" s="149" t="s">
        <v>231</v>
      </c>
      <c r="D160" s="64">
        <v>2089991180152</v>
      </c>
      <c r="E160" s="18" t="s">
        <v>1066</v>
      </c>
      <c r="F160" s="17" t="s">
        <v>3459</v>
      </c>
      <c r="G160" s="17">
        <v>8</v>
      </c>
      <c r="H160" s="64"/>
      <c r="J160" s="14">
        <f>+COUNTIF(MEDIDORES!G:G,C160)</f>
        <v>7</v>
      </c>
      <c r="N160" s="15"/>
      <c r="AH160" s="20">
        <f t="shared" si="56"/>
        <v>-1</v>
      </c>
      <c r="AI160" s="30">
        <f t="shared" si="59"/>
        <v>1</v>
      </c>
      <c r="AK160" s="26" t="s">
        <v>3418</v>
      </c>
      <c r="AL160" s="31">
        <v>998858</v>
      </c>
      <c r="AN160" t="e">
        <f t="shared" si="54"/>
        <v>#N/A</v>
      </c>
      <c r="AP160" s="20" t="e">
        <f t="shared" si="49"/>
        <v>#N/A</v>
      </c>
      <c r="AU160" s="20" t="e">
        <f t="shared" si="55"/>
        <v>#N/A</v>
      </c>
      <c r="AV160" s="20" t="e">
        <f t="shared" si="58"/>
        <v>#N/A</v>
      </c>
      <c r="BD160" s="32" t="str">
        <f t="shared" si="57"/>
        <v/>
      </c>
      <c r="BG160" s="33">
        <v>0</v>
      </c>
      <c r="BH160" s="38">
        <v>0</v>
      </c>
      <c r="BI160" s="38">
        <v>0</v>
      </c>
      <c r="BJ160" s="38">
        <v>0</v>
      </c>
      <c r="BK160" s="38">
        <v>1</v>
      </c>
      <c r="BL160" s="38">
        <v>0</v>
      </c>
      <c r="BM160" s="39">
        <v>0</v>
      </c>
      <c r="BN160" s="36">
        <v>0</v>
      </c>
      <c r="BO160" s="36">
        <f t="shared" si="60"/>
        <v>1</v>
      </c>
      <c r="BR160" s="33" t="e">
        <f>VLOOKUP($C233,BARRAS_REGION!$AA$4:$AL$1041,1+BR$2,0)</f>
        <v>#N/A</v>
      </c>
      <c r="BS160" s="33" t="e">
        <f>VLOOKUP($C233,BARRAS_REGION!$AA$4:$AL$1041,1+BS$2,0)</f>
        <v>#N/A</v>
      </c>
      <c r="BT160" s="33" t="e">
        <f>VLOOKUP($C233,BARRAS_REGION!$AA$4:$AL$1041,1+BT$2,0)</f>
        <v>#N/A</v>
      </c>
      <c r="BU160" s="33" t="e">
        <f>VLOOKUP($C233,BARRAS_REGION!$AA$4:$AL$1041,1+BU$2,0)</f>
        <v>#N/A</v>
      </c>
      <c r="BV160" s="33" t="e">
        <f>VLOOKUP($C233,BARRAS_REGION!$AA$4:$AL$1041,1+BV$2,0)</f>
        <v>#N/A</v>
      </c>
      <c r="BW160" s="33" t="e">
        <f>VLOOKUP($C233,BARRAS_REGION!$AA$4:$AL$1041,1+BW$2,0)</f>
        <v>#N/A</v>
      </c>
      <c r="BX160" s="33" t="e">
        <f>VLOOKUP($C233,BARRAS_REGION!$AA$4:$AL$1041,1+BX$2,0)</f>
        <v>#N/A</v>
      </c>
      <c r="BY160" s="33" t="e">
        <f>VLOOKUP($C233,BARRAS_REGION!$AA$4:$AL$1041,1+BY$2,0)</f>
        <v>#N/A</v>
      </c>
      <c r="BZ160" s="33" t="e">
        <f>VLOOKUP($C233,BARRAS_REGION!$AA$4:$AL$1041,1+BZ$2,0)</f>
        <v>#N/A</v>
      </c>
      <c r="CA160" s="33" t="e">
        <f>VLOOKUP($C233,BARRAS_REGION!$AA$4:$AL$1041,1+CA$2,0)</f>
        <v>#N/A</v>
      </c>
      <c r="CB160" s="33" t="e">
        <f>VLOOKUP($C233,BARRAS_REGION!$AA$4:$AL$1041,1+CB$2,0)</f>
        <v>#N/A</v>
      </c>
      <c r="CC160" s="37" t="e">
        <f t="shared" si="61"/>
        <v>#N/A</v>
      </c>
    </row>
    <row r="161" spans="1:81" ht="14.4" x14ac:dyDescent="0.3">
      <c r="A161" s="74">
        <f>+LEN(C161)</f>
        <v>17</v>
      </c>
      <c r="B161" s="64">
        <v>2089991180662</v>
      </c>
      <c r="C161" s="149" t="s">
        <v>89</v>
      </c>
      <c r="D161" s="64">
        <v>2089991180662</v>
      </c>
      <c r="E161" s="18" t="s">
        <v>1066</v>
      </c>
      <c r="F161" s="17" t="s">
        <v>3459</v>
      </c>
      <c r="G161" s="17">
        <v>8</v>
      </c>
      <c r="H161" s="64"/>
      <c r="J161" s="14">
        <f>+COUNTIF(MEDIDORES!G:G,C161)</f>
        <v>2</v>
      </c>
      <c r="N161" s="15"/>
      <c r="AH161" s="20">
        <f t="shared" si="56"/>
        <v>-1</v>
      </c>
      <c r="AI161" s="30">
        <f t="shared" si="59"/>
        <v>1</v>
      </c>
      <c r="AK161" s="26" t="s">
        <v>7626</v>
      </c>
      <c r="AL161" s="31">
        <v>998855</v>
      </c>
      <c r="AN161" t="e">
        <f t="shared" si="54"/>
        <v>#N/A</v>
      </c>
      <c r="AP161" s="20" t="e">
        <f t="shared" si="49"/>
        <v>#N/A</v>
      </c>
      <c r="AU161" s="20" t="e">
        <f t="shared" si="55"/>
        <v>#N/A</v>
      </c>
      <c r="AV161" s="20" t="e">
        <f t="shared" si="58"/>
        <v>#N/A</v>
      </c>
      <c r="BD161" s="32" t="str">
        <f t="shared" si="57"/>
        <v/>
      </c>
      <c r="BG161" s="33">
        <v>0</v>
      </c>
      <c r="BH161" s="38">
        <v>0</v>
      </c>
      <c r="BI161" s="38">
        <v>0</v>
      </c>
      <c r="BJ161" s="38">
        <v>0</v>
      </c>
      <c r="BK161" s="38">
        <v>1</v>
      </c>
      <c r="BL161" s="38">
        <v>0</v>
      </c>
      <c r="BM161" s="39">
        <v>0</v>
      </c>
      <c r="BN161" s="36">
        <v>0</v>
      </c>
      <c r="BO161" s="36">
        <f t="shared" si="60"/>
        <v>1</v>
      </c>
      <c r="BR161" s="33" t="e">
        <f>VLOOKUP($C234,BARRAS_REGION!$AA$4:$AL$1041,1+BR$2,0)</f>
        <v>#N/A</v>
      </c>
      <c r="BS161" s="33" t="e">
        <f>VLOOKUP($C234,BARRAS_REGION!$AA$4:$AL$1041,1+BS$2,0)</f>
        <v>#N/A</v>
      </c>
      <c r="BT161" s="33" t="e">
        <f>VLOOKUP($C234,BARRAS_REGION!$AA$4:$AL$1041,1+BT$2,0)</f>
        <v>#N/A</v>
      </c>
      <c r="BU161" s="33" t="e">
        <f>VLOOKUP($C234,BARRAS_REGION!$AA$4:$AL$1041,1+BU$2,0)</f>
        <v>#N/A</v>
      </c>
      <c r="BV161" s="33" t="e">
        <f>VLOOKUP($C234,BARRAS_REGION!$AA$4:$AL$1041,1+BV$2,0)</f>
        <v>#N/A</v>
      </c>
      <c r="BW161" s="33" t="e">
        <f>VLOOKUP($C234,BARRAS_REGION!$AA$4:$AL$1041,1+BW$2,0)</f>
        <v>#N/A</v>
      </c>
      <c r="BX161" s="33" t="e">
        <f>VLOOKUP($C234,BARRAS_REGION!$AA$4:$AL$1041,1+BX$2,0)</f>
        <v>#N/A</v>
      </c>
      <c r="BY161" s="33" t="e">
        <f>VLOOKUP($C234,BARRAS_REGION!$AA$4:$AL$1041,1+BY$2,0)</f>
        <v>#N/A</v>
      </c>
      <c r="BZ161" s="33" t="e">
        <f>VLOOKUP($C234,BARRAS_REGION!$AA$4:$AL$1041,1+BZ$2,0)</f>
        <v>#N/A</v>
      </c>
      <c r="CA161" s="33" t="e">
        <f>VLOOKUP($C234,BARRAS_REGION!$AA$4:$AL$1041,1+CA$2,0)</f>
        <v>#N/A</v>
      </c>
      <c r="CB161" s="33" t="e">
        <f>VLOOKUP($C234,BARRAS_REGION!$AA$4:$AL$1041,1+CB$2,0)</f>
        <v>#N/A</v>
      </c>
      <c r="CC161" s="37" t="e">
        <f t="shared" si="61"/>
        <v>#N/A</v>
      </c>
    </row>
    <row r="162" spans="1:81" ht="14.4" x14ac:dyDescent="0.3">
      <c r="A162" s="74">
        <f t="shared" si="51"/>
        <v>17</v>
      </c>
      <c r="B162" s="64">
        <v>2099991130132</v>
      </c>
      <c r="C162" s="149" t="s">
        <v>232</v>
      </c>
      <c r="D162" s="64">
        <v>2099991130132</v>
      </c>
      <c r="E162" s="18" t="s">
        <v>1066</v>
      </c>
      <c r="F162" s="17" t="s">
        <v>6554</v>
      </c>
      <c r="G162" s="17">
        <v>9</v>
      </c>
      <c r="H162" s="64"/>
      <c r="J162" s="14">
        <f>+COUNTIF(MEDIDORES!G:G,C162)</f>
        <v>13</v>
      </c>
      <c r="N162" s="15"/>
      <c r="AH162" s="20">
        <f t="shared" si="56"/>
        <v>-1</v>
      </c>
      <c r="AI162" s="30">
        <f t="shared" si="59"/>
        <v>1</v>
      </c>
      <c r="AK162" s="26" t="s">
        <v>3419</v>
      </c>
      <c r="AL162" s="31">
        <v>998853</v>
      </c>
      <c r="AN162" t="e">
        <f t="shared" si="54"/>
        <v>#N/A</v>
      </c>
      <c r="AP162" s="20" t="e">
        <f t="shared" si="49"/>
        <v>#N/A</v>
      </c>
      <c r="AU162" s="20" t="e">
        <f t="shared" si="55"/>
        <v>#N/A</v>
      </c>
      <c r="AV162" s="20" t="e">
        <f t="shared" si="58"/>
        <v>#N/A</v>
      </c>
      <c r="BD162" s="32" t="str">
        <f t="shared" si="57"/>
        <v/>
      </c>
      <c r="BG162" s="33">
        <v>0</v>
      </c>
      <c r="BH162" s="38">
        <v>0</v>
      </c>
      <c r="BI162" s="38">
        <v>0</v>
      </c>
      <c r="BJ162" s="38">
        <v>0</v>
      </c>
      <c r="BK162" s="38">
        <v>1</v>
      </c>
      <c r="BL162" s="38">
        <v>0</v>
      </c>
      <c r="BM162" s="39">
        <v>0</v>
      </c>
      <c r="BN162" s="36">
        <v>0</v>
      </c>
      <c r="BO162" s="36">
        <f t="shared" si="60"/>
        <v>1</v>
      </c>
      <c r="BR162" s="33" t="e">
        <f>VLOOKUP($C235,BARRAS_REGION!$AA$4:$AL$1041,1+BR$2,0)</f>
        <v>#N/A</v>
      </c>
      <c r="BS162" s="33" t="e">
        <f>VLOOKUP($C235,BARRAS_REGION!$AA$4:$AL$1041,1+BS$2,0)</f>
        <v>#N/A</v>
      </c>
      <c r="BT162" s="33" t="e">
        <f>VLOOKUP($C235,BARRAS_REGION!$AA$4:$AL$1041,1+BT$2,0)</f>
        <v>#N/A</v>
      </c>
      <c r="BU162" s="33" t="e">
        <f>VLOOKUP($C235,BARRAS_REGION!$AA$4:$AL$1041,1+BU$2,0)</f>
        <v>#N/A</v>
      </c>
      <c r="BV162" s="33" t="e">
        <f>VLOOKUP($C235,BARRAS_REGION!$AA$4:$AL$1041,1+BV$2,0)</f>
        <v>#N/A</v>
      </c>
      <c r="BW162" s="33" t="e">
        <f>VLOOKUP($C235,BARRAS_REGION!$AA$4:$AL$1041,1+BW$2,0)</f>
        <v>#N/A</v>
      </c>
      <c r="BX162" s="33" t="e">
        <f>VLOOKUP($C235,BARRAS_REGION!$AA$4:$AL$1041,1+BX$2,0)</f>
        <v>#N/A</v>
      </c>
      <c r="BY162" s="33" t="e">
        <f>VLOOKUP($C235,BARRAS_REGION!$AA$4:$AL$1041,1+BY$2,0)</f>
        <v>#N/A</v>
      </c>
      <c r="BZ162" s="33" t="e">
        <f>VLOOKUP($C235,BARRAS_REGION!$AA$4:$AL$1041,1+BZ$2,0)</f>
        <v>#N/A</v>
      </c>
      <c r="CA162" s="33" t="e">
        <f>VLOOKUP($C235,BARRAS_REGION!$AA$4:$AL$1041,1+CA$2,0)</f>
        <v>#N/A</v>
      </c>
      <c r="CB162" s="33" t="e">
        <f>VLOOKUP($C235,BARRAS_REGION!$AA$4:$AL$1041,1+CB$2,0)</f>
        <v>#N/A</v>
      </c>
      <c r="CC162" s="37" t="e">
        <f t="shared" si="61"/>
        <v>#N/A</v>
      </c>
    </row>
    <row r="163" spans="1:81" ht="14.4" x14ac:dyDescent="0.3">
      <c r="A163" s="74">
        <f t="shared" si="51"/>
        <v>17</v>
      </c>
      <c r="B163" s="64">
        <v>2149999934935</v>
      </c>
      <c r="C163" s="68" t="s">
        <v>14617</v>
      </c>
      <c r="D163" s="64">
        <v>2149999934935</v>
      </c>
      <c r="E163" s="18"/>
      <c r="F163" s="5" t="s">
        <v>14622</v>
      </c>
      <c r="G163" s="17">
        <v>16</v>
      </c>
      <c r="H163" s="64"/>
      <c r="J163" s="14">
        <f>+COUNTIF(MEDIDORES!G:G,C163)</f>
        <v>4</v>
      </c>
      <c r="N163" s="15"/>
      <c r="AH163" s="20">
        <f t="shared" si="56"/>
        <v>-1</v>
      </c>
      <c r="AI163" s="30">
        <f t="shared" si="59"/>
        <v>1</v>
      </c>
      <c r="AK163" s="26" t="s">
        <v>3420</v>
      </c>
      <c r="AL163" s="31">
        <v>998848</v>
      </c>
      <c r="AN163" t="e">
        <f t="shared" si="54"/>
        <v>#N/A</v>
      </c>
      <c r="AP163" s="20" t="e">
        <f t="shared" si="49"/>
        <v>#N/A</v>
      </c>
      <c r="AU163" s="20" t="e">
        <f t="shared" si="55"/>
        <v>#N/A</v>
      </c>
      <c r="AV163" s="20" t="e">
        <f t="shared" si="58"/>
        <v>#N/A</v>
      </c>
      <c r="BD163" s="32" t="str">
        <f t="shared" si="57"/>
        <v/>
      </c>
      <c r="BG163" s="33">
        <v>0</v>
      </c>
      <c r="BH163" s="38">
        <v>0</v>
      </c>
      <c r="BI163" s="38">
        <v>0</v>
      </c>
      <c r="BJ163" s="38">
        <v>0</v>
      </c>
      <c r="BK163" s="38">
        <v>1</v>
      </c>
      <c r="BL163" s="38">
        <v>0</v>
      </c>
      <c r="BM163" s="39">
        <v>0</v>
      </c>
      <c r="BN163" s="36">
        <v>0</v>
      </c>
      <c r="BO163" s="36">
        <f t="shared" si="60"/>
        <v>1</v>
      </c>
      <c r="BR163" s="33" t="e">
        <f>VLOOKUP($C236,BARRAS_REGION!$AA$4:$AL$1041,1+BR$2,0)</f>
        <v>#N/A</v>
      </c>
      <c r="BS163" s="33" t="e">
        <f>VLOOKUP($C236,BARRAS_REGION!$AA$4:$AL$1041,1+BS$2,0)</f>
        <v>#N/A</v>
      </c>
      <c r="BT163" s="33" t="e">
        <f>VLOOKUP($C236,BARRAS_REGION!$AA$4:$AL$1041,1+BT$2,0)</f>
        <v>#N/A</v>
      </c>
      <c r="BU163" s="33" t="e">
        <f>VLOOKUP($C236,BARRAS_REGION!$AA$4:$AL$1041,1+BU$2,0)</f>
        <v>#N/A</v>
      </c>
      <c r="BV163" s="33" t="e">
        <f>VLOOKUP($C236,BARRAS_REGION!$AA$4:$AL$1041,1+BV$2,0)</f>
        <v>#N/A</v>
      </c>
      <c r="BW163" s="33" t="e">
        <f>VLOOKUP($C236,BARRAS_REGION!$AA$4:$AL$1041,1+BW$2,0)</f>
        <v>#N/A</v>
      </c>
      <c r="BX163" s="33" t="e">
        <f>VLOOKUP($C236,BARRAS_REGION!$AA$4:$AL$1041,1+BX$2,0)</f>
        <v>#N/A</v>
      </c>
      <c r="BY163" s="33" t="e">
        <f>VLOOKUP($C236,BARRAS_REGION!$AA$4:$AL$1041,1+BY$2,0)</f>
        <v>#N/A</v>
      </c>
      <c r="BZ163" s="33" t="e">
        <f>VLOOKUP($C236,BARRAS_REGION!$AA$4:$AL$1041,1+BZ$2,0)</f>
        <v>#N/A</v>
      </c>
      <c r="CA163" s="33" t="e">
        <f>VLOOKUP($C236,BARRAS_REGION!$AA$4:$AL$1041,1+CA$2,0)</f>
        <v>#N/A</v>
      </c>
      <c r="CB163" s="33" t="e">
        <f>VLOOKUP($C236,BARRAS_REGION!$AA$4:$AL$1041,1+CB$2,0)</f>
        <v>#N/A</v>
      </c>
      <c r="CC163" s="37" t="e">
        <f t="shared" si="61"/>
        <v>#N/A</v>
      </c>
    </row>
    <row r="164" spans="1:81" ht="14.4" x14ac:dyDescent="0.3">
      <c r="A164" s="74">
        <f t="shared" si="51"/>
        <v>17</v>
      </c>
      <c r="B164" s="64">
        <v>2149991080232</v>
      </c>
      <c r="C164" s="148" t="s">
        <v>7708</v>
      </c>
      <c r="D164" s="64">
        <v>2149991080232</v>
      </c>
      <c r="E164" s="17"/>
      <c r="F164" s="17" t="s">
        <v>3470</v>
      </c>
      <c r="G164" s="17">
        <v>14</v>
      </c>
      <c r="H164" s="64"/>
      <c r="J164" s="14">
        <f>+COUNTIF(MEDIDORES!G:G,C164)</f>
        <v>6</v>
      </c>
      <c r="N164" s="15"/>
      <c r="AH164" s="20">
        <f t="shared" si="56"/>
        <v>-1</v>
      </c>
      <c r="AI164" s="30">
        <f t="shared" si="59"/>
        <v>1</v>
      </c>
      <c r="AK164" s="26" t="s">
        <v>3421</v>
      </c>
      <c r="AL164" s="31">
        <v>998843</v>
      </c>
      <c r="AN164" t="e">
        <f t="shared" si="54"/>
        <v>#N/A</v>
      </c>
      <c r="AP164" s="20" t="e">
        <f t="shared" si="49"/>
        <v>#N/A</v>
      </c>
      <c r="AU164" s="20" t="e">
        <f t="shared" si="55"/>
        <v>#N/A</v>
      </c>
      <c r="AV164" s="20" t="e">
        <f t="shared" si="58"/>
        <v>#N/A</v>
      </c>
      <c r="BD164" s="32" t="str">
        <f t="shared" si="57"/>
        <v/>
      </c>
      <c r="BG164" s="33">
        <v>0</v>
      </c>
      <c r="BH164" s="38">
        <v>0</v>
      </c>
      <c r="BI164" s="38">
        <v>0</v>
      </c>
      <c r="BJ164" s="38">
        <v>0</v>
      </c>
      <c r="BK164" s="38">
        <v>1</v>
      </c>
      <c r="BL164" s="38">
        <v>0</v>
      </c>
      <c r="BM164" s="39">
        <v>0</v>
      </c>
      <c r="BN164" s="36">
        <v>0</v>
      </c>
      <c r="BO164" s="36">
        <f t="shared" si="60"/>
        <v>1</v>
      </c>
      <c r="BR164" s="33" t="e">
        <f>VLOOKUP($C237,BARRAS_REGION!$AA$4:$AL$1041,1+BR$2,0)</f>
        <v>#N/A</v>
      </c>
      <c r="BS164" s="33" t="e">
        <f>VLOOKUP($C237,BARRAS_REGION!$AA$4:$AL$1041,1+BS$2,0)</f>
        <v>#N/A</v>
      </c>
      <c r="BT164" s="33" t="e">
        <f>VLOOKUP($C237,BARRAS_REGION!$AA$4:$AL$1041,1+BT$2,0)</f>
        <v>#N/A</v>
      </c>
      <c r="BU164" s="33" t="e">
        <f>VLOOKUP($C237,BARRAS_REGION!$AA$4:$AL$1041,1+BU$2,0)</f>
        <v>#N/A</v>
      </c>
      <c r="BV164" s="33" t="e">
        <f>VLOOKUP($C237,BARRAS_REGION!$AA$4:$AL$1041,1+BV$2,0)</f>
        <v>#N/A</v>
      </c>
      <c r="BW164" s="33" t="e">
        <f>VLOOKUP($C237,BARRAS_REGION!$AA$4:$AL$1041,1+BW$2,0)</f>
        <v>#N/A</v>
      </c>
      <c r="BX164" s="33" t="e">
        <f>VLOOKUP($C237,BARRAS_REGION!$AA$4:$AL$1041,1+BX$2,0)</f>
        <v>#N/A</v>
      </c>
      <c r="BY164" s="33" t="e">
        <f>VLOOKUP($C237,BARRAS_REGION!$AA$4:$AL$1041,1+BY$2,0)</f>
        <v>#N/A</v>
      </c>
      <c r="BZ164" s="33" t="e">
        <f>VLOOKUP($C237,BARRAS_REGION!$AA$4:$AL$1041,1+BZ$2,0)</f>
        <v>#N/A</v>
      </c>
      <c r="CA164" s="33" t="e">
        <f>VLOOKUP($C237,BARRAS_REGION!$AA$4:$AL$1041,1+CA$2,0)</f>
        <v>#N/A</v>
      </c>
      <c r="CB164" s="33" t="e">
        <f>VLOOKUP($C237,BARRAS_REGION!$AA$4:$AL$1041,1+CB$2,0)</f>
        <v>#N/A</v>
      </c>
      <c r="CC164" s="37" t="e">
        <f t="shared" si="61"/>
        <v>#N/A</v>
      </c>
    </row>
    <row r="165" spans="1:81" ht="14.4" x14ac:dyDescent="0.3">
      <c r="A165" s="74">
        <f t="shared" si="51"/>
        <v>17</v>
      </c>
      <c r="B165" s="64">
        <v>2099991030132</v>
      </c>
      <c r="C165" s="149" t="s">
        <v>233</v>
      </c>
      <c r="D165" s="64">
        <v>2099991030132</v>
      </c>
      <c r="E165" s="18" t="s">
        <v>1066</v>
      </c>
      <c r="F165" s="17" t="s">
        <v>6554</v>
      </c>
      <c r="G165" s="17">
        <v>9</v>
      </c>
      <c r="H165" s="64"/>
      <c r="J165" s="14">
        <f>+COUNTIF(MEDIDORES!G:G,C165)</f>
        <v>15</v>
      </c>
      <c r="N165" s="15"/>
      <c r="AH165" s="20">
        <f t="shared" si="56"/>
        <v>-1</v>
      </c>
      <c r="AI165" s="30">
        <f t="shared" si="59"/>
        <v>1</v>
      </c>
      <c r="AK165" s="26" t="s">
        <v>8311</v>
      </c>
      <c r="AL165" s="31">
        <v>998840</v>
      </c>
      <c r="AN165" t="e">
        <f t="shared" si="54"/>
        <v>#N/A</v>
      </c>
      <c r="AP165" s="20" t="e">
        <f t="shared" si="49"/>
        <v>#N/A</v>
      </c>
      <c r="AU165" s="20" t="e">
        <f t="shared" si="55"/>
        <v>#N/A</v>
      </c>
      <c r="AV165" s="20" t="e">
        <f t="shared" si="58"/>
        <v>#N/A</v>
      </c>
      <c r="BD165" s="32" t="str">
        <f t="shared" si="57"/>
        <v/>
      </c>
      <c r="BG165" s="33">
        <v>0</v>
      </c>
      <c r="BH165" s="38">
        <v>0</v>
      </c>
      <c r="BI165" s="38">
        <v>0</v>
      </c>
      <c r="BJ165" s="38">
        <v>0</v>
      </c>
      <c r="BK165" s="38">
        <v>1</v>
      </c>
      <c r="BL165" s="38">
        <v>0</v>
      </c>
      <c r="BM165" s="39">
        <v>0</v>
      </c>
      <c r="BN165" s="36">
        <v>0</v>
      </c>
      <c r="BO165" s="36">
        <f t="shared" si="60"/>
        <v>1</v>
      </c>
      <c r="BR165" s="33" t="e">
        <f>VLOOKUP($C238,BARRAS_REGION!$AA$4:$AL$1041,1+BR$2,0)</f>
        <v>#N/A</v>
      </c>
      <c r="BS165" s="33" t="e">
        <f>VLOOKUP($C238,BARRAS_REGION!$AA$4:$AL$1041,1+BS$2,0)</f>
        <v>#N/A</v>
      </c>
      <c r="BT165" s="33" t="e">
        <f>VLOOKUP($C238,BARRAS_REGION!$AA$4:$AL$1041,1+BT$2,0)</f>
        <v>#N/A</v>
      </c>
      <c r="BU165" s="33" t="e">
        <f>VLOOKUP($C238,BARRAS_REGION!$AA$4:$AL$1041,1+BU$2,0)</f>
        <v>#N/A</v>
      </c>
      <c r="BV165" s="33" t="e">
        <f>VLOOKUP($C238,BARRAS_REGION!$AA$4:$AL$1041,1+BV$2,0)</f>
        <v>#N/A</v>
      </c>
      <c r="BW165" s="33" t="e">
        <f>VLOOKUP($C238,BARRAS_REGION!$AA$4:$AL$1041,1+BW$2,0)</f>
        <v>#N/A</v>
      </c>
      <c r="BX165" s="33" t="e">
        <f>VLOOKUP($C238,BARRAS_REGION!$AA$4:$AL$1041,1+BX$2,0)</f>
        <v>#N/A</v>
      </c>
      <c r="BY165" s="33" t="e">
        <f>VLOOKUP($C238,BARRAS_REGION!$AA$4:$AL$1041,1+BY$2,0)</f>
        <v>#N/A</v>
      </c>
      <c r="BZ165" s="33" t="e">
        <f>VLOOKUP($C238,BARRAS_REGION!$AA$4:$AL$1041,1+BZ$2,0)</f>
        <v>#N/A</v>
      </c>
      <c r="CA165" s="33" t="e">
        <f>VLOOKUP($C238,BARRAS_REGION!$AA$4:$AL$1041,1+CA$2,0)</f>
        <v>#N/A</v>
      </c>
      <c r="CB165" s="33" t="e">
        <f>VLOOKUP($C238,BARRAS_REGION!$AA$4:$AL$1041,1+CB$2,0)</f>
        <v>#N/A</v>
      </c>
      <c r="CC165" s="37" t="e">
        <f t="shared" si="61"/>
        <v>#N/A</v>
      </c>
    </row>
    <row r="166" spans="1:81" s="16" customFormat="1" ht="14.4" x14ac:dyDescent="0.3">
      <c r="A166" s="74">
        <f t="shared" si="51"/>
        <v>17</v>
      </c>
      <c r="B166" s="64">
        <v>2099991030662</v>
      </c>
      <c r="C166" s="149" t="s">
        <v>97</v>
      </c>
      <c r="D166" s="64">
        <v>2099991030662</v>
      </c>
      <c r="E166" s="18" t="s">
        <v>1066</v>
      </c>
      <c r="F166" s="17" t="s">
        <v>6554</v>
      </c>
      <c r="G166" s="17">
        <v>9</v>
      </c>
      <c r="H166" s="64"/>
      <c r="I166"/>
      <c r="J166" s="14">
        <f>+COUNTIF(MEDIDORES!G:G,C166)</f>
        <v>2</v>
      </c>
      <c r="K166"/>
      <c r="M166" s="134"/>
      <c r="N166" s="135"/>
      <c r="AH166" s="70"/>
      <c r="AI166" s="136"/>
      <c r="AK166" s="70"/>
      <c r="AL166" s="136"/>
      <c r="AP166" s="70"/>
      <c r="AU166" s="70"/>
      <c r="AV166" s="70"/>
      <c r="BD166" s="90"/>
      <c r="BG166" s="137"/>
      <c r="BH166" s="154"/>
      <c r="BI166" s="154"/>
      <c r="BJ166" s="154"/>
      <c r="BK166" s="154"/>
      <c r="BL166" s="154"/>
      <c r="BM166" s="155"/>
      <c r="BN166" s="156"/>
      <c r="BO166" s="156"/>
      <c r="BR166" s="137"/>
      <c r="BS166" s="137"/>
      <c r="BT166" s="137"/>
      <c r="BU166" s="137"/>
      <c r="BV166" s="137"/>
      <c r="BW166" s="137"/>
      <c r="BX166" s="137"/>
      <c r="BY166" s="137"/>
      <c r="BZ166" s="137"/>
      <c r="CA166" s="137"/>
      <c r="CB166" s="137"/>
      <c r="CC166" s="138"/>
    </row>
    <row r="167" spans="1:81" ht="14.4" x14ac:dyDescent="0.3">
      <c r="A167" s="74">
        <f t="shared" si="51"/>
        <v>17</v>
      </c>
      <c r="B167" s="64">
        <v>2109990980132</v>
      </c>
      <c r="C167" s="148" t="s">
        <v>744</v>
      </c>
      <c r="D167" s="64">
        <v>2109990980132</v>
      </c>
      <c r="E167" s="17"/>
      <c r="F167" s="17" t="s">
        <v>6555</v>
      </c>
      <c r="G167" s="17">
        <v>10</v>
      </c>
      <c r="H167" s="64"/>
      <c r="J167" s="14">
        <f>+COUNTIF(MEDIDORES!G:G,C167)</f>
        <v>52</v>
      </c>
      <c r="N167" s="15"/>
      <c r="AH167" s="20">
        <f t="shared" ref="AH167:AH198" si="62">IF(LEN(C239)=17,LEFT(C239,14),-1)</f>
        <v>-1</v>
      </c>
      <c r="AI167" s="30">
        <f t="shared" ref="AI167:AI179" si="63">IF(ISERROR(VLOOKUP(AH167,$AK:$AL,1,0)),1,0)</f>
        <v>1</v>
      </c>
      <c r="AK167" s="26" t="s">
        <v>3422</v>
      </c>
      <c r="AL167" s="31">
        <v>998838</v>
      </c>
      <c r="AN167" t="e">
        <f t="shared" ref="AN167:AN198" si="64">+VLOOKUP(AH167,$AK$4:$AL$9949,2,0)</f>
        <v>#N/A</v>
      </c>
      <c r="AP167" s="20" t="e">
        <f t="shared" si="49"/>
        <v>#N/A</v>
      </c>
      <c r="AU167" s="20" t="e">
        <f t="shared" si="55"/>
        <v>#N/A</v>
      </c>
      <c r="AV167" s="20" t="e">
        <f t="shared" si="58"/>
        <v>#N/A</v>
      </c>
      <c r="BD167" s="32" t="str">
        <f t="shared" ref="BD167:BD198" si="65">+RIGHT(C239,3)</f>
        <v/>
      </c>
      <c r="BG167" s="33">
        <v>0</v>
      </c>
      <c r="BH167" s="38">
        <v>0</v>
      </c>
      <c r="BI167" s="38">
        <v>0</v>
      </c>
      <c r="BJ167" s="38">
        <v>0</v>
      </c>
      <c r="BK167" s="38">
        <v>1</v>
      </c>
      <c r="BL167" s="38">
        <v>0</v>
      </c>
      <c r="BM167" s="39">
        <v>0</v>
      </c>
      <c r="BN167" s="36">
        <v>0</v>
      </c>
      <c r="BO167" s="36">
        <f t="shared" si="60"/>
        <v>1</v>
      </c>
      <c r="BR167" s="33" t="e">
        <f>VLOOKUP($C239,BARRAS_REGION!$AA$4:$AL$1041,1+BR$2,0)</f>
        <v>#N/A</v>
      </c>
      <c r="BS167" s="33" t="e">
        <f>VLOOKUP($C239,BARRAS_REGION!$AA$4:$AL$1041,1+BS$2,0)</f>
        <v>#N/A</v>
      </c>
      <c r="BT167" s="33" t="e">
        <f>VLOOKUP($C239,BARRAS_REGION!$AA$4:$AL$1041,1+BT$2,0)</f>
        <v>#N/A</v>
      </c>
      <c r="BU167" s="33" t="e">
        <f>VLOOKUP($C239,BARRAS_REGION!$AA$4:$AL$1041,1+BU$2,0)</f>
        <v>#N/A</v>
      </c>
      <c r="BV167" s="33" t="e">
        <f>VLOOKUP($C239,BARRAS_REGION!$AA$4:$AL$1041,1+BV$2,0)</f>
        <v>#N/A</v>
      </c>
      <c r="BW167" s="33" t="e">
        <f>VLOOKUP($C239,BARRAS_REGION!$AA$4:$AL$1041,1+BW$2,0)</f>
        <v>#N/A</v>
      </c>
      <c r="BX167" s="33" t="e">
        <f>VLOOKUP($C239,BARRAS_REGION!$AA$4:$AL$1041,1+BX$2,0)</f>
        <v>#N/A</v>
      </c>
      <c r="BY167" s="33" t="e">
        <f>VLOOKUP($C239,BARRAS_REGION!$AA$4:$AL$1041,1+BY$2,0)</f>
        <v>#N/A</v>
      </c>
      <c r="BZ167" s="33" t="e">
        <f>VLOOKUP($C239,BARRAS_REGION!$AA$4:$AL$1041,1+BZ$2,0)</f>
        <v>#N/A</v>
      </c>
      <c r="CA167" s="33" t="e">
        <f>VLOOKUP($C239,BARRAS_REGION!$AA$4:$AL$1041,1+CA$2,0)</f>
        <v>#N/A</v>
      </c>
      <c r="CB167" s="33" t="e">
        <f>VLOOKUP($C239,BARRAS_REGION!$AA$4:$AL$1041,1+CB$2,0)</f>
        <v>#N/A</v>
      </c>
      <c r="CC167" s="37" t="e">
        <f t="shared" si="61"/>
        <v>#N/A</v>
      </c>
    </row>
    <row r="168" spans="1:81" ht="14.4" x14ac:dyDescent="0.3">
      <c r="A168" s="74">
        <f t="shared" si="51"/>
        <v>17</v>
      </c>
      <c r="B168" s="64">
        <v>2069990930132</v>
      </c>
      <c r="C168" s="68" t="s">
        <v>127</v>
      </c>
      <c r="D168" s="64">
        <v>2069990930132</v>
      </c>
      <c r="E168" s="17"/>
      <c r="F168" s="17" t="s">
        <v>3442</v>
      </c>
      <c r="G168" s="17">
        <v>13</v>
      </c>
      <c r="H168" s="64"/>
      <c r="J168" s="14">
        <f>+COUNTIF(MEDIDORES!G:G,C168)</f>
        <v>12</v>
      </c>
      <c r="K168" s="16"/>
      <c r="N168" s="15"/>
      <c r="AH168" s="20">
        <f t="shared" si="62"/>
        <v>-1</v>
      </c>
      <c r="AI168" s="30">
        <f t="shared" si="63"/>
        <v>1</v>
      </c>
      <c r="AK168" s="26" t="s">
        <v>3423</v>
      </c>
      <c r="AL168" s="31">
        <v>998833</v>
      </c>
      <c r="AN168" t="e">
        <f t="shared" si="64"/>
        <v>#N/A</v>
      </c>
      <c r="AP168" s="20" t="e">
        <f t="shared" si="49"/>
        <v>#N/A</v>
      </c>
      <c r="AU168" s="20" t="e">
        <f t="shared" si="55"/>
        <v>#N/A</v>
      </c>
      <c r="AV168" s="20" t="e">
        <f t="shared" si="58"/>
        <v>#N/A</v>
      </c>
      <c r="BD168" s="32" t="str">
        <f t="shared" si="65"/>
        <v/>
      </c>
      <c r="BG168" s="33">
        <v>0</v>
      </c>
      <c r="BH168" s="38">
        <v>0</v>
      </c>
      <c r="BI168" s="38">
        <v>0</v>
      </c>
      <c r="BJ168" s="38">
        <v>0</v>
      </c>
      <c r="BK168" s="38">
        <v>1</v>
      </c>
      <c r="BL168" s="38">
        <v>0</v>
      </c>
      <c r="BM168" s="39">
        <v>0</v>
      </c>
      <c r="BN168" s="36">
        <v>0</v>
      </c>
      <c r="BO168" s="36">
        <f t="shared" si="60"/>
        <v>1</v>
      </c>
      <c r="BR168" s="33" t="e">
        <f>VLOOKUP($C240,BARRAS_REGION!$AA$4:$AL$1041,1+BR$2,0)</f>
        <v>#N/A</v>
      </c>
      <c r="BS168" s="33" t="e">
        <f>VLOOKUP($C240,BARRAS_REGION!$AA$4:$AL$1041,1+BS$2,0)</f>
        <v>#N/A</v>
      </c>
      <c r="BT168" s="33" t="e">
        <f>VLOOKUP($C240,BARRAS_REGION!$AA$4:$AL$1041,1+BT$2,0)</f>
        <v>#N/A</v>
      </c>
      <c r="BU168" s="33" t="e">
        <f>VLOOKUP($C240,BARRAS_REGION!$AA$4:$AL$1041,1+BU$2,0)</f>
        <v>#N/A</v>
      </c>
      <c r="BV168" s="33" t="e">
        <f>VLOOKUP($C240,BARRAS_REGION!$AA$4:$AL$1041,1+BV$2,0)</f>
        <v>#N/A</v>
      </c>
      <c r="BW168" s="33" t="e">
        <f>VLOOKUP($C240,BARRAS_REGION!$AA$4:$AL$1041,1+BW$2,0)</f>
        <v>#N/A</v>
      </c>
      <c r="BX168" s="33" t="e">
        <f>VLOOKUP($C240,BARRAS_REGION!$AA$4:$AL$1041,1+BX$2,0)</f>
        <v>#N/A</v>
      </c>
      <c r="BY168" s="33" t="e">
        <f>VLOOKUP($C240,BARRAS_REGION!$AA$4:$AL$1041,1+BY$2,0)</f>
        <v>#N/A</v>
      </c>
      <c r="BZ168" s="33" t="e">
        <f>VLOOKUP($C240,BARRAS_REGION!$AA$4:$AL$1041,1+BZ$2,0)</f>
        <v>#N/A</v>
      </c>
      <c r="CA168" s="33" t="e">
        <f>VLOOKUP($C240,BARRAS_REGION!$AA$4:$AL$1041,1+CA$2,0)</f>
        <v>#N/A</v>
      </c>
      <c r="CB168" s="33" t="e">
        <f>VLOOKUP($C240,BARRAS_REGION!$AA$4:$AL$1041,1+CB$2,0)</f>
        <v>#N/A</v>
      </c>
      <c r="CC168" s="37" t="e">
        <f t="shared" si="61"/>
        <v>#N/A</v>
      </c>
    </row>
    <row r="169" spans="1:81" ht="14.4" x14ac:dyDescent="0.3">
      <c r="A169" s="74">
        <f t="shared" si="51"/>
        <v>17</v>
      </c>
      <c r="B169" s="64">
        <v>2109990880132</v>
      </c>
      <c r="C169" s="68" t="s">
        <v>299</v>
      </c>
      <c r="D169" s="64">
        <v>2109990880132</v>
      </c>
      <c r="E169" s="18" t="s">
        <v>1067</v>
      </c>
      <c r="F169" s="17" t="s">
        <v>6555</v>
      </c>
      <c r="G169" s="17">
        <v>10</v>
      </c>
      <c r="H169" s="64"/>
      <c r="J169" s="14">
        <f>+COUNTIF(MEDIDORES!G:G,C169)</f>
        <v>17</v>
      </c>
      <c r="N169" s="15"/>
      <c r="AH169" s="20">
        <f t="shared" si="62"/>
        <v>-1</v>
      </c>
      <c r="AI169" s="30">
        <f t="shared" si="63"/>
        <v>1</v>
      </c>
      <c r="AK169" s="26" t="s">
        <v>3424</v>
      </c>
      <c r="AL169" s="31">
        <v>998828</v>
      </c>
      <c r="AN169" t="e">
        <f t="shared" si="64"/>
        <v>#N/A</v>
      </c>
      <c r="AP169" s="20" t="e">
        <f t="shared" si="49"/>
        <v>#N/A</v>
      </c>
      <c r="AU169" s="20" t="e">
        <f t="shared" si="55"/>
        <v>#N/A</v>
      </c>
      <c r="AV169" s="20" t="e">
        <f t="shared" si="58"/>
        <v>#N/A</v>
      </c>
      <c r="BD169" s="32" t="str">
        <f t="shared" si="65"/>
        <v/>
      </c>
      <c r="BG169" s="33">
        <v>0</v>
      </c>
      <c r="BH169" s="38">
        <v>0</v>
      </c>
      <c r="BI169" s="38">
        <v>0</v>
      </c>
      <c r="BJ169" s="38">
        <v>0</v>
      </c>
      <c r="BK169" s="38">
        <v>1</v>
      </c>
      <c r="BL169" s="38">
        <v>0</v>
      </c>
      <c r="BM169" s="39">
        <v>0</v>
      </c>
      <c r="BN169" s="36">
        <v>0</v>
      </c>
      <c r="BO169" s="36">
        <f t="shared" si="60"/>
        <v>1</v>
      </c>
      <c r="BR169" s="33" t="e">
        <f>VLOOKUP($C241,BARRAS_REGION!$AA$4:$AL$1041,1+BR$2,0)</f>
        <v>#N/A</v>
      </c>
      <c r="BS169" s="33" t="e">
        <f>VLOOKUP($C241,BARRAS_REGION!$AA$4:$AL$1041,1+BS$2,0)</f>
        <v>#N/A</v>
      </c>
      <c r="BT169" s="33" t="e">
        <f>VLOOKUP($C241,BARRAS_REGION!$AA$4:$AL$1041,1+BT$2,0)</f>
        <v>#N/A</v>
      </c>
      <c r="BU169" s="33" t="e">
        <f>VLOOKUP($C241,BARRAS_REGION!$AA$4:$AL$1041,1+BU$2,0)</f>
        <v>#N/A</v>
      </c>
      <c r="BV169" s="33" t="e">
        <f>VLOOKUP($C241,BARRAS_REGION!$AA$4:$AL$1041,1+BV$2,0)</f>
        <v>#N/A</v>
      </c>
      <c r="BW169" s="33" t="e">
        <f>VLOOKUP($C241,BARRAS_REGION!$AA$4:$AL$1041,1+BW$2,0)</f>
        <v>#N/A</v>
      </c>
      <c r="BX169" s="33" t="e">
        <f>VLOOKUP($C241,BARRAS_REGION!$AA$4:$AL$1041,1+BX$2,0)</f>
        <v>#N/A</v>
      </c>
      <c r="BY169" s="33" t="e">
        <f>VLOOKUP($C241,BARRAS_REGION!$AA$4:$AL$1041,1+BY$2,0)</f>
        <v>#N/A</v>
      </c>
      <c r="BZ169" s="33" t="e">
        <f>VLOOKUP($C241,BARRAS_REGION!$AA$4:$AL$1041,1+BZ$2,0)</f>
        <v>#N/A</v>
      </c>
      <c r="CA169" s="33" t="e">
        <f>VLOOKUP($C241,BARRAS_REGION!$AA$4:$AL$1041,1+CA$2,0)</f>
        <v>#N/A</v>
      </c>
      <c r="CB169" s="33" t="e">
        <f>VLOOKUP($C241,BARRAS_REGION!$AA$4:$AL$1041,1+CB$2,0)</f>
        <v>#N/A</v>
      </c>
      <c r="CC169" s="37" t="e">
        <f t="shared" si="61"/>
        <v>#N/A</v>
      </c>
    </row>
    <row r="170" spans="1:81" ht="14.4" x14ac:dyDescent="0.3">
      <c r="A170" s="74">
        <f t="shared" si="51"/>
        <v>17</v>
      </c>
      <c r="B170" s="64">
        <v>2079990680132</v>
      </c>
      <c r="C170" s="68" t="s">
        <v>451</v>
      </c>
      <c r="D170" s="64">
        <v>2079990680132</v>
      </c>
      <c r="E170" s="17"/>
      <c r="F170" s="17" t="s">
        <v>3442</v>
      </c>
      <c r="G170" s="17">
        <v>13</v>
      </c>
      <c r="H170" s="64"/>
      <c r="J170" s="14">
        <f>+COUNTIF(MEDIDORES!G:G,C170)</f>
        <v>13</v>
      </c>
      <c r="K170" s="16"/>
      <c r="N170" s="15"/>
      <c r="AH170" s="20">
        <f t="shared" si="62"/>
        <v>-1</v>
      </c>
      <c r="AI170" s="30">
        <f t="shared" si="63"/>
        <v>1</v>
      </c>
      <c r="AK170" s="26" t="s">
        <v>3425</v>
      </c>
      <c r="AL170" s="31">
        <v>998823</v>
      </c>
      <c r="AN170" t="e">
        <f t="shared" si="64"/>
        <v>#N/A</v>
      </c>
      <c r="AP170" s="20" t="e">
        <f t="shared" si="49"/>
        <v>#N/A</v>
      </c>
      <c r="AU170" s="20" t="e">
        <f t="shared" si="55"/>
        <v>#N/A</v>
      </c>
      <c r="AV170" s="20" t="e">
        <f t="shared" si="58"/>
        <v>#N/A</v>
      </c>
      <c r="BD170" s="32" t="str">
        <f t="shared" si="65"/>
        <v/>
      </c>
      <c r="BG170" s="33">
        <v>0</v>
      </c>
      <c r="BH170" s="38">
        <v>0</v>
      </c>
      <c r="BI170" s="38">
        <v>0</v>
      </c>
      <c r="BJ170" s="38">
        <v>0</v>
      </c>
      <c r="BK170" s="38">
        <v>1</v>
      </c>
      <c r="BL170" s="38">
        <v>0</v>
      </c>
      <c r="BM170" s="39">
        <v>0</v>
      </c>
      <c r="BN170" s="36">
        <v>0</v>
      </c>
      <c r="BO170" s="36">
        <f t="shared" si="60"/>
        <v>1</v>
      </c>
      <c r="BR170" s="33" t="e">
        <f>VLOOKUP($C242,BARRAS_REGION!$AA$4:$AL$1041,1+BR$2,0)</f>
        <v>#N/A</v>
      </c>
      <c r="BS170" s="33" t="e">
        <f>VLOOKUP($C242,BARRAS_REGION!$AA$4:$AL$1041,1+BS$2,0)</f>
        <v>#N/A</v>
      </c>
      <c r="BT170" s="33" t="e">
        <f>VLOOKUP($C242,BARRAS_REGION!$AA$4:$AL$1041,1+BT$2,0)</f>
        <v>#N/A</v>
      </c>
      <c r="BU170" s="33" t="e">
        <f>VLOOKUP($C242,BARRAS_REGION!$AA$4:$AL$1041,1+BU$2,0)</f>
        <v>#N/A</v>
      </c>
      <c r="BV170" s="33" t="e">
        <f>VLOOKUP($C242,BARRAS_REGION!$AA$4:$AL$1041,1+BV$2,0)</f>
        <v>#N/A</v>
      </c>
      <c r="BW170" s="33" t="e">
        <f>VLOOKUP($C242,BARRAS_REGION!$AA$4:$AL$1041,1+BW$2,0)</f>
        <v>#N/A</v>
      </c>
      <c r="BX170" s="33" t="e">
        <f>VLOOKUP($C242,BARRAS_REGION!$AA$4:$AL$1041,1+BX$2,0)</f>
        <v>#N/A</v>
      </c>
      <c r="BY170" s="33" t="e">
        <f>VLOOKUP($C242,BARRAS_REGION!$AA$4:$AL$1041,1+BY$2,0)</f>
        <v>#N/A</v>
      </c>
      <c r="BZ170" s="33" t="e">
        <f>VLOOKUP($C242,BARRAS_REGION!$AA$4:$AL$1041,1+BZ$2,0)</f>
        <v>#N/A</v>
      </c>
      <c r="CA170" s="33" t="e">
        <f>VLOOKUP($C242,BARRAS_REGION!$AA$4:$AL$1041,1+CA$2,0)</f>
        <v>#N/A</v>
      </c>
      <c r="CB170" s="33" t="e">
        <f>VLOOKUP($C242,BARRAS_REGION!$AA$4:$AL$1041,1+CB$2,0)</f>
        <v>#N/A</v>
      </c>
      <c r="CC170" s="37" t="e">
        <f t="shared" si="61"/>
        <v>#N/A</v>
      </c>
    </row>
    <row r="171" spans="1:81" ht="14.4" x14ac:dyDescent="0.3">
      <c r="A171" s="74">
        <f t="shared" si="51"/>
        <v>17</v>
      </c>
      <c r="B171" s="64">
        <v>2089990630132</v>
      </c>
      <c r="C171" s="148" t="s">
        <v>1834</v>
      </c>
      <c r="D171" s="64">
        <v>2089990630132</v>
      </c>
      <c r="E171" s="17"/>
      <c r="F171" s="17" t="s">
        <v>3459</v>
      </c>
      <c r="G171" s="17">
        <v>8</v>
      </c>
      <c r="H171" s="64"/>
      <c r="J171" s="14">
        <f>+COUNTIF(MEDIDORES!G:G,C171)</f>
        <v>10</v>
      </c>
      <c r="N171" s="15"/>
      <c r="AH171" s="20">
        <f t="shared" si="62"/>
        <v>-1</v>
      </c>
      <c r="AI171" s="30">
        <f t="shared" si="63"/>
        <v>1</v>
      </c>
      <c r="AK171" s="26" t="s">
        <v>3426</v>
      </c>
      <c r="AL171" s="31">
        <v>998818</v>
      </c>
      <c r="AN171" t="e">
        <f t="shared" si="64"/>
        <v>#N/A</v>
      </c>
      <c r="AP171" s="20" t="e">
        <f t="shared" si="49"/>
        <v>#N/A</v>
      </c>
      <c r="AU171" s="20" t="e">
        <f t="shared" si="55"/>
        <v>#N/A</v>
      </c>
      <c r="AV171" s="20" t="e">
        <f t="shared" si="58"/>
        <v>#N/A</v>
      </c>
      <c r="BD171" s="32" t="str">
        <f t="shared" si="65"/>
        <v/>
      </c>
      <c r="BG171" s="33">
        <v>0</v>
      </c>
      <c r="BH171" s="38">
        <v>0</v>
      </c>
      <c r="BI171" s="38">
        <v>0</v>
      </c>
      <c r="BJ171" s="38">
        <v>0</v>
      </c>
      <c r="BK171" s="38">
        <v>1</v>
      </c>
      <c r="BL171" s="38">
        <v>0</v>
      </c>
      <c r="BM171" s="39">
        <v>0</v>
      </c>
      <c r="BN171" s="36">
        <v>0</v>
      </c>
      <c r="BO171" s="36">
        <f t="shared" si="60"/>
        <v>1</v>
      </c>
      <c r="BR171" s="33" t="e">
        <f>VLOOKUP($C243,BARRAS_REGION!$AA$4:$AL$1041,1+BR$2,0)</f>
        <v>#N/A</v>
      </c>
      <c r="BS171" s="33" t="e">
        <f>VLOOKUP($C243,BARRAS_REGION!$AA$4:$AL$1041,1+BS$2,0)</f>
        <v>#N/A</v>
      </c>
      <c r="BT171" s="33" t="e">
        <f>VLOOKUP($C243,BARRAS_REGION!$AA$4:$AL$1041,1+BT$2,0)</f>
        <v>#N/A</v>
      </c>
      <c r="BU171" s="33" t="e">
        <f>VLOOKUP($C243,BARRAS_REGION!$AA$4:$AL$1041,1+BU$2,0)</f>
        <v>#N/A</v>
      </c>
      <c r="BV171" s="33" t="e">
        <f>VLOOKUP($C243,BARRAS_REGION!$AA$4:$AL$1041,1+BV$2,0)</f>
        <v>#N/A</v>
      </c>
      <c r="BW171" s="33" t="e">
        <f>VLOOKUP($C243,BARRAS_REGION!$AA$4:$AL$1041,1+BW$2,0)</f>
        <v>#N/A</v>
      </c>
      <c r="BX171" s="33" t="e">
        <f>VLOOKUP($C243,BARRAS_REGION!$AA$4:$AL$1041,1+BX$2,0)</f>
        <v>#N/A</v>
      </c>
      <c r="BY171" s="33" t="e">
        <f>VLOOKUP($C243,BARRAS_REGION!$AA$4:$AL$1041,1+BY$2,0)</f>
        <v>#N/A</v>
      </c>
      <c r="BZ171" s="33" t="e">
        <f>VLOOKUP($C243,BARRAS_REGION!$AA$4:$AL$1041,1+BZ$2,0)</f>
        <v>#N/A</v>
      </c>
      <c r="CA171" s="33" t="e">
        <f>VLOOKUP($C243,BARRAS_REGION!$AA$4:$AL$1041,1+CA$2,0)</f>
        <v>#N/A</v>
      </c>
      <c r="CB171" s="33" t="e">
        <f>VLOOKUP($C243,BARRAS_REGION!$AA$4:$AL$1041,1+CB$2,0)</f>
        <v>#N/A</v>
      </c>
      <c r="CC171" s="37" t="e">
        <f t="shared" si="61"/>
        <v>#N/A</v>
      </c>
    </row>
    <row r="172" spans="1:81" ht="14.4" x14ac:dyDescent="0.3">
      <c r="A172" s="74">
        <f t="shared" si="51"/>
        <v>17</v>
      </c>
      <c r="B172" s="64">
        <v>2089990580233</v>
      </c>
      <c r="C172" s="148" t="s">
        <v>7704</v>
      </c>
      <c r="D172" s="64">
        <v>2089990580233</v>
      </c>
      <c r="E172" s="17" t="s">
        <v>1067</v>
      </c>
      <c r="F172" s="17" t="s">
        <v>3470</v>
      </c>
      <c r="G172" s="17">
        <v>14</v>
      </c>
      <c r="H172" s="64"/>
      <c r="J172" s="14">
        <f>+COUNTIF(MEDIDORES!G:G,C172)</f>
        <v>7</v>
      </c>
      <c r="N172" s="15"/>
      <c r="AH172" s="20">
        <f t="shared" si="62"/>
        <v>-1</v>
      </c>
      <c r="AI172" s="30">
        <f t="shared" si="63"/>
        <v>1</v>
      </c>
      <c r="AK172" s="26" t="s">
        <v>3427</v>
      </c>
      <c r="AL172" s="31">
        <v>998803</v>
      </c>
      <c r="AN172" t="e">
        <f t="shared" si="64"/>
        <v>#N/A</v>
      </c>
      <c r="AP172" s="20" t="e">
        <f t="shared" si="49"/>
        <v>#N/A</v>
      </c>
      <c r="AU172" s="20" t="e">
        <f t="shared" si="55"/>
        <v>#N/A</v>
      </c>
      <c r="AV172" s="20" t="e">
        <f t="shared" ref="AV172:AV177" si="66">+IF(AT172="",AU172,AT172)</f>
        <v>#N/A</v>
      </c>
      <c r="BD172" s="32" t="str">
        <f t="shared" si="65"/>
        <v/>
      </c>
      <c r="BG172" s="33">
        <v>0</v>
      </c>
      <c r="BH172" s="38">
        <v>0</v>
      </c>
      <c r="BI172" s="38">
        <v>0</v>
      </c>
      <c r="BJ172" s="38">
        <v>0</v>
      </c>
      <c r="BK172" s="38">
        <v>0</v>
      </c>
      <c r="BL172" s="38">
        <v>0</v>
      </c>
      <c r="BM172" s="39">
        <v>0</v>
      </c>
      <c r="BN172" s="36">
        <v>1</v>
      </c>
      <c r="BO172" s="36">
        <f t="shared" si="60"/>
        <v>1</v>
      </c>
      <c r="BR172" s="33" t="e">
        <f>VLOOKUP($C244,BARRAS_REGION!$AA$4:$AL$1041,1+BR$2,0)</f>
        <v>#N/A</v>
      </c>
      <c r="BS172" s="33" t="e">
        <f>VLOOKUP($C244,BARRAS_REGION!$AA$4:$AL$1041,1+BS$2,0)</f>
        <v>#N/A</v>
      </c>
      <c r="BT172" s="33" t="e">
        <f>VLOOKUP($C244,BARRAS_REGION!$AA$4:$AL$1041,1+BT$2,0)</f>
        <v>#N/A</v>
      </c>
      <c r="BU172" s="33" t="e">
        <f>VLOOKUP($C244,BARRAS_REGION!$AA$4:$AL$1041,1+BU$2,0)</f>
        <v>#N/A</v>
      </c>
      <c r="BV172" s="33" t="e">
        <f>VLOOKUP($C244,BARRAS_REGION!$AA$4:$AL$1041,1+BV$2,0)</f>
        <v>#N/A</v>
      </c>
      <c r="BW172" s="33" t="e">
        <f>VLOOKUP($C244,BARRAS_REGION!$AA$4:$AL$1041,1+BW$2,0)</f>
        <v>#N/A</v>
      </c>
      <c r="BX172" s="33" t="e">
        <f>VLOOKUP($C244,BARRAS_REGION!$AA$4:$AL$1041,1+BX$2,0)</f>
        <v>#N/A</v>
      </c>
      <c r="BY172" s="33" t="e">
        <f>VLOOKUP($C244,BARRAS_REGION!$AA$4:$AL$1041,1+BY$2,0)</f>
        <v>#N/A</v>
      </c>
      <c r="BZ172" s="33" t="e">
        <f>VLOOKUP($C244,BARRAS_REGION!$AA$4:$AL$1041,1+BZ$2,0)</f>
        <v>#N/A</v>
      </c>
      <c r="CA172" s="33" t="e">
        <f>VLOOKUP($C244,BARRAS_REGION!$AA$4:$AL$1041,1+CA$2,0)</f>
        <v>#N/A</v>
      </c>
      <c r="CB172" s="33" t="e">
        <f>VLOOKUP($C244,BARRAS_REGION!$AA$4:$AL$1041,1+CB$2,0)</f>
        <v>#N/A</v>
      </c>
      <c r="CC172" s="37" t="e">
        <f t="shared" ref="CC172:CC177" si="67">+SUM(BR172:CB172)</f>
        <v>#N/A</v>
      </c>
    </row>
    <row r="173" spans="1:81" ht="14.4" x14ac:dyDescent="0.3">
      <c r="A173" s="74">
        <f t="shared" si="51"/>
        <v>17</v>
      </c>
      <c r="B173" s="64">
        <v>2109995880232</v>
      </c>
      <c r="C173" s="149" t="s">
        <v>9895</v>
      </c>
      <c r="D173" s="64">
        <v>2109995880232</v>
      </c>
      <c r="E173" s="18" t="s">
        <v>1068</v>
      </c>
      <c r="F173" s="17" t="s">
        <v>6555</v>
      </c>
      <c r="G173" s="17">
        <v>10</v>
      </c>
      <c r="H173" s="64"/>
      <c r="J173" s="14">
        <f>+COUNTIF(MEDIDORES!G:G,C173)</f>
        <v>18</v>
      </c>
      <c r="N173" s="15"/>
      <c r="AH173" s="20">
        <f t="shared" si="62"/>
        <v>-1</v>
      </c>
      <c r="AI173" s="30">
        <f t="shared" si="63"/>
        <v>1</v>
      </c>
      <c r="AK173" s="26" t="s">
        <v>3428</v>
      </c>
      <c r="AL173" s="31">
        <v>998778</v>
      </c>
      <c r="AN173" t="e">
        <f t="shared" si="64"/>
        <v>#N/A</v>
      </c>
      <c r="AP173" s="20" t="e">
        <f t="shared" si="49"/>
        <v>#N/A</v>
      </c>
      <c r="AU173" s="20" t="e">
        <f t="shared" si="55"/>
        <v>#N/A</v>
      </c>
      <c r="AV173" s="20" t="e">
        <f t="shared" si="66"/>
        <v>#N/A</v>
      </c>
      <c r="BD173" s="32" t="str">
        <f t="shared" si="65"/>
        <v/>
      </c>
      <c r="BG173" s="33">
        <v>0</v>
      </c>
      <c r="BH173" s="38">
        <v>0</v>
      </c>
      <c r="BI173" s="38">
        <v>0</v>
      </c>
      <c r="BJ173" s="38">
        <v>0</v>
      </c>
      <c r="BK173" s="38">
        <v>0</v>
      </c>
      <c r="BL173" s="38">
        <v>0</v>
      </c>
      <c r="BM173" s="39">
        <v>0</v>
      </c>
      <c r="BN173" s="36">
        <v>1</v>
      </c>
      <c r="BO173" s="36">
        <f t="shared" si="60"/>
        <v>1</v>
      </c>
      <c r="BR173" s="33" t="e">
        <f>VLOOKUP($C245,BARRAS_REGION!$AA$4:$AL$1041,1+BR$2,0)</f>
        <v>#N/A</v>
      </c>
      <c r="BS173" s="33" t="e">
        <f>VLOOKUP($C245,BARRAS_REGION!$AA$4:$AL$1041,1+BS$2,0)</f>
        <v>#N/A</v>
      </c>
      <c r="BT173" s="33" t="e">
        <f>VLOOKUP($C245,BARRAS_REGION!$AA$4:$AL$1041,1+BT$2,0)</f>
        <v>#N/A</v>
      </c>
      <c r="BU173" s="33" t="e">
        <f>VLOOKUP($C245,BARRAS_REGION!$AA$4:$AL$1041,1+BU$2,0)</f>
        <v>#N/A</v>
      </c>
      <c r="BV173" s="33" t="e">
        <f>VLOOKUP($C245,BARRAS_REGION!$AA$4:$AL$1041,1+BV$2,0)</f>
        <v>#N/A</v>
      </c>
      <c r="BW173" s="33" t="e">
        <f>VLOOKUP($C245,BARRAS_REGION!$AA$4:$AL$1041,1+BW$2,0)</f>
        <v>#N/A</v>
      </c>
      <c r="BX173" s="33" t="e">
        <f>VLOOKUP($C245,BARRAS_REGION!$AA$4:$AL$1041,1+BX$2,0)</f>
        <v>#N/A</v>
      </c>
      <c r="BY173" s="33" t="e">
        <f>VLOOKUP($C245,BARRAS_REGION!$AA$4:$AL$1041,1+BY$2,0)</f>
        <v>#N/A</v>
      </c>
      <c r="BZ173" s="33" t="e">
        <f>VLOOKUP($C245,BARRAS_REGION!$AA$4:$AL$1041,1+BZ$2,0)</f>
        <v>#N/A</v>
      </c>
      <c r="CA173" s="33" t="e">
        <f>VLOOKUP($C245,BARRAS_REGION!$AA$4:$AL$1041,1+CA$2,0)</f>
        <v>#N/A</v>
      </c>
      <c r="CB173" s="33" t="e">
        <f>VLOOKUP($C245,BARRAS_REGION!$AA$4:$AL$1041,1+CB$2,0)</f>
        <v>#N/A</v>
      </c>
      <c r="CC173" s="37" t="e">
        <f t="shared" si="67"/>
        <v>#N/A</v>
      </c>
    </row>
    <row r="174" spans="1:81" ht="14.4" x14ac:dyDescent="0.3">
      <c r="A174" s="74">
        <f t="shared" si="51"/>
        <v>17</v>
      </c>
      <c r="B174" s="64">
        <v>2079990330132</v>
      </c>
      <c r="C174" s="68" t="s">
        <v>1661</v>
      </c>
      <c r="D174" s="64">
        <v>2079990330132</v>
      </c>
      <c r="E174" s="18"/>
      <c r="F174" s="17" t="s">
        <v>3456</v>
      </c>
      <c r="G174" s="17">
        <v>7</v>
      </c>
      <c r="H174" s="64"/>
      <c r="J174" s="14">
        <f>+COUNTIF(MEDIDORES!G:G,C174)</f>
        <v>10</v>
      </c>
      <c r="N174" s="15"/>
      <c r="AH174" s="20">
        <f t="shared" si="62"/>
        <v>-1</v>
      </c>
      <c r="AI174" s="30">
        <f t="shared" si="63"/>
        <v>1</v>
      </c>
      <c r="AK174" s="26" t="s">
        <v>3429</v>
      </c>
      <c r="AL174" s="31">
        <v>998773</v>
      </c>
      <c r="AN174" t="e">
        <f t="shared" si="64"/>
        <v>#N/A</v>
      </c>
      <c r="AP174" s="20" t="e">
        <f t="shared" si="49"/>
        <v>#N/A</v>
      </c>
      <c r="AU174" s="20" t="e">
        <f t="shared" si="55"/>
        <v>#N/A</v>
      </c>
      <c r="AV174" s="20" t="e">
        <f t="shared" si="66"/>
        <v>#N/A</v>
      </c>
      <c r="BD174" s="32" t="str">
        <f t="shared" si="65"/>
        <v/>
      </c>
      <c r="BG174" s="33">
        <v>0</v>
      </c>
      <c r="BH174" s="38">
        <v>0</v>
      </c>
      <c r="BI174" s="38">
        <v>0</v>
      </c>
      <c r="BJ174" s="38">
        <v>0</v>
      </c>
      <c r="BK174" s="38">
        <v>0</v>
      </c>
      <c r="BL174" s="38">
        <v>0</v>
      </c>
      <c r="BM174" s="39">
        <v>0</v>
      </c>
      <c r="BN174" s="36">
        <v>1</v>
      </c>
      <c r="BO174" s="36">
        <f t="shared" si="60"/>
        <v>1</v>
      </c>
      <c r="BR174" s="33" t="e">
        <f>VLOOKUP($C246,BARRAS_REGION!$AA$4:$AL$1041,1+BR$2,0)</f>
        <v>#N/A</v>
      </c>
      <c r="BS174" s="33" t="e">
        <f>VLOOKUP($C246,BARRAS_REGION!$AA$4:$AL$1041,1+BS$2,0)</f>
        <v>#N/A</v>
      </c>
      <c r="BT174" s="33" t="e">
        <f>VLOOKUP($C246,BARRAS_REGION!$AA$4:$AL$1041,1+BT$2,0)</f>
        <v>#N/A</v>
      </c>
      <c r="BU174" s="33" t="e">
        <f>VLOOKUP($C246,BARRAS_REGION!$AA$4:$AL$1041,1+BU$2,0)</f>
        <v>#N/A</v>
      </c>
      <c r="BV174" s="33" t="e">
        <f>VLOOKUP($C246,BARRAS_REGION!$AA$4:$AL$1041,1+BV$2,0)</f>
        <v>#N/A</v>
      </c>
      <c r="BW174" s="33" t="e">
        <f>VLOOKUP($C246,BARRAS_REGION!$AA$4:$AL$1041,1+BW$2,0)</f>
        <v>#N/A</v>
      </c>
      <c r="BX174" s="33" t="e">
        <f>VLOOKUP($C246,BARRAS_REGION!$AA$4:$AL$1041,1+BX$2,0)</f>
        <v>#N/A</v>
      </c>
      <c r="BY174" s="33" t="e">
        <f>VLOOKUP($C246,BARRAS_REGION!$AA$4:$AL$1041,1+BY$2,0)</f>
        <v>#N/A</v>
      </c>
      <c r="BZ174" s="33" t="e">
        <f>VLOOKUP($C246,BARRAS_REGION!$AA$4:$AL$1041,1+BZ$2,0)</f>
        <v>#N/A</v>
      </c>
      <c r="CA174" s="33" t="e">
        <f>VLOOKUP($C246,BARRAS_REGION!$AA$4:$AL$1041,1+CA$2,0)</f>
        <v>#N/A</v>
      </c>
      <c r="CB174" s="33" t="e">
        <f>VLOOKUP($C246,BARRAS_REGION!$AA$4:$AL$1041,1+CB$2,0)</f>
        <v>#N/A</v>
      </c>
      <c r="CC174" s="37" t="e">
        <f t="shared" si="67"/>
        <v>#N/A</v>
      </c>
    </row>
    <row r="175" spans="1:81" ht="14.4" x14ac:dyDescent="0.3">
      <c r="A175" s="74">
        <f t="shared" si="51"/>
        <v>17</v>
      </c>
      <c r="B175" s="64">
        <v>2079990280132</v>
      </c>
      <c r="C175" s="68" t="s">
        <v>252</v>
      </c>
      <c r="D175" s="64">
        <v>2079990280132</v>
      </c>
      <c r="E175" s="17"/>
      <c r="F175" s="17" t="s">
        <v>3442</v>
      </c>
      <c r="G175" s="17">
        <v>13</v>
      </c>
      <c r="H175" s="64"/>
      <c r="J175" s="14">
        <f>+COUNTIF(MEDIDORES!G:G,C175)</f>
        <v>34</v>
      </c>
      <c r="N175" s="15"/>
      <c r="AH175" s="20">
        <f t="shared" si="62"/>
        <v>-1</v>
      </c>
      <c r="AI175" s="30">
        <f t="shared" si="63"/>
        <v>1</v>
      </c>
      <c r="AK175" s="26" t="s">
        <v>3430</v>
      </c>
      <c r="AL175" s="31">
        <v>998768</v>
      </c>
      <c r="AN175" t="e">
        <f t="shared" si="64"/>
        <v>#N/A</v>
      </c>
      <c r="AP175" s="20" t="e">
        <f t="shared" si="49"/>
        <v>#N/A</v>
      </c>
      <c r="AU175" s="20" t="e">
        <f t="shared" si="55"/>
        <v>#N/A</v>
      </c>
      <c r="AV175" s="20" t="e">
        <f t="shared" si="66"/>
        <v>#N/A</v>
      </c>
      <c r="BD175" s="32" t="str">
        <f t="shared" si="65"/>
        <v/>
      </c>
      <c r="BG175" s="33">
        <v>0</v>
      </c>
      <c r="BH175" s="38">
        <v>0</v>
      </c>
      <c r="BI175" s="38">
        <v>0</v>
      </c>
      <c r="BJ175" s="38">
        <v>0</v>
      </c>
      <c r="BK175" s="38">
        <v>0</v>
      </c>
      <c r="BL175" s="38">
        <v>0</v>
      </c>
      <c r="BM175" s="39">
        <v>0</v>
      </c>
      <c r="BN175" s="36">
        <v>1</v>
      </c>
      <c r="BO175" s="36">
        <f t="shared" si="60"/>
        <v>1</v>
      </c>
      <c r="BR175" s="33" t="e">
        <f>VLOOKUP($C247,BARRAS_REGION!$AA$4:$AL$1041,1+BR$2,0)</f>
        <v>#N/A</v>
      </c>
      <c r="BS175" s="33" t="e">
        <f>VLOOKUP($C247,BARRAS_REGION!$AA$4:$AL$1041,1+BS$2,0)</f>
        <v>#N/A</v>
      </c>
      <c r="BT175" s="33" t="e">
        <f>VLOOKUP($C247,BARRAS_REGION!$AA$4:$AL$1041,1+BT$2,0)</f>
        <v>#N/A</v>
      </c>
      <c r="BU175" s="33" t="e">
        <f>VLOOKUP($C247,BARRAS_REGION!$AA$4:$AL$1041,1+BU$2,0)</f>
        <v>#N/A</v>
      </c>
      <c r="BV175" s="33" t="e">
        <f>VLOOKUP($C247,BARRAS_REGION!$AA$4:$AL$1041,1+BV$2,0)</f>
        <v>#N/A</v>
      </c>
      <c r="BW175" s="33" t="e">
        <f>VLOOKUP($C247,BARRAS_REGION!$AA$4:$AL$1041,1+BW$2,0)</f>
        <v>#N/A</v>
      </c>
      <c r="BX175" s="33" t="e">
        <f>VLOOKUP($C247,BARRAS_REGION!$AA$4:$AL$1041,1+BX$2,0)</f>
        <v>#N/A</v>
      </c>
      <c r="BY175" s="33" t="e">
        <f>VLOOKUP($C247,BARRAS_REGION!$AA$4:$AL$1041,1+BY$2,0)</f>
        <v>#N/A</v>
      </c>
      <c r="BZ175" s="33" t="e">
        <f>VLOOKUP($C247,BARRAS_REGION!$AA$4:$AL$1041,1+BZ$2,0)</f>
        <v>#N/A</v>
      </c>
      <c r="CA175" s="33" t="e">
        <f>VLOOKUP($C247,BARRAS_REGION!$AA$4:$AL$1041,1+CA$2,0)</f>
        <v>#N/A</v>
      </c>
      <c r="CB175" s="33" t="e">
        <f>VLOOKUP($C247,BARRAS_REGION!$AA$4:$AL$1041,1+CB$2,0)</f>
        <v>#N/A</v>
      </c>
      <c r="CC175" s="37" t="e">
        <f t="shared" si="67"/>
        <v>#N/A</v>
      </c>
    </row>
    <row r="176" spans="1:81" ht="14.4" x14ac:dyDescent="0.3">
      <c r="A176" s="74">
        <f t="shared" si="51"/>
        <v>17</v>
      </c>
      <c r="B176" s="64">
        <v>2079990280662</v>
      </c>
      <c r="C176" s="68" t="s">
        <v>1762</v>
      </c>
      <c r="D176" s="64">
        <v>2079990280662</v>
      </c>
      <c r="E176" s="17"/>
      <c r="F176" s="17" t="s">
        <v>3442</v>
      </c>
      <c r="G176" s="17">
        <v>13</v>
      </c>
      <c r="H176" s="64"/>
      <c r="J176" s="14">
        <f>+COUNTIF(MEDIDORES!G:G,C176)</f>
        <v>0</v>
      </c>
      <c r="N176" s="15"/>
      <c r="AH176" s="20">
        <f t="shared" si="62"/>
        <v>-1</v>
      </c>
      <c r="AI176" s="30">
        <f t="shared" si="63"/>
        <v>1</v>
      </c>
      <c r="AK176" s="26" t="s">
        <v>3431</v>
      </c>
      <c r="AL176" s="31">
        <v>998763</v>
      </c>
      <c r="AN176" t="e">
        <f t="shared" si="64"/>
        <v>#N/A</v>
      </c>
      <c r="AP176" s="20" t="e">
        <f t="shared" si="49"/>
        <v>#N/A</v>
      </c>
      <c r="AU176" s="20" t="e">
        <f t="shared" si="55"/>
        <v>#N/A</v>
      </c>
      <c r="AV176" s="20" t="e">
        <f t="shared" si="66"/>
        <v>#N/A</v>
      </c>
      <c r="BD176" s="32" t="str">
        <f t="shared" si="65"/>
        <v/>
      </c>
      <c r="BG176" s="33">
        <v>0</v>
      </c>
      <c r="BH176" s="38">
        <v>0</v>
      </c>
      <c r="BI176" s="38">
        <v>0</v>
      </c>
      <c r="BJ176" s="38">
        <v>0</v>
      </c>
      <c r="BK176" s="38">
        <v>0</v>
      </c>
      <c r="BL176" s="38">
        <v>0</v>
      </c>
      <c r="BM176" s="39">
        <v>0</v>
      </c>
      <c r="BN176" s="36">
        <v>1</v>
      </c>
      <c r="BO176" s="36">
        <f t="shared" si="60"/>
        <v>1</v>
      </c>
      <c r="BR176" s="33" t="e">
        <f>VLOOKUP($C248,BARRAS_REGION!$AA$4:$AL$1041,1+BR$2,0)</f>
        <v>#N/A</v>
      </c>
      <c r="BS176" s="33" t="e">
        <f>VLOOKUP($C248,BARRAS_REGION!$AA$4:$AL$1041,1+BS$2,0)</f>
        <v>#N/A</v>
      </c>
      <c r="BT176" s="33" t="e">
        <f>VLOOKUP($C248,BARRAS_REGION!$AA$4:$AL$1041,1+BT$2,0)</f>
        <v>#N/A</v>
      </c>
      <c r="BU176" s="33" t="e">
        <f>VLOOKUP($C248,BARRAS_REGION!$AA$4:$AL$1041,1+BU$2,0)</f>
        <v>#N/A</v>
      </c>
      <c r="BV176" s="33" t="e">
        <f>VLOOKUP($C248,BARRAS_REGION!$AA$4:$AL$1041,1+BV$2,0)</f>
        <v>#N/A</v>
      </c>
      <c r="BW176" s="33" t="e">
        <f>VLOOKUP($C248,BARRAS_REGION!$AA$4:$AL$1041,1+BW$2,0)</f>
        <v>#N/A</v>
      </c>
      <c r="BX176" s="33" t="e">
        <f>VLOOKUP($C248,BARRAS_REGION!$AA$4:$AL$1041,1+BX$2,0)</f>
        <v>#N/A</v>
      </c>
      <c r="BY176" s="33" t="e">
        <f>VLOOKUP($C248,BARRAS_REGION!$AA$4:$AL$1041,1+BY$2,0)</f>
        <v>#N/A</v>
      </c>
      <c r="BZ176" s="33" t="e">
        <f>VLOOKUP($C248,BARRAS_REGION!$AA$4:$AL$1041,1+BZ$2,0)</f>
        <v>#N/A</v>
      </c>
      <c r="CA176" s="33" t="e">
        <f>VLOOKUP($C248,BARRAS_REGION!$AA$4:$AL$1041,1+CA$2,0)</f>
        <v>#N/A</v>
      </c>
      <c r="CB176" s="33" t="e">
        <f>VLOOKUP($C248,BARRAS_REGION!$AA$4:$AL$1041,1+CB$2,0)</f>
        <v>#N/A</v>
      </c>
      <c r="CC176" s="37" t="e">
        <f t="shared" si="67"/>
        <v>#N/A</v>
      </c>
    </row>
    <row r="177" spans="1:81" s="89" customFormat="1" ht="14.4" x14ac:dyDescent="0.3">
      <c r="A177" s="74">
        <f t="shared" si="51"/>
        <v>17</v>
      </c>
      <c r="B177" s="64">
        <v>2089990230132</v>
      </c>
      <c r="C177" s="149" t="s">
        <v>1725</v>
      </c>
      <c r="D177" s="64">
        <v>2089990230132</v>
      </c>
      <c r="E177" s="18"/>
      <c r="F177" s="17" t="s">
        <v>3459</v>
      </c>
      <c r="G177" s="17">
        <v>8</v>
      </c>
      <c r="H177" s="64"/>
      <c r="I177"/>
      <c r="J177" s="14">
        <f>+COUNTIF(MEDIDORES!G:G,C177)</f>
        <v>5</v>
      </c>
      <c r="K177"/>
      <c r="M177" s="112"/>
      <c r="N177" s="113"/>
      <c r="AH177" s="88">
        <f t="shared" si="62"/>
        <v>-1</v>
      </c>
      <c r="AI177" s="114">
        <f t="shared" si="63"/>
        <v>1</v>
      </c>
      <c r="AK177" s="26" t="s">
        <v>7610</v>
      </c>
      <c r="AL177" s="31">
        <v>998917</v>
      </c>
      <c r="AN177" s="89" t="e">
        <f t="shared" si="64"/>
        <v>#N/A</v>
      </c>
      <c r="AP177" s="88" t="e">
        <f t="shared" si="49"/>
        <v>#N/A</v>
      </c>
      <c r="AU177" s="88" t="e">
        <f t="shared" si="55"/>
        <v>#N/A</v>
      </c>
      <c r="AV177" s="88" t="e">
        <f t="shared" si="66"/>
        <v>#N/A</v>
      </c>
      <c r="BD177" s="115" t="str">
        <f t="shared" si="65"/>
        <v/>
      </c>
      <c r="BG177" s="116">
        <v>0</v>
      </c>
      <c r="BH177" s="117">
        <v>0</v>
      </c>
      <c r="BI177" s="117">
        <v>0</v>
      </c>
      <c r="BJ177" s="117">
        <v>0</v>
      </c>
      <c r="BK177" s="117">
        <v>0</v>
      </c>
      <c r="BL177" s="117">
        <v>0</v>
      </c>
      <c r="BM177" s="118">
        <v>0</v>
      </c>
      <c r="BN177" s="119">
        <v>1</v>
      </c>
      <c r="BO177" s="119">
        <f>+SUM(BG177:BN177)</f>
        <v>1</v>
      </c>
      <c r="BR177" s="116" t="e">
        <f>VLOOKUP($C249,BARRAS_REGION!$AA$4:$AL$1041,1+BR$2,0)</f>
        <v>#N/A</v>
      </c>
      <c r="BS177" s="116" t="e">
        <f>VLOOKUP($C249,BARRAS_REGION!$AA$4:$AL$1041,1+BS$2,0)</f>
        <v>#N/A</v>
      </c>
      <c r="BT177" s="116" t="e">
        <f>VLOOKUP($C249,BARRAS_REGION!$AA$4:$AL$1041,1+BT$2,0)</f>
        <v>#N/A</v>
      </c>
      <c r="BU177" s="116" t="e">
        <f>VLOOKUP($C249,BARRAS_REGION!$AA$4:$AL$1041,1+BU$2,0)</f>
        <v>#N/A</v>
      </c>
      <c r="BV177" s="116" t="e">
        <f>VLOOKUP($C249,BARRAS_REGION!$AA$4:$AL$1041,1+BV$2,0)</f>
        <v>#N/A</v>
      </c>
      <c r="BW177" s="116" t="e">
        <f>VLOOKUP($C249,BARRAS_REGION!$AA$4:$AL$1041,1+BW$2,0)</f>
        <v>#N/A</v>
      </c>
      <c r="BX177" s="116" t="e">
        <f>VLOOKUP($C249,BARRAS_REGION!$AA$4:$AL$1041,1+BX$2,0)</f>
        <v>#N/A</v>
      </c>
      <c r="BY177" s="116" t="e">
        <f>VLOOKUP($C249,BARRAS_REGION!$AA$4:$AL$1041,1+BY$2,0)</f>
        <v>#N/A</v>
      </c>
      <c r="BZ177" s="116" t="e">
        <f>VLOOKUP($C249,BARRAS_REGION!$AA$4:$AL$1041,1+BZ$2,0)</f>
        <v>#N/A</v>
      </c>
      <c r="CA177" s="116" t="e">
        <f>VLOOKUP($C249,BARRAS_REGION!$AA$4:$AL$1041,1+CA$2,0)</f>
        <v>#N/A</v>
      </c>
      <c r="CB177" s="116" t="e">
        <f>VLOOKUP($C249,BARRAS_REGION!$AA$4:$AL$1041,1+CB$2,0)</f>
        <v>#N/A</v>
      </c>
      <c r="CC177" s="120" t="e">
        <f t="shared" si="67"/>
        <v>#N/A</v>
      </c>
    </row>
    <row r="178" spans="1:81" ht="14.4" x14ac:dyDescent="0.3">
      <c r="A178" s="74">
        <f t="shared" si="51"/>
        <v>17</v>
      </c>
      <c r="B178" s="64">
        <v>2069990130132</v>
      </c>
      <c r="C178" s="68" t="s">
        <v>234</v>
      </c>
      <c r="D178" s="64">
        <v>2069990130132</v>
      </c>
      <c r="E178" s="17"/>
      <c r="F178" s="17" t="s">
        <v>3442</v>
      </c>
      <c r="G178" s="17">
        <v>13</v>
      </c>
      <c r="H178" s="64"/>
      <c r="J178" s="14">
        <f>+COUNTIF(MEDIDORES!G:G,C178)</f>
        <v>33</v>
      </c>
      <c r="N178" s="15"/>
      <c r="AH178" s="20">
        <f t="shared" si="62"/>
        <v>-1</v>
      </c>
      <c r="AI178" s="30">
        <f t="shared" si="63"/>
        <v>1</v>
      </c>
      <c r="AK178" s="88" t="s">
        <v>7713</v>
      </c>
      <c r="AL178" s="114">
        <v>998925</v>
      </c>
      <c r="AN178" t="e">
        <f t="shared" si="64"/>
        <v>#N/A</v>
      </c>
      <c r="AP178" s="20" t="e">
        <f t="shared" si="49"/>
        <v>#N/A</v>
      </c>
      <c r="AU178" s="20" t="e">
        <f t="shared" si="55"/>
        <v>#N/A</v>
      </c>
      <c r="AV178" s="20" t="e">
        <f t="shared" si="58"/>
        <v>#N/A</v>
      </c>
      <c r="BD178" s="32" t="str">
        <f t="shared" si="65"/>
        <v/>
      </c>
      <c r="BG178" s="33">
        <v>0</v>
      </c>
      <c r="BH178" s="38">
        <v>0</v>
      </c>
      <c r="BI178" s="38">
        <v>0</v>
      </c>
      <c r="BJ178" s="38">
        <v>0</v>
      </c>
      <c r="BK178" s="38">
        <v>1</v>
      </c>
      <c r="BL178" s="38">
        <v>0</v>
      </c>
      <c r="BM178" s="39">
        <v>0</v>
      </c>
      <c r="BN178" s="36">
        <v>0</v>
      </c>
      <c r="BO178" s="36">
        <f t="shared" si="60"/>
        <v>1</v>
      </c>
      <c r="BR178" s="33" t="e">
        <f>VLOOKUP($C250,BARRAS_REGION!$AA$4:$AL$1041,1+BR$2,0)</f>
        <v>#N/A</v>
      </c>
      <c r="BS178" s="33" t="e">
        <f>VLOOKUP($C250,BARRAS_REGION!$AA$4:$AL$1041,1+BS$2,0)</f>
        <v>#N/A</v>
      </c>
      <c r="BT178" s="33" t="e">
        <f>VLOOKUP($C250,BARRAS_REGION!$AA$4:$AL$1041,1+BT$2,0)</f>
        <v>#N/A</v>
      </c>
      <c r="BU178" s="33" t="e">
        <f>VLOOKUP($C250,BARRAS_REGION!$AA$4:$AL$1041,1+BU$2,0)</f>
        <v>#N/A</v>
      </c>
      <c r="BV178" s="33" t="e">
        <f>VLOOKUP($C250,BARRAS_REGION!$AA$4:$AL$1041,1+BV$2,0)</f>
        <v>#N/A</v>
      </c>
      <c r="BW178" s="33" t="e">
        <f>VLOOKUP($C250,BARRAS_REGION!$AA$4:$AL$1041,1+BW$2,0)</f>
        <v>#N/A</v>
      </c>
      <c r="BX178" s="33" t="e">
        <f>VLOOKUP($C250,BARRAS_REGION!$AA$4:$AL$1041,1+BX$2,0)</f>
        <v>#N/A</v>
      </c>
      <c r="BY178" s="33" t="e">
        <f>VLOOKUP($C250,BARRAS_REGION!$AA$4:$AL$1041,1+BY$2,0)</f>
        <v>#N/A</v>
      </c>
      <c r="BZ178" s="33" t="e">
        <f>VLOOKUP($C250,BARRAS_REGION!$AA$4:$AL$1041,1+BZ$2,0)</f>
        <v>#N/A</v>
      </c>
      <c r="CA178" s="33" t="e">
        <f>VLOOKUP($C250,BARRAS_REGION!$AA$4:$AL$1041,1+CA$2,0)</f>
        <v>#N/A</v>
      </c>
      <c r="CB178" s="33" t="e">
        <f>VLOOKUP($C250,BARRAS_REGION!$AA$4:$AL$1041,1+CB$2,0)</f>
        <v>#N/A</v>
      </c>
      <c r="CC178" s="37" t="e">
        <f t="shared" si="61"/>
        <v>#N/A</v>
      </c>
    </row>
    <row r="179" spans="1:81" ht="14.4" x14ac:dyDescent="0.3">
      <c r="A179" s="74">
        <f t="shared" si="51"/>
        <v>17</v>
      </c>
      <c r="B179" s="64">
        <v>2089990080132</v>
      </c>
      <c r="C179" s="148" t="s">
        <v>1541</v>
      </c>
      <c r="D179" s="64">
        <v>2089990080132</v>
      </c>
      <c r="E179" s="17"/>
      <c r="F179" s="17" t="s">
        <v>3459</v>
      </c>
      <c r="G179" s="17">
        <v>8</v>
      </c>
      <c r="H179" s="64"/>
      <c r="J179" s="14">
        <f>+COUNTIF(MEDIDORES!G:G,C179)</f>
        <v>6</v>
      </c>
      <c r="N179" s="15"/>
      <c r="AH179" s="20">
        <f t="shared" si="62"/>
        <v>-1</v>
      </c>
      <c r="AI179" s="30">
        <f t="shared" si="63"/>
        <v>1</v>
      </c>
      <c r="AK179" s="26" t="s">
        <v>8406</v>
      </c>
      <c r="AL179" s="31">
        <v>999530</v>
      </c>
      <c r="AN179" t="e">
        <f t="shared" si="64"/>
        <v>#N/A</v>
      </c>
      <c r="AP179" s="20" t="e">
        <f t="shared" si="49"/>
        <v>#N/A</v>
      </c>
      <c r="AU179" s="20" t="e">
        <f t="shared" si="55"/>
        <v>#N/A</v>
      </c>
      <c r="AV179" s="20" t="e">
        <f t="shared" si="58"/>
        <v>#N/A</v>
      </c>
      <c r="BD179" s="32" t="str">
        <f t="shared" si="65"/>
        <v/>
      </c>
      <c r="BG179" s="33">
        <v>0</v>
      </c>
      <c r="BH179" s="38">
        <v>0</v>
      </c>
      <c r="BI179" s="38">
        <v>0</v>
      </c>
      <c r="BJ179" s="38">
        <v>0</v>
      </c>
      <c r="BK179" s="38">
        <v>1</v>
      </c>
      <c r="BL179" s="38">
        <v>0</v>
      </c>
      <c r="BM179" s="39">
        <v>0</v>
      </c>
      <c r="BN179" s="36">
        <v>0</v>
      </c>
      <c r="BO179" s="36">
        <f t="shared" si="60"/>
        <v>1</v>
      </c>
      <c r="BR179" s="33" t="e">
        <f>VLOOKUP($C251,BARRAS_REGION!$AA$4:$AL$1041,1+BR$2,0)</f>
        <v>#N/A</v>
      </c>
      <c r="BS179" s="33" t="e">
        <f>VLOOKUP($C251,BARRAS_REGION!$AA$4:$AL$1041,1+BS$2,0)</f>
        <v>#N/A</v>
      </c>
      <c r="BT179" s="33" t="e">
        <f>VLOOKUP($C251,BARRAS_REGION!$AA$4:$AL$1041,1+BT$2,0)</f>
        <v>#N/A</v>
      </c>
      <c r="BU179" s="33" t="e">
        <f>VLOOKUP($C251,BARRAS_REGION!$AA$4:$AL$1041,1+BU$2,0)</f>
        <v>#N/A</v>
      </c>
      <c r="BV179" s="33" t="e">
        <f>VLOOKUP($C251,BARRAS_REGION!$AA$4:$AL$1041,1+BV$2,0)</f>
        <v>#N/A</v>
      </c>
      <c r="BW179" s="33" t="e">
        <f>VLOOKUP($C251,BARRAS_REGION!$AA$4:$AL$1041,1+BW$2,0)</f>
        <v>#N/A</v>
      </c>
      <c r="BX179" s="33" t="e">
        <f>VLOOKUP($C251,BARRAS_REGION!$AA$4:$AL$1041,1+BX$2,0)</f>
        <v>#N/A</v>
      </c>
      <c r="BY179" s="33" t="e">
        <f>VLOOKUP($C251,BARRAS_REGION!$AA$4:$AL$1041,1+BY$2,0)</f>
        <v>#N/A</v>
      </c>
      <c r="BZ179" s="33" t="e">
        <f>VLOOKUP($C251,BARRAS_REGION!$AA$4:$AL$1041,1+BZ$2,0)</f>
        <v>#N/A</v>
      </c>
      <c r="CA179" s="33" t="e">
        <f>VLOOKUP($C251,BARRAS_REGION!$AA$4:$AL$1041,1+CA$2,0)</f>
        <v>#N/A</v>
      </c>
      <c r="CB179" s="33" t="e">
        <f>VLOOKUP($C251,BARRAS_REGION!$AA$4:$AL$1041,1+CB$2,0)</f>
        <v>#N/A</v>
      </c>
      <c r="CC179" s="37" t="e">
        <f t="shared" si="61"/>
        <v>#N/A</v>
      </c>
    </row>
    <row r="180" spans="1:81" ht="14.4" x14ac:dyDescent="0.3">
      <c r="A180" s="74">
        <f t="shared" si="51"/>
        <v>17</v>
      </c>
      <c r="B180" s="64">
        <v>2069990030132</v>
      </c>
      <c r="C180" s="68" t="s">
        <v>235</v>
      </c>
      <c r="D180" s="64">
        <v>2069990030132</v>
      </c>
      <c r="E180" s="17"/>
      <c r="F180" s="17" t="s">
        <v>3442</v>
      </c>
      <c r="G180" s="17">
        <v>13</v>
      </c>
      <c r="H180" s="64"/>
      <c r="J180" s="14">
        <f>+COUNTIF(MEDIDORES!G:G,C180)</f>
        <v>16</v>
      </c>
      <c r="N180" s="15"/>
      <c r="AH180" s="20">
        <f t="shared" si="62"/>
        <v>-1</v>
      </c>
      <c r="AI180" s="30"/>
      <c r="AK180" s="26" t="s">
        <v>8407</v>
      </c>
      <c r="AL180" s="31">
        <v>999550</v>
      </c>
      <c r="AN180" t="e">
        <f t="shared" si="64"/>
        <v>#N/A</v>
      </c>
      <c r="AP180" s="20" t="e">
        <f>+IF(LEN(AN180)=6,"",IF(LEN(AN180)=5,"0",IF(LEN(AN180)=4,"00",IF(LEN(AN180)=3,"000",IF(LEN(AN180)=2,"0000","00000")))))&amp;AN180</f>
        <v>#N/A</v>
      </c>
      <c r="AU180" s="20" t="e">
        <f t="shared" si="55"/>
        <v>#N/A</v>
      </c>
      <c r="AV180" s="20" t="e">
        <f t="shared" si="58"/>
        <v>#N/A</v>
      </c>
      <c r="BD180" s="32" t="str">
        <f t="shared" si="65"/>
        <v/>
      </c>
      <c r="BG180" s="33">
        <v>0</v>
      </c>
      <c r="BH180" s="38">
        <v>0</v>
      </c>
      <c r="BI180" s="38">
        <v>0</v>
      </c>
      <c r="BJ180" s="38">
        <v>0</v>
      </c>
      <c r="BK180" s="38">
        <v>1</v>
      </c>
      <c r="BL180" s="38">
        <v>0</v>
      </c>
      <c r="BM180" s="39">
        <v>0</v>
      </c>
      <c r="BN180" s="36">
        <v>0</v>
      </c>
      <c r="BO180" s="36">
        <f>+SUM(BG180:BN180)</f>
        <v>1</v>
      </c>
      <c r="BR180" s="33" t="e">
        <f>VLOOKUP($C252,BARRAS_REGION!$AA$4:$AL$1041,1+BR$2,0)</f>
        <v>#N/A</v>
      </c>
      <c r="BS180" s="33" t="e">
        <f>VLOOKUP($C252,BARRAS_REGION!$AA$4:$AL$1041,1+BS$2,0)</f>
        <v>#N/A</v>
      </c>
      <c r="BT180" s="33" t="e">
        <f>VLOOKUP($C252,BARRAS_REGION!$AA$4:$AL$1041,1+BT$2,0)</f>
        <v>#N/A</v>
      </c>
      <c r="BU180" s="33" t="e">
        <f>VLOOKUP($C252,BARRAS_REGION!$AA$4:$AL$1041,1+BU$2,0)</f>
        <v>#N/A</v>
      </c>
      <c r="BV180" s="33" t="e">
        <f>VLOOKUP($C252,BARRAS_REGION!$AA$4:$AL$1041,1+BV$2,0)</f>
        <v>#N/A</v>
      </c>
      <c r="BW180" s="33" t="e">
        <f>VLOOKUP($C252,BARRAS_REGION!$AA$4:$AL$1041,1+BW$2,0)</f>
        <v>#N/A</v>
      </c>
      <c r="BX180" s="33" t="e">
        <f>VLOOKUP($C252,BARRAS_REGION!$AA$4:$AL$1041,1+BX$2,0)</f>
        <v>#N/A</v>
      </c>
      <c r="BY180" s="33" t="e">
        <f>VLOOKUP($C252,BARRAS_REGION!$AA$4:$AL$1041,1+BY$2,0)</f>
        <v>#N/A</v>
      </c>
      <c r="BZ180" s="33" t="e">
        <f>VLOOKUP($C252,BARRAS_REGION!$AA$4:$AL$1041,1+BZ$2,0)</f>
        <v>#N/A</v>
      </c>
      <c r="CA180" s="33" t="e">
        <f>VLOOKUP($C252,BARRAS_REGION!$AA$4:$AL$1041,1+CA$2,0)</f>
        <v>#N/A</v>
      </c>
      <c r="CB180" s="33" t="e">
        <f>VLOOKUP($C252,BARRAS_REGION!$AA$4:$AL$1041,1+CB$2,0)</f>
        <v>#N/A</v>
      </c>
      <c r="CC180" s="37" t="e">
        <f>+SUM(BR180:CB180)</f>
        <v>#N/A</v>
      </c>
    </row>
    <row r="181" spans="1:81" ht="14.4" x14ac:dyDescent="0.3">
      <c r="A181" s="74">
        <f t="shared" si="51"/>
        <v>17</v>
      </c>
      <c r="B181" s="64">
        <v>2089989980233</v>
      </c>
      <c r="C181" s="68" t="s">
        <v>7696</v>
      </c>
      <c r="D181" s="64">
        <v>2089989980233</v>
      </c>
      <c r="E181" s="17" t="s">
        <v>1067</v>
      </c>
      <c r="F181" s="17" t="s">
        <v>3459</v>
      </c>
      <c r="G181" s="17">
        <v>8</v>
      </c>
      <c r="H181" s="64"/>
      <c r="J181" s="14">
        <f>+COUNTIF(MEDIDORES!G:G,C181)</f>
        <v>5</v>
      </c>
      <c r="N181" s="15"/>
      <c r="AH181" s="20">
        <f t="shared" si="62"/>
        <v>-1</v>
      </c>
      <c r="AI181" s="30"/>
      <c r="AK181" s="26" t="s">
        <v>8442</v>
      </c>
      <c r="AL181" s="31">
        <v>999440</v>
      </c>
      <c r="AN181" t="e">
        <f t="shared" si="64"/>
        <v>#N/A</v>
      </c>
      <c r="AP181" s="20" t="e">
        <f>+IF(LEN(AN181)=6,"",IF(LEN(AN181)=5,"0",IF(LEN(AN181)=4,"00",IF(LEN(AN181)=3,"000",IF(LEN(AN181)=2,"0000","00000")))))&amp;AN181</f>
        <v>#N/A</v>
      </c>
      <c r="AU181" s="20" t="e">
        <f t="shared" si="55"/>
        <v>#N/A</v>
      </c>
      <c r="AV181" s="20" t="e">
        <f t="shared" si="58"/>
        <v>#N/A</v>
      </c>
      <c r="BD181" s="32" t="str">
        <f t="shared" si="65"/>
        <v/>
      </c>
      <c r="BG181" s="33">
        <v>0</v>
      </c>
      <c r="BH181" s="38">
        <v>0</v>
      </c>
      <c r="BI181" s="38">
        <v>0</v>
      </c>
      <c r="BJ181" s="38">
        <v>0</v>
      </c>
      <c r="BK181" s="38">
        <v>1</v>
      </c>
      <c r="BL181" s="38">
        <v>0</v>
      </c>
      <c r="BM181" s="39">
        <v>0</v>
      </c>
      <c r="BN181" s="36">
        <v>0</v>
      </c>
      <c r="BO181" s="36">
        <f>+SUM(BG181:BN181)</f>
        <v>1</v>
      </c>
      <c r="BR181" s="33" t="e">
        <f>VLOOKUP($C253,BARRAS_REGION!$AA$4:$AL$1041,1+BR$2,0)</f>
        <v>#N/A</v>
      </c>
      <c r="BS181" s="33" t="e">
        <f>VLOOKUP($C253,BARRAS_REGION!$AA$4:$AL$1041,1+BS$2,0)</f>
        <v>#N/A</v>
      </c>
      <c r="BT181" s="33" t="e">
        <f>VLOOKUP($C253,BARRAS_REGION!$AA$4:$AL$1041,1+BT$2,0)</f>
        <v>#N/A</v>
      </c>
      <c r="BU181" s="33" t="e">
        <f>VLOOKUP($C253,BARRAS_REGION!$AA$4:$AL$1041,1+BU$2,0)</f>
        <v>#N/A</v>
      </c>
      <c r="BV181" s="33" t="e">
        <f>VLOOKUP($C253,BARRAS_REGION!$AA$4:$AL$1041,1+BV$2,0)</f>
        <v>#N/A</v>
      </c>
      <c r="BW181" s="33" t="e">
        <f>VLOOKUP($C253,BARRAS_REGION!$AA$4:$AL$1041,1+BW$2,0)</f>
        <v>#N/A</v>
      </c>
      <c r="BX181" s="33" t="e">
        <f>VLOOKUP($C253,BARRAS_REGION!$AA$4:$AL$1041,1+BX$2,0)</f>
        <v>#N/A</v>
      </c>
      <c r="BY181" s="33" t="e">
        <f>VLOOKUP($C253,BARRAS_REGION!$AA$4:$AL$1041,1+BY$2,0)</f>
        <v>#N/A</v>
      </c>
      <c r="BZ181" s="33" t="e">
        <f>VLOOKUP($C253,BARRAS_REGION!$AA$4:$AL$1041,1+BZ$2,0)</f>
        <v>#N/A</v>
      </c>
      <c r="CA181" s="33" t="e">
        <f>VLOOKUP($C253,BARRAS_REGION!$AA$4:$AL$1041,1+CA$2,0)</f>
        <v>#N/A</v>
      </c>
      <c r="CB181" s="33" t="e">
        <f>VLOOKUP($C253,BARRAS_REGION!$AA$4:$AL$1041,1+CB$2,0)</f>
        <v>#N/A</v>
      </c>
      <c r="CC181" s="37" t="e">
        <f>+SUM(BR181:CB181)</f>
        <v>#N/A</v>
      </c>
    </row>
    <row r="182" spans="1:81" ht="14.4" x14ac:dyDescent="0.3">
      <c r="A182" s="74">
        <f t="shared" si="51"/>
        <v>17</v>
      </c>
      <c r="B182" s="64">
        <v>2089989930132</v>
      </c>
      <c r="C182" s="148" t="s">
        <v>719</v>
      </c>
      <c r="D182" s="64">
        <v>2089989930132</v>
      </c>
      <c r="E182" s="17"/>
      <c r="F182" s="17" t="s">
        <v>3459</v>
      </c>
      <c r="G182" s="17">
        <v>8</v>
      </c>
      <c r="H182" s="64"/>
      <c r="J182" s="14">
        <f>+COUNTIF(MEDIDORES!G:G,C182)</f>
        <v>24</v>
      </c>
      <c r="N182" s="15"/>
      <c r="AH182" s="20">
        <f t="shared" si="62"/>
        <v>-1</v>
      </c>
      <c r="AI182" s="30">
        <f t="shared" ref="AI182:AI213" si="68">IF(ISERROR(VLOOKUP(AH182,$AK:$AL,1,0)),1,0)</f>
        <v>1</v>
      </c>
      <c r="AK182" s="26" t="s">
        <v>8738</v>
      </c>
      <c r="AL182" s="31">
        <v>998742</v>
      </c>
      <c r="AN182" t="e">
        <f t="shared" si="64"/>
        <v>#N/A</v>
      </c>
      <c r="AP182" s="20" t="e">
        <f t="shared" si="49"/>
        <v>#N/A</v>
      </c>
      <c r="AU182" s="20" t="e">
        <f t="shared" si="55"/>
        <v>#N/A</v>
      </c>
      <c r="AV182" s="20" t="e">
        <f t="shared" si="58"/>
        <v>#N/A</v>
      </c>
      <c r="BD182" s="32" t="str">
        <f t="shared" si="65"/>
        <v/>
      </c>
      <c r="BG182" s="33">
        <v>0</v>
      </c>
      <c r="BH182" s="38">
        <v>0</v>
      </c>
      <c r="BI182" s="38">
        <v>0</v>
      </c>
      <c r="BJ182" s="38">
        <v>0</v>
      </c>
      <c r="BK182" s="38">
        <v>1</v>
      </c>
      <c r="BL182" s="38">
        <v>0</v>
      </c>
      <c r="BM182" s="39">
        <v>0</v>
      </c>
      <c r="BN182" s="36">
        <v>0</v>
      </c>
      <c r="BO182" s="36">
        <f t="shared" si="60"/>
        <v>1</v>
      </c>
      <c r="BR182" s="33" t="e">
        <f>VLOOKUP($C254,BARRAS_REGION!$AA$4:$AL$1041,1+BR$2,0)</f>
        <v>#N/A</v>
      </c>
      <c r="BS182" s="33" t="e">
        <f>VLOOKUP($C254,BARRAS_REGION!$AA$4:$AL$1041,1+BS$2,0)</f>
        <v>#N/A</v>
      </c>
      <c r="BT182" s="33" t="e">
        <f>VLOOKUP($C254,BARRAS_REGION!$AA$4:$AL$1041,1+BT$2,0)</f>
        <v>#N/A</v>
      </c>
      <c r="BU182" s="33" t="e">
        <f>VLOOKUP($C254,BARRAS_REGION!$AA$4:$AL$1041,1+BU$2,0)</f>
        <v>#N/A</v>
      </c>
      <c r="BV182" s="33" t="e">
        <f>VLOOKUP($C254,BARRAS_REGION!$AA$4:$AL$1041,1+BV$2,0)</f>
        <v>#N/A</v>
      </c>
      <c r="BW182" s="33" t="e">
        <f>VLOOKUP($C254,BARRAS_REGION!$AA$4:$AL$1041,1+BW$2,0)</f>
        <v>#N/A</v>
      </c>
      <c r="BX182" s="33" t="e">
        <f>VLOOKUP($C254,BARRAS_REGION!$AA$4:$AL$1041,1+BX$2,0)</f>
        <v>#N/A</v>
      </c>
      <c r="BY182" s="33" t="e">
        <f>VLOOKUP($C254,BARRAS_REGION!$AA$4:$AL$1041,1+BY$2,0)</f>
        <v>#N/A</v>
      </c>
      <c r="BZ182" s="33" t="e">
        <f>VLOOKUP($C254,BARRAS_REGION!$AA$4:$AL$1041,1+BZ$2,0)</f>
        <v>#N/A</v>
      </c>
      <c r="CA182" s="33" t="e">
        <f>VLOOKUP($C254,BARRAS_REGION!$AA$4:$AL$1041,1+CA$2,0)</f>
        <v>#N/A</v>
      </c>
      <c r="CB182" s="33" t="e">
        <f>VLOOKUP($C254,BARRAS_REGION!$AA$4:$AL$1041,1+CB$2,0)</f>
        <v>#N/A</v>
      </c>
      <c r="CC182" s="37" t="e">
        <f t="shared" si="61"/>
        <v>#N/A</v>
      </c>
    </row>
    <row r="183" spans="1:81" ht="14.4" x14ac:dyDescent="0.3">
      <c r="A183" s="74">
        <f t="shared" si="51"/>
        <v>17</v>
      </c>
      <c r="B183" s="64">
        <v>2139989880132</v>
      </c>
      <c r="C183" s="68" t="s">
        <v>1754</v>
      </c>
      <c r="D183" s="64">
        <v>2139989880132</v>
      </c>
      <c r="E183" s="17"/>
      <c r="F183" s="17" t="s">
        <v>3442</v>
      </c>
      <c r="G183" s="17">
        <v>13</v>
      </c>
      <c r="H183" s="64"/>
      <c r="J183" s="14">
        <f>+COUNTIF(MEDIDORES!G:G,C183)</f>
        <v>34</v>
      </c>
      <c r="N183" s="15"/>
      <c r="AH183" s="20">
        <f t="shared" si="62"/>
        <v>-1</v>
      </c>
      <c r="AI183" s="30">
        <f t="shared" si="68"/>
        <v>1</v>
      </c>
      <c r="AK183" s="26" t="s">
        <v>8739</v>
      </c>
      <c r="AL183" s="31">
        <v>999720</v>
      </c>
      <c r="AN183" t="e">
        <f t="shared" si="64"/>
        <v>#N/A</v>
      </c>
      <c r="AP183" s="20" t="e">
        <f t="shared" si="49"/>
        <v>#N/A</v>
      </c>
      <c r="AU183" s="20" t="e">
        <f t="shared" si="55"/>
        <v>#N/A</v>
      </c>
      <c r="AV183" s="20" t="e">
        <f t="shared" si="58"/>
        <v>#N/A</v>
      </c>
      <c r="BD183" s="32" t="str">
        <f t="shared" si="65"/>
        <v/>
      </c>
      <c r="BG183" s="33">
        <v>0</v>
      </c>
      <c r="BH183" s="38">
        <v>0</v>
      </c>
      <c r="BI183" s="38">
        <v>0</v>
      </c>
      <c r="BJ183" s="38">
        <v>0</v>
      </c>
      <c r="BK183" s="38">
        <v>1</v>
      </c>
      <c r="BL183" s="38">
        <v>0</v>
      </c>
      <c r="BM183" s="39">
        <v>0</v>
      </c>
      <c r="BN183" s="36">
        <v>0</v>
      </c>
      <c r="BO183" s="36">
        <f t="shared" si="60"/>
        <v>1</v>
      </c>
      <c r="BR183" s="33" t="e">
        <f>VLOOKUP($C255,BARRAS_REGION!$AA$4:$AL$1041,1+BR$2,0)</f>
        <v>#N/A</v>
      </c>
      <c r="BS183" s="33" t="e">
        <f>VLOOKUP($C255,BARRAS_REGION!$AA$4:$AL$1041,1+BS$2,0)</f>
        <v>#N/A</v>
      </c>
      <c r="BT183" s="33" t="e">
        <f>VLOOKUP($C255,BARRAS_REGION!$AA$4:$AL$1041,1+BT$2,0)</f>
        <v>#N/A</v>
      </c>
      <c r="BU183" s="33" t="e">
        <f>VLOOKUP($C255,BARRAS_REGION!$AA$4:$AL$1041,1+BU$2,0)</f>
        <v>#N/A</v>
      </c>
      <c r="BV183" s="33" t="e">
        <f>VLOOKUP($C255,BARRAS_REGION!$AA$4:$AL$1041,1+BV$2,0)</f>
        <v>#N/A</v>
      </c>
      <c r="BW183" s="33" t="e">
        <f>VLOOKUP($C255,BARRAS_REGION!$AA$4:$AL$1041,1+BW$2,0)</f>
        <v>#N/A</v>
      </c>
      <c r="BX183" s="33" t="e">
        <f>VLOOKUP($C255,BARRAS_REGION!$AA$4:$AL$1041,1+BX$2,0)</f>
        <v>#N/A</v>
      </c>
      <c r="BY183" s="33" t="e">
        <f>VLOOKUP($C255,BARRAS_REGION!$AA$4:$AL$1041,1+BY$2,0)</f>
        <v>#N/A</v>
      </c>
      <c r="BZ183" s="33" t="e">
        <f>VLOOKUP($C255,BARRAS_REGION!$AA$4:$AL$1041,1+BZ$2,0)</f>
        <v>#N/A</v>
      </c>
      <c r="CA183" s="33" t="e">
        <f>VLOOKUP($C255,BARRAS_REGION!$AA$4:$AL$1041,1+CA$2,0)</f>
        <v>#N/A</v>
      </c>
      <c r="CB183" s="33" t="e">
        <f>VLOOKUP($C255,BARRAS_REGION!$AA$4:$AL$1041,1+CB$2,0)</f>
        <v>#N/A</v>
      </c>
      <c r="CC183" s="37" t="e">
        <f t="shared" si="61"/>
        <v>#N/A</v>
      </c>
    </row>
    <row r="184" spans="1:81" ht="14.4" x14ac:dyDescent="0.3">
      <c r="A184" s="74">
        <f t="shared" si="51"/>
        <v>17</v>
      </c>
      <c r="B184" s="64">
        <v>2139989880662</v>
      </c>
      <c r="C184" s="68" t="s">
        <v>607</v>
      </c>
      <c r="D184" s="64">
        <v>2139989880662</v>
      </c>
      <c r="E184" s="17"/>
      <c r="F184" s="17" t="s">
        <v>3442</v>
      </c>
      <c r="G184" s="17">
        <v>13</v>
      </c>
      <c r="H184" s="64"/>
      <c r="J184" s="14">
        <f>+COUNTIF(MEDIDORES!G:G,C184)</f>
        <v>0</v>
      </c>
      <c r="N184" s="15"/>
      <c r="AH184" s="20">
        <f t="shared" si="62"/>
        <v>-1</v>
      </c>
      <c r="AI184" s="30">
        <f t="shared" si="68"/>
        <v>1</v>
      </c>
      <c r="AK184" s="26" t="s">
        <v>8811</v>
      </c>
      <c r="AL184" s="31">
        <v>999735</v>
      </c>
      <c r="AN184" t="e">
        <f t="shared" si="64"/>
        <v>#N/A</v>
      </c>
      <c r="AP184" s="20" t="e">
        <f t="shared" si="49"/>
        <v>#N/A</v>
      </c>
      <c r="AU184" s="20" t="e">
        <f t="shared" si="55"/>
        <v>#N/A</v>
      </c>
      <c r="AV184" s="20" t="e">
        <f t="shared" si="58"/>
        <v>#N/A</v>
      </c>
      <c r="BD184" s="32" t="str">
        <f t="shared" si="65"/>
        <v/>
      </c>
      <c r="BG184" s="33">
        <v>0</v>
      </c>
      <c r="BH184" s="38">
        <v>0</v>
      </c>
      <c r="BI184" s="38">
        <v>0</v>
      </c>
      <c r="BJ184" s="38">
        <v>0</v>
      </c>
      <c r="BK184" s="38">
        <v>1</v>
      </c>
      <c r="BL184" s="38">
        <v>0</v>
      </c>
      <c r="BM184" s="39">
        <v>0</v>
      </c>
      <c r="BN184" s="36">
        <v>0</v>
      </c>
      <c r="BO184" s="36">
        <f t="shared" si="60"/>
        <v>1</v>
      </c>
      <c r="BR184" s="33" t="e">
        <f>VLOOKUP($C256,BARRAS_REGION!$AA$4:$AL$1041,1+BR$2,0)</f>
        <v>#N/A</v>
      </c>
      <c r="BS184" s="33" t="e">
        <f>VLOOKUP($C256,BARRAS_REGION!$AA$4:$AL$1041,1+BS$2,0)</f>
        <v>#N/A</v>
      </c>
      <c r="BT184" s="33" t="e">
        <f>VLOOKUP($C256,BARRAS_REGION!$AA$4:$AL$1041,1+BT$2,0)</f>
        <v>#N/A</v>
      </c>
      <c r="BU184" s="33" t="e">
        <f>VLOOKUP($C256,BARRAS_REGION!$AA$4:$AL$1041,1+BU$2,0)</f>
        <v>#N/A</v>
      </c>
      <c r="BV184" s="33" t="e">
        <f>VLOOKUP($C256,BARRAS_REGION!$AA$4:$AL$1041,1+BV$2,0)</f>
        <v>#N/A</v>
      </c>
      <c r="BW184" s="33" t="e">
        <f>VLOOKUP($C256,BARRAS_REGION!$AA$4:$AL$1041,1+BW$2,0)</f>
        <v>#N/A</v>
      </c>
      <c r="BX184" s="33" t="e">
        <f>VLOOKUP($C256,BARRAS_REGION!$AA$4:$AL$1041,1+BX$2,0)</f>
        <v>#N/A</v>
      </c>
      <c r="BY184" s="33" t="e">
        <f>VLOOKUP($C256,BARRAS_REGION!$AA$4:$AL$1041,1+BY$2,0)</f>
        <v>#N/A</v>
      </c>
      <c r="BZ184" s="33" t="e">
        <f>VLOOKUP($C256,BARRAS_REGION!$AA$4:$AL$1041,1+BZ$2,0)</f>
        <v>#N/A</v>
      </c>
      <c r="CA184" s="33" t="e">
        <f>VLOOKUP($C256,BARRAS_REGION!$AA$4:$AL$1041,1+CA$2,0)</f>
        <v>#N/A</v>
      </c>
      <c r="CB184" s="33" t="e">
        <f>VLOOKUP($C256,BARRAS_REGION!$AA$4:$AL$1041,1+CB$2,0)</f>
        <v>#N/A</v>
      </c>
      <c r="CC184" s="37" t="e">
        <f t="shared" si="61"/>
        <v>#N/A</v>
      </c>
    </row>
    <row r="185" spans="1:81" ht="14.4" x14ac:dyDescent="0.3">
      <c r="A185" s="74">
        <f t="shared" si="51"/>
        <v>17</v>
      </c>
      <c r="B185" s="64">
        <v>2069989830152</v>
      </c>
      <c r="C185" s="68" t="s">
        <v>8283</v>
      </c>
      <c r="D185" s="64">
        <v>2069989830152</v>
      </c>
      <c r="E185" s="17"/>
      <c r="F185" s="17" t="s">
        <v>3442</v>
      </c>
      <c r="G185" s="17">
        <v>13</v>
      </c>
      <c r="H185" s="64"/>
      <c r="J185" s="14">
        <f>+COUNTIF(MEDIDORES!G:G,C185)</f>
        <v>11</v>
      </c>
      <c r="N185" s="15"/>
      <c r="AH185" s="20">
        <f t="shared" si="62"/>
        <v>-1</v>
      </c>
      <c r="AI185" s="30">
        <f t="shared" si="68"/>
        <v>1</v>
      </c>
      <c r="AK185" s="26" t="s">
        <v>8912</v>
      </c>
      <c r="AL185" s="31">
        <v>999740</v>
      </c>
      <c r="AN185" t="e">
        <f t="shared" si="64"/>
        <v>#N/A</v>
      </c>
      <c r="AP185" s="20" t="e">
        <f>+IF(LEN(AN185)=6,"",IF(LEN(AN185)=5,"0",IF(LEN(AN185)=4,"00",IF(LEN(AN185)=3,"000",IF(LEN(AN185)=2,"0000","00000")))))&amp;AN185</f>
        <v>#N/A</v>
      </c>
      <c r="AU185" s="20" t="e">
        <f t="shared" si="55"/>
        <v>#N/A</v>
      </c>
      <c r="AV185" s="20" t="e">
        <f>+IF(AT185="",AU185,AT185)</f>
        <v>#N/A</v>
      </c>
      <c r="BD185" s="32" t="str">
        <f t="shared" si="65"/>
        <v/>
      </c>
      <c r="BG185" s="33">
        <v>0</v>
      </c>
      <c r="BH185" s="38">
        <v>0</v>
      </c>
      <c r="BI185" s="38">
        <v>0</v>
      </c>
      <c r="BJ185" s="38">
        <v>0</v>
      </c>
      <c r="BK185" s="38">
        <v>1</v>
      </c>
      <c r="BL185" s="38">
        <v>0</v>
      </c>
      <c r="BM185" s="39">
        <v>0</v>
      </c>
      <c r="BN185" s="36">
        <v>0</v>
      </c>
      <c r="BO185" s="36">
        <f>+SUM(BG185:BN185)</f>
        <v>1</v>
      </c>
      <c r="BR185" s="33" t="e">
        <f>VLOOKUP($C257,BARRAS_REGION!$AA$4:$AL$1041,1+BR$2,0)</f>
        <v>#N/A</v>
      </c>
      <c r="BS185" s="33" t="e">
        <f>VLOOKUP($C257,BARRAS_REGION!$AA$4:$AL$1041,1+BS$2,0)</f>
        <v>#N/A</v>
      </c>
      <c r="BT185" s="33" t="e">
        <f>VLOOKUP($C257,BARRAS_REGION!$AA$4:$AL$1041,1+BT$2,0)</f>
        <v>#N/A</v>
      </c>
      <c r="BU185" s="33" t="e">
        <f>VLOOKUP($C257,BARRAS_REGION!$AA$4:$AL$1041,1+BU$2,0)</f>
        <v>#N/A</v>
      </c>
      <c r="BV185" s="33" t="e">
        <f>VLOOKUP($C257,BARRAS_REGION!$AA$4:$AL$1041,1+BV$2,0)</f>
        <v>#N/A</v>
      </c>
      <c r="BW185" s="33" t="e">
        <f>VLOOKUP($C257,BARRAS_REGION!$AA$4:$AL$1041,1+BW$2,0)</f>
        <v>#N/A</v>
      </c>
      <c r="BX185" s="33" t="e">
        <f>VLOOKUP($C257,BARRAS_REGION!$AA$4:$AL$1041,1+BX$2,0)</f>
        <v>#N/A</v>
      </c>
      <c r="BY185" s="33" t="e">
        <f>VLOOKUP($C257,BARRAS_REGION!$AA$4:$AL$1041,1+BY$2,0)</f>
        <v>#N/A</v>
      </c>
      <c r="BZ185" s="33" t="e">
        <f>VLOOKUP($C257,BARRAS_REGION!$AA$4:$AL$1041,1+BZ$2,0)</f>
        <v>#N/A</v>
      </c>
      <c r="CA185" s="33" t="e">
        <f>VLOOKUP($C257,BARRAS_REGION!$AA$4:$AL$1041,1+CA$2,0)</f>
        <v>#N/A</v>
      </c>
      <c r="CB185" s="33" t="e">
        <f>VLOOKUP($C257,BARRAS_REGION!$AA$4:$AL$1041,1+CB$2,0)</f>
        <v>#N/A</v>
      </c>
      <c r="CC185" s="37" t="e">
        <f>+SUM(BR185:CB185)</f>
        <v>#N/A</v>
      </c>
    </row>
    <row r="186" spans="1:81" ht="14.4" x14ac:dyDescent="0.3">
      <c r="A186" s="74">
        <f t="shared" si="51"/>
        <v>17</v>
      </c>
      <c r="B186" s="64">
        <v>2069989830662</v>
      </c>
      <c r="C186" s="68" t="s">
        <v>620</v>
      </c>
      <c r="D186" s="64">
        <v>2069989830662</v>
      </c>
      <c r="E186" s="17"/>
      <c r="F186" s="17" t="s">
        <v>3442</v>
      </c>
      <c r="G186" s="17">
        <v>13</v>
      </c>
      <c r="H186" s="64"/>
      <c r="J186" s="14">
        <f>+COUNTIF(MEDIDORES!G:G,C186)</f>
        <v>2</v>
      </c>
      <c r="N186" s="15"/>
      <c r="AH186" s="20">
        <f t="shared" si="62"/>
        <v>-1</v>
      </c>
      <c r="AI186" s="30">
        <f t="shared" si="68"/>
        <v>1</v>
      </c>
      <c r="AK186" s="26" t="s">
        <v>8914</v>
      </c>
      <c r="AL186" s="31">
        <v>999745</v>
      </c>
      <c r="AN186" t="e">
        <f t="shared" si="64"/>
        <v>#N/A</v>
      </c>
      <c r="AP186" s="20" t="e">
        <f>+IF(LEN(AN186)=6,"",IF(LEN(AN186)=5,"0",IF(LEN(AN186)=4,"00",IF(LEN(AN186)=3,"000",IF(LEN(AN186)=2,"0000","00000")))))&amp;AN186</f>
        <v>#N/A</v>
      </c>
      <c r="AU186" s="20" t="e">
        <f t="shared" si="55"/>
        <v>#N/A</v>
      </c>
      <c r="AV186" s="20" t="e">
        <f>+IF(AT186="",AU186,AT186)</f>
        <v>#N/A</v>
      </c>
      <c r="BD186" s="32" t="str">
        <f t="shared" si="65"/>
        <v/>
      </c>
      <c r="BG186" s="33">
        <v>0</v>
      </c>
      <c r="BH186" s="38">
        <v>0</v>
      </c>
      <c r="BI186" s="38">
        <v>0</v>
      </c>
      <c r="BJ186" s="38">
        <v>0</v>
      </c>
      <c r="BK186" s="38">
        <v>1</v>
      </c>
      <c r="BL186" s="38">
        <v>0</v>
      </c>
      <c r="BM186" s="39">
        <v>0</v>
      </c>
      <c r="BN186" s="36">
        <v>0</v>
      </c>
      <c r="BO186" s="36">
        <f>+SUM(BG186:BN186)</f>
        <v>1</v>
      </c>
      <c r="BR186" s="33" t="e">
        <f>VLOOKUP($C258,BARRAS_REGION!$AA$4:$AL$1041,1+BR$2,0)</f>
        <v>#N/A</v>
      </c>
      <c r="BS186" s="33" t="e">
        <f>VLOOKUP($C258,BARRAS_REGION!$AA$4:$AL$1041,1+BS$2,0)</f>
        <v>#N/A</v>
      </c>
      <c r="BT186" s="33" t="e">
        <f>VLOOKUP($C258,BARRAS_REGION!$AA$4:$AL$1041,1+BT$2,0)</f>
        <v>#N/A</v>
      </c>
      <c r="BU186" s="33" t="e">
        <f>VLOOKUP($C258,BARRAS_REGION!$AA$4:$AL$1041,1+BU$2,0)</f>
        <v>#N/A</v>
      </c>
      <c r="BV186" s="33" t="e">
        <f>VLOOKUP($C258,BARRAS_REGION!$AA$4:$AL$1041,1+BV$2,0)</f>
        <v>#N/A</v>
      </c>
      <c r="BW186" s="33" t="e">
        <f>VLOOKUP($C258,BARRAS_REGION!$AA$4:$AL$1041,1+BW$2,0)</f>
        <v>#N/A</v>
      </c>
      <c r="BX186" s="33" t="e">
        <f>VLOOKUP($C258,BARRAS_REGION!$AA$4:$AL$1041,1+BX$2,0)</f>
        <v>#N/A</v>
      </c>
      <c r="BY186" s="33" t="e">
        <f>VLOOKUP($C258,BARRAS_REGION!$AA$4:$AL$1041,1+BY$2,0)</f>
        <v>#N/A</v>
      </c>
      <c r="BZ186" s="33" t="e">
        <f>VLOOKUP($C258,BARRAS_REGION!$AA$4:$AL$1041,1+BZ$2,0)</f>
        <v>#N/A</v>
      </c>
      <c r="CA186" s="33" t="e">
        <f>VLOOKUP($C258,BARRAS_REGION!$AA$4:$AL$1041,1+CA$2,0)</f>
        <v>#N/A</v>
      </c>
      <c r="CB186" s="33" t="e">
        <f>VLOOKUP($C258,BARRAS_REGION!$AA$4:$AL$1041,1+CB$2,0)</f>
        <v>#N/A</v>
      </c>
      <c r="CC186" s="37" t="e">
        <f>+SUM(BR186:CB186)</f>
        <v>#N/A</v>
      </c>
    </row>
    <row r="187" spans="1:81" ht="14.4" x14ac:dyDescent="0.3">
      <c r="A187" s="74">
        <f t="shared" si="51"/>
        <v>17</v>
      </c>
      <c r="B187" s="64">
        <v>2079989780132</v>
      </c>
      <c r="C187" s="148" t="s">
        <v>1796</v>
      </c>
      <c r="D187" s="64">
        <v>2079989780132</v>
      </c>
      <c r="E187" s="17"/>
      <c r="F187" s="17" t="s">
        <v>3456</v>
      </c>
      <c r="G187" s="17">
        <v>7</v>
      </c>
      <c r="H187" s="64"/>
      <c r="J187" s="14">
        <f>+COUNTIF(MEDIDORES!G:G,C187)</f>
        <v>13</v>
      </c>
      <c r="N187" s="15"/>
      <c r="AH187" s="20">
        <f t="shared" si="62"/>
        <v>-1</v>
      </c>
      <c r="AI187" s="30">
        <f t="shared" si="68"/>
        <v>1</v>
      </c>
      <c r="AK187" s="26" t="s">
        <v>9110</v>
      </c>
      <c r="AL187" s="31">
        <v>999750</v>
      </c>
      <c r="AN187" t="e">
        <f t="shared" si="64"/>
        <v>#N/A</v>
      </c>
      <c r="AP187" s="20" t="e">
        <f t="shared" si="49"/>
        <v>#N/A</v>
      </c>
      <c r="AU187" s="20" t="e">
        <f t="shared" si="55"/>
        <v>#N/A</v>
      </c>
      <c r="AV187" s="20" t="e">
        <f t="shared" si="58"/>
        <v>#N/A</v>
      </c>
      <c r="BD187" s="32" t="str">
        <f t="shared" si="65"/>
        <v/>
      </c>
      <c r="BG187" s="33">
        <v>0</v>
      </c>
      <c r="BH187" s="38">
        <v>0</v>
      </c>
      <c r="BI187" s="38">
        <v>0</v>
      </c>
      <c r="BJ187" s="38">
        <v>0</v>
      </c>
      <c r="BK187" s="38">
        <v>1</v>
      </c>
      <c r="BL187" s="38">
        <v>0</v>
      </c>
      <c r="BM187" s="39">
        <v>0</v>
      </c>
      <c r="BN187" s="36">
        <v>0</v>
      </c>
      <c r="BO187" s="36">
        <f t="shared" si="60"/>
        <v>1</v>
      </c>
      <c r="BR187" s="33" t="e">
        <f>VLOOKUP($C259,BARRAS_REGION!$AA$4:$AL$1041,1+BR$2,0)</f>
        <v>#N/A</v>
      </c>
      <c r="BS187" s="33" t="e">
        <f>VLOOKUP($C259,BARRAS_REGION!$AA$4:$AL$1041,1+BS$2,0)</f>
        <v>#N/A</v>
      </c>
      <c r="BT187" s="33" t="e">
        <f>VLOOKUP($C259,BARRAS_REGION!$AA$4:$AL$1041,1+BT$2,0)</f>
        <v>#N/A</v>
      </c>
      <c r="BU187" s="33" t="e">
        <f>VLOOKUP($C259,BARRAS_REGION!$AA$4:$AL$1041,1+BU$2,0)</f>
        <v>#N/A</v>
      </c>
      <c r="BV187" s="33" t="e">
        <f>VLOOKUP($C259,BARRAS_REGION!$AA$4:$AL$1041,1+BV$2,0)</f>
        <v>#N/A</v>
      </c>
      <c r="BW187" s="33" t="e">
        <f>VLOOKUP($C259,BARRAS_REGION!$AA$4:$AL$1041,1+BW$2,0)</f>
        <v>#N/A</v>
      </c>
      <c r="BX187" s="33" t="e">
        <f>VLOOKUP($C259,BARRAS_REGION!$AA$4:$AL$1041,1+BX$2,0)</f>
        <v>#N/A</v>
      </c>
      <c r="BY187" s="33" t="e">
        <f>VLOOKUP($C259,BARRAS_REGION!$AA$4:$AL$1041,1+BY$2,0)</f>
        <v>#N/A</v>
      </c>
      <c r="BZ187" s="33" t="e">
        <f>VLOOKUP($C259,BARRAS_REGION!$AA$4:$AL$1041,1+BZ$2,0)</f>
        <v>#N/A</v>
      </c>
      <c r="CA187" s="33" t="e">
        <f>VLOOKUP($C259,BARRAS_REGION!$AA$4:$AL$1041,1+CA$2,0)</f>
        <v>#N/A</v>
      </c>
      <c r="CB187" s="33" t="e">
        <f>VLOOKUP($C259,BARRAS_REGION!$AA$4:$AL$1041,1+CB$2,0)</f>
        <v>#N/A</v>
      </c>
      <c r="CC187" s="37" t="e">
        <f t="shared" si="61"/>
        <v>#N/A</v>
      </c>
    </row>
    <row r="188" spans="1:81" ht="14.4" x14ac:dyDescent="0.3">
      <c r="A188" s="74">
        <f t="shared" si="51"/>
        <v>17</v>
      </c>
      <c r="B188" s="64">
        <v>2079989780662</v>
      </c>
      <c r="C188" s="149" t="s">
        <v>1795</v>
      </c>
      <c r="D188" s="64">
        <v>2079989780662</v>
      </c>
      <c r="E188" s="18"/>
      <c r="F188" s="17" t="s">
        <v>3456</v>
      </c>
      <c r="G188" s="17">
        <v>7</v>
      </c>
      <c r="H188" s="64"/>
      <c r="J188" s="14">
        <f>+COUNTIF(MEDIDORES!G:G,C188)</f>
        <v>4</v>
      </c>
      <c r="N188" s="15"/>
      <c r="AH188" s="20">
        <f t="shared" si="62"/>
        <v>-1</v>
      </c>
      <c r="AI188" s="30">
        <f t="shared" si="68"/>
        <v>1</v>
      </c>
      <c r="AK188" s="26" t="s">
        <v>9125</v>
      </c>
      <c r="AL188" s="31">
        <v>999746</v>
      </c>
      <c r="AN188" t="e">
        <f t="shared" si="64"/>
        <v>#N/A</v>
      </c>
      <c r="AP188" s="20" t="e">
        <f t="shared" si="49"/>
        <v>#N/A</v>
      </c>
      <c r="AU188" s="20" t="e">
        <f t="shared" si="55"/>
        <v>#N/A</v>
      </c>
      <c r="AV188" s="20" t="e">
        <f t="shared" si="58"/>
        <v>#N/A</v>
      </c>
      <c r="BD188" s="32" t="str">
        <f t="shared" si="65"/>
        <v/>
      </c>
      <c r="BG188" s="33">
        <v>0</v>
      </c>
      <c r="BH188" s="38">
        <v>0</v>
      </c>
      <c r="BI188" s="38">
        <v>0</v>
      </c>
      <c r="BJ188" s="38">
        <v>0</v>
      </c>
      <c r="BK188" s="38">
        <v>1</v>
      </c>
      <c r="BL188" s="38">
        <v>0</v>
      </c>
      <c r="BM188" s="39">
        <v>0</v>
      </c>
      <c r="BN188" s="36">
        <v>0</v>
      </c>
      <c r="BO188" s="36">
        <f t="shared" si="60"/>
        <v>1</v>
      </c>
      <c r="BR188" s="33" t="e">
        <f>VLOOKUP($C260,BARRAS_REGION!$AA$4:$AL$1041,1+BR$2,0)</f>
        <v>#N/A</v>
      </c>
      <c r="BS188" s="33" t="e">
        <f>VLOOKUP($C260,BARRAS_REGION!$AA$4:$AL$1041,1+BS$2,0)</f>
        <v>#N/A</v>
      </c>
      <c r="BT188" s="33" t="e">
        <f>VLOOKUP($C260,BARRAS_REGION!$AA$4:$AL$1041,1+BT$2,0)</f>
        <v>#N/A</v>
      </c>
      <c r="BU188" s="33" t="e">
        <f>VLOOKUP($C260,BARRAS_REGION!$AA$4:$AL$1041,1+BU$2,0)</f>
        <v>#N/A</v>
      </c>
      <c r="BV188" s="33" t="e">
        <f>VLOOKUP($C260,BARRAS_REGION!$AA$4:$AL$1041,1+BV$2,0)</f>
        <v>#N/A</v>
      </c>
      <c r="BW188" s="33" t="e">
        <f>VLOOKUP($C260,BARRAS_REGION!$AA$4:$AL$1041,1+BW$2,0)</f>
        <v>#N/A</v>
      </c>
      <c r="BX188" s="33" t="e">
        <f>VLOOKUP($C260,BARRAS_REGION!$AA$4:$AL$1041,1+BX$2,0)</f>
        <v>#N/A</v>
      </c>
      <c r="BY188" s="33" t="e">
        <f>VLOOKUP($C260,BARRAS_REGION!$AA$4:$AL$1041,1+BY$2,0)</f>
        <v>#N/A</v>
      </c>
      <c r="BZ188" s="33" t="e">
        <f>VLOOKUP($C260,BARRAS_REGION!$AA$4:$AL$1041,1+BZ$2,0)</f>
        <v>#N/A</v>
      </c>
      <c r="CA188" s="33" t="e">
        <f>VLOOKUP($C260,BARRAS_REGION!$AA$4:$AL$1041,1+CA$2,0)</f>
        <v>#N/A</v>
      </c>
      <c r="CB188" s="33" t="e">
        <f>VLOOKUP($C260,BARRAS_REGION!$AA$4:$AL$1041,1+CB$2,0)</f>
        <v>#N/A</v>
      </c>
      <c r="CC188" s="37" t="e">
        <f t="shared" si="61"/>
        <v>#N/A</v>
      </c>
    </row>
    <row r="189" spans="1:81" ht="14.4" x14ac:dyDescent="0.3">
      <c r="A189" s="74">
        <f t="shared" si="51"/>
        <v>17</v>
      </c>
      <c r="B189" s="64">
        <v>2079989730232</v>
      </c>
      <c r="C189" s="150" t="s">
        <v>1636</v>
      </c>
      <c r="D189" s="64">
        <v>2079989730232</v>
      </c>
      <c r="E189" s="17"/>
      <c r="F189" s="17" t="s">
        <v>3456</v>
      </c>
      <c r="G189" s="17">
        <v>7</v>
      </c>
      <c r="H189" s="64"/>
      <c r="J189" s="14">
        <f>+COUNTIF(MEDIDORES!G:G,C189)</f>
        <v>8</v>
      </c>
      <c r="N189" s="15"/>
      <c r="AH189" s="20">
        <f t="shared" si="62"/>
        <v>-1</v>
      </c>
      <c r="AI189" s="30">
        <f t="shared" si="68"/>
        <v>1</v>
      </c>
      <c r="AK189" s="26" t="s">
        <v>9161</v>
      </c>
      <c r="AL189" s="31">
        <v>999747</v>
      </c>
      <c r="AN189" t="e">
        <f t="shared" si="64"/>
        <v>#N/A</v>
      </c>
      <c r="AP189" s="20" t="e">
        <f t="shared" ref="AP189:AP220" si="69">+IF(LEN(AN189)=6,"",IF(LEN(AN189)=5,"0",IF(LEN(AN189)=4,"00",IF(LEN(AN189)=3,"000",IF(LEN(AN189)=2,"0000","00000")))))&amp;AN189</f>
        <v>#N/A</v>
      </c>
      <c r="AU189" s="20" t="e">
        <f t="shared" si="55"/>
        <v>#N/A</v>
      </c>
      <c r="AV189" s="20" t="e">
        <f t="shared" si="58"/>
        <v>#N/A</v>
      </c>
      <c r="BD189" s="32" t="str">
        <f t="shared" si="65"/>
        <v/>
      </c>
      <c r="BG189" s="33">
        <v>0</v>
      </c>
      <c r="BH189" s="38">
        <v>0</v>
      </c>
      <c r="BI189" s="38">
        <v>0</v>
      </c>
      <c r="BJ189" s="38">
        <v>0</v>
      </c>
      <c r="BK189" s="38">
        <v>1</v>
      </c>
      <c r="BL189" s="38">
        <v>0</v>
      </c>
      <c r="BM189" s="39">
        <v>0</v>
      </c>
      <c r="BN189" s="36">
        <v>0</v>
      </c>
      <c r="BO189" s="36">
        <f t="shared" si="60"/>
        <v>1</v>
      </c>
      <c r="BR189" s="33" t="e">
        <f>VLOOKUP($C261,BARRAS_REGION!$AA$4:$AL$1041,1+BR$2,0)</f>
        <v>#N/A</v>
      </c>
      <c r="BS189" s="33" t="e">
        <f>VLOOKUP($C261,BARRAS_REGION!$AA$4:$AL$1041,1+BS$2,0)</f>
        <v>#N/A</v>
      </c>
      <c r="BT189" s="33" t="e">
        <f>VLOOKUP($C261,BARRAS_REGION!$AA$4:$AL$1041,1+BT$2,0)</f>
        <v>#N/A</v>
      </c>
      <c r="BU189" s="33" t="e">
        <f>VLOOKUP($C261,BARRAS_REGION!$AA$4:$AL$1041,1+BU$2,0)</f>
        <v>#N/A</v>
      </c>
      <c r="BV189" s="33" t="e">
        <f>VLOOKUP($C261,BARRAS_REGION!$AA$4:$AL$1041,1+BV$2,0)</f>
        <v>#N/A</v>
      </c>
      <c r="BW189" s="33" t="e">
        <f>VLOOKUP($C261,BARRAS_REGION!$AA$4:$AL$1041,1+BW$2,0)</f>
        <v>#N/A</v>
      </c>
      <c r="BX189" s="33" t="e">
        <f>VLOOKUP($C261,BARRAS_REGION!$AA$4:$AL$1041,1+BX$2,0)</f>
        <v>#N/A</v>
      </c>
      <c r="BY189" s="33" t="e">
        <f>VLOOKUP($C261,BARRAS_REGION!$AA$4:$AL$1041,1+BY$2,0)</f>
        <v>#N/A</v>
      </c>
      <c r="BZ189" s="33" t="e">
        <f>VLOOKUP($C261,BARRAS_REGION!$AA$4:$AL$1041,1+BZ$2,0)</f>
        <v>#N/A</v>
      </c>
      <c r="CA189" s="33" t="e">
        <f>VLOOKUP($C261,BARRAS_REGION!$AA$4:$AL$1041,1+CA$2,0)</f>
        <v>#N/A</v>
      </c>
      <c r="CB189" s="33" t="e">
        <f>VLOOKUP($C261,BARRAS_REGION!$AA$4:$AL$1041,1+CB$2,0)</f>
        <v>#N/A</v>
      </c>
      <c r="CC189" s="37" t="e">
        <f t="shared" si="61"/>
        <v>#N/A</v>
      </c>
    </row>
    <row r="190" spans="1:81" ht="14.4" x14ac:dyDescent="0.3">
      <c r="A190" s="74">
        <f t="shared" si="51"/>
        <v>17</v>
      </c>
      <c r="B190" s="64">
        <v>2079989680132</v>
      </c>
      <c r="C190" s="149" t="s">
        <v>236</v>
      </c>
      <c r="D190" s="64">
        <v>2079989680132</v>
      </c>
      <c r="E190" s="18"/>
      <c r="F190" s="17" t="s">
        <v>3456</v>
      </c>
      <c r="G190" s="17">
        <v>7</v>
      </c>
      <c r="H190" s="64"/>
      <c r="J190" s="14">
        <f>+COUNTIF(MEDIDORES!G:G,C190)</f>
        <v>19</v>
      </c>
      <c r="N190" s="15"/>
      <c r="AH190" s="20">
        <f t="shared" si="62"/>
        <v>-1</v>
      </c>
      <c r="AI190" s="30">
        <f t="shared" si="68"/>
        <v>1</v>
      </c>
      <c r="AK190" s="26" t="s">
        <v>9162</v>
      </c>
      <c r="AL190" s="31">
        <v>999601</v>
      </c>
      <c r="AN190" t="e">
        <f t="shared" si="64"/>
        <v>#N/A</v>
      </c>
      <c r="AP190" s="20" t="e">
        <f t="shared" si="69"/>
        <v>#N/A</v>
      </c>
      <c r="AU190" s="20" t="e">
        <f t="shared" si="55"/>
        <v>#N/A</v>
      </c>
      <c r="AV190" s="20" t="e">
        <f t="shared" si="58"/>
        <v>#N/A</v>
      </c>
      <c r="BD190" s="32" t="str">
        <f t="shared" si="65"/>
        <v/>
      </c>
      <c r="BG190" s="33">
        <v>0</v>
      </c>
      <c r="BH190" s="38">
        <v>0</v>
      </c>
      <c r="BI190" s="38">
        <v>0</v>
      </c>
      <c r="BJ190" s="38">
        <v>0</v>
      </c>
      <c r="BK190" s="38">
        <v>0</v>
      </c>
      <c r="BL190" s="38">
        <v>1</v>
      </c>
      <c r="BM190" s="39">
        <v>0</v>
      </c>
      <c r="BN190" s="36">
        <v>0</v>
      </c>
      <c r="BO190" s="36">
        <f t="shared" si="60"/>
        <v>1</v>
      </c>
      <c r="BR190" s="33" t="e">
        <f>VLOOKUP($C262,BARRAS_REGION!$AA$4:$AL$1041,1+BR$2,0)</f>
        <v>#N/A</v>
      </c>
      <c r="BS190" s="33" t="e">
        <f>VLOOKUP($C262,BARRAS_REGION!$AA$4:$AL$1041,1+BS$2,0)</f>
        <v>#N/A</v>
      </c>
      <c r="BT190" s="33" t="e">
        <f>VLOOKUP($C262,BARRAS_REGION!$AA$4:$AL$1041,1+BT$2,0)</f>
        <v>#N/A</v>
      </c>
      <c r="BU190" s="33" t="e">
        <f>VLOOKUP($C262,BARRAS_REGION!$AA$4:$AL$1041,1+BU$2,0)</f>
        <v>#N/A</v>
      </c>
      <c r="BV190" s="33" t="e">
        <f>VLOOKUP($C262,BARRAS_REGION!$AA$4:$AL$1041,1+BV$2,0)</f>
        <v>#N/A</v>
      </c>
      <c r="BW190" s="33" t="e">
        <f>VLOOKUP($C262,BARRAS_REGION!$AA$4:$AL$1041,1+BW$2,0)</f>
        <v>#N/A</v>
      </c>
      <c r="BX190" s="33" t="e">
        <f>VLOOKUP($C262,BARRAS_REGION!$AA$4:$AL$1041,1+BX$2,0)</f>
        <v>#N/A</v>
      </c>
      <c r="BY190" s="33" t="e">
        <f>VLOOKUP($C262,BARRAS_REGION!$AA$4:$AL$1041,1+BY$2,0)</f>
        <v>#N/A</v>
      </c>
      <c r="BZ190" s="33" t="e">
        <f>VLOOKUP($C262,BARRAS_REGION!$AA$4:$AL$1041,1+BZ$2,0)</f>
        <v>#N/A</v>
      </c>
      <c r="CA190" s="33" t="e">
        <f>VLOOKUP($C262,BARRAS_REGION!$AA$4:$AL$1041,1+CA$2,0)</f>
        <v>#N/A</v>
      </c>
      <c r="CB190" s="33" t="e">
        <f>VLOOKUP($C262,BARRAS_REGION!$AA$4:$AL$1041,1+CB$2,0)</f>
        <v>#N/A</v>
      </c>
      <c r="CC190" s="37" t="e">
        <f t="shared" si="61"/>
        <v>#N/A</v>
      </c>
    </row>
    <row r="191" spans="1:81" ht="14.4" x14ac:dyDescent="0.3">
      <c r="A191" s="74">
        <f t="shared" ref="A191:A219" si="70">+LEN(C191)</f>
        <v>17</v>
      </c>
      <c r="B191" s="64">
        <v>2079989530132</v>
      </c>
      <c r="C191" s="72" t="s">
        <v>482</v>
      </c>
      <c r="D191" s="64">
        <v>2079989530132</v>
      </c>
      <c r="E191" s="18"/>
      <c r="F191" s="17" t="s">
        <v>3456</v>
      </c>
      <c r="G191" s="17">
        <v>7</v>
      </c>
      <c r="H191" s="64"/>
      <c r="J191" s="14">
        <f>+COUNTIF(MEDIDORES!G:G,C191)</f>
        <v>22</v>
      </c>
      <c r="N191" s="15"/>
      <c r="AH191" s="20">
        <f t="shared" si="62"/>
        <v>-1</v>
      </c>
      <c r="AI191" s="30">
        <f t="shared" si="68"/>
        <v>1</v>
      </c>
      <c r="AK191" s="26" t="s">
        <v>9163</v>
      </c>
      <c r="AL191" s="31">
        <v>999749</v>
      </c>
      <c r="AN191" t="e">
        <f t="shared" si="64"/>
        <v>#N/A</v>
      </c>
      <c r="AP191" s="20" t="e">
        <f t="shared" si="69"/>
        <v>#N/A</v>
      </c>
      <c r="AU191" s="20" t="e">
        <f t="shared" si="55"/>
        <v>#N/A</v>
      </c>
      <c r="AV191" s="20" t="e">
        <f t="shared" si="58"/>
        <v>#N/A</v>
      </c>
      <c r="BD191" s="32" t="str">
        <f t="shared" si="65"/>
        <v/>
      </c>
      <c r="BG191" s="33">
        <v>0</v>
      </c>
      <c r="BH191" s="38">
        <v>0</v>
      </c>
      <c r="BI191" s="38">
        <v>0</v>
      </c>
      <c r="BJ191" s="38">
        <v>0</v>
      </c>
      <c r="BK191" s="38">
        <v>0</v>
      </c>
      <c r="BL191" s="38">
        <v>1</v>
      </c>
      <c r="BM191" s="39">
        <v>0</v>
      </c>
      <c r="BN191" s="36">
        <v>0</v>
      </c>
      <c r="BO191" s="36">
        <f t="shared" si="60"/>
        <v>1</v>
      </c>
      <c r="BR191" s="33" t="e">
        <f>VLOOKUP($C263,BARRAS_REGION!$AA$4:$AL$1041,1+BR$2,0)</f>
        <v>#N/A</v>
      </c>
      <c r="BS191" s="33" t="e">
        <f>VLOOKUP($C263,BARRAS_REGION!$AA$4:$AL$1041,1+BS$2,0)</f>
        <v>#N/A</v>
      </c>
      <c r="BT191" s="33" t="e">
        <f>VLOOKUP($C263,BARRAS_REGION!$AA$4:$AL$1041,1+BT$2,0)</f>
        <v>#N/A</v>
      </c>
      <c r="BU191" s="33" t="e">
        <f>VLOOKUP($C263,BARRAS_REGION!$AA$4:$AL$1041,1+BU$2,0)</f>
        <v>#N/A</v>
      </c>
      <c r="BV191" s="33" t="e">
        <f>VLOOKUP($C263,BARRAS_REGION!$AA$4:$AL$1041,1+BV$2,0)</f>
        <v>#N/A</v>
      </c>
      <c r="BW191" s="33" t="e">
        <f>VLOOKUP($C263,BARRAS_REGION!$AA$4:$AL$1041,1+BW$2,0)</f>
        <v>#N/A</v>
      </c>
      <c r="BX191" s="33" t="e">
        <f>VLOOKUP($C263,BARRAS_REGION!$AA$4:$AL$1041,1+BX$2,0)</f>
        <v>#N/A</v>
      </c>
      <c r="BY191" s="33" t="e">
        <f>VLOOKUP($C263,BARRAS_REGION!$AA$4:$AL$1041,1+BY$2,0)</f>
        <v>#N/A</v>
      </c>
      <c r="BZ191" s="33" t="e">
        <f>VLOOKUP($C263,BARRAS_REGION!$AA$4:$AL$1041,1+BZ$2,0)</f>
        <v>#N/A</v>
      </c>
      <c r="CA191" s="33" t="e">
        <f>VLOOKUP($C263,BARRAS_REGION!$AA$4:$AL$1041,1+CA$2,0)</f>
        <v>#N/A</v>
      </c>
      <c r="CB191" s="33" t="e">
        <f>VLOOKUP($C263,BARRAS_REGION!$AA$4:$AL$1041,1+CB$2,0)</f>
        <v>#N/A</v>
      </c>
      <c r="CC191" s="37" t="e">
        <f t="shared" si="61"/>
        <v>#N/A</v>
      </c>
    </row>
    <row r="192" spans="1:81" ht="14.4" x14ac:dyDescent="0.3">
      <c r="A192" s="74">
        <f t="shared" si="70"/>
        <v>17</v>
      </c>
      <c r="B192" s="64">
        <v>2069989430132</v>
      </c>
      <c r="C192" s="68" t="s">
        <v>1548</v>
      </c>
      <c r="D192" s="64">
        <v>2069989430132</v>
      </c>
      <c r="E192" s="17"/>
      <c r="F192" s="17" t="s">
        <v>3442</v>
      </c>
      <c r="G192" s="17">
        <v>13</v>
      </c>
      <c r="H192" s="64"/>
      <c r="J192" s="14">
        <f>+COUNTIF(MEDIDORES!G:G,C192)</f>
        <v>33</v>
      </c>
      <c r="N192" s="15"/>
      <c r="AH192" s="20">
        <f t="shared" si="62"/>
        <v>-1</v>
      </c>
      <c r="AI192" s="30">
        <f t="shared" si="68"/>
        <v>1</v>
      </c>
      <c r="AK192" s="26" t="s">
        <v>9164</v>
      </c>
      <c r="AL192" s="31">
        <v>999752</v>
      </c>
      <c r="AN192" t="e">
        <f t="shared" si="64"/>
        <v>#N/A</v>
      </c>
      <c r="AP192" s="20" t="e">
        <f t="shared" si="69"/>
        <v>#N/A</v>
      </c>
      <c r="AU192" s="20" t="e">
        <f t="shared" si="55"/>
        <v>#N/A</v>
      </c>
      <c r="AV192" s="20" t="e">
        <f t="shared" si="58"/>
        <v>#N/A</v>
      </c>
      <c r="BD192" s="32" t="str">
        <f t="shared" si="65"/>
        <v/>
      </c>
      <c r="BG192" s="33">
        <v>0</v>
      </c>
      <c r="BH192" s="38">
        <v>0</v>
      </c>
      <c r="BI192" s="38">
        <v>0</v>
      </c>
      <c r="BJ192" s="38">
        <v>0</v>
      </c>
      <c r="BK192" s="38">
        <v>0</v>
      </c>
      <c r="BL192" s="38">
        <v>1</v>
      </c>
      <c r="BM192" s="39">
        <v>0</v>
      </c>
      <c r="BN192" s="36">
        <v>0</v>
      </c>
      <c r="BO192" s="36">
        <f t="shared" si="60"/>
        <v>1</v>
      </c>
      <c r="BR192" s="33" t="e">
        <f>VLOOKUP($C264,BARRAS_REGION!$AA$4:$AL$1041,1+BR$2,0)</f>
        <v>#N/A</v>
      </c>
      <c r="BS192" s="33" t="e">
        <f>VLOOKUP($C264,BARRAS_REGION!$AA$4:$AL$1041,1+BS$2,0)</f>
        <v>#N/A</v>
      </c>
      <c r="BT192" s="33" t="e">
        <f>VLOOKUP($C264,BARRAS_REGION!$AA$4:$AL$1041,1+BT$2,0)</f>
        <v>#N/A</v>
      </c>
      <c r="BU192" s="33" t="e">
        <f>VLOOKUP($C264,BARRAS_REGION!$AA$4:$AL$1041,1+BU$2,0)</f>
        <v>#N/A</v>
      </c>
      <c r="BV192" s="33" t="e">
        <f>VLOOKUP($C264,BARRAS_REGION!$AA$4:$AL$1041,1+BV$2,0)</f>
        <v>#N/A</v>
      </c>
      <c r="BW192" s="33" t="e">
        <f>VLOOKUP($C264,BARRAS_REGION!$AA$4:$AL$1041,1+BW$2,0)</f>
        <v>#N/A</v>
      </c>
      <c r="BX192" s="33" t="e">
        <f>VLOOKUP($C264,BARRAS_REGION!$AA$4:$AL$1041,1+BX$2,0)</f>
        <v>#N/A</v>
      </c>
      <c r="BY192" s="33" t="e">
        <f>VLOOKUP($C264,BARRAS_REGION!$AA$4:$AL$1041,1+BY$2,0)</f>
        <v>#N/A</v>
      </c>
      <c r="BZ192" s="33" t="e">
        <f>VLOOKUP($C264,BARRAS_REGION!$AA$4:$AL$1041,1+BZ$2,0)</f>
        <v>#N/A</v>
      </c>
      <c r="CA192" s="33" t="e">
        <f>VLOOKUP($C264,BARRAS_REGION!$AA$4:$AL$1041,1+CA$2,0)</f>
        <v>#N/A</v>
      </c>
      <c r="CB192" s="33" t="e">
        <f>VLOOKUP($C264,BARRAS_REGION!$AA$4:$AL$1041,1+CB$2,0)</f>
        <v>#N/A</v>
      </c>
      <c r="CC192" s="37" t="e">
        <f t="shared" si="61"/>
        <v>#N/A</v>
      </c>
    </row>
    <row r="193" spans="1:81" ht="14.4" x14ac:dyDescent="0.3">
      <c r="A193" s="74">
        <f t="shared" si="70"/>
        <v>17</v>
      </c>
      <c r="B193" s="64">
        <v>2079989380132</v>
      </c>
      <c r="C193" s="150" t="s">
        <v>7666</v>
      </c>
      <c r="D193" s="64">
        <v>2079989380132</v>
      </c>
      <c r="E193" s="17"/>
      <c r="F193" s="17" t="s">
        <v>3456</v>
      </c>
      <c r="G193" s="17">
        <v>7</v>
      </c>
      <c r="H193" s="64"/>
      <c r="J193" s="14">
        <f>+COUNTIF(MEDIDORES!G:G,C193)</f>
        <v>13</v>
      </c>
      <c r="N193" s="15"/>
      <c r="AH193" s="20">
        <f t="shared" si="62"/>
        <v>-1</v>
      </c>
      <c r="AI193" s="30">
        <f t="shared" si="68"/>
        <v>1</v>
      </c>
      <c r="AK193" s="26" t="s">
        <v>9166</v>
      </c>
      <c r="AL193" s="31">
        <v>999754</v>
      </c>
      <c r="AN193" t="e">
        <f t="shared" si="64"/>
        <v>#N/A</v>
      </c>
      <c r="AP193" s="20" t="e">
        <f t="shared" si="69"/>
        <v>#N/A</v>
      </c>
      <c r="AU193" s="20" t="e">
        <f t="shared" si="55"/>
        <v>#N/A</v>
      </c>
      <c r="AV193" s="20" t="e">
        <f t="shared" si="58"/>
        <v>#N/A</v>
      </c>
      <c r="BD193" s="32" t="str">
        <f t="shared" si="65"/>
        <v/>
      </c>
      <c r="BG193" s="33">
        <v>0</v>
      </c>
      <c r="BH193" s="38">
        <v>0</v>
      </c>
      <c r="BI193" s="38">
        <v>0</v>
      </c>
      <c r="BJ193" s="38">
        <v>0</v>
      </c>
      <c r="BK193" s="38">
        <v>0</v>
      </c>
      <c r="BL193" s="38">
        <v>1</v>
      </c>
      <c r="BM193" s="39">
        <v>0</v>
      </c>
      <c r="BN193" s="36">
        <v>0</v>
      </c>
      <c r="BO193" s="36">
        <f>+SUM(BG193:BN193)</f>
        <v>1</v>
      </c>
      <c r="BR193" s="33" t="e">
        <f>VLOOKUP($C265,BARRAS_REGION!$AA$4:$AL$1041,1+BR$2,0)</f>
        <v>#N/A</v>
      </c>
      <c r="BS193" s="33" t="e">
        <f>VLOOKUP($C265,BARRAS_REGION!$AA$4:$AL$1041,1+BS$2,0)</f>
        <v>#N/A</v>
      </c>
      <c r="BT193" s="33" t="e">
        <f>VLOOKUP($C265,BARRAS_REGION!$AA$4:$AL$1041,1+BT$2,0)</f>
        <v>#N/A</v>
      </c>
      <c r="BU193" s="33" t="e">
        <f>VLOOKUP($C265,BARRAS_REGION!$AA$4:$AL$1041,1+BU$2,0)</f>
        <v>#N/A</v>
      </c>
      <c r="BV193" s="33" t="e">
        <f>VLOOKUP($C265,BARRAS_REGION!$AA$4:$AL$1041,1+BV$2,0)</f>
        <v>#N/A</v>
      </c>
      <c r="BW193" s="33" t="e">
        <f>VLOOKUP($C265,BARRAS_REGION!$AA$4:$AL$1041,1+BW$2,0)</f>
        <v>#N/A</v>
      </c>
      <c r="BX193" s="33" t="e">
        <f>VLOOKUP($C265,BARRAS_REGION!$AA$4:$AL$1041,1+BX$2,0)</f>
        <v>#N/A</v>
      </c>
      <c r="BY193" s="33" t="e">
        <f>VLOOKUP($C265,BARRAS_REGION!$AA$4:$AL$1041,1+BY$2,0)</f>
        <v>#N/A</v>
      </c>
      <c r="BZ193" s="33" t="e">
        <f>VLOOKUP($C265,BARRAS_REGION!$AA$4:$AL$1041,1+BZ$2,0)</f>
        <v>#N/A</v>
      </c>
      <c r="CA193" s="33" t="e">
        <f>VLOOKUP($C265,BARRAS_REGION!$AA$4:$AL$1041,1+CA$2,0)</f>
        <v>#N/A</v>
      </c>
      <c r="CB193" s="33" t="e">
        <f>VLOOKUP($C265,BARRAS_REGION!$AA$4:$AL$1041,1+CB$2,0)</f>
        <v>#N/A</v>
      </c>
      <c r="CC193" s="37" t="e">
        <f>+SUM(BR193:CB193)</f>
        <v>#N/A</v>
      </c>
    </row>
    <row r="194" spans="1:81" ht="14.4" x14ac:dyDescent="0.3">
      <c r="A194" s="74">
        <f t="shared" si="70"/>
        <v>17</v>
      </c>
      <c r="B194" s="64">
        <v>2079989380662</v>
      </c>
      <c r="C194" s="150" t="s">
        <v>2882</v>
      </c>
      <c r="D194" s="64">
        <v>2079989380662</v>
      </c>
      <c r="E194" s="17"/>
      <c r="F194" s="17" t="s">
        <v>3456</v>
      </c>
      <c r="G194" s="17">
        <v>7</v>
      </c>
      <c r="H194" s="64"/>
      <c r="J194" s="14">
        <f>+COUNTIF(MEDIDORES!G:G,C194)</f>
        <v>2</v>
      </c>
      <c r="N194" s="15"/>
      <c r="AH194" s="20">
        <f t="shared" si="62"/>
        <v>-1</v>
      </c>
      <c r="AI194" s="30">
        <f t="shared" si="68"/>
        <v>1</v>
      </c>
      <c r="AK194" s="26" t="s">
        <v>3341</v>
      </c>
      <c r="AL194" s="31">
        <v>999583</v>
      </c>
      <c r="AN194" t="e">
        <f t="shared" si="64"/>
        <v>#N/A</v>
      </c>
      <c r="AP194" s="20" t="e">
        <f t="shared" si="69"/>
        <v>#N/A</v>
      </c>
      <c r="AU194" s="20" t="e">
        <f t="shared" si="55"/>
        <v>#N/A</v>
      </c>
      <c r="AV194" s="20" t="e">
        <f t="shared" si="58"/>
        <v>#N/A</v>
      </c>
      <c r="BD194" s="32" t="str">
        <f t="shared" si="65"/>
        <v/>
      </c>
      <c r="BG194" s="33">
        <v>0</v>
      </c>
      <c r="BH194" s="38">
        <v>0</v>
      </c>
      <c r="BI194" s="38">
        <v>0</v>
      </c>
      <c r="BJ194" s="38">
        <v>0</v>
      </c>
      <c r="BK194" s="38">
        <v>0</v>
      </c>
      <c r="BL194" s="38">
        <v>1</v>
      </c>
      <c r="BM194" s="39">
        <v>0</v>
      </c>
      <c r="BN194" s="36">
        <v>0</v>
      </c>
      <c r="BO194" s="36">
        <f t="shared" si="60"/>
        <v>1</v>
      </c>
      <c r="BR194" s="33" t="e">
        <f>VLOOKUP($C266,BARRAS_REGION!$AA$4:$AL$1041,1+BR$2,0)</f>
        <v>#N/A</v>
      </c>
      <c r="BS194" s="33" t="e">
        <f>VLOOKUP($C266,BARRAS_REGION!$AA$4:$AL$1041,1+BS$2,0)</f>
        <v>#N/A</v>
      </c>
      <c r="BT194" s="33" t="e">
        <f>VLOOKUP($C266,BARRAS_REGION!$AA$4:$AL$1041,1+BT$2,0)</f>
        <v>#N/A</v>
      </c>
      <c r="BU194" s="33" t="e">
        <f>VLOOKUP($C266,BARRAS_REGION!$AA$4:$AL$1041,1+BU$2,0)</f>
        <v>#N/A</v>
      </c>
      <c r="BV194" s="33" t="e">
        <f>VLOOKUP($C266,BARRAS_REGION!$AA$4:$AL$1041,1+BV$2,0)</f>
        <v>#N/A</v>
      </c>
      <c r="BW194" s="33" t="e">
        <f>VLOOKUP($C266,BARRAS_REGION!$AA$4:$AL$1041,1+BW$2,0)</f>
        <v>#N/A</v>
      </c>
      <c r="BX194" s="33" t="e">
        <f>VLOOKUP($C266,BARRAS_REGION!$AA$4:$AL$1041,1+BX$2,0)</f>
        <v>#N/A</v>
      </c>
      <c r="BY194" s="33" t="e">
        <f>VLOOKUP($C266,BARRAS_REGION!$AA$4:$AL$1041,1+BY$2,0)</f>
        <v>#N/A</v>
      </c>
      <c r="BZ194" s="33" t="e">
        <f>VLOOKUP($C266,BARRAS_REGION!$AA$4:$AL$1041,1+BZ$2,0)</f>
        <v>#N/A</v>
      </c>
      <c r="CA194" s="33" t="e">
        <f>VLOOKUP($C266,BARRAS_REGION!$AA$4:$AL$1041,1+CA$2,0)</f>
        <v>#N/A</v>
      </c>
      <c r="CB194" s="33" t="e">
        <f>VLOOKUP($C266,BARRAS_REGION!$AA$4:$AL$1041,1+CB$2,0)</f>
        <v>#N/A</v>
      </c>
      <c r="CC194" s="37" t="e">
        <f t="shared" si="61"/>
        <v>#N/A</v>
      </c>
    </row>
    <row r="195" spans="1:81" ht="14.4" x14ac:dyDescent="0.3">
      <c r="A195" s="74">
        <f t="shared" si="70"/>
        <v>17</v>
      </c>
      <c r="B195" s="64">
        <v>210999606023</v>
      </c>
      <c r="C195" s="149" t="s">
        <v>10305</v>
      </c>
      <c r="D195" s="64">
        <v>210999606023</v>
      </c>
      <c r="E195" s="18"/>
      <c r="F195" s="17" t="s">
        <v>6555</v>
      </c>
      <c r="G195" s="17">
        <v>10</v>
      </c>
      <c r="H195" s="64"/>
      <c r="J195" s="14">
        <f>+COUNTIF(MEDIDORES!G:G,C195)</f>
        <v>16</v>
      </c>
      <c r="N195" s="15"/>
      <c r="AH195" s="20">
        <f t="shared" si="62"/>
        <v>-1</v>
      </c>
      <c r="AI195" s="30">
        <f t="shared" si="68"/>
        <v>1</v>
      </c>
      <c r="AK195" s="26" t="s">
        <v>9394</v>
      </c>
      <c r="AL195" s="31">
        <v>999584</v>
      </c>
      <c r="AN195" t="e">
        <f t="shared" si="64"/>
        <v>#N/A</v>
      </c>
      <c r="AP195" s="20" t="e">
        <f t="shared" si="69"/>
        <v>#N/A</v>
      </c>
      <c r="AU195" s="20" t="e">
        <f t="shared" si="55"/>
        <v>#N/A</v>
      </c>
      <c r="AV195" s="20" t="e">
        <f t="shared" si="58"/>
        <v>#N/A</v>
      </c>
      <c r="BD195" s="32" t="str">
        <f t="shared" si="65"/>
        <v/>
      </c>
      <c r="BG195" s="33">
        <v>0</v>
      </c>
      <c r="BH195" s="38">
        <v>0</v>
      </c>
      <c r="BI195" s="38">
        <v>0</v>
      </c>
      <c r="BJ195" s="38">
        <v>0</v>
      </c>
      <c r="BK195" s="38">
        <v>0</v>
      </c>
      <c r="BL195" s="38">
        <v>1</v>
      </c>
      <c r="BM195" s="39">
        <v>0</v>
      </c>
      <c r="BN195" s="36">
        <v>0</v>
      </c>
      <c r="BO195" s="36">
        <f t="shared" si="60"/>
        <v>1</v>
      </c>
      <c r="BR195" s="33" t="e">
        <f>VLOOKUP($C267,BARRAS_REGION!$AA$4:$AL$1041,1+BR$2,0)</f>
        <v>#N/A</v>
      </c>
      <c r="BS195" s="33" t="e">
        <f>VLOOKUP($C267,BARRAS_REGION!$AA$4:$AL$1041,1+BS$2,0)</f>
        <v>#N/A</v>
      </c>
      <c r="BT195" s="33" t="e">
        <f>VLOOKUP($C267,BARRAS_REGION!$AA$4:$AL$1041,1+BT$2,0)</f>
        <v>#N/A</v>
      </c>
      <c r="BU195" s="33" t="e">
        <f>VLOOKUP($C267,BARRAS_REGION!$AA$4:$AL$1041,1+BU$2,0)</f>
        <v>#N/A</v>
      </c>
      <c r="BV195" s="33" t="e">
        <f>VLOOKUP($C267,BARRAS_REGION!$AA$4:$AL$1041,1+BV$2,0)</f>
        <v>#N/A</v>
      </c>
      <c r="BW195" s="33" t="e">
        <f>VLOOKUP($C267,BARRAS_REGION!$AA$4:$AL$1041,1+BW$2,0)</f>
        <v>#N/A</v>
      </c>
      <c r="BX195" s="33" t="e">
        <f>VLOOKUP($C267,BARRAS_REGION!$AA$4:$AL$1041,1+BX$2,0)</f>
        <v>#N/A</v>
      </c>
      <c r="BY195" s="33" t="e">
        <f>VLOOKUP($C267,BARRAS_REGION!$AA$4:$AL$1041,1+BY$2,0)</f>
        <v>#N/A</v>
      </c>
      <c r="BZ195" s="33" t="e">
        <f>VLOOKUP($C267,BARRAS_REGION!$AA$4:$AL$1041,1+BZ$2,0)</f>
        <v>#N/A</v>
      </c>
      <c r="CA195" s="33" t="e">
        <f>VLOOKUP($C267,BARRAS_REGION!$AA$4:$AL$1041,1+CA$2,0)</f>
        <v>#N/A</v>
      </c>
      <c r="CB195" s="33" t="e">
        <f>VLOOKUP($C267,BARRAS_REGION!$AA$4:$AL$1041,1+CB$2,0)</f>
        <v>#N/A</v>
      </c>
      <c r="CC195" s="37" t="e">
        <f>+SUM(BR195:CB195)</f>
        <v>#N/A</v>
      </c>
    </row>
    <row r="196" spans="1:81" ht="14.4" x14ac:dyDescent="0.3">
      <c r="A196" s="74">
        <f t="shared" si="70"/>
        <v>17</v>
      </c>
      <c r="B196" s="64">
        <v>2089989330132</v>
      </c>
      <c r="C196" s="149" t="s">
        <v>1992</v>
      </c>
      <c r="D196" s="64">
        <v>2089989330132</v>
      </c>
      <c r="E196" s="18"/>
      <c r="F196" s="17" t="s">
        <v>3459</v>
      </c>
      <c r="G196" s="17">
        <v>8</v>
      </c>
      <c r="H196" s="64"/>
      <c r="J196" s="14">
        <f>+COUNTIF(MEDIDORES!G:G,C196)</f>
        <v>13</v>
      </c>
      <c r="N196" s="15"/>
      <c r="AH196" s="20">
        <f t="shared" si="62"/>
        <v>-1</v>
      </c>
      <c r="AI196" s="30">
        <f t="shared" si="68"/>
        <v>1</v>
      </c>
      <c r="AK196" s="26" t="s">
        <v>9396</v>
      </c>
      <c r="AL196" s="31">
        <v>999585</v>
      </c>
      <c r="AN196" t="e">
        <f t="shared" si="64"/>
        <v>#N/A</v>
      </c>
      <c r="AP196" s="20" t="e">
        <f t="shared" si="69"/>
        <v>#N/A</v>
      </c>
      <c r="AU196" s="20" t="e">
        <f t="shared" si="55"/>
        <v>#N/A</v>
      </c>
      <c r="AV196" s="20" t="e">
        <f t="shared" si="58"/>
        <v>#N/A</v>
      </c>
      <c r="BD196" s="32" t="str">
        <f t="shared" si="65"/>
        <v/>
      </c>
      <c r="BG196" s="33">
        <v>0</v>
      </c>
      <c r="BH196" s="38">
        <v>0</v>
      </c>
      <c r="BI196" s="38">
        <v>0</v>
      </c>
      <c r="BJ196" s="38">
        <v>0</v>
      </c>
      <c r="BK196" s="38">
        <v>0</v>
      </c>
      <c r="BL196" s="38">
        <v>1</v>
      </c>
      <c r="BM196" s="39">
        <v>0</v>
      </c>
      <c r="BN196" s="36">
        <v>0</v>
      </c>
      <c r="BO196" s="36">
        <f t="shared" si="60"/>
        <v>1</v>
      </c>
      <c r="BR196" s="33" t="e">
        <f>VLOOKUP($C268,BARRAS_REGION!$AA$4:$AL$1041,1+BR$2,0)</f>
        <v>#N/A</v>
      </c>
      <c r="BS196" s="33" t="e">
        <f>VLOOKUP($C268,BARRAS_REGION!$AA$4:$AL$1041,1+BS$2,0)</f>
        <v>#N/A</v>
      </c>
      <c r="BT196" s="33" t="e">
        <f>VLOOKUP($C268,BARRAS_REGION!$AA$4:$AL$1041,1+BT$2,0)</f>
        <v>#N/A</v>
      </c>
      <c r="BU196" s="33" t="e">
        <f>VLOOKUP($C268,BARRAS_REGION!$AA$4:$AL$1041,1+BU$2,0)</f>
        <v>#N/A</v>
      </c>
      <c r="BV196" s="33" t="e">
        <f>VLOOKUP($C268,BARRAS_REGION!$AA$4:$AL$1041,1+BV$2,0)</f>
        <v>#N/A</v>
      </c>
      <c r="BW196" s="33" t="e">
        <f>VLOOKUP($C268,BARRAS_REGION!$AA$4:$AL$1041,1+BW$2,0)</f>
        <v>#N/A</v>
      </c>
      <c r="BX196" s="33" t="e">
        <f>VLOOKUP($C268,BARRAS_REGION!$AA$4:$AL$1041,1+BX$2,0)</f>
        <v>#N/A</v>
      </c>
      <c r="BY196" s="33" t="e">
        <f>VLOOKUP($C268,BARRAS_REGION!$AA$4:$AL$1041,1+BY$2,0)</f>
        <v>#N/A</v>
      </c>
      <c r="BZ196" s="33" t="e">
        <f>VLOOKUP($C268,BARRAS_REGION!$AA$4:$AL$1041,1+BZ$2,0)</f>
        <v>#N/A</v>
      </c>
      <c r="CA196" s="33" t="e">
        <f>VLOOKUP($C268,BARRAS_REGION!$AA$4:$AL$1041,1+CA$2,0)</f>
        <v>#N/A</v>
      </c>
      <c r="CB196" s="33" t="e">
        <f>VLOOKUP($C268,BARRAS_REGION!$AA$4:$AL$1041,1+CB$2,0)</f>
        <v>#N/A</v>
      </c>
      <c r="CC196" s="37" t="e">
        <f t="shared" si="61"/>
        <v>#N/A</v>
      </c>
    </row>
    <row r="197" spans="1:81" ht="14.4" x14ac:dyDescent="0.3">
      <c r="A197" s="74">
        <f t="shared" si="70"/>
        <v>17</v>
      </c>
      <c r="B197" s="64">
        <v>2089996800132</v>
      </c>
      <c r="C197" s="149" t="s">
        <v>8561</v>
      </c>
      <c r="D197" s="64">
        <v>2089996800132</v>
      </c>
      <c r="E197" s="18"/>
      <c r="F197" s="17" t="s">
        <v>3459</v>
      </c>
      <c r="G197" s="17">
        <v>8</v>
      </c>
      <c r="H197" s="78"/>
      <c r="I197" s="16"/>
      <c r="J197" s="14">
        <f>+COUNTIF(MEDIDORES!G:G,C197)</f>
        <v>10</v>
      </c>
      <c r="N197" s="15"/>
      <c r="AH197" s="20">
        <f t="shared" si="62"/>
        <v>-1</v>
      </c>
      <c r="AI197" s="30">
        <f t="shared" si="68"/>
        <v>1</v>
      </c>
      <c r="AK197" s="26" t="s">
        <v>9791</v>
      </c>
      <c r="AL197" s="31">
        <v>999587</v>
      </c>
      <c r="AN197" t="e">
        <f t="shared" si="64"/>
        <v>#N/A</v>
      </c>
      <c r="AP197" s="20" t="e">
        <f t="shared" si="69"/>
        <v>#N/A</v>
      </c>
      <c r="AU197" s="20" t="e">
        <f t="shared" si="55"/>
        <v>#N/A</v>
      </c>
      <c r="AV197" s="20" t="e">
        <f t="shared" si="58"/>
        <v>#N/A</v>
      </c>
      <c r="BD197" s="32" t="str">
        <f t="shared" si="65"/>
        <v/>
      </c>
      <c r="BG197" s="33">
        <v>0</v>
      </c>
      <c r="BH197" s="38">
        <v>0</v>
      </c>
      <c r="BI197" s="38">
        <v>0</v>
      </c>
      <c r="BJ197" s="38">
        <v>0</v>
      </c>
      <c r="BK197" s="38">
        <v>0</v>
      </c>
      <c r="BL197" s="38">
        <v>1</v>
      </c>
      <c r="BM197" s="39">
        <v>0</v>
      </c>
      <c r="BN197" s="36">
        <v>0</v>
      </c>
      <c r="BO197" s="36">
        <f t="shared" si="60"/>
        <v>1</v>
      </c>
      <c r="BR197" s="33" t="e">
        <f>VLOOKUP($C269,BARRAS_REGION!$AA$4:$AL$1041,1+BR$2,0)</f>
        <v>#N/A</v>
      </c>
      <c r="BS197" s="33" t="e">
        <f>VLOOKUP($C269,BARRAS_REGION!$AA$4:$AL$1041,1+BS$2,0)</f>
        <v>#N/A</v>
      </c>
      <c r="BT197" s="33" t="e">
        <f>VLOOKUP($C269,BARRAS_REGION!$AA$4:$AL$1041,1+BT$2,0)</f>
        <v>#N/A</v>
      </c>
      <c r="BU197" s="33" t="e">
        <f>VLOOKUP($C269,BARRAS_REGION!$AA$4:$AL$1041,1+BU$2,0)</f>
        <v>#N/A</v>
      </c>
      <c r="BV197" s="33" t="e">
        <f>VLOOKUP($C269,BARRAS_REGION!$AA$4:$AL$1041,1+BV$2,0)</f>
        <v>#N/A</v>
      </c>
      <c r="BW197" s="33" t="e">
        <f>VLOOKUP($C269,BARRAS_REGION!$AA$4:$AL$1041,1+BW$2,0)</f>
        <v>#N/A</v>
      </c>
      <c r="BX197" s="33" t="e">
        <f>VLOOKUP($C269,BARRAS_REGION!$AA$4:$AL$1041,1+BX$2,0)</f>
        <v>#N/A</v>
      </c>
      <c r="BY197" s="33" t="e">
        <f>VLOOKUP($C269,BARRAS_REGION!$AA$4:$AL$1041,1+BY$2,0)</f>
        <v>#N/A</v>
      </c>
      <c r="BZ197" s="33" t="e">
        <f>VLOOKUP($C269,BARRAS_REGION!$AA$4:$AL$1041,1+BZ$2,0)</f>
        <v>#N/A</v>
      </c>
      <c r="CA197" s="33" t="e">
        <f>VLOOKUP($C269,BARRAS_REGION!$AA$4:$AL$1041,1+CA$2,0)</f>
        <v>#N/A</v>
      </c>
      <c r="CB197" s="33" t="e">
        <f>VLOOKUP($C269,BARRAS_REGION!$AA$4:$AL$1041,1+CB$2,0)</f>
        <v>#N/A</v>
      </c>
      <c r="CC197" s="37" t="e">
        <f t="shared" si="61"/>
        <v>#N/A</v>
      </c>
    </row>
    <row r="198" spans="1:81" ht="14.4" x14ac:dyDescent="0.3">
      <c r="A198" s="74">
        <f t="shared" si="70"/>
        <v>17</v>
      </c>
      <c r="B198" s="64">
        <v>2069989181103</v>
      </c>
      <c r="C198" s="68" t="s">
        <v>118</v>
      </c>
      <c r="D198" s="64">
        <v>2069989181103</v>
      </c>
      <c r="E198" s="17"/>
      <c r="F198" s="17" t="s">
        <v>3442</v>
      </c>
      <c r="G198" s="17">
        <v>13</v>
      </c>
      <c r="H198" s="64"/>
      <c r="J198" s="14">
        <f>+COUNTIF(MEDIDORES!G:G,C198)</f>
        <v>5</v>
      </c>
      <c r="N198" s="15"/>
      <c r="AH198" s="20">
        <f t="shared" si="62"/>
        <v>-1</v>
      </c>
      <c r="AI198" s="30">
        <f t="shared" si="68"/>
        <v>1</v>
      </c>
      <c r="AK198" s="26" t="s">
        <v>9897</v>
      </c>
      <c r="AL198" s="31">
        <v>999600</v>
      </c>
      <c r="AN198" t="e">
        <f t="shared" si="64"/>
        <v>#N/A</v>
      </c>
      <c r="AP198" s="20" t="e">
        <f t="shared" si="69"/>
        <v>#N/A</v>
      </c>
      <c r="AU198" s="20" t="e">
        <f t="shared" si="55"/>
        <v>#N/A</v>
      </c>
      <c r="AV198" s="20" t="e">
        <f t="shared" si="58"/>
        <v>#N/A</v>
      </c>
      <c r="BD198" s="32" t="str">
        <f t="shared" si="65"/>
        <v/>
      </c>
      <c r="BG198" s="33">
        <v>0</v>
      </c>
      <c r="BH198" s="38">
        <v>0</v>
      </c>
      <c r="BI198" s="38">
        <v>0</v>
      </c>
      <c r="BJ198" s="38">
        <v>0</v>
      </c>
      <c r="BK198" s="38">
        <v>0</v>
      </c>
      <c r="BL198" s="38">
        <v>1</v>
      </c>
      <c r="BM198" s="39">
        <v>0</v>
      </c>
      <c r="BN198" s="36">
        <v>0</v>
      </c>
      <c r="BO198" s="36">
        <f t="shared" si="60"/>
        <v>1</v>
      </c>
      <c r="BR198" s="33" t="e">
        <f>VLOOKUP($C270,BARRAS_REGION!$AA$4:$AL$1041,1+BR$2,0)</f>
        <v>#N/A</v>
      </c>
      <c r="BS198" s="33" t="e">
        <f>VLOOKUP($C270,BARRAS_REGION!$AA$4:$AL$1041,1+BS$2,0)</f>
        <v>#N/A</v>
      </c>
      <c r="BT198" s="33" t="e">
        <f>VLOOKUP($C270,BARRAS_REGION!$AA$4:$AL$1041,1+BT$2,0)</f>
        <v>#N/A</v>
      </c>
      <c r="BU198" s="33" t="e">
        <f>VLOOKUP($C270,BARRAS_REGION!$AA$4:$AL$1041,1+BU$2,0)</f>
        <v>#N/A</v>
      </c>
      <c r="BV198" s="33" t="e">
        <f>VLOOKUP($C270,BARRAS_REGION!$AA$4:$AL$1041,1+BV$2,0)</f>
        <v>#N/A</v>
      </c>
      <c r="BW198" s="33" t="e">
        <f>VLOOKUP($C270,BARRAS_REGION!$AA$4:$AL$1041,1+BW$2,0)</f>
        <v>#N/A</v>
      </c>
      <c r="BX198" s="33" t="e">
        <f>VLOOKUP($C270,BARRAS_REGION!$AA$4:$AL$1041,1+BX$2,0)</f>
        <v>#N/A</v>
      </c>
      <c r="BY198" s="33" t="e">
        <f>VLOOKUP($C270,BARRAS_REGION!$AA$4:$AL$1041,1+BY$2,0)</f>
        <v>#N/A</v>
      </c>
      <c r="BZ198" s="33" t="e">
        <f>VLOOKUP($C270,BARRAS_REGION!$AA$4:$AL$1041,1+BZ$2,0)</f>
        <v>#N/A</v>
      </c>
      <c r="CA198" s="33" t="e">
        <f>VLOOKUP($C270,BARRAS_REGION!$AA$4:$AL$1041,1+CA$2,0)</f>
        <v>#N/A</v>
      </c>
      <c r="CB198" s="33" t="e">
        <f>VLOOKUP($C270,BARRAS_REGION!$AA$4:$AL$1041,1+CB$2,0)</f>
        <v>#N/A</v>
      </c>
      <c r="CC198" s="37" t="e">
        <f t="shared" si="61"/>
        <v>#N/A</v>
      </c>
    </row>
    <row r="199" spans="1:81" ht="14.4" x14ac:dyDescent="0.3">
      <c r="A199" s="74">
        <f t="shared" si="70"/>
        <v>17</v>
      </c>
      <c r="B199" s="64">
        <v>2089989030232</v>
      </c>
      <c r="C199" s="149" t="s">
        <v>1724</v>
      </c>
      <c r="D199" s="64">
        <v>2089989030232</v>
      </c>
      <c r="E199" s="18"/>
      <c r="F199" s="17" t="s">
        <v>3459</v>
      </c>
      <c r="G199" s="17">
        <v>8</v>
      </c>
      <c r="H199" s="78"/>
      <c r="I199" s="16"/>
      <c r="J199" s="14">
        <f>+COUNTIF(MEDIDORES!G:G,C199)</f>
        <v>10</v>
      </c>
      <c r="N199" s="15"/>
      <c r="AH199" s="20">
        <f t="shared" ref="AH199:AH230" si="71">IF(LEN(C271)=17,LEFT(C271,14),-1)</f>
        <v>-1</v>
      </c>
      <c r="AI199" s="30">
        <f t="shared" si="68"/>
        <v>1</v>
      </c>
      <c r="AK199" s="26" t="s">
        <v>10167</v>
      </c>
      <c r="AL199" s="31">
        <v>999589</v>
      </c>
      <c r="AN199" t="e">
        <f t="shared" ref="AN199:AN230" si="72">+VLOOKUP(AH199,$AK$4:$AL$9949,2,0)</f>
        <v>#N/A</v>
      </c>
      <c r="AP199" s="20" t="e">
        <f t="shared" si="69"/>
        <v>#N/A</v>
      </c>
      <c r="AU199" s="20" t="e">
        <f t="shared" si="55"/>
        <v>#N/A</v>
      </c>
      <c r="AV199" s="20" t="e">
        <f t="shared" si="58"/>
        <v>#N/A</v>
      </c>
      <c r="BD199" s="32" t="str">
        <f t="shared" ref="BD199:BD230" si="73">+RIGHT(C271,3)</f>
        <v/>
      </c>
      <c r="BG199" s="33">
        <v>0</v>
      </c>
      <c r="BH199" s="38">
        <v>0</v>
      </c>
      <c r="BI199" s="38">
        <v>0</v>
      </c>
      <c r="BJ199" s="38">
        <v>0</v>
      </c>
      <c r="BK199" s="38">
        <v>0</v>
      </c>
      <c r="BL199" s="38">
        <v>1</v>
      </c>
      <c r="BM199" s="39">
        <v>0</v>
      </c>
      <c r="BN199" s="36">
        <v>0</v>
      </c>
      <c r="BO199" s="36">
        <f t="shared" ref="BO199:BO253" si="74">+SUM(BG199:BN199)</f>
        <v>1</v>
      </c>
      <c r="BR199" s="33" t="e">
        <f>VLOOKUP($C271,BARRAS_REGION!$AA$4:$AL$1041,1+BR$2,0)</f>
        <v>#N/A</v>
      </c>
      <c r="BS199" s="33" t="e">
        <f>VLOOKUP($C271,BARRAS_REGION!$AA$4:$AL$1041,1+BS$2,0)</f>
        <v>#N/A</v>
      </c>
      <c r="BT199" s="33" t="e">
        <f>VLOOKUP($C271,BARRAS_REGION!$AA$4:$AL$1041,1+BT$2,0)</f>
        <v>#N/A</v>
      </c>
      <c r="BU199" s="33" t="e">
        <f>VLOOKUP($C271,BARRAS_REGION!$AA$4:$AL$1041,1+BU$2,0)</f>
        <v>#N/A</v>
      </c>
      <c r="BV199" s="33" t="e">
        <f>VLOOKUP($C271,BARRAS_REGION!$AA$4:$AL$1041,1+BV$2,0)</f>
        <v>#N/A</v>
      </c>
      <c r="BW199" s="33" t="e">
        <f>VLOOKUP($C271,BARRAS_REGION!$AA$4:$AL$1041,1+BW$2,0)</f>
        <v>#N/A</v>
      </c>
      <c r="BX199" s="33" t="e">
        <f>VLOOKUP($C271,BARRAS_REGION!$AA$4:$AL$1041,1+BX$2,0)</f>
        <v>#N/A</v>
      </c>
      <c r="BY199" s="33" t="e">
        <f>VLOOKUP($C271,BARRAS_REGION!$AA$4:$AL$1041,1+BY$2,0)</f>
        <v>#N/A</v>
      </c>
      <c r="BZ199" s="33" t="e">
        <f>VLOOKUP($C271,BARRAS_REGION!$AA$4:$AL$1041,1+BZ$2,0)</f>
        <v>#N/A</v>
      </c>
      <c r="CA199" s="33" t="e">
        <f>VLOOKUP($C271,BARRAS_REGION!$AA$4:$AL$1041,1+CA$2,0)</f>
        <v>#N/A</v>
      </c>
      <c r="CB199" s="33" t="e">
        <f>VLOOKUP($C271,BARRAS_REGION!$AA$4:$AL$1041,1+CB$2,0)</f>
        <v>#N/A</v>
      </c>
      <c r="CC199" s="37" t="e">
        <f t="shared" ref="CC199:CC253" si="75">+SUM(BR199:CB199)</f>
        <v>#N/A</v>
      </c>
    </row>
    <row r="200" spans="1:81" ht="14.4" x14ac:dyDescent="0.3">
      <c r="A200" s="74">
        <f t="shared" si="70"/>
        <v>17</v>
      </c>
      <c r="B200" s="64">
        <v>2089988980132</v>
      </c>
      <c r="C200" s="148" t="s">
        <v>237</v>
      </c>
      <c r="D200" s="64">
        <v>2089988980132</v>
      </c>
      <c r="E200" s="17"/>
      <c r="F200" s="17" t="s">
        <v>3459</v>
      </c>
      <c r="G200" s="17">
        <v>8</v>
      </c>
      <c r="H200" s="64"/>
      <c r="J200" s="14">
        <f>+COUNTIF(MEDIDORES!G:G,C200)</f>
        <v>33</v>
      </c>
      <c r="N200" s="15"/>
      <c r="AH200" s="20">
        <f t="shared" si="71"/>
        <v>-1</v>
      </c>
      <c r="AI200" s="30">
        <f t="shared" si="68"/>
        <v>1</v>
      </c>
      <c r="AK200" s="26" t="s">
        <v>10169</v>
      </c>
      <c r="AL200" s="31">
        <v>999590</v>
      </c>
      <c r="AN200" t="e">
        <f t="shared" si="72"/>
        <v>#N/A</v>
      </c>
      <c r="AP200" s="20" t="e">
        <f t="shared" si="69"/>
        <v>#N/A</v>
      </c>
      <c r="AU200" s="20" t="e">
        <f t="shared" ref="AU200:AU262" si="76">$CF$6&amp;INDEX($CF$10:$CF$23,MATCH(1,BR200:CB200,0),1)&amp;AP200&amp;BD200&amp;IF(BG200=1,$CF$67,IF(BN200=1,$CF$69,$CF$68))</f>
        <v>#N/A</v>
      </c>
      <c r="AV200" s="20" t="e">
        <f t="shared" si="58"/>
        <v>#N/A</v>
      </c>
      <c r="BD200" s="32" t="str">
        <f t="shared" si="73"/>
        <v/>
      </c>
      <c r="BG200" s="33">
        <v>0</v>
      </c>
      <c r="BH200" s="38">
        <v>0</v>
      </c>
      <c r="BI200" s="38">
        <v>0</v>
      </c>
      <c r="BJ200" s="38">
        <v>0</v>
      </c>
      <c r="BK200" s="38">
        <v>0</v>
      </c>
      <c r="BL200" s="38">
        <v>1</v>
      </c>
      <c r="BM200" s="39">
        <v>0</v>
      </c>
      <c r="BN200" s="36">
        <v>0</v>
      </c>
      <c r="BO200" s="36">
        <f t="shared" si="74"/>
        <v>1</v>
      </c>
      <c r="BR200" s="33" t="e">
        <f>VLOOKUP($C272,BARRAS_REGION!$AA$4:$AL$1041,1+BR$2,0)</f>
        <v>#N/A</v>
      </c>
      <c r="BS200" s="33" t="e">
        <f>VLOOKUP($C272,BARRAS_REGION!$AA$4:$AL$1041,1+BS$2,0)</f>
        <v>#N/A</v>
      </c>
      <c r="BT200" s="33" t="e">
        <f>VLOOKUP($C272,BARRAS_REGION!$AA$4:$AL$1041,1+BT$2,0)</f>
        <v>#N/A</v>
      </c>
      <c r="BU200" s="33" t="e">
        <f>VLOOKUP($C272,BARRAS_REGION!$AA$4:$AL$1041,1+BU$2,0)</f>
        <v>#N/A</v>
      </c>
      <c r="BV200" s="33" t="e">
        <f>VLOOKUP($C272,BARRAS_REGION!$AA$4:$AL$1041,1+BV$2,0)</f>
        <v>#N/A</v>
      </c>
      <c r="BW200" s="33" t="e">
        <f>VLOOKUP($C272,BARRAS_REGION!$AA$4:$AL$1041,1+BW$2,0)</f>
        <v>#N/A</v>
      </c>
      <c r="BX200" s="33" t="e">
        <f>VLOOKUP($C272,BARRAS_REGION!$AA$4:$AL$1041,1+BX$2,0)</f>
        <v>#N/A</v>
      </c>
      <c r="BY200" s="33" t="e">
        <f>VLOOKUP($C272,BARRAS_REGION!$AA$4:$AL$1041,1+BY$2,0)</f>
        <v>#N/A</v>
      </c>
      <c r="BZ200" s="33" t="e">
        <f>VLOOKUP($C272,BARRAS_REGION!$AA$4:$AL$1041,1+BZ$2,0)</f>
        <v>#N/A</v>
      </c>
      <c r="CA200" s="33" t="e">
        <f>VLOOKUP($C272,BARRAS_REGION!$AA$4:$AL$1041,1+CA$2,0)</f>
        <v>#N/A</v>
      </c>
      <c r="CB200" s="33" t="e">
        <f>VLOOKUP($C272,BARRAS_REGION!$AA$4:$AL$1041,1+CB$2,0)</f>
        <v>#N/A</v>
      </c>
      <c r="CC200" s="37" t="e">
        <f t="shared" si="75"/>
        <v>#N/A</v>
      </c>
    </row>
    <row r="201" spans="1:81" ht="14.4" x14ac:dyDescent="0.3">
      <c r="A201" s="74">
        <f t="shared" si="70"/>
        <v>17</v>
      </c>
      <c r="B201" s="64">
        <v>2089988980662</v>
      </c>
      <c r="C201" s="148" t="s">
        <v>1298</v>
      </c>
      <c r="D201" s="64">
        <v>2089988980662</v>
      </c>
      <c r="E201" s="17"/>
      <c r="F201" s="17" t="s">
        <v>3459</v>
      </c>
      <c r="G201" s="17">
        <v>8</v>
      </c>
      <c r="H201" s="64"/>
      <c r="J201" s="14">
        <f>+COUNTIF(MEDIDORES!G:G,C201)</f>
        <v>2</v>
      </c>
      <c r="N201" s="15"/>
      <c r="AH201" s="20">
        <f t="shared" si="71"/>
        <v>-1</v>
      </c>
      <c r="AI201" s="30">
        <f t="shared" si="68"/>
        <v>1</v>
      </c>
      <c r="AK201" s="26" t="s">
        <v>10172</v>
      </c>
      <c r="AL201" s="31">
        <v>999591</v>
      </c>
      <c r="AN201" t="e">
        <f t="shared" si="72"/>
        <v>#N/A</v>
      </c>
      <c r="AP201" s="20" t="e">
        <f t="shared" si="69"/>
        <v>#N/A</v>
      </c>
      <c r="AU201" s="20" t="e">
        <f t="shared" si="76"/>
        <v>#N/A</v>
      </c>
      <c r="AV201" s="20" t="e">
        <f t="shared" si="58"/>
        <v>#N/A</v>
      </c>
      <c r="BD201" s="32" t="str">
        <f t="shared" si="73"/>
        <v/>
      </c>
      <c r="BG201" s="33">
        <v>0</v>
      </c>
      <c r="BH201" s="38">
        <v>0</v>
      </c>
      <c r="BI201" s="38">
        <v>0</v>
      </c>
      <c r="BJ201" s="38">
        <v>0</v>
      </c>
      <c r="BK201" s="38">
        <v>0</v>
      </c>
      <c r="BL201" s="38">
        <v>1</v>
      </c>
      <c r="BM201" s="39">
        <v>0</v>
      </c>
      <c r="BN201" s="36">
        <v>0</v>
      </c>
      <c r="BO201" s="36">
        <f t="shared" si="74"/>
        <v>1</v>
      </c>
      <c r="BR201" s="33" t="e">
        <f>VLOOKUP($C273,BARRAS_REGION!$AA$4:$AL$1041,1+BR$2,0)</f>
        <v>#N/A</v>
      </c>
      <c r="BS201" s="33" t="e">
        <f>VLOOKUP($C273,BARRAS_REGION!$AA$4:$AL$1041,1+BS$2,0)</f>
        <v>#N/A</v>
      </c>
      <c r="BT201" s="33" t="e">
        <f>VLOOKUP($C273,BARRAS_REGION!$AA$4:$AL$1041,1+BT$2,0)</f>
        <v>#N/A</v>
      </c>
      <c r="BU201" s="33" t="e">
        <f>VLOOKUP($C273,BARRAS_REGION!$AA$4:$AL$1041,1+BU$2,0)</f>
        <v>#N/A</v>
      </c>
      <c r="BV201" s="33" t="e">
        <f>VLOOKUP($C273,BARRAS_REGION!$AA$4:$AL$1041,1+BV$2,0)</f>
        <v>#N/A</v>
      </c>
      <c r="BW201" s="33" t="e">
        <f>VLOOKUP($C273,BARRAS_REGION!$AA$4:$AL$1041,1+BW$2,0)</f>
        <v>#N/A</v>
      </c>
      <c r="BX201" s="33" t="e">
        <f>VLOOKUP($C273,BARRAS_REGION!$AA$4:$AL$1041,1+BX$2,0)</f>
        <v>#N/A</v>
      </c>
      <c r="BY201" s="33" t="e">
        <f>VLOOKUP($C273,BARRAS_REGION!$AA$4:$AL$1041,1+BY$2,0)</f>
        <v>#N/A</v>
      </c>
      <c r="BZ201" s="33" t="e">
        <f>VLOOKUP($C273,BARRAS_REGION!$AA$4:$AL$1041,1+BZ$2,0)</f>
        <v>#N/A</v>
      </c>
      <c r="CA201" s="33" t="e">
        <f>VLOOKUP($C273,BARRAS_REGION!$AA$4:$AL$1041,1+CA$2,0)</f>
        <v>#N/A</v>
      </c>
      <c r="CB201" s="33" t="e">
        <f>VLOOKUP($C273,BARRAS_REGION!$AA$4:$AL$1041,1+CB$2,0)</f>
        <v>#N/A</v>
      </c>
      <c r="CC201" s="37" t="e">
        <f t="shared" si="75"/>
        <v>#N/A</v>
      </c>
    </row>
    <row r="202" spans="1:81" ht="14.4" x14ac:dyDescent="0.3">
      <c r="A202" s="74">
        <f t="shared" si="70"/>
        <v>17</v>
      </c>
      <c r="B202" s="64">
        <v>2089988830132</v>
      </c>
      <c r="C202" s="68" t="s">
        <v>728</v>
      </c>
      <c r="D202" s="64">
        <v>2089988830132</v>
      </c>
      <c r="E202" s="5"/>
      <c r="F202" s="17" t="s">
        <v>3459</v>
      </c>
      <c r="G202" s="17">
        <v>8</v>
      </c>
      <c r="H202" s="64"/>
      <c r="J202" s="14">
        <f>+COUNTIF(MEDIDORES!G:G,C202)</f>
        <v>11</v>
      </c>
      <c r="N202" s="15"/>
      <c r="AH202" s="20">
        <f t="shared" si="71"/>
        <v>-1</v>
      </c>
      <c r="AI202" s="30">
        <f t="shared" si="68"/>
        <v>1</v>
      </c>
      <c r="AK202" s="26" t="s">
        <v>10173</v>
      </c>
      <c r="AL202" s="31">
        <v>999592</v>
      </c>
      <c r="AN202" t="e">
        <f t="shared" si="72"/>
        <v>#N/A</v>
      </c>
      <c r="AP202" s="20" t="e">
        <f t="shared" si="69"/>
        <v>#N/A</v>
      </c>
      <c r="AU202" s="20" t="e">
        <f t="shared" si="76"/>
        <v>#N/A</v>
      </c>
      <c r="AV202" s="20" t="e">
        <f t="shared" si="58"/>
        <v>#N/A</v>
      </c>
      <c r="BD202" s="32" t="str">
        <f t="shared" si="73"/>
        <v/>
      </c>
      <c r="BG202" s="33">
        <v>0</v>
      </c>
      <c r="BH202" s="38">
        <v>0</v>
      </c>
      <c r="BI202" s="38">
        <v>0</v>
      </c>
      <c r="BJ202" s="38">
        <v>0</v>
      </c>
      <c r="BK202" s="38">
        <v>0</v>
      </c>
      <c r="BL202" s="38">
        <v>1</v>
      </c>
      <c r="BM202" s="39">
        <v>0</v>
      </c>
      <c r="BN202" s="36">
        <v>0</v>
      </c>
      <c r="BO202" s="36">
        <f t="shared" si="74"/>
        <v>1</v>
      </c>
      <c r="BR202" s="33" t="e">
        <f>VLOOKUP($C274,BARRAS_REGION!$AA$4:$AL$1041,1+BR$2,0)</f>
        <v>#N/A</v>
      </c>
      <c r="BS202" s="33" t="e">
        <f>VLOOKUP($C274,BARRAS_REGION!$AA$4:$AL$1041,1+BS$2,0)</f>
        <v>#N/A</v>
      </c>
      <c r="BT202" s="33" t="e">
        <f>VLOOKUP($C274,BARRAS_REGION!$AA$4:$AL$1041,1+BT$2,0)</f>
        <v>#N/A</v>
      </c>
      <c r="BU202" s="33" t="e">
        <f>VLOOKUP($C274,BARRAS_REGION!$AA$4:$AL$1041,1+BU$2,0)</f>
        <v>#N/A</v>
      </c>
      <c r="BV202" s="33" t="e">
        <f>VLOOKUP($C274,BARRAS_REGION!$AA$4:$AL$1041,1+BV$2,0)</f>
        <v>#N/A</v>
      </c>
      <c r="BW202" s="33" t="e">
        <f>VLOOKUP($C274,BARRAS_REGION!$AA$4:$AL$1041,1+BW$2,0)</f>
        <v>#N/A</v>
      </c>
      <c r="BX202" s="33" t="e">
        <f>VLOOKUP($C274,BARRAS_REGION!$AA$4:$AL$1041,1+BX$2,0)</f>
        <v>#N/A</v>
      </c>
      <c r="BY202" s="33" t="e">
        <f>VLOOKUP($C274,BARRAS_REGION!$AA$4:$AL$1041,1+BY$2,0)</f>
        <v>#N/A</v>
      </c>
      <c r="BZ202" s="33" t="e">
        <f>VLOOKUP($C274,BARRAS_REGION!$AA$4:$AL$1041,1+BZ$2,0)</f>
        <v>#N/A</v>
      </c>
      <c r="CA202" s="33" t="e">
        <f>VLOOKUP($C274,BARRAS_REGION!$AA$4:$AL$1041,1+CA$2,0)</f>
        <v>#N/A</v>
      </c>
      <c r="CB202" s="33" t="e">
        <f>VLOOKUP($C274,BARRAS_REGION!$AA$4:$AL$1041,1+CB$2,0)</f>
        <v>#N/A</v>
      </c>
      <c r="CC202" s="37" t="e">
        <f t="shared" si="75"/>
        <v>#N/A</v>
      </c>
    </row>
    <row r="203" spans="1:81" ht="14.4" x14ac:dyDescent="0.3">
      <c r="A203" s="74">
        <f t="shared" si="70"/>
        <v>17</v>
      </c>
      <c r="B203" s="64">
        <v>2079988780132</v>
      </c>
      <c r="C203" s="149" t="s">
        <v>1639</v>
      </c>
      <c r="D203" s="64">
        <v>2079988780132</v>
      </c>
      <c r="E203" s="18"/>
      <c r="F203" s="17" t="s">
        <v>3456</v>
      </c>
      <c r="G203" s="17">
        <v>7</v>
      </c>
      <c r="H203" s="64"/>
      <c r="J203" s="14">
        <f>+COUNTIF(MEDIDORES!G:G,C203)</f>
        <v>55</v>
      </c>
      <c r="N203" s="15"/>
      <c r="AH203" s="20">
        <f t="shared" si="71"/>
        <v>-1</v>
      </c>
      <c r="AI203" s="30">
        <f t="shared" si="68"/>
        <v>1</v>
      </c>
      <c r="AK203" s="26" t="s">
        <v>10235</v>
      </c>
      <c r="AL203" s="31">
        <v>999593</v>
      </c>
      <c r="AN203" t="e">
        <f t="shared" si="72"/>
        <v>#N/A</v>
      </c>
      <c r="AP203" s="20" t="e">
        <f t="shared" si="69"/>
        <v>#N/A</v>
      </c>
      <c r="AU203" s="20" t="e">
        <f t="shared" si="76"/>
        <v>#N/A</v>
      </c>
      <c r="AV203" s="20" t="e">
        <f t="shared" si="58"/>
        <v>#N/A</v>
      </c>
      <c r="BD203" s="32" t="str">
        <f t="shared" si="73"/>
        <v/>
      </c>
      <c r="BG203" s="33">
        <v>0</v>
      </c>
      <c r="BH203" s="38">
        <v>0</v>
      </c>
      <c r="BI203" s="38">
        <v>0</v>
      </c>
      <c r="BJ203" s="38">
        <v>0</v>
      </c>
      <c r="BK203" s="38">
        <v>0</v>
      </c>
      <c r="BL203" s="38">
        <v>1</v>
      </c>
      <c r="BM203" s="39">
        <v>0</v>
      </c>
      <c r="BN203" s="36">
        <v>0</v>
      </c>
      <c r="BO203" s="36">
        <f t="shared" si="74"/>
        <v>1</v>
      </c>
      <c r="BR203" s="33" t="e">
        <f>VLOOKUP($C275,BARRAS_REGION!$AA$4:$AL$1041,1+BR$2,0)</f>
        <v>#N/A</v>
      </c>
      <c r="BS203" s="33" t="e">
        <f>VLOOKUP($C275,BARRAS_REGION!$AA$4:$AL$1041,1+BS$2,0)</f>
        <v>#N/A</v>
      </c>
      <c r="BT203" s="33" t="e">
        <f>VLOOKUP($C275,BARRAS_REGION!$AA$4:$AL$1041,1+BT$2,0)</f>
        <v>#N/A</v>
      </c>
      <c r="BU203" s="33" t="e">
        <f>VLOOKUP($C275,BARRAS_REGION!$AA$4:$AL$1041,1+BU$2,0)</f>
        <v>#N/A</v>
      </c>
      <c r="BV203" s="33" t="e">
        <f>VLOOKUP($C275,BARRAS_REGION!$AA$4:$AL$1041,1+BV$2,0)</f>
        <v>#N/A</v>
      </c>
      <c r="BW203" s="33" t="e">
        <f>VLOOKUP($C275,BARRAS_REGION!$AA$4:$AL$1041,1+BW$2,0)</f>
        <v>#N/A</v>
      </c>
      <c r="BX203" s="33" t="e">
        <f>VLOOKUP($C275,BARRAS_REGION!$AA$4:$AL$1041,1+BX$2,0)</f>
        <v>#N/A</v>
      </c>
      <c r="BY203" s="33" t="e">
        <f>VLOOKUP($C275,BARRAS_REGION!$AA$4:$AL$1041,1+BY$2,0)</f>
        <v>#N/A</v>
      </c>
      <c r="BZ203" s="33" t="e">
        <f>VLOOKUP($C275,BARRAS_REGION!$AA$4:$AL$1041,1+BZ$2,0)</f>
        <v>#N/A</v>
      </c>
      <c r="CA203" s="33" t="e">
        <f>VLOOKUP($C275,BARRAS_REGION!$AA$4:$AL$1041,1+CA$2,0)</f>
        <v>#N/A</v>
      </c>
      <c r="CB203" s="33" t="e">
        <f>VLOOKUP($C275,BARRAS_REGION!$AA$4:$AL$1041,1+CB$2,0)</f>
        <v>#N/A</v>
      </c>
      <c r="CC203" s="37" t="e">
        <f t="shared" si="75"/>
        <v>#N/A</v>
      </c>
    </row>
    <row r="204" spans="1:81" ht="14.4" x14ac:dyDescent="0.3">
      <c r="A204" s="74">
        <f t="shared" si="70"/>
        <v>17</v>
      </c>
      <c r="B204" s="64">
        <v>2089988630132</v>
      </c>
      <c r="C204" s="148" t="s">
        <v>238</v>
      </c>
      <c r="D204" s="64">
        <v>2089988630132</v>
      </c>
      <c r="E204" s="17"/>
      <c r="F204" s="17" t="s">
        <v>3459</v>
      </c>
      <c r="G204" s="17">
        <v>8</v>
      </c>
      <c r="H204" s="64"/>
      <c r="J204" s="14">
        <f>+COUNTIF(MEDIDORES!G:G,C204)</f>
        <v>28</v>
      </c>
      <c r="N204" s="15"/>
      <c r="AH204" s="20">
        <f t="shared" si="71"/>
        <v>-1</v>
      </c>
      <c r="AI204" s="30">
        <f t="shared" si="68"/>
        <v>1</v>
      </c>
      <c r="AK204" s="26" t="s">
        <v>10293</v>
      </c>
      <c r="AL204" s="31">
        <v>999594</v>
      </c>
      <c r="AN204" t="e">
        <f t="shared" si="72"/>
        <v>#N/A</v>
      </c>
      <c r="AP204" s="20" t="e">
        <f t="shared" si="69"/>
        <v>#N/A</v>
      </c>
      <c r="AU204" s="20" t="e">
        <f t="shared" si="76"/>
        <v>#N/A</v>
      </c>
      <c r="AV204" s="20" t="e">
        <f t="shared" si="58"/>
        <v>#N/A</v>
      </c>
      <c r="BD204" s="32" t="str">
        <f t="shared" si="73"/>
        <v/>
      </c>
      <c r="BG204" s="33">
        <v>0</v>
      </c>
      <c r="BH204" s="38">
        <v>0</v>
      </c>
      <c r="BI204" s="38">
        <v>0</v>
      </c>
      <c r="BJ204" s="38">
        <v>0</v>
      </c>
      <c r="BK204" s="38">
        <v>0</v>
      </c>
      <c r="BL204" s="38">
        <v>0</v>
      </c>
      <c r="BM204" s="39">
        <v>0</v>
      </c>
      <c r="BN204" s="36">
        <v>1</v>
      </c>
      <c r="BO204" s="36">
        <f t="shared" si="74"/>
        <v>1</v>
      </c>
      <c r="BR204" s="33" t="e">
        <f>VLOOKUP($C276,BARRAS_REGION!$AA$4:$AL$1041,1+BR$2,0)</f>
        <v>#N/A</v>
      </c>
      <c r="BS204" s="33" t="e">
        <f>VLOOKUP($C276,BARRAS_REGION!$AA$4:$AL$1041,1+BS$2,0)</f>
        <v>#N/A</v>
      </c>
      <c r="BT204" s="33" t="e">
        <f>VLOOKUP($C276,BARRAS_REGION!$AA$4:$AL$1041,1+BT$2,0)</f>
        <v>#N/A</v>
      </c>
      <c r="BU204" s="33" t="e">
        <f>VLOOKUP($C276,BARRAS_REGION!$AA$4:$AL$1041,1+BU$2,0)</f>
        <v>#N/A</v>
      </c>
      <c r="BV204" s="33" t="e">
        <f>VLOOKUP($C276,BARRAS_REGION!$AA$4:$AL$1041,1+BV$2,0)</f>
        <v>#N/A</v>
      </c>
      <c r="BW204" s="33" t="e">
        <f>VLOOKUP($C276,BARRAS_REGION!$AA$4:$AL$1041,1+BW$2,0)</f>
        <v>#N/A</v>
      </c>
      <c r="BX204" s="33" t="e">
        <f>VLOOKUP($C276,BARRAS_REGION!$AA$4:$AL$1041,1+BX$2,0)</f>
        <v>#N/A</v>
      </c>
      <c r="BY204" s="33" t="e">
        <f>VLOOKUP($C276,BARRAS_REGION!$AA$4:$AL$1041,1+BY$2,0)</f>
        <v>#N/A</v>
      </c>
      <c r="BZ204" s="33" t="e">
        <f>VLOOKUP($C276,BARRAS_REGION!$AA$4:$AL$1041,1+BZ$2,0)</f>
        <v>#N/A</v>
      </c>
      <c r="CA204" s="33" t="e">
        <f>VLOOKUP($C276,BARRAS_REGION!$AA$4:$AL$1041,1+CA$2,0)</f>
        <v>#N/A</v>
      </c>
      <c r="CB204" s="33" t="e">
        <f>VLOOKUP($C276,BARRAS_REGION!$AA$4:$AL$1041,1+CB$2,0)</f>
        <v>#N/A</v>
      </c>
      <c r="CC204" s="37" t="e">
        <f t="shared" si="75"/>
        <v>#N/A</v>
      </c>
    </row>
    <row r="205" spans="1:81" ht="14.4" x14ac:dyDescent="0.3">
      <c r="A205" s="74">
        <f t="shared" si="70"/>
        <v>17</v>
      </c>
      <c r="B205" s="64">
        <v>2099988330132</v>
      </c>
      <c r="C205" s="68" t="s">
        <v>8353</v>
      </c>
      <c r="D205" s="64">
        <v>2099988330132</v>
      </c>
      <c r="E205" s="18"/>
      <c r="F205" s="17" t="s">
        <v>6554</v>
      </c>
      <c r="G205" s="17">
        <v>9</v>
      </c>
      <c r="H205" s="64"/>
      <c r="J205" s="14">
        <f>+COUNTIF(MEDIDORES!G:G,C205)</f>
        <v>5</v>
      </c>
      <c r="N205" s="15"/>
      <c r="AH205" s="20">
        <f t="shared" si="71"/>
        <v>-1</v>
      </c>
      <c r="AI205" s="30">
        <f t="shared" si="68"/>
        <v>1</v>
      </c>
      <c r="AK205" s="26" t="s">
        <v>10293</v>
      </c>
      <c r="AL205" s="31">
        <v>999595</v>
      </c>
      <c r="AN205" t="e">
        <f t="shared" si="72"/>
        <v>#N/A</v>
      </c>
      <c r="AP205" s="20" t="e">
        <f t="shared" si="69"/>
        <v>#N/A</v>
      </c>
      <c r="AU205" s="20" t="e">
        <f t="shared" si="76"/>
        <v>#N/A</v>
      </c>
      <c r="AV205" s="20" t="e">
        <f t="shared" si="58"/>
        <v>#N/A</v>
      </c>
      <c r="BD205" s="32" t="str">
        <f t="shared" si="73"/>
        <v/>
      </c>
      <c r="BG205" s="33">
        <v>0</v>
      </c>
      <c r="BH205" s="38">
        <v>0</v>
      </c>
      <c r="BI205" s="38">
        <v>0</v>
      </c>
      <c r="BJ205" s="38">
        <v>0</v>
      </c>
      <c r="BK205" s="38">
        <v>0</v>
      </c>
      <c r="BL205" s="38">
        <v>1</v>
      </c>
      <c r="BM205" s="39">
        <v>0</v>
      </c>
      <c r="BN205" s="36">
        <v>0</v>
      </c>
      <c r="BO205" s="36">
        <f t="shared" si="74"/>
        <v>1</v>
      </c>
      <c r="BR205" s="33" t="e">
        <f>VLOOKUP($C277,BARRAS_REGION!$AA$4:$AL$1041,1+BR$2,0)</f>
        <v>#N/A</v>
      </c>
      <c r="BS205" s="33" t="e">
        <f>VLOOKUP($C277,BARRAS_REGION!$AA$4:$AL$1041,1+BS$2,0)</f>
        <v>#N/A</v>
      </c>
      <c r="BT205" s="33" t="e">
        <f>VLOOKUP($C277,BARRAS_REGION!$AA$4:$AL$1041,1+BT$2,0)</f>
        <v>#N/A</v>
      </c>
      <c r="BU205" s="33" t="e">
        <f>VLOOKUP($C277,BARRAS_REGION!$AA$4:$AL$1041,1+BU$2,0)</f>
        <v>#N/A</v>
      </c>
      <c r="BV205" s="33" t="e">
        <f>VLOOKUP($C277,BARRAS_REGION!$AA$4:$AL$1041,1+BV$2,0)</f>
        <v>#N/A</v>
      </c>
      <c r="BW205" s="33" t="e">
        <f>VLOOKUP($C277,BARRAS_REGION!$AA$4:$AL$1041,1+BW$2,0)</f>
        <v>#N/A</v>
      </c>
      <c r="BX205" s="33" t="e">
        <f>VLOOKUP($C277,BARRAS_REGION!$AA$4:$AL$1041,1+BX$2,0)</f>
        <v>#N/A</v>
      </c>
      <c r="BY205" s="33" t="e">
        <f>VLOOKUP($C277,BARRAS_REGION!$AA$4:$AL$1041,1+BY$2,0)</f>
        <v>#N/A</v>
      </c>
      <c r="BZ205" s="33" t="e">
        <f>VLOOKUP($C277,BARRAS_REGION!$AA$4:$AL$1041,1+BZ$2,0)</f>
        <v>#N/A</v>
      </c>
      <c r="CA205" s="33" t="e">
        <f>VLOOKUP($C277,BARRAS_REGION!$AA$4:$AL$1041,1+CA$2,0)</f>
        <v>#N/A</v>
      </c>
      <c r="CB205" s="33" t="e">
        <f>VLOOKUP($C277,BARRAS_REGION!$AA$4:$AL$1041,1+CB$2,0)</f>
        <v>#N/A</v>
      </c>
      <c r="CC205" s="37" t="e">
        <f t="shared" si="75"/>
        <v>#N/A</v>
      </c>
    </row>
    <row r="206" spans="1:81" ht="14.4" x14ac:dyDescent="0.3">
      <c r="A206" s="74">
        <f t="shared" si="70"/>
        <v>17</v>
      </c>
      <c r="B206" s="64">
        <v>2099988330232</v>
      </c>
      <c r="C206" s="68" t="s">
        <v>713</v>
      </c>
      <c r="D206" s="64">
        <v>2099988330232</v>
      </c>
      <c r="E206" s="18" t="s">
        <v>1067</v>
      </c>
      <c r="F206" s="17" t="s">
        <v>6554</v>
      </c>
      <c r="G206" s="17">
        <v>9</v>
      </c>
      <c r="H206" s="64"/>
      <c r="J206" s="14">
        <f>+COUNTIF(MEDIDORES!G:G,C206)</f>
        <v>8</v>
      </c>
      <c r="N206" s="15"/>
      <c r="AH206" s="20">
        <f t="shared" si="71"/>
        <v>-1</v>
      </c>
      <c r="AI206" s="30">
        <f t="shared" si="68"/>
        <v>1</v>
      </c>
      <c r="AK206" s="26" t="s">
        <v>10294</v>
      </c>
      <c r="AL206" s="31">
        <v>999596</v>
      </c>
      <c r="AN206" t="e">
        <f t="shared" si="72"/>
        <v>#N/A</v>
      </c>
      <c r="AP206" s="20" t="e">
        <f t="shared" si="69"/>
        <v>#N/A</v>
      </c>
      <c r="AU206" s="20" t="e">
        <f t="shared" si="76"/>
        <v>#N/A</v>
      </c>
      <c r="AV206" s="20" t="e">
        <f t="shared" si="58"/>
        <v>#N/A</v>
      </c>
      <c r="BD206" s="32" t="str">
        <f t="shared" si="73"/>
        <v/>
      </c>
      <c r="BG206" s="33">
        <v>0</v>
      </c>
      <c r="BH206" s="38">
        <v>0</v>
      </c>
      <c r="BI206" s="38">
        <v>0</v>
      </c>
      <c r="BJ206" s="38">
        <v>0</v>
      </c>
      <c r="BK206" s="38">
        <v>0</v>
      </c>
      <c r="BL206" s="38">
        <v>1</v>
      </c>
      <c r="BM206" s="39">
        <v>0</v>
      </c>
      <c r="BN206" s="36">
        <v>0</v>
      </c>
      <c r="BO206" s="36">
        <f t="shared" si="74"/>
        <v>1</v>
      </c>
      <c r="BR206" s="33" t="e">
        <f>VLOOKUP($C278,BARRAS_REGION!$AA$4:$AL$1041,1+BR$2,0)</f>
        <v>#N/A</v>
      </c>
      <c r="BS206" s="33" t="e">
        <f>VLOOKUP($C278,BARRAS_REGION!$AA$4:$AL$1041,1+BS$2,0)</f>
        <v>#N/A</v>
      </c>
      <c r="BT206" s="33" t="e">
        <f>VLOOKUP($C278,BARRAS_REGION!$AA$4:$AL$1041,1+BT$2,0)</f>
        <v>#N/A</v>
      </c>
      <c r="BU206" s="33" t="e">
        <f>VLOOKUP($C278,BARRAS_REGION!$AA$4:$AL$1041,1+BU$2,0)</f>
        <v>#N/A</v>
      </c>
      <c r="BV206" s="33" t="e">
        <f>VLOOKUP($C278,BARRAS_REGION!$AA$4:$AL$1041,1+BV$2,0)</f>
        <v>#N/A</v>
      </c>
      <c r="BW206" s="33" t="e">
        <f>VLOOKUP($C278,BARRAS_REGION!$AA$4:$AL$1041,1+BW$2,0)</f>
        <v>#N/A</v>
      </c>
      <c r="BX206" s="33" t="e">
        <f>VLOOKUP($C278,BARRAS_REGION!$AA$4:$AL$1041,1+BX$2,0)</f>
        <v>#N/A</v>
      </c>
      <c r="BY206" s="33" t="e">
        <f>VLOOKUP($C278,BARRAS_REGION!$AA$4:$AL$1041,1+BY$2,0)</f>
        <v>#N/A</v>
      </c>
      <c r="BZ206" s="33" t="e">
        <f>VLOOKUP($C278,BARRAS_REGION!$AA$4:$AL$1041,1+BZ$2,0)</f>
        <v>#N/A</v>
      </c>
      <c r="CA206" s="33" t="e">
        <f>VLOOKUP($C278,BARRAS_REGION!$AA$4:$AL$1041,1+CA$2,0)</f>
        <v>#N/A</v>
      </c>
      <c r="CB206" s="33" t="e">
        <f>VLOOKUP($C278,BARRAS_REGION!$AA$4:$AL$1041,1+CB$2,0)</f>
        <v>#N/A</v>
      </c>
      <c r="CC206" s="37" t="e">
        <f t="shared" si="75"/>
        <v>#N/A</v>
      </c>
    </row>
    <row r="207" spans="1:81" ht="14.4" x14ac:dyDescent="0.3">
      <c r="A207" s="74">
        <f t="shared" si="70"/>
        <v>17</v>
      </c>
      <c r="B207" s="64">
        <v>2079988280132</v>
      </c>
      <c r="C207" s="68" t="s">
        <v>1732</v>
      </c>
      <c r="D207" s="64">
        <v>2079988280132</v>
      </c>
      <c r="E207" s="17"/>
      <c r="F207" s="17" t="s">
        <v>3442</v>
      </c>
      <c r="G207" s="17">
        <v>13</v>
      </c>
      <c r="H207" s="64"/>
      <c r="J207" s="14">
        <f>+COUNTIF(MEDIDORES!G:G,C207)</f>
        <v>41</v>
      </c>
      <c r="N207" s="15"/>
      <c r="AH207" s="20">
        <f t="shared" si="71"/>
        <v>-1</v>
      </c>
      <c r="AI207" s="30">
        <f t="shared" si="68"/>
        <v>1</v>
      </c>
      <c r="AK207" s="26" t="s">
        <v>10295</v>
      </c>
      <c r="AL207" s="31">
        <v>999597</v>
      </c>
      <c r="AN207" t="e">
        <f t="shared" si="72"/>
        <v>#N/A</v>
      </c>
      <c r="AP207" s="20" t="e">
        <f t="shared" si="69"/>
        <v>#N/A</v>
      </c>
      <c r="AU207" s="20" t="e">
        <f t="shared" si="76"/>
        <v>#N/A</v>
      </c>
      <c r="AV207" s="20" t="e">
        <f t="shared" si="58"/>
        <v>#N/A</v>
      </c>
      <c r="BD207" s="32" t="str">
        <f t="shared" si="73"/>
        <v/>
      </c>
      <c r="BG207" s="33">
        <v>0</v>
      </c>
      <c r="BH207" s="38">
        <v>0</v>
      </c>
      <c r="BI207" s="38">
        <v>0</v>
      </c>
      <c r="BJ207" s="38">
        <v>0</v>
      </c>
      <c r="BK207" s="38">
        <v>0</v>
      </c>
      <c r="BL207" s="38">
        <v>1</v>
      </c>
      <c r="BM207" s="39">
        <v>0</v>
      </c>
      <c r="BN207" s="36">
        <v>0</v>
      </c>
      <c r="BO207" s="36">
        <f t="shared" si="74"/>
        <v>1</v>
      </c>
      <c r="BR207" s="33" t="e">
        <f>VLOOKUP($C279,BARRAS_REGION!$AA$4:$AL$1041,1+BR$2,0)</f>
        <v>#N/A</v>
      </c>
      <c r="BS207" s="33" t="e">
        <f>VLOOKUP($C279,BARRAS_REGION!$AA$4:$AL$1041,1+BS$2,0)</f>
        <v>#N/A</v>
      </c>
      <c r="BT207" s="33" t="e">
        <f>VLOOKUP($C279,BARRAS_REGION!$AA$4:$AL$1041,1+BT$2,0)</f>
        <v>#N/A</v>
      </c>
      <c r="BU207" s="33" t="e">
        <f>VLOOKUP($C279,BARRAS_REGION!$AA$4:$AL$1041,1+BU$2,0)</f>
        <v>#N/A</v>
      </c>
      <c r="BV207" s="33" t="e">
        <f>VLOOKUP($C279,BARRAS_REGION!$AA$4:$AL$1041,1+BV$2,0)</f>
        <v>#N/A</v>
      </c>
      <c r="BW207" s="33" t="e">
        <f>VLOOKUP($C279,BARRAS_REGION!$AA$4:$AL$1041,1+BW$2,0)</f>
        <v>#N/A</v>
      </c>
      <c r="BX207" s="33" t="e">
        <f>VLOOKUP($C279,BARRAS_REGION!$AA$4:$AL$1041,1+BX$2,0)</f>
        <v>#N/A</v>
      </c>
      <c r="BY207" s="33" t="e">
        <f>VLOOKUP($C279,BARRAS_REGION!$AA$4:$AL$1041,1+BY$2,0)</f>
        <v>#N/A</v>
      </c>
      <c r="BZ207" s="33" t="e">
        <f>VLOOKUP($C279,BARRAS_REGION!$AA$4:$AL$1041,1+BZ$2,0)</f>
        <v>#N/A</v>
      </c>
      <c r="CA207" s="33" t="e">
        <f>VLOOKUP($C279,BARRAS_REGION!$AA$4:$AL$1041,1+CA$2,0)</f>
        <v>#N/A</v>
      </c>
      <c r="CB207" s="33" t="e">
        <f>VLOOKUP($C279,BARRAS_REGION!$AA$4:$AL$1041,1+CB$2,0)</f>
        <v>#N/A</v>
      </c>
      <c r="CC207" s="37" t="e">
        <f t="shared" si="75"/>
        <v>#N/A</v>
      </c>
    </row>
    <row r="208" spans="1:81" ht="14.4" x14ac:dyDescent="0.3">
      <c r="A208" s="74">
        <f t="shared" si="70"/>
        <v>17</v>
      </c>
      <c r="B208" s="64">
        <v>2149999831114</v>
      </c>
      <c r="C208" s="68" t="s">
        <v>12653</v>
      </c>
      <c r="D208" s="64">
        <v>2149999831114</v>
      </c>
      <c r="E208" s="17"/>
      <c r="F208" s="17" t="s">
        <v>3459</v>
      </c>
      <c r="G208" s="17">
        <v>8</v>
      </c>
      <c r="H208" s="64"/>
      <c r="J208" s="14">
        <f>+COUNTIF(MEDIDORES!G:G,C208)</f>
        <v>5</v>
      </c>
      <c r="N208" s="15"/>
      <c r="AH208" s="20">
        <f t="shared" si="71"/>
        <v>-1</v>
      </c>
      <c r="AI208" s="30">
        <f t="shared" si="68"/>
        <v>1</v>
      </c>
      <c r="AK208" s="26" t="s">
        <v>10296</v>
      </c>
      <c r="AL208" s="31">
        <v>999599</v>
      </c>
      <c r="AN208" t="e">
        <f t="shared" si="72"/>
        <v>#N/A</v>
      </c>
      <c r="AP208" s="20" t="e">
        <f t="shared" si="69"/>
        <v>#N/A</v>
      </c>
      <c r="AU208" s="20" t="e">
        <f t="shared" si="76"/>
        <v>#N/A</v>
      </c>
      <c r="AV208" s="20" t="e">
        <f t="shared" si="58"/>
        <v>#N/A</v>
      </c>
      <c r="BD208" s="32" t="str">
        <f t="shared" si="73"/>
        <v/>
      </c>
      <c r="BG208" s="33">
        <v>0</v>
      </c>
      <c r="BH208" s="38">
        <v>0</v>
      </c>
      <c r="BI208" s="38">
        <v>0</v>
      </c>
      <c r="BJ208" s="38">
        <v>0</v>
      </c>
      <c r="BK208" s="38">
        <v>0</v>
      </c>
      <c r="BL208" s="38">
        <v>1</v>
      </c>
      <c r="BM208" s="39">
        <v>0</v>
      </c>
      <c r="BN208" s="36">
        <v>0</v>
      </c>
      <c r="BO208" s="36">
        <f t="shared" si="74"/>
        <v>1</v>
      </c>
      <c r="BR208" s="33" t="e">
        <f>VLOOKUP($C280,BARRAS_REGION!$AA$4:$AL$1041,1+BR$2,0)</f>
        <v>#N/A</v>
      </c>
      <c r="BS208" s="33" t="e">
        <f>VLOOKUP($C280,BARRAS_REGION!$AA$4:$AL$1041,1+BS$2,0)</f>
        <v>#N/A</v>
      </c>
      <c r="BT208" s="33" t="e">
        <f>VLOOKUP($C280,BARRAS_REGION!$AA$4:$AL$1041,1+BT$2,0)</f>
        <v>#N/A</v>
      </c>
      <c r="BU208" s="33" t="e">
        <f>VLOOKUP($C280,BARRAS_REGION!$AA$4:$AL$1041,1+BU$2,0)</f>
        <v>#N/A</v>
      </c>
      <c r="BV208" s="33" t="e">
        <f>VLOOKUP($C280,BARRAS_REGION!$AA$4:$AL$1041,1+BV$2,0)</f>
        <v>#N/A</v>
      </c>
      <c r="BW208" s="33" t="e">
        <f>VLOOKUP($C280,BARRAS_REGION!$AA$4:$AL$1041,1+BW$2,0)</f>
        <v>#N/A</v>
      </c>
      <c r="BX208" s="33" t="e">
        <f>VLOOKUP($C280,BARRAS_REGION!$AA$4:$AL$1041,1+BX$2,0)</f>
        <v>#N/A</v>
      </c>
      <c r="BY208" s="33" t="e">
        <f>VLOOKUP($C280,BARRAS_REGION!$AA$4:$AL$1041,1+BY$2,0)</f>
        <v>#N/A</v>
      </c>
      <c r="BZ208" s="33" t="e">
        <f>VLOOKUP($C280,BARRAS_REGION!$AA$4:$AL$1041,1+BZ$2,0)</f>
        <v>#N/A</v>
      </c>
      <c r="CA208" s="33" t="e">
        <f>VLOOKUP($C280,BARRAS_REGION!$AA$4:$AL$1041,1+CA$2,0)</f>
        <v>#N/A</v>
      </c>
      <c r="CB208" s="33" t="e">
        <f>VLOOKUP($C280,BARRAS_REGION!$AA$4:$AL$1041,1+CB$2,0)</f>
        <v>#N/A</v>
      </c>
      <c r="CC208" s="37" t="e">
        <f t="shared" si="75"/>
        <v>#N/A</v>
      </c>
    </row>
    <row r="209" spans="1:81" ht="14.4" x14ac:dyDescent="0.3">
      <c r="A209" s="74">
        <f t="shared" si="70"/>
        <v>17</v>
      </c>
      <c r="B209" s="64">
        <v>2089987980232</v>
      </c>
      <c r="C209" s="148" t="s">
        <v>712</v>
      </c>
      <c r="D209" s="64">
        <v>2089987980232</v>
      </c>
      <c r="E209" s="17"/>
      <c r="F209" s="17" t="s">
        <v>3459</v>
      </c>
      <c r="G209" s="17">
        <v>8</v>
      </c>
      <c r="H209" s="64"/>
      <c r="J209" s="14">
        <f>+COUNTIF(MEDIDORES!G:G,C209)</f>
        <v>12</v>
      </c>
      <c r="N209" s="15"/>
      <c r="AH209" s="20">
        <f t="shared" si="71"/>
        <v>-1</v>
      </c>
      <c r="AI209" s="30">
        <f t="shared" si="68"/>
        <v>1</v>
      </c>
      <c r="AK209" s="26" t="s">
        <v>10295</v>
      </c>
      <c r="AL209" s="31">
        <v>999604</v>
      </c>
      <c r="AN209" t="e">
        <f t="shared" si="72"/>
        <v>#N/A</v>
      </c>
      <c r="AP209" s="20" t="e">
        <f t="shared" si="69"/>
        <v>#N/A</v>
      </c>
      <c r="AU209" s="20" t="e">
        <f t="shared" si="76"/>
        <v>#N/A</v>
      </c>
      <c r="AV209" s="20" t="e">
        <f t="shared" si="58"/>
        <v>#N/A</v>
      </c>
      <c r="BD209" s="32" t="str">
        <f t="shared" si="73"/>
        <v/>
      </c>
      <c r="BG209" s="33">
        <v>0</v>
      </c>
      <c r="BH209" s="38">
        <v>0</v>
      </c>
      <c r="BI209" s="38">
        <v>0</v>
      </c>
      <c r="BJ209" s="38">
        <v>0</v>
      </c>
      <c r="BK209" s="38">
        <v>0</v>
      </c>
      <c r="BL209" s="38">
        <v>1</v>
      </c>
      <c r="BM209" s="39">
        <v>0</v>
      </c>
      <c r="BN209" s="36">
        <v>0</v>
      </c>
      <c r="BO209" s="36">
        <f t="shared" si="74"/>
        <v>1</v>
      </c>
      <c r="BR209" s="33" t="e">
        <f>VLOOKUP($C281,BARRAS_REGION!$AA$4:$AL$1041,1+BR$2,0)</f>
        <v>#N/A</v>
      </c>
      <c r="BS209" s="33" t="e">
        <f>VLOOKUP($C281,BARRAS_REGION!$AA$4:$AL$1041,1+BS$2,0)</f>
        <v>#N/A</v>
      </c>
      <c r="BT209" s="33" t="e">
        <f>VLOOKUP($C281,BARRAS_REGION!$AA$4:$AL$1041,1+BT$2,0)</f>
        <v>#N/A</v>
      </c>
      <c r="BU209" s="33" t="e">
        <f>VLOOKUP($C281,BARRAS_REGION!$AA$4:$AL$1041,1+BU$2,0)</f>
        <v>#N/A</v>
      </c>
      <c r="BV209" s="33" t="e">
        <f>VLOOKUP($C281,BARRAS_REGION!$AA$4:$AL$1041,1+BV$2,0)</f>
        <v>#N/A</v>
      </c>
      <c r="BW209" s="33" t="e">
        <f>VLOOKUP($C281,BARRAS_REGION!$AA$4:$AL$1041,1+BW$2,0)</f>
        <v>#N/A</v>
      </c>
      <c r="BX209" s="33" t="e">
        <f>VLOOKUP($C281,BARRAS_REGION!$AA$4:$AL$1041,1+BX$2,0)</f>
        <v>#N/A</v>
      </c>
      <c r="BY209" s="33" t="e">
        <f>VLOOKUP($C281,BARRAS_REGION!$AA$4:$AL$1041,1+BY$2,0)</f>
        <v>#N/A</v>
      </c>
      <c r="BZ209" s="33" t="e">
        <f>VLOOKUP($C281,BARRAS_REGION!$AA$4:$AL$1041,1+BZ$2,0)</f>
        <v>#N/A</v>
      </c>
      <c r="CA209" s="33" t="e">
        <f>VLOOKUP($C281,BARRAS_REGION!$AA$4:$AL$1041,1+CA$2,0)</f>
        <v>#N/A</v>
      </c>
      <c r="CB209" s="33" t="e">
        <f>VLOOKUP($C281,BARRAS_REGION!$AA$4:$AL$1041,1+CB$2,0)</f>
        <v>#N/A</v>
      </c>
      <c r="CC209" s="37" t="e">
        <f t="shared" si="75"/>
        <v>#N/A</v>
      </c>
    </row>
    <row r="210" spans="1:81" ht="14.4" x14ac:dyDescent="0.3">
      <c r="A210" s="74">
        <f t="shared" si="70"/>
        <v>17</v>
      </c>
      <c r="B210" s="64">
        <v>2099987930132</v>
      </c>
      <c r="C210" s="68" t="s">
        <v>733</v>
      </c>
      <c r="D210" s="64">
        <v>2099987930132</v>
      </c>
      <c r="E210" s="18" t="s">
        <v>1066</v>
      </c>
      <c r="F210" s="17" t="s">
        <v>6554</v>
      </c>
      <c r="G210" s="17">
        <v>9</v>
      </c>
      <c r="H210" s="64"/>
      <c r="J210" s="14">
        <f>+COUNTIF(MEDIDORES!G:G,C210)</f>
        <v>14</v>
      </c>
      <c r="N210" s="15"/>
      <c r="AH210" s="20">
        <f t="shared" si="71"/>
        <v>-1</v>
      </c>
      <c r="AI210" s="30">
        <f t="shared" si="68"/>
        <v>1</v>
      </c>
      <c r="AK210" s="26" t="s">
        <v>10303</v>
      </c>
      <c r="AL210" s="31">
        <v>999605</v>
      </c>
      <c r="AN210" t="e">
        <f t="shared" si="72"/>
        <v>#N/A</v>
      </c>
      <c r="AP210" s="20" t="e">
        <f t="shared" si="69"/>
        <v>#N/A</v>
      </c>
      <c r="AU210" s="20" t="e">
        <f t="shared" si="76"/>
        <v>#N/A</v>
      </c>
      <c r="AV210" s="20" t="e">
        <f t="shared" si="58"/>
        <v>#N/A</v>
      </c>
      <c r="BD210" s="32" t="str">
        <f t="shared" si="73"/>
        <v/>
      </c>
      <c r="BG210" s="33">
        <v>0</v>
      </c>
      <c r="BH210" s="38">
        <v>0</v>
      </c>
      <c r="BI210" s="38">
        <v>0</v>
      </c>
      <c r="BJ210" s="38">
        <v>0</v>
      </c>
      <c r="BK210" s="38">
        <v>0</v>
      </c>
      <c r="BL210" s="38">
        <v>1</v>
      </c>
      <c r="BM210" s="39">
        <v>0</v>
      </c>
      <c r="BN210" s="36">
        <v>0</v>
      </c>
      <c r="BO210" s="36">
        <f t="shared" si="74"/>
        <v>1</v>
      </c>
      <c r="BR210" s="33" t="e">
        <f>VLOOKUP($C282,BARRAS_REGION!$AA$4:$AL$1041,1+BR$2,0)</f>
        <v>#N/A</v>
      </c>
      <c r="BS210" s="33" t="e">
        <f>VLOOKUP($C282,BARRAS_REGION!$AA$4:$AL$1041,1+BS$2,0)</f>
        <v>#N/A</v>
      </c>
      <c r="BT210" s="33" t="e">
        <f>VLOOKUP($C282,BARRAS_REGION!$AA$4:$AL$1041,1+BT$2,0)</f>
        <v>#N/A</v>
      </c>
      <c r="BU210" s="33" t="e">
        <f>VLOOKUP($C282,BARRAS_REGION!$AA$4:$AL$1041,1+BU$2,0)</f>
        <v>#N/A</v>
      </c>
      <c r="BV210" s="33" t="e">
        <f>VLOOKUP($C282,BARRAS_REGION!$AA$4:$AL$1041,1+BV$2,0)</f>
        <v>#N/A</v>
      </c>
      <c r="BW210" s="33" t="e">
        <f>VLOOKUP($C282,BARRAS_REGION!$AA$4:$AL$1041,1+BW$2,0)</f>
        <v>#N/A</v>
      </c>
      <c r="BX210" s="33" t="e">
        <f>VLOOKUP($C282,BARRAS_REGION!$AA$4:$AL$1041,1+BX$2,0)</f>
        <v>#N/A</v>
      </c>
      <c r="BY210" s="33" t="e">
        <f>VLOOKUP($C282,BARRAS_REGION!$AA$4:$AL$1041,1+BY$2,0)</f>
        <v>#N/A</v>
      </c>
      <c r="BZ210" s="33" t="e">
        <f>VLOOKUP($C282,BARRAS_REGION!$AA$4:$AL$1041,1+BZ$2,0)</f>
        <v>#N/A</v>
      </c>
      <c r="CA210" s="33" t="e">
        <f>VLOOKUP($C282,BARRAS_REGION!$AA$4:$AL$1041,1+CA$2,0)</f>
        <v>#N/A</v>
      </c>
      <c r="CB210" s="33" t="e">
        <f>VLOOKUP($C282,BARRAS_REGION!$AA$4:$AL$1041,1+CB$2,0)</f>
        <v>#N/A</v>
      </c>
      <c r="CC210" s="37" t="e">
        <f t="shared" si="75"/>
        <v>#N/A</v>
      </c>
    </row>
    <row r="211" spans="1:81" ht="14.4" x14ac:dyDescent="0.3">
      <c r="A211" s="74">
        <f t="shared" si="70"/>
        <v>17</v>
      </c>
      <c r="B211" s="64">
        <v>2089987880132</v>
      </c>
      <c r="C211" s="68" t="s">
        <v>441</v>
      </c>
      <c r="D211" s="64">
        <v>2089987880132</v>
      </c>
      <c r="E211" s="18"/>
      <c r="F211" s="17" t="s">
        <v>3459</v>
      </c>
      <c r="G211" s="17">
        <v>8</v>
      </c>
      <c r="H211" s="64"/>
      <c r="J211" s="14">
        <f>+COUNTIF(MEDIDORES!G:G,C211)</f>
        <v>13</v>
      </c>
      <c r="N211" s="15"/>
      <c r="AH211" s="20">
        <f t="shared" si="71"/>
        <v>-1</v>
      </c>
      <c r="AI211" s="30">
        <f t="shared" si="68"/>
        <v>1</v>
      </c>
      <c r="AK211" s="26" t="s">
        <v>10306</v>
      </c>
      <c r="AL211" s="31">
        <v>999606</v>
      </c>
      <c r="AN211" t="e">
        <f t="shared" si="72"/>
        <v>#N/A</v>
      </c>
      <c r="AP211" s="20" t="e">
        <f t="shared" si="69"/>
        <v>#N/A</v>
      </c>
      <c r="AU211" s="20" t="e">
        <f t="shared" si="76"/>
        <v>#N/A</v>
      </c>
      <c r="AV211" s="20" t="e">
        <f t="shared" si="58"/>
        <v>#N/A</v>
      </c>
      <c r="BD211" s="32" t="str">
        <f t="shared" si="73"/>
        <v/>
      </c>
      <c r="BG211" s="33">
        <v>0</v>
      </c>
      <c r="BH211" s="38">
        <v>0</v>
      </c>
      <c r="BI211" s="38">
        <v>0</v>
      </c>
      <c r="BJ211" s="38">
        <v>0</v>
      </c>
      <c r="BK211" s="38">
        <v>0</v>
      </c>
      <c r="BL211" s="38">
        <v>1</v>
      </c>
      <c r="BM211" s="39">
        <v>0</v>
      </c>
      <c r="BN211" s="36">
        <v>0</v>
      </c>
      <c r="BO211" s="36">
        <f t="shared" si="74"/>
        <v>1</v>
      </c>
      <c r="BR211" s="33" t="e">
        <f>VLOOKUP($C283,BARRAS_REGION!$AA$4:$AL$1041,1+BR$2,0)</f>
        <v>#N/A</v>
      </c>
      <c r="BS211" s="33" t="e">
        <f>VLOOKUP($C283,BARRAS_REGION!$AA$4:$AL$1041,1+BS$2,0)</f>
        <v>#N/A</v>
      </c>
      <c r="BT211" s="33" t="e">
        <f>VLOOKUP($C283,BARRAS_REGION!$AA$4:$AL$1041,1+BT$2,0)</f>
        <v>#N/A</v>
      </c>
      <c r="BU211" s="33" t="e">
        <f>VLOOKUP($C283,BARRAS_REGION!$AA$4:$AL$1041,1+BU$2,0)</f>
        <v>#N/A</v>
      </c>
      <c r="BV211" s="33" t="e">
        <f>VLOOKUP($C283,BARRAS_REGION!$AA$4:$AL$1041,1+BV$2,0)</f>
        <v>#N/A</v>
      </c>
      <c r="BW211" s="33" t="e">
        <f>VLOOKUP($C283,BARRAS_REGION!$AA$4:$AL$1041,1+BW$2,0)</f>
        <v>#N/A</v>
      </c>
      <c r="BX211" s="33" t="e">
        <f>VLOOKUP($C283,BARRAS_REGION!$AA$4:$AL$1041,1+BX$2,0)</f>
        <v>#N/A</v>
      </c>
      <c r="BY211" s="33" t="e">
        <f>VLOOKUP($C283,BARRAS_REGION!$AA$4:$AL$1041,1+BY$2,0)</f>
        <v>#N/A</v>
      </c>
      <c r="BZ211" s="33" t="e">
        <f>VLOOKUP($C283,BARRAS_REGION!$AA$4:$AL$1041,1+BZ$2,0)</f>
        <v>#N/A</v>
      </c>
      <c r="CA211" s="33" t="e">
        <f>VLOOKUP($C283,BARRAS_REGION!$AA$4:$AL$1041,1+CA$2,0)</f>
        <v>#N/A</v>
      </c>
      <c r="CB211" s="33" t="e">
        <f>VLOOKUP($C283,BARRAS_REGION!$AA$4:$AL$1041,1+CB$2,0)</f>
        <v>#N/A</v>
      </c>
      <c r="CC211" s="37" t="e">
        <f t="shared" si="75"/>
        <v>#N/A</v>
      </c>
    </row>
    <row r="212" spans="1:81" ht="14.4" x14ac:dyDescent="0.3">
      <c r="A212" s="74">
        <f t="shared" si="70"/>
        <v>17</v>
      </c>
      <c r="B212" s="64">
        <v>2089987830152</v>
      </c>
      <c r="C212" s="149" t="s">
        <v>239</v>
      </c>
      <c r="D212" s="64">
        <v>2089987830152</v>
      </c>
      <c r="E212" s="5"/>
      <c r="F212" s="17" t="s">
        <v>3459</v>
      </c>
      <c r="G212" s="17">
        <v>8</v>
      </c>
      <c r="H212" s="64"/>
      <c r="J212" s="14">
        <f>+COUNTIF(MEDIDORES!G:G,C212)</f>
        <v>6</v>
      </c>
      <c r="N212" s="15"/>
      <c r="AH212" s="20">
        <f t="shared" si="71"/>
        <v>-1</v>
      </c>
      <c r="AI212" s="30">
        <f t="shared" si="68"/>
        <v>1</v>
      </c>
      <c r="AK212" s="26" t="s">
        <v>3291</v>
      </c>
      <c r="AL212" s="31">
        <v>999903</v>
      </c>
      <c r="AN212" t="e">
        <f t="shared" si="72"/>
        <v>#N/A</v>
      </c>
      <c r="AP212" s="20" t="e">
        <f t="shared" si="69"/>
        <v>#N/A</v>
      </c>
      <c r="AU212" s="20" t="e">
        <f t="shared" si="76"/>
        <v>#N/A</v>
      </c>
      <c r="AV212" s="20" t="e">
        <f t="shared" si="58"/>
        <v>#N/A</v>
      </c>
      <c r="BD212" s="32" t="str">
        <f t="shared" si="73"/>
        <v/>
      </c>
      <c r="BG212" s="33">
        <v>0</v>
      </c>
      <c r="BH212" s="38">
        <v>0</v>
      </c>
      <c r="BI212" s="38">
        <v>0</v>
      </c>
      <c r="BJ212" s="38">
        <v>0</v>
      </c>
      <c r="BK212" s="38">
        <v>0</v>
      </c>
      <c r="BL212" s="38">
        <v>1</v>
      </c>
      <c r="BM212" s="39">
        <v>0</v>
      </c>
      <c r="BN212" s="36">
        <v>0</v>
      </c>
      <c r="BO212" s="36">
        <f t="shared" si="74"/>
        <v>1</v>
      </c>
      <c r="BR212" s="33" t="e">
        <f>VLOOKUP($C284,BARRAS_REGION!$AA$4:$AL$1041,1+BR$2,0)</f>
        <v>#N/A</v>
      </c>
      <c r="BS212" s="33" t="e">
        <f>VLOOKUP($C284,BARRAS_REGION!$AA$4:$AL$1041,1+BS$2,0)</f>
        <v>#N/A</v>
      </c>
      <c r="BT212" s="33" t="e">
        <f>VLOOKUP($C284,BARRAS_REGION!$AA$4:$AL$1041,1+BT$2,0)</f>
        <v>#N/A</v>
      </c>
      <c r="BU212" s="33" t="e">
        <f>VLOOKUP($C284,BARRAS_REGION!$AA$4:$AL$1041,1+BU$2,0)</f>
        <v>#N/A</v>
      </c>
      <c r="BV212" s="33" t="e">
        <f>VLOOKUP($C284,BARRAS_REGION!$AA$4:$AL$1041,1+BV$2,0)</f>
        <v>#N/A</v>
      </c>
      <c r="BW212" s="33" t="e">
        <f>VLOOKUP($C284,BARRAS_REGION!$AA$4:$AL$1041,1+BW$2,0)</f>
        <v>#N/A</v>
      </c>
      <c r="BX212" s="33" t="e">
        <f>VLOOKUP($C284,BARRAS_REGION!$AA$4:$AL$1041,1+BX$2,0)</f>
        <v>#N/A</v>
      </c>
      <c r="BY212" s="33" t="e">
        <f>VLOOKUP($C284,BARRAS_REGION!$AA$4:$AL$1041,1+BY$2,0)</f>
        <v>#N/A</v>
      </c>
      <c r="BZ212" s="33" t="e">
        <f>VLOOKUP($C284,BARRAS_REGION!$AA$4:$AL$1041,1+BZ$2,0)</f>
        <v>#N/A</v>
      </c>
      <c r="CA212" s="33" t="e">
        <f>VLOOKUP($C284,BARRAS_REGION!$AA$4:$AL$1041,1+CA$2,0)</f>
        <v>#N/A</v>
      </c>
      <c r="CB212" s="33" t="e">
        <f>VLOOKUP($C284,BARRAS_REGION!$AA$4:$AL$1041,1+CB$2,0)</f>
        <v>#N/A</v>
      </c>
      <c r="CC212" s="37" t="e">
        <f t="shared" si="75"/>
        <v>#N/A</v>
      </c>
    </row>
    <row r="213" spans="1:81" ht="14.4" x14ac:dyDescent="0.3">
      <c r="A213" s="74">
        <f t="shared" si="70"/>
        <v>17</v>
      </c>
      <c r="B213" s="64">
        <v>2069987780152</v>
      </c>
      <c r="C213" s="68" t="s">
        <v>240</v>
      </c>
      <c r="D213" s="64">
        <v>2069987780152</v>
      </c>
      <c r="E213" s="17"/>
      <c r="F213" s="17" t="s">
        <v>3442</v>
      </c>
      <c r="G213" s="17">
        <v>13</v>
      </c>
      <c r="H213" s="64"/>
      <c r="J213" s="14">
        <f>+COUNTIF(MEDIDORES!G:G,C213)</f>
        <v>15</v>
      </c>
      <c r="N213" s="15"/>
      <c r="AH213" s="20">
        <f t="shared" si="71"/>
        <v>-1</v>
      </c>
      <c r="AI213" s="30">
        <f t="shared" si="68"/>
        <v>1</v>
      </c>
      <c r="AK213" s="26" t="s">
        <v>7713</v>
      </c>
      <c r="AL213" s="31">
        <v>999904</v>
      </c>
      <c r="AN213" t="e">
        <f t="shared" si="72"/>
        <v>#N/A</v>
      </c>
      <c r="AP213" s="20" t="e">
        <f t="shared" si="69"/>
        <v>#N/A</v>
      </c>
      <c r="AU213" s="20" t="e">
        <f t="shared" si="76"/>
        <v>#N/A</v>
      </c>
      <c r="AV213" s="20" t="e">
        <f t="shared" ref="AV213:AV278" si="77">+IF(AT213="",AU213,AT213)</f>
        <v>#N/A</v>
      </c>
      <c r="BD213" s="32" t="str">
        <f t="shared" si="73"/>
        <v/>
      </c>
      <c r="BG213" s="33">
        <v>0</v>
      </c>
      <c r="BH213" s="38">
        <v>0</v>
      </c>
      <c r="BI213" s="38">
        <v>0</v>
      </c>
      <c r="BJ213" s="38">
        <v>0</v>
      </c>
      <c r="BK213" s="38">
        <v>0</v>
      </c>
      <c r="BL213" s="38">
        <v>1</v>
      </c>
      <c r="BM213" s="39">
        <v>0</v>
      </c>
      <c r="BN213" s="36">
        <v>0</v>
      </c>
      <c r="BO213" s="36">
        <f t="shared" si="74"/>
        <v>1</v>
      </c>
      <c r="BR213" s="33" t="e">
        <f>VLOOKUP($C285,BARRAS_REGION!$AA$4:$AL$1041,1+BR$2,0)</f>
        <v>#N/A</v>
      </c>
      <c r="BS213" s="33" t="e">
        <f>VLOOKUP($C285,BARRAS_REGION!$AA$4:$AL$1041,1+BS$2,0)</f>
        <v>#N/A</v>
      </c>
      <c r="BT213" s="33" t="e">
        <f>VLOOKUP($C285,BARRAS_REGION!$AA$4:$AL$1041,1+BT$2,0)</f>
        <v>#N/A</v>
      </c>
      <c r="BU213" s="33" t="e">
        <f>VLOOKUP($C285,BARRAS_REGION!$AA$4:$AL$1041,1+BU$2,0)</f>
        <v>#N/A</v>
      </c>
      <c r="BV213" s="33" t="e">
        <f>VLOOKUP($C285,BARRAS_REGION!$AA$4:$AL$1041,1+BV$2,0)</f>
        <v>#N/A</v>
      </c>
      <c r="BW213" s="33" t="e">
        <f>VLOOKUP($C285,BARRAS_REGION!$AA$4:$AL$1041,1+BW$2,0)</f>
        <v>#N/A</v>
      </c>
      <c r="BX213" s="33" t="e">
        <f>VLOOKUP($C285,BARRAS_REGION!$AA$4:$AL$1041,1+BX$2,0)</f>
        <v>#N/A</v>
      </c>
      <c r="BY213" s="33" t="e">
        <f>VLOOKUP($C285,BARRAS_REGION!$AA$4:$AL$1041,1+BY$2,0)</f>
        <v>#N/A</v>
      </c>
      <c r="BZ213" s="33" t="e">
        <f>VLOOKUP($C285,BARRAS_REGION!$AA$4:$AL$1041,1+BZ$2,0)</f>
        <v>#N/A</v>
      </c>
      <c r="CA213" s="33" t="e">
        <f>VLOOKUP($C285,BARRAS_REGION!$AA$4:$AL$1041,1+CA$2,0)</f>
        <v>#N/A</v>
      </c>
      <c r="CB213" s="33" t="e">
        <f>VLOOKUP($C285,BARRAS_REGION!$AA$4:$AL$1041,1+CB$2,0)</f>
        <v>#N/A</v>
      </c>
      <c r="CC213" s="37" t="e">
        <f t="shared" si="75"/>
        <v>#N/A</v>
      </c>
    </row>
    <row r="214" spans="1:81" ht="14.4" x14ac:dyDescent="0.3">
      <c r="A214" s="74">
        <f t="shared" si="70"/>
        <v>17</v>
      </c>
      <c r="B214" s="64">
        <v>2079987630132</v>
      </c>
      <c r="C214" s="148" t="s">
        <v>253</v>
      </c>
      <c r="D214" s="64">
        <v>2079987630132</v>
      </c>
      <c r="E214" s="17"/>
      <c r="F214" s="17" t="s">
        <v>3456</v>
      </c>
      <c r="G214" s="17">
        <v>7</v>
      </c>
      <c r="H214" s="64"/>
      <c r="J214" s="14">
        <f>+COUNTIF(MEDIDORES!G:G,C214)</f>
        <v>9</v>
      </c>
      <c r="N214" s="15"/>
      <c r="AH214" s="20">
        <f t="shared" si="71"/>
        <v>-1</v>
      </c>
      <c r="AI214" s="30">
        <f t="shared" ref="AI214:AI245" si="78">IF(ISERROR(VLOOKUP(AH214,$AK:$AL,1,0)),1,0)</f>
        <v>1</v>
      </c>
      <c r="AK214" s="26" t="s">
        <v>10503</v>
      </c>
      <c r="AL214" s="31">
        <v>999905</v>
      </c>
      <c r="AM214" s="16"/>
      <c r="AN214" s="16" t="e">
        <f t="shared" si="72"/>
        <v>#N/A</v>
      </c>
      <c r="AO214" s="16"/>
      <c r="AP214" s="70" t="e">
        <f t="shared" si="69"/>
        <v>#N/A</v>
      </c>
      <c r="AQ214" s="16"/>
      <c r="AR214" s="16"/>
      <c r="AS214" s="16"/>
      <c r="AT214" s="16"/>
      <c r="AU214" s="70" t="e">
        <f t="shared" si="76"/>
        <v>#N/A</v>
      </c>
      <c r="AV214" s="70" t="e">
        <f t="shared" si="77"/>
        <v>#N/A</v>
      </c>
      <c r="AW214" s="16"/>
      <c r="AX214" s="16"/>
      <c r="AY214" s="16"/>
      <c r="BD214" s="32" t="str">
        <f t="shared" si="73"/>
        <v/>
      </c>
      <c r="BG214" s="33">
        <v>0</v>
      </c>
      <c r="BH214" s="38">
        <v>0</v>
      </c>
      <c r="BI214" s="38">
        <v>0</v>
      </c>
      <c r="BJ214" s="38">
        <v>0</v>
      </c>
      <c r="BK214" s="38">
        <v>0</v>
      </c>
      <c r="BL214" s="38">
        <v>0</v>
      </c>
      <c r="BM214" s="39">
        <v>0</v>
      </c>
      <c r="BN214" s="36">
        <v>1</v>
      </c>
      <c r="BO214" s="36">
        <f t="shared" si="74"/>
        <v>1</v>
      </c>
      <c r="BR214" s="33" t="e">
        <f>VLOOKUP($C286,BARRAS_REGION!$AA$4:$AL$1041,1+BR$2,0)</f>
        <v>#N/A</v>
      </c>
      <c r="BS214" s="33" t="e">
        <f>VLOOKUP($C286,BARRAS_REGION!$AA$4:$AL$1041,1+BS$2,0)</f>
        <v>#N/A</v>
      </c>
      <c r="BT214" s="33" t="e">
        <f>VLOOKUP($C286,BARRAS_REGION!$AA$4:$AL$1041,1+BT$2,0)</f>
        <v>#N/A</v>
      </c>
      <c r="BU214" s="33" t="e">
        <f>VLOOKUP($C286,BARRAS_REGION!$AA$4:$AL$1041,1+BU$2,0)</f>
        <v>#N/A</v>
      </c>
      <c r="BV214" s="33" t="e">
        <f>VLOOKUP($C286,BARRAS_REGION!$AA$4:$AL$1041,1+BV$2,0)</f>
        <v>#N/A</v>
      </c>
      <c r="BW214" s="33" t="e">
        <f>VLOOKUP($C286,BARRAS_REGION!$AA$4:$AL$1041,1+BW$2,0)</f>
        <v>#N/A</v>
      </c>
      <c r="BX214" s="33" t="e">
        <f>VLOOKUP($C286,BARRAS_REGION!$AA$4:$AL$1041,1+BX$2,0)</f>
        <v>#N/A</v>
      </c>
      <c r="BY214" s="33" t="e">
        <f>VLOOKUP($C286,BARRAS_REGION!$AA$4:$AL$1041,1+BY$2,0)</f>
        <v>#N/A</v>
      </c>
      <c r="BZ214" s="33" t="e">
        <f>VLOOKUP($C286,BARRAS_REGION!$AA$4:$AL$1041,1+BZ$2,0)</f>
        <v>#N/A</v>
      </c>
      <c r="CA214" s="33" t="e">
        <f>VLOOKUP($C286,BARRAS_REGION!$AA$4:$AL$1041,1+CA$2,0)</f>
        <v>#N/A</v>
      </c>
      <c r="CB214" s="33" t="e">
        <f>VLOOKUP($C286,BARRAS_REGION!$AA$4:$AL$1041,1+CB$2,0)</f>
        <v>#N/A</v>
      </c>
      <c r="CC214" s="37" t="e">
        <f t="shared" si="75"/>
        <v>#N/A</v>
      </c>
    </row>
    <row r="215" spans="1:81" ht="14.4" x14ac:dyDescent="0.3">
      <c r="A215" s="74">
        <f t="shared" si="70"/>
        <v>17</v>
      </c>
      <c r="B215" s="64">
        <v>2079987580132</v>
      </c>
      <c r="C215" s="149" t="s">
        <v>1657</v>
      </c>
      <c r="D215" s="64">
        <v>2079987580132</v>
      </c>
      <c r="E215" s="18"/>
      <c r="F215" s="17" t="s">
        <v>3456</v>
      </c>
      <c r="G215" s="17">
        <v>7</v>
      </c>
      <c r="H215" s="64"/>
      <c r="J215" s="14">
        <f>+COUNTIF(MEDIDORES!G:G,C215)</f>
        <v>12</v>
      </c>
      <c r="N215" s="15"/>
      <c r="AH215" s="20">
        <f t="shared" si="71"/>
        <v>-1</v>
      </c>
      <c r="AI215" s="30">
        <f t="shared" si="78"/>
        <v>1</v>
      </c>
      <c r="AK215" s="70" t="s">
        <v>10772</v>
      </c>
      <c r="AL215" s="136">
        <v>999907</v>
      </c>
      <c r="AM215" s="16"/>
      <c r="AN215" s="16" t="e">
        <f t="shared" si="72"/>
        <v>#N/A</v>
      </c>
      <c r="AO215" s="16"/>
      <c r="AP215" s="70" t="e">
        <f t="shared" si="69"/>
        <v>#N/A</v>
      </c>
      <c r="AQ215" s="16"/>
      <c r="AR215" s="16"/>
      <c r="AS215" s="16"/>
      <c r="AT215" s="16"/>
      <c r="AU215" s="70" t="e">
        <f t="shared" si="76"/>
        <v>#N/A</v>
      </c>
      <c r="AV215" s="70" t="e">
        <f t="shared" si="77"/>
        <v>#N/A</v>
      </c>
      <c r="AW215" s="16"/>
      <c r="AX215" s="16"/>
      <c r="AY215" s="16"/>
      <c r="BD215" s="32" t="str">
        <f t="shared" si="73"/>
        <v/>
      </c>
      <c r="BG215" s="33">
        <v>0</v>
      </c>
      <c r="BH215" s="38">
        <v>0</v>
      </c>
      <c r="BI215" s="38">
        <v>0</v>
      </c>
      <c r="BJ215" s="38">
        <v>0</v>
      </c>
      <c r="BK215" s="38">
        <v>0</v>
      </c>
      <c r="BL215" s="38">
        <v>1</v>
      </c>
      <c r="BM215" s="39">
        <v>0</v>
      </c>
      <c r="BN215" s="36">
        <v>0</v>
      </c>
      <c r="BO215" s="36">
        <f t="shared" si="74"/>
        <v>1</v>
      </c>
      <c r="BR215" s="33" t="e">
        <f>VLOOKUP($C287,BARRAS_REGION!$AA$4:$AL$1041,1+BR$2,0)</f>
        <v>#N/A</v>
      </c>
      <c r="BS215" s="33" t="e">
        <f>VLOOKUP($C287,BARRAS_REGION!$AA$4:$AL$1041,1+BS$2,0)</f>
        <v>#N/A</v>
      </c>
      <c r="BT215" s="33" t="e">
        <f>VLOOKUP($C287,BARRAS_REGION!$AA$4:$AL$1041,1+BT$2,0)</f>
        <v>#N/A</v>
      </c>
      <c r="BU215" s="33" t="e">
        <f>VLOOKUP($C287,BARRAS_REGION!$AA$4:$AL$1041,1+BU$2,0)</f>
        <v>#N/A</v>
      </c>
      <c r="BV215" s="33" t="e">
        <f>VLOOKUP($C287,BARRAS_REGION!$AA$4:$AL$1041,1+BV$2,0)</f>
        <v>#N/A</v>
      </c>
      <c r="BW215" s="33" t="e">
        <f>VLOOKUP($C287,BARRAS_REGION!$AA$4:$AL$1041,1+BW$2,0)</f>
        <v>#N/A</v>
      </c>
      <c r="BX215" s="33" t="e">
        <f>VLOOKUP($C287,BARRAS_REGION!$AA$4:$AL$1041,1+BX$2,0)</f>
        <v>#N/A</v>
      </c>
      <c r="BY215" s="33" t="e">
        <f>VLOOKUP($C287,BARRAS_REGION!$AA$4:$AL$1041,1+BY$2,0)</f>
        <v>#N/A</v>
      </c>
      <c r="BZ215" s="33" t="e">
        <f>VLOOKUP($C287,BARRAS_REGION!$AA$4:$AL$1041,1+BZ$2,0)</f>
        <v>#N/A</v>
      </c>
      <c r="CA215" s="33" t="e">
        <f>VLOOKUP($C287,BARRAS_REGION!$AA$4:$AL$1041,1+CA$2,0)</f>
        <v>#N/A</v>
      </c>
      <c r="CB215" s="33" t="e">
        <f>VLOOKUP($C287,BARRAS_REGION!$AA$4:$AL$1041,1+CB$2,0)</f>
        <v>#N/A</v>
      </c>
      <c r="CC215" s="37" t="e">
        <f t="shared" si="75"/>
        <v>#N/A</v>
      </c>
    </row>
    <row r="216" spans="1:81" ht="14.4" x14ac:dyDescent="0.3">
      <c r="A216" s="74">
        <f t="shared" si="70"/>
        <v>17</v>
      </c>
      <c r="B216" s="64">
        <v>2149987530132</v>
      </c>
      <c r="C216" s="68" t="s">
        <v>737</v>
      </c>
      <c r="D216" s="64">
        <v>2149987530132</v>
      </c>
      <c r="E216" s="17" t="s">
        <v>1066</v>
      </c>
      <c r="F216" s="17" t="s">
        <v>3470</v>
      </c>
      <c r="G216" s="17">
        <v>14</v>
      </c>
      <c r="H216" s="64"/>
      <c r="J216" s="14">
        <f>+COUNTIF(MEDIDORES!G:G,C216)</f>
        <v>21</v>
      </c>
      <c r="N216" s="15"/>
      <c r="AH216" s="20">
        <f t="shared" si="71"/>
        <v>-1</v>
      </c>
      <c r="AI216" s="30">
        <f t="shared" si="78"/>
        <v>1</v>
      </c>
      <c r="AK216" s="26"/>
      <c r="AL216" s="31"/>
      <c r="AN216" t="e">
        <f t="shared" si="72"/>
        <v>#N/A</v>
      </c>
      <c r="AP216" s="20" t="e">
        <f t="shared" si="69"/>
        <v>#N/A</v>
      </c>
      <c r="AU216" s="20" t="e">
        <f t="shared" si="76"/>
        <v>#N/A</v>
      </c>
      <c r="AV216" s="20" t="e">
        <f t="shared" si="77"/>
        <v>#N/A</v>
      </c>
      <c r="BD216" s="32" t="str">
        <f t="shared" si="73"/>
        <v/>
      </c>
      <c r="BG216" s="33">
        <v>0</v>
      </c>
      <c r="BH216" s="38">
        <v>0</v>
      </c>
      <c r="BI216" s="38">
        <v>0</v>
      </c>
      <c r="BJ216" s="38">
        <v>0</v>
      </c>
      <c r="BK216" s="38">
        <v>0</v>
      </c>
      <c r="BL216" s="38">
        <v>0</v>
      </c>
      <c r="BM216" s="39">
        <v>0</v>
      </c>
      <c r="BN216" s="36">
        <v>1</v>
      </c>
      <c r="BO216" s="36">
        <f t="shared" si="74"/>
        <v>1</v>
      </c>
      <c r="BR216" s="33" t="e">
        <f>VLOOKUP($C288,BARRAS_REGION!$AA$4:$AL$1041,1+BR$2,0)</f>
        <v>#N/A</v>
      </c>
      <c r="BS216" s="33" t="e">
        <f>VLOOKUP($C288,BARRAS_REGION!$AA$4:$AL$1041,1+BS$2,0)</f>
        <v>#N/A</v>
      </c>
      <c r="BT216" s="33" t="e">
        <f>VLOOKUP($C288,BARRAS_REGION!$AA$4:$AL$1041,1+BT$2,0)</f>
        <v>#N/A</v>
      </c>
      <c r="BU216" s="33" t="e">
        <f>VLOOKUP($C288,BARRAS_REGION!$AA$4:$AL$1041,1+BU$2,0)</f>
        <v>#N/A</v>
      </c>
      <c r="BV216" s="33" t="e">
        <f>VLOOKUP($C288,BARRAS_REGION!$AA$4:$AL$1041,1+BV$2,0)</f>
        <v>#N/A</v>
      </c>
      <c r="BW216" s="33" t="e">
        <f>VLOOKUP($C288,BARRAS_REGION!$AA$4:$AL$1041,1+BW$2,0)</f>
        <v>#N/A</v>
      </c>
      <c r="BX216" s="33" t="e">
        <f>VLOOKUP($C288,BARRAS_REGION!$AA$4:$AL$1041,1+BX$2,0)</f>
        <v>#N/A</v>
      </c>
      <c r="BY216" s="33" t="e">
        <f>VLOOKUP($C288,BARRAS_REGION!$AA$4:$AL$1041,1+BY$2,0)</f>
        <v>#N/A</v>
      </c>
      <c r="BZ216" s="33" t="e">
        <f>VLOOKUP($C288,BARRAS_REGION!$AA$4:$AL$1041,1+BZ$2,0)</f>
        <v>#N/A</v>
      </c>
      <c r="CA216" s="33" t="e">
        <f>VLOOKUP($C288,BARRAS_REGION!$AA$4:$AL$1041,1+CA$2,0)</f>
        <v>#N/A</v>
      </c>
      <c r="CB216" s="33" t="e">
        <f>VLOOKUP($C288,BARRAS_REGION!$AA$4:$AL$1041,1+CB$2,0)</f>
        <v>#N/A</v>
      </c>
      <c r="CC216" s="37" t="e">
        <f t="shared" si="75"/>
        <v>#N/A</v>
      </c>
    </row>
    <row r="217" spans="1:81" ht="14.4" x14ac:dyDescent="0.3">
      <c r="A217" s="74">
        <f t="shared" si="70"/>
        <v>17</v>
      </c>
      <c r="B217" s="64">
        <v>2099987480132</v>
      </c>
      <c r="C217" s="68" t="s">
        <v>731</v>
      </c>
      <c r="D217" s="64">
        <v>2099987480132</v>
      </c>
      <c r="E217" s="18" t="s">
        <v>509</v>
      </c>
      <c r="F217" s="17" t="s">
        <v>6554</v>
      </c>
      <c r="G217" s="17">
        <v>9</v>
      </c>
      <c r="H217" s="64"/>
      <c r="J217" s="14">
        <f>+COUNTIF(MEDIDORES!G:G,C217)</f>
        <v>24</v>
      </c>
      <c r="N217" s="15"/>
      <c r="AH217" s="20">
        <f t="shared" si="71"/>
        <v>-1</v>
      </c>
      <c r="AI217" s="30">
        <f t="shared" si="78"/>
        <v>1</v>
      </c>
      <c r="AK217" s="26"/>
      <c r="AL217" s="31"/>
      <c r="AN217" t="e">
        <f t="shared" si="72"/>
        <v>#N/A</v>
      </c>
      <c r="AP217" s="20" t="e">
        <f>+IF(LEN(AN217)=6,"",IF(LEN(AN217)=5,"0",IF(LEN(AN217)=4,"00",IF(LEN(AN217)=3,"000",IF(LEN(AN217)=2,"0000","00000")))))&amp;AN217</f>
        <v>#N/A</v>
      </c>
      <c r="AU217" s="20" t="e">
        <f t="shared" si="76"/>
        <v>#N/A</v>
      </c>
      <c r="AV217" s="20" t="e">
        <f t="shared" si="77"/>
        <v>#N/A</v>
      </c>
      <c r="BD217" s="32" t="str">
        <f t="shared" si="73"/>
        <v/>
      </c>
      <c r="BG217" s="33">
        <v>0</v>
      </c>
      <c r="BH217" s="38">
        <v>0</v>
      </c>
      <c r="BI217" s="38">
        <v>0</v>
      </c>
      <c r="BJ217" s="38">
        <v>0</v>
      </c>
      <c r="BK217" s="38">
        <v>0</v>
      </c>
      <c r="BL217" s="38">
        <v>1</v>
      </c>
      <c r="BM217" s="39">
        <v>0</v>
      </c>
      <c r="BN217" s="36">
        <v>0</v>
      </c>
      <c r="BO217" s="36">
        <f t="shared" si="74"/>
        <v>1</v>
      </c>
      <c r="BR217" s="33" t="e">
        <f>VLOOKUP($C289,BARRAS_REGION!$AA$4:$AL$1041,1+BR$2,0)</f>
        <v>#N/A</v>
      </c>
      <c r="BS217" s="33" t="e">
        <f>VLOOKUP($C289,BARRAS_REGION!$AA$4:$AL$1041,1+BS$2,0)</f>
        <v>#N/A</v>
      </c>
      <c r="BT217" s="33" t="e">
        <f>VLOOKUP($C289,BARRAS_REGION!$AA$4:$AL$1041,1+BT$2,0)</f>
        <v>#N/A</v>
      </c>
      <c r="BU217" s="33" t="e">
        <f>VLOOKUP($C289,BARRAS_REGION!$AA$4:$AL$1041,1+BU$2,0)</f>
        <v>#N/A</v>
      </c>
      <c r="BV217" s="33" t="e">
        <f>VLOOKUP($C289,BARRAS_REGION!$AA$4:$AL$1041,1+BV$2,0)</f>
        <v>#N/A</v>
      </c>
      <c r="BW217" s="33" t="e">
        <f>VLOOKUP($C289,BARRAS_REGION!$AA$4:$AL$1041,1+BW$2,0)</f>
        <v>#N/A</v>
      </c>
      <c r="BX217" s="33" t="e">
        <f>VLOOKUP($C289,BARRAS_REGION!$AA$4:$AL$1041,1+BX$2,0)</f>
        <v>#N/A</v>
      </c>
      <c r="BY217" s="33" t="e">
        <f>VLOOKUP($C289,BARRAS_REGION!$AA$4:$AL$1041,1+BY$2,0)</f>
        <v>#N/A</v>
      </c>
      <c r="BZ217" s="33" t="e">
        <f>VLOOKUP($C289,BARRAS_REGION!$AA$4:$AL$1041,1+BZ$2,0)</f>
        <v>#N/A</v>
      </c>
      <c r="CA217" s="33" t="e">
        <f>VLOOKUP($C289,BARRAS_REGION!$AA$4:$AL$1041,1+CA$2,0)</f>
        <v>#N/A</v>
      </c>
      <c r="CB217" s="33" t="e">
        <f>VLOOKUP($C289,BARRAS_REGION!$AA$4:$AL$1041,1+CB$2,0)</f>
        <v>#N/A</v>
      </c>
      <c r="CC217" s="37" t="e">
        <f t="shared" si="75"/>
        <v>#N/A</v>
      </c>
    </row>
    <row r="218" spans="1:81" ht="14.4" x14ac:dyDescent="0.3">
      <c r="A218" s="74">
        <f t="shared" si="70"/>
        <v>17</v>
      </c>
      <c r="B218" s="64">
        <v>2099987430132</v>
      </c>
      <c r="C218" s="68" t="s">
        <v>241</v>
      </c>
      <c r="D218" s="64">
        <v>2099987430132</v>
      </c>
      <c r="E218" s="18"/>
      <c r="F218" s="17" t="s">
        <v>6554</v>
      </c>
      <c r="G218" s="17">
        <v>9</v>
      </c>
      <c r="H218" s="64"/>
      <c r="J218" s="14">
        <f>+COUNTIF(MEDIDORES!G:G,C218)</f>
        <v>16</v>
      </c>
      <c r="K218" s="89"/>
      <c r="N218" s="15"/>
      <c r="AH218" s="20">
        <f t="shared" si="71"/>
        <v>-1</v>
      </c>
      <c r="AI218" s="30">
        <f t="shared" si="78"/>
        <v>1</v>
      </c>
      <c r="AK218" s="26"/>
      <c r="AL218" s="31"/>
      <c r="AN218" t="e">
        <f t="shared" si="72"/>
        <v>#N/A</v>
      </c>
      <c r="AP218" s="20" t="e">
        <f t="shared" si="69"/>
        <v>#N/A</v>
      </c>
      <c r="AU218" s="20" t="e">
        <f t="shared" si="76"/>
        <v>#N/A</v>
      </c>
      <c r="AV218" s="20" t="e">
        <f t="shared" si="77"/>
        <v>#N/A</v>
      </c>
      <c r="BD218" s="32" t="str">
        <f t="shared" si="73"/>
        <v/>
      </c>
      <c r="BG218" s="33">
        <v>0</v>
      </c>
      <c r="BH218" s="38">
        <v>0</v>
      </c>
      <c r="BI218" s="38">
        <v>0</v>
      </c>
      <c r="BJ218" s="38">
        <v>0</v>
      </c>
      <c r="BK218" s="38">
        <v>0</v>
      </c>
      <c r="BL218" s="38">
        <v>1</v>
      </c>
      <c r="BM218" s="39">
        <v>0</v>
      </c>
      <c r="BN218" s="36">
        <v>0</v>
      </c>
      <c r="BO218" s="36">
        <f t="shared" si="74"/>
        <v>1</v>
      </c>
      <c r="BR218" s="33" t="e">
        <f>VLOOKUP($C290,BARRAS_REGION!$AA$4:$AL$1041,1+BR$2,0)</f>
        <v>#N/A</v>
      </c>
      <c r="BS218" s="33" t="e">
        <f>VLOOKUP($C290,BARRAS_REGION!$AA$4:$AL$1041,1+BS$2,0)</f>
        <v>#N/A</v>
      </c>
      <c r="BT218" s="33" t="e">
        <f>VLOOKUP($C290,BARRAS_REGION!$AA$4:$AL$1041,1+BT$2,0)</f>
        <v>#N/A</v>
      </c>
      <c r="BU218" s="33" t="e">
        <f>VLOOKUP($C290,BARRAS_REGION!$AA$4:$AL$1041,1+BU$2,0)</f>
        <v>#N/A</v>
      </c>
      <c r="BV218" s="33" t="e">
        <f>VLOOKUP($C290,BARRAS_REGION!$AA$4:$AL$1041,1+BV$2,0)</f>
        <v>#N/A</v>
      </c>
      <c r="BW218" s="33" t="e">
        <f>VLOOKUP($C290,BARRAS_REGION!$AA$4:$AL$1041,1+BW$2,0)</f>
        <v>#N/A</v>
      </c>
      <c r="BX218" s="33" t="e">
        <f>VLOOKUP($C290,BARRAS_REGION!$AA$4:$AL$1041,1+BX$2,0)</f>
        <v>#N/A</v>
      </c>
      <c r="BY218" s="33" t="e">
        <f>VLOOKUP($C290,BARRAS_REGION!$AA$4:$AL$1041,1+BY$2,0)</f>
        <v>#N/A</v>
      </c>
      <c r="BZ218" s="33" t="e">
        <f>VLOOKUP($C290,BARRAS_REGION!$AA$4:$AL$1041,1+BZ$2,0)</f>
        <v>#N/A</v>
      </c>
      <c r="CA218" s="33" t="e">
        <f>VLOOKUP($C290,BARRAS_REGION!$AA$4:$AL$1041,1+CA$2,0)</f>
        <v>#N/A</v>
      </c>
      <c r="CB218" s="33" t="e">
        <f>VLOOKUP($C290,BARRAS_REGION!$AA$4:$AL$1041,1+CB$2,0)</f>
        <v>#N/A</v>
      </c>
      <c r="CC218" s="37" t="e">
        <f t="shared" si="75"/>
        <v>#N/A</v>
      </c>
    </row>
    <row r="219" spans="1:81" ht="14.4" x14ac:dyDescent="0.3">
      <c r="A219" s="74">
        <f t="shared" si="70"/>
        <v>17</v>
      </c>
      <c r="B219" s="64">
        <v>2079987380132</v>
      </c>
      <c r="C219" s="149" t="s">
        <v>2290</v>
      </c>
      <c r="D219" s="64">
        <v>2079987380132</v>
      </c>
      <c r="E219" s="18"/>
      <c r="F219" s="17" t="s">
        <v>3456</v>
      </c>
      <c r="G219" s="17">
        <v>7</v>
      </c>
      <c r="H219" s="64"/>
      <c r="J219" s="14">
        <f>+COUNTIF(MEDIDORES!G:G,C219)</f>
        <v>12</v>
      </c>
      <c r="N219" s="15"/>
      <c r="AH219" s="20">
        <f t="shared" si="71"/>
        <v>-1</v>
      </c>
      <c r="AI219" s="30">
        <f t="shared" si="78"/>
        <v>1</v>
      </c>
      <c r="AK219" s="26"/>
      <c r="AL219" s="31"/>
      <c r="AN219" t="e">
        <f t="shared" si="72"/>
        <v>#N/A</v>
      </c>
      <c r="AP219" s="20" t="e">
        <f t="shared" si="69"/>
        <v>#N/A</v>
      </c>
      <c r="AU219" s="20" t="e">
        <f t="shared" si="76"/>
        <v>#N/A</v>
      </c>
      <c r="AV219" s="20" t="e">
        <f t="shared" si="77"/>
        <v>#N/A</v>
      </c>
      <c r="BD219" s="32" t="str">
        <f t="shared" si="73"/>
        <v/>
      </c>
      <c r="BG219" s="33">
        <v>0</v>
      </c>
      <c r="BH219" s="38">
        <v>0</v>
      </c>
      <c r="BI219" s="38">
        <v>0</v>
      </c>
      <c r="BJ219" s="38">
        <v>0</v>
      </c>
      <c r="BK219" s="38">
        <v>0</v>
      </c>
      <c r="BL219" s="38">
        <v>1</v>
      </c>
      <c r="BM219" s="39">
        <v>0</v>
      </c>
      <c r="BN219" s="36">
        <v>0</v>
      </c>
      <c r="BO219" s="36">
        <f t="shared" si="74"/>
        <v>1</v>
      </c>
      <c r="BR219" s="33" t="e">
        <f>VLOOKUP($C291,BARRAS_REGION!$AA$4:$AL$1041,1+BR$2,0)</f>
        <v>#N/A</v>
      </c>
      <c r="BS219" s="33" t="e">
        <f>VLOOKUP($C291,BARRAS_REGION!$AA$4:$AL$1041,1+BS$2,0)</f>
        <v>#N/A</v>
      </c>
      <c r="BT219" s="33" t="e">
        <f>VLOOKUP($C291,BARRAS_REGION!$AA$4:$AL$1041,1+BT$2,0)</f>
        <v>#N/A</v>
      </c>
      <c r="BU219" s="33" t="e">
        <f>VLOOKUP($C291,BARRAS_REGION!$AA$4:$AL$1041,1+BU$2,0)</f>
        <v>#N/A</v>
      </c>
      <c r="BV219" s="33" t="e">
        <f>VLOOKUP($C291,BARRAS_REGION!$AA$4:$AL$1041,1+BV$2,0)</f>
        <v>#N/A</v>
      </c>
      <c r="BW219" s="33" t="e">
        <f>VLOOKUP($C291,BARRAS_REGION!$AA$4:$AL$1041,1+BW$2,0)</f>
        <v>#N/A</v>
      </c>
      <c r="BX219" s="33" t="e">
        <f>VLOOKUP($C291,BARRAS_REGION!$AA$4:$AL$1041,1+BX$2,0)</f>
        <v>#N/A</v>
      </c>
      <c r="BY219" s="33" t="e">
        <f>VLOOKUP($C291,BARRAS_REGION!$AA$4:$AL$1041,1+BY$2,0)</f>
        <v>#N/A</v>
      </c>
      <c r="BZ219" s="33" t="e">
        <f>VLOOKUP($C291,BARRAS_REGION!$AA$4:$AL$1041,1+BZ$2,0)</f>
        <v>#N/A</v>
      </c>
      <c r="CA219" s="33" t="e">
        <f>VLOOKUP($C291,BARRAS_REGION!$AA$4:$AL$1041,1+CA$2,0)</f>
        <v>#N/A</v>
      </c>
      <c r="CB219" s="33" t="e">
        <f>VLOOKUP($C291,BARRAS_REGION!$AA$4:$AL$1041,1+CB$2,0)</f>
        <v>#N/A</v>
      </c>
      <c r="CC219" s="37" t="e">
        <f t="shared" si="75"/>
        <v>#N/A</v>
      </c>
    </row>
    <row r="220" spans="1:81" ht="14.4" x14ac:dyDescent="0.3">
      <c r="B220" s="19"/>
      <c r="C220" s="144"/>
      <c r="D220" s="19"/>
      <c r="E220" s="144"/>
      <c r="F220" s="143"/>
      <c r="G220" s="143"/>
      <c r="H220" s="19"/>
      <c r="J220" s="140"/>
      <c r="N220" s="15"/>
      <c r="AH220" s="20">
        <f t="shared" si="71"/>
        <v>-1</v>
      </c>
      <c r="AI220" s="30">
        <f t="shared" si="78"/>
        <v>1</v>
      </c>
      <c r="AK220" s="26"/>
      <c r="AL220" s="31"/>
      <c r="AN220" t="e">
        <f t="shared" si="72"/>
        <v>#N/A</v>
      </c>
      <c r="AP220" s="20" t="e">
        <f t="shared" si="69"/>
        <v>#N/A</v>
      </c>
      <c r="AU220" s="20" t="e">
        <f t="shared" si="76"/>
        <v>#N/A</v>
      </c>
      <c r="AV220" s="20" t="e">
        <f t="shared" si="77"/>
        <v>#N/A</v>
      </c>
      <c r="BD220" s="32" t="str">
        <f t="shared" si="73"/>
        <v/>
      </c>
      <c r="BG220" s="33">
        <v>0</v>
      </c>
      <c r="BH220" s="38">
        <v>0</v>
      </c>
      <c r="BI220" s="38">
        <v>0</v>
      </c>
      <c r="BJ220" s="38">
        <v>0</v>
      </c>
      <c r="BK220" s="38">
        <v>0</v>
      </c>
      <c r="BL220" s="38">
        <v>1</v>
      </c>
      <c r="BM220" s="39">
        <v>0</v>
      </c>
      <c r="BN220" s="36">
        <v>0</v>
      </c>
      <c r="BO220" s="36">
        <f t="shared" si="74"/>
        <v>1</v>
      </c>
      <c r="BR220" s="33" t="e">
        <f>VLOOKUP($C292,BARRAS_REGION!$AA$4:$AL$1041,1+BR$2,0)</f>
        <v>#N/A</v>
      </c>
      <c r="BS220" s="33" t="e">
        <f>VLOOKUP($C292,BARRAS_REGION!$AA$4:$AL$1041,1+BS$2,0)</f>
        <v>#N/A</v>
      </c>
      <c r="BT220" s="33" t="e">
        <f>VLOOKUP($C292,BARRAS_REGION!$AA$4:$AL$1041,1+BT$2,0)</f>
        <v>#N/A</v>
      </c>
      <c r="BU220" s="33" t="e">
        <f>VLOOKUP($C292,BARRAS_REGION!$AA$4:$AL$1041,1+BU$2,0)</f>
        <v>#N/A</v>
      </c>
      <c r="BV220" s="33" t="e">
        <f>VLOOKUP($C292,BARRAS_REGION!$AA$4:$AL$1041,1+BV$2,0)</f>
        <v>#N/A</v>
      </c>
      <c r="BW220" s="33" t="e">
        <f>VLOOKUP($C292,BARRAS_REGION!$AA$4:$AL$1041,1+BW$2,0)</f>
        <v>#N/A</v>
      </c>
      <c r="BX220" s="33" t="e">
        <f>VLOOKUP($C292,BARRAS_REGION!$AA$4:$AL$1041,1+BX$2,0)</f>
        <v>#N/A</v>
      </c>
      <c r="BY220" s="33" t="e">
        <f>VLOOKUP($C292,BARRAS_REGION!$AA$4:$AL$1041,1+BY$2,0)</f>
        <v>#N/A</v>
      </c>
      <c r="BZ220" s="33" t="e">
        <f>VLOOKUP($C292,BARRAS_REGION!$AA$4:$AL$1041,1+BZ$2,0)</f>
        <v>#N/A</v>
      </c>
      <c r="CA220" s="33" t="e">
        <f>VLOOKUP($C292,BARRAS_REGION!$AA$4:$AL$1041,1+CA$2,0)</f>
        <v>#N/A</v>
      </c>
      <c r="CB220" s="33" t="e">
        <f>VLOOKUP($C292,BARRAS_REGION!$AA$4:$AL$1041,1+CB$2,0)</f>
        <v>#N/A</v>
      </c>
      <c r="CC220" s="37" t="e">
        <f t="shared" si="75"/>
        <v>#N/A</v>
      </c>
    </row>
    <row r="221" spans="1:81" ht="14.4" x14ac:dyDescent="0.3">
      <c r="B221" s="191"/>
      <c r="C221" s="72"/>
      <c r="D221" s="19"/>
      <c r="E221" s="144"/>
      <c r="F221" s="143"/>
      <c r="G221" s="143"/>
      <c r="H221" s="19"/>
      <c r="J221" s="140"/>
      <c r="N221" s="15"/>
      <c r="AH221" s="20">
        <f t="shared" si="71"/>
        <v>-1</v>
      </c>
      <c r="AI221" s="30">
        <f t="shared" si="78"/>
        <v>1</v>
      </c>
      <c r="AK221" s="26"/>
      <c r="AL221" s="31"/>
      <c r="AN221" t="e">
        <f t="shared" si="72"/>
        <v>#N/A</v>
      </c>
      <c r="AP221" s="20" t="e">
        <f t="shared" ref="AP221:AP265" si="79">+IF(LEN(AN221)=6,"",IF(LEN(AN221)=5,"0",IF(LEN(AN221)=4,"00",IF(LEN(AN221)=3,"000",IF(LEN(AN221)=2,"0000","00000")))))&amp;AN221</f>
        <v>#N/A</v>
      </c>
      <c r="AU221" s="20" t="e">
        <f t="shared" si="76"/>
        <v>#N/A</v>
      </c>
      <c r="AV221" s="20" t="e">
        <f t="shared" si="77"/>
        <v>#N/A</v>
      </c>
      <c r="BD221" s="32" t="str">
        <f t="shared" si="73"/>
        <v/>
      </c>
      <c r="BG221" s="33">
        <v>0</v>
      </c>
      <c r="BH221" s="38">
        <v>0</v>
      </c>
      <c r="BI221" s="38">
        <v>0</v>
      </c>
      <c r="BJ221" s="38">
        <v>0</v>
      </c>
      <c r="BK221" s="38">
        <v>0</v>
      </c>
      <c r="BL221" s="38">
        <v>1</v>
      </c>
      <c r="BM221" s="39">
        <v>0</v>
      </c>
      <c r="BN221" s="36">
        <v>0</v>
      </c>
      <c r="BO221" s="36">
        <f t="shared" si="74"/>
        <v>1</v>
      </c>
      <c r="BR221" s="33" t="e">
        <f>VLOOKUP($C293,BARRAS_REGION!$AA$4:$AL$1041,1+BR$2,0)</f>
        <v>#N/A</v>
      </c>
      <c r="BS221" s="33" t="e">
        <f>VLOOKUP($C293,BARRAS_REGION!$AA$4:$AL$1041,1+BS$2,0)</f>
        <v>#N/A</v>
      </c>
      <c r="BT221" s="33" t="e">
        <f>VLOOKUP($C293,BARRAS_REGION!$AA$4:$AL$1041,1+BT$2,0)</f>
        <v>#N/A</v>
      </c>
      <c r="BU221" s="33" t="e">
        <f>VLOOKUP($C293,BARRAS_REGION!$AA$4:$AL$1041,1+BU$2,0)</f>
        <v>#N/A</v>
      </c>
      <c r="BV221" s="33" t="e">
        <f>VLOOKUP($C293,BARRAS_REGION!$AA$4:$AL$1041,1+BV$2,0)</f>
        <v>#N/A</v>
      </c>
      <c r="BW221" s="33" t="e">
        <f>VLOOKUP($C293,BARRAS_REGION!$AA$4:$AL$1041,1+BW$2,0)</f>
        <v>#N/A</v>
      </c>
      <c r="BX221" s="33" t="e">
        <f>VLOOKUP($C293,BARRAS_REGION!$AA$4:$AL$1041,1+BX$2,0)</f>
        <v>#N/A</v>
      </c>
      <c r="BY221" s="33" t="e">
        <f>VLOOKUP($C293,BARRAS_REGION!$AA$4:$AL$1041,1+BY$2,0)</f>
        <v>#N/A</v>
      </c>
      <c r="BZ221" s="33" t="e">
        <f>VLOOKUP($C293,BARRAS_REGION!$AA$4:$AL$1041,1+BZ$2,0)</f>
        <v>#N/A</v>
      </c>
      <c r="CA221" s="33" t="e">
        <f>VLOOKUP($C293,BARRAS_REGION!$AA$4:$AL$1041,1+CA$2,0)</f>
        <v>#N/A</v>
      </c>
      <c r="CB221" s="33" t="e">
        <f>VLOOKUP($C293,BARRAS_REGION!$AA$4:$AL$1041,1+CB$2,0)</f>
        <v>#N/A</v>
      </c>
      <c r="CC221" s="37" t="e">
        <f t="shared" si="75"/>
        <v>#N/A</v>
      </c>
    </row>
    <row r="222" spans="1:81" ht="14.4" x14ac:dyDescent="0.3">
      <c r="B222" s="19"/>
      <c r="C222" s="143"/>
      <c r="D222" s="19"/>
      <c r="E222" s="143"/>
      <c r="F222" s="143"/>
      <c r="G222" s="143"/>
      <c r="H222" s="19"/>
      <c r="J222" s="140"/>
      <c r="N222" s="15"/>
      <c r="AH222" s="20">
        <f t="shared" si="71"/>
        <v>-1</v>
      </c>
      <c r="AI222" s="30">
        <f t="shared" si="78"/>
        <v>1</v>
      </c>
      <c r="AK222" s="26"/>
      <c r="AL222" s="31"/>
      <c r="AN222" t="e">
        <f t="shared" si="72"/>
        <v>#N/A</v>
      </c>
      <c r="AP222" s="20" t="e">
        <f t="shared" si="79"/>
        <v>#N/A</v>
      </c>
      <c r="AU222" s="20" t="e">
        <f t="shared" si="76"/>
        <v>#N/A</v>
      </c>
      <c r="AV222" s="20" t="e">
        <f t="shared" si="77"/>
        <v>#N/A</v>
      </c>
      <c r="BD222" s="32" t="str">
        <f t="shared" si="73"/>
        <v/>
      </c>
      <c r="BG222" s="33">
        <v>0</v>
      </c>
      <c r="BH222" s="38">
        <v>0</v>
      </c>
      <c r="BI222" s="38">
        <v>0</v>
      </c>
      <c r="BJ222" s="38">
        <v>0</v>
      </c>
      <c r="BK222" s="38">
        <v>0</v>
      </c>
      <c r="BL222" s="38">
        <v>1</v>
      </c>
      <c r="BM222" s="39">
        <v>0</v>
      </c>
      <c r="BN222" s="36">
        <v>0</v>
      </c>
      <c r="BO222" s="36">
        <f t="shared" si="74"/>
        <v>1</v>
      </c>
      <c r="BR222" s="33" t="e">
        <f>VLOOKUP($C294,BARRAS_REGION!$AA$4:$AL$1041,1+BR$2,0)</f>
        <v>#N/A</v>
      </c>
      <c r="BS222" s="33" t="e">
        <f>VLOOKUP($C294,BARRAS_REGION!$AA$4:$AL$1041,1+BS$2,0)</f>
        <v>#N/A</v>
      </c>
      <c r="BT222" s="33" t="e">
        <f>VLOOKUP($C294,BARRAS_REGION!$AA$4:$AL$1041,1+BT$2,0)</f>
        <v>#N/A</v>
      </c>
      <c r="BU222" s="33" t="e">
        <f>VLOOKUP($C294,BARRAS_REGION!$AA$4:$AL$1041,1+BU$2,0)</f>
        <v>#N/A</v>
      </c>
      <c r="BV222" s="33" t="e">
        <f>VLOOKUP($C294,BARRAS_REGION!$AA$4:$AL$1041,1+BV$2,0)</f>
        <v>#N/A</v>
      </c>
      <c r="BW222" s="33" t="e">
        <f>VLOOKUP($C294,BARRAS_REGION!$AA$4:$AL$1041,1+BW$2,0)</f>
        <v>#N/A</v>
      </c>
      <c r="BX222" s="33" t="e">
        <f>VLOOKUP($C294,BARRAS_REGION!$AA$4:$AL$1041,1+BX$2,0)</f>
        <v>#N/A</v>
      </c>
      <c r="BY222" s="33" t="e">
        <f>VLOOKUP($C294,BARRAS_REGION!$AA$4:$AL$1041,1+BY$2,0)</f>
        <v>#N/A</v>
      </c>
      <c r="BZ222" s="33" t="e">
        <f>VLOOKUP($C294,BARRAS_REGION!$AA$4:$AL$1041,1+BZ$2,0)</f>
        <v>#N/A</v>
      </c>
      <c r="CA222" s="33" t="e">
        <f>VLOOKUP($C294,BARRAS_REGION!$AA$4:$AL$1041,1+CA$2,0)</f>
        <v>#N/A</v>
      </c>
      <c r="CB222" s="33" t="e">
        <f>VLOOKUP($C294,BARRAS_REGION!$AA$4:$AL$1041,1+CB$2,0)</f>
        <v>#N/A</v>
      </c>
      <c r="CC222" s="37" t="e">
        <f t="shared" si="75"/>
        <v>#N/A</v>
      </c>
    </row>
    <row r="223" spans="1:81" ht="14.4" x14ac:dyDescent="0.3">
      <c r="B223" s="19"/>
      <c r="C223" s="72"/>
      <c r="D223" s="19"/>
      <c r="E223" s="144"/>
      <c r="F223" s="143"/>
      <c r="G223" s="143"/>
      <c r="H223" s="19"/>
      <c r="J223" s="140"/>
      <c r="N223" s="15"/>
      <c r="AH223" s="20">
        <f t="shared" si="71"/>
        <v>-1</v>
      </c>
      <c r="AI223" s="30">
        <f t="shared" si="78"/>
        <v>1</v>
      </c>
      <c r="AK223" s="26"/>
      <c r="AL223" s="31"/>
      <c r="AN223" t="e">
        <f t="shared" si="72"/>
        <v>#N/A</v>
      </c>
      <c r="AP223" s="20" t="e">
        <f t="shared" si="79"/>
        <v>#N/A</v>
      </c>
      <c r="AU223" s="20" t="e">
        <f t="shared" si="76"/>
        <v>#N/A</v>
      </c>
      <c r="AV223" s="20" t="e">
        <f t="shared" si="77"/>
        <v>#N/A</v>
      </c>
      <c r="BD223" s="32" t="str">
        <f t="shared" si="73"/>
        <v/>
      </c>
      <c r="BG223" s="33">
        <v>0</v>
      </c>
      <c r="BH223" s="38">
        <v>0</v>
      </c>
      <c r="BI223" s="38">
        <v>0</v>
      </c>
      <c r="BJ223" s="38">
        <v>0</v>
      </c>
      <c r="BK223" s="38">
        <v>0</v>
      </c>
      <c r="BL223" s="38">
        <v>1</v>
      </c>
      <c r="BM223" s="39">
        <v>0</v>
      </c>
      <c r="BN223" s="36">
        <v>0</v>
      </c>
      <c r="BO223" s="36">
        <f t="shared" si="74"/>
        <v>1</v>
      </c>
      <c r="BR223" s="33" t="e">
        <f>VLOOKUP($C295,BARRAS_REGION!$AA$4:$AL$1041,1+BR$2,0)</f>
        <v>#N/A</v>
      </c>
      <c r="BS223" s="33" t="e">
        <f>VLOOKUP($C295,BARRAS_REGION!$AA$4:$AL$1041,1+BS$2,0)</f>
        <v>#N/A</v>
      </c>
      <c r="BT223" s="33" t="e">
        <f>VLOOKUP($C295,BARRAS_REGION!$AA$4:$AL$1041,1+BT$2,0)</f>
        <v>#N/A</v>
      </c>
      <c r="BU223" s="33" t="e">
        <f>VLOOKUP($C295,BARRAS_REGION!$AA$4:$AL$1041,1+BU$2,0)</f>
        <v>#N/A</v>
      </c>
      <c r="BV223" s="33" t="e">
        <f>VLOOKUP($C295,BARRAS_REGION!$AA$4:$AL$1041,1+BV$2,0)</f>
        <v>#N/A</v>
      </c>
      <c r="BW223" s="33" t="e">
        <f>VLOOKUP($C295,BARRAS_REGION!$AA$4:$AL$1041,1+BW$2,0)</f>
        <v>#N/A</v>
      </c>
      <c r="BX223" s="33" t="e">
        <f>VLOOKUP($C295,BARRAS_REGION!$AA$4:$AL$1041,1+BX$2,0)</f>
        <v>#N/A</v>
      </c>
      <c r="BY223" s="33" t="e">
        <f>VLOOKUP($C295,BARRAS_REGION!$AA$4:$AL$1041,1+BY$2,0)</f>
        <v>#N/A</v>
      </c>
      <c r="BZ223" s="33" t="e">
        <f>VLOOKUP($C295,BARRAS_REGION!$AA$4:$AL$1041,1+BZ$2,0)</f>
        <v>#N/A</v>
      </c>
      <c r="CA223" s="33" t="e">
        <f>VLOOKUP($C295,BARRAS_REGION!$AA$4:$AL$1041,1+CA$2,0)</f>
        <v>#N/A</v>
      </c>
      <c r="CB223" s="33" t="e">
        <f>VLOOKUP($C295,BARRAS_REGION!$AA$4:$AL$1041,1+CB$2,0)</f>
        <v>#N/A</v>
      </c>
      <c r="CC223" s="37" t="e">
        <f t="shared" si="75"/>
        <v>#N/A</v>
      </c>
    </row>
    <row r="224" spans="1:81" ht="14.4" x14ac:dyDescent="0.3">
      <c r="B224" s="19"/>
      <c r="C224" s="144"/>
      <c r="D224" s="19"/>
      <c r="E224" s="144"/>
      <c r="F224" s="143"/>
      <c r="G224" s="143"/>
      <c r="H224" s="19"/>
      <c r="J224" s="140"/>
      <c r="N224" s="15"/>
      <c r="AH224" s="20">
        <f t="shared" si="71"/>
        <v>-1</v>
      </c>
      <c r="AI224" s="30">
        <f t="shared" si="78"/>
        <v>1</v>
      </c>
      <c r="AK224" s="26"/>
      <c r="AL224" s="31"/>
      <c r="AN224" t="e">
        <f t="shared" si="72"/>
        <v>#N/A</v>
      </c>
      <c r="AP224" s="20" t="e">
        <f t="shared" si="79"/>
        <v>#N/A</v>
      </c>
      <c r="AU224" s="20" t="e">
        <f t="shared" si="76"/>
        <v>#N/A</v>
      </c>
      <c r="AV224" s="20" t="e">
        <f t="shared" si="77"/>
        <v>#N/A</v>
      </c>
      <c r="BD224" s="32" t="str">
        <f t="shared" si="73"/>
        <v/>
      </c>
      <c r="BG224" s="33">
        <v>0</v>
      </c>
      <c r="BH224" s="38">
        <v>0</v>
      </c>
      <c r="BI224" s="38">
        <v>0</v>
      </c>
      <c r="BJ224" s="38">
        <v>0</v>
      </c>
      <c r="BK224" s="38">
        <v>0</v>
      </c>
      <c r="BL224" s="38">
        <v>1</v>
      </c>
      <c r="BM224" s="39">
        <v>0</v>
      </c>
      <c r="BN224" s="36">
        <v>0</v>
      </c>
      <c r="BO224" s="36">
        <f t="shared" si="74"/>
        <v>1</v>
      </c>
      <c r="BR224" s="33" t="e">
        <f>VLOOKUP($C296,BARRAS_REGION!$AA$4:$AL$1041,1+BR$2,0)</f>
        <v>#N/A</v>
      </c>
      <c r="BS224" s="33" t="e">
        <f>VLOOKUP($C296,BARRAS_REGION!$AA$4:$AL$1041,1+BS$2,0)</f>
        <v>#N/A</v>
      </c>
      <c r="BT224" s="33" t="e">
        <f>VLOOKUP($C296,BARRAS_REGION!$AA$4:$AL$1041,1+BT$2,0)</f>
        <v>#N/A</v>
      </c>
      <c r="BU224" s="33" t="e">
        <f>VLOOKUP($C296,BARRAS_REGION!$AA$4:$AL$1041,1+BU$2,0)</f>
        <v>#N/A</v>
      </c>
      <c r="BV224" s="33" t="e">
        <f>VLOOKUP($C296,BARRAS_REGION!$AA$4:$AL$1041,1+BV$2,0)</f>
        <v>#N/A</v>
      </c>
      <c r="BW224" s="33" t="e">
        <f>VLOOKUP($C296,BARRAS_REGION!$AA$4:$AL$1041,1+BW$2,0)</f>
        <v>#N/A</v>
      </c>
      <c r="BX224" s="33" t="e">
        <f>VLOOKUP($C296,BARRAS_REGION!$AA$4:$AL$1041,1+BX$2,0)</f>
        <v>#N/A</v>
      </c>
      <c r="BY224" s="33" t="e">
        <f>VLOOKUP($C296,BARRAS_REGION!$AA$4:$AL$1041,1+BY$2,0)</f>
        <v>#N/A</v>
      </c>
      <c r="BZ224" s="33" t="e">
        <f>VLOOKUP($C296,BARRAS_REGION!$AA$4:$AL$1041,1+BZ$2,0)</f>
        <v>#N/A</v>
      </c>
      <c r="CA224" s="33" t="e">
        <f>VLOOKUP($C296,BARRAS_REGION!$AA$4:$AL$1041,1+CA$2,0)</f>
        <v>#N/A</v>
      </c>
      <c r="CB224" s="33" t="e">
        <f>VLOOKUP($C296,BARRAS_REGION!$AA$4:$AL$1041,1+CB$2,0)</f>
        <v>#N/A</v>
      </c>
      <c r="CC224" s="37" t="e">
        <f t="shared" si="75"/>
        <v>#N/A</v>
      </c>
    </row>
    <row r="225" spans="2:81" ht="14.4" x14ac:dyDescent="0.3">
      <c r="B225" s="19"/>
      <c r="C225" s="72"/>
      <c r="D225" s="19"/>
      <c r="E225" s="143"/>
      <c r="F225" s="143"/>
      <c r="G225" s="143"/>
      <c r="H225" s="19"/>
      <c r="J225" s="140"/>
      <c r="N225" s="15"/>
      <c r="AH225" s="20">
        <f t="shared" si="71"/>
        <v>-1</v>
      </c>
      <c r="AI225" s="30">
        <f t="shared" si="78"/>
        <v>1</v>
      </c>
      <c r="AK225" s="26"/>
      <c r="AL225" s="31"/>
      <c r="AN225" t="e">
        <f t="shared" si="72"/>
        <v>#N/A</v>
      </c>
      <c r="AP225" s="20" t="e">
        <f t="shared" si="79"/>
        <v>#N/A</v>
      </c>
      <c r="AU225" s="20" t="e">
        <f t="shared" si="76"/>
        <v>#N/A</v>
      </c>
      <c r="AV225" s="20" t="e">
        <f t="shared" si="77"/>
        <v>#N/A</v>
      </c>
      <c r="BD225" s="32" t="str">
        <f t="shared" si="73"/>
        <v/>
      </c>
      <c r="BG225" s="33">
        <v>0</v>
      </c>
      <c r="BH225" s="38">
        <v>0</v>
      </c>
      <c r="BI225" s="38">
        <v>0</v>
      </c>
      <c r="BJ225" s="38">
        <v>0</v>
      </c>
      <c r="BK225" s="38">
        <v>0</v>
      </c>
      <c r="BL225" s="38">
        <v>1</v>
      </c>
      <c r="BM225" s="39">
        <v>0</v>
      </c>
      <c r="BN225" s="36">
        <v>0</v>
      </c>
      <c r="BO225" s="36">
        <f t="shared" si="74"/>
        <v>1</v>
      </c>
      <c r="BR225" s="33" t="e">
        <f>VLOOKUP($C297,BARRAS_REGION!$AA$4:$AL$1041,1+BR$2,0)</f>
        <v>#N/A</v>
      </c>
      <c r="BS225" s="33" t="e">
        <f>VLOOKUP($C297,BARRAS_REGION!$AA$4:$AL$1041,1+BS$2,0)</f>
        <v>#N/A</v>
      </c>
      <c r="BT225" s="33" t="e">
        <f>VLOOKUP($C297,BARRAS_REGION!$AA$4:$AL$1041,1+BT$2,0)</f>
        <v>#N/A</v>
      </c>
      <c r="BU225" s="33" t="e">
        <f>VLOOKUP($C297,BARRAS_REGION!$AA$4:$AL$1041,1+BU$2,0)</f>
        <v>#N/A</v>
      </c>
      <c r="BV225" s="33" t="e">
        <f>VLOOKUP($C297,BARRAS_REGION!$AA$4:$AL$1041,1+BV$2,0)</f>
        <v>#N/A</v>
      </c>
      <c r="BW225" s="33" t="e">
        <f>VLOOKUP($C297,BARRAS_REGION!$AA$4:$AL$1041,1+BW$2,0)</f>
        <v>#N/A</v>
      </c>
      <c r="BX225" s="33" t="e">
        <f>VLOOKUP($C297,BARRAS_REGION!$AA$4:$AL$1041,1+BX$2,0)</f>
        <v>#N/A</v>
      </c>
      <c r="BY225" s="33" t="e">
        <f>VLOOKUP($C297,BARRAS_REGION!$AA$4:$AL$1041,1+BY$2,0)</f>
        <v>#N/A</v>
      </c>
      <c r="BZ225" s="33" t="e">
        <f>VLOOKUP($C297,BARRAS_REGION!$AA$4:$AL$1041,1+BZ$2,0)</f>
        <v>#N/A</v>
      </c>
      <c r="CA225" s="33" t="e">
        <f>VLOOKUP($C297,BARRAS_REGION!$AA$4:$AL$1041,1+CA$2,0)</f>
        <v>#N/A</v>
      </c>
      <c r="CB225" s="33" t="e">
        <f>VLOOKUP($C297,BARRAS_REGION!$AA$4:$AL$1041,1+CB$2,0)</f>
        <v>#N/A</v>
      </c>
      <c r="CC225" s="37" t="e">
        <f t="shared" si="75"/>
        <v>#N/A</v>
      </c>
    </row>
    <row r="226" spans="2:81" ht="14.4" x14ac:dyDescent="0.3">
      <c r="B226" s="19"/>
      <c r="C226" s="143"/>
      <c r="D226" s="19"/>
      <c r="E226" s="143"/>
      <c r="F226" s="143"/>
      <c r="G226" s="143"/>
      <c r="H226" s="19"/>
      <c r="J226" s="140"/>
      <c r="N226" s="15"/>
      <c r="AH226" s="20">
        <f t="shared" si="71"/>
        <v>-1</v>
      </c>
      <c r="AI226" s="30">
        <f t="shared" si="78"/>
        <v>1</v>
      </c>
      <c r="AK226" s="26"/>
      <c r="AL226" s="31"/>
      <c r="AN226" t="e">
        <f t="shared" si="72"/>
        <v>#N/A</v>
      </c>
      <c r="AP226" s="20" t="e">
        <f t="shared" si="79"/>
        <v>#N/A</v>
      </c>
      <c r="AU226" s="20" t="e">
        <f t="shared" si="76"/>
        <v>#N/A</v>
      </c>
      <c r="AV226" s="20" t="e">
        <f t="shared" si="77"/>
        <v>#N/A</v>
      </c>
      <c r="BD226" s="32" t="str">
        <f t="shared" si="73"/>
        <v/>
      </c>
      <c r="BG226" s="33">
        <v>0</v>
      </c>
      <c r="BH226" s="38">
        <v>0</v>
      </c>
      <c r="BI226" s="38">
        <v>0</v>
      </c>
      <c r="BJ226" s="38">
        <v>0</v>
      </c>
      <c r="BK226" s="38">
        <v>0</v>
      </c>
      <c r="BL226" s="38">
        <v>1</v>
      </c>
      <c r="BM226" s="39">
        <v>0</v>
      </c>
      <c r="BN226" s="36">
        <v>0</v>
      </c>
      <c r="BO226" s="36">
        <f t="shared" si="74"/>
        <v>1</v>
      </c>
      <c r="BR226" s="33" t="e">
        <f>VLOOKUP($C298,BARRAS_REGION!$AA$4:$AL$1041,1+BR$2,0)</f>
        <v>#N/A</v>
      </c>
      <c r="BS226" s="33" t="e">
        <f>VLOOKUP($C298,BARRAS_REGION!$AA$4:$AL$1041,1+BS$2,0)</f>
        <v>#N/A</v>
      </c>
      <c r="BT226" s="33" t="e">
        <f>VLOOKUP($C298,BARRAS_REGION!$AA$4:$AL$1041,1+BT$2,0)</f>
        <v>#N/A</v>
      </c>
      <c r="BU226" s="33" t="e">
        <f>VLOOKUP($C298,BARRAS_REGION!$AA$4:$AL$1041,1+BU$2,0)</f>
        <v>#N/A</v>
      </c>
      <c r="BV226" s="33" t="e">
        <f>VLOOKUP($C298,BARRAS_REGION!$AA$4:$AL$1041,1+BV$2,0)</f>
        <v>#N/A</v>
      </c>
      <c r="BW226" s="33" t="e">
        <f>VLOOKUP($C298,BARRAS_REGION!$AA$4:$AL$1041,1+BW$2,0)</f>
        <v>#N/A</v>
      </c>
      <c r="BX226" s="33" t="e">
        <f>VLOOKUP($C298,BARRAS_REGION!$AA$4:$AL$1041,1+BX$2,0)</f>
        <v>#N/A</v>
      </c>
      <c r="BY226" s="33" t="e">
        <f>VLOOKUP($C298,BARRAS_REGION!$AA$4:$AL$1041,1+BY$2,0)</f>
        <v>#N/A</v>
      </c>
      <c r="BZ226" s="33" t="e">
        <f>VLOOKUP($C298,BARRAS_REGION!$AA$4:$AL$1041,1+BZ$2,0)</f>
        <v>#N/A</v>
      </c>
      <c r="CA226" s="33" t="e">
        <f>VLOOKUP($C298,BARRAS_REGION!$AA$4:$AL$1041,1+CA$2,0)</f>
        <v>#N/A</v>
      </c>
      <c r="CB226" s="33" t="e">
        <f>VLOOKUP($C298,BARRAS_REGION!$AA$4:$AL$1041,1+CB$2,0)</f>
        <v>#N/A</v>
      </c>
      <c r="CC226" s="37" t="e">
        <f t="shared" si="75"/>
        <v>#N/A</v>
      </c>
    </row>
    <row r="227" spans="2:81" ht="14.4" x14ac:dyDescent="0.3">
      <c r="B227" s="19"/>
      <c r="C227" s="143"/>
      <c r="D227" s="19"/>
      <c r="E227" s="144"/>
      <c r="F227" s="143"/>
      <c r="G227" s="143"/>
      <c r="H227" s="19"/>
      <c r="J227" s="140"/>
      <c r="N227" s="15"/>
      <c r="AH227" s="20">
        <f t="shared" si="71"/>
        <v>-1</v>
      </c>
      <c r="AI227" s="30">
        <f t="shared" si="78"/>
        <v>1</v>
      </c>
      <c r="AK227" s="26"/>
      <c r="AL227" s="31"/>
      <c r="AN227" t="e">
        <f t="shared" si="72"/>
        <v>#N/A</v>
      </c>
      <c r="AP227" s="20" t="e">
        <f t="shared" si="79"/>
        <v>#N/A</v>
      </c>
      <c r="AU227" s="20" t="e">
        <f t="shared" si="76"/>
        <v>#N/A</v>
      </c>
      <c r="AV227" s="20" t="e">
        <f t="shared" si="77"/>
        <v>#N/A</v>
      </c>
      <c r="BD227" s="32" t="str">
        <f t="shared" si="73"/>
        <v/>
      </c>
      <c r="BG227" s="33">
        <v>0</v>
      </c>
      <c r="BH227" s="38">
        <v>0</v>
      </c>
      <c r="BI227" s="38">
        <v>0</v>
      </c>
      <c r="BJ227" s="38">
        <v>0</v>
      </c>
      <c r="BK227" s="38">
        <v>0</v>
      </c>
      <c r="BL227" s="38">
        <v>1</v>
      </c>
      <c r="BM227" s="39">
        <v>0</v>
      </c>
      <c r="BN227" s="36">
        <v>0</v>
      </c>
      <c r="BO227" s="36">
        <f t="shared" si="74"/>
        <v>1</v>
      </c>
      <c r="BR227" s="33" t="e">
        <f>VLOOKUP($C299,BARRAS_REGION!$AA$4:$AL$1041,1+BR$2,0)</f>
        <v>#N/A</v>
      </c>
      <c r="BS227" s="33" t="e">
        <f>VLOOKUP($C299,BARRAS_REGION!$AA$4:$AL$1041,1+BS$2,0)</f>
        <v>#N/A</v>
      </c>
      <c r="BT227" s="33" t="e">
        <f>VLOOKUP($C299,BARRAS_REGION!$AA$4:$AL$1041,1+BT$2,0)</f>
        <v>#N/A</v>
      </c>
      <c r="BU227" s="33" t="e">
        <f>VLOOKUP($C299,BARRAS_REGION!$AA$4:$AL$1041,1+BU$2,0)</f>
        <v>#N/A</v>
      </c>
      <c r="BV227" s="33" t="e">
        <f>VLOOKUP($C299,BARRAS_REGION!$AA$4:$AL$1041,1+BV$2,0)</f>
        <v>#N/A</v>
      </c>
      <c r="BW227" s="33" t="e">
        <f>VLOOKUP($C299,BARRAS_REGION!$AA$4:$AL$1041,1+BW$2,0)</f>
        <v>#N/A</v>
      </c>
      <c r="BX227" s="33" t="e">
        <f>VLOOKUP($C299,BARRAS_REGION!$AA$4:$AL$1041,1+BX$2,0)</f>
        <v>#N/A</v>
      </c>
      <c r="BY227" s="33" t="e">
        <f>VLOOKUP($C299,BARRAS_REGION!$AA$4:$AL$1041,1+BY$2,0)</f>
        <v>#N/A</v>
      </c>
      <c r="BZ227" s="33" t="e">
        <f>VLOOKUP($C299,BARRAS_REGION!$AA$4:$AL$1041,1+BZ$2,0)</f>
        <v>#N/A</v>
      </c>
      <c r="CA227" s="33" t="e">
        <f>VLOOKUP($C299,BARRAS_REGION!$AA$4:$AL$1041,1+CA$2,0)</f>
        <v>#N/A</v>
      </c>
      <c r="CB227" s="33" t="e">
        <f>VLOOKUP($C299,BARRAS_REGION!$AA$4:$AL$1041,1+CB$2,0)</f>
        <v>#N/A</v>
      </c>
      <c r="CC227" s="37" t="e">
        <f t="shared" si="75"/>
        <v>#N/A</v>
      </c>
    </row>
    <row r="228" spans="2:81" ht="14.4" x14ac:dyDescent="0.3">
      <c r="B228" s="19"/>
      <c r="C228" s="144"/>
      <c r="D228" s="19"/>
      <c r="E228" s="144"/>
      <c r="F228" s="143"/>
      <c r="G228" s="143"/>
      <c r="H228" s="19"/>
      <c r="J228" s="140"/>
      <c r="N228" s="15"/>
      <c r="AH228" s="20">
        <f t="shared" si="71"/>
        <v>-1</v>
      </c>
      <c r="AI228" s="30">
        <f t="shared" si="78"/>
        <v>1</v>
      </c>
      <c r="AK228" s="26"/>
      <c r="AL228" s="31"/>
      <c r="AN228" t="e">
        <f t="shared" si="72"/>
        <v>#N/A</v>
      </c>
      <c r="AP228" s="20" t="e">
        <f t="shared" si="79"/>
        <v>#N/A</v>
      </c>
      <c r="AU228" s="20" t="e">
        <f t="shared" si="76"/>
        <v>#N/A</v>
      </c>
      <c r="AV228" s="20" t="e">
        <f t="shared" si="77"/>
        <v>#N/A</v>
      </c>
      <c r="BD228" s="32" t="str">
        <f t="shared" si="73"/>
        <v/>
      </c>
      <c r="BG228" s="33">
        <v>0</v>
      </c>
      <c r="BH228" s="38">
        <v>0</v>
      </c>
      <c r="BI228" s="38">
        <v>0</v>
      </c>
      <c r="BJ228" s="38">
        <v>0</v>
      </c>
      <c r="BK228" s="38">
        <v>0</v>
      </c>
      <c r="BL228" s="38">
        <v>1</v>
      </c>
      <c r="BM228" s="39">
        <v>0</v>
      </c>
      <c r="BN228" s="36">
        <v>0</v>
      </c>
      <c r="BO228" s="36">
        <f t="shared" si="74"/>
        <v>1</v>
      </c>
      <c r="BR228" s="33" t="e">
        <f>VLOOKUP($C300,BARRAS_REGION!$AA$4:$AL$1041,1+BR$2,0)</f>
        <v>#N/A</v>
      </c>
      <c r="BS228" s="33" t="e">
        <f>VLOOKUP($C300,BARRAS_REGION!$AA$4:$AL$1041,1+BS$2,0)</f>
        <v>#N/A</v>
      </c>
      <c r="BT228" s="33" t="e">
        <f>VLOOKUP($C300,BARRAS_REGION!$AA$4:$AL$1041,1+BT$2,0)</f>
        <v>#N/A</v>
      </c>
      <c r="BU228" s="33" t="e">
        <f>VLOOKUP($C300,BARRAS_REGION!$AA$4:$AL$1041,1+BU$2,0)</f>
        <v>#N/A</v>
      </c>
      <c r="BV228" s="33" t="e">
        <f>VLOOKUP($C300,BARRAS_REGION!$AA$4:$AL$1041,1+BV$2,0)</f>
        <v>#N/A</v>
      </c>
      <c r="BW228" s="33" t="e">
        <f>VLOOKUP($C300,BARRAS_REGION!$AA$4:$AL$1041,1+BW$2,0)</f>
        <v>#N/A</v>
      </c>
      <c r="BX228" s="33" t="e">
        <f>VLOOKUP($C300,BARRAS_REGION!$AA$4:$AL$1041,1+BX$2,0)</f>
        <v>#N/A</v>
      </c>
      <c r="BY228" s="33" t="e">
        <f>VLOOKUP($C300,BARRAS_REGION!$AA$4:$AL$1041,1+BY$2,0)</f>
        <v>#N/A</v>
      </c>
      <c r="BZ228" s="33" t="e">
        <f>VLOOKUP($C300,BARRAS_REGION!$AA$4:$AL$1041,1+BZ$2,0)</f>
        <v>#N/A</v>
      </c>
      <c r="CA228" s="33" t="e">
        <f>VLOOKUP($C300,BARRAS_REGION!$AA$4:$AL$1041,1+CA$2,0)</f>
        <v>#N/A</v>
      </c>
      <c r="CB228" s="33" t="e">
        <f>VLOOKUP($C300,BARRAS_REGION!$AA$4:$AL$1041,1+CB$2,0)</f>
        <v>#N/A</v>
      </c>
      <c r="CC228" s="37" t="e">
        <f t="shared" si="75"/>
        <v>#N/A</v>
      </c>
    </row>
    <row r="229" spans="2:81" ht="14.4" x14ac:dyDescent="0.3">
      <c r="B229" s="19"/>
      <c r="C229" s="144"/>
      <c r="D229" s="19"/>
      <c r="E229" s="144"/>
      <c r="F229" s="143"/>
      <c r="G229" s="143"/>
      <c r="H229" s="19"/>
      <c r="J229" s="140"/>
      <c r="N229" s="15"/>
      <c r="AH229" s="20">
        <f t="shared" si="71"/>
        <v>-1</v>
      </c>
      <c r="AI229" s="30">
        <f t="shared" si="78"/>
        <v>1</v>
      </c>
      <c r="AK229" s="26"/>
      <c r="AL229" s="31"/>
      <c r="AN229" t="e">
        <f t="shared" si="72"/>
        <v>#N/A</v>
      </c>
      <c r="AP229" s="20" t="e">
        <f t="shared" si="79"/>
        <v>#N/A</v>
      </c>
      <c r="AU229" s="20" t="e">
        <f t="shared" si="76"/>
        <v>#N/A</v>
      </c>
      <c r="AV229" s="20" t="e">
        <f t="shared" si="77"/>
        <v>#N/A</v>
      </c>
      <c r="BD229" s="32" t="str">
        <f t="shared" si="73"/>
        <v/>
      </c>
      <c r="BG229" s="33">
        <v>0</v>
      </c>
      <c r="BH229" s="38">
        <v>0</v>
      </c>
      <c r="BI229" s="38">
        <v>0</v>
      </c>
      <c r="BJ229" s="38">
        <v>0</v>
      </c>
      <c r="BK229" s="38">
        <v>0</v>
      </c>
      <c r="BL229" s="38">
        <v>1</v>
      </c>
      <c r="BM229" s="39">
        <v>0</v>
      </c>
      <c r="BN229" s="36">
        <v>0</v>
      </c>
      <c r="BO229" s="36">
        <f t="shared" si="74"/>
        <v>1</v>
      </c>
      <c r="BR229" s="33" t="e">
        <f>VLOOKUP($C301,BARRAS_REGION!$AA$4:$AL$1041,1+BR$2,0)</f>
        <v>#N/A</v>
      </c>
      <c r="BS229" s="33" t="e">
        <f>VLOOKUP($C301,BARRAS_REGION!$AA$4:$AL$1041,1+BS$2,0)</f>
        <v>#N/A</v>
      </c>
      <c r="BT229" s="33" t="e">
        <f>VLOOKUP($C301,BARRAS_REGION!$AA$4:$AL$1041,1+BT$2,0)</f>
        <v>#N/A</v>
      </c>
      <c r="BU229" s="33" t="e">
        <f>VLOOKUP($C301,BARRAS_REGION!$AA$4:$AL$1041,1+BU$2,0)</f>
        <v>#N/A</v>
      </c>
      <c r="BV229" s="33" t="e">
        <f>VLOOKUP($C301,BARRAS_REGION!$AA$4:$AL$1041,1+BV$2,0)</f>
        <v>#N/A</v>
      </c>
      <c r="BW229" s="33" t="e">
        <f>VLOOKUP($C301,BARRAS_REGION!$AA$4:$AL$1041,1+BW$2,0)</f>
        <v>#N/A</v>
      </c>
      <c r="BX229" s="33" t="e">
        <f>VLOOKUP($C301,BARRAS_REGION!$AA$4:$AL$1041,1+BX$2,0)</f>
        <v>#N/A</v>
      </c>
      <c r="BY229" s="33" t="e">
        <f>VLOOKUP($C301,BARRAS_REGION!$AA$4:$AL$1041,1+BY$2,0)</f>
        <v>#N/A</v>
      </c>
      <c r="BZ229" s="33" t="e">
        <f>VLOOKUP($C301,BARRAS_REGION!$AA$4:$AL$1041,1+BZ$2,0)</f>
        <v>#N/A</v>
      </c>
      <c r="CA229" s="33" t="e">
        <f>VLOOKUP($C301,BARRAS_REGION!$AA$4:$AL$1041,1+CA$2,0)</f>
        <v>#N/A</v>
      </c>
      <c r="CB229" s="33" t="e">
        <f>VLOOKUP($C301,BARRAS_REGION!$AA$4:$AL$1041,1+CB$2,0)</f>
        <v>#N/A</v>
      </c>
      <c r="CC229" s="37" t="e">
        <f t="shared" si="75"/>
        <v>#N/A</v>
      </c>
    </row>
    <row r="230" spans="2:81" ht="14.4" x14ac:dyDescent="0.3">
      <c r="B230" s="19"/>
      <c r="C230" s="143"/>
      <c r="D230" s="19"/>
      <c r="E230" s="143"/>
      <c r="F230" s="143"/>
      <c r="G230" s="143"/>
      <c r="H230" s="19"/>
      <c r="J230" s="140"/>
      <c r="N230" s="15"/>
      <c r="AH230" s="20">
        <f t="shared" si="71"/>
        <v>-1</v>
      </c>
      <c r="AI230" s="30">
        <f t="shared" si="78"/>
        <v>1</v>
      </c>
      <c r="AK230" s="26"/>
      <c r="AL230" s="31"/>
      <c r="AN230" t="e">
        <f t="shared" si="72"/>
        <v>#N/A</v>
      </c>
      <c r="AP230" s="20" t="e">
        <f t="shared" si="79"/>
        <v>#N/A</v>
      </c>
      <c r="AU230" s="20" t="e">
        <f t="shared" si="76"/>
        <v>#N/A</v>
      </c>
      <c r="AV230" s="20" t="e">
        <f t="shared" si="77"/>
        <v>#N/A</v>
      </c>
      <c r="BD230" s="32" t="str">
        <f t="shared" si="73"/>
        <v/>
      </c>
      <c r="BG230" s="33">
        <v>0</v>
      </c>
      <c r="BH230" s="38">
        <v>0</v>
      </c>
      <c r="BI230" s="38">
        <v>0</v>
      </c>
      <c r="BJ230" s="38">
        <v>0</v>
      </c>
      <c r="BK230" s="38">
        <v>0</v>
      </c>
      <c r="BL230" s="38">
        <v>1</v>
      </c>
      <c r="BM230" s="39">
        <v>0</v>
      </c>
      <c r="BN230" s="36">
        <v>0</v>
      </c>
      <c r="BO230" s="36">
        <f t="shared" si="74"/>
        <v>1</v>
      </c>
      <c r="BR230" s="33" t="e">
        <f>VLOOKUP($C302,BARRAS_REGION!$AA$4:$AL$1041,1+BR$2,0)</f>
        <v>#N/A</v>
      </c>
      <c r="BS230" s="33" t="e">
        <f>VLOOKUP($C302,BARRAS_REGION!$AA$4:$AL$1041,1+BS$2,0)</f>
        <v>#N/A</v>
      </c>
      <c r="BT230" s="33" t="e">
        <f>VLOOKUP($C302,BARRAS_REGION!$AA$4:$AL$1041,1+BT$2,0)</f>
        <v>#N/A</v>
      </c>
      <c r="BU230" s="33" t="e">
        <f>VLOOKUP($C302,BARRAS_REGION!$AA$4:$AL$1041,1+BU$2,0)</f>
        <v>#N/A</v>
      </c>
      <c r="BV230" s="33" t="e">
        <f>VLOOKUP($C302,BARRAS_REGION!$AA$4:$AL$1041,1+BV$2,0)</f>
        <v>#N/A</v>
      </c>
      <c r="BW230" s="33" t="e">
        <f>VLOOKUP($C302,BARRAS_REGION!$AA$4:$AL$1041,1+BW$2,0)</f>
        <v>#N/A</v>
      </c>
      <c r="BX230" s="33" t="e">
        <f>VLOOKUP($C302,BARRAS_REGION!$AA$4:$AL$1041,1+BX$2,0)</f>
        <v>#N/A</v>
      </c>
      <c r="BY230" s="33" t="e">
        <f>VLOOKUP($C302,BARRAS_REGION!$AA$4:$AL$1041,1+BY$2,0)</f>
        <v>#N/A</v>
      </c>
      <c r="BZ230" s="33" t="e">
        <f>VLOOKUP($C302,BARRAS_REGION!$AA$4:$AL$1041,1+BZ$2,0)</f>
        <v>#N/A</v>
      </c>
      <c r="CA230" s="33" t="e">
        <f>VLOOKUP($C302,BARRAS_REGION!$AA$4:$AL$1041,1+CA$2,0)</f>
        <v>#N/A</v>
      </c>
      <c r="CB230" s="33" t="e">
        <f>VLOOKUP($C302,BARRAS_REGION!$AA$4:$AL$1041,1+CB$2,0)</f>
        <v>#N/A</v>
      </c>
      <c r="CC230" s="37" t="e">
        <f t="shared" si="75"/>
        <v>#N/A</v>
      </c>
    </row>
    <row r="231" spans="2:81" ht="14.4" x14ac:dyDescent="0.3">
      <c r="B231" s="19"/>
      <c r="C231" s="144"/>
      <c r="D231" s="19"/>
      <c r="E231" s="144"/>
      <c r="F231" s="143"/>
      <c r="G231" s="143"/>
      <c r="H231" s="19"/>
      <c r="J231" s="140"/>
      <c r="N231" s="15"/>
      <c r="AH231" s="20">
        <f t="shared" ref="AH231:AH262" si="80">IF(LEN(C303)=17,LEFT(C303,14),-1)</f>
        <v>-1</v>
      </c>
      <c r="AI231" s="30">
        <f t="shared" si="78"/>
        <v>1</v>
      </c>
      <c r="AK231" s="26"/>
      <c r="AL231" s="31"/>
      <c r="AN231" t="e">
        <f t="shared" ref="AN231:AN262" si="81">+VLOOKUP(AH231,$AK$4:$AL$9949,2,0)</f>
        <v>#N/A</v>
      </c>
      <c r="AP231" s="20" t="e">
        <f t="shared" si="79"/>
        <v>#N/A</v>
      </c>
      <c r="AU231" s="20" t="e">
        <f t="shared" si="76"/>
        <v>#N/A</v>
      </c>
      <c r="AV231" s="20" t="e">
        <f t="shared" si="77"/>
        <v>#N/A</v>
      </c>
      <c r="BD231" s="32" t="str">
        <f t="shared" ref="BD231:BD262" si="82">+RIGHT(C303,3)</f>
        <v/>
      </c>
      <c r="BG231" s="33">
        <v>0</v>
      </c>
      <c r="BH231" s="38">
        <v>0</v>
      </c>
      <c r="BI231" s="38">
        <v>0</v>
      </c>
      <c r="BJ231" s="38">
        <v>0</v>
      </c>
      <c r="BK231" s="38">
        <v>0</v>
      </c>
      <c r="BL231" s="38">
        <v>1</v>
      </c>
      <c r="BM231" s="39">
        <v>0</v>
      </c>
      <c r="BN231" s="36">
        <v>0</v>
      </c>
      <c r="BO231" s="36">
        <f t="shared" si="74"/>
        <v>1</v>
      </c>
      <c r="BR231" s="33" t="e">
        <f>VLOOKUP($C303,BARRAS_REGION!$AA$4:$AL$1041,1+BR$2,0)</f>
        <v>#N/A</v>
      </c>
      <c r="BS231" s="33" t="e">
        <f>VLOOKUP($C303,BARRAS_REGION!$AA$4:$AL$1041,1+BS$2,0)</f>
        <v>#N/A</v>
      </c>
      <c r="BT231" s="33" t="e">
        <f>VLOOKUP($C303,BARRAS_REGION!$AA$4:$AL$1041,1+BT$2,0)</f>
        <v>#N/A</v>
      </c>
      <c r="BU231" s="33" t="e">
        <f>VLOOKUP($C303,BARRAS_REGION!$AA$4:$AL$1041,1+BU$2,0)</f>
        <v>#N/A</v>
      </c>
      <c r="BV231" s="33" t="e">
        <f>VLOOKUP($C303,BARRAS_REGION!$AA$4:$AL$1041,1+BV$2,0)</f>
        <v>#N/A</v>
      </c>
      <c r="BW231" s="33" t="e">
        <f>VLOOKUP($C303,BARRAS_REGION!$AA$4:$AL$1041,1+BW$2,0)</f>
        <v>#N/A</v>
      </c>
      <c r="BX231" s="33" t="e">
        <f>VLOOKUP($C303,BARRAS_REGION!$AA$4:$AL$1041,1+BX$2,0)</f>
        <v>#N/A</v>
      </c>
      <c r="BY231" s="33" t="e">
        <f>VLOOKUP($C303,BARRAS_REGION!$AA$4:$AL$1041,1+BY$2,0)</f>
        <v>#N/A</v>
      </c>
      <c r="BZ231" s="33" t="e">
        <f>VLOOKUP($C303,BARRAS_REGION!$AA$4:$AL$1041,1+BZ$2,0)</f>
        <v>#N/A</v>
      </c>
      <c r="CA231" s="33" t="e">
        <f>VLOOKUP($C303,BARRAS_REGION!$AA$4:$AL$1041,1+CA$2,0)</f>
        <v>#N/A</v>
      </c>
      <c r="CB231" s="33" t="e">
        <f>VLOOKUP($C303,BARRAS_REGION!$AA$4:$AL$1041,1+CB$2,0)</f>
        <v>#N/A</v>
      </c>
      <c r="CC231" s="37" t="e">
        <f t="shared" si="75"/>
        <v>#N/A</v>
      </c>
    </row>
    <row r="232" spans="2:81" ht="14.4" x14ac:dyDescent="0.3">
      <c r="B232" s="19"/>
      <c r="C232" s="72"/>
      <c r="D232" s="19"/>
      <c r="E232" s="144"/>
      <c r="F232" s="143"/>
      <c r="G232" s="143"/>
      <c r="H232" s="19"/>
      <c r="J232" s="140"/>
      <c r="N232" s="15"/>
      <c r="AH232" s="20">
        <f t="shared" si="80"/>
        <v>-1</v>
      </c>
      <c r="AI232" s="30">
        <f t="shared" si="78"/>
        <v>1</v>
      </c>
      <c r="AK232" s="26"/>
      <c r="AL232" s="31"/>
      <c r="AN232" t="e">
        <f t="shared" si="81"/>
        <v>#N/A</v>
      </c>
      <c r="AP232" s="20" t="e">
        <f t="shared" si="79"/>
        <v>#N/A</v>
      </c>
      <c r="AU232" s="20" t="e">
        <f t="shared" si="76"/>
        <v>#N/A</v>
      </c>
      <c r="AV232" s="20" t="e">
        <f t="shared" si="77"/>
        <v>#N/A</v>
      </c>
      <c r="BD232" s="32" t="str">
        <f t="shared" si="82"/>
        <v/>
      </c>
      <c r="BG232" s="33">
        <v>0</v>
      </c>
      <c r="BH232" s="38">
        <v>0</v>
      </c>
      <c r="BI232" s="38">
        <v>0</v>
      </c>
      <c r="BJ232" s="38">
        <v>0</v>
      </c>
      <c r="BK232" s="38">
        <v>0</v>
      </c>
      <c r="BL232" s="38">
        <v>0</v>
      </c>
      <c r="BM232" s="39">
        <v>0</v>
      </c>
      <c r="BN232" s="36">
        <v>1</v>
      </c>
      <c r="BO232" s="36">
        <f t="shared" si="74"/>
        <v>1</v>
      </c>
      <c r="BR232" s="33" t="e">
        <f>VLOOKUP($C304,BARRAS_REGION!$AA$4:$AL$1041,1+BR$2,0)</f>
        <v>#N/A</v>
      </c>
      <c r="BS232" s="33" t="e">
        <f>VLOOKUP($C304,BARRAS_REGION!$AA$4:$AL$1041,1+BS$2,0)</f>
        <v>#N/A</v>
      </c>
      <c r="BT232" s="33" t="e">
        <f>VLOOKUP($C304,BARRAS_REGION!$AA$4:$AL$1041,1+BT$2,0)</f>
        <v>#N/A</v>
      </c>
      <c r="BU232" s="33" t="e">
        <f>VLOOKUP($C304,BARRAS_REGION!$AA$4:$AL$1041,1+BU$2,0)</f>
        <v>#N/A</v>
      </c>
      <c r="BV232" s="33" t="e">
        <f>VLOOKUP($C304,BARRAS_REGION!$AA$4:$AL$1041,1+BV$2,0)</f>
        <v>#N/A</v>
      </c>
      <c r="BW232" s="33" t="e">
        <f>VLOOKUP($C304,BARRAS_REGION!$AA$4:$AL$1041,1+BW$2,0)</f>
        <v>#N/A</v>
      </c>
      <c r="BX232" s="33" t="e">
        <f>VLOOKUP($C304,BARRAS_REGION!$AA$4:$AL$1041,1+BX$2,0)</f>
        <v>#N/A</v>
      </c>
      <c r="BY232" s="33" t="e">
        <f>VLOOKUP($C304,BARRAS_REGION!$AA$4:$AL$1041,1+BY$2,0)</f>
        <v>#N/A</v>
      </c>
      <c r="BZ232" s="33" t="e">
        <f>VLOOKUP($C304,BARRAS_REGION!$AA$4:$AL$1041,1+BZ$2,0)</f>
        <v>#N/A</v>
      </c>
      <c r="CA232" s="33" t="e">
        <f>VLOOKUP($C304,BARRAS_REGION!$AA$4:$AL$1041,1+CA$2,0)</f>
        <v>#N/A</v>
      </c>
      <c r="CB232" s="33" t="e">
        <f>VLOOKUP($C304,BARRAS_REGION!$AA$4:$AL$1041,1+CB$2,0)</f>
        <v>#N/A</v>
      </c>
      <c r="CC232" s="37" t="e">
        <f t="shared" si="75"/>
        <v>#N/A</v>
      </c>
    </row>
    <row r="233" spans="2:81" ht="14.4" x14ac:dyDescent="0.3">
      <c r="B233" s="19"/>
      <c r="D233" s="19"/>
      <c r="E233" s="144"/>
      <c r="F233" s="143"/>
      <c r="G233" s="143"/>
      <c r="H233" s="19"/>
      <c r="J233" s="140"/>
      <c r="N233" s="15"/>
      <c r="AH233" s="20">
        <f t="shared" si="80"/>
        <v>-1</v>
      </c>
      <c r="AI233" s="30">
        <f t="shared" si="78"/>
        <v>1</v>
      </c>
      <c r="AK233" s="26"/>
      <c r="AL233" s="31"/>
      <c r="AN233" t="e">
        <f t="shared" si="81"/>
        <v>#N/A</v>
      </c>
      <c r="AP233" s="20" t="e">
        <f t="shared" si="79"/>
        <v>#N/A</v>
      </c>
      <c r="AU233" s="20" t="e">
        <f t="shared" si="76"/>
        <v>#N/A</v>
      </c>
      <c r="AV233" s="20" t="e">
        <f t="shared" si="77"/>
        <v>#N/A</v>
      </c>
      <c r="BD233" s="32" t="str">
        <f t="shared" si="82"/>
        <v/>
      </c>
      <c r="BG233" s="33">
        <v>0</v>
      </c>
      <c r="BH233" s="38">
        <v>0</v>
      </c>
      <c r="BI233" s="38">
        <v>0</v>
      </c>
      <c r="BJ233" s="38">
        <v>0</v>
      </c>
      <c r="BK233" s="38">
        <v>0</v>
      </c>
      <c r="BL233" s="38">
        <v>0</v>
      </c>
      <c r="BM233" s="39">
        <v>1</v>
      </c>
      <c r="BN233" s="36">
        <v>0</v>
      </c>
      <c r="BO233" s="36">
        <f t="shared" si="74"/>
        <v>1</v>
      </c>
      <c r="BR233" s="33" t="e">
        <f>VLOOKUP($C305,BARRAS_REGION!$AA$4:$AL$1041,1+BR$2,0)</f>
        <v>#N/A</v>
      </c>
      <c r="BS233" s="33" t="e">
        <f>VLOOKUP($C305,BARRAS_REGION!$AA$4:$AL$1041,1+BS$2,0)</f>
        <v>#N/A</v>
      </c>
      <c r="BT233" s="33" t="e">
        <f>VLOOKUP($C305,BARRAS_REGION!$AA$4:$AL$1041,1+BT$2,0)</f>
        <v>#N/A</v>
      </c>
      <c r="BU233" s="33" t="e">
        <f>VLOOKUP($C305,BARRAS_REGION!$AA$4:$AL$1041,1+BU$2,0)</f>
        <v>#N/A</v>
      </c>
      <c r="BV233" s="33" t="e">
        <f>VLOOKUP($C305,BARRAS_REGION!$AA$4:$AL$1041,1+BV$2,0)</f>
        <v>#N/A</v>
      </c>
      <c r="BW233" s="33" t="e">
        <f>VLOOKUP($C305,BARRAS_REGION!$AA$4:$AL$1041,1+BW$2,0)</f>
        <v>#N/A</v>
      </c>
      <c r="BX233" s="33" t="e">
        <f>VLOOKUP($C305,BARRAS_REGION!$AA$4:$AL$1041,1+BX$2,0)</f>
        <v>#N/A</v>
      </c>
      <c r="BY233" s="33" t="e">
        <f>VLOOKUP($C305,BARRAS_REGION!$AA$4:$AL$1041,1+BY$2,0)</f>
        <v>#N/A</v>
      </c>
      <c r="BZ233" s="33" t="e">
        <f>VLOOKUP($C305,BARRAS_REGION!$AA$4:$AL$1041,1+BZ$2,0)</f>
        <v>#N/A</v>
      </c>
      <c r="CA233" s="33" t="e">
        <f>VLOOKUP($C305,BARRAS_REGION!$AA$4:$AL$1041,1+CA$2,0)</f>
        <v>#N/A</v>
      </c>
      <c r="CB233" s="33" t="e">
        <f>VLOOKUP($C305,BARRAS_REGION!$AA$4:$AL$1041,1+CB$2,0)</f>
        <v>#N/A</v>
      </c>
      <c r="CC233" s="37" t="e">
        <f t="shared" si="75"/>
        <v>#N/A</v>
      </c>
    </row>
    <row r="234" spans="2:81" ht="14.4" x14ac:dyDescent="0.3">
      <c r="B234" s="19"/>
      <c r="C234" s="72"/>
      <c r="D234" s="19"/>
      <c r="E234" s="144"/>
      <c r="F234" s="143"/>
      <c r="G234" s="143"/>
      <c r="H234" s="19"/>
      <c r="J234" s="140"/>
      <c r="N234" s="15"/>
      <c r="AH234" s="20">
        <f t="shared" si="80"/>
        <v>-1</v>
      </c>
      <c r="AI234" s="30">
        <f t="shared" si="78"/>
        <v>1</v>
      </c>
      <c r="AN234" t="e">
        <f t="shared" si="81"/>
        <v>#N/A</v>
      </c>
      <c r="AP234" s="20" t="e">
        <f t="shared" si="79"/>
        <v>#N/A</v>
      </c>
      <c r="AU234" s="20" t="e">
        <f t="shared" si="76"/>
        <v>#N/A</v>
      </c>
      <c r="AV234" s="20" t="e">
        <f t="shared" si="77"/>
        <v>#N/A</v>
      </c>
      <c r="BD234" s="32" t="str">
        <f t="shared" si="82"/>
        <v/>
      </c>
      <c r="BG234" s="33">
        <v>0</v>
      </c>
      <c r="BH234" s="38">
        <v>0</v>
      </c>
      <c r="BI234" s="38">
        <v>0</v>
      </c>
      <c r="BJ234" s="38">
        <v>0</v>
      </c>
      <c r="BK234" s="38">
        <v>0</v>
      </c>
      <c r="BL234" s="38">
        <v>0</v>
      </c>
      <c r="BM234" s="39">
        <v>1</v>
      </c>
      <c r="BN234" s="36">
        <v>0</v>
      </c>
      <c r="BO234" s="36">
        <f t="shared" si="74"/>
        <v>1</v>
      </c>
      <c r="BR234" s="33" t="e">
        <f>VLOOKUP($C306,BARRAS_REGION!$AA$4:$AL$1041,1+BR$2,0)</f>
        <v>#N/A</v>
      </c>
      <c r="BS234" s="33" t="e">
        <f>VLOOKUP($C306,BARRAS_REGION!$AA$4:$AL$1041,1+BS$2,0)</f>
        <v>#N/A</v>
      </c>
      <c r="BT234" s="33" t="e">
        <f>VLOOKUP($C306,BARRAS_REGION!$AA$4:$AL$1041,1+BT$2,0)</f>
        <v>#N/A</v>
      </c>
      <c r="BU234" s="33" t="e">
        <f>VLOOKUP($C306,BARRAS_REGION!$AA$4:$AL$1041,1+BU$2,0)</f>
        <v>#N/A</v>
      </c>
      <c r="BV234" s="33" t="e">
        <f>VLOOKUP($C306,BARRAS_REGION!$AA$4:$AL$1041,1+BV$2,0)</f>
        <v>#N/A</v>
      </c>
      <c r="BW234" s="33" t="e">
        <f>VLOOKUP($C306,BARRAS_REGION!$AA$4:$AL$1041,1+BW$2,0)</f>
        <v>#N/A</v>
      </c>
      <c r="BX234" s="33" t="e">
        <f>VLOOKUP($C306,BARRAS_REGION!$AA$4:$AL$1041,1+BX$2,0)</f>
        <v>#N/A</v>
      </c>
      <c r="BY234" s="33" t="e">
        <f>VLOOKUP($C306,BARRAS_REGION!$AA$4:$AL$1041,1+BY$2,0)</f>
        <v>#N/A</v>
      </c>
      <c r="BZ234" s="33" t="e">
        <f>VLOOKUP($C306,BARRAS_REGION!$AA$4:$AL$1041,1+BZ$2,0)</f>
        <v>#N/A</v>
      </c>
      <c r="CA234" s="33" t="e">
        <f>VLOOKUP($C306,BARRAS_REGION!$AA$4:$AL$1041,1+CA$2,0)</f>
        <v>#N/A</v>
      </c>
      <c r="CB234" s="33" t="e">
        <f>VLOOKUP($C306,BARRAS_REGION!$AA$4:$AL$1041,1+CB$2,0)</f>
        <v>#N/A</v>
      </c>
      <c r="CC234" s="37" t="e">
        <f t="shared" si="75"/>
        <v>#N/A</v>
      </c>
    </row>
    <row r="235" spans="2:81" ht="14.4" x14ac:dyDescent="0.3">
      <c r="B235" s="19"/>
      <c r="C235" s="72"/>
      <c r="D235" s="19"/>
      <c r="E235" s="144"/>
      <c r="F235" s="143"/>
      <c r="G235" s="143"/>
      <c r="H235" s="19"/>
      <c r="J235" s="140"/>
      <c r="N235" s="15"/>
      <c r="AH235" s="20">
        <f t="shared" si="80"/>
        <v>-1</v>
      </c>
      <c r="AI235" s="30">
        <f t="shared" si="78"/>
        <v>1</v>
      </c>
      <c r="AN235" t="e">
        <f t="shared" si="81"/>
        <v>#N/A</v>
      </c>
      <c r="AP235" s="20" t="e">
        <f t="shared" si="79"/>
        <v>#N/A</v>
      </c>
      <c r="AU235" s="20" t="e">
        <f t="shared" si="76"/>
        <v>#N/A</v>
      </c>
      <c r="AV235" s="20" t="e">
        <f t="shared" si="77"/>
        <v>#N/A</v>
      </c>
      <c r="BD235" s="32" t="str">
        <f t="shared" si="82"/>
        <v/>
      </c>
      <c r="BG235" s="33">
        <v>0</v>
      </c>
      <c r="BH235" s="38">
        <v>0</v>
      </c>
      <c r="BI235" s="38">
        <v>0</v>
      </c>
      <c r="BJ235" s="38">
        <v>0</v>
      </c>
      <c r="BK235" s="38">
        <v>0</v>
      </c>
      <c r="BL235" s="38">
        <v>0</v>
      </c>
      <c r="BM235" s="39">
        <v>1</v>
      </c>
      <c r="BN235" s="36">
        <v>0</v>
      </c>
      <c r="BO235" s="36">
        <f t="shared" si="74"/>
        <v>1</v>
      </c>
      <c r="BR235" s="33" t="e">
        <f>VLOOKUP($C307,BARRAS_REGION!$AA$4:$AL$1041,1+BR$2,0)</f>
        <v>#N/A</v>
      </c>
      <c r="BS235" s="33" t="e">
        <f>VLOOKUP($C307,BARRAS_REGION!$AA$4:$AL$1041,1+BS$2,0)</f>
        <v>#N/A</v>
      </c>
      <c r="BT235" s="33" t="e">
        <f>VLOOKUP($C307,BARRAS_REGION!$AA$4:$AL$1041,1+BT$2,0)</f>
        <v>#N/A</v>
      </c>
      <c r="BU235" s="33" t="e">
        <f>VLOOKUP($C307,BARRAS_REGION!$AA$4:$AL$1041,1+BU$2,0)</f>
        <v>#N/A</v>
      </c>
      <c r="BV235" s="33" t="e">
        <f>VLOOKUP($C307,BARRAS_REGION!$AA$4:$AL$1041,1+BV$2,0)</f>
        <v>#N/A</v>
      </c>
      <c r="BW235" s="33" t="e">
        <f>VLOOKUP($C307,BARRAS_REGION!$AA$4:$AL$1041,1+BW$2,0)</f>
        <v>#N/A</v>
      </c>
      <c r="BX235" s="33" t="e">
        <f>VLOOKUP($C307,BARRAS_REGION!$AA$4:$AL$1041,1+BX$2,0)</f>
        <v>#N/A</v>
      </c>
      <c r="BY235" s="33" t="e">
        <f>VLOOKUP($C307,BARRAS_REGION!$AA$4:$AL$1041,1+BY$2,0)</f>
        <v>#N/A</v>
      </c>
      <c r="BZ235" s="33" t="e">
        <f>VLOOKUP($C307,BARRAS_REGION!$AA$4:$AL$1041,1+BZ$2,0)</f>
        <v>#N/A</v>
      </c>
      <c r="CA235" s="33" t="e">
        <f>VLOOKUP($C307,BARRAS_REGION!$AA$4:$AL$1041,1+CA$2,0)</f>
        <v>#N/A</v>
      </c>
      <c r="CB235" s="33" t="e">
        <f>VLOOKUP($C307,BARRAS_REGION!$AA$4:$AL$1041,1+CB$2,0)</f>
        <v>#N/A</v>
      </c>
      <c r="CC235" s="37" t="e">
        <f t="shared" si="75"/>
        <v>#N/A</v>
      </c>
    </row>
    <row r="236" spans="2:81" ht="14.4" x14ac:dyDescent="0.3">
      <c r="B236" s="19"/>
      <c r="C236" s="72"/>
      <c r="D236" s="19"/>
      <c r="E236" s="144"/>
      <c r="F236" s="143"/>
      <c r="G236" s="143"/>
      <c r="H236" s="19"/>
      <c r="J236" s="140"/>
      <c r="N236" s="15"/>
      <c r="AH236" s="20">
        <f t="shared" si="80"/>
        <v>-1</v>
      </c>
      <c r="AI236" s="30">
        <f t="shared" si="78"/>
        <v>1</v>
      </c>
      <c r="AN236" t="e">
        <f t="shared" si="81"/>
        <v>#N/A</v>
      </c>
      <c r="AP236" s="20" t="e">
        <f t="shared" si="79"/>
        <v>#N/A</v>
      </c>
      <c r="AU236" s="20" t="e">
        <f t="shared" si="76"/>
        <v>#N/A</v>
      </c>
      <c r="AV236" s="20" t="e">
        <f t="shared" si="77"/>
        <v>#N/A</v>
      </c>
      <c r="BD236" s="32" t="str">
        <f t="shared" si="82"/>
        <v/>
      </c>
      <c r="BG236" s="41">
        <v>0</v>
      </c>
      <c r="BH236" s="42">
        <v>0</v>
      </c>
      <c r="BI236" s="42">
        <v>0</v>
      </c>
      <c r="BJ236" s="42">
        <v>0</v>
      </c>
      <c r="BK236" s="42">
        <v>0</v>
      </c>
      <c r="BL236" s="42">
        <v>0</v>
      </c>
      <c r="BM236" s="43">
        <v>1</v>
      </c>
      <c r="BN236" s="44">
        <v>0</v>
      </c>
      <c r="BO236" s="36">
        <f t="shared" si="74"/>
        <v>1</v>
      </c>
      <c r="BR236" s="33" t="e">
        <f>VLOOKUP($C308,BARRAS_REGION!$AA$4:$AL$1041,1+BR$2,0)</f>
        <v>#N/A</v>
      </c>
      <c r="BS236" s="33" t="e">
        <f>VLOOKUP($C308,BARRAS_REGION!$AA$4:$AL$1041,1+BS$2,0)</f>
        <v>#N/A</v>
      </c>
      <c r="BT236" s="33" t="e">
        <f>VLOOKUP($C308,BARRAS_REGION!$AA$4:$AL$1041,1+BT$2,0)</f>
        <v>#N/A</v>
      </c>
      <c r="BU236" s="33" t="e">
        <f>VLOOKUP($C308,BARRAS_REGION!$AA$4:$AL$1041,1+BU$2,0)</f>
        <v>#N/A</v>
      </c>
      <c r="BV236" s="33" t="e">
        <f>VLOOKUP($C308,BARRAS_REGION!$AA$4:$AL$1041,1+BV$2,0)</f>
        <v>#N/A</v>
      </c>
      <c r="BW236" s="33" t="e">
        <f>VLOOKUP($C308,BARRAS_REGION!$AA$4:$AL$1041,1+BW$2,0)</f>
        <v>#N/A</v>
      </c>
      <c r="BX236" s="33" t="e">
        <f>VLOOKUP($C308,BARRAS_REGION!$AA$4:$AL$1041,1+BX$2,0)</f>
        <v>#N/A</v>
      </c>
      <c r="BY236" s="33" t="e">
        <f>VLOOKUP($C308,BARRAS_REGION!$AA$4:$AL$1041,1+BY$2,0)</f>
        <v>#N/A</v>
      </c>
      <c r="BZ236" s="33" t="e">
        <f>VLOOKUP($C308,BARRAS_REGION!$AA$4:$AL$1041,1+BZ$2,0)</f>
        <v>#N/A</v>
      </c>
      <c r="CA236" s="33" t="e">
        <f>VLOOKUP($C308,BARRAS_REGION!$AA$4:$AL$1041,1+CA$2,0)</f>
        <v>#N/A</v>
      </c>
      <c r="CB236" s="33" t="e">
        <f>VLOOKUP($C308,BARRAS_REGION!$AA$4:$AL$1041,1+CB$2,0)</f>
        <v>#N/A</v>
      </c>
      <c r="CC236" s="37" t="e">
        <f t="shared" si="75"/>
        <v>#N/A</v>
      </c>
    </row>
    <row r="237" spans="2:81" ht="14.4" x14ac:dyDescent="0.3">
      <c r="B237" s="19"/>
      <c r="C237" s="144"/>
      <c r="D237" s="19"/>
      <c r="E237" s="144"/>
      <c r="F237" s="143"/>
      <c r="G237" s="143"/>
      <c r="H237" s="19"/>
      <c r="J237" s="140"/>
      <c r="N237" s="15"/>
      <c r="AH237" s="20">
        <f t="shared" si="80"/>
        <v>-1</v>
      </c>
      <c r="AI237" s="30">
        <f t="shared" si="78"/>
        <v>1</v>
      </c>
      <c r="AN237" t="e">
        <f t="shared" si="81"/>
        <v>#N/A</v>
      </c>
      <c r="AP237" s="20" t="e">
        <f t="shared" si="79"/>
        <v>#N/A</v>
      </c>
      <c r="AU237" s="20" t="e">
        <f t="shared" si="76"/>
        <v>#N/A</v>
      </c>
      <c r="AV237" s="20" t="e">
        <f t="shared" si="77"/>
        <v>#N/A</v>
      </c>
      <c r="BD237" s="32" t="str">
        <f t="shared" si="82"/>
        <v/>
      </c>
      <c r="BG237" s="33">
        <v>0</v>
      </c>
      <c r="BH237" s="38">
        <v>0</v>
      </c>
      <c r="BI237" s="38">
        <v>0</v>
      </c>
      <c r="BJ237" s="38">
        <v>0</v>
      </c>
      <c r="BK237" s="38">
        <v>0</v>
      </c>
      <c r="BL237" s="38">
        <v>0</v>
      </c>
      <c r="BM237" s="39">
        <v>1</v>
      </c>
      <c r="BN237" s="36">
        <v>0</v>
      </c>
      <c r="BO237" s="36">
        <f t="shared" si="74"/>
        <v>1</v>
      </c>
      <c r="BR237" s="33" t="e">
        <f>VLOOKUP($C309,BARRAS_REGION!$AA$4:$AL$1041,1+BR$2,0)</f>
        <v>#N/A</v>
      </c>
      <c r="BS237" s="33" t="e">
        <f>VLOOKUP($C309,BARRAS_REGION!$AA$4:$AL$1041,1+BS$2,0)</f>
        <v>#N/A</v>
      </c>
      <c r="BT237" s="33" t="e">
        <f>VLOOKUP($C309,BARRAS_REGION!$AA$4:$AL$1041,1+BT$2,0)</f>
        <v>#N/A</v>
      </c>
      <c r="BU237" s="33" t="e">
        <f>VLOOKUP($C309,BARRAS_REGION!$AA$4:$AL$1041,1+BU$2,0)</f>
        <v>#N/A</v>
      </c>
      <c r="BV237" s="33" t="e">
        <f>VLOOKUP($C309,BARRAS_REGION!$AA$4:$AL$1041,1+BV$2,0)</f>
        <v>#N/A</v>
      </c>
      <c r="BW237" s="33" t="e">
        <f>VLOOKUP($C309,BARRAS_REGION!$AA$4:$AL$1041,1+BW$2,0)</f>
        <v>#N/A</v>
      </c>
      <c r="BX237" s="33" t="e">
        <f>VLOOKUP($C309,BARRAS_REGION!$AA$4:$AL$1041,1+BX$2,0)</f>
        <v>#N/A</v>
      </c>
      <c r="BY237" s="33" t="e">
        <f>VLOOKUP($C309,BARRAS_REGION!$AA$4:$AL$1041,1+BY$2,0)</f>
        <v>#N/A</v>
      </c>
      <c r="BZ237" s="33" t="e">
        <f>VLOOKUP($C309,BARRAS_REGION!$AA$4:$AL$1041,1+BZ$2,0)</f>
        <v>#N/A</v>
      </c>
      <c r="CA237" s="33" t="e">
        <f>VLOOKUP($C309,BARRAS_REGION!$AA$4:$AL$1041,1+CA$2,0)</f>
        <v>#N/A</v>
      </c>
      <c r="CB237" s="33" t="e">
        <f>VLOOKUP($C309,BARRAS_REGION!$AA$4:$AL$1041,1+CB$2,0)</f>
        <v>#N/A</v>
      </c>
      <c r="CC237" s="37" t="e">
        <f t="shared" si="75"/>
        <v>#N/A</v>
      </c>
    </row>
    <row r="238" spans="2:81" ht="14.4" x14ac:dyDescent="0.3">
      <c r="B238" s="19"/>
      <c r="C238" s="143"/>
      <c r="D238" s="19"/>
      <c r="E238" s="143"/>
      <c r="F238" s="143"/>
      <c r="G238" s="143"/>
      <c r="H238" s="19"/>
      <c r="J238" s="140"/>
      <c r="N238" s="15"/>
      <c r="AH238" s="20">
        <f t="shared" si="80"/>
        <v>-1</v>
      </c>
      <c r="AI238" s="30">
        <f t="shared" si="78"/>
        <v>1</v>
      </c>
      <c r="AN238" t="e">
        <f t="shared" si="81"/>
        <v>#N/A</v>
      </c>
      <c r="AP238" s="20" t="e">
        <f t="shared" si="79"/>
        <v>#N/A</v>
      </c>
      <c r="AU238" s="20" t="e">
        <f t="shared" si="76"/>
        <v>#N/A</v>
      </c>
      <c r="AV238" s="20" t="e">
        <f t="shared" si="77"/>
        <v>#N/A</v>
      </c>
      <c r="BD238" s="32" t="str">
        <f t="shared" si="82"/>
        <v/>
      </c>
      <c r="BG238" s="33">
        <v>0</v>
      </c>
      <c r="BH238" s="38">
        <v>0</v>
      </c>
      <c r="BI238" s="38">
        <v>0</v>
      </c>
      <c r="BJ238" s="38">
        <v>0</v>
      </c>
      <c r="BK238" s="38">
        <v>0</v>
      </c>
      <c r="BL238" s="38">
        <v>0</v>
      </c>
      <c r="BM238" s="39">
        <v>1</v>
      </c>
      <c r="BN238" s="36">
        <v>0</v>
      </c>
      <c r="BO238" s="36">
        <f t="shared" si="74"/>
        <v>1</v>
      </c>
      <c r="BR238" s="33" t="e">
        <f>VLOOKUP($C310,BARRAS_REGION!$AA$4:$AL$1041,1+BR$2,0)</f>
        <v>#N/A</v>
      </c>
      <c r="BS238" s="33" t="e">
        <f>VLOOKUP($C310,BARRAS_REGION!$AA$4:$AL$1041,1+BS$2,0)</f>
        <v>#N/A</v>
      </c>
      <c r="BT238" s="33" t="e">
        <f>VLOOKUP($C310,BARRAS_REGION!$AA$4:$AL$1041,1+BT$2,0)</f>
        <v>#N/A</v>
      </c>
      <c r="BU238" s="33" t="e">
        <f>VLOOKUP($C310,BARRAS_REGION!$AA$4:$AL$1041,1+BU$2,0)</f>
        <v>#N/A</v>
      </c>
      <c r="BV238" s="33" t="e">
        <f>VLOOKUP($C310,BARRAS_REGION!$AA$4:$AL$1041,1+BV$2,0)</f>
        <v>#N/A</v>
      </c>
      <c r="BW238" s="33" t="e">
        <f>VLOOKUP($C310,BARRAS_REGION!$AA$4:$AL$1041,1+BW$2,0)</f>
        <v>#N/A</v>
      </c>
      <c r="BX238" s="33" t="e">
        <f>VLOOKUP($C310,BARRAS_REGION!$AA$4:$AL$1041,1+BX$2,0)</f>
        <v>#N/A</v>
      </c>
      <c r="BY238" s="33" t="e">
        <f>VLOOKUP($C310,BARRAS_REGION!$AA$4:$AL$1041,1+BY$2,0)</f>
        <v>#N/A</v>
      </c>
      <c r="BZ238" s="33" t="e">
        <f>VLOOKUP($C310,BARRAS_REGION!$AA$4:$AL$1041,1+BZ$2,0)</f>
        <v>#N/A</v>
      </c>
      <c r="CA238" s="33" t="e">
        <f>VLOOKUP($C310,BARRAS_REGION!$AA$4:$AL$1041,1+CA$2,0)</f>
        <v>#N/A</v>
      </c>
      <c r="CB238" s="33" t="e">
        <f>VLOOKUP($C310,BARRAS_REGION!$AA$4:$AL$1041,1+CB$2,0)</f>
        <v>#N/A</v>
      </c>
      <c r="CC238" s="37" t="e">
        <f t="shared" si="75"/>
        <v>#N/A</v>
      </c>
    </row>
    <row r="239" spans="2:81" ht="14.4" x14ac:dyDescent="0.3">
      <c r="B239" s="19"/>
      <c r="C239" s="144"/>
      <c r="D239" s="19"/>
      <c r="E239" s="144"/>
      <c r="F239" s="143"/>
      <c r="G239" s="143"/>
      <c r="H239" s="19"/>
      <c r="J239" s="140"/>
      <c r="N239" s="15"/>
      <c r="AH239" s="20">
        <f t="shared" si="80"/>
        <v>-1</v>
      </c>
      <c r="AI239" s="30">
        <f t="shared" si="78"/>
        <v>1</v>
      </c>
      <c r="AN239" t="e">
        <f t="shared" si="81"/>
        <v>#N/A</v>
      </c>
      <c r="AP239" s="20" t="e">
        <f t="shared" si="79"/>
        <v>#N/A</v>
      </c>
      <c r="AU239" s="20" t="e">
        <f t="shared" si="76"/>
        <v>#N/A</v>
      </c>
      <c r="AV239" s="20" t="e">
        <f t="shared" si="77"/>
        <v>#N/A</v>
      </c>
      <c r="BD239" s="32" t="str">
        <f t="shared" si="82"/>
        <v/>
      </c>
      <c r="BG239" s="33">
        <v>0</v>
      </c>
      <c r="BH239" s="38">
        <v>0</v>
      </c>
      <c r="BI239" s="38">
        <v>0</v>
      </c>
      <c r="BJ239" s="38">
        <v>0</v>
      </c>
      <c r="BK239" s="38">
        <v>0</v>
      </c>
      <c r="BL239" s="38">
        <v>0</v>
      </c>
      <c r="BM239" s="39">
        <v>1</v>
      </c>
      <c r="BN239" s="36">
        <v>0</v>
      </c>
      <c r="BO239" s="36">
        <f t="shared" si="74"/>
        <v>1</v>
      </c>
      <c r="BR239" s="33" t="e">
        <f>VLOOKUP($C311,BARRAS_REGION!$AA$4:$AL$1041,1+BR$2,0)</f>
        <v>#N/A</v>
      </c>
      <c r="BS239" s="33" t="e">
        <f>VLOOKUP($C311,BARRAS_REGION!$AA$4:$AL$1041,1+BS$2,0)</f>
        <v>#N/A</v>
      </c>
      <c r="BT239" s="33" t="e">
        <f>VLOOKUP($C311,BARRAS_REGION!$AA$4:$AL$1041,1+BT$2,0)</f>
        <v>#N/A</v>
      </c>
      <c r="BU239" s="33" t="e">
        <f>VLOOKUP($C311,BARRAS_REGION!$AA$4:$AL$1041,1+BU$2,0)</f>
        <v>#N/A</v>
      </c>
      <c r="BV239" s="33" t="e">
        <f>VLOOKUP($C311,BARRAS_REGION!$AA$4:$AL$1041,1+BV$2,0)</f>
        <v>#N/A</v>
      </c>
      <c r="BW239" s="33" t="e">
        <f>VLOOKUP($C311,BARRAS_REGION!$AA$4:$AL$1041,1+BW$2,0)</f>
        <v>#N/A</v>
      </c>
      <c r="BX239" s="33" t="e">
        <f>VLOOKUP($C311,BARRAS_REGION!$AA$4:$AL$1041,1+BX$2,0)</f>
        <v>#N/A</v>
      </c>
      <c r="BY239" s="33" t="e">
        <f>VLOOKUP($C311,BARRAS_REGION!$AA$4:$AL$1041,1+BY$2,0)</f>
        <v>#N/A</v>
      </c>
      <c r="BZ239" s="33" t="e">
        <f>VLOOKUP($C311,BARRAS_REGION!$AA$4:$AL$1041,1+BZ$2,0)</f>
        <v>#N/A</v>
      </c>
      <c r="CA239" s="33" t="e">
        <f>VLOOKUP($C311,BARRAS_REGION!$AA$4:$AL$1041,1+CA$2,0)</f>
        <v>#N/A</v>
      </c>
      <c r="CB239" s="33" t="e">
        <f>VLOOKUP($C311,BARRAS_REGION!$AA$4:$AL$1041,1+CB$2,0)</f>
        <v>#N/A</v>
      </c>
      <c r="CC239" s="37" t="e">
        <f t="shared" si="75"/>
        <v>#N/A</v>
      </c>
    </row>
    <row r="240" spans="2:81" ht="14.4" x14ac:dyDescent="0.3">
      <c r="B240" s="19"/>
      <c r="C240" s="143"/>
      <c r="D240" s="19"/>
      <c r="E240" s="143"/>
      <c r="F240" s="143"/>
      <c r="G240" s="143"/>
      <c r="H240" s="19"/>
      <c r="J240" s="140"/>
      <c r="N240" s="15"/>
      <c r="AH240" s="20">
        <f t="shared" si="80"/>
        <v>-1</v>
      </c>
      <c r="AI240" s="30">
        <f t="shared" si="78"/>
        <v>1</v>
      </c>
      <c r="AN240" t="e">
        <f t="shared" si="81"/>
        <v>#N/A</v>
      </c>
      <c r="AP240" s="20" t="e">
        <f t="shared" si="79"/>
        <v>#N/A</v>
      </c>
      <c r="AU240" s="20" t="e">
        <f t="shared" si="76"/>
        <v>#N/A</v>
      </c>
      <c r="AV240" s="20" t="e">
        <f t="shared" si="77"/>
        <v>#N/A</v>
      </c>
      <c r="BD240" s="32" t="str">
        <f t="shared" si="82"/>
        <v/>
      </c>
      <c r="BG240" s="33">
        <v>0</v>
      </c>
      <c r="BH240" s="38">
        <v>0</v>
      </c>
      <c r="BI240" s="38">
        <v>0</v>
      </c>
      <c r="BJ240" s="38">
        <v>0</v>
      </c>
      <c r="BK240" s="38">
        <v>0</v>
      </c>
      <c r="BL240" s="38">
        <v>0</v>
      </c>
      <c r="BM240" s="39">
        <v>1</v>
      </c>
      <c r="BN240" s="36">
        <v>0</v>
      </c>
      <c r="BO240" s="36">
        <f t="shared" si="74"/>
        <v>1</v>
      </c>
      <c r="BR240" s="33" t="e">
        <f>VLOOKUP($C312,BARRAS_REGION!$AA$4:$AL$1041,1+BR$2,0)</f>
        <v>#N/A</v>
      </c>
      <c r="BS240" s="33" t="e">
        <f>VLOOKUP($C312,BARRAS_REGION!$AA$4:$AL$1041,1+BS$2,0)</f>
        <v>#N/A</v>
      </c>
      <c r="BT240" s="33" t="e">
        <f>VLOOKUP($C312,BARRAS_REGION!$AA$4:$AL$1041,1+BT$2,0)</f>
        <v>#N/A</v>
      </c>
      <c r="BU240" s="33" t="e">
        <f>VLOOKUP($C312,BARRAS_REGION!$AA$4:$AL$1041,1+BU$2,0)</f>
        <v>#N/A</v>
      </c>
      <c r="BV240" s="33" t="e">
        <f>VLOOKUP($C312,BARRAS_REGION!$AA$4:$AL$1041,1+BV$2,0)</f>
        <v>#N/A</v>
      </c>
      <c r="BW240" s="33" t="e">
        <f>VLOOKUP($C312,BARRAS_REGION!$AA$4:$AL$1041,1+BW$2,0)</f>
        <v>#N/A</v>
      </c>
      <c r="BX240" s="33" t="e">
        <f>VLOOKUP($C312,BARRAS_REGION!$AA$4:$AL$1041,1+BX$2,0)</f>
        <v>#N/A</v>
      </c>
      <c r="BY240" s="33" t="e">
        <f>VLOOKUP($C312,BARRAS_REGION!$AA$4:$AL$1041,1+BY$2,0)</f>
        <v>#N/A</v>
      </c>
      <c r="BZ240" s="33" t="e">
        <f>VLOOKUP($C312,BARRAS_REGION!$AA$4:$AL$1041,1+BZ$2,0)</f>
        <v>#N/A</v>
      </c>
      <c r="CA240" s="33" t="e">
        <f>VLOOKUP($C312,BARRAS_REGION!$AA$4:$AL$1041,1+CA$2,0)</f>
        <v>#N/A</v>
      </c>
      <c r="CB240" s="33" t="e">
        <f>VLOOKUP($C312,BARRAS_REGION!$AA$4:$AL$1041,1+CB$2,0)</f>
        <v>#N/A</v>
      </c>
      <c r="CC240" s="37" t="e">
        <f t="shared" si="75"/>
        <v>#N/A</v>
      </c>
    </row>
    <row r="241" spans="1:81" ht="14.4" x14ac:dyDescent="0.3">
      <c r="B241" s="19"/>
      <c r="C241" s="144"/>
      <c r="D241" s="19"/>
      <c r="E241" s="144"/>
      <c r="F241" s="143"/>
      <c r="G241" s="143"/>
      <c r="H241" s="19"/>
      <c r="J241" s="140"/>
      <c r="N241" s="15"/>
      <c r="AH241" s="20">
        <f t="shared" si="80"/>
        <v>-1</v>
      </c>
      <c r="AI241" s="30">
        <f t="shared" si="78"/>
        <v>1</v>
      </c>
      <c r="AN241" t="e">
        <f t="shared" si="81"/>
        <v>#N/A</v>
      </c>
      <c r="AP241" s="20" t="e">
        <f t="shared" si="79"/>
        <v>#N/A</v>
      </c>
      <c r="AU241" s="20" t="e">
        <f t="shared" si="76"/>
        <v>#N/A</v>
      </c>
      <c r="AV241" s="20" t="e">
        <f t="shared" si="77"/>
        <v>#N/A</v>
      </c>
      <c r="BD241" s="32" t="str">
        <f t="shared" si="82"/>
        <v/>
      </c>
      <c r="BG241" s="33">
        <v>0</v>
      </c>
      <c r="BH241" s="38">
        <v>0</v>
      </c>
      <c r="BI241" s="38">
        <v>0</v>
      </c>
      <c r="BJ241" s="38">
        <v>0</v>
      </c>
      <c r="BK241" s="38">
        <v>0</v>
      </c>
      <c r="BL241" s="38">
        <v>0</v>
      </c>
      <c r="BM241" s="39">
        <v>1</v>
      </c>
      <c r="BN241" s="36">
        <v>0</v>
      </c>
      <c r="BO241" s="36">
        <f t="shared" si="74"/>
        <v>1</v>
      </c>
      <c r="BR241" s="33" t="e">
        <f>VLOOKUP($C313,BARRAS_REGION!$AA$4:$AL$1041,1+BR$2,0)</f>
        <v>#N/A</v>
      </c>
      <c r="BS241" s="33" t="e">
        <f>VLOOKUP($C313,BARRAS_REGION!$AA$4:$AL$1041,1+BS$2,0)</f>
        <v>#N/A</v>
      </c>
      <c r="BT241" s="33" t="e">
        <f>VLOOKUP($C313,BARRAS_REGION!$AA$4:$AL$1041,1+BT$2,0)</f>
        <v>#N/A</v>
      </c>
      <c r="BU241" s="33" t="e">
        <f>VLOOKUP($C313,BARRAS_REGION!$AA$4:$AL$1041,1+BU$2,0)</f>
        <v>#N/A</v>
      </c>
      <c r="BV241" s="33" t="e">
        <f>VLOOKUP($C313,BARRAS_REGION!$AA$4:$AL$1041,1+BV$2,0)</f>
        <v>#N/A</v>
      </c>
      <c r="BW241" s="33" t="e">
        <f>VLOOKUP($C313,BARRAS_REGION!$AA$4:$AL$1041,1+BW$2,0)</f>
        <v>#N/A</v>
      </c>
      <c r="BX241" s="33" t="e">
        <f>VLOOKUP($C313,BARRAS_REGION!$AA$4:$AL$1041,1+BX$2,0)</f>
        <v>#N/A</v>
      </c>
      <c r="BY241" s="33" t="e">
        <f>VLOOKUP($C313,BARRAS_REGION!$AA$4:$AL$1041,1+BY$2,0)</f>
        <v>#N/A</v>
      </c>
      <c r="BZ241" s="33" t="e">
        <f>VLOOKUP($C313,BARRAS_REGION!$AA$4:$AL$1041,1+BZ$2,0)</f>
        <v>#N/A</v>
      </c>
      <c r="CA241" s="33" t="e">
        <f>VLOOKUP($C313,BARRAS_REGION!$AA$4:$AL$1041,1+CA$2,0)</f>
        <v>#N/A</v>
      </c>
      <c r="CB241" s="33" t="e">
        <f>VLOOKUP($C313,BARRAS_REGION!$AA$4:$AL$1041,1+CB$2,0)</f>
        <v>#N/A</v>
      </c>
      <c r="CC241" s="37" t="e">
        <f t="shared" si="75"/>
        <v>#N/A</v>
      </c>
    </row>
    <row r="242" spans="1:81" ht="14.4" x14ac:dyDescent="0.3">
      <c r="B242" s="19"/>
      <c r="C242" s="141"/>
      <c r="D242" s="19"/>
      <c r="E242" s="144"/>
      <c r="F242" s="143"/>
      <c r="G242" s="143"/>
      <c r="H242" s="19"/>
      <c r="J242" s="140"/>
      <c r="N242" s="15"/>
      <c r="AH242" s="20">
        <f t="shared" si="80"/>
        <v>-1</v>
      </c>
      <c r="AI242" s="30">
        <f t="shared" si="78"/>
        <v>1</v>
      </c>
      <c r="AN242" t="e">
        <f t="shared" si="81"/>
        <v>#N/A</v>
      </c>
      <c r="AP242" s="20" t="e">
        <f t="shared" si="79"/>
        <v>#N/A</v>
      </c>
      <c r="AU242" s="20" t="e">
        <f t="shared" si="76"/>
        <v>#N/A</v>
      </c>
      <c r="AV242" s="20" t="e">
        <f t="shared" si="77"/>
        <v>#N/A</v>
      </c>
      <c r="BD242" s="32" t="str">
        <f t="shared" si="82"/>
        <v/>
      </c>
      <c r="BG242" s="33">
        <v>0</v>
      </c>
      <c r="BH242" s="38">
        <v>0</v>
      </c>
      <c r="BI242" s="38">
        <v>0</v>
      </c>
      <c r="BJ242" s="38">
        <v>0</v>
      </c>
      <c r="BK242" s="38">
        <v>0</v>
      </c>
      <c r="BL242" s="38">
        <v>0</v>
      </c>
      <c r="BM242" s="39">
        <v>0</v>
      </c>
      <c r="BN242" s="36">
        <v>1</v>
      </c>
      <c r="BO242" s="36">
        <f t="shared" si="74"/>
        <v>1</v>
      </c>
      <c r="BR242" s="33" t="e">
        <f>VLOOKUP($C314,BARRAS_REGION!$AA$4:$AL$1041,1+BR$2,0)</f>
        <v>#N/A</v>
      </c>
      <c r="BS242" s="33" t="e">
        <f>VLOOKUP($C314,BARRAS_REGION!$AA$4:$AL$1041,1+BS$2,0)</f>
        <v>#N/A</v>
      </c>
      <c r="BT242" s="33" t="e">
        <f>VLOOKUP($C314,BARRAS_REGION!$AA$4:$AL$1041,1+BT$2,0)</f>
        <v>#N/A</v>
      </c>
      <c r="BU242" s="33" t="e">
        <f>VLOOKUP($C314,BARRAS_REGION!$AA$4:$AL$1041,1+BU$2,0)</f>
        <v>#N/A</v>
      </c>
      <c r="BV242" s="33" t="e">
        <f>VLOOKUP($C314,BARRAS_REGION!$AA$4:$AL$1041,1+BV$2,0)</f>
        <v>#N/A</v>
      </c>
      <c r="BW242" s="33" t="e">
        <f>VLOOKUP($C314,BARRAS_REGION!$AA$4:$AL$1041,1+BW$2,0)</f>
        <v>#N/A</v>
      </c>
      <c r="BX242" s="33" t="e">
        <f>VLOOKUP($C314,BARRAS_REGION!$AA$4:$AL$1041,1+BX$2,0)</f>
        <v>#N/A</v>
      </c>
      <c r="BY242" s="33" t="e">
        <f>VLOOKUP($C314,BARRAS_REGION!$AA$4:$AL$1041,1+BY$2,0)</f>
        <v>#N/A</v>
      </c>
      <c r="BZ242" s="33" t="e">
        <f>VLOOKUP($C314,BARRAS_REGION!$AA$4:$AL$1041,1+BZ$2,0)</f>
        <v>#N/A</v>
      </c>
      <c r="CA242" s="33" t="e">
        <f>VLOOKUP($C314,BARRAS_REGION!$AA$4:$AL$1041,1+CA$2,0)</f>
        <v>#N/A</v>
      </c>
      <c r="CB242" s="33" t="e">
        <f>VLOOKUP($C314,BARRAS_REGION!$AA$4:$AL$1041,1+CB$2,0)</f>
        <v>#N/A</v>
      </c>
      <c r="CC242" s="37" t="e">
        <f t="shared" si="75"/>
        <v>#N/A</v>
      </c>
    </row>
    <row r="243" spans="1:81" ht="14.4" x14ac:dyDescent="0.3">
      <c r="B243" s="19"/>
      <c r="C243" s="144"/>
      <c r="D243" s="19"/>
      <c r="E243" s="144"/>
      <c r="F243" s="143"/>
      <c r="G243" s="143"/>
      <c r="H243" s="19"/>
      <c r="J243" s="140"/>
      <c r="N243" s="15"/>
      <c r="AH243" s="20">
        <f t="shared" si="80"/>
        <v>-1</v>
      </c>
      <c r="AI243" s="30">
        <f t="shared" si="78"/>
        <v>1</v>
      </c>
      <c r="AN243" t="e">
        <f t="shared" si="81"/>
        <v>#N/A</v>
      </c>
      <c r="AP243" s="20" t="e">
        <f t="shared" si="79"/>
        <v>#N/A</v>
      </c>
      <c r="AU243" s="20" t="e">
        <f t="shared" si="76"/>
        <v>#N/A</v>
      </c>
      <c r="AV243" s="20" t="e">
        <f t="shared" si="77"/>
        <v>#N/A</v>
      </c>
      <c r="BD243" s="32" t="str">
        <f t="shared" si="82"/>
        <v/>
      </c>
      <c r="BG243" s="33">
        <v>0</v>
      </c>
      <c r="BH243" s="38">
        <v>0</v>
      </c>
      <c r="BI243" s="38">
        <v>0</v>
      </c>
      <c r="BJ243" s="38">
        <v>0</v>
      </c>
      <c r="BK243" s="38">
        <v>0</v>
      </c>
      <c r="BL243" s="38">
        <v>0</v>
      </c>
      <c r="BM243" s="39">
        <v>1</v>
      </c>
      <c r="BN243" s="36">
        <v>0</v>
      </c>
      <c r="BO243" s="36">
        <f t="shared" si="74"/>
        <v>1</v>
      </c>
      <c r="BR243" s="33" t="e">
        <f>VLOOKUP($C315,BARRAS_REGION!$AA$4:$AL$1041,1+BR$2,0)</f>
        <v>#N/A</v>
      </c>
      <c r="BS243" s="33" t="e">
        <f>VLOOKUP($C315,BARRAS_REGION!$AA$4:$AL$1041,1+BS$2,0)</f>
        <v>#N/A</v>
      </c>
      <c r="BT243" s="33" t="e">
        <f>VLOOKUP($C315,BARRAS_REGION!$AA$4:$AL$1041,1+BT$2,0)</f>
        <v>#N/A</v>
      </c>
      <c r="BU243" s="33" t="e">
        <f>VLOOKUP($C315,BARRAS_REGION!$AA$4:$AL$1041,1+BU$2,0)</f>
        <v>#N/A</v>
      </c>
      <c r="BV243" s="33" t="e">
        <f>VLOOKUP($C315,BARRAS_REGION!$AA$4:$AL$1041,1+BV$2,0)</f>
        <v>#N/A</v>
      </c>
      <c r="BW243" s="33" t="e">
        <f>VLOOKUP($C315,BARRAS_REGION!$AA$4:$AL$1041,1+BW$2,0)</f>
        <v>#N/A</v>
      </c>
      <c r="BX243" s="33" t="e">
        <f>VLOOKUP($C315,BARRAS_REGION!$AA$4:$AL$1041,1+BX$2,0)</f>
        <v>#N/A</v>
      </c>
      <c r="BY243" s="33" t="e">
        <f>VLOOKUP($C315,BARRAS_REGION!$AA$4:$AL$1041,1+BY$2,0)</f>
        <v>#N/A</v>
      </c>
      <c r="BZ243" s="33" t="e">
        <f>VLOOKUP($C315,BARRAS_REGION!$AA$4:$AL$1041,1+BZ$2,0)</f>
        <v>#N/A</v>
      </c>
      <c r="CA243" s="33" t="e">
        <f>VLOOKUP($C315,BARRAS_REGION!$AA$4:$AL$1041,1+CA$2,0)</f>
        <v>#N/A</v>
      </c>
      <c r="CB243" s="33" t="e">
        <f>VLOOKUP($C315,BARRAS_REGION!$AA$4:$AL$1041,1+CB$2,0)</f>
        <v>#N/A</v>
      </c>
      <c r="CC243" s="37" t="e">
        <f t="shared" si="75"/>
        <v>#N/A</v>
      </c>
    </row>
    <row r="244" spans="1:81" ht="14.4" x14ac:dyDescent="0.3">
      <c r="B244" s="19"/>
      <c r="C244" s="72"/>
      <c r="D244" s="19"/>
      <c r="E244" s="144"/>
      <c r="F244" s="143"/>
      <c r="G244" s="143"/>
      <c r="H244" s="19"/>
      <c r="J244" s="140"/>
      <c r="N244" s="15"/>
      <c r="AH244" s="20">
        <f t="shared" si="80"/>
        <v>-1</v>
      </c>
      <c r="AI244" s="30">
        <f t="shared" si="78"/>
        <v>1</v>
      </c>
      <c r="AN244" t="e">
        <f t="shared" si="81"/>
        <v>#N/A</v>
      </c>
      <c r="AP244" s="20" t="e">
        <f t="shared" si="79"/>
        <v>#N/A</v>
      </c>
      <c r="AU244" s="20" t="e">
        <f t="shared" si="76"/>
        <v>#N/A</v>
      </c>
      <c r="AV244" s="20" t="e">
        <f t="shared" si="77"/>
        <v>#N/A</v>
      </c>
      <c r="BD244" s="32" t="str">
        <f t="shared" si="82"/>
        <v/>
      </c>
      <c r="BG244" s="33">
        <v>0</v>
      </c>
      <c r="BH244" s="38">
        <v>0</v>
      </c>
      <c r="BI244" s="38">
        <v>0</v>
      </c>
      <c r="BJ244" s="38">
        <v>0</v>
      </c>
      <c r="BK244" s="38">
        <v>0</v>
      </c>
      <c r="BL244" s="38">
        <v>0</v>
      </c>
      <c r="BM244" s="39">
        <v>0</v>
      </c>
      <c r="BN244" s="36">
        <v>1</v>
      </c>
      <c r="BO244" s="36">
        <f t="shared" si="74"/>
        <v>1</v>
      </c>
      <c r="BR244" s="33" t="e">
        <f>VLOOKUP($C316,BARRAS_REGION!$AA$4:$AL$1041,1+BR$2,0)</f>
        <v>#N/A</v>
      </c>
      <c r="BS244" s="33" t="e">
        <f>VLOOKUP($C316,BARRAS_REGION!$AA$4:$AL$1041,1+BS$2,0)</f>
        <v>#N/A</v>
      </c>
      <c r="BT244" s="33" t="e">
        <f>VLOOKUP($C316,BARRAS_REGION!$AA$4:$AL$1041,1+BT$2,0)</f>
        <v>#N/A</v>
      </c>
      <c r="BU244" s="33" t="e">
        <f>VLOOKUP($C316,BARRAS_REGION!$AA$4:$AL$1041,1+BU$2,0)</f>
        <v>#N/A</v>
      </c>
      <c r="BV244" s="33" t="e">
        <f>VLOOKUP($C316,BARRAS_REGION!$AA$4:$AL$1041,1+BV$2,0)</f>
        <v>#N/A</v>
      </c>
      <c r="BW244" s="33" t="e">
        <f>VLOOKUP($C316,BARRAS_REGION!$AA$4:$AL$1041,1+BW$2,0)</f>
        <v>#N/A</v>
      </c>
      <c r="BX244" s="33" t="e">
        <f>VLOOKUP($C316,BARRAS_REGION!$AA$4:$AL$1041,1+BX$2,0)</f>
        <v>#N/A</v>
      </c>
      <c r="BY244" s="33" t="e">
        <f>VLOOKUP($C316,BARRAS_REGION!$AA$4:$AL$1041,1+BY$2,0)</f>
        <v>#N/A</v>
      </c>
      <c r="BZ244" s="33" t="e">
        <f>VLOOKUP($C316,BARRAS_REGION!$AA$4:$AL$1041,1+BZ$2,0)</f>
        <v>#N/A</v>
      </c>
      <c r="CA244" s="33" t="e">
        <f>VLOOKUP($C316,BARRAS_REGION!$AA$4:$AL$1041,1+CA$2,0)</f>
        <v>#N/A</v>
      </c>
      <c r="CB244" s="33" t="e">
        <f>VLOOKUP($C316,BARRAS_REGION!$AA$4:$AL$1041,1+CB$2,0)</f>
        <v>#N/A</v>
      </c>
      <c r="CC244" s="37" t="e">
        <f t="shared" si="75"/>
        <v>#N/A</v>
      </c>
    </row>
    <row r="245" spans="1:81" ht="14.4" x14ac:dyDescent="0.3">
      <c r="B245" s="19"/>
      <c r="C245" s="72"/>
      <c r="D245" s="19"/>
      <c r="E245" s="144"/>
      <c r="F245" s="143"/>
      <c r="G245" s="143"/>
      <c r="H245" s="19"/>
      <c r="J245" s="140"/>
      <c r="N245" s="15"/>
      <c r="AH245" s="20">
        <f t="shared" si="80"/>
        <v>-1</v>
      </c>
      <c r="AI245" s="30">
        <f t="shared" si="78"/>
        <v>1</v>
      </c>
      <c r="AN245" t="e">
        <f t="shared" si="81"/>
        <v>#N/A</v>
      </c>
      <c r="AP245" s="20" t="e">
        <f t="shared" si="79"/>
        <v>#N/A</v>
      </c>
      <c r="AU245" s="20" t="e">
        <f t="shared" si="76"/>
        <v>#N/A</v>
      </c>
      <c r="AV245" s="20" t="e">
        <f t="shared" si="77"/>
        <v>#N/A</v>
      </c>
      <c r="BD245" s="32" t="str">
        <f t="shared" si="82"/>
        <v/>
      </c>
      <c r="BG245" s="33">
        <v>0</v>
      </c>
      <c r="BH245" s="38">
        <v>0</v>
      </c>
      <c r="BI245" s="38">
        <v>0</v>
      </c>
      <c r="BJ245" s="38">
        <v>0</v>
      </c>
      <c r="BK245" s="38">
        <v>0</v>
      </c>
      <c r="BL245" s="38">
        <v>0</v>
      </c>
      <c r="BM245" s="39">
        <v>0</v>
      </c>
      <c r="BN245" s="36">
        <v>1</v>
      </c>
      <c r="BO245" s="36">
        <f t="shared" si="74"/>
        <v>1</v>
      </c>
      <c r="BR245" s="33" t="e">
        <f>VLOOKUP($C317,BARRAS_REGION!$AA$4:$AL$1041,1+BR$2,0)</f>
        <v>#N/A</v>
      </c>
      <c r="BS245" s="33" t="e">
        <f>VLOOKUP($C317,BARRAS_REGION!$AA$4:$AL$1041,1+BS$2,0)</f>
        <v>#N/A</v>
      </c>
      <c r="BT245" s="33" t="e">
        <f>VLOOKUP($C317,BARRAS_REGION!$AA$4:$AL$1041,1+BT$2,0)</f>
        <v>#N/A</v>
      </c>
      <c r="BU245" s="33" t="e">
        <f>VLOOKUP($C317,BARRAS_REGION!$AA$4:$AL$1041,1+BU$2,0)</f>
        <v>#N/A</v>
      </c>
      <c r="BV245" s="33" t="e">
        <f>VLOOKUP($C317,BARRAS_REGION!$AA$4:$AL$1041,1+BV$2,0)</f>
        <v>#N/A</v>
      </c>
      <c r="BW245" s="33" t="e">
        <f>VLOOKUP($C317,BARRAS_REGION!$AA$4:$AL$1041,1+BW$2,0)</f>
        <v>#N/A</v>
      </c>
      <c r="BX245" s="33" t="e">
        <f>VLOOKUP($C317,BARRAS_REGION!$AA$4:$AL$1041,1+BX$2,0)</f>
        <v>#N/A</v>
      </c>
      <c r="BY245" s="33" t="e">
        <f>VLOOKUP($C317,BARRAS_REGION!$AA$4:$AL$1041,1+BY$2,0)</f>
        <v>#N/A</v>
      </c>
      <c r="BZ245" s="33" t="e">
        <f>VLOOKUP($C317,BARRAS_REGION!$AA$4:$AL$1041,1+BZ$2,0)</f>
        <v>#N/A</v>
      </c>
      <c r="CA245" s="33" t="e">
        <f>VLOOKUP($C317,BARRAS_REGION!$AA$4:$AL$1041,1+CA$2,0)</f>
        <v>#N/A</v>
      </c>
      <c r="CB245" s="33" t="e">
        <f>VLOOKUP($C317,BARRAS_REGION!$AA$4:$AL$1041,1+CB$2,0)</f>
        <v>#N/A</v>
      </c>
      <c r="CC245" s="37" t="e">
        <f t="shared" si="75"/>
        <v>#N/A</v>
      </c>
    </row>
    <row r="246" spans="1:81" ht="14.4" x14ac:dyDescent="0.3">
      <c r="B246" s="19"/>
      <c r="C246" s="72"/>
      <c r="D246" s="19"/>
      <c r="E246" s="144"/>
      <c r="F246" s="143"/>
      <c r="G246" s="143"/>
      <c r="H246" s="19"/>
      <c r="J246" s="140"/>
      <c r="N246" s="15"/>
      <c r="AH246" s="20">
        <f t="shared" si="80"/>
        <v>-1</v>
      </c>
      <c r="AI246" s="30">
        <f t="shared" ref="AI246:AI277" si="83">IF(ISERROR(VLOOKUP(AH246,$AK:$AL,1,0)),1,0)</f>
        <v>1</v>
      </c>
      <c r="AN246" t="e">
        <f t="shared" si="81"/>
        <v>#N/A</v>
      </c>
      <c r="AP246" s="20" t="e">
        <f t="shared" si="79"/>
        <v>#N/A</v>
      </c>
      <c r="AU246" s="20" t="e">
        <f t="shared" si="76"/>
        <v>#N/A</v>
      </c>
      <c r="AV246" s="20" t="e">
        <f t="shared" si="77"/>
        <v>#N/A</v>
      </c>
      <c r="BD246" s="32" t="str">
        <f t="shared" si="82"/>
        <v/>
      </c>
      <c r="BG246" s="33">
        <v>0</v>
      </c>
      <c r="BH246" s="38">
        <v>0</v>
      </c>
      <c r="BI246" s="38">
        <v>0</v>
      </c>
      <c r="BJ246" s="38">
        <v>0</v>
      </c>
      <c r="BK246" s="38">
        <v>0</v>
      </c>
      <c r="BL246" s="38">
        <v>0</v>
      </c>
      <c r="BM246" s="39">
        <v>0</v>
      </c>
      <c r="BN246" s="36">
        <v>1</v>
      </c>
      <c r="BO246" s="36">
        <f t="shared" si="74"/>
        <v>1</v>
      </c>
      <c r="BR246" s="33" t="e">
        <f>VLOOKUP($C318,BARRAS_REGION!$AA$4:$AL$1041,1+BR$2,0)</f>
        <v>#N/A</v>
      </c>
      <c r="BS246" s="33" t="e">
        <f>VLOOKUP($C318,BARRAS_REGION!$AA$4:$AL$1041,1+BS$2,0)</f>
        <v>#N/A</v>
      </c>
      <c r="BT246" s="33" t="e">
        <f>VLOOKUP($C318,BARRAS_REGION!$AA$4:$AL$1041,1+BT$2,0)</f>
        <v>#N/A</v>
      </c>
      <c r="BU246" s="33" t="e">
        <f>VLOOKUP($C318,BARRAS_REGION!$AA$4:$AL$1041,1+BU$2,0)</f>
        <v>#N/A</v>
      </c>
      <c r="BV246" s="33" t="e">
        <f>VLOOKUP($C318,BARRAS_REGION!$AA$4:$AL$1041,1+BV$2,0)</f>
        <v>#N/A</v>
      </c>
      <c r="BW246" s="33" t="e">
        <f>VLOOKUP($C318,BARRAS_REGION!$AA$4:$AL$1041,1+BW$2,0)</f>
        <v>#N/A</v>
      </c>
      <c r="BX246" s="33" t="e">
        <f>VLOOKUP($C318,BARRAS_REGION!$AA$4:$AL$1041,1+BX$2,0)</f>
        <v>#N/A</v>
      </c>
      <c r="BY246" s="33" t="e">
        <f>VLOOKUP($C318,BARRAS_REGION!$AA$4:$AL$1041,1+BY$2,0)</f>
        <v>#N/A</v>
      </c>
      <c r="BZ246" s="33" t="e">
        <f>VLOOKUP($C318,BARRAS_REGION!$AA$4:$AL$1041,1+BZ$2,0)</f>
        <v>#N/A</v>
      </c>
      <c r="CA246" s="33" t="e">
        <f>VLOOKUP($C318,BARRAS_REGION!$AA$4:$AL$1041,1+CA$2,0)</f>
        <v>#N/A</v>
      </c>
      <c r="CB246" s="33" t="e">
        <f>VLOOKUP($C318,BARRAS_REGION!$AA$4:$AL$1041,1+CB$2,0)</f>
        <v>#N/A</v>
      </c>
      <c r="CC246" s="37" t="e">
        <f t="shared" si="75"/>
        <v>#N/A</v>
      </c>
    </row>
    <row r="247" spans="1:81" ht="14.4" x14ac:dyDescent="0.3">
      <c r="B247" s="19"/>
      <c r="C247" s="72"/>
      <c r="D247" s="19"/>
      <c r="E247" s="144"/>
      <c r="F247" s="143"/>
      <c r="G247" s="143"/>
      <c r="H247" s="19"/>
      <c r="J247" s="140"/>
      <c r="N247" s="15"/>
      <c r="AH247" s="20">
        <f t="shared" si="80"/>
        <v>-1</v>
      </c>
      <c r="AI247" s="30">
        <f t="shared" si="83"/>
        <v>1</v>
      </c>
      <c r="AN247" t="e">
        <f t="shared" si="81"/>
        <v>#N/A</v>
      </c>
      <c r="AP247" s="20" t="e">
        <f t="shared" si="79"/>
        <v>#N/A</v>
      </c>
      <c r="AU247" s="20" t="e">
        <f t="shared" si="76"/>
        <v>#N/A</v>
      </c>
      <c r="AV247" s="20" t="e">
        <f t="shared" si="77"/>
        <v>#N/A</v>
      </c>
      <c r="BD247" s="32" t="str">
        <f t="shared" si="82"/>
        <v/>
      </c>
      <c r="BG247" s="33">
        <v>0</v>
      </c>
      <c r="BH247" s="38">
        <v>0</v>
      </c>
      <c r="BI247" s="38">
        <v>0</v>
      </c>
      <c r="BJ247" s="38">
        <v>0</v>
      </c>
      <c r="BK247" s="38">
        <v>0</v>
      </c>
      <c r="BL247" s="38">
        <v>0</v>
      </c>
      <c r="BM247" s="39">
        <v>0</v>
      </c>
      <c r="BN247" s="36">
        <v>1</v>
      </c>
      <c r="BO247" s="36">
        <f t="shared" si="74"/>
        <v>1</v>
      </c>
      <c r="BR247" s="33" t="e">
        <f>VLOOKUP($C319,BARRAS_REGION!$AA$4:$AL$1041,1+BR$2,0)</f>
        <v>#N/A</v>
      </c>
      <c r="BS247" s="33" t="e">
        <f>VLOOKUP($C319,BARRAS_REGION!$AA$4:$AL$1041,1+BS$2,0)</f>
        <v>#N/A</v>
      </c>
      <c r="BT247" s="33" t="e">
        <f>VLOOKUP($C319,BARRAS_REGION!$AA$4:$AL$1041,1+BT$2,0)</f>
        <v>#N/A</v>
      </c>
      <c r="BU247" s="33" t="e">
        <f>VLOOKUP($C319,BARRAS_REGION!$AA$4:$AL$1041,1+BU$2,0)</f>
        <v>#N/A</v>
      </c>
      <c r="BV247" s="33" t="e">
        <f>VLOOKUP($C319,BARRAS_REGION!$AA$4:$AL$1041,1+BV$2,0)</f>
        <v>#N/A</v>
      </c>
      <c r="BW247" s="33" t="e">
        <f>VLOOKUP($C319,BARRAS_REGION!$AA$4:$AL$1041,1+BW$2,0)</f>
        <v>#N/A</v>
      </c>
      <c r="BX247" s="33" t="e">
        <f>VLOOKUP($C319,BARRAS_REGION!$AA$4:$AL$1041,1+BX$2,0)</f>
        <v>#N/A</v>
      </c>
      <c r="BY247" s="33" t="e">
        <f>VLOOKUP($C319,BARRAS_REGION!$AA$4:$AL$1041,1+BY$2,0)</f>
        <v>#N/A</v>
      </c>
      <c r="BZ247" s="33" t="e">
        <f>VLOOKUP($C319,BARRAS_REGION!$AA$4:$AL$1041,1+BZ$2,0)</f>
        <v>#N/A</v>
      </c>
      <c r="CA247" s="33" t="e">
        <f>VLOOKUP($C319,BARRAS_REGION!$AA$4:$AL$1041,1+CA$2,0)</f>
        <v>#N/A</v>
      </c>
      <c r="CB247" s="33" t="e">
        <f>VLOOKUP($C319,BARRAS_REGION!$AA$4:$AL$1041,1+CB$2,0)</f>
        <v>#N/A</v>
      </c>
      <c r="CC247" s="37" t="e">
        <f t="shared" si="75"/>
        <v>#N/A</v>
      </c>
    </row>
    <row r="248" spans="1:81" ht="14.4" x14ac:dyDescent="0.3">
      <c r="A248" s="142"/>
      <c r="B248" s="19"/>
      <c r="C248" s="72"/>
      <c r="D248" s="19"/>
      <c r="E248" s="144"/>
      <c r="F248" s="143"/>
      <c r="G248" s="143"/>
      <c r="H248" s="19"/>
      <c r="J248" s="140"/>
      <c r="N248" s="15"/>
      <c r="AH248" s="20">
        <f t="shared" si="80"/>
        <v>-1</v>
      </c>
      <c r="AI248" s="30">
        <f t="shared" si="83"/>
        <v>1</v>
      </c>
      <c r="AN248" t="e">
        <f t="shared" si="81"/>
        <v>#N/A</v>
      </c>
      <c r="AP248" s="20" t="e">
        <f t="shared" si="79"/>
        <v>#N/A</v>
      </c>
      <c r="AU248" s="20" t="e">
        <f t="shared" si="76"/>
        <v>#N/A</v>
      </c>
      <c r="AV248" s="20" t="e">
        <f t="shared" si="77"/>
        <v>#N/A</v>
      </c>
      <c r="BD248" s="32" t="str">
        <f t="shared" si="82"/>
        <v/>
      </c>
      <c r="BG248" s="33">
        <v>0</v>
      </c>
      <c r="BH248" s="38">
        <v>0</v>
      </c>
      <c r="BI248" s="38">
        <v>0</v>
      </c>
      <c r="BJ248" s="38">
        <v>0</v>
      </c>
      <c r="BK248" s="38">
        <v>0</v>
      </c>
      <c r="BL248" s="38">
        <v>0</v>
      </c>
      <c r="BM248" s="39">
        <v>0</v>
      </c>
      <c r="BN248" s="36">
        <v>1</v>
      </c>
      <c r="BO248" s="36">
        <f t="shared" si="74"/>
        <v>1</v>
      </c>
      <c r="BR248" s="33" t="e">
        <f>VLOOKUP($C320,BARRAS_REGION!$AA$4:$AL$1041,1+BR$2,0)</f>
        <v>#N/A</v>
      </c>
      <c r="BS248" s="33" t="e">
        <f>VLOOKUP($C320,BARRAS_REGION!$AA$4:$AL$1041,1+BS$2,0)</f>
        <v>#N/A</v>
      </c>
      <c r="BT248" s="33" t="e">
        <f>VLOOKUP($C320,BARRAS_REGION!$AA$4:$AL$1041,1+BT$2,0)</f>
        <v>#N/A</v>
      </c>
      <c r="BU248" s="33" t="e">
        <f>VLOOKUP($C320,BARRAS_REGION!$AA$4:$AL$1041,1+BU$2,0)</f>
        <v>#N/A</v>
      </c>
      <c r="BV248" s="33" t="e">
        <f>VLOOKUP($C320,BARRAS_REGION!$AA$4:$AL$1041,1+BV$2,0)</f>
        <v>#N/A</v>
      </c>
      <c r="BW248" s="33" t="e">
        <f>VLOOKUP($C320,BARRAS_REGION!$AA$4:$AL$1041,1+BW$2,0)</f>
        <v>#N/A</v>
      </c>
      <c r="BX248" s="33" t="e">
        <f>VLOOKUP($C320,BARRAS_REGION!$AA$4:$AL$1041,1+BX$2,0)</f>
        <v>#N/A</v>
      </c>
      <c r="BY248" s="33" t="e">
        <f>VLOOKUP($C320,BARRAS_REGION!$AA$4:$AL$1041,1+BY$2,0)</f>
        <v>#N/A</v>
      </c>
      <c r="BZ248" s="33" t="e">
        <f>VLOOKUP($C320,BARRAS_REGION!$AA$4:$AL$1041,1+BZ$2,0)</f>
        <v>#N/A</v>
      </c>
      <c r="CA248" s="33" t="e">
        <f>VLOOKUP($C320,BARRAS_REGION!$AA$4:$AL$1041,1+CA$2,0)</f>
        <v>#N/A</v>
      </c>
      <c r="CB248" s="33" t="e">
        <f>VLOOKUP($C320,BARRAS_REGION!$AA$4:$AL$1041,1+CB$2,0)</f>
        <v>#N/A</v>
      </c>
      <c r="CC248" s="37" t="e">
        <f t="shared" si="75"/>
        <v>#N/A</v>
      </c>
    </row>
    <row r="249" spans="1:81" ht="14.4" x14ac:dyDescent="0.3">
      <c r="B249" s="19"/>
      <c r="C249" s="72"/>
      <c r="D249" s="19"/>
      <c r="E249" s="144"/>
      <c r="F249" s="143"/>
      <c r="G249" s="143"/>
      <c r="H249" s="112"/>
      <c r="I249" s="89"/>
      <c r="J249" s="140"/>
      <c r="N249" s="15"/>
      <c r="AH249" s="20">
        <f t="shared" si="80"/>
        <v>-1</v>
      </c>
      <c r="AI249" s="30">
        <f t="shared" si="83"/>
        <v>1</v>
      </c>
      <c r="AN249" t="e">
        <f t="shared" si="81"/>
        <v>#N/A</v>
      </c>
      <c r="AP249" s="20" t="e">
        <f t="shared" si="79"/>
        <v>#N/A</v>
      </c>
      <c r="AU249" s="20" t="e">
        <f t="shared" si="76"/>
        <v>#N/A</v>
      </c>
      <c r="AV249" s="20" t="e">
        <f t="shared" si="77"/>
        <v>#N/A</v>
      </c>
      <c r="BD249" s="32" t="str">
        <f t="shared" si="82"/>
        <v/>
      </c>
      <c r="BG249" s="33">
        <v>0</v>
      </c>
      <c r="BH249" s="38">
        <v>0</v>
      </c>
      <c r="BI249" s="38">
        <v>0</v>
      </c>
      <c r="BJ249" s="38">
        <v>0</v>
      </c>
      <c r="BK249" s="38">
        <v>0</v>
      </c>
      <c r="BL249" s="38">
        <v>0</v>
      </c>
      <c r="BM249" s="39">
        <v>0</v>
      </c>
      <c r="BN249" s="36">
        <v>1</v>
      </c>
      <c r="BO249" s="36">
        <f t="shared" si="74"/>
        <v>1</v>
      </c>
      <c r="BR249" s="33" t="e">
        <f>VLOOKUP($C321,BARRAS_REGION!$AA$4:$AL$1041,1+BR$2,0)</f>
        <v>#N/A</v>
      </c>
      <c r="BS249" s="33" t="e">
        <f>VLOOKUP($C321,BARRAS_REGION!$AA$4:$AL$1041,1+BS$2,0)</f>
        <v>#N/A</v>
      </c>
      <c r="BT249" s="33" t="e">
        <f>VLOOKUP($C321,BARRAS_REGION!$AA$4:$AL$1041,1+BT$2,0)</f>
        <v>#N/A</v>
      </c>
      <c r="BU249" s="33" t="e">
        <f>VLOOKUP($C321,BARRAS_REGION!$AA$4:$AL$1041,1+BU$2,0)</f>
        <v>#N/A</v>
      </c>
      <c r="BV249" s="33" t="e">
        <f>VLOOKUP($C321,BARRAS_REGION!$AA$4:$AL$1041,1+BV$2,0)</f>
        <v>#N/A</v>
      </c>
      <c r="BW249" s="33" t="e">
        <f>VLOOKUP($C321,BARRAS_REGION!$AA$4:$AL$1041,1+BW$2,0)</f>
        <v>#N/A</v>
      </c>
      <c r="BX249" s="33" t="e">
        <f>VLOOKUP($C321,BARRAS_REGION!$AA$4:$AL$1041,1+BX$2,0)</f>
        <v>#N/A</v>
      </c>
      <c r="BY249" s="33" t="e">
        <f>VLOOKUP($C321,BARRAS_REGION!$AA$4:$AL$1041,1+BY$2,0)</f>
        <v>#N/A</v>
      </c>
      <c r="BZ249" s="33" t="e">
        <f>VLOOKUP($C321,BARRAS_REGION!$AA$4:$AL$1041,1+BZ$2,0)</f>
        <v>#N/A</v>
      </c>
      <c r="CA249" s="33" t="e">
        <f>VLOOKUP($C321,BARRAS_REGION!$AA$4:$AL$1041,1+CA$2,0)</f>
        <v>#N/A</v>
      </c>
      <c r="CB249" s="33" t="e">
        <f>VLOOKUP($C321,BARRAS_REGION!$AA$4:$AL$1041,1+CB$2,0)</f>
        <v>#N/A</v>
      </c>
      <c r="CC249" s="37" t="e">
        <f t="shared" si="75"/>
        <v>#N/A</v>
      </c>
    </row>
    <row r="250" spans="1:81" ht="14.4" x14ac:dyDescent="0.3">
      <c r="B250" s="19"/>
      <c r="C250" s="143"/>
      <c r="D250" s="19"/>
      <c r="E250" s="143"/>
      <c r="F250" s="143"/>
      <c r="G250" s="143"/>
      <c r="H250" s="19"/>
      <c r="J250" s="140"/>
      <c r="N250" s="15"/>
      <c r="AH250" s="20">
        <f t="shared" si="80"/>
        <v>-1</v>
      </c>
      <c r="AI250" s="30">
        <f t="shared" si="83"/>
        <v>1</v>
      </c>
      <c r="AN250" t="e">
        <f t="shared" si="81"/>
        <v>#N/A</v>
      </c>
      <c r="AP250" s="20" t="e">
        <f t="shared" si="79"/>
        <v>#N/A</v>
      </c>
      <c r="AU250" s="20" t="e">
        <f t="shared" si="76"/>
        <v>#N/A</v>
      </c>
      <c r="AV250" s="20" t="e">
        <f t="shared" si="77"/>
        <v>#N/A</v>
      </c>
      <c r="BD250" s="32" t="str">
        <f t="shared" si="82"/>
        <v/>
      </c>
      <c r="BG250" s="33">
        <v>0</v>
      </c>
      <c r="BH250" s="38">
        <v>0</v>
      </c>
      <c r="BI250" s="38">
        <v>0</v>
      </c>
      <c r="BJ250" s="38">
        <v>0</v>
      </c>
      <c r="BK250" s="38">
        <v>0</v>
      </c>
      <c r="BL250" s="38">
        <v>0</v>
      </c>
      <c r="BM250" s="39">
        <v>0</v>
      </c>
      <c r="BN250" s="36">
        <v>1</v>
      </c>
      <c r="BO250" s="36">
        <f>+SUM(BG250:BN250)</f>
        <v>1</v>
      </c>
      <c r="BR250" s="33" t="e">
        <f>VLOOKUP($C322,BARRAS_REGION!$AA$4:$AL$1041,1+BR$2,0)</f>
        <v>#N/A</v>
      </c>
      <c r="BS250" s="33" t="e">
        <f>VLOOKUP($C322,BARRAS_REGION!$AA$4:$AL$1041,1+BS$2,0)</f>
        <v>#N/A</v>
      </c>
      <c r="BT250" s="33" t="e">
        <f>VLOOKUP($C322,BARRAS_REGION!$AA$4:$AL$1041,1+BT$2,0)</f>
        <v>#N/A</v>
      </c>
      <c r="BU250" s="33" t="e">
        <f>VLOOKUP($C322,BARRAS_REGION!$AA$4:$AL$1041,1+BU$2,0)</f>
        <v>#N/A</v>
      </c>
      <c r="BV250" s="33" t="e">
        <f>VLOOKUP($C322,BARRAS_REGION!$AA$4:$AL$1041,1+BV$2,0)</f>
        <v>#N/A</v>
      </c>
      <c r="BW250" s="33" t="e">
        <f>VLOOKUP($C322,BARRAS_REGION!$AA$4:$AL$1041,1+BW$2,0)</f>
        <v>#N/A</v>
      </c>
      <c r="BX250" s="33" t="e">
        <f>VLOOKUP($C322,BARRAS_REGION!$AA$4:$AL$1041,1+BX$2,0)</f>
        <v>#N/A</v>
      </c>
      <c r="BY250" s="33" t="e">
        <f>VLOOKUP($C322,BARRAS_REGION!$AA$4:$AL$1041,1+BY$2,0)</f>
        <v>#N/A</v>
      </c>
      <c r="BZ250" s="33" t="e">
        <f>VLOOKUP($C322,BARRAS_REGION!$AA$4:$AL$1041,1+BZ$2,0)</f>
        <v>#N/A</v>
      </c>
      <c r="CA250" s="33" t="e">
        <f>VLOOKUP($C322,BARRAS_REGION!$AA$4:$AL$1041,1+CA$2,0)</f>
        <v>#N/A</v>
      </c>
      <c r="CB250" s="33" t="e">
        <f>VLOOKUP($C322,BARRAS_REGION!$AA$4:$AL$1041,1+CB$2,0)</f>
        <v>#N/A</v>
      </c>
      <c r="CC250" s="37" t="e">
        <f>+SUM(BR250:CB250)</f>
        <v>#N/A</v>
      </c>
    </row>
    <row r="251" spans="1:81" ht="14.4" x14ac:dyDescent="0.3">
      <c r="B251" s="19"/>
      <c r="C251" s="143"/>
      <c r="D251" s="19"/>
      <c r="E251" s="143"/>
      <c r="F251" s="143"/>
      <c r="G251" s="143"/>
      <c r="H251" s="19"/>
      <c r="J251" s="140"/>
      <c r="N251" s="15"/>
      <c r="AH251" s="20">
        <f t="shared" si="80"/>
        <v>-1</v>
      </c>
      <c r="AI251" s="30">
        <f t="shared" si="83"/>
        <v>1</v>
      </c>
      <c r="AN251" t="e">
        <f t="shared" si="81"/>
        <v>#N/A</v>
      </c>
      <c r="AP251" s="20" t="e">
        <f t="shared" si="79"/>
        <v>#N/A</v>
      </c>
      <c r="AU251" s="20" t="e">
        <f t="shared" si="76"/>
        <v>#N/A</v>
      </c>
      <c r="AV251" s="20" t="e">
        <f t="shared" si="77"/>
        <v>#N/A</v>
      </c>
      <c r="BD251" s="32" t="str">
        <f t="shared" si="82"/>
        <v/>
      </c>
      <c r="BG251" s="33">
        <v>0</v>
      </c>
      <c r="BH251" s="38">
        <v>0</v>
      </c>
      <c r="BI251" s="38">
        <v>0</v>
      </c>
      <c r="BJ251" s="38">
        <v>0</v>
      </c>
      <c r="BK251" s="38">
        <v>0</v>
      </c>
      <c r="BL251" s="38">
        <v>0</v>
      </c>
      <c r="BM251" s="39">
        <v>1</v>
      </c>
      <c r="BN251" s="36">
        <v>0</v>
      </c>
      <c r="BO251" s="36">
        <f t="shared" si="74"/>
        <v>1</v>
      </c>
      <c r="BR251" s="33" t="e">
        <f>VLOOKUP($C323,BARRAS_REGION!$AA$4:$AL$1041,1+BR$2,0)</f>
        <v>#N/A</v>
      </c>
      <c r="BS251" s="33" t="e">
        <f>VLOOKUP($C323,BARRAS_REGION!$AA$4:$AL$1041,1+BS$2,0)</f>
        <v>#N/A</v>
      </c>
      <c r="BT251" s="33" t="e">
        <f>VLOOKUP($C323,BARRAS_REGION!$AA$4:$AL$1041,1+BT$2,0)</f>
        <v>#N/A</v>
      </c>
      <c r="BU251" s="33" t="e">
        <f>VLOOKUP($C323,BARRAS_REGION!$AA$4:$AL$1041,1+BU$2,0)</f>
        <v>#N/A</v>
      </c>
      <c r="BV251" s="33" t="e">
        <f>VLOOKUP($C323,BARRAS_REGION!$AA$4:$AL$1041,1+BV$2,0)</f>
        <v>#N/A</v>
      </c>
      <c r="BW251" s="33" t="e">
        <f>VLOOKUP($C323,BARRAS_REGION!$AA$4:$AL$1041,1+BW$2,0)</f>
        <v>#N/A</v>
      </c>
      <c r="BX251" s="33" t="e">
        <f>VLOOKUP($C323,BARRAS_REGION!$AA$4:$AL$1041,1+BX$2,0)</f>
        <v>#N/A</v>
      </c>
      <c r="BY251" s="33" t="e">
        <f>VLOOKUP($C323,BARRAS_REGION!$AA$4:$AL$1041,1+BY$2,0)</f>
        <v>#N/A</v>
      </c>
      <c r="BZ251" s="33" t="e">
        <f>VLOOKUP($C323,BARRAS_REGION!$AA$4:$AL$1041,1+BZ$2,0)</f>
        <v>#N/A</v>
      </c>
      <c r="CA251" s="33" t="e">
        <f>VLOOKUP($C323,BARRAS_REGION!$AA$4:$AL$1041,1+CA$2,0)</f>
        <v>#N/A</v>
      </c>
      <c r="CB251" s="33" t="e">
        <f>VLOOKUP($C323,BARRAS_REGION!$AA$4:$AL$1041,1+CB$2,0)</f>
        <v>#N/A</v>
      </c>
      <c r="CC251" s="37" t="e">
        <f t="shared" si="75"/>
        <v>#N/A</v>
      </c>
    </row>
    <row r="252" spans="1:81" ht="14.4" x14ac:dyDescent="0.3">
      <c r="B252" s="19"/>
      <c r="C252" s="72"/>
      <c r="D252" s="19"/>
      <c r="E252" s="143"/>
      <c r="F252" s="143"/>
      <c r="G252" s="143"/>
      <c r="H252" s="19"/>
      <c r="J252" s="140"/>
      <c r="N252" s="15"/>
      <c r="AH252" s="20">
        <f t="shared" si="80"/>
        <v>-1</v>
      </c>
      <c r="AI252" s="30">
        <f t="shared" si="83"/>
        <v>1</v>
      </c>
      <c r="AN252" t="e">
        <f t="shared" si="81"/>
        <v>#N/A</v>
      </c>
      <c r="AP252" s="20" t="e">
        <f t="shared" si="79"/>
        <v>#N/A</v>
      </c>
      <c r="AU252" s="20" t="e">
        <f t="shared" si="76"/>
        <v>#N/A</v>
      </c>
      <c r="AV252" s="20" t="e">
        <f t="shared" si="77"/>
        <v>#N/A</v>
      </c>
      <c r="BD252" s="32" t="str">
        <f t="shared" si="82"/>
        <v/>
      </c>
      <c r="BG252" s="33">
        <v>0</v>
      </c>
      <c r="BH252" s="38">
        <v>0</v>
      </c>
      <c r="BI252" s="38">
        <v>0</v>
      </c>
      <c r="BJ252" s="38">
        <v>0</v>
      </c>
      <c r="BK252" s="38">
        <v>0</v>
      </c>
      <c r="BL252" s="38">
        <v>0</v>
      </c>
      <c r="BM252" s="39">
        <v>1</v>
      </c>
      <c r="BN252" s="36">
        <v>0</v>
      </c>
      <c r="BO252" s="36">
        <f t="shared" si="74"/>
        <v>1</v>
      </c>
      <c r="BR252" s="33" t="e">
        <f>VLOOKUP($C324,BARRAS_REGION!$AA$4:$AL$1041,1+BR$2,0)</f>
        <v>#N/A</v>
      </c>
      <c r="BS252" s="33" t="e">
        <f>VLOOKUP($C324,BARRAS_REGION!$AA$4:$AL$1041,1+BS$2,0)</f>
        <v>#N/A</v>
      </c>
      <c r="BT252" s="33" t="e">
        <f>VLOOKUP($C324,BARRAS_REGION!$AA$4:$AL$1041,1+BT$2,0)</f>
        <v>#N/A</v>
      </c>
      <c r="BU252" s="33" t="e">
        <f>VLOOKUP($C324,BARRAS_REGION!$AA$4:$AL$1041,1+BU$2,0)</f>
        <v>#N/A</v>
      </c>
      <c r="BV252" s="33" t="e">
        <f>VLOOKUP($C324,BARRAS_REGION!$AA$4:$AL$1041,1+BV$2,0)</f>
        <v>#N/A</v>
      </c>
      <c r="BW252" s="33" t="e">
        <f>VLOOKUP($C324,BARRAS_REGION!$AA$4:$AL$1041,1+BW$2,0)</f>
        <v>#N/A</v>
      </c>
      <c r="BX252" s="33" t="e">
        <f>VLOOKUP($C324,BARRAS_REGION!$AA$4:$AL$1041,1+BX$2,0)</f>
        <v>#N/A</v>
      </c>
      <c r="BY252" s="33" t="e">
        <f>VLOOKUP($C324,BARRAS_REGION!$AA$4:$AL$1041,1+BY$2,0)</f>
        <v>#N/A</v>
      </c>
      <c r="BZ252" s="33" t="e">
        <f>VLOOKUP($C324,BARRAS_REGION!$AA$4:$AL$1041,1+BZ$2,0)</f>
        <v>#N/A</v>
      </c>
      <c r="CA252" s="33" t="e">
        <f>VLOOKUP($C324,BARRAS_REGION!$AA$4:$AL$1041,1+CA$2,0)</f>
        <v>#N/A</v>
      </c>
      <c r="CB252" s="33" t="e">
        <f>VLOOKUP($C324,BARRAS_REGION!$AA$4:$AL$1041,1+CB$2,0)</f>
        <v>#N/A</v>
      </c>
      <c r="CC252" s="37" t="e">
        <f t="shared" si="75"/>
        <v>#N/A</v>
      </c>
    </row>
    <row r="253" spans="1:81" ht="14.4" x14ac:dyDescent="0.3">
      <c r="B253" s="19"/>
      <c r="C253" s="72"/>
      <c r="D253" s="19"/>
      <c r="E253" s="143"/>
      <c r="F253" s="143"/>
      <c r="G253" s="143"/>
      <c r="H253" s="19"/>
      <c r="J253" s="140"/>
      <c r="N253" s="15"/>
      <c r="AH253" s="20">
        <f t="shared" si="80"/>
        <v>-1</v>
      </c>
      <c r="AI253" s="30">
        <f t="shared" si="83"/>
        <v>1</v>
      </c>
      <c r="AN253" t="e">
        <f t="shared" si="81"/>
        <v>#N/A</v>
      </c>
      <c r="AP253" s="20" t="e">
        <f t="shared" si="79"/>
        <v>#N/A</v>
      </c>
      <c r="AU253" s="20" t="e">
        <f t="shared" si="76"/>
        <v>#N/A</v>
      </c>
      <c r="AV253" s="20" t="e">
        <f t="shared" si="77"/>
        <v>#N/A</v>
      </c>
      <c r="BD253" s="32" t="str">
        <f t="shared" si="82"/>
        <v/>
      </c>
      <c r="BG253" s="33">
        <v>0</v>
      </c>
      <c r="BH253" s="38">
        <v>0</v>
      </c>
      <c r="BI253" s="38">
        <v>0</v>
      </c>
      <c r="BJ253" s="38">
        <v>0</v>
      </c>
      <c r="BK253" s="38">
        <v>0</v>
      </c>
      <c r="BL253" s="38">
        <v>0</v>
      </c>
      <c r="BM253" s="39">
        <v>1</v>
      </c>
      <c r="BN253" s="36">
        <v>0</v>
      </c>
      <c r="BO253" s="36">
        <f t="shared" si="74"/>
        <v>1</v>
      </c>
      <c r="BR253" s="33" t="e">
        <f>VLOOKUP($C325,BARRAS_REGION!$AA$4:$AL$1041,1+BR$2,0)</f>
        <v>#N/A</v>
      </c>
      <c r="BS253" s="33" t="e">
        <f>VLOOKUP($C325,BARRAS_REGION!$AA$4:$AL$1041,1+BS$2,0)</f>
        <v>#N/A</v>
      </c>
      <c r="BT253" s="33" t="e">
        <f>VLOOKUP($C325,BARRAS_REGION!$AA$4:$AL$1041,1+BT$2,0)</f>
        <v>#N/A</v>
      </c>
      <c r="BU253" s="33" t="e">
        <f>VLOOKUP($C325,BARRAS_REGION!$AA$4:$AL$1041,1+BU$2,0)</f>
        <v>#N/A</v>
      </c>
      <c r="BV253" s="33" t="e">
        <f>VLOOKUP($C325,BARRAS_REGION!$AA$4:$AL$1041,1+BV$2,0)</f>
        <v>#N/A</v>
      </c>
      <c r="BW253" s="33" t="e">
        <f>VLOOKUP($C325,BARRAS_REGION!$AA$4:$AL$1041,1+BW$2,0)</f>
        <v>#N/A</v>
      </c>
      <c r="BX253" s="33" t="e">
        <f>VLOOKUP($C325,BARRAS_REGION!$AA$4:$AL$1041,1+BX$2,0)</f>
        <v>#N/A</v>
      </c>
      <c r="BY253" s="33" t="e">
        <f>VLOOKUP($C325,BARRAS_REGION!$AA$4:$AL$1041,1+BY$2,0)</f>
        <v>#N/A</v>
      </c>
      <c r="BZ253" s="33" t="e">
        <f>VLOOKUP($C325,BARRAS_REGION!$AA$4:$AL$1041,1+BZ$2,0)</f>
        <v>#N/A</v>
      </c>
      <c r="CA253" s="33" t="e">
        <f>VLOOKUP($C325,BARRAS_REGION!$AA$4:$AL$1041,1+CA$2,0)</f>
        <v>#N/A</v>
      </c>
      <c r="CB253" s="33" t="e">
        <f>VLOOKUP($C325,BARRAS_REGION!$AA$4:$AL$1041,1+CB$2,0)</f>
        <v>#N/A</v>
      </c>
      <c r="CC253" s="37" t="e">
        <f t="shared" si="75"/>
        <v>#N/A</v>
      </c>
    </row>
    <row r="254" spans="1:81" ht="14.4" x14ac:dyDescent="0.3">
      <c r="B254" s="19"/>
      <c r="C254" s="143"/>
      <c r="D254" s="19"/>
      <c r="E254" s="143"/>
      <c r="F254" s="143"/>
      <c r="G254" s="143"/>
      <c r="H254" s="19"/>
      <c r="J254" s="140"/>
      <c r="N254" s="15"/>
      <c r="AH254" s="20">
        <f t="shared" si="80"/>
        <v>-1</v>
      </c>
      <c r="AI254" s="30">
        <f t="shared" si="83"/>
        <v>1</v>
      </c>
      <c r="AN254" t="e">
        <f t="shared" si="81"/>
        <v>#N/A</v>
      </c>
      <c r="AP254" s="20" t="e">
        <f t="shared" si="79"/>
        <v>#N/A</v>
      </c>
      <c r="AU254" s="20" t="e">
        <f t="shared" si="76"/>
        <v>#N/A</v>
      </c>
      <c r="AV254" s="20" t="e">
        <f t="shared" si="77"/>
        <v>#N/A</v>
      </c>
      <c r="BD254" s="32" t="str">
        <f t="shared" si="82"/>
        <v/>
      </c>
      <c r="BG254" s="33">
        <v>0</v>
      </c>
      <c r="BH254" s="38">
        <v>0</v>
      </c>
      <c r="BI254" s="38">
        <v>0</v>
      </c>
      <c r="BJ254" s="38">
        <v>0</v>
      </c>
      <c r="BK254" s="38">
        <v>1</v>
      </c>
      <c r="BL254" s="38">
        <v>0</v>
      </c>
      <c r="BM254" s="39">
        <v>0</v>
      </c>
      <c r="BN254" s="36">
        <v>0</v>
      </c>
      <c r="BO254" s="36">
        <f t="shared" ref="BO254:BO276" si="84">+SUM(BG254:BN254)</f>
        <v>1</v>
      </c>
      <c r="BR254" s="33" t="e">
        <f>VLOOKUP($C326,BARRAS_REGION!$AA$4:$AL$1041,1+BR$2,0)</f>
        <v>#N/A</v>
      </c>
      <c r="BS254" s="33" t="e">
        <f>VLOOKUP($C326,BARRAS_REGION!$AA$4:$AL$1041,1+BS$2,0)</f>
        <v>#N/A</v>
      </c>
      <c r="BT254" s="33" t="e">
        <f>VLOOKUP($C326,BARRAS_REGION!$AA$4:$AL$1041,1+BT$2,0)</f>
        <v>#N/A</v>
      </c>
      <c r="BU254" s="33" t="e">
        <f>VLOOKUP($C326,BARRAS_REGION!$AA$4:$AL$1041,1+BU$2,0)</f>
        <v>#N/A</v>
      </c>
      <c r="BV254" s="33" t="e">
        <f>VLOOKUP($C326,BARRAS_REGION!$AA$4:$AL$1041,1+BV$2,0)</f>
        <v>#N/A</v>
      </c>
      <c r="BW254" s="33" t="e">
        <f>VLOOKUP($C326,BARRAS_REGION!$AA$4:$AL$1041,1+BW$2,0)</f>
        <v>#N/A</v>
      </c>
      <c r="BX254" s="33" t="e">
        <f>VLOOKUP($C326,BARRAS_REGION!$AA$4:$AL$1041,1+BX$2,0)</f>
        <v>#N/A</v>
      </c>
      <c r="BY254" s="33" t="e">
        <f>VLOOKUP($C326,BARRAS_REGION!$AA$4:$AL$1041,1+BY$2,0)</f>
        <v>#N/A</v>
      </c>
      <c r="BZ254" s="33" t="e">
        <f>VLOOKUP($C326,BARRAS_REGION!$AA$4:$AL$1041,1+BZ$2,0)</f>
        <v>#N/A</v>
      </c>
      <c r="CA254" s="33" t="e">
        <f>VLOOKUP($C326,BARRAS_REGION!$AA$4:$AL$1041,1+CA$2,0)</f>
        <v>#N/A</v>
      </c>
      <c r="CB254" s="33" t="e">
        <f>VLOOKUP($C326,BARRAS_REGION!$AA$4:$AL$1041,1+CB$2,0)</f>
        <v>#N/A</v>
      </c>
      <c r="CC254" s="37" t="e">
        <f t="shared" ref="CC254:CC276" si="85">+SUM(BR254:CB254)</f>
        <v>#N/A</v>
      </c>
    </row>
    <row r="255" spans="1:81" ht="14.4" x14ac:dyDescent="0.3">
      <c r="B255" s="19"/>
      <c r="C255" s="144"/>
      <c r="D255" s="19"/>
      <c r="E255" s="144"/>
      <c r="F255" s="143"/>
      <c r="G255" s="143"/>
      <c r="H255" s="19"/>
      <c r="J255" s="140"/>
      <c r="N255" s="15"/>
      <c r="AH255" s="20">
        <f t="shared" si="80"/>
        <v>-1</v>
      </c>
      <c r="AI255" s="30">
        <f t="shared" si="83"/>
        <v>1</v>
      </c>
      <c r="AN255" t="e">
        <f t="shared" si="81"/>
        <v>#N/A</v>
      </c>
      <c r="AP255" s="20" t="e">
        <f t="shared" si="79"/>
        <v>#N/A</v>
      </c>
      <c r="AU255" s="20" t="e">
        <f t="shared" si="76"/>
        <v>#N/A</v>
      </c>
      <c r="AV255" s="20" t="e">
        <f t="shared" si="77"/>
        <v>#N/A</v>
      </c>
      <c r="BD255" s="32" t="str">
        <f t="shared" si="82"/>
        <v/>
      </c>
      <c r="BG255" s="33">
        <v>0</v>
      </c>
      <c r="BH255" s="38">
        <v>0</v>
      </c>
      <c r="BI255" s="38">
        <v>0</v>
      </c>
      <c r="BJ255" s="38">
        <v>0</v>
      </c>
      <c r="BK255" s="38">
        <v>1</v>
      </c>
      <c r="BL255" s="38">
        <v>0</v>
      </c>
      <c r="BM255" s="39">
        <v>0</v>
      </c>
      <c r="BN255" s="36">
        <v>0</v>
      </c>
      <c r="BO255" s="36">
        <f t="shared" si="84"/>
        <v>1</v>
      </c>
      <c r="BR255" s="33" t="e">
        <f>VLOOKUP($C327,BARRAS_REGION!$AA$4:$AL$1041,1+BR$2,0)</f>
        <v>#N/A</v>
      </c>
      <c r="BS255" s="33" t="e">
        <f>VLOOKUP($C327,BARRAS_REGION!$AA$4:$AL$1041,1+BS$2,0)</f>
        <v>#N/A</v>
      </c>
      <c r="BT255" s="33" t="e">
        <f>VLOOKUP($C327,BARRAS_REGION!$AA$4:$AL$1041,1+BT$2,0)</f>
        <v>#N/A</v>
      </c>
      <c r="BU255" s="33" t="e">
        <f>VLOOKUP($C327,BARRAS_REGION!$AA$4:$AL$1041,1+BU$2,0)</f>
        <v>#N/A</v>
      </c>
      <c r="BV255" s="33" t="e">
        <f>VLOOKUP($C327,BARRAS_REGION!$AA$4:$AL$1041,1+BV$2,0)</f>
        <v>#N/A</v>
      </c>
      <c r="BW255" s="33" t="e">
        <f>VLOOKUP($C327,BARRAS_REGION!$AA$4:$AL$1041,1+BW$2,0)</f>
        <v>#N/A</v>
      </c>
      <c r="BX255" s="33" t="e">
        <f>VLOOKUP($C327,BARRAS_REGION!$AA$4:$AL$1041,1+BX$2,0)</f>
        <v>#N/A</v>
      </c>
      <c r="BY255" s="33" t="e">
        <f>VLOOKUP($C327,BARRAS_REGION!$AA$4:$AL$1041,1+BY$2,0)</f>
        <v>#N/A</v>
      </c>
      <c r="BZ255" s="33" t="e">
        <f>VLOOKUP($C327,BARRAS_REGION!$AA$4:$AL$1041,1+BZ$2,0)</f>
        <v>#N/A</v>
      </c>
      <c r="CA255" s="33" t="e">
        <f>VLOOKUP($C327,BARRAS_REGION!$AA$4:$AL$1041,1+CA$2,0)</f>
        <v>#N/A</v>
      </c>
      <c r="CB255" s="33" t="e">
        <f>VLOOKUP($C327,BARRAS_REGION!$AA$4:$AL$1041,1+CB$2,0)</f>
        <v>#N/A</v>
      </c>
      <c r="CC255" s="37" t="e">
        <f t="shared" si="85"/>
        <v>#N/A</v>
      </c>
    </row>
    <row r="256" spans="1:81" ht="14.4" x14ac:dyDescent="0.3">
      <c r="B256" s="19"/>
      <c r="C256" s="143"/>
      <c r="D256" s="19"/>
      <c r="E256" s="143"/>
      <c r="F256" s="143"/>
      <c r="G256" s="143"/>
      <c r="H256" s="19"/>
      <c r="J256" s="140"/>
      <c r="N256" s="15"/>
      <c r="AH256" s="20">
        <f t="shared" si="80"/>
        <v>-1</v>
      </c>
      <c r="AI256" s="30">
        <f t="shared" si="83"/>
        <v>1</v>
      </c>
      <c r="AN256" t="e">
        <f t="shared" si="81"/>
        <v>#N/A</v>
      </c>
      <c r="AP256" s="20" t="e">
        <f t="shared" si="79"/>
        <v>#N/A</v>
      </c>
      <c r="AU256" s="20" t="e">
        <f t="shared" si="76"/>
        <v>#N/A</v>
      </c>
      <c r="AV256" s="20" t="e">
        <f t="shared" si="77"/>
        <v>#N/A</v>
      </c>
      <c r="BD256" s="32" t="str">
        <f t="shared" si="82"/>
        <v/>
      </c>
      <c r="BG256" s="33">
        <v>0</v>
      </c>
      <c r="BH256" s="38">
        <v>0</v>
      </c>
      <c r="BI256" s="38">
        <v>0</v>
      </c>
      <c r="BJ256" s="38">
        <v>0</v>
      </c>
      <c r="BK256" s="38">
        <v>0</v>
      </c>
      <c r="BL256" s="38">
        <v>1</v>
      </c>
      <c r="BM256" s="39">
        <v>0</v>
      </c>
      <c r="BN256" s="36">
        <v>0</v>
      </c>
      <c r="BO256" s="36">
        <f t="shared" si="84"/>
        <v>1</v>
      </c>
      <c r="BR256" s="33" t="e">
        <f>VLOOKUP($C328,BARRAS_REGION!$AA$4:$AL$1041,1+BR$2,0)</f>
        <v>#N/A</v>
      </c>
      <c r="BS256" s="33" t="e">
        <f>VLOOKUP($C328,BARRAS_REGION!$AA$4:$AL$1041,1+BS$2,0)</f>
        <v>#N/A</v>
      </c>
      <c r="BT256" s="33" t="e">
        <f>VLOOKUP($C328,BARRAS_REGION!$AA$4:$AL$1041,1+BT$2,0)</f>
        <v>#N/A</v>
      </c>
      <c r="BU256" s="33" t="e">
        <f>VLOOKUP($C328,BARRAS_REGION!$AA$4:$AL$1041,1+BU$2,0)</f>
        <v>#N/A</v>
      </c>
      <c r="BV256" s="33" t="e">
        <f>VLOOKUP($C328,BARRAS_REGION!$AA$4:$AL$1041,1+BV$2,0)</f>
        <v>#N/A</v>
      </c>
      <c r="BW256" s="33" t="e">
        <f>VLOOKUP($C328,BARRAS_REGION!$AA$4:$AL$1041,1+BW$2,0)</f>
        <v>#N/A</v>
      </c>
      <c r="BX256" s="33" t="e">
        <f>VLOOKUP($C328,BARRAS_REGION!$AA$4:$AL$1041,1+BX$2,0)</f>
        <v>#N/A</v>
      </c>
      <c r="BY256" s="33" t="e">
        <f>VLOOKUP($C328,BARRAS_REGION!$AA$4:$AL$1041,1+BY$2,0)</f>
        <v>#N/A</v>
      </c>
      <c r="BZ256" s="33" t="e">
        <f>VLOOKUP($C328,BARRAS_REGION!$AA$4:$AL$1041,1+BZ$2,0)</f>
        <v>#N/A</v>
      </c>
      <c r="CA256" s="33" t="e">
        <f>VLOOKUP($C328,BARRAS_REGION!$AA$4:$AL$1041,1+CA$2,0)</f>
        <v>#N/A</v>
      </c>
      <c r="CB256" s="33" t="e">
        <f>VLOOKUP($C328,BARRAS_REGION!$AA$4:$AL$1041,1+CB$2,0)</f>
        <v>#N/A</v>
      </c>
      <c r="CC256" s="37" t="e">
        <f t="shared" si="85"/>
        <v>#N/A</v>
      </c>
    </row>
    <row r="257" spans="2:81" ht="14.4" x14ac:dyDescent="0.3">
      <c r="B257" s="19"/>
      <c r="C257" s="72"/>
      <c r="D257" s="19"/>
      <c r="E257" s="143"/>
      <c r="F257" s="143"/>
      <c r="G257" s="143"/>
      <c r="H257" s="19"/>
      <c r="J257" s="140"/>
      <c r="N257" s="15"/>
      <c r="AH257" s="20">
        <f t="shared" si="80"/>
        <v>-1</v>
      </c>
      <c r="AI257" s="30">
        <f t="shared" si="83"/>
        <v>1</v>
      </c>
      <c r="AN257" t="e">
        <f t="shared" si="81"/>
        <v>#N/A</v>
      </c>
      <c r="AP257" s="20" t="e">
        <f t="shared" si="79"/>
        <v>#N/A</v>
      </c>
      <c r="AU257" s="20" t="e">
        <f t="shared" si="76"/>
        <v>#N/A</v>
      </c>
      <c r="AV257" s="20" t="e">
        <f t="shared" si="77"/>
        <v>#N/A</v>
      </c>
      <c r="BD257" s="32" t="str">
        <f t="shared" si="82"/>
        <v/>
      </c>
      <c r="BG257" s="33">
        <v>0</v>
      </c>
      <c r="BH257" s="38">
        <v>0</v>
      </c>
      <c r="BI257" s="38">
        <v>0</v>
      </c>
      <c r="BJ257" s="38">
        <v>0</v>
      </c>
      <c r="BK257" s="38">
        <v>1</v>
      </c>
      <c r="BL257" s="38">
        <v>0</v>
      </c>
      <c r="BM257" s="39">
        <v>0</v>
      </c>
      <c r="BN257" s="36">
        <v>0</v>
      </c>
      <c r="BO257" s="36">
        <f t="shared" si="84"/>
        <v>1</v>
      </c>
      <c r="BR257" s="33" t="e">
        <f>VLOOKUP($C329,BARRAS_REGION!$AA$4:$AL$1041,1+BR$2,0)</f>
        <v>#N/A</v>
      </c>
      <c r="BS257" s="33" t="e">
        <f>VLOOKUP($C329,BARRAS_REGION!$AA$4:$AL$1041,1+BS$2,0)</f>
        <v>#N/A</v>
      </c>
      <c r="BT257" s="33" t="e">
        <f>VLOOKUP($C329,BARRAS_REGION!$AA$4:$AL$1041,1+BT$2,0)</f>
        <v>#N/A</v>
      </c>
      <c r="BU257" s="33" t="e">
        <f>VLOOKUP($C329,BARRAS_REGION!$AA$4:$AL$1041,1+BU$2,0)</f>
        <v>#N/A</v>
      </c>
      <c r="BV257" s="33" t="e">
        <f>VLOOKUP($C329,BARRAS_REGION!$AA$4:$AL$1041,1+BV$2,0)</f>
        <v>#N/A</v>
      </c>
      <c r="BW257" s="33" t="e">
        <f>VLOOKUP($C329,BARRAS_REGION!$AA$4:$AL$1041,1+BW$2,0)</f>
        <v>#N/A</v>
      </c>
      <c r="BX257" s="33" t="e">
        <f>VLOOKUP($C329,BARRAS_REGION!$AA$4:$AL$1041,1+BX$2,0)</f>
        <v>#N/A</v>
      </c>
      <c r="BY257" s="33" t="e">
        <f>VLOOKUP($C329,BARRAS_REGION!$AA$4:$AL$1041,1+BY$2,0)</f>
        <v>#N/A</v>
      </c>
      <c r="BZ257" s="33" t="e">
        <f>VLOOKUP($C329,BARRAS_REGION!$AA$4:$AL$1041,1+BZ$2,0)</f>
        <v>#N/A</v>
      </c>
      <c r="CA257" s="33" t="e">
        <f>VLOOKUP($C329,BARRAS_REGION!$AA$4:$AL$1041,1+CA$2,0)</f>
        <v>#N/A</v>
      </c>
      <c r="CB257" s="33" t="e">
        <f>VLOOKUP($C329,BARRAS_REGION!$AA$4:$AL$1041,1+CB$2,0)</f>
        <v>#N/A</v>
      </c>
      <c r="CC257" s="37" t="e">
        <f t="shared" si="85"/>
        <v>#N/A</v>
      </c>
    </row>
    <row r="258" spans="2:81" ht="14.4" x14ac:dyDescent="0.3">
      <c r="B258" s="19"/>
      <c r="C258" s="143"/>
      <c r="D258" s="19"/>
      <c r="E258" s="143"/>
      <c r="F258" s="143"/>
      <c r="G258" s="143"/>
      <c r="H258" s="19"/>
      <c r="J258" s="140"/>
      <c r="N258" s="15"/>
      <c r="AH258" s="20">
        <f t="shared" si="80"/>
        <v>-1</v>
      </c>
      <c r="AI258" s="30">
        <f t="shared" si="83"/>
        <v>1</v>
      </c>
      <c r="AN258" t="e">
        <f t="shared" si="81"/>
        <v>#N/A</v>
      </c>
      <c r="AP258" s="20" t="e">
        <f t="shared" si="79"/>
        <v>#N/A</v>
      </c>
      <c r="AU258" s="20" t="e">
        <f t="shared" si="76"/>
        <v>#N/A</v>
      </c>
      <c r="AV258" s="20" t="e">
        <f t="shared" si="77"/>
        <v>#N/A</v>
      </c>
      <c r="BD258" s="32" t="str">
        <f t="shared" si="82"/>
        <v/>
      </c>
      <c r="BG258" s="33">
        <v>0</v>
      </c>
      <c r="BH258" s="38">
        <v>0</v>
      </c>
      <c r="BI258" s="38">
        <v>0</v>
      </c>
      <c r="BJ258" s="38">
        <v>0</v>
      </c>
      <c r="BK258" s="38">
        <v>1</v>
      </c>
      <c r="BL258" s="38">
        <v>0</v>
      </c>
      <c r="BM258" s="39">
        <v>0</v>
      </c>
      <c r="BN258" s="36">
        <v>0</v>
      </c>
      <c r="BO258" s="36">
        <f t="shared" si="84"/>
        <v>1</v>
      </c>
      <c r="BR258" s="33" t="e">
        <f>VLOOKUP($C330,BARRAS_REGION!$AA$4:$AL$1041,1+BR$2,0)</f>
        <v>#N/A</v>
      </c>
      <c r="BS258" s="33" t="e">
        <f>VLOOKUP($C330,BARRAS_REGION!$AA$4:$AL$1041,1+BS$2,0)</f>
        <v>#N/A</v>
      </c>
      <c r="BT258" s="33" t="e">
        <f>VLOOKUP($C330,BARRAS_REGION!$AA$4:$AL$1041,1+BT$2,0)</f>
        <v>#N/A</v>
      </c>
      <c r="BU258" s="33" t="e">
        <f>VLOOKUP($C330,BARRAS_REGION!$AA$4:$AL$1041,1+BU$2,0)</f>
        <v>#N/A</v>
      </c>
      <c r="BV258" s="33" t="e">
        <f>VLOOKUP($C330,BARRAS_REGION!$AA$4:$AL$1041,1+BV$2,0)</f>
        <v>#N/A</v>
      </c>
      <c r="BW258" s="33" t="e">
        <f>VLOOKUP($C330,BARRAS_REGION!$AA$4:$AL$1041,1+BW$2,0)</f>
        <v>#N/A</v>
      </c>
      <c r="BX258" s="33" t="e">
        <f>VLOOKUP($C330,BARRAS_REGION!$AA$4:$AL$1041,1+BX$2,0)</f>
        <v>#N/A</v>
      </c>
      <c r="BY258" s="33" t="e">
        <f>VLOOKUP($C330,BARRAS_REGION!$AA$4:$AL$1041,1+BY$2,0)</f>
        <v>#N/A</v>
      </c>
      <c r="BZ258" s="33" t="e">
        <f>VLOOKUP($C330,BARRAS_REGION!$AA$4:$AL$1041,1+BZ$2,0)</f>
        <v>#N/A</v>
      </c>
      <c r="CA258" s="33" t="e">
        <f>VLOOKUP($C330,BARRAS_REGION!$AA$4:$AL$1041,1+CA$2,0)</f>
        <v>#N/A</v>
      </c>
      <c r="CB258" s="33" t="e">
        <f>VLOOKUP($C330,BARRAS_REGION!$AA$4:$AL$1041,1+CB$2,0)</f>
        <v>#N/A</v>
      </c>
      <c r="CC258" s="37" t="e">
        <f t="shared" si="85"/>
        <v>#N/A</v>
      </c>
    </row>
    <row r="259" spans="2:81" ht="14.4" x14ac:dyDescent="0.3">
      <c r="B259" s="19"/>
      <c r="C259" s="143"/>
      <c r="D259" s="19"/>
      <c r="E259" s="143"/>
      <c r="F259" s="143"/>
      <c r="G259" s="143"/>
      <c r="H259" s="19"/>
      <c r="J259" s="140"/>
      <c r="N259" s="15"/>
      <c r="AH259" s="20">
        <f t="shared" si="80"/>
        <v>-1</v>
      </c>
      <c r="AI259" s="30">
        <f t="shared" si="83"/>
        <v>1</v>
      </c>
      <c r="AN259" t="e">
        <f t="shared" si="81"/>
        <v>#N/A</v>
      </c>
      <c r="AP259" s="20" t="e">
        <f t="shared" si="79"/>
        <v>#N/A</v>
      </c>
      <c r="AU259" s="20" t="e">
        <f t="shared" si="76"/>
        <v>#N/A</v>
      </c>
      <c r="AV259" s="20" t="e">
        <f t="shared" si="77"/>
        <v>#N/A</v>
      </c>
      <c r="BD259" s="32" t="str">
        <f t="shared" si="82"/>
        <v/>
      </c>
      <c r="BG259" s="33">
        <v>0</v>
      </c>
      <c r="BH259" s="38">
        <v>0</v>
      </c>
      <c r="BI259" s="38">
        <v>0</v>
      </c>
      <c r="BJ259" s="38">
        <v>0</v>
      </c>
      <c r="BK259" s="38">
        <v>1</v>
      </c>
      <c r="BL259" s="38">
        <v>0</v>
      </c>
      <c r="BM259" s="39">
        <v>0</v>
      </c>
      <c r="BN259" s="36">
        <v>0</v>
      </c>
      <c r="BO259" s="36">
        <f t="shared" si="84"/>
        <v>1</v>
      </c>
      <c r="BR259" s="33" t="e">
        <f>VLOOKUP($C331,BARRAS_REGION!$AA$4:$AL$1041,1+BR$2,0)</f>
        <v>#N/A</v>
      </c>
      <c r="BS259" s="33" t="e">
        <f>VLOOKUP($C331,BARRAS_REGION!$AA$4:$AL$1041,1+BS$2,0)</f>
        <v>#N/A</v>
      </c>
      <c r="BT259" s="33" t="e">
        <f>VLOOKUP($C331,BARRAS_REGION!$AA$4:$AL$1041,1+BT$2,0)</f>
        <v>#N/A</v>
      </c>
      <c r="BU259" s="33" t="e">
        <f>VLOOKUP($C331,BARRAS_REGION!$AA$4:$AL$1041,1+BU$2,0)</f>
        <v>#N/A</v>
      </c>
      <c r="BV259" s="33" t="e">
        <f>VLOOKUP($C331,BARRAS_REGION!$AA$4:$AL$1041,1+BV$2,0)</f>
        <v>#N/A</v>
      </c>
      <c r="BW259" s="33" t="e">
        <f>VLOOKUP($C331,BARRAS_REGION!$AA$4:$AL$1041,1+BW$2,0)</f>
        <v>#N/A</v>
      </c>
      <c r="BX259" s="33" t="e">
        <f>VLOOKUP($C331,BARRAS_REGION!$AA$4:$AL$1041,1+BX$2,0)</f>
        <v>#N/A</v>
      </c>
      <c r="BY259" s="33" t="e">
        <f>VLOOKUP($C331,BARRAS_REGION!$AA$4:$AL$1041,1+BY$2,0)</f>
        <v>#N/A</v>
      </c>
      <c r="BZ259" s="33" t="e">
        <f>VLOOKUP($C331,BARRAS_REGION!$AA$4:$AL$1041,1+BZ$2,0)</f>
        <v>#N/A</v>
      </c>
      <c r="CA259" s="33" t="e">
        <f>VLOOKUP($C331,BARRAS_REGION!$AA$4:$AL$1041,1+CA$2,0)</f>
        <v>#N/A</v>
      </c>
      <c r="CB259" s="33" t="e">
        <f>VLOOKUP($C331,BARRAS_REGION!$AA$4:$AL$1041,1+CB$2,0)</f>
        <v>#N/A</v>
      </c>
      <c r="CC259" s="37" t="e">
        <f t="shared" si="85"/>
        <v>#N/A</v>
      </c>
    </row>
    <row r="260" spans="2:81" ht="14.4" x14ac:dyDescent="0.3">
      <c r="B260" s="19"/>
      <c r="C260" s="143"/>
      <c r="D260" s="19"/>
      <c r="E260" s="143"/>
      <c r="F260" s="143"/>
      <c r="G260" s="143"/>
      <c r="H260" s="19"/>
      <c r="J260" s="140"/>
      <c r="N260" s="15"/>
      <c r="AH260" s="20">
        <f t="shared" si="80"/>
        <v>-1</v>
      </c>
      <c r="AI260" s="30">
        <f t="shared" si="83"/>
        <v>1</v>
      </c>
      <c r="AN260" t="e">
        <f t="shared" si="81"/>
        <v>#N/A</v>
      </c>
      <c r="AP260" s="20" t="e">
        <f t="shared" si="79"/>
        <v>#N/A</v>
      </c>
      <c r="AU260" s="20" t="e">
        <f t="shared" si="76"/>
        <v>#N/A</v>
      </c>
      <c r="AV260" s="20" t="e">
        <f t="shared" si="77"/>
        <v>#N/A</v>
      </c>
      <c r="BD260" s="32" t="str">
        <f t="shared" si="82"/>
        <v/>
      </c>
      <c r="BG260" s="33">
        <v>0</v>
      </c>
      <c r="BH260" s="38">
        <v>0</v>
      </c>
      <c r="BI260" s="38">
        <v>0</v>
      </c>
      <c r="BJ260" s="38">
        <v>0</v>
      </c>
      <c r="BK260" s="38">
        <v>0</v>
      </c>
      <c r="BL260" s="38">
        <v>1</v>
      </c>
      <c r="BM260" s="39">
        <v>0</v>
      </c>
      <c r="BN260" s="36">
        <v>0</v>
      </c>
      <c r="BO260" s="36">
        <f t="shared" si="84"/>
        <v>1</v>
      </c>
      <c r="BR260" s="33" t="e">
        <f>VLOOKUP($C332,BARRAS_REGION!$AA$4:$AL$1041,1+BR$2,0)</f>
        <v>#N/A</v>
      </c>
      <c r="BS260" s="33" t="e">
        <f>VLOOKUP($C332,BARRAS_REGION!$AA$4:$AL$1041,1+BS$2,0)</f>
        <v>#N/A</v>
      </c>
      <c r="BT260" s="33" t="e">
        <f>VLOOKUP($C332,BARRAS_REGION!$AA$4:$AL$1041,1+BT$2,0)</f>
        <v>#N/A</v>
      </c>
      <c r="BU260" s="33" t="e">
        <f>VLOOKUP($C332,BARRAS_REGION!$AA$4:$AL$1041,1+BU$2,0)</f>
        <v>#N/A</v>
      </c>
      <c r="BV260" s="33" t="e">
        <f>VLOOKUP($C332,BARRAS_REGION!$AA$4:$AL$1041,1+BV$2,0)</f>
        <v>#N/A</v>
      </c>
      <c r="BW260" s="33" t="e">
        <f>VLOOKUP($C332,BARRAS_REGION!$AA$4:$AL$1041,1+BW$2,0)</f>
        <v>#N/A</v>
      </c>
      <c r="BX260" s="33" t="e">
        <f>VLOOKUP($C332,BARRAS_REGION!$AA$4:$AL$1041,1+BX$2,0)</f>
        <v>#N/A</v>
      </c>
      <c r="BY260" s="33" t="e">
        <f>VLOOKUP($C332,BARRAS_REGION!$AA$4:$AL$1041,1+BY$2,0)</f>
        <v>#N/A</v>
      </c>
      <c r="BZ260" s="33" t="e">
        <f>VLOOKUP($C332,BARRAS_REGION!$AA$4:$AL$1041,1+BZ$2,0)</f>
        <v>#N/A</v>
      </c>
      <c r="CA260" s="33" t="e">
        <f>VLOOKUP($C332,BARRAS_REGION!$AA$4:$AL$1041,1+CA$2,0)</f>
        <v>#N/A</v>
      </c>
      <c r="CB260" s="33" t="e">
        <f>VLOOKUP($C332,BARRAS_REGION!$AA$4:$AL$1041,1+CB$2,0)</f>
        <v>#N/A</v>
      </c>
      <c r="CC260" s="37" t="e">
        <f t="shared" si="85"/>
        <v>#N/A</v>
      </c>
    </row>
    <row r="261" spans="2:81" ht="14.4" x14ac:dyDescent="0.3">
      <c r="B261" s="19"/>
      <c r="C261" s="143"/>
      <c r="D261" s="19"/>
      <c r="E261" s="143"/>
      <c r="F261" s="143"/>
      <c r="G261" s="143"/>
      <c r="H261" s="19"/>
      <c r="J261" s="140"/>
      <c r="N261" s="15"/>
      <c r="AH261" s="20">
        <f t="shared" si="80"/>
        <v>-1</v>
      </c>
      <c r="AI261" s="30">
        <f t="shared" si="83"/>
        <v>1</v>
      </c>
      <c r="AN261" t="e">
        <f t="shared" si="81"/>
        <v>#N/A</v>
      </c>
      <c r="AP261" s="20" t="e">
        <f t="shared" si="79"/>
        <v>#N/A</v>
      </c>
      <c r="AU261" s="20" t="e">
        <f t="shared" si="76"/>
        <v>#N/A</v>
      </c>
      <c r="AV261" s="20" t="e">
        <f t="shared" si="77"/>
        <v>#N/A</v>
      </c>
      <c r="BD261" s="32" t="str">
        <f t="shared" si="82"/>
        <v/>
      </c>
      <c r="BG261" s="33">
        <v>0</v>
      </c>
      <c r="BH261" s="38">
        <v>0</v>
      </c>
      <c r="BI261" s="38">
        <v>0</v>
      </c>
      <c r="BJ261" s="38">
        <v>0</v>
      </c>
      <c r="BK261" s="38">
        <v>1</v>
      </c>
      <c r="BL261" s="38">
        <v>0</v>
      </c>
      <c r="BM261" s="39">
        <v>0</v>
      </c>
      <c r="BN261" s="36">
        <v>0</v>
      </c>
      <c r="BO261" s="36">
        <f t="shared" si="84"/>
        <v>1</v>
      </c>
      <c r="BR261" s="33" t="e">
        <f>VLOOKUP($C333,BARRAS_REGION!$AA$4:$AL$1041,1+BR$2,0)</f>
        <v>#N/A</v>
      </c>
      <c r="BS261" s="33" t="e">
        <f>VLOOKUP($C333,BARRAS_REGION!$AA$4:$AL$1041,1+BS$2,0)</f>
        <v>#N/A</v>
      </c>
      <c r="BT261" s="33" t="e">
        <f>VLOOKUP($C333,BARRAS_REGION!$AA$4:$AL$1041,1+BT$2,0)</f>
        <v>#N/A</v>
      </c>
      <c r="BU261" s="33" t="e">
        <f>VLOOKUP($C333,BARRAS_REGION!$AA$4:$AL$1041,1+BU$2,0)</f>
        <v>#N/A</v>
      </c>
      <c r="BV261" s="33" t="e">
        <f>VLOOKUP($C333,BARRAS_REGION!$AA$4:$AL$1041,1+BV$2,0)</f>
        <v>#N/A</v>
      </c>
      <c r="BW261" s="33" t="e">
        <f>VLOOKUP($C333,BARRAS_REGION!$AA$4:$AL$1041,1+BW$2,0)</f>
        <v>#N/A</v>
      </c>
      <c r="BX261" s="33" t="e">
        <f>VLOOKUP($C333,BARRAS_REGION!$AA$4:$AL$1041,1+BX$2,0)</f>
        <v>#N/A</v>
      </c>
      <c r="BY261" s="33" t="e">
        <f>VLOOKUP($C333,BARRAS_REGION!$AA$4:$AL$1041,1+BY$2,0)</f>
        <v>#N/A</v>
      </c>
      <c r="BZ261" s="33" t="e">
        <f>VLOOKUP($C333,BARRAS_REGION!$AA$4:$AL$1041,1+BZ$2,0)</f>
        <v>#N/A</v>
      </c>
      <c r="CA261" s="33" t="e">
        <f>VLOOKUP($C333,BARRAS_REGION!$AA$4:$AL$1041,1+CA$2,0)</f>
        <v>#N/A</v>
      </c>
      <c r="CB261" s="33" t="e">
        <f>VLOOKUP($C333,BARRAS_REGION!$AA$4:$AL$1041,1+CB$2,0)</f>
        <v>#N/A</v>
      </c>
      <c r="CC261" s="37" t="e">
        <f t="shared" si="85"/>
        <v>#N/A</v>
      </c>
    </row>
    <row r="262" spans="2:81" ht="14.4" x14ac:dyDescent="0.3">
      <c r="B262" s="19"/>
      <c r="C262" s="143"/>
      <c r="D262" s="19"/>
      <c r="E262" s="143"/>
      <c r="F262" s="143"/>
      <c r="G262" s="143"/>
      <c r="H262" s="19"/>
      <c r="J262" s="140"/>
      <c r="N262" s="15"/>
      <c r="AH262" s="20">
        <f t="shared" si="80"/>
        <v>-1</v>
      </c>
      <c r="AI262" s="30">
        <f t="shared" si="83"/>
        <v>1</v>
      </c>
      <c r="AN262" t="e">
        <f t="shared" si="81"/>
        <v>#N/A</v>
      </c>
      <c r="AP262" s="20" t="e">
        <f t="shared" si="79"/>
        <v>#N/A</v>
      </c>
      <c r="AU262" s="20" t="e">
        <f t="shared" si="76"/>
        <v>#N/A</v>
      </c>
      <c r="AV262" s="20" t="e">
        <f t="shared" si="77"/>
        <v>#N/A</v>
      </c>
      <c r="BD262" s="32" t="str">
        <f t="shared" si="82"/>
        <v/>
      </c>
      <c r="BG262" s="33">
        <v>0</v>
      </c>
      <c r="BH262" s="38">
        <v>0</v>
      </c>
      <c r="BI262" s="38">
        <v>0</v>
      </c>
      <c r="BJ262" s="38">
        <v>0</v>
      </c>
      <c r="BK262" s="38">
        <v>1</v>
      </c>
      <c r="BL262" s="38">
        <v>0</v>
      </c>
      <c r="BM262" s="39">
        <v>0</v>
      </c>
      <c r="BN262" s="36">
        <v>0</v>
      </c>
      <c r="BO262" s="36">
        <f t="shared" si="84"/>
        <v>1</v>
      </c>
      <c r="BR262" s="33" t="e">
        <f>VLOOKUP($C334,BARRAS_REGION!$AA$4:$AL$1041,1+BR$2,0)</f>
        <v>#N/A</v>
      </c>
      <c r="BS262" s="33" t="e">
        <f>VLOOKUP($C334,BARRAS_REGION!$AA$4:$AL$1041,1+BS$2,0)</f>
        <v>#N/A</v>
      </c>
      <c r="BT262" s="33" t="e">
        <f>VLOOKUP($C334,BARRAS_REGION!$AA$4:$AL$1041,1+BT$2,0)</f>
        <v>#N/A</v>
      </c>
      <c r="BU262" s="33" t="e">
        <f>VLOOKUP($C334,BARRAS_REGION!$AA$4:$AL$1041,1+BU$2,0)</f>
        <v>#N/A</v>
      </c>
      <c r="BV262" s="33" t="e">
        <f>VLOOKUP($C334,BARRAS_REGION!$AA$4:$AL$1041,1+BV$2,0)</f>
        <v>#N/A</v>
      </c>
      <c r="BW262" s="33" t="e">
        <f>VLOOKUP($C334,BARRAS_REGION!$AA$4:$AL$1041,1+BW$2,0)</f>
        <v>#N/A</v>
      </c>
      <c r="BX262" s="33" t="e">
        <f>VLOOKUP($C334,BARRAS_REGION!$AA$4:$AL$1041,1+BX$2,0)</f>
        <v>#N/A</v>
      </c>
      <c r="BY262" s="33" t="e">
        <f>VLOOKUP($C334,BARRAS_REGION!$AA$4:$AL$1041,1+BY$2,0)</f>
        <v>#N/A</v>
      </c>
      <c r="BZ262" s="33" t="e">
        <f>VLOOKUP($C334,BARRAS_REGION!$AA$4:$AL$1041,1+BZ$2,0)</f>
        <v>#N/A</v>
      </c>
      <c r="CA262" s="33" t="e">
        <f>VLOOKUP($C334,BARRAS_REGION!$AA$4:$AL$1041,1+CA$2,0)</f>
        <v>#N/A</v>
      </c>
      <c r="CB262" s="33" t="e">
        <f>VLOOKUP($C334,BARRAS_REGION!$AA$4:$AL$1041,1+CB$2,0)</f>
        <v>#N/A</v>
      </c>
      <c r="CC262" s="37" t="e">
        <f t="shared" si="85"/>
        <v>#N/A</v>
      </c>
    </row>
    <row r="263" spans="2:81" ht="14.4" x14ac:dyDescent="0.3">
      <c r="B263" s="19"/>
      <c r="C263" s="72"/>
      <c r="D263" s="19"/>
      <c r="E263" s="144"/>
      <c r="F263" s="143"/>
      <c r="G263" s="143"/>
      <c r="H263" s="19"/>
      <c r="J263" s="140"/>
      <c r="N263" s="15"/>
      <c r="AH263" s="20">
        <f t="shared" ref="AH263:AH278" si="86">IF(LEN(C335)=17,LEFT(C335,14),-1)</f>
        <v>-1</v>
      </c>
      <c r="AI263" s="30">
        <f t="shared" si="83"/>
        <v>1</v>
      </c>
      <c r="AN263" t="e">
        <f t="shared" ref="AN263:AN278" si="87">+VLOOKUP(AH263,$AK$4:$AL$9949,2,0)</f>
        <v>#N/A</v>
      </c>
      <c r="AP263" s="20" t="e">
        <f t="shared" si="79"/>
        <v>#N/A</v>
      </c>
      <c r="AU263" s="20" t="e">
        <f t="shared" ref="AU263:AU278" si="88">$CF$6&amp;INDEX($CF$10:$CF$23,MATCH(1,BR263:CB263,0),1)&amp;AP263&amp;BD263&amp;IF(BG263=1,$CF$67,IF(BN263=1,$CF$69,$CF$68))</f>
        <v>#N/A</v>
      </c>
      <c r="AV263" s="20" t="e">
        <f t="shared" si="77"/>
        <v>#N/A</v>
      </c>
      <c r="BD263" s="32" t="str">
        <f t="shared" ref="BD263:BD278" si="89">+RIGHT(C335,3)</f>
        <v/>
      </c>
      <c r="BG263" s="33">
        <v>0</v>
      </c>
      <c r="BH263" s="38">
        <v>0</v>
      </c>
      <c r="BI263" s="38">
        <v>0</v>
      </c>
      <c r="BJ263" s="38">
        <v>0</v>
      </c>
      <c r="BK263" s="38">
        <v>0</v>
      </c>
      <c r="BL263" s="38">
        <v>1</v>
      </c>
      <c r="BM263" s="39">
        <v>0</v>
      </c>
      <c r="BN263" s="36">
        <v>0</v>
      </c>
      <c r="BO263" s="36">
        <f t="shared" si="84"/>
        <v>1</v>
      </c>
      <c r="BR263" s="33" t="e">
        <f>VLOOKUP($C335,BARRAS_REGION!$AA$4:$AL$1041,1+BR$2,0)</f>
        <v>#N/A</v>
      </c>
      <c r="BS263" s="33" t="e">
        <f>VLOOKUP($C335,BARRAS_REGION!$AA$4:$AL$1041,1+BS$2,0)</f>
        <v>#N/A</v>
      </c>
      <c r="BT263" s="33" t="e">
        <f>VLOOKUP($C335,BARRAS_REGION!$AA$4:$AL$1041,1+BT$2,0)</f>
        <v>#N/A</v>
      </c>
      <c r="BU263" s="33" t="e">
        <f>VLOOKUP($C335,BARRAS_REGION!$AA$4:$AL$1041,1+BU$2,0)</f>
        <v>#N/A</v>
      </c>
      <c r="BV263" s="33" t="e">
        <f>VLOOKUP($C335,BARRAS_REGION!$AA$4:$AL$1041,1+BV$2,0)</f>
        <v>#N/A</v>
      </c>
      <c r="BW263" s="33" t="e">
        <f>VLOOKUP($C335,BARRAS_REGION!$AA$4:$AL$1041,1+BW$2,0)</f>
        <v>#N/A</v>
      </c>
      <c r="BX263" s="33" t="e">
        <f>VLOOKUP($C335,BARRAS_REGION!$AA$4:$AL$1041,1+BX$2,0)</f>
        <v>#N/A</v>
      </c>
      <c r="BY263" s="33" t="e">
        <f>VLOOKUP($C335,BARRAS_REGION!$AA$4:$AL$1041,1+BY$2,0)</f>
        <v>#N/A</v>
      </c>
      <c r="BZ263" s="33" t="e">
        <f>VLOOKUP($C335,BARRAS_REGION!$AA$4:$AL$1041,1+BZ$2,0)</f>
        <v>#N/A</v>
      </c>
      <c r="CA263" s="33" t="e">
        <f>VLOOKUP($C335,BARRAS_REGION!$AA$4:$AL$1041,1+CA$2,0)</f>
        <v>#N/A</v>
      </c>
      <c r="CB263" s="33" t="e">
        <f>VLOOKUP($C335,BARRAS_REGION!$AA$4:$AL$1041,1+CB$2,0)</f>
        <v>#N/A</v>
      </c>
      <c r="CC263" s="37" t="e">
        <f t="shared" si="85"/>
        <v>#N/A</v>
      </c>
    </row>
    <row r="264" spans="2:81" ht="14.4" x14ac:dyDescent="0.3">
      <c r="B264" s="19"/>
      <c r="C264" s="72"/>
      <c r="D264" s="19"/>
      <c r="E264" s="144"/>
      <c r="F264" s="143"/>
      <c r="G264" s="143"/>
      <c r="H264" s="19"/>
      <c r="J264" s="140"/>
      <c r="N264" s="15"/>
      <c r="AH264" s="20">
        <f t="shared" si="86"/>
        <v>-1</v>
      </c>
      <c r="AI264" s="30">
        <f t="shared" si="83"/>
        <v>1</v>
      </c>
      <c r="AN264" t="e">
        <f t="shared" si="87"/>
        <v>#N/A</v>
      </c>
      <c r="AP264" s="20" t="e">
        <f t="shared" si="79"/>
        <v>#N/A</v>
      </c>
      <c r="AU264" s="20" t="e">
        <f t="shared" si="88"/>
        <v>#N/A</v>
      </c>
      <c r="AV264" s="20" t="e">
        <f t="shared" si="77"/>
        <v>#N/A</v>
      </c>
      <c r="BD264" s="32" t="str">
        <f t="shared" si="89"/>
        <v/>
      </c>
      <c r="BG264" s="33">
        <v>0</v>
      </c>
      <c r="BH264" s="38">
        <v>0</v>
      </c>
      <c r="BI264" s="38">
        <v>0</v>
      </c>
      <c r="BJ264" s="38">
        <v>0</v>
      </c>
      <c r="BK264" s="38">
        <v>0</v>
      </c>
      <c r="BL264" s="38">
        <v>1</v>
      </c>
      <c r="BM264" s="39">
        <v>0</v>
      </c>
      <c r="BN264" s="36">
        <v>0</v>
      </c>
      <c r="BO264" s="36">
        <f t="shared" si="84"/>
        <v>1</v>
      </c>
      <c r="BR264" s="33" t="e">
        <f>VLOOKUP($C336,BARRAS_REGION!$AA$4:$AL$1041,1+BR$2,0)</f>
        <v>#N/A</v>
      </c>
      <c r="BS264" s="33" t="e">
        <f>VLOOKUP($C336,BARRAS_REGION!$AA$4:$AL$1041,1+BS$2,0)</f>
        <v>#N/A</v>
      </c>
      <c r="BT264" s="33" t="e">
        <f>VLOOKUP($C336,BARRAS_REGION!$AA$4:$AL$1041,1+BT$2,0)</f>
        <v>#N/A</v>
      </c>
      <c r="BU264" s="33" t="e">
        <f>VLOOKUP($C336,BARRAS_REGION!$AA$4:$AL$1041,1+BU$2,0)</f>
        <v>#N/A</v>
      </c>
      <c r="BV264" s="33" t="e">
        <f>VLOOKUP($C336,BARRAS_REGION!$AA$4:$AL$1041,1+BV$2,0)</f>
        <v>#N/A</v>
      </c>
      <c r="BW264" s="33" t="e">
        <f>VLOOKUP($C336,BARRAS_REGION!$AA$4:$AL$1041,1+BW$2,0)</f>
        <v>#N/A</v>
      </c>
      <c r="BX264" s="33" t="e">
        <f>VLOOKUP($C336,BARRAS_REGION!$AA$4:$AL$1041,1+BX$2,0)</f>
        <v>#N/A</v>
      </c>
      <c r="BY264" s="33" t="e">
        <f>VLOOKUP($C336,BARRAS_REGION!$AA$4:$AL$1041,1+BY$2,0)</f>
        <v>#N/A</v>
      </c>
      <c r="BZ264" s="33" t="e">
        <f>VLOOKUP($C336,BARRAS_REGION!$AA$4:$AL$1041,1+BZ$2,0)</f>
        <v>#N/A</v>
      </c>
      <c r="CA264" s="33" t="e">
        <f>VLOOKUP($C336,BARRAS_REGION!$AA$4:$AL$1041,1+CA$2,0)</f>
        <v>#N/A</v>
      </c>
      <c r="CB264" s="33" t="e">
        <f>VLOOKUP($C336,BARRAS_REGION!$AA$4:$AL$1041,1+CB$2,0)</f>
        <v>#N/A</v>
      </c>
      <c r="CC264" s="37" t="e">
        <f t="shared" si="85"/>
        <v>#N/A</v>
      </c>
    </row>
    <row r="265" spans="2:81" ht="14.4" x14ac:dyDescent="0.3">
      <c r="B265" s="19"/>
      <c r="C265" s="72"/>
      <c r="D265" s="19"/>
      <c r="E265" s="143"/>
      <c r="F265" s="143"/>
      <c r="G265" s="143"/>
      <c r="H265" s="19"/>
      <c r="J265" s="140"/>
      <c r="N265" s="15"/>
      <c r="AH265" s="20">
        <f t="shared" si="86"/>
        <v>-1</v>
      </c>
      <c r="AI265" s="30">
        <f t="shared" si="83"/>
        <v>1</v>
      </c>
      <c r="AN265" t="e">
        <f t="shared" si="87"/>
        <v>#N/A</v>
      </c>
      <c r="AP265" s="20" t="e">
        <f t="shared" si="79"/>
        <v>#N/A</v>
      </c>
      <c r="AU265" s="20" t="e">
        <f t="shared" si="88"/>
        <v>#N/A</v>
      </c>
      <c r="AV265" s="20" t="e">
        <f t="shared" si="77"/>
        <v>#N/A</v>
      </c>
      <c r="BD265" s="32" t="str">
        <f t="shared" si="89"/>
        <v/>
      </c>
      <c r="BG265" s="33">
        <v>0</v>
      </c>
      <c r="BH265" s="38">
        <v>0</v>
      </c>
      <c r="BI265" s="38">
        <v>0</v>
      </c>
      <c r="BJ265" s="38">
        <v>0</v>
      </c>
      <c r="BK265" s="38">
        <v>0</v>
      </c>
      <c r="BL265" s="38">
        <v>0</v>
      </c>
      <c r="BM265" s="39">
        <v>1</v>
      </c>
      <c r="BN265" s="36">
        <v>0</v>
      </c>
      <c r="BO265" s="36">
        <f t="shared" si="84"/>
        <v>1</v>
      </c>
      <c r="BR265" s="33" t="e">
        <f>VLOOKUP($C337,BARRAS_REGION!$AA$4:$AL$1041,1+BR$2,0)</f>
        <v>#N/A</v>
      </c>
      <c r="BS265" s="33" t="e">
        <f>VLOOKUP($C337,BARRAS_REGION!$AA$4:$AL$1041,1+BS$2,0)</f>
        <v>#N/A</v>
      </c>
      <c r="BT265" s="33" t="e">
        <f>VLOOKUP($C337,BARRAS_REGION!$AA$4:$AL$1041,1+BT$2,0)</f>
        <v>#N/A</v>
      </c>
      <c r="BU265" s="33" t="e">
        <f>VLOOKUP($C337,BARRAS_REGION!$AA$4:$AL$1041,1+BU$2,0)</f>
        <v>#N/A</v>
      </c>
      <c r="BV265" s="33" t="e">
        <f>VLOOKUP($C337,BARRAS_REGION!$AA$4:$AL$1041,1+BV$2,0)</f>
        <v>#N/A</v>
      </c>
      <c r="BW265" s="33" t="e">
        <f>VLOOKUP($C337,BARRAS_REGION!$AA$4:$AL$1041,1+BW$2,0)</f>
        <v>#N/A</v>
      </c>
      <c r="BX265" s="33" t="e">
        <f>VLOOKUP($C337,BARRAS_REGION!$AA$4:$AL$1041,1+BX$2,0)</f>
        <v>#N/A</v>
      </c>
      <c r="BY265" s="33" t="e">
        <f>VLOOKUP($C337,BARRAS_REGION!$AA$4:$AL$1041,1+BY$2,0)</f>
        <v>#N/A</v>
      </c>
      <c r="BZ265" s="33" t="e">
        <f>VLOOKUP($C337,BARRAS_REGION!$AA$4:$AL$1041,1+BZ$2,0)</f>
        <v>#N/A</v>
      </c>
      <c r="CA265" s="33" t="e">
        <f>VLOOKUP($C337,BARRAS_REGION!$AA$4:$AL$1041,1+CA$2,0)</f>
        <v>#N/A</v>
      </c>
      <c r="CB265" s="33" t="e">
        <f>VLOOKUP($C337,BARRAS_REGION!$AA$4:$AL$1041,1+CB$2,0)</f>
        <v>#N/A</v>
      </c>
      <c r="CC265" s="37" t="e">
        <f t="shared" si="85"/>
        <v>#N/A</v>
      </c>
    </row>
    <row r="266" spans="2:81" ht="14.4" x14ac:dyDescent="0.3">
      <c r="B266" s="19"/>
      <c r="C266" s="144"/>
      <c r="D266" s="19"/>
      <c r="E266" s="144"/>
      <c r="F266" s="143"/>
      <c r="G266" s="143"/>
      <c r="H266" s="19"/>
      <c r="J266" s="140"/>
      <c r="N266" s="15"/>
      <c r="AH266" s="20">
        <f t="shared" si="86"/>
        <v>-1</v>
      </c>
      <c r="AI266" s="30">
        <f t="shared" si="83"/>
        <v>1</v>
      </c>
      <c r="AN266" t="e">
        <f t="shared" si="87"/>
        <v>#N/A</v>
      </c>
      <c r="AP266" s="20" t="e">
        <f t="shared" ref="AP266:AP276" si="90">+IF(LEN(AN266)=6,"",IF(LEN(AN266)=5,"0",IF(LEN(AN266)=4,"00",IF(LEN(AN266)=3,"000",IF(LEN(AN266)=2,"0000","00000")))))&amp;AN266</f>
        <v>#N/A</v>
      </c>
      <c r="AU266" s="20" t="e">
        <f t="shared" si="88"/>
        <v>#N/A</v>
      </c>
      <c r="AV266" s="20" t="e">
        <f t="shared" si="77"/>
        <v>#N/A</v>
      </c>
      <c r="BD266" s="32" t="str">
        <f t="shared" si="89"/>
        <v/>
      </c>
      <c r="BG266" s="33">
        <v>0</v>
      </c>
      <c r="BH266" s="38">
        <v>0</v>
      </c>
      <c r="BI266" s="38">
        <v>0</v>
      </c>
      <c r="BJ266" s="38">
        <v>0</v>
      </c>
      <c r="BK266" s="38">
        <v>0</v>
      </c>
      <c r="BL266" s="38">
        <v>0</v>
      </c>
      <c r="BM266" s="39">
        <v>1</v>
      </c>
      <c r="BN266" s="36">
        <v>0</v>
      </c>
      <c r="BO266" s="36">
        <f t="shared" si="84"/>
        <v>1</v>
      </c>
      <c r="BR266" s="33" t="e">
        <f>VLOOKUP($C338,BARRAS_REGION!$AA$4:$AL$1041,1+BR$2,0)</f>
        <v>#N/A</v>
      </c>
      <c r="BS266" s="33" t="e">
        <f>VLOOKUP($C338,BARRAS_REGION!$AA$4:$AL$1041,1+BS$2,0)</f>
        <v>#N/A</v>
      </c>
      <c r="BT266" s="33" t="e">
        <f>VLOOKUP($C338,BARRAS_REGION!$AA$4:$AL$1041,1+BT$2,0)</f>
        <v>#N/A</v>
      </c>
      <c r="BU266" s="33" t="e">
        <f>VLOOKUP($C338,BARRAS_REGION!$AA$4:$AL$1041,1+BU$2,0)</f>
        <v>#N/A</v>
      </c>
      <c r="BV266" s="33" t="e">
        <f>VLOOKUP($C338,BARRAS_REGION!$AA$4:$AL$1041,1+BV$2,0)</f>
        <v>#N/A</v>
      </c>
      <c r="BW266" s="33" t="e">
        <f>VLOOKUP($C338,BARRAS_REGION!$AA$4:$AL$1041,1+BW$2,0)</f>
        <v>#N/A</v>
      </c>
      <c r="BX266" s="33" t="e">
        <f>VLOOKUP($C338,BARRAS_REGION!$AA$4:$AL$1041,1+BX$2,0)</f>
        <v>#N/A</v>
      </c>
      <c r="BY266" s="33" t="e">
        <f>VLOOKUP($C338,BARRAS_REGION!$AA$4:$AL$1041,1+BY$2,0)</f>
        <v>#N/A</v>
      </c>
      <c r="BZ266" s="33" t="e">
        <f>VLOOKUP($C338,BARRAS_REGION!$AA$4:$AL$1041,1+BZ$2,0)</f>
        <v>#N/A</v>
      </c>
      <c r="CA266" s="33" t="e">
        <f>VLOOKUP($C338,BARRAS_REGION!$AA$4:$AL$1041,1+CA$2,0)</f>
        <v>#N/A</v>
      </c>
      <c r="CB266" s="33" t="e">
        <f>VLOOKUP($C338,BARRAS_REGION!$AA$4:$AL$1041,1+CB$2,0)</f>
        <v>#N/A</v>
      </c>
      <c r="CC266" s="37" t="e">
        <f t="shared" si="85"/>
        <v>#N/A</v>
      </c>
    </row>
    <row r="267" spans="2:81" ht="14.4" x14ac:dyDescent="0.3">
      <c r="B267" s="19"/>
      <c r="C267" s="72"/>
      <c r="D267" s="19"/>
      <c r="E267" s="143"/>
      <c r="F267" s="143"/>
      <c r="G267" s="143"/>
      <c r="H267" s="19"/>
      <c r="J267" s="140"/>
      <c r="N267" s="15"/>
      <c r="AH267" s="20">
        <f t="shared" si="86"/>
        <v>-1</v>
      </c>
      <c r="AI267" s="30">
        <f t="shared" si="83"/>
        <v>1</v>
      </c>
      <c r="AN267" t="e">
        <f t="shared" si="87"/>
        <v>#N/A</v>
      </c>
      <c r="AP267" s="20" t="e">
        <f t="shared" si="90"/>
        <v>#N/A</v>
      </c>
      <c r="AU267" s="20" t="e">
        <f t="shared" si="88"/>
        <v>#N/A</v>
      </c>
      <c r="AV267" s="20" t="e">
        <f t="shared" si="77"/>
        <v>#N/A</v>
      </c>
      <c r="BD267" s="32" t="str">
        <f t="shared" si="89"/>
        <v/>
      </c>
      <c r="BG267" s="33">
        <v>0</v>
      </c>
      <c r="BH267" s="38">
        <v>0</v>
      </c>
      <c r="BI267" s="38">
        <v>0</v>
      </c>
      <c r="BJ267" s="38">
        <v>0</v>
      </c>
      <c r="BK267" s="38">
        <v>0</v>
      </c>
      <c r="BL267" s="38">
        <v>0</v>
      </c>
      <c r="BM267" s="39">
        <v>1</v>
      </c>
      <c r="BN267" s="36">
        <v>0</v>
      </c>
      <c r="BO267" s="36">
        <f t="shared" si="84"/>
        <v>1</v>
      </c>
      <c r="BR267" s="33" t="e">
        <f>VLOOKUP($C339,BARRAS_REGION!$AA$4:$AL$1041,1+BR$2,0)</f>
        <v>#N/A</v>
      </c>
      <c r="BS267" s="33" t="e">
        <f>VLOOKUP($C339,BARRAS_REGION!$AA$4:$AL$1041,1+BS$2,0)</f>
        <v>#N/A</v>
      </c>
      <c r="BT267" s="33" t="e">
        <f>VLOOKUP($C339,BARRAS_REGION!$AA$4:$AL$1041,1+BT$2,0)</f>
        <v>#N/A</v>
      </c>
      <c r="BU267" s="33" t="e">
        <f>VLOOKUP($C339,BARRAS_REGION!$AA$4:$AL$1041,1+BU$2,0)</f>
        <v>#N/A</v>
      </c>
      <c r="BV267" s="33" t="e">
        <f>VLOOKUP($C339,BARRAS_REGION!$AA$4:$AL$1041,1+BV$2,0)</f>
        <v>#N/A</v>
      </c>
      <c r="BW267" s="33" t="e">
        <f>VLOOKUP($C339,BARRAS_REGION!$AA$4:$AL$1041,1+BW$2,0)</f>
        <v>#N/A</v>
      </c>
      <c r="BX267" s="33" t="e">
        <f>VLOOKUP($C339,BARRAS_REGION!$AA$4:$AL$1041,1+BX$2,0)</f>
        <v>#N/A</v>
      </c>
      <c r="BY267" s="33" t="e">
        <f>VLOOKUP($C339,BARRAS_REGION!$AA$4:$AL$1041,1+BY$2,0)</f>
        <v>#N/A</v>
      </c>
      <c r="BZ267" s="33" t="e">
        <f>VLOOKUP($C339,BARRAS_REGION!$AA$4:$AL$1041,1+BZ$2,0)</f>
        <v>#N/A</v>
      </c>
      <c r="CA267" s="33" t="e">
        <f>VLOOKUP($C339,BARRAS_REGION!$AA$4:$AL$1041,1+CA$2,0)</f>
        <v>#N/A</v>
      </c>
      <c r="CB267" s="33" t="e">
        <f>VLOOKUP($C339,BARRAS_REGION!$AA$4:$AL$1041,1+CB$2,0)</f>
        <v>#N/A</v>
      </c>
      <c r="CC267" s="37" t="e">
        <f t="shared" si="85"/>
        <v>#N/A</v>
      </c>
    </row>
    <row r="268" spans="2:81" ht="14.4" x14ac:dyDescent="0.3">
      <c r="B268" s="19"/>
      <c r="C268" s="143"/>
      <c r="D268" s="19"/>
      <c r="E268" s="143"/>
      <c r="F268" s="143"/>
      <c r="G268" s="143"/>
      <c r="H268" s="19"/>
      <c r="J268" s="140"/>
      <c r="N268" s="15"/>
      <c r="AH268" s="20">
        <f t="shared" si="86"/>
        <v>-1</v>
      </c>
      <c r="AI268" s="30">
        <f t="shared" si="83"/>
        <v>1</v>
      </c>
      <c r="AN268" t="e">
        <f t="shared" si="87"/>
        <v>#N/A</v>
      </c>
      <c r="AP268" s="20" t="e">
        <f t="shared" si="90"/>
        <v>#N/A</v>
      </c>
      <c r="AU268" s="20" t="e">
        <f t="shared" si="88"/>
        <v>#N/A</v>
      </c>
      <c r="AV268" s="20" t="e">
        <f t="shared" si="77"/>
        <v>#N/A</v>
      </c>
      <c r="BD268" s="32" t="str">
        <f t="shared" si="89"/>
        <v/>
      </c>
      <c r="BG268" s="33">
        <v>0</v>
      </c>
      <c r="BH268" s="38">
        <v>0</v>
      </c>
      <c r="BI268" s="38">
        <v>0</v>
      </c>
      <c r="BJ268" s="38">
        <v>0</v>
      </c>
      <c r="BK268" s="38">
        <v>1</v>
      </c>
      <c r="BL268" s="38">
        <v>0</v>
      </c>
      <c r="BM268" s="39">
        <v>0</v>
      </c>
      <c r="BN268" s="36">
        <v>0</v>
      </c>
      <c r="BO268" s="36">
        <f t="shared" si="84"/>
        <v>1</v>
      </c>
      <c r="BR268" s="33" t="e">
        <f>VLOOKUP($C340,BARRAS_REGION!$AA$4:$AL$1041,1+BR$2,0)</f>
        <v>#N/A</v>
      </c>
      <c r="BS268" s="33" t="e">
        <f>VLOOKUP($C340,BARRAS_REGION!$AA$4:$AL$1041,1+BS$2,0)</f>
        <v>#N/A</v>
      </c>
      <c r="BT268" s="33" t="e">
        <f>VLOOKUP($C340,BARRAS_REGION!$AA$4:$AL$1041,1+BT$2,0)</f>
        <v>#N/A</v>
      </c>
      <c r="BU268" s="33" t="e">
        <f>VLOOKUP($C340,BARRAS_REGION!$AA$4:$AL$1041,1+BU$2,0)</f>
        <v>#N/A</v>
      </c>
      <c r="BV268" s="33" t="e">
        <f>VLOOKUP($C340,BARRAS_REGION!$AA$4:$AL$1041,1+BV$2,0)</f>
        <v>#N/A</v>
      </c>
      <c r="BW268" s="33" t="e">
        <f>VLOOKUP($C340,BARRAS_REGION!$AA$4:$AL$1041,1+BW$2,0)</f>
        <v>#N/A</v>
      </c>
      <c r="BX268" s="33" t="e">
        <f>VLOOKUP($C340,BARRAS_REGION!$AA$4:$AL$1041,1+BX$2,0)</f>
        <v>#N/A</v>
      </c>
      <c r="BY268" s="33" t="e">
        <f>VLOOKUP($C340,BARRAS_REGION!$AA$4:$AL$1041,1+BY$2,0)</f>
        <v>#N/A</v>
      </c>
      <c r="BZ268" s="33" t="e">
        <f>VLOOKUP($C340,BARRAS_REGION!$AA$4:$AL$1041,1+BZ$2,0)</f>
        <v>#N/A</v>
      </c>
      <c r="CA268" s="33" t="e">
        <f>VLOOKUP($C340,BARRAS_REGION!$AA$4:$AL$1041,1+CA$2,0)</f>
        <v>#N/A</v>
      </c>
      <c r="CB268" s="33" t="e">
        <f>VLOOKUP($C340,BARRAS_REGION!$AA$4:$AL$1041,1+CB$2,0)</f>
        <v>#N/A</v>
      </c>
      <c r="CC268" s="37" t="e">
        <f t="shared" si="85"/>
        <v>#N/A</v>
      </c>
    </row>
    <row r="269" spans="2:81" ht="14.4" x14ac:dyDescent="0.3">
      <c r="B269" s="19"/>
      <c r="C269" s="144"/>
      <c r="D269" s="19"/>
      <c r="E269" s="144"/>
      <c r="F269" s="143"/>
      <c r="G269" s="143"/>
      <c r="H269" s="19"/>
      <c r="J269" s="140"/>
      <c r="N269" s="15"/>
      <c r="AH269" s="20">
        <f t="shared" si="86"/>
        <v>-1</v>
      </c>
      <c r="AI269" s="30">
        <f t="shared" si="83"/>
        <v>1</v>
      </c>
      <c r="AN269" t="e">
        <f t="shared" si="87"/>
        <v>#N/A</v>
      </c>
      <c r="AP269" s="20" t="e">
        <f t="shared" si="90"/>
        <v>#N/A</v>
      </c>
      <c r="AU269" s="20" t="e">
        <f t="shared" si="88"/>
        <v>#N/A</v>
      </c>
      <c r="AV269" s="20" t="e">
        <f t="shared" si="77"/>
        <v>#N/A</v>
      </c>
      <c r="BD269" s="32" t="str">
        <f t="shared" si="89"/>
        <v/>
      </c>
      <c r="BG269" s="33">
        <v>0</v>
      </c>
      <c r="BH269" s="38">
        <v>0</v>
      </c>
      <c r="BI269" s="38">
        <v>0</v>
      </c>
      <c r="BJ269" s="38">
        <v>0</v>
      </c>
      <c r="BK269" s="38">
        <v>1</v>
      </c>
      <c r="BL269" s="38">
        <v>0</v>
      </c>
      <c r="BM269" s="39">
        <v>0</v>
      </c>
      <c r="BN269" s="36">
        <v>0</v>
      </c>
      <c r="BO269" s="36">
        <f t="shared" si="84"/>
        <v>1</v>
      </c>
      <c r="BR269" s="33" t="e">
        <f>VLOOKUP($C341,BARRAS_REGION!$AA$4:$AL$1041,1+BR$2,0)</f>
        <v>#N/A</v>
      </c>
      <c r="BS269" s="33" t="e">
        <f>VLOOKUP($C341,BARRAS_REGION!$AA$4:$AL$1041,1+BS$2,0)</f>
        <v>#N/A</v>
      </c>
      <c r="BT269" s="33" t="e">
        <f>VLOOKUP($C341,BARRAS_REGION!$AA$4:$AL$1041,1+BT$2,0)</f>
        <v>#N/A</v>
      </c>
      <c r="BU269" s="33" t="e">
        <f>VLOOKUP($C341,BARRAS_REGION!$AA$4:$AL$1041,1+BU$2,0)</f>
        <v>#N/A</v>
      </c>
      <c r="BV269" s="33" t="e">
        <f>VLOOKUP($C341,BARRAS_REGION!$AA$4:$AL$1041,1+BV$2,0)</f>
        <v>#N/A</v>
      </c>
      <c r="BW269" s="33" t="e">
        <f>VLOOKUP($C341,BARRAS_REGION!$AA$4:$AL$1041,1+BW$2,0)</f>
        <v>#N/A</v>
      </c>
      <c r="BX269" s="33" t="e">
        <f>VLOOKUP($C341,BARRAS_REGION!$AA$4:$AL$1041,1+BX$2,0)</f>
        <v>#N/A</v>
      </c>
      <c r="BY269" s="33" t="e">
        <f>VLOOKUP($C341,BARRAS_REGION!$AA$4:$AL$1041,1+BY$2,0)</f>
        <v>#N/A</v>
      </c>
      <c r="BZ269" s="33" t="e">
        <f>VLOOKUP($C341,BARRAS_REGION!$AA$4:$AL$1041,1+BZ$2,0)</f>
        <v>#N/A</v>
      </c>
      <c r="CA269" s="33" t="e">
        <f>VLOOKUP($C341,BARRAS_REGION!$AA$4:$AL$1041,1+CA$2,0)</f>
        <v>#N/A</v>
      </c>
      <c r="CB269" s="33" t="e">
        <f>VLOOKUP($C341,BARRAS_REGION!$AA$4:$AL$1041,1+CB$2,0)</f>
        <v>#N/A</v>
      </c>
      <c r="CC269" s="37" t="e">
        <f t="shared" si="85"/>
        <v>#N/A</v>
      </c>
    </row>
    <row r="270" spans="2:81" ht="14.4" x14ac:dyDescent="0.3">
      <c r="B270" s="19"/>
      <c r="C270" s="143"/>
      <c r="D270" s="19"/>
      <c r="E270" s="143"/>
      <c r="F270" s="143"/>
      <c r="G270" s="143"/>
      <c r="H270" s="19"/>
      <c r="J270" s="140"/>
      <c r="N270" s="15"/>
      <c r="AH270" s="20">
        <f t="shared" si="86"/>
        <v>-1</v>
      </c>
      <c r="AI270" s="30">
        <f t="shared" si="83"/>
        <v>1</v>
      </c>
      <c r="AN270" t="e">
        <f t="shared" si="87"/>
        <v>#N/A</v>
      </c>
      <c r="AP270" s="20" t="e">
        <f t="shared" si="90"/>
        <v>#N/A</v>
      </c>
      <c r="AU270" s="20" t="e">
        <f t="shared" si="88"/>
        <v>#N/A</v>
      </c>
      <c r="AV270" s="20" t="e">
        <f t="shared" si="77"/>
        <v>#N/A</v>
      </c>
      <c r="BD270" s="32" t="str">
        <f t="shared" si="89"/>
        <v/>
      </c>
      <c r="BG270" s="33">
        <v>0</v>
      </c>
      <c r="BH270" s="38">
        <v>0</v>
      </c>
      <c r="BI270" s="38">
        <v>0</v>
      </c>
      <c r="BJ270" s="38">
        <v>0</v>
      </c>
      <c r="BK270" s="38">
        <v>1</v>
      </c>
      <c r="BL270" s="38">
        <v>0</v>
      </c>
      <c r="BM270" s="39">
        <v>0</v>
      </c>
      <c r="BN270" s="36">
        <v>0</v>
      </c>
      <c r="BO270" s="36">
        <f t="shared" si="84"/>
        <v>1</v>
      </c>
      <c r="BR270" s="33" t="e">
        <f>VLOOKUP($C342,BARRAS_REGION!$AA$4:$AL$1041,1+BR$2,0)</f>
        <v>#N/A</v>
      </c>
      <c r="BS270" s="33" t="e">
        <f>VLOOKUP($C342,BARRAS_REGION!$AA$4:$AL$1041,1+BS$2,0)</f>
        <v>#N/A</v>
      </c>
      <c r="BT270" s="33" t="e">
        <f>VLOOKUP($C342,BARRAS_REGION!$AA$4:$AL$1041,1+BT$2,0)</f>
        <v>#N/A</v>
      </c>
      <c r="BU270" s="33" t="e">
        <f>VLOOKUP($C342,BARRAS_REGION!$AA$4:$AL$1041,1+BU$2,0)</f>
        <v>#N/A</v>
      </c>
      <c r="BV270" s="33" t="e">
        <f>VLOOKUP($C342,BARRAS_REGION!$AA$4:$AL$1041,1+BV$2,0)</f>
        <v>#N/A</v>
      </c>
      <c r="BW270" s="33" t="e">
        <f>VLOOKUP($C342,BARRAS_REGION!$AA$4:$AL$1041,1+BW$2,0)</f>
        <v>#N/A</v>
      </c>
      <c r="BX270" s="33" t="e">
        <f>VLOOKUP($C342,BARRAS_REGION!$AA$4:$AL$1041,1+BX$2,0)</f>
        <v>#N/A</v>
      </c>
      <c r="BY270" s="33" t="e">
        <f>VLOOKUP($C342,BARRAS_REGION!$AA$4:$AL$1041,1+BY$2,0)</f>
        <v>#N/A</v>
      </c>
      <c r="BZ270" s="33" t="e">
        <f>VLOOKUP($C342,BARRAS_REGION!$AA$4:$AL$1041,1+BZ$2,0)</f>
        <v>#N/A</v>
      </c>
      <c r="CA270" s="33" t="e">
        <f>VLOOKUP($C342,BARRAS_REGION!$AA$4:$AL$1041,1+CA$2,0)</f>
        <v>#N/A</v>
      </c>
      <c r="CB270" s="33" t="e">
        <f>VLOOKUP($C342,BARRAS_REGION!$AA$4:$AL$1041,1+CB$2,0)</f>
        <v>#N/A</v>
      </c>
      <c r="CC270" s="37" t="e">
        <f t="shared" si="85"/>
        <v>#N/A</v>
      </c>
    </row>
    <row r="271" spans="2:81" ht="14.4" x14ac:dyDescent="0.3">
      <c r="B271" s="19"/>
      <c r="C271" s="143"/>
      <c r="D271" s="19"/>
      <c r="E271" s="143"/>
      <c r="F271" s="143"/>
      <c r="G271" s="143"/>
      <c r="H271" s="19"/>
      <c r="J271" s="140"/>
      <c r="N271" s="15"/>
      <c r="AH271" s="20">
        <f t="shared" si="86"/>
        <v>-1</v>
      </c>
      <c r="AI271" s="30">
        <f t="shared" si="83"/>
        <v>1</v>
      </c>
      <c r="AN271" t="e">
        <f t="shared" si="87"/>
        <v>#N/A</v>
      </c>
      <c r="AP271" s="20" t="e">
        <f t="shared" si="90"/>
        <v>#N/A</v>
      </c>
      <c r="AU271" s="20" t="e">
        <f t="shared" si="88"/>
        <v>#N/A</v>
      </c>
      <c r="AV271" s="20" t="e">
        <f t="shared" si="77"/>
        <v>#N/A</v>
      </c>
      <c r="BD271" s="32" t="str">
        <f t="shared" si="89"/>
        <v/>
      </c>
      <c r="BG271" s="33">
        <v>0</v>
      </c>
      <c r="BH271" s="38">
        <v>0</v>
      </c>
      <c r="BI271" s="38">
        <v>0</v>
      </c>
      <c r="BJ271" s="38">
        <v>0</v>
      </c>
      <c r="BK271" s="38">
        <v>1</v>
      </c>
      <c r="BL271" s="38">
        <v>0</v>
      </c>
      <c r="BM271" s="39">
        <v>0</v>
      </c>
      <c r="BN271" s="36">
        <v>0</v>
      </c>
      <c r="BO271" s="36">
        <f t="shared" si="84"/>
        <v>1</v>
      </c>
      <c r="BR271" s="33" t="e">
        <f>VLOOKUP($C343,BARRAS_REGION!$AA$4:$AL$1041,1+BR$2,0)</f>
        <v>#N/A</v>
      </c>
      <c r="BS271" s="33" t="e">
        <f>VLOOKUP($C343,BARRAS_REGION!$AA$4:$AL$1041,1+BS$2,0)</f>
        <v>#N/A</v>
      </c>
      <c r="BT271" s="33" t="e">
        <f>VLOOKUP($C343,BARRAS_REGION!$AA$4:$AL$1041,1+BT$2,0)</f>
        <v>#N/A</v>
      </c>
      <c r="BU271" s="33" t="e">
        <f>VLOOKUP($C343,BARRAS_REGION!$AA$4:$AL$1041,1+BU$2,0)</f>
        <v>#N/A</v>
      </c>
      <c r="BV271" s="33" t="e">
        <f>VLOOKUP($C343,BARRAS_REGION!$AA$4:$AL$1041,1+BV$2,0)</f>
        <v>#N/A</v>
      </c>
      <c r="BW271" s="33" t="e">
        <f>VLOOKUP($C343,BARRAS_REGION!$AA$4:$AL$1041,1+BW$2,0)</f>
        <v>#N/A</v>
      </c>
      <c r="BX271" s="33" t="e">
        <f>VLOOKUP($C343,BARRAS_REGION!$AA$4:$AL$1041,1+BX$2,0)</f>
        <v>#N/A</v>
      </c>
      <c r="BY271" s="33" t="e">
        <f>VLOOKUP($C343,BARRAS_REGION!$AA$4:$AL$1041,1+BY$2,0)</f>
        <v>#N/A</v>
      </c>
      <c r="BZ271" s="33" t="e">
        <f>VLOOKUP($C343,BARRAS_REGION!$AA$4:$AL$1041,1+BZ$2,0)</f>
        <v>#N/A</v>
      </c>
      <c r="CA271" s="33" t="e">
        <f>VLOOKUP($C343,BARRAS_REGION!$AA$4:$AL$1041,1+CA$2,0)</f>
        <v>#N/A</v>
      </c>
      <c r="CB271" s="33" t="e">
        <f>VLOOKUP($C343,BARRAS_REGION!$AA$4:$AL$1041,1+CB$2,0)</f>
        <v>#N/A</v>
      </c>
      <c r="CC271" s="37" t="e">
        <f t="shared" si="85"/>
        <v>#N/A</v>
      </c>
    </row>
    <row r="272" spans="2:81" ht="14.4" x14ac:dyDescent="0.3">
      <c r="B272" s="19"/>
      <c r="C272" s="144"/>
      <c r="D272" s="19"/>
      <c r="E272" s="144"/>
      <c r="F272" s="143"/>
      <c r="G272" s="143"/>
      <c r="H272" s="19"/>
      <c r="J272" s="140"/>
      <c r="N272" s="15"/>
      <c r="AH272" s="20">
        <f t="shared" si="86"/>
        <v>-1</v>
      </c>
      <c r="AI272" s="30">
        <f t="shared" si="83"/>
        <v>1</v>
      </c>
      <c r="AN272" t="e">
        <f t="shared" si="87"/>
        <v>#N/A</v>
      </c>
      <c r="AP272" s="20" t="e">
        <f t="shared" si="90"/>
        <v>#N/A</v>
      </c>
      <c r="AU272" s="20" t="e">
        <f t="shared" si="88"/>
        <v>#N/A</v>
      </c>
      <c r="AV272" s="20" t="e">
        <f>+IF(AT272="",AU272,AT272)</f>
        <v>#N/A</v>
      </c>
      <c r="BD272" s="32" t="str">
        <f t="shared" si="89"/>
        <v/>
      </c>
      <c r="BG272" s="33">
        <v>0</v>
      </c>
      <c r="BH272" s="38">
        <v>0</v>
      </c>
      <c r="BI272" s="38">
        <v>0</v>
      </c>
      <c r="BJ272" s="38">
        <v>0</v>
      </c>
      <c r="BK272" s="38">
        <v>1</v>
      </c>
      <c r="BL272" s="38">
        <v>0</v>
      </c>
      <c r="BM272" s="39">
        <v>0</v>
      </c>
      <c r="BN272" s="36">
        <v>0</v>
      </c>
      <c r="BO272" s="36">
        <f>+SUM(BG272:BN272)</f>
        <v>1</v>
      </c>
      <c r="BR272" s="33" t="e">
        <f>VLOOKUP($C344,BARRAS_REGION!$AA$4:$AL$1041,1+BR$2,0)</f>
        <v>#N/A</v>
      </c>
      <c r="BS272" s="33" t="e">
        <f>VLOOKUP($C344,BARRAS_REGION!$AA$4:$AL$1041,1+BS$2,0)</f>
        <v>#N/A</v>
      </c>
      <c r="BT272" s="33" t="e">
        <f>VLOOKUP($C344,BARRAS_REGION!$AA$4:$AL$1041,1+BT$2,0)</f>
        <v>#N/A</v>
      </c>
      <c r="BU272" s="33" t="e">
        <f>VLOOKUP($C344,BARRAS_REGION!$AA$4:$AL$1041,1+BU$2,0)</f>
        <v>#N/A</v>
      </c>
      <c r="BV272" s="33" t="e">
        <f>VLOOKUP($C344,BARRAS_REGION!$AA$4:$AL$1041,1+BV$2,0)</f>
        <v>#N/A</v>
      </c>
      <c r="BW272" s="33" t="e">
        <f>VLOOKUP($C344,BARRAS_REGION!$AA$4:$AL$1041,1+BW$2,0)</f>
        <v>#N/A</v>
      </c>
      <c r="BX272" s="33" t="e">
        <f>VLOOKUP($C344,BARRAS_REGION!$AA$4:$AL$1041,1+BX$2,0)</f>
        <v>#N/A</v>
      </c>
      <c r="BY272" s="33" t="e">
        <f>VLOOKUP($C344,BARRAS_REGION!$AA$4:$AL$1041,1+BY$2,0)</f>
        <v>#N/A</v>
      </c>
      <c r="BZ272" s="33" t="e">
        <f>VLOOKUP($C344,BARRAS_REGION!$AA$4:$AL$1041,1+BZ$2,0)</f>
        <v>#N/A</v>
      </c>
      <c r="CA272" s="33" t="e">
        <f>VLOOKUP($C344,BARRAS_REGION!$AA$4:$AL$1041,1+CA$2,0)</f>
        <v>#N/A</v>
      </c>
      <c r="CB272" s="33" t="e">
        <f>VLOOKUP($C344,BARRAS_REGION!$AA$4:$AL$1041,1+CB$2,0)</f>
        <v>#N/A</v>
      </c>
      <c r="CC272" s="37" t="e">
        <f>+SUM(BR272:CB272)</f>
        <v>#N/A</v>
      </c>
    </row>
    <row r="273" spans="2:81" ht="14.4" x14ac:dyDescent="0.3">
      <c r="B273" s="19"/>
      <c r="C273" s="143"/>
      <c r="D273" s="19"/>
      <c r="E273" s="143"/>
      <c r="F273" s="143"/>
      <c r="G273" s="143"/>
      <c r="H273" s="19"/>
      <c r="J273" s="140"/>
      <c r="N273" s="15"/>
      <c r="AH273" s="20">
        <f t="shared" si="86"/>
        <v>-1</v>
      </c>
      <c r="AI273" s="30">
        <f t="shared" si="83"/>
        <v>1</v>
      </c>
      <c r="AN273" t="e">
        <f t="shared" si="87"/>
        <v>#N/A</v>
      </c>
      <c r="AP273" s="20" t="e">
        <f t="shared" si="90"/>
        <v>#N/A</v>
      </c>
      <c r="AU273" s="20" t="e">
        <f t="shared" si="88"/>
        <v>#N/A</v>
      </c>
      <c r="AV273" s="20" t="e">
        <f>+IF(AT273="",AU273,AT273)</f>
        <v>#N/A</v>
      </c>
      <c r="BD273" s="32" t="str">
        <f t="shared" si="89"/>
        <v/>
      </c>
      <c r="BG273" s="33">
        <v>0</v>
      </c>
      <c r="BH273" s="38">
        <v>0</v>
      </c>
      <c r="BI273" s="38">
        <v>0</v>
      </c>
      <c r="BJ273" s="38">
        <v>0</v>
      </c>
      <c r="BK273" s="38">
        <v>1</v>
      </c>
      <c r="BL273" s="38">
        <v>0</v>
      </c>
      <c r="BM273" s="39">
        <v>0</v>
      </c>
      <c r="BN273" s="36">
        <v>0</v>
      </c>
      <c r="BO273" s="36">
        <f>+SUM(BG273:BN273)</f>
        <v>1</v>
      </c>
      <c r="BR273" s="33" t="e">
        <f>VLOOKUP($C345,BARRAS_REGION!$AA$4:$AL$1041,1+BR$2,0)</f>
        <v>#N/A</v>
      </c>
      <c r="BS273" s="33" t="e">
        <f>VLOOKUP($C345,BARRAS_REGION!$AA$4:$AL$1041,1+BS$2,0)</f>
        <v>#N/A</v>
      </c>
      <c r="BT273" s="33" t="e">
        <f>VLOOKUP($C345,BARRAS_REGION!$AA$4:$AL$1041,1+BT$2,0)</f>
        <v>#N/A</v>
      </c>
      <c r="BU273" s="33" t="e">
        <f>VLOOKUP($C345,BARRAS_REGION!$AA$4:$AL$1041,1+BU$2,0)</f>
        <v>#N/A</v>
      </c>
      <c r="BV273" s="33" t="e">
        <f>VLOOKUP($C345,BARRAS_REGION!$AA$4:$AL$1041,1+BV$2,0)</f>
        <v>#N/A</v>
      </c>
      <c r="BW273" s="33" t="e">
        <f>VLOOKUP($C345,BARRAS_REGION!$AA$4:$AL$1041,1+BW$2,0)</f>
        <v>#N/A</v>
      </c>
      <c r="BX273" s="33" t="e">
        <f>VLOOKUP($C345,BARRAS_REGION!$AA$4:$AL$1041,1+BX$2,0)</f>
        <v>#N/A</v>
      </c>
      <c r="BY273" s="33" t="e">
        <f>VLOOKUP($C345,BARRAS_REGION!$AA$4:$AL$1041,1+BY$2,0)</f>
        <v>#N/A</v>
      </c>
      <c r="BZ273" s="33" t="e">
        <f>VLOOKUP($C345,BARRAS_REGION!$AA$4:$AL$1041,1+BZ$2,0)</f>
        <v>#N/A</v>
      </c>
      <c r="CA273" s="33" t="e">
        <f>VLOOKUP($C345,BARRAS_REGION!$AA$4:$AL$1041,1+CA$2,0)</f>
        <v>#N/A</v>
      </c>
      <c r="CB273" s="33" t="e">
        <f>VLOOKUP($C345,BARRAS_REGION!$AA$4:$AL$1041,1+CB$2,0)</f>
        <v>#N/A</v>
      </c>
      <c r="CC273" s="37" t="e">
        <f>+SUM(BR273:CB273)</f>
        <v>#N/A</v>
      </c>
    </row>
    <row r="274" spans="2:81" ht="14.4" x14ac:dyDescent="0.3">
      <c r="B274" s="19"/>
      <c r="C274" s="143"/>
      <c r="D274" s="19"/>
      <c r="E274" s="143"/>
      <c r="F274" s="143"/>
      <c r="G274" s="143"/>
      <c r="H274" s="19"/>
      <c r="J274" s="140"/>
      <c r="N274" s="15"/>
      <c r="AH274" s="20">
        <f t="shared" si="86"/>
        <v>-1</v>
      </c>
      <c r="AI274" s="30">
        <f t="shared" si="83"/>
        <v>1</v>
      </c>
      <c r="AN274" t="e">
        <f t="shared" si="87"/>
        <v>#N/A</v>
      </c>
      <c r="AP274" s="20" t="e">
        <f t="shared" si="90"/>
        <v>#N/A</v>
      </c>
      <c r="AU274" s="20" t="e">
        <f t="shared" si="88"/>
        <v>#N/A</v>
      </c>
      <c r="AV274" s="20" t="e">
        <f>+IF(AT274="",AU274,AT274)</f>
        <v>#N/A</v>
      </c>
      <c r="BD274" s="32" t="str">
        <f t="shared" si="89"/>
        <v/>
      </c>
      <c r="BG274" s="33">
        <v>0</v>
      </c>
      <c r="BH274" s="38">
        <v>0</v>
      </c>
      <c r="BI274" s="38">
        <v>0</v>
      </c>
      <c r="BJ274" s="38">
        <v>0</v>
      </c>
      <c r="BK274" s="38">
        <v>1</v>
      </c>
      <c r="BL274" s="38">
        <v>0</v>
      </c>
      <c r="BM274" s="39">
        <v>0</v>
      </c>
      <c r="BN274" s="36">
        <v>0</v>
      </c>
      <c r="BO274" s="36">
        <f>+SUM(BG274:BN274)</f>
        <v>1</v>
      </c>
      <c r="BR274" s="33" t="e">
        <f>VLOOKUP($C346,BARRAS_REGION!$AA$4:$AL$1041,1+BR$2,0)</f>
        <v>#N/A</v>
      </c>
      <c r="BS274" s="33" t="e">
        <f>VLOOKUP($C346,BARRAS_REGION!$AA$4:$AL$1041,1+BS$2,0)</f>
        <v>#N/A</v>
      </c>
      <c r="BT274" s="33" t="e">
        <f>VLOOKUP($C346,BARRAS_REGION!$AA$4:$AL$1041,1+BT$2,0)</f>
        <v>#N/A</v>
      </c>
      <c r="BU274" s="33" t="e">
        <f>VLOOKUP($C346,BARRAS_REGION!$AA$4:$AL$1041,1+BU$2,0)</f>
        <v>#N/A</v>
      </c>
      <c r="BV274" s="33" t="e">
        <f>VLOOKUP($C346,BARRAS_REGION!$AA$4:$AL$1041,1+BV$2,0)</f>
        <v>#N/A</v>
      </c>
      <c r="BW274" s="33" t="e">
        <f>VLOOKUP($C346,BARRAS_REGION!$AA$4:$AL$1041,1+BW$2,0)</f>
        <v>#N/A</v>
      </c>
      <c r="BX274" s="33" t="e">
        <f>VLOOKUP($C346,BARRAS_REGION!$AA$4:$AL$1041,1+BX$2,0)</f>
        <v>#N/A</v>
      </c>
      <c r="BY274" s="33" t="e">
        <f>VLOOKUP($C346,BARRAS_REGION!$AA$4:$AL$1041,1+BY$2,0)</f>
        <v>#N/A</v>
      </c>
      <c r="BZ274" s="33" t="e">
        <f>VLOOKUP($C346,BARRAS_REGION!$AA$4:$AL$1041,1+BZ$2,0)</f>
        <v>#N/A</v>
      </c>
      <c r="CA274" s="33" t="e">
        <f>VLOOKUP($C346,BARRAS_REGION!$AA$4:$AL$1041,1+CA$2,0)</f>
        <v>#N/A</v>
      </c>
      <c r="CB274" s="33" t="e">
        <f>VLOOKUP($C346,BARRAS_REGION!$AA$4:$AL$1041,1+CB$2,0)</f>
        <v>#N/A</v>
      </c>
      <c r="CC274" s="37" t="e">
        <f>+SUM(BR274:CB274)</f>
        <v>#N/A</v>
      </c>
    </row>
    <row r="275" spans="2:81" ht="14.4" x14ac:dyDescent="0.3">
      <c r="B275" s="19"/>
      <c r="C275" s="143"/>
      <c r="D275" s="19"/>
      <c r="E275" s="143"/>
      <c r="F275" s="143"/>
      <c r="G275" s="143"/>
      <c r="H275" s="19"/>
      <c r="J275" s="140"/>
      <c r="N275" s="15"/>
      <c r="AH275" s="20">
        <f t="shared" si="86"/>
        <v>-1</v>
      </c>
      <c r="AI275" s="30">
        <f t="shared" si="83"/>
        <v>1</v>
      </c>
      <c r="AN275" t="e">
        <f t="shared" si="87"/>
        <v>#N/A</v>
      </c>
      <c r="AP275" s="20" t="e">
        <f t="shared" si="90"/>
        <v>#N/A</v>
      </c>
      <c r="AU275" s="20" t="e">
        <f t="shared" si="88"/>
        <v>#N/A</v>
      </c>
      <c r="AV275" s="20" t="e">
        <f t="shared" si="77"/>
        <v>#N/A</v>
      </c>
      <c r="BD275" s="32" t="str">
        <f t="shared" si="89"/>
        <v/>
      </c>
      <c r="BG275" s="33">
        <v>0</v>
      </c>
      <c r="BH275" s="38">
        <v>0</v>
      </c>
      <c r="BI275" s="38">
        <v>0</v>
      </c>
      <c r="BJ275" s="38">
        <v>0</v>
      </c>
      <c r="BK275" s="38">
        <v>1</v>
      </c>
      <c r="BL275" s="38">
        <v>0</v>
      </c>
      <c r="BM275" s="39">
        <v>0</v>
      </c>
      <c r="BN275" s="36">
        <v>0</v>
      </c>
      <c r="BO275" s="36">
        <f t="shared" si="84"/>
        <v>1</v>
      </c>
      <c r="BR275" s="33" t="e">
        <f>VLOOKUP($C347,BARRAS_REGION!$AA$4:$AL$1041,1+BR$2,0)</f>
        <v>#N/A</v>
      </c>
      <c r="BS275" s="33" t="e">
        <f>VLOOKUP($C347,BARRAS_REGION!$AA$4:$AL$1041,1+BS$2,0)</f>
        <v>#N/A</v>
      </c>
      <c r="BT275" s="33" t="e">
        <f>VLOOKUP($C347,BARRAS_REGION!$AA$4:$AL$1041,1+BT$2,0)</f>
        <v>#N/A</v>
      </c>
      <c r="BU275" s="33" t="e">
        <f>VLOOKUP($C347,BARRAS_REGION!$AA$4:$AL$1041,1+BU$2,0)</f>
        <v>#N/A</v>
      </c>
      <c r="BV275" s="33" t="e">
        <f>VLOOKUP($C347,BARRAS_REGION!$AA$4:$AL$1041,1+BV$2,0)</f>
        <v>#N/A</v>
      </c>
      <c r="BW275" s="33" t="e">
        <f>VLOOKUP($C347,BARRAS_REGION!$AA$4:$AL$1041,1+BW$2,0)</f>
        <v>#N/A</v>
      </c>
      <c r="BX275" s="33" t="e">
        <f>VLOOKUP($C347,BARRAS_REGION!$AA$4:$AL$1041,1+BX$2,0)</f>
        <v>#N/A</v>
      </c>
      <c r="BY275" s="33" t="e">
        <f>VLOOKUP($C347,BARRAS_REGION!$AA$4:$AL$1041,1+BY$2,0)</f>
        <v>#N/A</v>
      </c>
      <c r="BZ275" s="33" t="e">
        <f>VLOOKUP($C347,BARRAS_REGION!$AA$4:$AL$1041,1+BZ$2,0)</f>
        <v>#N/A</v>
      </c>
      <c r="CA275" s="33" t="e">
        <f>VLOOKUP($C347,BARRAS_REGION!$AA$4:$AL$1041,1+CA$2,0)</f>
        <v>#N/A</v>
      </c>
      <c r="CB275" s="33" t="e">
        <f>VLOOKUP($C347,BARRAS_REGION!$AA$4:$AL$1041,1+CB$2,0)</f>
        <v>#N/A</v>
      </c>
      <c r="CC275" s="37" t="e">
        <f t="shared" si="85"/>
        <v>#N/A</v>
      </c>
    </row>
    <row r="276" spans="2:81" ht="14.4" x14ac:dyDescent="0.3">
      <c r="B276" s="19"/>
      <c r="C276" s="144"/>
      <c r="D276" s="19"/>
      <c r="E276" s="144"/>
      <c r="F276" s="143"/>
      <c r="G276" s="143"/>
      <c r="H276" s="19"/>
      <c r="J276" s="140"/>
      <c r="N276" s="15"/>
      <c r="AH276" s="20">
        <f t="shared" si="86"/>
        <v>-1</v>
      </c>
      <c r="AI276" s="30">
        <f t="shared" si="83"/>
        <v>1</v>
      </c>
      <c r="AN276" t="e">
        <f t="shared" si="87"/>
        <v>#N/A</v>
      </c>
      <c r="AP276" s="20" t="e">
        <f t="shared" si="90"/>
        <v>#N/A</v>
      </c>
      <c r="AU276" s="20" t="e">
        <f t="shared" si="88"/>
        <v>#N/A</v>
      </c>
      <c r="AV276" s="20" t="e">
        <f t="shared" si="77"/>
        <v>#N/A</v>
      </c>
      <c r="BD276" s="32" t="str">
        <f t="shared" si="89"/>
        <v/>
      </c>
      <c r="BG276" s="33">
        <v>0</v>
      </c>
      <c r="BH276" s="38">
        <v>0</v>
      </c>
      <c r="BI276" s="38">
        <v>0</v>
      </c>
      <c r="BJ276" s="38">
        <v>0</v>
      </c>
      <c r="BK276" s="38">
        <v>1</v>
      </c>
      <c r="BL276" s="38">
        <v>0</v>
      </c>
      <c r="BM276" s="39">
        <v>0</v>
      </c>
      <c r="BN276" s="36">
        <v>0</v>
      </c>
      <c r="BO276" s="36">
        <f t="shared" si="84"/>
        <v>1</v>
      </c>
      <c r="BR276" s="33" t="e">
        <f>VLOOKUP($C348,BARRAS_REGION!$AA$4:$AL$1041,1+BR$2,0)</f>
        <v>#N/A</v>
      </c>
      <c r="BS276" s="33" t="e">
        <f>VLOOKUP($C348,BARRAS_REGION!$AA$4:$AL$1041,1+BS$2,0)</f>
        <v>#N/A</v>
      </c>
      <c r="BT276" s="33" t="e">
        <f>VLOOKUP($C348,BARRAS_REGION!$AA$4:$AL$1041,1+BT$2,0)</f>
        <v>#N/A</v>
      </c>
      <c r="BU276" s="33" t="e">
        <f>VLOOKUP($C348,BARRAS_REGION!$AA$4:$AL$1041,1+BU$2,0)</f>
        <v>#N/A</v>
      </c>
      <c r="BV276" s="33" t="e">
        <f>VLOOKUP($C348,BARRAS_REGION!$AA$4:$AL$1041,1+BV$2,0)</f>
        <v>#N/A</v>
      </c>
      <c r="BW276" s="33" t="e">
        <f>VLOOKUP($C348,BARRAS_REGION!$AA$4:$AL$1041,1+BW$2,0)</f>
        <v>#N/A</v>
      </c>
      <c r="BX276" s="33" t="e">
        <f>VLOOKUP($C348,BARRAS_REGION!$AA$4:$AL$1041,1+BX$2,0)</f>
        <v>#N/A</v>
      </c>
      <c r="BY276" s="33" t="e">
        <f>VLOOKUP($C348,BARRAS_REGION!$AA$4:$AL$1041,1+BY$2,0)</f>
        <v>#N/A</v>
      </c>
      <c r="BZ276" s="33" t="e">
        <f>VLOOKUP($C348,BARRAS_REGION!$AA$4:$AL$1041,1+BZ$2,0)</f>
        <v>#N/A</v>
      </c>
      <c r="CA276" s="33" t="e">
        <f>VLOOKUP($C348,BARRAS_REGION!$AA$4:$AL$1041,1+CA$2,0)</f>
        <v>#N/A</v>
      </c>
      <c r="CB276" s="33" t="e">
        <f>VLOOKUP($C348,BARRAS_REGION!$AA$4:$AL$1041,1+CB$2,0)</f>
        <v>#N/A</v>
      </c>
      <c r="CC276" s="37" t="e">
        <f t="shared" si="85"/>
        <v>#N/A</v>
      </c>
    </row>
    <row r="277" spans="2:81" ht="14.4" x14ac:dyDescent="0.3">
      <c r="B277" s="19"/>
      <c r="C277" s="144"/>
      <c r="D277" s="19"/>
      <c r="E277" s="144"/>
      <c r="F277" s="143"/>
      <c r="G277" s="143"/>
      <c r="H277" s="19"/>
      <c r="J277" s="140"/>
      <c r="N277" s="15"/>
      <c r="AH277" s="20">
        <f t="shared" si="86"/>
        <v>-1</v>
      </c>
      <c r="AI277" s="30">
        <f t="shared" si="83"/>
        <v>1</v>
      </c>
      <c r="AN277" t="e">
        <f t="shared" si="87"/>
        <v>#N/A</v>
      </c>
      <c r="AP277" s="20" t="e">
        <f>+IF(LEN(AN277)=6,"",IF(LEN(AN277)=5,"0",IF(LEN(AN277)=4,"00",IF(LEN(AN277)=3,"000",IF(LEN(AN277)=2,"0000","00000")))))&amp;AN277</f>
        <v>#N/A</v>
      </c>
      <c r="AU277" s="20" t="e">
        <f>$CF$6&amp;INDEX($CF$10:$CF$23,MATCH(1,BR277:CB277,0),1)&amp;AP277&amp;BD277&amp;IF(BG277=1,$CF$67,IF(BN277=1,$CF$69,$CF$68))</f>
        <v>#N/A</v>
      </c>
      <c r="AV277" s="20" t="e">
        <f>+IF(AT277="",AU277,AT277)</f>
        <v>#N/A</v>
      </c>
      <c r="BD277" s="32" t="str">
        <f t="shared" si="89"/>
        <v/>
      </c>
      <c r="BG277" s="33">
        <v>0</v>
      </c>
      <c r="BH277" s="38">
        <v>0</v>
      </c>
      <c r="BI277" s="38">
        <v>0</v>
      </c>
      <c r="BJ277" s="38">
        <v>0</v>
      </c>
      <c r="BK277" s="38">
        <v>1</v>
      </c>
      <c r="BL277" s="38">
        <v>0</v>
      </c>
      <c r="BM277" s="39">
        <v>0</v>
      </c>
      <c r="BN277" s="36">
        <v>0</v>
      </c>
      <c r="BO277" s="36">
        <f>+SUM(BG277:BN277)</f>
        <v>1</v>
      </c>
      <c r="BR277" s="33" t="e">
        <f>VLOOKUP($C349,BARRAS_REGION!$AA$4:$AL$1041,1+BR$2,0)</f>
        <v>#N/A</v>
      </c>
      <c r="BS277" s="33" t="e">
        <f>VLOOKUP($C349,BARRAS_REGION!$AA$4:$AL$1041,1+BS$2,0)</f>
        <v>#N/A</v>
      </c>
      <c r="BT277" s="33" t="e">
        <f>VLOOKUP($C349,BARRAS_REGION!$AA$4:$AL$1041,1+BT$2,0)</f>
        <v>#N/A</v>
      </c>
      <c r="BU277" s="33" t="e">
        <f>VLOOKUP($C349,BARRAS_REGION!$AA$4:$AL$1041,1+BU$2,0)</f>
        <v>#N/A</v>
      </c>
      <c r="BV277" s="33" t="e">
        <f>VLOOKUP($C349,BARRAS_REGION!$AA$4:$AL$1041,1+BV$2,0)</f>
        <v>#N/A</v>
      </c>
      <c r="BW277" s="33" t="e">
        <f>VLOOKUP($C349,BARRAS_REGION!$AA$4:$AL$1041,1+BW$2,0)</f>
        <v>#N/A</v>
      </c>
      <c r="BX277" s="33" t="e">
        <f>VLOOKUP($C349,BARRAS_REGION!$AA$4:$AL$1041,1+BX$2,0)</f>
        <v>#N/A</v>
      </c>
      <c r="BY277" s="33" t="e">
        <f>VLOOKUP($C349,BARRAS_REGION!$AA$4:$AL$1041,1+BY$2,0)</f>
        <v>#N/A</v>
      </c>
      <c r="BZ277" s="33" t="e">
        <f>VLOOKUP($C349,BARRAS_REGION!$AA$4:$AL$1041,1+BZ$2,0)</f>
        <v>#N/A</v>
      </c>
      <c r="CA277" s="33" t="e">
        <f>VLOOKUP($C349,BARRAS_REGION!$AA$4:$AL$1041,1+CA$2,0)</f>
        <v>#N/A</v>
      </c>
      <c r="CB277" s="33" t="e">
        <f>VLOOKUP($C349,BARRAS_REGION!$AA$4:$AL$1041,1+CB$2,0)</f>
        <v>#N/A</v>
      </c>
      <c r="CC277" s="37" t="e">
        <f>+SUM(BR277:CB277)</f>
        <v>#N/A</v>
      </c>
    </row>
    <row r="278" spans="2:81" ht="14.4" x14ac:dyDescent="0.3">
      <c r="B278" s="19"/>
      <c r="C278" s="143"/>
      <c r="D278" s="19"/>
      <c r="E278" s="143"/>
      <c r="F278" s="143"/>
      <c r="G278" s="143"/>
      <c r="H278" s="19"/>
      <c r="J278" s="140"/>
      <c r="N278" s="15"/>
      <c r="AH278" s="20">
        <f t="shared" si="86"/>
        <v>-1</v>
      </c>
      <c r="AI278" s="30">
        <f>IF(ISERROR(VLOOKUP(AH278,$AK:$AL,1,0)),1,0)</f>
        <v>1</v>
      </c>
      <c r="AN278" t="e">
        <f t="shared" si="87"/>
        <v>#N/A</v>
      </c>
      <c r="AP278" s="20" t="e">
        <f>+IF(LEN(AN278)=6,"",IF(LEN(AN278)=5,"0",IF(LEN(AN278)=4,"00",IF(LEN(AN278)=3,"000",IF(LEN(AN278)=2,"0000","00000")))))&amp;AN278</f>
        <v>#N/A</v>
      </c>
      <c r="AU278" s="20" t="e">
        <f t="shared" si="88"/>
        <v>#N/A</v>
      </c>
      <c r="AV278" s="20" t="e">
        <f t="shared" si="77"/>
        <v>#N/A</v>
      </c>
      <c r="BD278" s="32" t="str">
        <f t="shared" si="89"/>
        <v/>
      </c>
      <c r="BG278" s="33">
        <v>0</v>
      </c>
      <c r="BH278" s="38">
        <v>0</v>
      </c>
      <c r="BI278" s="38">
        <v>0</v>
      </c>
      <c r="BJ278" s="38">
        <v>0</v>
      </c>
      <c r="BK278" s="38">
        <v>1</v>
      </c>
      <c r="BL278" s="38">
        <v>0</v>
      </c>
      <c r="BM278" s="39">
        <v>0</v>
      </c>
      <c r="BN278" s="36">
        <v>0</v>
      </c>
      <c r="BO278" s="36">
        <f>+SUM(BG278:BN278)</f>
        <v>1</v>
      </c>
      <c r="BR278" s="33" t="e">
        <f>VLOOKUP($C350,BARRAS_REGION!$AA$4:$AL$1041,1+BR$2,0)</f>
        <v>#N/A</v>
      </c>
      <c r="BS278" s="33" t="e">
        <f>VLOOKUP($C350,BARRAS_REGION!$AA$4:$AL$1041,1+BS$2,0)</f>
        <v>#N/A</v>
      </c>
      <c r="BT278" s="33" t="e">
        <f>VLOOKUP($C350,BARRAS_REGION!$AA$4:$AL$1041,1+BT$2,0)</f>
        <v>#N/A</v>
      </c>
      <c r="BU278" s="33" t="e">
        <f>VLOOKUP($C350,BARRAS_REGION!$AA$4:$AL$1041,1+BU$2,0)</f>
        <v>#N/A</v>
      </c>
      <c r="BV278" s="33" t="e">
        <f>VLOOKUP($C350,BARRAS_REGION!$AA$4:$AL$1041,1+BV$2,0)</f>
        <v>#N/A</v>
      </c>
      <c r="BW278" s="33" t="e">
        <f>VLOOKUP($C350,BARRAS_REGION!$AA$4:$AL$1041,1+BW$2,0)</f>
        <v>#N/A</v>
      </c>
      <c r="BX278" s="33" t="e">
        <f>VLOOKUP($C350,BARRAS_REGION!$AA$4:$AL$1041,1+BX$2,0)</f>
        <v>#N/A</v>
      </c>
      <c r="BY278" s="33" t="e">
        <f>VLOOKUP($C350,BARRAS_REGION!$AA$4:$AL$1041,1+BY$2,0)</f>
        <v>#N/A</v>
      </c>
      <c r="BZ278" s="33" t="e">
        <f>VLOOKUP($C350,BARRAS_REGION!$AA$4:$AL$1041,1+BZ$2,0)</f>
        <v>#N/A</v>
      </c>
      <c r="CA278" s="33" t="e">
        <f>VLOOKUP($C350,BARRAS_REGION!$AA$4:$AL$1041,1+CA$2,0)</f>
        <v>#N/A</v>
      </c>
      <c r="CB278" s="33" t="e">
        <f>VLOOKUP($C350,BARRAS_REGION!$AA$4:$AL$1041,1+CB$2,0)</f>
        <v>#N/A</v>
      </c>
      <c r="CC278" s="37" t="e">
        <f>+SUM(BR278:CB278)</f>
        <v>#N/A</v>
      </c>
    </row>
    <row r="279" spans="2:81" ht="14.4" x14ac:dyDescent="0.3">
      <c r="B279" s="19"/>
      <c r="C279" s="144"/>
      <c r="D279" s="19"/>
      <c r="E279" s="144"/>
      <c r="F279" s="143"/>
      <c r="G279" s="143"/>
      <c r="H279" s="19"/>
      <c r="J279" s="140"/>
      <c r="N279" s="15"/>
      <c r="AH279" s="20"/>
      <c r="AI279" s="30"/>
      <c r="AP279" s="20"/>
      <c r="AU279" s="20"/>
      <c r="AV279" s="20"/>
      <c r="BD279" s="32"/>
      <c r="BG279" s="33"/>
      <c r="BH279" s="38"/>
      <c r="BI279" s="38"/>
      <c r="BJ279" s="38"/>
      <c r="BK279" s="38"/>
      <c r="BL279" s="38"/>
      <c r="BM279" s="39"/>
      <c r="BN279" s="36"/>
      <c r="BO279" s="36"/>
      <c r="BR279" s="33"/>
      <c r="BS279" s="33"/>
      <c r="BT279" s="33"/>
      <c r="BU279" s="33"/>
      <c r="BV279" s="33"/>
      <c r="BW279" s="33"/>
      <c r="BX279" s="33"/>
      <c r="BY279" s="33"/>
      <c r="BZ279" s="33"/>
      <c r="CA279" s="33"/>
      <c r="CB279" s="33"/>
      <c r="CC279" s="37"/>
    </row>
    <row r="280" spans="2:81" ht="14.4" x14ac:dyDescent="0.3">
      <c r="B280" s="19"/>
      <c r="C280" s="143"/>
      <c r="D280" s="19"/>
      <c r="E280" s="143"/>
      <c r="F280" s="143"/>
      <c r="G280" s="143"/>
      <c r="H280" s="19"/>
      <c r="J280" s="140"/>
      <c r="N280" s="15"/>
      <c r="AH280" s="20"/>
      <c r="AI280" s="30"/>
      <c r="AP280" s="20"/>
      <c r="AU280" s="20"/>
      <c r="AV280" s="20"/>
      <c r="BD280" s="32"/>
      <c r="BG280" s="33"/>
      <c r="BH280" s="38"/>
      <c r="BI280" s="38"/>
      <c r="BJ280" s="38"/>
      <c r="BK280" s="38"/>
      <c r="BL280" s="38"/>
      <c r="BM280" s="39"/>
      <c r="BN280" s="36"/>
      <c r="BO280" s="36"/>
      <c r="BR280" s="33"/>
      <c r="BS280" s="33"/>
      <c r="BT280" s="33"/>
      <c r="BU280" s="33"/>
      <c r="BV280" s="33"/>
      <c r="BW280" s="33"/>
      <c r="BX280" s="33"/>
      <c r="BY280" s="33"/>
      <c r="BZ280" s="33"/>
      <c r="CA280" s="33"/>
      <c r="CB280" s="33"/>
      <c r="CC280" s="37"/>
    </row>
    <row r="281" spans="2:81" ht="14.4" x14ac:dyDescent="0.3">
      <c r="B281" s="19"/>
      <c r="C281" s="144"/>
      <c r="D281" s="19"/>
      <c r="E281" s="144"/>
      <c r="F281" s="143"/>
      <c r="G281" s="143"/>
      <c r="H281" s="19"/>
      <c r="J281" s="140"/>
      <c r="N281" s="15"/>
      <c r="AH281" s="20"/>
      <c r="AI281" s="30"/>
      <c r="AP281" s="20"/>
      <c r="AU281" s="20"/>
      <c r="AV281" s="20"/>
      <c r="BD281" s="32"/>
      <c r="BG281" s="33"/>
      <c r="BH281" s="38"/>
      <c r="BI281" s="38"/>
      <c r="BJ281" s="38"/>
      <c r="BK281" s="38"/>
      <c r="BL281" s="38"/>
      <c r="BM281" s="39"/>
      <c r="BN281" s="36"/>
      <c r="BO281" s="36"/>
      <c r="BR281" s="33"/>
      <c r="BS281" s="33"/>
      <c r="BT281" s="33"/>
      <c r="BU281" s="33"/>
      <c r="BV281" s="33"/>
      <c r="BW281" s="33"/>
      <c r="BX281" s="33"/>
      <c r="BY281" s="33"/>
      <c r="BZ281" s="33"/>
      <c r="CA281" s="33"/>
      <c r="CB281" s="33"/>
      <c r="CC281" s="37"/>
    </row>
    <row r="282" spans="2:81" ht="14.4" x14ac:dyDescent="0.3">
      <c r="B282" s="19"/>
      <c r="C282" s="72"/>
      <c r="D282" s="19"/>
      <c r="E282" s="72"/>
      <c r="F282" s="143"/>
      <c r="G282" s="143"/>
      <c r="H282" s="19"/>
      <c r="J282" s="140"/>
      <c r="N282" s="15"/>
      <c r="AH282" s="20"/>
      <c r="AI282" s="30"/>
      <c r="AP282" s="20"/>
      <c r="AU282" s="20"/>
      <c r="AV282" s="20"/>
      <c r="BD282" s="32"/>
      <c r="BG282" s="33"/>
      <c r="BH282" s="38"/>
      <c r="BI282" s="38"/>
      <c r="BJ282" s="38"/>
      <c r="BK282" s="38"/>
      <c r="BL282" s="38"/>
      <c r="BM282" s="39"/>
      <c r="BN282" s="36"/>
      <c r="BO282" s="36"/>
      <c r="BR282" s="33"/>
      <c r="BS282" s="33"/>
      <c r="BT282" s="33"/>
      <c r="BU282" s="33"/>
      <c r="BV282" s="33"/>
      <c r="BW282" s="33"/>
      <c r="BX282" s="33"/>
      <c r="BY282" s="33"/>
      <c r="BZ282" s="33"/>
      <c r="CA282" s="33"/>
      <c r="CB282" s="33"/>
      <c r="CC282" s="37"/>
    </row>
    <row r="283" spans="2:81" ht="14.4" x14ac:dyDescent="0.3">
      <c r="B283" s="19"/>
      <c r="C283" s="144"/>
      <c r="D283" s="19"/>
      <c r="E283" s="144"/>
      <c r="F283" s="143"/>
      <c r="G283" s="143"/>
      <c r="H283" s="19"/>
      <c r="J283" s="140"/>
      <c r="N283" s="15"/>
      <c r="AH283" s="20"/>
      <c r="AI283" s="30"/>
      <c r="AP283" s="20"/>
      <c r="AU283" s="20"/>
      <c r="AV283" s="20"/>
      <c r="BD283" s="32"/>
      <c r="BG283" s="33"/>
      <c r="BH283" s="38"/>
      <c r="BI283" s="38"/>
      <c r="BJ283" s="38"/>
      <c r="BK283" s="38"/>
      <c r="BL283" s="38"/>
      <c r="BM283" s="39"/>
      <c r="BN283" s="36"/>
      <c r="BO283" s="36"/>
      <c r="BR283" s="33"/>
      <c r="BS283" s="33"/>
      <c r="BT283" s="33"/>
      <c r="BU283" s="33"/>
      <c r="BV283" s="33"/>
      <c r="BW283" s="33"/>
      <c r="BX283" s="33"/>
      <c r="BY283" s="33"/>
      <c r="BZ283" s="33"/>
      <c r="CA283" s="33"/>
      <c r="CB283" s="33"/>
      <c r="CC283" s="37"/>
    </row>
    <row r="284" spans="2:81" ht="14.4" x14ac:dyDescent="0.3">
      <c r="B284" s="19"/>
      <c r="C284" s="72"/>
      <c r="D284" s="19"/>
      <c r="E284" s="144"/>
      <c r="F284" s="143"/>
      <c r="G284" s="143"/>
      <c r="H284" s="19"/>
      <c r="J284" s="140"/>
      <c r="N284" s="15"/>
      <c r="AH284" s="20"/>
      <c r="AI284" s="30"/>
      <c r="AP284" s="20"/>
      <c r="AU284" s="20"/>
      <c r="AV284" s="20"/>
      <c r="BD284" s="32"/>
      <c r="BG284" s="33"/>
      <c r="BH284" s="38"/>
      <c r="BI284" s="38"/>
      <c r="BJ284" s="38"/>
      <c r="BK284" s="38"/>
      <c r="BL284" s="38"/>
      <c r="BM284" s="39"/>
      <c r="BN284" s="36"/>
      <c r="BO284" s="36"/>
      <c r="BR284" s="33"/>
      <c r="BS284" s="33"/>
      <c r="BT284" s="33"/>
      <c r="BU284" s="33"/>
      <c r="BV284" s="33"/>
      <c r="BW284" s="33"/>
      <c r="BX284" s="33"/>
      <c r="BY284" s="33"/>
      <c r="BZ284" s="33"/>
      <c r="CA284" s="33"/>
      <c r="CB284" s="33"/>
      <c r="CC284" s="37"/>
    </row>
    <row r="285" spans="2:81" ht="14.4" x14ac:dyDescent="0.3">
      <c r="B285" s="19"/>
      <c r="C285" s="144"/>
      <c r="D285" s="19"/>
      <c r="E285" s="144"/>
      <c r="F285" s="143"/>
      <c r="G285" s="143"/>
      <c r="H285" s="19"/>
      <c r="J285" s="140"/>
      <c r="N285" s="15"/>
      <c r="AH285" s="20"/>
      <c r="AI285" s="30"/>
      <c r="AP285" s="20"/>
      <c r="AU285" s="20"/>
      <c r="AV285" s="20"/>
      <c r="BD285" s="32"/>
      <c r="BG285" s="33"/>
      <c r="BH285" s="38"/>
      <c r="BI285" s="38"/>
      <c r="BJ285" s="38"/>
      <c r="BK285" s="38"/>
      <c r="BL285" s="38"/>
      <c r="BM285" s="39"/>
      <c r="BN285" s="36"/>
      <c r="BO285" s="36"/>
      <c r="BR285" s="33"/>
      <c r="BS285" s="33"/>
      <c r="BT285" s="33"/>
      <c r="BU285" s="33"/>
      <c r="BV285" s="33"/>
      <c r="BW285" s="33"/>
      <c r="BX285" s="33"/>
      <c r="BY285" s="33"/>
      <c r="BZ285" s="33"/>
      <c r="CA285" s="33"/>
      <c r="CB285" s="33"/>
      <c r="CC285" s="37"/>
    </row>
    <row r="286" spans="2:81" ht="14.4" x14ac:dyDescent="0.3">
      <c r="B286" s="19"/>
      <c r="C286" s="143"/>
      <c r="D286" s="19"/>
      <c r="E286" s="143"/>
      <c r="F286" s="143"/>
      <c r="G286" s="143"/>
      <c r="H286" s="19"/>
      <c r="J286" s="140"/>
      <c r="N286" s="15"/>
      <c r="AH286" s="20"/>
      <c r="AI286" s="30"/>
      <c r="AP286" s="20"/>
      <c r="AU286" s="20"/>
      <c r="AV286" s="20"/>
      <c r="BD286" s="32"/>
      <c r="BG286" s="33"/>
      <c r="BH286" s="38"/>
      <c r="BI286" s="38"/>
      <c r="BJ286" s="38"/>
      <c r="BK286" s="38"/>
      <c r="BL286" s="38"/>
      <c r="BM286" s="39"/>
      <c r="BN286" s="36"/>
      <c r="BO286" s="36"/>
      <c r="BR286" s="33"/>
      <c r="BS286" s="33"/>
      <c r="BT286" s="33"/>
      <c r="BU286" s="33"/>
      <c r="BV286" s="33"/>
      <c r="BW286" s="33"/>
      <c r="BX286" s="33"/>
      <c r="BY286" s="33"/>
      <c r="BZ286" s="33"/>
      <c r="CA286" s="33"/>
      <c r="CB286" s="33"/>
      <c r="CC286" s="37"/>
    </row>
    <row r="287" spans="2:81" ht="14.4" x14ac:dyDescent="0.3">
      <c r="B287" s="19"/>
      <c r="C287" s="144"/>
      <c r="D287" s="19"/>
      <c r="E287" s="144"/>
      <c r="F287" s="143"/>
      <c r="G287" s="143"/>
      <c r="H287" s="19"/>
      <c r="J287" s="140"/>
      <c r="N287" s="15"/>
      <c r="AH287" s="20"/>
      <c r="AI287" s="30"/>
      <c r="AP287" s="20"/>
      <c r="AU287" s="20"/>
      <c r="AV287" s="20"/>
      <c r="BD287" s="32"/>
      <c r="BG287" s="33"/>
      <c r="BH287" s="38"/>
      <c r="BI287" s="38"/>
      <c r="BJ287" s="38"/>
      <c r="BK287" s="38"/>
      <c r="BL287" s="38"/>
      <c r="BM287" s="39"/>
      <c r="BN287" s="36"/>
      <c r="BO287" s="36"/>
      <c r="BR287" s="33"/>
      <c r="BS287" s="33"/>
      <c r="BT287" s="33"/>
      <c r="BU287" s="33"/>
      <c r="BV287" s="33"/>
      <c r="BW287" s="33"/>
      <c r="BX287" s="33"/>
      <c r="BY287" s="33"/>
      <c r="BZ287" s="33"/>
      <c r="CA287" s="33"/>
      <c r="CB287" s="33"/>
      <c r="CC287" s="37"/>
    </row>
    <row r="288" spans="2:81" ht="14.4" x14ac:dyDescent="0.3">
      <c r="B288" s="19"/>
      <c r="C288" s="143"/>
      <c r="D288" s="19"/>
      <c r="E288" s="143"/>
      <c r="F288" s="143"/>
      <c r="G288" s="143"/>
      <c r="H288" s="19"/>
      <c r="J288" s="140"/>
      <c r="N288" s="15"/>
      <c r="AH288" s="20"/>
      <c r="AI288" s="30"/>
      <c r="AP288" s="20"/>
      <c r="AU288" s="20"/>
      <c r="AV288" s="20"/>
      <c r="BD288" s="32"/>
      <c r="BG288" s="33"/>
      <c r="BH288" s="38"/>
      <c r="BI288" s="38"/>
      <c r="BJ288" s="38"/>
      <c r="BK288" s="38"/>
      <c r="BL288" s="38"/>
      <c r="BM288" s="39"/>
      <c r="BN288" s="36"/>
      <c r="BO288" s="36"/>
      <c r="BR288" s="33"/>
      <c r="BS288" s="33"/>
      <c r="BT288" s="33"/>
      <c r="BU288" s="33"/>
      <c r="BV288" s="33"/>
      <c r="BW288" s="33"/>
      <c r="BX288" s="33"/>
      <c r="BY288" s="33"/>
      <c r="BZ288" s="33"/>
      <c r="CA288" s="33"/>
      <c r="CB288" s="33"/>
      <c r="CC288" s="37"/>
    </row>
    <row r="289" spans="2:81" ht="14.4" x14ac:dyDescent="0.3">
      <c r="B289" s="19"/>
      <c r="C289" s="144"/>
      <c r="D289" s="19"/>
      <c r="E289" s="144"/>
      <c r="F289" s="143"/>
      <c r="G289" s="143"/>
      <c r="H289" s="19"/>
      <c r="J289" s="140"/>
      <c r="N289" s="15"/>
      <c r="AH289" s="20"/>
      <c r="AI289" s="30"/>
      <c r="AP289" s="20"/>
      <c r="AU289" s="20"/>
      <c r="AV289" s="20"/>
      <c r="BD289" s="32"/>
      <c r="BG289" s="33"/>
      <c r="BH289" s="38"/>
      <c r="BI289" s="38"/>
      <c r="BJ289" s="38"/>
      <c r="BK289" s="38"/>
      <c r="BL289" s="38"/>
      <c r="BM289" s="39"/>
      <c r="BN289" s="36"/>
      <c r="BO289" s="36"/>
      <c r="BR289" s="33"/>
      <c r="BS289" s="33"/>
      <c r="BT289" s="33"/>
      <c r="BU289" s="33"/>
      <c r="BV289" s="33"/>
      <c r="BW289" s="33"/>
      <c r="BX289" s="33"/>
      <c r="BY289" s="33"/>
      <c r="BZ289" s="33"/>
      <c r="CA289" s="33"/>
      <c r="CB289" s="33"/>
      <c r="CC289" s="37"/>
    </row>
    <row r="290" spans="2:81" ht="14.4" x14ac:dyDescent="0.3">
      <c r="B290" s="19"/>
      <c r="C290" s="143"/>
      <c r="D290" s="19"/>
      <c r="E290" s="143"/>
      <c r="F290" s="143"/>
      <c r="G290" s="143"/>
      <c r="H290" s="19"/>
      <c r="J290" s="140"/>
      <c r="N290" s="15"/>
      <c r="AH290" s="20"/>
      <c r="AI290" s="30"/>
      <c r="AP290" s="20"/>
      <c r="AU290" s="20"/>
      <c r="AV290" s="20"/>
      <c r="BD290" s="32"/>
      <c r="BG290" s="33"/>
      <c r="BH290" s="38"/>
      <c r="BI290" s="38"/>
      <c r="BJ290" s="38"/>
      <c r="BK290" s="38"/>
      <c r="BL290" s="38"/>
      <c r="BM290" s="39"/>
      <c r="BN290" s="36"/>
      <c r="BO290" s="36"/>
      <c r="BR290" s="33"/>
      <c r="BS290" s="33"/>
      <c r="BT290" s="33"/>
      <c r="BU290" s="33"/>
      <c r="BV290" s="33"/>
      <c r="BW290" s="33"/>
      <c r="BX290" s="33"/>
      <c r="BY290" s="33"/>
      <c r="BZ290" s="33"/>
      <c r="CA290" s="33"/>
      <c r="CB290" s="33"/>
      <c r="CC290" s="37"/>
    </row>
    <row r="291" spans="2:81" ht="14.4" x14ac:dyDescent="0.3">
      <c r="B291" s="19"/>
      <c r="C291" s="144"/>
      <c r="D291" s="19"/>
      <c r="E291" s="144"/>
      <c r="F291" s="143"/>
      <c r="G291" s="143"/>
      <c r="H291" s="19"/>
      <c r="J291" s="140"/>
      <c r="N291" s="15"/>
      <c r="AH291" s="20"/>
      <c r="AI291" s="30"/>
      <c r="AP291" s="20"/>
      <c r="AU291" s="20"/>
      <c r="AV291" s="20"/>
      <c r="BD291" s="32"/>
      <c r="BG291" s="33"/>
      <c r="BH291" s="38"/>
      <c r="BI291" s="38"/>
      <c r="BJ291" s="38"/>
      <c r="BK291" s="38"/>
      <c r="BL291" s="38"/>
      <c r="BM291" s="39"/>
      <c r="BN291" s="36"/>
      <c r="BO291" s="36"/>
      <c r="BR291" s="33"/>
      <c r="BS291" s="33"/>
      <c r="BT291" s="33"/>
      <c r="BU291" s="33"/>
      <c r="BV291" s="33"/>
      <c r="BW291" s="33"/>
      <c r="BX291" s="33"/>
      <c r="BY291" s="33"/>
      <c r="BZ291" s="33"/>
      <c r="CA291" s="33"/>
      <c r="CB291" s="33"/>
      <c r="CC291" s="37"/>
    </row>
    <row r="292" spans="2:81" ht="14.4" x14ac:dyDescent="0.3">
      <c r="B292" s="19"/>
      <c r="C292" s="144"/>
      <c r="D292" s="19"/>
      <c r="E292" s="144"/>
      <c r="F292" s="143"/>
      <c r="G292" s="143"/>
      <c r="H292" s="19"/>
      <c r="J292" s="140"/>
      <c r="N292" s="15"/>
      <c r="AH292" s="20"/>
      <c r="AI292" s="30"/>
      <c r="AP292" s="20"/>
      <c r="AU292" s="20"/>
      <c r="AV292" s="20"/>
      <c r="BD292" s="32"/>
      <c r="BG292" s="33"/>
      <c r="BH292" s="38"/>
      <c r="BI292" s="38"/>
      <c r="BJ292" s="38"/>
      <c r="BK292" s="38"/>
      <c r="BL292" s="38"/>
      <c r="BM292" s="39"/>
      <c r="BN292" s="36"/>
      <c r="BO292" s="36"/>
      <c r="BR292" s="33"/>
      <c r="BS292" s="33"/>
      <c r="BT292" s="33"/>
      <c r="BU292" s="33"/>
      <c r="BV292" s="33"/>
      <c r="BW292" s="33"/>
      <c r="BX292" s="33"/>
      <c r="BY292" s="33"/>
      <c r="BZ292" s="33"/>
      <c r="CA292" s="33"/>
      <c r="CB292" s="33"/>
      <c r="CC292" s="37"/>
    </row>
    <row r="293" spans="2:81" ht="14.4" x14ac:dyDescent="0.3">
      <c r="B293" s="19"/>
      <c r="C293" s="144"/>
      <c r="D293" s="19"/>
      <c r="E293" s="144"/>
      <c r="F293" s="143"/>
      <c r="G293" s="143"/>
      <c r="H293" s="19"/>
      <c r="J293" s="140"/>
      <c r="N293" s="15"/>
      <c r="AH293" s="20"/>
      <c r="AI293" s="30"/>
      <c r="AP293" s="20"/>
      <c r="AU293" s="20"/>
      <c r="AV293" s="20"/>
      <c r="BD293" s="32"/>
      <c r="BG293" s="33"/>
      <c r="BH293" s="38"/>
      <c r="BI293" s="38"/>
      <c r="BJ293" s="38"/>
      <c r="BK293" s="38"/>
      <c r="BL293" s="38"/>
      <c r="BM293" s="39"/>
      <c r="BN293" s="36"/>
      <c r="BO293" s="36"/>
      <c r="BR293" s="33"/>
      <c r="BS293" s="33"/>
      <c r="BT293" s="33"/>
      <c r="BU293" s="33"/>
      <c r="BV293" s="33"/>
      <c r="BW293" s="33"/>
      <c r="BX293" s="33"/>
      <c r="BY293" s="33"/>
      <c r="BZ293" s="33"/>
      <c r="CA293" s="33"/>
      <c r="CB293" s="33"/>
      <c r="CC293" s="37"/>
    </row>
    <row r="294" spans="2:81" ht="14.4" x14ac:dyDescent="0.3">
      <c r="B294" s="19"/>
      <c r="C294" s="143"/>
      <c r="D294" s="19"/>
      <c r="E294" s="143"/>
      <c r="F294" s="143"/>
      <c r="G294" s="143"/>
      <c r="H294" s="19"/>
      <c r="J294" s="140"/>
      <c r="N294" s="15"/>
      <c r="AH294" s="20"/>
      <c r="AI294" s="30"/>
      <c r="AP294" s="20"/>
      <c r="AU294" s="20"/>
      <c r="AV294" s="20"/>
      <c r="BD294" s="32"/>
      <c r="BG294" s="33"/>
      <c r="BH294" s="38"/>
      <c r="BI294" s="38"/>
      <c r="BJ294" s="38"/>
      <c r="BK294" s="38"/>
      <c r="BL294" s="38"/>
      <c r="BM294" s="39"/>
      <c r="BN294" s="36"/>
      <c r="BO294" s="36"/>
      <c r="BR294" s="33"/>
      <c r="BS294" s="33"/>
      <c r="BT294" s="33"/>
      <c r="BU294" s="33"/>
      <c r="BV294" s="33"/>
      <c r="BW294" s="33"/>
      <c r="BX294" s="33"/>
      <c r="BY294" s="33"/>
      <c r="BZ294" s="33"/>
      <c r="CA294" s="33"/>
      <c r="CB294" s="33"/>
      <c r="CC294" s="37"/>
    </row>
    <row r="295" spans="2:81" ht="14.4" x14ac:dyDescent="0.3">
      <c r="B295" s="19"/>
      <c r="C295" s="144"/>
      <c r="D295" s="19"/>
      <c r="E295" s="144"/>
      <c r="F295" s="143"/>
      <c r="G295" s="143"/>
      <c r="H295" s="19"/>
      <c r="J295" s="140"/>
      <c r="N295" s="15"/>
      <c r="AH295" s="20"/>
      <c r="AI295" s="30"/>
      <c r="AP295" s="20"/>
      <c r="AU295" s="20"/>
      <c r="AV295" s="20"/>
      <c r="BD295" s="32"/>
      <c r="BG295" s="33"/>
      <c r="BH295" s="38"/>
      <c r="BI295" s="38"/>
      <c r="BJ295" s="38"/>
      <c r="BK295" s="38"/>
      <c r="BL295" s="38"/>
      <c r="BM295" s="39"/>
      <c r="BN295" s="36"/>
      <c r="BO295" s="36"/>
      <c r="BR295" s="33"/>
      <c r="BS295" s="33"/>
      <c r="BT295" s="33"/>
      <c r="BU295" s="33"/>
      <c r="BV295" s="33"/>
      <c r="BW295" s="33"/>
      <c r="BX295" s="33"/>
      <c r="BY295" s="33"/>
      <c r="BZ295" s="33"/>
      <c r="CA295" s="33"/>
      <c r="CB295" s="33"/>
      <c r="CC295" s="37"/>
    </row>
    <row r="296" spans="2:81" ht="14.4" x14ac:dyDescent="0.3">
      <c r="B296" s="19"/>
      <c r="C296" s="144"/>
      <c r="D296" s="19"/>
      <c r="E296" s="144"/>
      <c r="F296" s="143"/>
      <c r="G296" s="143"/>
      <c r="H296" s="19"/>
      <c r="J296" s="140"/>
      <c r="N296" s="15"/>
      <c r="AH296" s="20"/>
      <c r="AI296" s="30"/>
      <c r="AP296" s="20"/>
      <c r="AU296" s="20"/>
      <c r="AV296" s="20"/>
      <c r="BD296" s="32"/>
      <c r="BG296" s="33"/>
      <c r="BH296" s="38"/>
      <c r="BI296" s="38"/>
      <c r="BJ296" s="38"/>
      <c r="BK296" s="38"/>
      <c r="BL296" s="38"/>
      <c r="BM296" s="39"/>
      <c r="BN296" s="36"/>
      <c r="BO296" s="36"/>
      <c r="BR296" s="33"/>
      <c r="BS296" s="33"/>
      <c r="BT296" s="33"/>
      <c r="BU296" s="33"/>
      <c r="BV296" s="33"/>
      <c r="BW296" s="33"/>
      <c r="BX296" s="33"/>
      <c r="BY296" s="33"/>
      <c r="BZ296" s="33"/>
      <c r="CA296" s="33"/>
      <c r="CB296" s="33"/>
      <c r="CC296" s="37"/>
    </row>
    <row r="297" spans="2:81" ht="14.4" x14ac:dyDescent="0.3">
      <c r="B297" s="19"/>
      <c r="C297" s="144"/>
      <c r="D297" s="19"/>
      <c r="E297" s="144"/>
      <c r="F297" s="143"/>
      <c r="G297" s="143"/>
      <c r="H297" s="19"/>
      <c r="J297" s="140"/>
      <c r="N297" s="15"/>
      <c r="AH297" s="20"/>
      <c r="AI297" s="30"/>
      <c r="AP297" s="20"/>
      <c r="AU297" s="20"/>
      <c r="AV297" s="20"/>
      <c r="BD297" s="32"/>
      <c r="BG297" s="33"/>
      <c r="BH297" s="38"/>
      <c r="BI297" s="38"/>
      <c r="BJ297" s="38"/>
      <c r="BK297" s="38"/>
      <c r="BL297" s="38"/>
      <c r="BM297" s="39"/>
      <c r="BN297" s="36"/>
      <c r="BO297" s="36"/>
      <c r="BR297" s="33"/>
      <c r="BS297" s="33"/>
      <c r="BT297" s="33"/>
      <c r="BU297" s="33"/>
      <c r="BV297" s="33"/>
      <c r="BW297" s="33"/>
      <c r="BX297" s="33"/>
      <c r="BY297" s="33"/>
      <c r="BZ297" s="33"/>
      <c r="CA297" s="33"/>
      <c r="CB297" s="33"/>
      <c r="CC297" s="37"/>
    </row>
    <row r="298" spans="2:81" ht="14.4" x14ac:dyDescent="0.3">
      <c r="B298" s="19"/>
      <c r="C298" s="143"/>
      <c r="D298" s="19"/>
      <c r="E298" s="143"/>
      <c r="F298" s="143"/>
      <c r="G298" s="143"/>
      <c r="H298" s="19"/>
      <c r="J298" s="140"/>
      <c r="N298" s="15"/>
      <c r="AH298" s="20"/>
      <c r="AI298" s="30"/>
      <c r="AP298" s="20"/>
      <c r="AU298" s="20"/>
      <c r="AV298" s="20"/>
      <c r="BD298" s="32"/>
      <c r="BG298" s="33"/>
      <c r="BH298" s="38"/>
      <c r="BI298" s="38"/>
      <c r="BJ298" s="38"/>
      <c r="BK298" s="38"/>
      <c r="BL298" s="38"/>
      <c r="BM298" s="39"/>
      <c r="BN298" s="36"/>
      <c r="BO298" s="36"/>
      <c r="BR298" s="33"/>
      <c r="BS298" s="33"/>
      <c r="BT298" s="33"/>
      <c r="BU298" s="33"/>
      <c r="BV298" s="33"/>
      <c r="BW298" s="33"/>
      <c r="BX298" s="33"/>
      <c r="BY298" s="33"/>
      <c r="BZ298" s="33"/>
      <c r="CA298" s="33"/>
      <c r="CB298" s="33"/>
      <c r="CC298" s="37"/>
    </row>
    <row r="299" spans="2:81" ht="14.4" x14ac:dyDescent="0.3">
      <c r="B299" s="19"/>
      <c r="C299" s="143"/>
      <c r="D299" s="19"/>
      <c r="E299" s="144"/>
      <c r="F299" s="143"/>
      <c r="G299" s="143"/>
      <c r="H299" s="19"/>
      <c r="J299" s="140"/>
      <c r="N299" s="15"/>
      <c r="AH299" s="20"/>
      <c r="AI299" s="30"/>
      <c r="AP299" s="20"/>
      <c r="AU299" s="20"/>
      <c r="AV299" s="20"/>
      <c r="BD299" s="32"/>
      <c r="BG299" s="33"/>
      <c r="BH299" s="38"/>
      <c r="BI299" s="38"/>
      <c r="BJ299" s="38"/>
      <c r="BK299" s="38"/>
      <c r="BL299" s="38"/>
      <c r="BM299" s="39"/>
      <c r="BN299" s="36"/>
      <c r="BO299" s="36"/>
      <c r="BR299" s="33"/>
      <c r="BS299" s="33"/>
      <c r="BT299" s="33"/>
      <c r="BU299" s="33"/>
      <c r="BV299" s="33"/>
      <c r="BW299" s="33"/>
      <c r="BX299" s="33"/>
      <c r="BY299" s="33"/>
      <c r="BZ299" s="33"/>
      <c r="CA299" s="33"/>
      <c r="CB299" s="33"/>
      <c r="CC299" s="37"/>
    </row>
    <row r="300" spans="2:81" ht="14.4" x14ac:dyDescent="0.3">
      <c r="B300" s="19"/>
      <c r="C300" s="72"/>
      <c r="D300" s="19"/>
      <c r="E300" s="144"/>
      <c r="F300" s="143"/>
      <c r="G300" s="143"/>
      <c r="H300" s="19"/>
      <c r="J300" s="140"/>
      <c r="N300" s="15"/>
      <c r="AH300" s="20"/>
      <c r="AI300" s="30"/>
      <c r="AP300" s="20"/>
      <c r="AU300" s="20"/>
      <c r="AV300" s="20"/>
      <c r="BD300" s="32"/>
      <c r="BG300" s="33"/>
      <c r="BH300" s="38"/>
      <c r="BI300" s="38"/>
      <c r="BJ300" s="38"/>
      <c r="BK300" s="38"/>
      <c r="BL300" s="38"/>
      <c r="BM300" s="39"/>
      <c r="BN300" s="36"/>
      <c r="BO300" s="36"/>
      <c r="BR300" s="33"/>
      <c r="BS300" s="33"/>
      <c r="BT300" s="33"/>
      <c r="BU300" s="33"/>
      <c r="BV300" s="33"/>
      <c r="BW300" s="33"/>
      <c r="BX300" s="33"/>
      <c r="BY300" s="33"/>
      <c r="BZ300" s="33"/>
      <c r="CA300" s="33"/>
      <c r="CB300" s="33"/>
      <c r="CC300" s="37"/>
    </row>
    <row r="301" spans="2:81" ht="14.4" x14ac:dyDescent="0.3">
      <c r="B301" s="19"/>
      <c r="C301" s="72"/>
      <c r="D301" s="19"/>
      <c r="E301" s="144"/>
      <c r="F301" s="143"/>
      <c r="G301" s="143"/>
      <c r="H301" s="19"/>
      <c r="J301" s="140"/>
      <c r="N301" s="15"/>
      <c r="AH301" s="20"/>
      <c r="AI301" s="30"/>
      <c r="AP301" s="20"/>
      <c r="AU301" s="20"/>
      <c r="AV301" s="20"/>
      <c r="BD301" s="32"/>
      <c r="BG301" s="33"/>
      <c r="BH301" s="38"/>
      <c r="BI301" s="38"/>
      <c r="BJ301" s="38"/>
      <c r="BK301" s="38"/>
      <c r="BL301" s="38"/>
      <c r="BM301" s="39"/>
      <c r="BN301" s="36"/>
      <c r="BO301" s="36"/>
      <c r="BR301" s="33"/>
      <c r="BS301" s="33"/>
      <c r="BT301" s="33"/>
      <c r="BU301" s="33"/>
      <c r="BV301" s="33"/>
      <c r="BW301" s="33"/>
      <c r="BX301" s="33"/>
      <c r="BY301" s="33"/>
      <c r="BZ301" s="33"/>
      <c r="CA301" s="33"/>
      <c r="CB301" s="33"/>
      <c r="CC301" s="37"/>
    </row>
    <row r="302" spans="2:81" ht="14.4" x14ac:dyDescent="0.3">
      <c r="B302" s="19"/>
      <c r="C302" s="144"/>
      <c r="D302" s="19"/>
      <c r="E302" s="144"/>
      <c r="F302" s="143"/>
      <c r="G302" s="143"/>
      <c r="H302" s="19"/>
      <c r="J302" s="140"/>
      <c r="N302" s="15"/>
      <c r="AH302" s="20"/>
      <c r="AI302" s="30"/>
      <c r="AP302" s="20"/>
      <c r="AU302" s="20"/>
      <c r="AV302" s="20"/>
      <c r="BD302" s="32"/>
      <c r="BG302" s="33"/>
      <c r="BH302" s="38"/>
      <c r="BI302" s="38"/>
      <c r="BJ302" s="38"/>
      <c r="BK302" s="38"/>
      <c r="BL302" s="38"/>
      <c r="BM302" s="39"/>
      <c r="BN302" s="36"/>
      <c r="BO302" s="36"/>
      <c r="BR302" s="33"/>
      <c r="BS302" s="33"/>
      <c r="BT302" s="33"/>
      <c r="BU302" s="33"/>
      <c r="BV302" s="33"/>
      <c r="BW302" s="33"/>
      <c r="BX302" s="33"/>
      <c r="BY302" s="33"/>
      <c r="BZ302" s="33"/>
      <c r="CA302" s="33"/>
      <c r="CB302" s="33"/>
      <c r="CC302" s="37"/>
    </row>
    <row r="303" spans="2:81" ht="14.4" x14ac:dyDescent="0.3">
      <c r="B303" s="19"/>
      <c r="C303" s="143"/>
      <c r="D303" s="19"/>
      <c r="E303" s="143"/>
      <c r="F303" s="143"/>
      <c r="G303" s="143"/>
      <c r="H303" s="19"/>
      <c r="J303" s="140"/>
      <c r="N303" s="15"/>
      <c r="AH303" s="20"/>
      <c r="AI303" s="30"/>
      <c r="AP303" s="20"/>
      <c r="AU303" s="20"/>
      <c r="AV303" s="20"/>
      <c r="BD303" s="32"/>
      <c r="BG303" s="33"/>
      <c r="BH303" s="38"/>
      <c r="BI303" s="38"/>
      <c r="BJ303" s="38"/>
      <c r="BK303" s="38"/>
      <c r="BL303" s="38"/>
      <c r="BM303" s="39"/>
      <c r="BN303" s="36"/>
      <c r="BO303" s="36"/>
      <c r="BR303" s="33"/>
      <c r="BS303" s="33"/>
      <c r="BT303" s="33"/>
      <c r="BU303" s="33"/>
      <c r="BV303" s="33"/>
      <c r="BW303" s="33"/>
      <c r="BX303" s="33"/>
      <c r="BY303" s="33"/>
      <c r="BZ303" s="33"/>
      <c r="CA303" s="33"/>
      <c r="CB303" s="33"/>
      <c r="CC303" s="37"/>
    </row>
    <row r="304" spans="2:81" ht="14.4" x14ac:dyDescent="0.3">
      <c r="B304" s="19"/>
      <c r="C304" s="143"/>
      <c r="D304" s="19"/>
      <c r="E304" s="143"/>
      <c r="F304" s="143"/>
      <c r="G304" s="143"/>
      <c r="H304" s="19"/>
      <c r="J304" s="140"/>
      <c r="N304" s="15"/>
      <c r="AH304" s="20"/>
      <c r="AI304" s="30"/>
      <c r="AP304" s="20"/>
      <c r="AU304" s="20"/>
      <c r="AV304" s="20"/>
      <c r="BD304" s="32"/>
      <c r="BG304" s="33"/>
      <c r="BH304" s="38"/>
      <c r="BI304" s="38"/>
      <c r="BJ304" s="38"/>
      <c r="BK304" s="38"/>
      <c r="BL304" s="38"/>
      <c r="BM304" s="39"/>
      <c r="BN304" s="36"/>
      <c r="BO304" s="36"/>
      <c r="BR304" s="33"/>
      <c r="BS304" s="33"/>
      <c r="BT304" s="33"/>
      <c r="BU304" s="33"/>
      <c r="BV304" s="33"/>
      <c r="BW304" s="33"/>
      <c r="BX304" s="33"/>
      <c r="BY304" s="33"/>
      <c r="BZ304" s="33"/>
      <c r="CA304" s="33"/>
      <c r="CB304" s="33"/>
      <c r="CC304" s="37"/>
    </row>
    <row r="305" spans="2:81" ht="14.4" x14ac:dyDescent="0.3">
      <c r="B305" s="19"/>
      <c r="C305" s="144"/>
      <c r="D305" s="19"/>
      <c r="E305" s="144"/>
      <c r="F305" s="143"/>
      <c r="G305" s="143"/>
      <c r="H305" s="19"/>
      <c r="J305" s="140"/>
      <c r="N305" s="15"/>
      <c r="AH305" s="20"/>
      <c r="AI305" s="30"/>
      <c r="AP305" s="20"/>
      <c r="AU305" s="20"/>
      <c r="AV305" s="20"/>
      <c r="BD305" s="32"/>
      <c r="BG305" s="33"/>
      <c r="BH305" s="38"/>
      <c r="BI305" s="38"/>
      <c r="BJ305" s="38"/>
      <c r="BK305" s="38"/>
      <c r="BL305" s="38"/>
      <c r="BM305" s="39"/>
      <c r="BN305" s="36"/>
      <c r="BO305" s="36"/>
      <c r="BR305" s="33"/>
      <c r="BS305" s="33"/>
      <c r="BT305" s="33"/>
      <c r="BU305" s="33"/>
      <c r="BV305" s="33"/>
      <c r="BW305" s="33"/>
      <c r="BX305" s="33"/>
      <c r="BY305" s="33"/>
      <c r="BZ305" s="33"/>
      <c r="CA305" s="33"/>
      <c r="CB305" s="33"/>
      <c r="CC305" s="37"/>
    </row>
    <row r="306" spans="2:81" ht="14.4" x14ac:dyDescent="0.3">
      <c r="B306" s="19"/>
      <c r="C306" s="143"/>
      <c r="D306" s="19"/>
      <c r="E306" s="143"/>
      <c r="F306" s="143"/>
      <c r="G306" s="143"/>
      <c r="H306" s="19"/>
      <c r="J306" s="140"/>
      <c r="N306" s="15"/>
      <c r="AH306" s="20"/>
      <c r="AI306" s="30"/>
      <c r="AP306" s="20"/>
      <c r="AU306" s="20"/>
      <c r="AV306" s="20"/>
      <c r="BD306" s="32"/>
      <c r="BG306" s="33"/>
      <c r="BH306" s="38"/>
      <c r="BI306" s="38"/>
      <c r="BJ306" s="38"/>
      <c r="BK306" s="38"/>
      <c r="BL306" s="38"/>
      <c r="BM306" s="39"/>
      <c r="BN306" s="36"/>
      <c r="BO306" s="36"/>
      <c r="BR306" s="33"/>
      <c r="BS306" s="33"/>
      <c r="BT306" s="33"/>
      <c r="BU306" s="33"/>
      <c r="BV306" s="33"/>
      <c r="BW306" s="33"/>
      <c r="BX306" s="33"/>
      <c r="BY306" s="33"/>
      <c r="BZ306" s="33"/>
      <c r="CA306" s="33"/>
      <c r="CB306" s="33"/>
      <c r="CC306" s="37"/>
    </row>
    <row r="307" spans="2:81" ht="14.4" x14ac:dyDescent="0.3">
      <c r="B307" s="19"/>
      <c r="C307" s="144"/>
      <c r="D307" s="19"/>
      <c r="E307" s="144"/>
      <c r="F307" s="143"/>
      <c r="G307" s="143"/>
      <c r="H307" s="19"/>
      <c r="J307" s="140"/>
      <c r="N307" s="15"/>
      <c r="AH307" s="20"/>
      <c r="AI307" s="30"/>
      <c r="AP307" s="20"/>
      <c r="AU307" s="20"/>
      <c r="AV307" s="20"/>
      <c r="BD307" s="32"/>
      <c r="BG307" s="33"/>
      <c r="BH307" s="38"/>
      <c r="BI307" s="38"/>
      <c r="BJ307" s="38"/>
      <c r="BK307" s="38"/>
      <c r="BL307" s="38"/>
      <c r="BM307" s="39"/>
      <c r="BN307" s="36"/>
      <c r="BO307" s="36"/>
      <c r="BR307" s="33"/>
      <c r="BS307" s="33"/>
      <c r="BT307" s="33"/>
      <c r="BU307" s="33"/>
      <c r="BV307" s="33"/>
      <c r="BW307" s="33"/>
      <c r="BX307" s="33"/>
      <c r="BY307" s="33"/>
      <c r="BZ307" s="33"/>
      <c r="CA307" s="33"/>
      <c r="CB307" s="33"/>
      <c r="CC307" s="37"/>
    </row>
    <row r="308" spans="2:81" ht="14.4" x14ac:dyDescent="0.3">
      <c r="B308" s="19"/>
      <c r="C308" s="72"/>
      <c r="D308" s="19"/>
      <c r="E308" s="72"/>
      <c r="F308" s="143"/>
      <c r="G308" s="143"/>
      <c r="H308" s="19"/>
      <c r="J308" s="140"/>
      <c r="N308" s="15"/>
      <c r="AH308" s="20"/>
      <c r="AI308" s="30"/>
      <c r="AP308" s="20"/>
      <c r="AU308" s="20"/>
      <c r="AV308" s="20"/>
      <c r="BD308" s="32"/>
      <c r="BG308" s="33"/>
      <c r="BH308" s="38"/>
      <c r="BI308" s="38"/>
      <c r="BJ308" s="38"/>
      <c r="BK308" s="38"/>
      <c r="BL308" s="38"/>
      <c r="BM308" s="39"/>
      <c r="BN308" s="36"/>
      <c r="BO308" s="36"/>
      <c r="BR308" s="33"/>
      <c r="BS308" s="33"/>
      <c r="BT308" s="33"/>
      <c r="BU308" s="33"/>
      <c r="BV308" s="33"/>
      <c r="BW308" s="33"/>
      <c r="BX308" s="33"/>
      <c r="BY308" s="33"/>
      <c r="BZ308" s="33"/>
      <c r="CA308" s="33"/>
      <c r="CB308" s="33"/>
      <c r="CC308" s="37"/>
    </row>
    <row r="309" spans="2:81" ht="14.4" x14ac:dyDescent="0.3">
      <c r="B309" s="19"/>
      <c r="C309" s="143"/>
      <c r="D309" s="19"/>
      <c r="E309" s="143"/>
      <c r="F309" s="143"/>
      <c r="G309" s="143"/>
      <c r="H309" s="19"/>
      <c r="J309" s="140"/>
      <c r="N309" s="15"/>
      <c r="AH309" s="20"/>
      <c r="AI309" s="30"/>
      <c r="AP309" s="20"/>
      <c r="AU309" s="20"/>
      <c r="AV309" s="20"/>
      <c r="BD309" s="32"/>
      <c r="BG309" s="33"/>
      <c r="BH309" s="38"/>
      <c r="BI309" s="38"/>
      <c r="BJ309" s="38"/>
      <c r="BK309" s="38"/>
      <c r="BL309" s="38"/>
      <c r="BM309" s="39"/>
      <c r="BN309" s="36"/>
      <c r="BO309" s="36"/>
      <c r="BR309" s="33"/>
      <c r="BS309" s="33"/>
      <c r="BT309" s="33"/>
      <c r="BU309" s="33"/>
      <c r="BV309" s="33"/>
      <c r="BW309" s="33"/>
      <c r="BX309" s="33"/>
      <c r="BY309" s="33"/>
      <c r="BZ309" s="33"/>
      <c r="CA309" s="33"/>
      <c r="CB309" s="33"/>
      <c r="CC309" s="37"/>
    </row>
    <row r="310" spans="2:81" ht="14.4" x14ac:dyDescent="0.3">
      <c r="B310" s="19"/>
      <c r="C310" s="144"/>
      <c r="D310" s="19"/>
      <c r="E310" s="144"/>
      <c r="F310" s="143"/>
      <c r="G310" s="143"/>
      <c r="H310" s="19"/>
      <c r="J310" s="140"/>
      <c r="N310" s="15"/>
      <c r="AH310" s="20"/>
      <c r="AI310" s="30"/>
      <c r="AP310" s="20"/>
      <c r="AU310" s="20"/>
      <c r="AV310" s="20"/>
      <c r="BD310" s="32"/>
      <c r="BG310" s="33"/>
      <c r="BH310" s="38"/>
      <c r="BI310" s="38"/>
      <c r="BJ310" s="38"/>
      <c r="BK310" s="38"/>
      <c r="BL310" s="38"/>
      <c r="BM310" s="39"/>
      <c r="BN310" s="36"/>
      <c r="BO310" s="36"/>
      <c r="BR310" s="33"/>
      <c r="BS310" s="33"/>
      <c r="BT310" s="33"/>
      <c r="BU310" s="33"/>
      <c r="BV310" s="33"/>
      <c r="BW310" s="33"/>
      <c r="BX310" s="33"/>
      <c r="BY310" s="33"/>
      <c r="BZ310" s="33"/>
      <c r="CA310" s="33"/>
      <c r="CB310" s="33"/>
      <c r="CC310" s="37"/>
    </row>
    <row r="311" spans="2:81" ht="14.4" x14ac:dyDescent="0.3">
      <c r="B311" s="19"/>
      <c r="C311" s="72"/>
      <c r="D311" s="19"/>
      <c r="E311" s="143"/>
      <c r="F311" s="143"/>
      <c r="G311" s="143"/>
      <c r="H311" s="19"/>
      <c r="J311" s="140"/>
      <c r="N311" s="15"/>
      <c r="AH311" s="20"/>
      <c r="AI311" s="30"/>
      <c r="AP311" s="20"/>
      <c r="AU311" s="20"/>
      <c r="AV311" s="20"/>
      <c r="BD311" s="32"/>
      <c r="BG311" s="33"/>
      <c r="BH311" s="38"/>
      <c r="BI311" s="38"/>
      <c r="BJ311" s="38"/>
      <c r="BK311" s="38"/>
      <c r="BL311" s="38"/>
      <c r="BM311" s="39"/>
      <c r="BN311" s="36"/>
      <c r="BO311" s="36"/>
      <c r="BR311" s="33"/>
      <c r="BS311" s="33"/>
      <c r="BT311" s="33"/>
      <c r="BU311" s="33"/>
      <c r="BV311" s="33"/>
      <c r="BW311" s="33"/>
      <c r="BX311" s="33"/>
      <c r="BY311" s="33"/>
      <c r="BZ311" s="33"/>
      <c r="CA311" s="33"/>
      <c r="CB311" s="33"/>
      <c r="CC311" s="37"/>
    </row>
    <row r="312" spans="2:81" ht="14.4" x14ac:dyDescent="0.3">
      <c r="B312" s="19"/>
      <c r="C312" s="144"/>
      <c r="D312" s="19"/>
      <c r="E312" s="144"/>
      <c r="F312" s="143"/>
      <c r="G312" s="143"/>
      <c r="H312" s="19"/>
      <c r="J312" s="140"/>
      <c r="N312" s="15"/>
      <c r="AH312" s="20"/>
      <c r="AI312" s="30"/>
      <c r="AP312" s="20"/>
      <c r="AU312" s="20"/>
      <c r="AV312" s="20"/>
      <c r="BD312" s="32"/>
      <c r="BG312" s="33"/>
      <c r="BH312" s="38"/>
      <c r="BI312" s="38"/>
      <c r="BJ312" s="38"/>
      <c r="BK312" s="38"/>
      <c r="BL312" s="38"/>
      <c r="BM312" s="39"/>
      <c r="BN312" s="36"/>
      <c r="BO312" s="36"/>
      <c r="BR312" s="33"/>
      <c r="BS312" s="33"/>
      <c r="BT312" s="33"/>
      <c r="BU312" s="33"/>
      <c r="BV312" s="33"/>
      <c r="BW312" s="33"/>
      <c r="BX312" s="33"/>
      <c r="BY312" s="33"/>
      <c r="BZ312" s="33"/>
      <c r="CA312" s="33"/>
      <c r="CB312" s="33"/>
      <c r="CC312" s="37"/>
    </row>
    <row r="313" spans="2:81" ht="14.4" x14ac:dyDescent="0.3">
      <c r="B313" s="19"/>
      <c r="C313" s="144"/>
      <c r="D313" s="19"/>
      <c r="E313" s="144"/>
      <c r="F313" s="143"/>
      <c r="G313" s="143"/>
      <c r="H313" s="19"/>
      <c r="J313" s="140"/>
      <c r="N313" s="15"/>
      <c r="AH313" s="20"/>
      <c r="AI313" s="30"/>
      <c r="AP313" s="20"/>
      <c r="AU313" s="20"/>
      <c r="AV313" s="20"/>
      <c r="BD313" s="32"/>
      <c r="BG313" s="33"/>
      <c r="BH313" s="38"/>
      <c r="BI313" s="38"/>
      <c r="BJ313" s="38"/>
      <c r="BK313" s="38"/>
      <c r="BL313" s="38"/>
      <c r="BM313" s="39"/>
      <c r="BN313" s="36"/>
      <c r="BO313" s="36"/>
      <c r="BR313" s="33"/>
      <c r="BS313" s="33"/>
      <c r="BT313" s="33"/>
      <c r="BU313" s="33"/>
      <c r="BV313" s="33"/>
      <c r="BW313" s="33"/>
      <c r="BX313" s="33"/>
      <c r="BY313" s="33"/>
      <c r="BZ313" s="33"/>
      <c r="CA313" s="33"/>
      <c r="CB313" s="33"/>
      <c r="CC313" s="37"/>
    </row>
    <row r="314" spans="2:81" ht="14.4" x14ac:dyDescent="0.3">
      <c r="B314" s="19"/>
      <c r="C314" s="72"/>
      <c r="D314" s="19"/>
      <c r="E314" s="143"/>
      <c r="F314" s="143"/>
      <c r="G314" s="143"/>
      <c r="H314" s="19"/>
      <c r="J314" s="140"/>
      <c r="N314" s="15"/>
      <c r="AH314" s="20"/>
      <c r="AI314" s="30"/>
      <c r="AP314" s="20"/>
      <c r="AU314" s="20"/>
      <c r="AV314" s="20"/>
      <c r="BD314" s="32"/>
      <c r="BG314" s="33"/>
      <c r="BH314" s="38"/>
      <c r="BI314" s="38"/>
      <c r="BJ314" s="38"/>
      <c r="BK314" s="38"/>
      <c r="BL314" s="38"/>
      <c r="BM314" s="39"/>
      <c r="BN314" s="36"/>
      <c r="BO314" s="36"/>
      <c r="BR314" s="33"/>
      <c r="BS314" s="33"/>
      <c r="BT314" s="33"/>
      <c r="BU314" s="33"/>
      <c r="BV314" s="33"/>
      <c r="BW314" s="33"/>
      <c r="BX314" s="33"/>
      <c r="BY314" s="33"/>
      <c r="BZ314" s="33"/>
      <c r="CA314" s="33"/>
      <c r="CB314" s="33"/>
      <c r="CC314" s="37"/>
    </row>
    <row r="315" spans="2:81" ht="14.4" x14ac:dyDescent="0.3">
      <c r="B315" s="19"/>
      <c r="C315" s="72"/>
      <c r="D315" s="19"/>
      <c r="E315" s="144"/>
      <c r="F315" s="143"/>
      <c r="G315" s="143"/>
      <c r="H315" s="19"/>
      <c r="J315" s="140"/>
      <c r="N315" s="15"/>
      <c r="AH315" s="20"/>
      <c r="AI315" s="30"/>
      <c r="AP315" s="20"/>
      <c r="AU315" s="20"/>
      <c r="AV315" s="20"/>
      <c r="BD315" s="32"/>
      <c r="BG315" s="33"/>
      <c r="BH315" s="38"/>
      <c r="BI315" s="38"/>
      <c r="BJ315" s="38"/>
      <c r="BK315" s="38"/>
      <c r="BL315" s="38"/>
      <c r="BM315" s="39"/>
      <c r="BN315" s="36"/>
      <c r="BO315" s="36"/>
      <c r="BR315" s="33"/>
      <c r="BS315" s="33"/>
      <c r="BT315" s="33"/>
      <c r="BU315" s="33"/>
      <c r="BV315" s="33"/>
      <c r="BW315" s="33"/>
      <c r="BX315" s="33"/>
      <c r="BY315" s="33"/>
      <c r="BZ315" s="33"/>
      <c r="CA315" s="33"/>
      <c r="CB315" s="33"/>
      <c r="CC315" s="37"/>
    </row>
    <row r="316" spans="2:81" ht="14.4" x14ac:dyDescent="0.3">
      <c r="B316" s="19"/>
      <c r="C316" s="143"/>
      <c r="D316" s="19"/>
      <c r="E316" s="143"/>
      <c r="F316" s="143"/>
      <c r="G316" s="143"/>
      <c r="H316" s="19"/>
      <c r="J316" s="140"/>
      <c r="N316" s="15"/>
      <c r="AH316" s="20"/>
      <c r="AI316" s="30"/>
      <c r="AP316" s="20"/>
      <c r="AU316" s="20"/>
      <c r="AV316" s="20"/>
      <c r="BD316" s="32"/>
      <c r="BG316" s="41"/>
      <c r="BH316" s="42"/>
      <c r="BI316" s="42"/>
      <c r="BJ316" s="42"/>
      <c r="BK316" s="42"/>
      <c r="BL316" s="42"/>
      <c r="BM316" s="43"/>
      <c r="BN316" s="44"/>
      <c r="BO316" s="36"/>
      <c r="BR316" s="33"/>
      <c r="BS316" s="33"/>
      <c r="BT316" s="33"/>
      <c r="BU316" s="33"/>
      <c r="BV316" s="33"/>
      <c r="BW316" s="33"/>
      <c r="BX316" s="33"/>
      <c r="BY316" s="33"/>
      <c r="BZ316" s="33"/>
      <c r="CA316" s="33"/>
      <c r="CB316" s="33"/>
      <c r="CC316" s="37"/>
    </row>
    <row r="317" spans="2:81" ht="14.4" x14ac:dyDescent="0.3">
      <c r="B317" s="19"/>
      <c r="C317" s="72"/>
      <c r="D317" s="19"/>
      <c r="E317" s="143"/>
      <c r="F317" s="143"/>
      <c r="G317" s="143"/>
      <c r="H317" s="19"/>
      <c r="J317" s="140"/>
      <c r="N317" s="15"/>
      <c r="AH317" s="20"/>
      <c r="AI317" s="30"/>
      <c r="AP317" s="20"/>
      <c r="AU317" s="20"/>
      <c r="AV317" s="20"/>
      <c r="BD317" s="32"/>
      <c r="BG317" s="33"/>
      <c r="BH317" s="38"/>
      <c r="BI317" s="38"/>
      <c r="BJ317" s="38"/>
      <c r="BK317" s="38"/>
      <c r="BL317" s="38"/>
      <c r="BM317" s="39"/>
      <c r="BN317" s="36"/>
      <c r="BO317" s="36"/>
      <c r="BR317" s="33"/>
      <c r="BS317" s="33"/>
      <c r="BT317" s="33"/>
      <c r="BU317" s="33"/>
      <c r="BV317" s="33"/>
      <c r="BW317" s="33"/>
      <c r="BX317" s="33"/>
      <c r="BY317" s="33"/>
      <c r="BZ317" s="33"/>
      <c r="CA317" s="33"/>
      <c r="CB317" s="33"/>
      <c r="CC317" s="37"/>
    </row>
    <row r="318" spans="2:81" ht="14.4" x14ac:dyDescent="0.3">
      <c r="B318" s="19"/>
      <c r="C318" s="72"/>
      <c r="D318" s="19"/>
      <c r="E318" s="143"/>
      <c r="F318" s="143"/>
      <c r="G318" s="143"/>
      <c r="H318" s="19"/>
      <c r="J318" s="140"/>
      <c r="N318" s="15"/>
      <c r="AH318" s="20"/>
      <c r="AI318" s="30"/>
      <c r="AP318" s="20"/>
      <c r="AU318" s="20"/>
      <c r="AV318" s="20"/>
      <c r="BD318" s="32"/>
      <c r="BG318" s="33"/>
      <c r="BH318" s="38"/>
      <c r="BI318" s="38"/>
      <c r="BJ318" s="38"/>
      <c r="BK318" s="38"/>
      <c r="BL318" s="38"/>
      <c r="BM318" s="39"/>
      <c r="BN318" s="36"/>
      <c r="BO318" s="36"/>
      <c r="BR318" s="33"/>
      <c r="BS318" s="33"/>
      <c r="BT318" s="33"/>
      <c r="BU318" s="33"/>
      <c r="BV318" s="33"/>
      <c r="BW318" s="33"/>
      <c r="BX318" s="33"/>
      <c r="BY318" s="33"/>
      <c r="BZ318" s="33"/>
      <c r="CA318" s="33"/>
      <c r="CB318" s="33"/>
      <c r="CC318" s="37"/>
    </row>
    <row r="319" spans="2:81" ht="14.4" x14ac:dyDescent="0.3">
      <c r="B319" s="19"/>
      <c r="C319" s="144"/>
      <c r="D319" s="19"/>
      <c r="E319" s="144"/>
      <c r="F319" s="143"/>
      <c r="G319" s="143"/>
      <c r="H319" s="19"/>
      <c r="J319" s="140"/>
      <c r="N319" s="15"/>
      <c r="AH319" s="20"/>
      <c r="AI319" s="30"/>
      <c r="AP319" s="20"/>
      <c r="AU319" s="20"/>
      <c r="AV319" s="20"/>
      <c r="BD319" s="32"/>
      <c r="BG319" s="33"/>
      <c r="BH319" s="38"/>
      <c r="BI319" s="38"/>
      <c r="BJ319" s="38"/>
      <c r="BK319" s="38"/>
      <c r="BL319" s="38"/>
      <c r="BM319" s="39"/>
      <c r="BN319" s="36"/>
      <c r="BO319" s="36"/>
      <c r="BR319" s="33"/>
      <c r="BS319" s="33"/>
      <c r="BT319" s="33"/>
      <c r="BU319" s="33"/>
      <c r="BV319" s="33"/>
      <c r="BW319" s="33"/>
      <c r="BX319" s="33"/>
      <c r="BY319" s="33"/>
      <c r="BZ319" s="33"/>
      <c r="CA319" s="33"/>
      <c r="CB319" s="33"/>
      <c r="CC319" s="37"/>
    </row>
    <row r="320" spans="2:81" ht="14.4" x14ac:dyDescent="0.3">
      <c r="B320" s="19"/>
      <c r="C320" s="72"/>
      <c r="D320" s="19"/>
      <c r="E320" s="144"/>
      <c r="F320" s="143"/>
      <c r="G320" s="143"/>
      <c r="H320" s="19"/>
      <c r="J320" s="140"/>
      <c r="N320" s="15"/>
      <c r="AH320" s="20"/>
      <c r="AI320" s="30"/>
      <c r="AP320" s="20"/>
      <c r="AU320" s="20"/>
      <c r="AV320" s="20"/>
      <c r="BD320" s="32"/>
      <c r="BG320" s="33"/>
      <c r="BH320" s="38"/>
      <c r="BI320" s="38"/>
      <c r="BJ320" s="38"/>
      <c r="BK320" s="38"/>
      <c r="BL320" s="38"/>
      <c r="BM320" s="39"/>
      <c r="BN320" s="36"/>
      <c r="BO320" s="36"/>
      <c r="BR320" s="33"/>
      <c r="BS320" s="33"/>
      <c r="BT320" s="33"/>
      <c r="BU320" s="33"/>
      <c r="BV320" s="33"/>
      <c r="BW320" s="33"/>
      <c r="BX320" s="33"/>
      <c r="BY320" s="33"/>
      <c r="BZ320" s="33"/>
      <c r="CA320" s="33"/>
      <c r="CB320" s="33"/>
      <c r="CC320" s="37"/>
    </row>
    <row r="321" spans="2:81" ht="14.4" x14ac:dyDescent="0.3">
      <c r="B321" s="19"/>
      <c r="C321" s="72"/>
      <c r="D321" s="19"/>
      <c r="E321" s="144"/>
      <c r="F321" s="143"/>
      <c r="G321" s="143"/>
      <c r="H321" s="19"/>
      <c r="J321" s="140"/>
      <c r="N321" s="15"/>
      <c r="AH321" s="20"/>
      <c r="AI321" s="30"/>
      <c r="AP321" s="20"/>
      <c r="AU321" s="20"/>
      <c r="AV321" s="20"/>
      <c r="BD321" s="32"/>
      <c r="BG321" s="33"/>
      <c r="BH321" s="38"/>
      <c r="BI321" s="38"/>
      <c r="BJ321" s="38"/>
      <c r="BK321" s="38"/>
      <c r="BL321" s="38"/>
      <c r="BM321" s="39"/>
      <c r="BN321" s="36"/>
      <c r="BO321" s="36"/>
      <c r="BR321" s="33"/>
      <c r="BS321" s="33"/>
      <c r="BT321" s="33"/>
      <c r="BU321" s="33"/>
      <c r="BV321" s="33"/>
      <c r="BW321" s="33"/>
      <c r="BX321" s="33"/>
      <c r="BY321" s="33"/>
      <c r="BZ321" s="33"/>
      <c r="CA321" s="33"/>
      <c r="CB321" s="33"/>
      <c r="CC321" s="37"/>
    </row>
    <row r="322" spans="2:81" ht="14.4" x14ac:dyDescent="0.3">
      <c r="B322" s="19"/>
      <c r="C322" s="72"/>
      <c r="D322" s="19"/>
      <c r="E322" s="144"/>
      <c r="F322" s="143"/>
      <c r="G322" s="143"/>
      <c r="H322" s="19"/>
      <c r="J322" s="140"/>
      <c r="N322" s="15"/>
      <c r="AH322" s="20"/>
      <c r="AI322" s="30"/>
      <c r="AP322" s="20"/>
      <c r="AU322" s="20"/>
      <c r="AV322" s="20"/>
      <c r="BD322" s="32"/>
      <c r="BG322" s="33"/>
      <c r="BH322" s="38"/>
      <c r="BI322" s="38"/>
      <c r="BJ322" s="38"/>
      <c r="BK322" s="38"/>
      <c r="BL322" s="38"/>
      <c r="BM322" s="39"/>
      <c r="BN322" s="36"/>
      <c r="BO322" s="36"/>
      <c r="BR322" s="33"/>
      <c r="BS322" s="33"/>
      <c r="BT322" s="33"/>
      <c r="BU322" s="33"/>
      <c r="BV322" s="33"/>
      <c r="BW322" s="33"/>
      <c r="BX322" s="33"/>
      <c r="BY322" s="33"/>
      <c r="BZ322" s="33"/>
      <c r="CA322" s="33"/>
      <c r="CB322" s="33"/>
      <c r="CC322" s="37"/>
    </row>
    <row r="323" spans="2:81" ht="14.4" x14ac:dyDescent="0.3">
      <c r="B323" s="19"/>
      <c r="C323" s="144"/>
      <c r="D323" s="19"/>
      <c r="E323" s="144"/>
      <c r="F323" s="143"/>
      <c r="G323" s="143"/>
      <c r="H323" s="19"/>
      <c r="J323" s="140"/>
      <c r="N323" s="15"/>
      <c r="AH323" s="20"/>
      <c r="AI323" s="30"/>
      <c r="AP323" s="20"/>
      <c r="AU323" s="20"/>
      <c r="AV323" s="20"/>
      <c r="BD323" s="32"/>
      <c r="BG323" s="33"/>
      <c r="BH323" s="38"/>
      <c r="BI323" s="38"/>
      <c r="BJ323" s="38"/>
      <c r="BK323" s="38"/>
      <c r="BL323" s="38"/>
      <c r="BM323" s="39"/>
      <c r="BN323" s="36"/>
      <c r="BO323" s="36"/>
      <c r="BR323" s="33"/>
      <c r="BS323" s="33"/>
      <c r="BT323" s="33"/>
      <c r="BU323" s="33"/>
      <c r="BV323" s="33"/>
      <c r="BW323" s="33"/>
      <c r="BX323" s="33"/>
      <c r="BY323" s="33"/>
      <c r="BZ323" s="33"/>
      <c r="CA323" s="33"/>
      <c r="CB323" s="33"/>
      <c r="CC323" s="37"/>
    </row>
    <row r="324" spans="2:81" ht="14.4" x14ac:dyDescent="0.3">
      <c r="B324" s="19"/>
      <c r="C324" s="144"/>
      <c r="D324" s="19"/>
      <c r="E324" s="144"/>
      <c r="F324" s="143"/>
      <c r="G324" s="143"/>
      <c r="H324" s="19"/>
      <c r="J324" s="140"/>
      <c r="N324" s="15"/>
      <c r="AH324" s="20"/>
      <c r="AI324" s="30"/>
      <c r="AP324" s="20"/>
      <c r="AU324" s="20"/>
      <c r="AV324" s="20"/>
      <c r="BD324" s="32"/>
      <c r="BG324" s="33"/>
      <c r="BH324" s="38"/>
      <c r="BI324" s="38"/>
      <c r="BJ324" s="38"/>
      <c r="BK324" s="38"/>
      <c r="BL324" s="38"/>
      <c r="BM324" s="39"/>
      <c r="BN324" s="36"/>
      <c r="BO324" s="36"/>
      <c r="BR324" s="33"/>
      <c r="BS324" s="33"/>
      <c r="BT324" s="33"/>
      <c r="BU324" s="33"/>
      <c r="BV324" s="33"/>
      <c r="BW324" s="33"/>
      <c r="BX324" s="33"/>
      <c r="BY324" s="33"/>
      <c r="BZ324" s="33"/>
      <c r="CA324" s="33"/>
      <c r="CB324" s="33"/>
      <c r="CC324" s="37"/>
    </row>
    <row r="325" spans="2:81" ht="14.4" x14ac:dyDescent="0.3">
      <c r="B325" s="19"/>
      <c r="C325" s="144"/>
      <c r="D325" s="19"/>
      <c r="E325" s="144"/>
      <c r="F325" s="143"/>
      <c r="G325" s="143"/>
      <c r="H325" s="19"/>
      <c r="J325" s="140"/>
      <c r="N325" s="15"/>
      <c r="AH325" s="20"/>
      <c r="AI325" s="30"/>
      <c r="AP325" s="20"/>
      <c r="AU325" s="20"/>
      <c r="AV325" s="20"/>
      <c r="BD325" s="32"/>
      <c r="BG325" s="33"/>
      <c r="BH325" s="38"/>
      <c r="BI325" s="38"/>
      <c r="BJ325" s="38"/>
      <c r="BK325" s="38"/>
      <c r="BL325" s="38"/>
      <c r="BM325" s="39"/>
      <c r="BN325" s="36"/>
      <c r="BO325" s="36"/>
      <c r="BR325" s="33"/>
      <c r="BS325" s="33"/>
      <c r="BT325" s="33"/>
      <c r="BU325" s="33"/>
      <c r="BV325" s="33"/>
      <c r="BW325" s="33"/>
      <c r="BX325" s="33"/>
      <c r="BY325" s="33"/>
      <c r="BZ325" s="33"/>
      <c r="CA325" s="33"/>
      <c r="CB325" s="33"/>
      <c r="CC325" s="37"/>
    </row>
    <row r="326" spans="2:81" ht="14.4" x14ac:dyDescent="0.3">
      <c r="B326" s="19"/>
      <c r="C326" s="151"/>
      <c r="D326" s="19"/>
      <c r="E326" s="143"/>
      <c r="F326" s="143"/>
      <c r="G326" s="143"/>
      <c r="H326" s="19"/>
      <c r="J326" s="140"/>
      <c r="N326" s="15"/>
      <c r="AH326" s="20"/>
      <c r="AI326" s="30"/>
      <c r="AP326" s="20"/>
      <c r="AU326" s="20"/>
      <c r="AV326" s="20"/>
      <c r="BD326" s="32"/>
      <c r="BG326" s="33"/>
      <c r="BH326" s="38"/>
      <c r="BI326" s="38"/>
      <c r="BJ326" s="38"/>
      <c r="BK326" s="38"/>
      <c r="BL326" s="38"/>
      <c r="BM326" s="39"/>
      <c r="BN326" s="36"/>
      <c r="BO326" s="36"/>
      <c r="BR326" s="33"/>
      <c r="BS326" s="33"/>
      <c r="BT326" s="33"/>
      <c r="BU326" s="33"/>
      <c r="BV326" s="33"/>
      <c r="BW326" s="33"/>
      <c r="BX326" s="33"/>
      <c r="BY326" s="33"/>
      <c r="BZ326" s="33"/>
      <c r="CA326" s="33"/>
      <c r="CB326" s="33"/>
      <c r="CC326" s="37"/>
    </row>
    <row r="327" spans="2:81" ht="14.4" x14ac:dyDescent="0.3">
      <c r="B327" s="19"/>
      <c r="C327" s="144"/>
      <c r="D327" s="19"/>
      <c r="E327" s="144"/>
      <c r="F327" s="143"/>
      <c r="G327" s="143"/>
      <c r="H327" s="19"/>
      <c r="J327" s="140"/>
      <c r="N327" s="15"/>
      <c r="AH327" s="20"/>
      <c r="AI327" s="30"/>
      <c r="AP327" s="20"/>
      <c r="AU327" s="20"/>
      <c r="AV327" s="20"/>
      <c r="BD327" s="32"/>
      <c r="BG327" s="33"/>
      <c r="BH327" s="38"/>
      <c r="BI327" s="38"/>
      <c r="BJ327" s="38"/>
      <c r="BK327" s="38"/>
      <c r="BL327" s="38"/>
      <c r="BM327" s="39"/>
      <c r="BN327" s="36"/>
      <c r="BO327" s="36"/>
      <c r="BR327" s="33"/>
      <c r="BS327" s="33"/>
      <c r="BT327" s="33"/>
      <c r="BU327" s="33"/>
      <c r="BV327" s="33"/>
      <c r="BW327" s="33"/>
      <c r="BX327" s="33"/>
      <c r="BY327" s="33"/>
      <c r="BZ327" s="33"/>
      <c r="CA327" s="33"/>
      <c r="CB327" s="33"/>
      <c r="CC327" s="37"/>
    </row>
    <row r="328" spans="2:81" ht="14.4" x14ac:dyDescent="0.3">
      <c r="B328" s="19"/>
      <c r="C328" s="143"/>
      <c r="D328" s="19"/>
      <c r="E328" s="143"/>
      <c r="F328" s="143"/>
      <c r="G328" s="143"/>
      <c r="H328" s="19"/>
      <c r="J328" s="140"/>
      <c r="N328" s="15"/>
      <c r="AH328" s="20"/>
      <c r="AI328" s="30"/>
      <c r="AP328" s="20"/>
      <c r="AU328" s="20"/>
      <c r="AV328" s="20"/>
      <c r="BD328" s="32"/>
      <c r="BG328" s="33"/>
      <c r="BH328" s="38"/>
      <c r="BI328" s="38"/>
      <c r="BJ328" s="38"/>
      <c r="BK328" s="38"/>
      <c r="BL328" s="38"/>
      <c r="BM328" s="39"/>
      <c r="BN328" s="36"/>
      <c r="BO328" s="36"/>
      <c r="BR328" s="33"/>
      <c r="BS328" s="33"/>
      <c r="BT328" s="33"/>
      <c r="BU328" s="33"/>
      <c r="BV328" s="33"/>
      <c r="BW328" s="33"/>
      <c r="BX328" s="33"/>
      <c r="BY328" s="33"/>
      <c r="BZ328" s="33"/>
      <c r="CA328" s="33"/>
      <c r="CB328" s="33"/>
      <c r="CC328" s="37"/>
    </row>
    <row r="329" spans="2:81" ht="14.4" x14ac:dyDescent="0.3">
      <c r="B329" s="19"/>
      <c r="C329" s="72"/>
      <c r="D329" s="19"/>
      <c r="E329" s="143"/>
      <c r="F329" s="143"/>
      <c r="G329" s="143"/>
      <c r="H329" s="19"/>
      <c r="J329" s="140"/>
      <c r="N329" s="15"/>
      <c r="AH329" s="20"/>
      <c r="AI329" s="30"/>
      <c r="AP329" s="20"/>
      <c r="AU329" s="20"/>
      <c r="AV329" s="20"/>
      <c r="BD329" s="32"/>
      <c r="BG329" s="33"/>
      <c r="BH329" s="38"/>
      <c r="BI329" s="38"/>
      <c r="BJ329" s="38"/>
      <c r="BK329" s="38"/>
      <c r="BL329" s="38"/>
      <c r="BM329" s="39"/>
      <c r="BN329" s="36"/>
      <c r="BO329" s="36"/>
      <c r="BR329" s="33"/>
      <c r="BS329" s="33"/>
      <c r="BT329" s="33"/>
      <c r="BU329" s="33"/>
      <c r="BV329" s="33"/>
      <c r="BW329" s="33"/>
      <c r="BX329" s="33"/>
      <c r="BY329" s="33"/>
      <c r="BZ329" s="33"/>
      <c r="CA329" s="33"/>
      <c r="CB329" s="33"/>
      <c r="CC329" s="37"/>
    </row>
    <row r="330" spans="2:81" ht="14.4" x14ac:dyDescent="0.3">
      <c r="B330" s="19"/>
      <c r="C330" s="144"/>
      <c r="D330" s="19"/>
      <c r="E330" s="144"/>
      <c r="F330" s="143"/>
      <c r="G330" s="143"/>
      <c r="H330" s="19"/>
      <c r="J330" s="140"/>
      <c r="N330" s="15"/>
      <c r="AH330" s="20"/>
      <c r="AI330" s="30"/>
      <c r="AP330" s="20"/>
      <c r="AU330" s="20"/>
      <c r="AV330" s="20"/>
      <c r="BD330" s="32"/>
      <c r="BG330" s="33"/>
      <c r="BH330" s="38"/>
      <c r="BI330" s="38"/>
      <c r="BJ330" s="38"/>
      <c r="BK330" s="38"/>
      <c r="BL330" s="38"/>
      <c r="BM330" s="39"/>
      <c r="BN330" s="36"/>
      <c r="BO330" s="36"/>
      <c r="BR330" s="33"/>
      <c r="BS330" s="33"/>
      <c r="BT330" s="33"/>
      <c r="BU330" s="33"/>
      <c r="BV330" s="33"/>
      <c r="BW330" s="33"/>
      <c r="BX330" s="33"/>
      <c r="BY330" s="33"/>
      <c r="BZ330" s="33"/>
      <c r="CA330" s="33"/>
      <c r="CB330" s="33"/>
      <c r="CC330" s="37"/>
    </row>
    <row r="331" spans="2:81" ht="14.4" x14ac:dyDescent="0.3">
      <c r="B331" s="19"/>
      <c r="C331" s="143"/>
      <c r="D331" s="19"/>
      <c r="E331" s="143"/>
      <c r="F331" s="143"/>
      <c r="G331" s="143"/>
      <c r="H331" s="19"/>
      <c r="J331" s="140"/>
      <c r="N331" s="15"/>
      <c r="AH331" s="20"/>
      <c r="AI331" s="30"/>
      <c r="AP331" s="20"/>
      <c r="AU331" s="20"/>
      <c r="AV331" s="20"/>
      <c r="BD331" s="32"/>
      <c r="BG331" s="33"/>
      <c r="BH331" s="38"/>
      <c r="BI331" s="38"/>
      <c r="BJ331" s="38"/>
      <c r="BK331" s="38"/>
      <c r="BL331" s="38"/>
      <c r="BM331" s="39"/>
      <c r="BN331" s="36"/>
      <c r="BO331" s="36"/>
      <c r="BR331" s="33"/>
      <c r="BS331" s="33"/>
      <c r="BT331" s="33"/>
      <c r="BU331" s="33"/>
      <c r="BV331" s="33"/>
      <c r="BW331" s="33"/>
      <c r="BX331" s="33"/>
      <c r="BY331" s="33"/>
      <c r="BZ331" s="33"/>
      <c r="CA331" s="33"/>
      <c r="CB331" s="33"/>
      <c r="CC331" s="37"/>
    </row>
    <row r="332" spans="2:81" ht="14.4" x14ac:dyDescent="0.3">
      <c r="B332" s="19"/>
      <c r="C332" s="143"/>
      <c r="D332" s="19"/>
      <c r="E332" s="144"/>
      <c r="F332" s="143"/>
      <c r="G332" s="143"/>
      <c r="H332" s="19"/>
      <c r="J332" s="140"/>
      <c r="N332" s="15"/>
      <c r="AH332" s="20"/>
      <c r="AI332" s="30"/>
      <c r="AP332" s="20"/>
      <c r="AU332" s="20"/>
      <c r="AV332" s="20"/>
      <c r="BD332" s="32"/>
      <c r="BG332" s="33"/>
      <c r="BH332" s="38"/>
      <c r="BI332" s="38"/>
      <c r="BJ332" s="38"/>
      <c r="BK332" s="38"/>
      <c r="BL332" s="38"/>
      <c r="BM332" s="39"/>
      <c r="BN332" s="36"/>
      <c r="BO332" s="36"/>
      <c r="BR332" s="33"/>
      <c r="BS332" s="33"/>
      <c r="BT332" s="33"/>
      <c r="BU332" s="33"/>
      <c r="BV332" s="33"/>
      <c r="BW332" s="33"/>
      <c r="BX332" s="33"/>
      <c r="BY332" s="33"/>
      <c r="BZ332" s="33"/>
      <c r="CA332" s="33"/>
      <c r="CB332" s="33"/>
      <c r="CC332" s="37"/>
    </row>
    <row r="333" spans="2:81" ht="14.4" x14ac:dyDescent="0.3">
      <c r="B333" s="19"/>
      <c r="C333" s="143"/>
      <c r="D333" s="19"/>
      <c r="E333" s="144"/>
      <c r="F333" s="143"/>
      <c r="G333" s="143"/>
      <c r="H333" s="19"/>
      <c r="J333" s="140"/>
      <c r="N333" s="15"/>
      <c r="AH333" s="20"/>
      <c r="AI333" s="30"/>
      <c r="AP333" s="20"/>
      <c r="AU333" s="20"/>
      <c r="AV333" s="20"/>
      <c r="BD333" s="32"/>
      <c r="BG333" s="33"/>
      <c r="BH333" s="38"/>
      <c r="BI333" s="38"/>
      <c r="BJ333" s="38"/>
      <c r="BK333" s="38"/>
      <c r="BL333" s="38"/>
      <c r="BM333" s="39"/>
      <c r="BN333" s="36"/>
      <c r="BO333" s="36"/>
      <c r="BR333" s="33"/>
      <c r="BS333" s="33"/>
      <c r="BT333" s="33"/>
      <c r="BU333" s="33"/>
      <c r="BV333" s="33"/>
      <c r="BW333" s="33"/>
      <c r="BX333" s="33"/>
      <c r="BY333" s="33"/>
      <c r="BZ333" s="33"/>
      <c r="CA333" s="33"/>
      <c r="CB333" s="33"/>
      <c r="CC333" s="37"/>
    </row>
    <row r="334" spans="2:81" ht="14.4" x14ac:dyDescent="0.3">
      <c r="B334" s="19"/>
      <c r="C334" s="151"/>
      <c r="D334" s="19"/>
      <c r="E334" s="143"/>
      <c r="F334" s="143"/>
      <c r="G334" s="143"/>
      <c r="H334" s="19"/>
      <c r="J334" s="140"/>
      <c r="N334" s="15"/>
      <c r="AH334" s="20"/>
      <c r="AI334" s="30"/>
      <c r="AP334" s="20"/>
      <c r="AU334" s="20"/>
      <c r="AV334" s="20"/>
      <c r="BD334" s="32"/>
      <c r="BG334" s="33"/>
      <c r="BH334" s="38"/>
      <c r="BI334" s="38"/>
      <c r="BJ334" s="38"/>
      <c r="BK334" s="38"/>
      <c r="BL334" s="38"/>
      <c r="BM334" s="39"/>
      <c r="BN334" s="36"/>
      <c r="BO334" s="36"/>
      <c r="BR334" s="33"/>
      <c r="BS334" s="33"/>
      <c r="BT334" s="33"/>
      <c r="BU334" s="33"/>
      <c r="BV334" s="33"/>
      <c r="BW334" s="33"/>
      <c r="BX334" s="33"/>
      <c r="BY334" s="33"/>
      <c r="BZ334" s="33"/>
      <c r="CA334" s="33"/>
      <c r="CB334" s="33"/>
      <c r="CC334" s="37"/>
    </row>
    <row r="335" spans="2:81" ht="14.4" x14ac:dyDescent="0.3">
      <c r="B335" s="19"/>
      <c r="C335" s="144"/>
      <c r="D335" s="19"/>
      <c r="E335" s="144"/>
      <c r="F335" s="143"/>
      <c r="G335" s="143"/>
      <c r="H335" s="19"/>
      <c r="J335" s="140"/>
      <c r="N335" s="15"/>
      <c r="AH335" s="20"/>
      <c r="AI335" s="30"/>
      <c r="AP335" s="20"/>
      <c r="AU335" s="20"/>
      <c r="AV335" s="20"/>
      <c r="BD335" s="32"/>
      <c r="BG335" s="33"/>
      <c r="BH335" s="38"/>
      <c r="BI335" s="38"/>
      <c r="BJ335" s="38"/>
      <c r="BK335" s="38"/>
      <c r="BL335" s="38"/>
      <c r="BM335" s="39"/>
      <c r="BN335" s="36"/>
      <c r="BO335" s="36"/>
      <c r="BR335" s="33"/>
      <c r="BS335" s="33"/>
      <c r="BT335" s="33"/>
      <c r="BU335" s="33"/>
      <c r="BV335" s="33"/>
      <c r="BW335" s="33"/>
      <c r="BX335" s="33"/>
      <c r="BY335" s="33"/>
      <c r="BZ335" s="33"/>
      <c r="CA335" s="33"/>
      <c r="CB335" s="33"/>
      <c r="CC335" s="37"/>
    </row>
    <row r="336" spans="2:81" ht="14.4" x14ac:dyDescent="0.3">
      <c r="B336" s="19"/>
      <c r="C336" s="144"/>
      <c r="D336" s="19"/>
      <c r="E336" s="144"/>
      <c r="F336" s="143"/>
      <c r="G336" s="143"/>
      <c r="H336" s="19"/>
      <c r="J336" s="140"/>
      <c r="N336" s="15"/>
      <c r="AH336" s="20"/>
      <c r="AI336" s="30"/>
      <c r="AP336" s="20"/>
      <c r="AU336" s="20"/>
      <c r="AV336" s="20"/>
      <c r="BD336" s="32"/>
      <c r="BG336" s="33"/>
      <c r="BH336" s="38"/>
      <c r="BI336" s="38"/>
      <c r="BJ336" s="38"/>
      <c r="BK336" s="38"/>
      <c r="BL336" s="38"/>
      <c r="BM336" s="39"/>
      <c r="BN336" s="36"/>
      <c r="BO336" s="36"/>
      <c r="BR336" s="33"/>
      <c r="BS336" s="33"/>
      <c r="BT336" s="33"/>
      <c r="BU336" s="33"/>
      <c r="BV336" s="33"/>
      <c r="BW336" s="33"/>
      <c r="BX336" s="33"/>
      <c r="BY336" s="33"/>
      <c r="BZ336" s="33"/>
      <c r="CA336" s="33"/>
      <c r="CB336" s="33"/>
      <c r="CC336" s="37"/>
    </row>
    <row r="337" spans="2:81" ht="14.4" x14ac:dyDescent="0.3">
      <c r="B337" s="19"/>
      <c r="C337" s="143"/>
      <c r="D337" s="19"/>
      <c r="E337" s="143"/>
      <c r="F337" s="143"/>
      <c r="G337" s="143"/>
      <c r="H337" s="19"/>
      <c r="J337" s="140"/>
      <c r="N337" s="15"/>
      <c r="AH337" s="20"/>
      <c r="AI337" s="30"/>
      <c r="AP337" s="20"/>
      <c r="AU337" s="20"/>
      <c r="AV337" s="20"/>
      <c r="BD337" s="32"/>
      <c r="BG337" s="33"/>
      <c r="BH337" s="38"/>
      <c r="BI337" s="38"/>
      <c r="BJ337" s="38"/>
      <c r="BK337" s="38"/>
      <c r="BL337" s="38"/>
      <c r="BM337" s="39"/>
      <c r="BN337" s="36"/>
      <c r="BO337" s="36"/>
      <c r="BR337" s="33"/>
      <c r="BS337" s="33"/>
      <c r="BT337" s="33"/>
      <c r="BU337" s="33"/>
      <c r="BV337" s="33"/>
      <c r="BW337" s="33"/>
      <c r="BX337" s="33"/>
      <c r="BY337" s="33"/>
      <c r="BZ337" s="33"/>
      <c r="CA337" s="33"/>
      <c r="CB337" s="33"/>
      <c r="CC337" s="37"/>
    </row>
    <row r="338" spans="2:81" ht="14.4" x14ac:dyDescent="0.3">
      <c r="B338" s="19"/>
      <c r="C338" s="72"/>
      <c r="D338" s="19"/>
      <c r="E338" s="143"/>
      <c r="F338" s="143"/>
      <c r="G338" s="143"/>
      <c r="H338" s="19"/>
      <c r="J338" s="140"/>
      <c r="N338" s="15"/>
      <c r="AH338" s="20"/>
      <c r="AI338" s="30"/>
      <c r="AP338" s="20"/>
      <c r="AU338" s="20"/>
      <c r="AV338" s="20"/>
      <c r="BD338" s="32"/>
      <c r="BG338" s="33"/>
      <c r="BH338" s="38"/>
      <c r="BI338" s="38"/>
      <c r="BJ338" s="38"/>
      <c r="BK338" s="38"/>
      <c r="BL338" s="38"/>
      <c r="BM338" s="39"/>
      <c r="BN338" s="36"/>
      <c r="BO338" s="36"/>
      <c r="BR338" s="33"/>
      <c r="BS338" s="33"/>
      <c r="BT338" s="33"/>
      <c r="BU338" s="33"/>
      <c r="BV338" s="33"/>
      <c r="BW338" s="33"/>
      <c r="BX338" s="33"/>
      <c r="BY338" s="33"/>
      <c r="BZ338" s="33"/>
      <c r="CA338" s="33"/>
      <c r="CB338" s="33"/>
      <c r="CC338" s="37"/>
    </row>
    <row r="339" spans="2:81" ht="14.4" x14ac:dyDescent="0.3">
      <c r="B339" s="19"/>
      <c r="C339" s="72"/>
      <c r="D339" s="19"/>
      <c r="E339" s="143"/>
      <c r="F339" s="143"/>
      <c r="G339" s="143"/>
      <c r="H339" s="19"/>
      <c r="J339" s="140"/>
      <c r="N339" s="15"/>
      <c r="AH339" s="20"/>
      <c r="AI339" s="30"/>
      <c r="AP339" s="20"/>
      <c r="AU339" s="20"/>
      <c r="AV339" s="20"/>
      <c r="BD339" s="32"/>
      <c r="BG339" s="33"/>
      <c r="BH339" s="38"/>
      <c r="BI339" s="38"/>
      <c r="BJ339" s="38"/>
      <c r="BK339" s="38"/>
      <c r="BL339" s="38"/>
      <c r="BM339" s="39"/>
      <c r="BN339" s="36"/>
      <c r="BO339" s="36"/>
      <c r="BR339" s="33"/>
      <c r="BS339" s="33"/>
      <c r="BT339" s="33"/>
      <c r="BU339" s="33"/>
      <c r="BV339" s="33"/>
      <c r="BW339" s="33"/>
      <c r="BX339" s="33"/>
      <c r="BY339" s="33"/>
      <c r="BZ339" s="33"/>
      <c r="CA339" s="33"/>
      <c r="CB339" s="33"/>
      <c r="CC339" s="37"/>
    </row>
    <row r="340" spans="2:81" ht="14.4" x14ac:dyDescent="0.3">
      <c r="B340" s="19"/>
      <c r="C340" s="143"/>
      <c r="D340" s="19"/>
      <c r="E340" s="143"/>
      <c r="F340" s="143"/>
      <c r="G340" s="143"/>
      <c r="H340" s="19"/>
      <c r="J340" s="140"/>
      <c r="N340" s="15"/>
      <c r="AH340" s="20"/>
      <c r="AI340" s="30"/>
      <c r="AP340" s="20"/>
      <c r="AU340" s="20"/>
      <c r="AV340" s="20"/>
      <c r="BD340" s="32"/>
      <c r="BG340" s="33"/>
      <c r="BH340" s="38"/>
      <c r="BI340" s="38"/>
      <c r="BJ340" s="38"/>
      <c r="BK340" s="38"/>
      <c r="BL340" s="38"/>
      <c r="BM340" s="39"/>
      <c r="BN340" s="36"/>
      <c r="BO340" s="36"/>
      <c r="BR340" s="33"/>
      <c r="BS340" s="33"/>
      <c r="BT340" s="33"/>
      <c r="BU340" s="33"/>
      <c r="BV340" s="33"/>
      <c r="BW340" s="33"/>
      <c r="BX340" s="33"/>
      <c r="BY340" s="33"/>
      <c r="BZ340" s="33"/>
      <c r="CA340" s="33"/>
      <c r="CB340" s="33"/>
      <c r="CC340" s="37"/>
    </row>
    <row r="341" spans="2:81" ht="14.4" x14ac:dyDescent="0.3">
      <c r="B341" s="19"/>
      <c r="C341" s="151"/>
      <c r="D341" s="19"/>
      <c r="E341" s="143"/>
      <c r="F341" s="143"/>
      <c r="G341" s="143"/>
      <c r="H341" s="19"/>
      <c r="J341" s="140"/>
      <c r="N341" s="15"/>
      <c r="AH341" s="20"/>
      <c r="AI341" s="30"/>
      <c r="AP341" s="20"/>
      <c r="AU341" s="20"/>
      <c r="AV341" s="20"/>
      <c r="BD341" s="32"/>
      <c r="BG341" s="33"/>
      <c r="BH341" s="38"/>
      <c r="BI341" s="38"/>
      <c r="BJ341" s="38"/>
      <c r="BK341" s="38"/>
      <c r="BL341" s="38"/>
      <c r="BM341" s="39"/>
      <c r="BN341" s="36"/>
      <c r="BO341" s="36"/>
      <c r="BR341" s="33"/>
      <c r="BS341" s="33"/>
      <c r="BT341" s="33"/>
      <c r="BU341" s="33"/>
      <c r="BV341" s="33"/>
      <c r="BW341" s="33"/>
      <c r="BX341" s="33"/>
      <c r="BY341" s="33"/>
      <c r="BZ341" s="33"/>
      <c r="CA341" s="33"/>
      <c r="CB341" s="33"/>
      <c r="CC341" s="37"/>
    </row>
    <row r="342" spans="2:81" ht="14.4" x14ac:dyDescent="0.3">
      <c r="B342" s="19"/>
      <c r="C342" s="151"/>
      <c r="D342" s="19"/>
      <c r="E342" s="143"/>
      <c r="F342" s="143"/>
      <c r="G342" s="143"/>
      <c r="H342" s="19"/>
      <c r="J342" s="140"/>
      <c r="N342" s="15"/>
      <c r="AH342" s="20"/>
      <c r="AI342" s="30"/>
      <c r="AP342" s="20"/>
      <c r="AU342" s="20"/>
      <c r="AV342" s="20"/>
      <c r="BD342" s="32"/>
      <c r="BG342" s="33"/>
      <c r="BH342" s="38"/>
      <c r="BI342" s="38"/>
      <c r="BJ342" s="38"/>
      <c r="BK342" s="38"/>
      <c r="BL342" s="38"/>
      <c r="BM342" s="39"/>
      <c r="BN342" s="36"/>
      <c r="BO342" s="36"/>
      <c r="BR342" s="33"/>
      <c r="BS342" s="33"/>
      <c r="BT342" s="33"/>
      <c r="BU342" s="33"/>
      <c r="BV342" s="33"/>
      <c r="BW342" s="33"/>
      <c r="BX342" s="33"/>
      <c r="BY342" s="33"/>
      <c r="BZ342" s="33"/>
      <c r="CA342" s="33"/>
      <c r="CB342" s="33"/>
      <c r="CC342" s="37"/>
    </row>
    <row r="343" spans="2:81" x14ac:dyDescent="0.2">
      <c r="B343" s="19"/>
      <c r="C343" s="72"/>
      <c r="D343" s="19"/>
      <c r="E343" s="143"/>
      <c r="F343" s="143"/>
      <c r="G343" s="143"/>
      <c r="H343" s="19"/>
      <c r="J343" s="140"/>
      <c r="AH343" s="20"/>
      <c r="AI343" s="30"/>
      <c r="AP343" s="20"/>
      <c r="AU343" s="20"/>
      <c r="AV343" s="20"/>
      <c r="BD343" s="32"/>
      <c r="BG343" s="33"/>
      <c r="BH343" s="38"/>
      <c r="BI343" s="38"/>
      <c r="BJ343" s="38"/>
      <c r="BK343" s="38"/>
      <c r="BL343" s="38"/>
      <c r="BM343" s="39"/>
      <c r="BN343" s="36"/>
      <c r="BO343" s="36"/>
      <c r="BR343" s="33"/>
      <c r="BS343" s="33"/>
      <c r="BT343" s="33"/>
      <c r="BU343" s="33"/>
      <c r="BV343" s="33"/>
      <c r="BW343" s="33"/>
      <c r="BX343" s="33"/>
      <c r="BY343" s="33"/>
      <c r="BZ343" s="33"/>
      <c r="CA343" s="33"/>
      <c r="CB343" s="33"/>
      <c r="CC343" s="37"/>
    </row>
    <row r="344" spans="2:81" ht="14.4" x14ac:dyDescent="0.3">
      <c r="B344" s="19"/>
      <c r="C344" s="72"/>
      <c r="D344" s="19"/>
      <c r="E344" s="143"/>
      <c r="F344" s="143"/>
      <c r="G344" s="143"/>
      <c r="H344" s="19"/>
      <c r="J344" s="140"/>
      <c r="N344" s="15"/>
      <c r="AH344" s="20"/>
      <c r="AI344" s="30"/>
      <c r="AP344" s="20"/>
      <c r="AU344" s="20"/>
      <c r="AV344" s="20"/>
      <c r="BD344" s="32"/>
      <c r="BG344" s="33"/>
      <c r="BH344" s="38"/>
      <c r="BI344" s="38"/>
      <c r="BJ344" s="38"/>
      <c r="BK344" s="38"/>
      <c r="BL344" s="38"/>
      <c r="BM344" s="39"/>
      <c r="BN344" s="36"/>
      <c r="BO344" s="36"/>
      <c r="BR344" s="33"/>
      <c r="BS344" s="33"/>
      <c r="BT344" s="33"/>
      <c r="BU344" s="33"/>
      <c r="BV344" s="33"/>
      <c r="BW344" s="33"/>
      <c r="BX344" s="33"/>
      <c r="BY344" s="33"/>
      <c r="BZ344" s="33"/>
      <c r="CA344" s="33"/>
      <c r="CB344" s="33"/>
      <c r="CC344" s="37"/>
    </row>
    <row r="345" spans="2:81" ht="14.4" x14ac:dyDescent="0.3">
      <c r="B345" s="19"/>
      <c r="C345" s="72"/>
      <c r="D345" s="19"/>
      <c r="E345" s="143"/>
      <c r="F345" s="143"/>
      <c r="G345" s="143"/>
      <c r="H345" s="19"/>
      <c r="J345" s="140"/>
      <c r="N345" s="15"/>
      <c r="AH345" s="20"/>
      <c r="AI345" s="30"/>
      <c r="AP345" s="20"/>
      <c r="AU345" s="20"/>
      <c r="AV345" s="20"/>
      <c r="BD345" s="32"/>
      <c r="BG345" s="33"/>
      <c r="BH345" s="38"/>
      <c r="BI345" s="38"/>
      <c r="BJ345" s="38"/>
      <c r="BK345" s="38"/>
      <c r="BL345" s="38"/>
      <c r="BM345" s="39"/>
      <c r="BN345" s="36"/>
      <c r="BO345" s="36"/>
      <c r="BR345" s="33"/>
      <c r="BS345" s="33"/>
      <c r="BT345" s="33"/>
      <c r="BU345" s="33"/>
      <c r="BV345" s="33"/>
      <c r="BW345" s="33"/>
      <c r="BX345" s="33"/>
      <c r="BY345" s="33"/>
      <c r="BZ345" s="33"/>
      <c r="CA345" s="33"/>
      <c r="CB345" s="33"/>
      <c r="CC345" s="37"/>
    </row>
    <row r="346" spans="2:81" ht="14.4" x14ac:dyDescent="0.3">
      <c r="B346" s="19"/>
      <c r="C346" s="72"/>
      <c r="D346" s="19"/>
      <c r="E346" s="143"/>
      <c r="F346" s="143"/>
      <c r="G346" s="143"/>
      <c r="H346" s="19"/>
      <c r="J346" s="140"/>
      <c r="N346" s="15"/>
      <c r="AH346" s="20"/>
      <c r="AI346" s="30"/>
      <c r="AP346" s="20"/>
      <c r="AU346" s="20"/>
      <c r="AV346" s="20"/>
      <c r="BD346" s="32"/>
      <c r="BG346" s="33"/>
      <c r="BH346" s="38"/>
      <c r="BI346" s="38"/>
      <c r="BJ346" s="38"/>
      <c r="BK346" s="38"/>
      <c r="BL346" s="38"/>
      <c r="BM346" s="39"/>
      <c r="BN346" s="36"/>
      <c r="BO346" s="36"/>
      <c r="BR346" s="33"/>
      <c r="BS346" s="33"/>
      <c r="BT346" s="33"/>
      <c r="BU346" s="33"/>
      <c r="BV346" s="33"/>
      <c r="BW346" s="33"/>
      <c r="BX346" s="33"/>
      <c r="BY346" s="33"/>
      <c r="BZ346" s="33"/>
      <c r="CA346" s="33"/>
      <c r="CB346" s="33"/>
      <c r="CC346" s="37"/>
    </row>
    <row r="347" spans="2:81" ht="14.4" x14ac:dyDescent="0.3">
      <c r="B347" s="19"/>
      <c r="C347" s="143"/>
      <c r="D347" s="19"/>
      <c r="E347" s="143"/>
      <c r="F347" s="143"/>
      <c r="G347" s="143"/>
      <c r="H347" s="19"/>
      <c r="J347" s="140"/>
      <c r="N347" s="15"/>
      <c r="AH347" s="20"/>
      <c r="AI347" s="30"/>
      <c r="AP347" s="20"/>
      <c r="AU347" s="20"/>
      <c r="AV347" s="20"/>
      <c r="BD347" s="32"/>
      <c r="BG347" s="33"/>
      <c r="BH347" s="38"/>
      <c r="BI347" s="38"/>
      <c r="BJ347" s="38"/>
      <c r="BK347" s="38"/>
      <c r="BL347" s="38"/>
      <c r="BM347" s="39"/>
      <c r="BN347" s="36"/>
      <c r="BO347" s="36"/>
      <c r="BR347" s="33"/>
      <c r="BS347" s="33"/>
      <c r="BT347" s="33"/>
      <c r="BU347" s="33"/>
      <c r="BV347" s="33"/>
      <c r="BW347" s="33"/>
      <c r="BX347" s="33"/>
      <c r="BY347" s="33"/>
      <c r="BZ347" s="33"/>
      <c r="CA347" s="33"/>
      <c r="CB347" s="33"/>
      <c r="CC347" s="37"/>
    </row>
    <row r="348" spans="2:81" ht="14.4" x14ac:dyDescent="0.3">
      <c r="B348" s="19"/>
      <c r="C348" s="144"/>
      <c r="D348" s="19"/>
      <c r="E348" s="144"/>
      <c r="F348" s="143"/>
      <c r="G348" s="143"/>
      <c r="H348" s="19"/>
      <c r="J348" s="140"/>
      <c r="N348" s="15"/>
      <c r="AH348" s="20"/>
      <c r="AI348" s="30"/>
      <c r="AP348" s="20"/>
      <c r="AU348" s="20"/>
      <c r="AV348" s="20"/>
      <c r="BD348" s="32"/>
      <c r="BG348" s="33"/>
      <c r="BH348" s="38"/>
      <c r="BI348" s="38"/>
      <c r="BJ348" s="38"/>
      <c r="BK348" s="38"/>
      <c r="BL348" s="38"/>
      <c r="BM348" s="39"/>
      <c r="BN348" s="36"/>
      <c r="BO348" s="36"/>
      <c r="BR348" s="33"/>
      <c r="BS348" s="33"/>
      <c r="BT348" s="33"/>
      <c r="BU348" s="33"/>
      <c r="BV348" s="33"/>
      <c r="BW348" s="33"/>
      <c r="BX348" s="33"/>
      <c r="BY348" s="33"/>
      <c r="BZ348" s="33"/>
      <c r="CA348" s="33"/>
      <c r="CB348" s="33"/>
      <c r="CC348" s="37"/>
    </row>
    <row r="349" spans="2:81" ht="14.4" x14ac:dyDescent="0.3">
      <c r="B349" s="19"/>
      <c r="C349" s="72"/>
      <c r="D349" s="19"/>
      <c r="E349" s="144"/>
      <c r="F349" s="143"/>
      <c r="G349" s="143"/>
      <c r="H349" s="19"/>
      <c r="J349" s="140"/>
      <c r="N349" s="15"/>
      <c r="AH349" s="20"/>
      <c r="AI349" s="30"/>
      <c r="AP349" s="20"/>
      <c r="AU349" s="20"/>
      <c r="AV349" s="20"/>
      <c r="BD349" s="32"/>
      <c r="BG349" s="33"/>
      <c r="BH349" s="38"/>
      <c r="BI349" s="38"/>
      <c r="BJ349" s="38"/>
      <c r="BK349" s="38"/>
      <c r="BL349" s="38"/>
      <c r="BM349" s="39"/>
      <c r="BN349" s="36"/>
      <c r="BO349" s="36"/>
      <c r="BR349" s="33"/>
      <c r="BS349" s="33"/>
      <c r="BT349" s="33"/>
      <c r="BU349" s="33"/>
      <c r="BV349" s="33"/>
      <c r="BW349" s="33"/>
      <c r="BX349" s="33"/>
      <c r="BY349" s="33"/>
      <c r="BZ349" s="33"/>
      <c r="CA349" s="33"/>
      <c r="CB349" s="33"/>
      <c r="CC349" s="37"/>
    </row>
    <row r="350" spans="2:81" ht="14.4" x14ac:dyDescent="0.3">
      <c r="B350" s="19"/>
      <c r="C350" s="143"/>
      <c r="D350" s="19"/>
      <c r="E350" s="144"/>
      <c r="F350" s="143"/>
      <c r="G350" s="143"/>
      <c r="H350" s="19"/>
      <c r="J350" s="140"/>
      <c r="N350" s="15"/>
      <c r="AH350" s="20"/>
      <c r="AI350" s="30"/>
      <c r="AP350" s="20"/>
      <c r="AU350" s="20"/>
      <c r="AV350" s="20"/>
      <c r="BD350" s="32"/>
      <c r="BG350" s="33"/>
      <c r="BH350" s="38"/>
      <c r="BI350" s="38"/>
      <c r="BJ350" s="38"/>
      <c r="BK350" s="38"/>
      <c r="BL350" s="38"/>
      <c r="BM350" s="39"/>
      <c r="BN350" s="36"/>
      <c r="BO350" s="36"/>
      <c r="BR350" s="33"/>
      <c r="BS350" s="33"/>
      <c r="BT350" s="33"/>
      <c r="BU350" s="33"/>
      <c r="BV350" s="33"/>
      <c r="BW350" s="33"/>
      <c r="BX350" s="33"/>
      <c r="BY350" s="33"/>
      <c r="BZ350" s="33"/>
      <c r="CA350" s="33"/>
      <c r="CB350" s="33"/>
      <c r="CC350" s="37"/>
    </row>
    <row r="351" spans="2:81" ht="14.4" x14ac:dyDescent="0.3">
      <c r="B351" s="19"/>
      <c r="C351" s="143"/>
      <c r="D351" s="19"/>
      <c r="E351" s="143"/>
      <c r="F351" s="143"/>
      <c r="G351" s="143"/>
      <c r="H351" s="19"/>
      <c r="J351" s="140"/>
      <c r="N351" s="15"/>
      <c r="AH351" s="20"/>
      <c r="AI351" s="30"/>
      <c r="AP351" s="20"/>
      <c r="AU351" s="20"/>
      <c r="AV351" s="20"/>
      <c r="BD351" s="32"/>
      <c r="BG351" s="33"/>
      <c r="BH351" s="38"/>
      <c r="BI351" s="38"/>
      <c r="BJ351" s="38"/>
      <c r="BK351" s="38"/>
      <c r="BL351" s="38"/>
      <c r="BM351" s="39"/>
      <c r="BN351" s="36"/>
      <c r="BO351" s="36"/>
      <c r="BR351" s="33"/>
      <c r="BS351" s="33"/>
      <c r="BT351" s="33"/>
      <c r="BU351" s="33"/>
      <c r="BV351" s="33"/>
      <c r="BW351" s="33"/>
      <c r="BX351" s="33"/>
      <c r="BY351" s="33"/>
      <c r="BZ351" s="33"/>
      <c r="CA351" s="33"/>
      <c r="CB351" s="33"/>
      <c r="CC351" s="37"/>
    </row>
    <row r="352" spans="2:81" ht="14.4" x14ac:dyDescent="0.3">
      <c r="B352" s="19"/>
      <c r="C352" s="143"/>
      <c r="D352" s="19"/>
      <c r="E352" s="143"/>
      <c r="F352" s="143"/>
      <c r="G352" s="143"/>
      <c r="H352" s="19"/>
      <c r="J352" s="140"/>
      <c r="N352" s="15"/>
      <c r="AH352" s="20"/>
      <c r="AI352" s="30"/>
      <c r="AP352" s="20"/>
      <c r="AU352" s="20"/>
      <c r="AV352" s="20"/>
      <c r="BD352" s="32"/>
      <c r="BG352" s="33"/>
      <c r="BH352" s="38"/>
      <c r="BI352" s="38"/>
      <c r="BJ352" s="38"/>
      <c r="BK352" s="38"/>
      <c r="BL352" s="38"/>
      <c r="BM352" s="39"/>
      <c r="BN352" s="36"/>
      <c r="BO352" s="36"/>
      <c r="BR352" s="33"/>
      <c r="BS352" s="33"/>
      <c r="BT352" s="33"/>
      <c r="BU352" s="33"/>
      <c r="BV352" s="33"/>
      <c r="BW352" s="33"/>
      <c r="BX352" s="33"/>
      <c r="BY352" s="33"/>
      <c r="BZ352" s="33"/>
      <c r="CA352" s="33"/>
      <c r="CB352" s="33"/>
      <c r="CC352" s="37"/>
    </row>
    <row r="353" spans="2:81" ht="14.4" x14ac:dyDescent="0.3">
      <c r="B353" s="19"/>
      <c r="C353" s="143"/>
      <c r="D353" s="19"/>
      <c r="E353" s="143"/>
      <c r="F353" s="143"/>
      <c r="G353" s="143"/>
      <c r="H353" s="19"/>
      <c r="J353" s="140"/>
      <c r="N353" s="15"/>
      <c r="AH353" s="20"/>
      <c r="AI353" s="30"/>
      <c r="AP353" s="20"/>
      <c r="AU353" s="20"/>
      <c r="AV353" s="20"/>
      <c r="BD353" s="32"/>
      <c r="BG353" s="33"/>
      <c r="BH353" s="38"/>
      <c r="BI353" s="38"/>
      <c r="BJ353" s="38"/>
      <c r="BK353" s="38"/>
      <c r="BL353" s="38"/>
      <c r="BM353" s="39"/>
      <c r="BN353" s="36"/>
      <c r="BO353" s="36"/>
      <c r="BR353" s="33"/>
      <c r="BS353" s="33"/>
      <c r="BT353" s="33"/>
      <c r="BU353" s="33"/>
      <c r="BV353" s="33"/>
      <c r="BW353" s="33"/>
      <c r="BX353" s="33"/>
      <c r="BY353" s="33"/>
      <c r="BZ353" s="33"/>
      <c r="CA353" s="33"/>
      <c r="CB353" s="33"/>
      <c r="CC353" s="37"/>
    </row>
    <row r="354" spans="2:81" ht="14.4" x14ac:dyDescent="0.3">
      <c r="B354" s="19"/>
      <c r="C354" s="143"/>
      <c r="D354" s="19"/>
      <c r="E354" s="143"/>
      <c r="F354" s="143"/>
      <c r="G354" s="143"/>
      <c r="H354" s="19"/>
      <c r="J354" s="140"/>
      <c r="N354" s="15"/>
      <c r="AH354" s="20"/>
      <c r="AI354" s="30"/>
      <c r="AP354" s="20"/>
      <c r="AU354" s="20"/>
      <c r="AV354" s="20"/>
      <c r="BD354" s="32"/>
      <c r="BG354" s="33"/>
      <c r="BH354" s="38"/>
      <c r="BI354" s="38"/>
      <c r="BJ354" s="38"/>
      <c r="BK354" s="38"/>
      <c r="BL354" s="38"/>
      <c r="BM354" s="39"/>
      <c r="BN354" s="36"/>
      <c r="BO354" s="36"/>
      <c r="BR354" s="33"/>
      <c r="BS354" s="33"/>
      <c r="BT354" s="33"/>
      <c r="BU354" s="33"/>
      <c r="BV354" s="33"/>
      <c r="BW354" s="33"/>
      <c r="BX354" s="33"/>
      <c r="BY354" s="33"/>
      <c r="BZ354" s="33"/>
      <c r="CA354" s="33"/>
      <c r="CB354" s="33"/>
      <c r="CC354" s="37"/>
    </row>
    <row r="355" spans="2:81" ht="14.4" x14ac:dyDescent="0.3">
      <c r="B355" s="19"/>
      <c r="C355" s="143"/>
      <c r="D355" s="19"/>
      <c r="E355" s="143"/>
      <c r="F355" s="143"/>
      <c r="G355" s="143"/>
      <c r="H355" s="19"/>
      <c r="J355" s="140"/>
      <c r="N355" s="15"/>
      <c r="AH355" s="20"/>
      <c r="AI355" s="30"/>
      <c r="AP355" s="20"/>
      <c r="AU355" s="20"/>
      <c r="AV355" s="20"/>
      <c r="BD355" s="32"/>
      <c r="BG355" s="33"/>
      <c r="BH355" s="38"/>
      <c r="BI355" s="38"/>
      <c r="BJ355" s="38"/>
      <c r="BK355" s="38"/>
      <c r="BL355" s="38"/>
      <c r="BM355" s="39"/>
      <c r="BN355" s="36"/>
      <c r="BO355" s="36"/>
      <c r="BR355" s="33"/>
      <c r="BS355" s="33"/>
      <c r="BT355" s="33"/>
      <c r="BU355" s="33"/>
      <c r="BV355" s="33"/>
      <c r="BW355" s="33"/>
      <c r="BX355" s="33"/>
      <c r="BY355" s="33"/>
      <c r="BZ355" s="33"/>
      <c r="CA355" s="33"/>
      <c r="CB355" s="33"/>
      <c r="CC355" s="37"/>
    </row>
    <row r="356" spans="2:81" ht="14.4" x14ac:dyDescent="0.3">
      <c r="B356" s="19"/>
      <c r="C356" s="144"/>
      <c r="D356" s="19"/>
      <c r="E356" s="144"/>
      <c r="F356" s="143"/>
      <c r="G356" s="143"/>
      <c r="H356" s="19"/>
      <c r="J356" s="140"/>
      <c r="N356" s="15"/>
      <c r="AH356" s="20"/>
      <c r="AI356" s="30"/>
      <c r="AP356" s="20"/>
      <c r="AU356" s="20"/>
      <c r="AV356" s="20"/>
      <c r="BD356" s="32"/>
      <c r="BG356" s="33"/>
      <c r="BH356" s="38"/>
      <c r="BI356" s="38"/>
      <c r="BJ356" s="38"/>
      <c r="BK356" s="38"/>
      <c r="BL356" s="38"/>
      <c r="BM356" s="39"/>
      <c r="BN356" s="36"/>
      <c r="BO356" s="36"/>
      <c r="BR356" s="33"/>
      <c r="BS356" s="33"/>
      <c r="BT356" s="33"/>
      <c r="BU356" s="33"/>
      <c r="BV356" s="33"/>
      <c r="BW356" s="33"/>
      <c r="BX356" s="33"/>
      <c r="BY356" s="33"/>
      <c r="BZ356" s="33"/>
      <c r="CA356" s="33"/>
      <c r="CB356" s="33"/>
      <c r="CC356" s="37"/>
    </row>
    <row r="357" spans="2:81" ht="14.4" x14ac:dyDescent="0.3">
      <c r="B357" s="19"/>
      <c r="C357" s="143"/>
      <c r="D357" s="19"/>
      <c r="E357" s="143"/>
      <c r="F357" s="143"/>
      <c r="G357" s="143"/>
      <c r="H357" s="19"/>
      <c r="J357" s="140"/>
      <c r="N357" s="15"/>
      <c r="AH357" s="20"/>
      <c r="AI357" s="30"/>
      <c r="AP357" s="20"/>
      <c r="AU357" s="20"/>
      <c r="AV357" s="20"/>
      <c r="BD357" s="32"/>
      <c r="BG357" s="33"/>
      <c r="BH357" s="38"/>
      <c r="BI357" s="38"/>
      <c r="BJ357" s="38"/>
      <c r="BK357" s="38"/>
      <c r="BL357" s="38"/>
      <c r="BM357" s="39"/>
      <c r="BN357" s="36"/>
      <c r="BO357" s="36"/>
      <c r="BR357" s="33"/>
      <c r="BS357" s="33"/>
      <c r="BT357" s="33"/>
      <c r="BU357" s="33"/>
      <c r="BV357" s="33"/>
      <c r="BW357" s="33"/>
      <c r="BX357" s="33"/>
      <c r="BY357" s="33"/>
      <c r="BZ357" s="33"/>
      <c r="CA357" s="33"/>
      <c r="CB357" s="33"/>
      <c r="CC357" s="37"/>
    </row>
    <row r="358" spans="2:81" ht="14.4" x14ac:dyDescent="0.3">
      <c r="B358" s="19"/>
      <c r="C358" s="143"/>
      <c r="D358" s="19"/>
      <c r="E358" s="143"/>
      <c r="F358" s="143"/>
      <c r="G358" s="143"/>
      <c r="H358" s="19"/>
      <c r="J358" s="140"/>
      <c r="N358" s="15"/>
      <c r="AH358" s="20"/>
      <c r="AI358" s="30"/>
      <c r="AP358" s="20"/>
      <c r="AU358" s="20"/>
      <c r="AV358" s="20"/>
      <c r="BD358" s="32"/>
      <c r="BG358" s="33"/>
      <c r="BH358" s="38"/>
      <c r="BI358" s="38"/>
      <c r="BJ358" s="38"/>
      <c r="BK358" s="38"/>
      <c r="BL358" s="38"/>
      <c r="BM358" s="39"/>
      <c r="BN358" s="36"/>
      <c r="BO358" s="36"/>
      <c r="BR358" s="33"/>
      <c r="BS358" s="33"/>
      <c r="BT358" s="33"/>
      <c r="BU358" s="33"/>
      <c r="BV358" s="33"/>
      <c r="BW358" s="33"/>
      <c r="BX358" s="33"/>
      <c r="BY358" s="33"/>
      <c r="BZ358" s="33"/>
      <c r="CA358" s="33"/>
      <c r="CB358" s="33"/>
      <c r="CC358" s="37"/>
    </row>
    <row r="359" spans="2:81" ht="14.4" x14ac:dyDescent="0.3">
      <c r="B359" s="19"/>
      <c r="C359" s="144"/>
      <c r="D359" s="19"/>
      <c r="E359" s="144"/>
      <c r="F359" s="143"/>
      <c r="G359" s="143"/>
      <c r="H359" s="19"/>
      <c r="J359" s="140"/>
      <c r="N359" s="15"/>
      <c r="AH359" s="20"/>
      <c r="AI359" s="30"/>
      <c r="AP359" s="20"/>
      <c r="AU359" s="20"/>
      <c r="AV359" s="20"/>
      <c r="BD359" s="32"/>
      <c r="BG359" s="33"/>
      <c r="BH359" s="38"/>
      <c r="BI359" s="38"/>
      <c r="BJ359" s="38"/>
      <c r="BK359" s="38"/>
      <c r="BL359" s="38"/>
      <c r="BM359" s="39"/>
      <c r="BN359" s="36"/>
      <c r="BO359" s="36"/>
      <c r="BR359" s="33"/>
      <c r="BS359" s="33"/>
      <c r="BT359" s="33"/>
      <c r="BU359" s="33"/>
      <c r="BV359" s="33"/>
      <c r="BW359" s="33"/>
      <c r="BX359" s="33"/>
      <c r="BY359" s="33"/>
      <c r="BZ359" s="33"/>
      <c r="CA359" s="33"/>
      <c r="CB359" s="33"/>
      <c r="CC359" s="37"/>
    </row>
    <row r="360" spans="2:81" ht="14.4" x14ac:dyDescent="0.3">
      <c r="B360" s="19"/>
      <c r="C360" s="143"/>
      <c r="D360" s="19"/>
      <c r="E360" s="143"/>
      <c r="F360" s="143"/>
      <c r="G360" s="143"/>
      <c r="H360" s="19"/>
      <c r="J360" s="140"/>
      <c r="N360" s="15"/>
      <c r="AH360" s="20"/>
      <c r="AI360" s="30"/>
      <c r="AP360" s="20"/>
      <c r="AU360" s="20"/>
      <c r="AV360" s="20"/>
      <c r="BD360" s="32"/>
      <c r="BG360" s="33"/>
      <c r="BH360" s="38"/>
      <c r="BI360" s="38"/>
      <c r="BJ360" s="38"/>
      <c r="BK360" s="38"/>
      <c r="BL360" s="38"/>
      <c r="BM360" s="39"/>
      <c r="BN360" s="36"/>
      <c r="BO360" s="36"/>
      <c r="BR360" s="33"/>
      <c r="BS360" s="33"/>
      <c r="BT360" s="33"/>
      <c r="BU360" s="33"/>
      <c r="BV360" s="33"/>
      <c r="BW360" s="33"/>
      <c r="BX360" s="33"/>
      <c r="BY360" s="33"/>
      <c r="BZ360" s="33"/>
      <c r="CA360" s="33"/>
      <c r="CB360" s="33"/>
      <c r="CC360" s="37"/>
    </row>
    <row r="361" spans="2:81" ht="14.4" x14ac:dyDescent="0.3">
      <c r="B361" s="19"/>
      <c r="C361" s="143"/>
      <c r="D361" s="19"/>
      <c r="E361" s="143"/>
      <c r="F361" s="143"/>
      <c r="G361" s="143"/>
      <c r="H361" s="19"/>
      <c r="J361" s="140"/>
      <c r="N361" s="15"/>
      <c r="AH361" s="20"/>
      <c r="AI361" s="30"/>
      <c r="AP361" s="20"/>
      <c r="AU361" s="20"/>
      <c r="AV361" s="20"/>
      <c r="BD361" s="32"/>
      <c r="BG361" s="33"/>
      <c r="BH361" s="38"/>
      <c r="BI361" s="38"/>
      <c r="BJ361" s="38"/>
      <c r="BK361" s="38"/>
      <c r="BL361" s="38"/>
      <c r="BM361" s="39"/>
      <c r="BN361" s="36"/>
      <c r="BO361" s="36"/>
      <c r="BR361" s="33"/>
      <c r="BS361" s="33"/>
      <c r="BT361" s="33"/>
      <c r="BU361" s="33"/>
      <c r="BV361" s="33"/>
      <c r="BW361" s="33"/>
      <c r="BX361" s="33"/>
      <c r="BY361" s="33"/>
      <c r="BZ361" s="33"/>
      <c r="CA361" s="33"/>
      <c r="CB361" s="33"/>
      <c r="CC361" s="37"/>
    </row>
    <row r="362" spans="2:81" ht="14.4" x14ac:dyDescent="0.3">
      <c r="B362" s="19"/>
      <c r="C362" s="143"/>
      <c r="D362" s="19"/>
      <c r="E362" s="143"/>
      <c r="F362" s="143"/>
      <c r="G362" s="143"/>
      <c r="H362" s="19"/>
      <c r="J362" s="140"/>
      <c r="N362" s="15"/>
      <c r="AH362" s="20"/>
      <c r="AI362" s="30"/>
      <c r="AP362" s="20"/>
      <c r="AU362" s="20"/>
      <c r="AV362" s="20"/>
      <c r="BD362" s="32"/>
      <c r="BG362" s="33"/>
      <c r="BH362" s="38"/>
      <c r="BI362" s="38"/>
      <c r="BJ362" s="38"/>
      <c r="BK362" s="38"/>
      <c r="BL362" s="38"/>
      <c r="BM362" s="39"/>
      <c r="BN362" s="36"/>
      <c r="BO362" s="36"/>
      <c r="BR362" s="33"/>
      <c r="BS362" s="33"/>
      <c r="BT362" s="33"/>
      <c r="BU362" s="33"/>
      <c r="BV362" s="33"/>
      <c r="BW362" s="33"/>
      <c r="BX362" s="33"/>
      <c r="BY362" s="33"/>
      <c r="BZ362" s="33"/>
      <c r="CA362" s="33"/>
      <c r="CB362" s="33"/>
      <c r="CC362" s="37"/>
    </row>
    <row r="363" spans="2:81" ht="14.4" x14ac:dyDescent="0.3">
      <c r="B363" s="19"/>
      <c r="C363" s="143"/>
      <c r="D363" s="19"/>
      <c r="E363" s="143"/>
      <c r="F363" s="143"/>
      <c r="G363" s="143"/>
      <c r="H363" s="19"/>
      <c r="J363" s="140"/>
      <c r="N363" s="15"/>
      <c r="AH363" s="20"/>
      <c r="AI363" s="30"/>
      <c r="AP363" s="20"/>
      <c r="AU363" s="20"/>
      <c r="AV363" s="20"/>
      <c r="BD363" s="32"/>
      <c r="BG363" s="33"/>
      <c r="BH363" s="38"/>
      <c r="BI363" s="38"/>
      <c r="BJ363" s="38"/>
      <c r="BK363" s="38"/>
      <c r="BL363" s="38"/>
      <c r="BM363" s="39"/>
      <c r="BN363" s="36"/>
      <c r="BO363" s="36"/>
      <c r="BR363" s="33"/>
      <c r="BS363" s="33"/>
      <c r="BT363" s="33"/>
      <c r="BU363" s="33"/>
      <c r="BV363" s="33"/>
      <c r="BW363" s="33"/>
      <c r="BX363" s="33"/>
      <c r="BY363" s="33"/>
      <c r="BZ363" s="33"/>
      <c r="CA363" s="33"/>
      <c r="CB363" s="33"/>
      <c r="CC363" s="37"/>
    </row>
    <row r="364" spans="2:81" ht="14.4" x14ac:dyDescent="0.3">
      <c r="B364" s="19"/>
      <c r="C364" s="144"/>
      <c r="D364" s="19"/>
      <c r="E364" s="144"/>
      <c r="F364" s="143"/>
      <c r="G364" s="143"/>
      <c r="H364" s="19"/>
      <c r="J364" s="140"/>
      <c r="N364" s="15"/>
      <c r="AH364" s="20"/>
      <c r="AI364" s="30"/>
      <c r="AP364" s="20"/>
      <c r="AU364" s="20"/>
      <c r="AV364" s="20"/>
      <c r="BD364" s="32"/>
      <c r="BG364" s="33"/>
      <c r="BH364" s="38"/>
      <c r="BI364" s="38"/>
      <c r="BJ364" s="38"/>
      <c r="BK364" s="38"/>
      <c r="BL364" s="38"/>
      <c r="BM364" s="39"/>
      <c r="BN364" s="36"/>
      <c r="BO364" s="36"/>
      <c r="BR364" s="33"/>
      <c r="BS364" s="33"/>
      <c r="BT364" s="33"/>
      <c r="BU364" s="33"/>
      <c r="BV364" s="33"/>
      <c r="BW364" s="33"/>
      <c r="BX364" s="33"/>
      <c r="BY364" s="33"/>
      <c r="BZ364" s="33"/>
      <c r="CA364" s="33"/>
      <c r="CB364" s="33"/>
      <c r="CC364" s="37"/>
    </row>
    <row r="365" spans="2:81" ht="14.4" x14ac:dyDescent="0.3">
      <c r="B365" s="19"/>
      <c r="C365" s="143"/>
      <c r="D365" s="19"/>
      <c r="E365" s="143"/>
      <c r="F365" s="143"/>
      <c r="G365" s="143"/>
      <c r="H365" s="19"/>
      <c r="J365" s="140"/>
      <c r="N365" s="15"/>
      <c r="AH365" s="20"/>
      <c r="AI365" s="30"/>
      <c r="AP365" s="20"/>
      <c r="AU365" s="20"/>
      <c r="AV365" s="20"/>
      <c r="BD365" s="32"/>
      <c r="BG365" s="33"/>
      <c r="BH365" s="38"/>
      <c r="BI365" s="38"/>
      <c r="BJ365" s="38"/>
      <c r="BK365" s="38"/>
      <c r="BL365" s="38"/>
      <c r="BM365" s="39"/>
      <c r="BN365" s="36"/>
      <c r="BO365" s="36"/>
      <c r="BR365" s="33"/>
      <c r="BS365" s="33"/>
      <c r="BT365" s="33"/>
      <c r="BU365" s="33"/>
      <c r="BV365" s="33"/>
      <c r="BW365" s="33"/>
      <c r="BX365" s="33"/>
      <c r="BY365" s="33"/>
      <c r="BZ365" s="33"/>
      <c r="CA365" s="33"/>
      <c r="CB365" s="33"/>
      <c r="CC365" s="37"/>
    </row>
    <row r="366" spans="2:81" ht="14.4" x14ac:dyDescent="0.3">
      <c r="B366" s="19"/>
      <c r="C366" s="143"/>
      <c r="D366" s="19"/>
      <c r="E366" s="143"/>
      <c r="F366" s="143"/>
      <c r="G366" s="143"/>
      <c r="H366" s="19"/>
      <c r="J366" s="140"/>
      <c r="N366" s="15"/>
      <c r="AH366" s="20"/>
      <c r="AI366" s="30"/>
      <c r="AP366" s="20"/>
      <c r="AU366" s="20"/>
      <c r="AV366" s="20"/>
      <c r="BD366" s="32"/>
      <c r="BG366" s="33"/>
      <c r="BH366" s="38"/>
      <c r="BI366" s="38"/>
      <c r="BJ366" s="38"/>
      <c r="BK366" s="38"/>
      <c r="BL366" s="38"/>
      <c r="BM366" s="39"/>
      <c r="BN366" s="36"/>
      <c r="BO366" s="36"/>
      <c r="BR366" s="33"/>
      <c r="BS366" s="33"/>
      <c r="BT366" s="33"/>
      <c r="BU366" s="33"/>
      <c r="BV366" s="33"/>
      <c r="BW366" s="33"/>
      <c r="BX366" s="33"/>
      <c r="BY366" s="33"/>
      <c r="BZ366" s="33"/>
      <c r="CA366" s="33"/>
      <c r="CB366" s="33"/>
      <c r="CC366" s="37"/>
    </row>
    <row r="367" spans="2:81" ht="14.4" x14ac:dyDescent="0.3">
      <c r="B367" s="19"/>
      <c r="C367" s="72"/>
      <c r="D367" s="19"/>
      <c r="E367" s="143"/>
      <c r="F367" s="143"/>
      <c r="G367" s="143"/>
      <c r="H367" s="19"/>
      <c r="J367" s="140"/>
      <c r="N367" s="15"/>
      <c r="AH367" s="20"/>
      <c r="AI367" s="30"/>
      <c r="AP367" s="20"/>
      <c r="AU367" s="20"/>
      <c r="AV367" s="20"/>
      <c r="BD367" s="32"/>
      <c r="BG367" s="33"/>
      <c r="BH367" s="38"/>
      <c r="BI367" s="38"/>
      <c r="BJ367" s="38"/>
      <c r="BK367" s="38"/>
      <c r="BL367" s="38"/>
      <c r="BM367" s="39"/>
      <c r="BN367" s="36"/>
      <c r="BO367" s="36"/>
      <c r="BR367" s="33"/>
      <c r="BS367" s="33"/>
      <c r="BT367" s="33"/>
      <c r="BU367" s="33"/>
      <c r="BV367" s="33"/>
      <c r="BW367" s="33"/>
      <c r="BX367" s="33"/>
      <c r="BY367" s="33"/>
      <c r="BZ367" s="33"/>
      <c r="CA367" s="33"/>
      <c r="CB367" s="33"/>
      <c r="CC367" s="37"/>
    </row>
    <row r="368" spans="2:81" ht="14.4" x14ac:dyDescent="0.3">
      <c r="B368" s="19"/>
      <c r="C368" s="143"/>
      <c r="D368" s="19"/>
      <c r="E368" s="143"/>
      <c r="F368" s="143"/>
      <c r="G368" s="143"/>
      <c r="H368" s="19"/>
      <c r="J368" s="140"/>
      <c r="N368" s="15"/>
      <c r="AH368" s="20"/>
      <c r="AI368" s="30"/>
      <c r="AP368" s="20"/>
      <c r="AU368" s="20"/>
      <c r="AV368" s="20"/>
      <c r="BD368" s="32"/>
      <c r="BG368" s="33"/>
      <c r="BH368" s="38"/>
      <c r="BI368" s="38"/>
      <c r="BJ368" s="38"/>
      <c r="BK368" s="38"/>
      <c r="BL368" s="38"/>
      <c r="BM368" s="39"/>
      <c r="BN368" s="36"/>
      <c r="BO368" s="36"/>
      <c r="BR368" s="33"/>
      <c r="BS368" s="33"/>
      <c r="BT368" s="33"/>
      <c r="BU368" s="33"/>
      <c r="BV368" s="33"/>
      <c r="BW368" s="33"/>
      <c r="BX368" s="33"/>
      <c r="BY368" s="33"/>
      <c r="BZ368" s="33"/>
      <c r="CA368" s="33"/>
      <c r="CB368" s="33"/>
      <c r="CC368" s="37"/>
    </row>
    <row r="369" spans="2:81" ht="14.4" x14ac:dyDescent="0.3">
      <c r="B369" s="19"/>
      <c r="C369" s="143"/>
      <c r="D369" s="19"/>
      <c r="E369" s="143"/>
      <c r="F369" s="143"/>
      <c r="G369" s="143"/>
      <c r="H369" s="19"/>
      <c r="J369" s="140"/>
      <c r="N369" s="15"/>
      <c r="AH369" s="20"/>
      <c r="AI369" s="30"/>
      <c r="AP369" s="20"/>
      <c r="AU369" s="20"/>
      <c r="AV369" s="20"/>
      <c r="BD369" s="32"/>
      <c r="BG369" s="33"/>
      <c r="BH369" s="38"/>
      <c r="BI369" s="38"/>
      <c r="BJ369" s="38"/>
      <c r="BK369" s="38"/>
      <c r="BL369" s="38"/>
      <c r="BM369" s="39"/>
      <c r="BN369" s="36"/>
      <c r="BO369" s="36"/>
      <c r="BR369" s="33"/>
      <c r="BS369" s="33"/>
      <c r="BT369" s="33"/>
      <c r="BU369" s="33"/>
      <c r="BV369" s="33"/>
      <c r="BW369" s="33"/>
      <c r="BX369" s="33"/>
      <c r="BY369" s="33"/>
      <c r="BZ369" s="33"/>
      <c r="CA369" s="33"/>
      <c r="CB369" s="33"/>
      <c r="CC369" s="37"/>
    </row>
    <row r="370" spans="2:81" ht="14.4" x14ac:dyDescent="0.3">
      <c r="B370" s="19"/>
      <c r="C370" s="143"/>
      <c r="D370" s="19"/>
      <c r="E370" s="143"/>
      <c r="F370" s="143"/>
      <c r="G370" s="143"/>
      <c r="H370" s="19"/>
      <c r="J370" s="140"/>
      <c r="N370" s="15"/>
      <c r="AH370" s="20"/>
      <c r="AI370" s="30"/>
      <c r="AP370" s="20"/>
      <c r="AU370" s="20"/>
      <c r="AV370" s="20"/>
      <c r="BD370" s="32"/>
      <c r="BG370" s="33"/>
      <c r="BH370" s="38"/>
      <c r="BI370" s="38"/>
      <c r="BJ370" s="38"/>
      <c r="BK370" s="38"/>
      <c r="BL370" s="38"/>
      <c r="BM370" s="39"/>
      <c r="BN370" s="36"/>
      <c r="BO370" s="36"/>
      <c r="BR370" s="33"/>
      <c r="BS370" s="33"/>
      <c r="BT370" s="33"/>
      <c r="BU370" s="33"/>
      <c r="BV370" s="33"/>
      <c r="BW370" s="33"/>
      <c r="BX370" s="33"/>
      <c r="BY370" s="33"/>
      <c r="BZ370" s="33"/>
      <c r="CA370" s="33"/>
      <c r="CB370" s="33"/>
      <c r="CC370" s="37"/>
    </row>
    <row r="371" spans="2:81" ht="14.4" x14ac:dyDescent="0.3">
      <c r="B371" s="19"/>
      <c r="C371" s="72"/>
      <c r="D371" s="19"/>
      <c r="E371" s="143"/>
      <c r="F371" s="143"/>
      <c r="G371" s="143"/>
      <c r="H371" s="19"/>
      <c r="J371" s="140"/>
      <c r="N371" s="15"/>
      <c r="AH371" s="20"/>
      <c r="AI371" s="30"/>
      <c r="AP371" s="20"/>
      <c r="AU371" s="20"/>
      <c r="AV371" s="20"/>
      <c r="BD371" s="32"/>
      <c r="BG371" s="33"/>
      <c r="BH371" s="38"/>
      <c r="BI371" s="38"/>
      <c r="BJ371" s="38"/>
      <c r="BK371" s="38"/>
      <c r="BL371" s="38"/>
      <c r="BM371" s="39"/>
      <c r="BN371" s="36"/>
      <c r="BO371" s="36"/>
      <c r="BR371" s="33"/>
      <c r="BS371" s="33"/>
      <c r="BT371" s="33"/>
      <c r="BU371" s="33"/>
      <c r="BV371" s="33"/>
      <c r="BW371" s="33"/>
      <c r="BX371" s="33"/>
      <c r="BY371" s="33"/>
      <c r="BZ371" s="33"/>
      <c r="CA371" s="33"/>
      <c r="CB371" s="33"/>
      <c r="CC371" s="37"/>
    </row>
    <row r="372" spans="2:81" ht="14.4" x14ac:dyDescent="0.3">
      <c r="B372" s="19"/>
      <c r="C372" s="144"/>
      <c r="D372" s="19"/>
      <c r="E372" s="144"/>
      <c r="F372" s="143"/>
      <c r="G372" s="143"/>
      <c r="H372" s="19"/>
      <c r="J372" s="140"/>
      <c r="N372" s="15"/>
      <c r="AH372" s="20"/>
      <c r="AI372" s="30"/>
      <c r="AP372" s="20"/>
      <c r="AU372" s="20"/>
      <c r="AV372" s="20"/>
      <c r="BD372" s="32"/>
      <c r="BG372" s="33"/>
      <c r="BH372" s="38"/>
      <c r="BI372" s="38"/>
      <c r="BJ372" s="38"/>
      <c r="BK372" s="38"/>
      <c r="BL372" s="38"/>
      <c r="BM372" s="39"/>
      <c r="BN372" s="36"/>
      <c r="BO372" s="36"/>
      <c r="BR372" s="33"/>
      <c r="BS372" s="33"/>
      <c r="BT372" s="33"/>
      <c r="BU372" s="33"/>
      <c r="BV372" s="33"/>
      <c r="BW372" s="33"/>
      <c r="BX372" s="33"/>
      <c r="BY372" s="33"/>
      <c r="BZ372" s="33"/>
      <c r="CA372" s="33"/>
      <c r="CB372" s="33"/>
      <c r="CC372" s="37"/>
    </row>
    <row r="373" spans="2:81" ht="14.4" x14ac:dyDescent="0.3">
      <c r="B373" s="19"/>
      <c r="C373" s="72"/>
      <c r="D373" s="19"/>
      <c r="E373" s="143"/>
      <c r="F373" s="143"/>
      <c r="G373" s="143"/>
      <c r="H373" s="19"/>
      <c r="J373" s="140"/>
      <c r="N373" s="15"/>
      <c r="AH373" s="20"/>
      <c r="AI373" s="30"/>
      <c r="AP373" s="20"/>
      <c r="AU373" s="20"/>
      <c r="AV373" s="20"/>
      <c r="BD373" s="32"/>
      <c r="BG373" s="33"/>
      <c r="BH373" s="38"/>
      <c r="BI373" s="38"/>
      <c r="BJ373" s="38"/>
      <c r="BK373" s="38"/>
      <c r="BL373" s="38"/>
      <c r="BM373" s="39"/>
      <c r="BN373" s="36"/>
      <c r="BO373" s="36"/>
      <c r="BR373" s="33"/>
      <c r="BS373" s="33"/>
      <c r="BT373" s="33"/>
      <c r="BU373" s="33"/>
      <c r="BV373" s="33"/>
      <c r="BW373" s="33"/>
      <c r="BX373" s="33"/>
      <c r="BY373" s="33"/>
      <c r="BZ373" s="33"/>
      <c r="CA373" s="33"/>
      <c r="CB373" s="33"/>
      <c r="CC373" s="37"/>
    </row>
    <row r="374" spans="2:81" ht="14.4" x14ac:dyDescent="0.3">
      <c r="B374" s="19"/>
      <c r="C374" s="72"/>
      <c r="D374" s="19"/>
      <c r="E374" s="143"/>
      <c r="F374" s="143"/>
      <c r="G374" s="143"/>
      <c r="H374" s="19"/>
      <c r="J374" s="140"/>
      <c r="N374" s="15"/>
      <c r="AH374" s="20"/>
      <c r="AI374" s="30"/>
      <c r="AP374" s="20"/>
      <c r="AU374" s="20"/>
      <c r="AV374" s="20"/>
      <c r="BD374" s="32"/>
      <c r="BG374" s="33"/>
      <c r="BH374" s="38"/>
      <c r="BI374" s="38"/>
      <c r="BJ374" s="38"/>
      <c r="BK374" s="38"/>
      <c r="BL374" s="38"/>
      <c r="BM374" s="39"/>
      <c r="BN374" s="36"/>
      <c r="BO374" s="36"/>
      <c r="BR374" s="33"/>
      <c r="BS374" s="33"/>
      <c r="BT374" s="33"/>
      <c r="BU374" s="33"/>
      <c r="BV374" s="33"/>
      <c r="BW374" s="33"/>
      <c r="BX374" s="33"/>
      <c r="BY374" s="33"/>
      <c r="BZ374" s="33"/>
      <c r="CA374" s="33"/>
      <c r="CB374" s="33"/>
      <c r="CC374" s="37"/>
    </row>
    <row r="375" spans="2:81" ht="14.4" x14ac:dyDescent="0.3">
      <c r="B375" s="19"/>
      <c r="C375" s="143"/>
      <c r="D375" s="19"/>
      <c r="E375" s="143"/>
      <c r="F375" s="143"/>
      <c r="G375" s="143"/>
      <c r="H375" s="19"/>
      <c r="J375" s="140"/>
      <c r="N375" s="15"/>
      <c r="AH375" s="20"/>
      <c r="AI375" s="30"/>
      <c r="AP375" s="20"/>
      <c r="AU375" s="20"/>
      <c r="AV375" s="20"/>
      <c r="BD375" s="32"/>
      <c r="BG375" s="33"/>
      <c r="BH375" s="38"/>
      <c r="BI375" s="38"/>
      <c r="BJ375" s="38"/>
      <c r="BK375" s="38"/>
      <c r="BL375" s="38"/>
      <c r="BM375" s="39"/>
      <c r="BN375" s="36"/>
      <c r="BO375" s="36"/>
      <c r="BR375" s="33"/>
      <c r="BS375" s="33"/>
      <c r="BT375" s="33"/>
      <c r="BU375" s="33"/>
      <c r="BV375" s="33"/>
      <c r="BW375" s="33"/>
      <c r="BX375" s="33"/>
      <c r="BY375" s="33"/>
      <c r="BZ375" s="33"/>
      <c r="CA375" s="33"/>
      <c r="CB375" s="33"/>
      <c r="CC375" s="37"/>
    </row>
    <row r="376" spans="2:81" ht="14.4" x14ac:dyDescent="0.3">
      <c r="B376" s="19"/>
      <c r="C376" s="143"/>
      <c r="D376" s="19"/>
      <c r="E376" s="143"/>
      <c r="F376" s="143"/>
      <c r="G376" s="143"/>
      <c r="H376" s="19"/>
      <c r="J376" s="140"/>
      <c r="N376" s="15"/>
      <c r="AH376" s="20"/>
      <c r="AI376" s="30"/>
      <c r="AP376" s="20"/>
      <c r="AU376" s="20"/>
      <c r="AV376" s="20"/>
      <c r="BD376" s="32"/>
      <c r="BG376" s="33"/>
      <c r="BH376" s="38"/>
      <c r="BI376" s="38"/>
      <c r="BJ376" s="38"/>
      <c r="BK376" s="38"/>
      <c r="BL376" s="38"/>
      <c r="BM376" s="39"/>
      <c r="BN376" s="36"/>
      <c r="BO376" s="36"/>
      <c r="BR376" s="33"/>
      <c r="BS376" s="33"/>
      <c r="BT376" s="33"/>
      <c r="BU376" s="33"/>
      <c r="BV376" s="33"/>
      <c r="BW376" s="33"/>
      <c r="BX376" s="33"/>
      <c r="BY376" s="33"/>
      <c r="BZ376" s="33"/>
      <c r="CA376" s="33"/>
      <c r="CB376" s="33"/>
      <c r="CC376" s="37"/>
    </row>
    <row r="377" spans="2:81" ht="14.4" x14ac:dyDescent="0.3">
      <c r="B377" s="19"/>
      <c r="C377" s="143"/>
      <c r="D377" s="19"/>
      <c r="E377" s="143"/>
      <c r="F377" s="143"/>
      <c r="G377" s="143"/>
      <c r="H377" s="19"/>
      <c r="J377" s="140"/>
      <c r="N377" s="15"/>
      <c r="AH377" s="20"/>
      <c r="AI377" s="30"/>
      <c r="AP377" s="20"/>
      <c r="AU377" s="20"/>
      <c r="AV377" s="20"/>
      <c r="BD377" s="32"/>
      <c r="BG377" s="33"/>
      <c r="BH377" s="38"/>
      <c r="BI377" s="38"/>
      <c r="BJ377" s="38"/>
      <c r="BK377" s="38"/>
      <c r="BL377" s="38"/>
      <c r="BM377" s="39"/>
      <c r="BN377" s="36"/>
      <c r="BO377" s="36"/>
      <c r="BR377" s="33"/>
      <c r="BS377" s="33"/>
      <c r="BT377" s="33"/>
      <c r="BU377" s="33"/>
      <c r="BV377" s="33"/>
      <c r="BW377" s="33"/>
      <c r="BX377" s="33"/>
      <c r="BY377" s="33"/>
      <c r="BZ377" s="33"/>
      <c r="CA377" s="33"/>
      <c r="CB377" s="33"/>
      <c r="CC377" s="37"/>
    </row>
    <row r="378" spans="2:81" ht="14.4" x14ac:dyDescent="0.3">
      <c r="B378" s="19"/>
      <c r="C378" s="144"/>
      <c r="D378" s="19"/>
      <c r="E378" s="144"/>
      <c r="F378" s="143"/>
      <c r="G378" s="143"/>
      <c r="H378" s="19"/>
      <c r="J378" s="140"/>
      <c r="N378" s="15"/>
      <c r="AH378" s="20"/>
      <c r="AI378" s="30"/>
      <c r="AP378" s="20"/>
      <c r="AU378" s="20"/>
      <c r="AV378" s="20"/>
      <c r="BD378" s="32"/>
      <c r="BG378" s="33"/>
      <c r="BH378" s="38"/>
      <c r="BI378" s="38"/>
      <c r="BJ378" s="38"/>
      <c r="BK378" s="38"/>
      <c r="BL378" s="38"/>
      <c r="BM378" s="39"/>
      <c r="BN378" s="36"/>
      <c r="BO378" s="36"/>
      <c r="BR378" s="33"/>
      <c r="BS378" s="33"/>
      <c r="BT378" s="33"/>
      <c r="BU378" s="33"/>
      <c r="BV378" s="33"/>
      <c r="BW378" s="33"/>
      <c r="BX378" s="33"/>
      <c r="BY378" s="33"/>
      <c r="BZ378" s="33"/>
      <c r="CA378" s="33"/>
      <c r="CB378" s="33"/>
      <c r="CC378" s="37"/>
    </row>
    <row r="379" spans="2:81" ht="14.4" x14ac:dyDescent="0.3">
      <c r="B379" s="19"/>
      <c r="C379" s="143"/>
      <c r="D379" s="19"/>
      <c r="E379" s="143"/>
      <c r="F379" s="143"/>
      <c r="G379" s="143"/>
      <c r="H379" s="19"/>
      <c r="J379" s="140"/>
      <c r="N379" s="15"/>
      <c r="AH379" s="20"/>
      <c r="AI379" s="30"/>
      <c r="AP379" s="20"/>
      <c r="AU379" s="20"/>
      <c r="AV379" s="20"/>
      <c r="BD379" s="32"/>
      <c r="BG379" s="33"/>
      <c r="BH379" s="38"/>
      <c r="BI379" s="38"/>
      <c r="BJ379" s="38"/>
      <c r="BK379" s="38"/>
      <c r="BL379" s="38"/>
      <c r="BM379" s="39"/>
      <c r="BN379" s="36"/>
      <c r="BO379" s="36"/>
      <c r="BR379" s="33"/>
      <c r="BS379" s="33"/>
      <c r="BT379" s="33"/>
      <c r="BU379" s="33"/>
      <c r="BV379" s="33"/>
      <c r="BW379" s="33"/>
      <c r="BX379" s="33"/>
      <c r="BY379" s="33"/>
      <c r="BZ379" s="33"/>
      <c r="CA379" s="33"/>
      <c r="CB379" s="33"/>
      <c r="CC379" s="37"/>
    </row>
    <row r="380" spans="2:81" ht="14.4" x14ac:dyDescent="0.3">
      <c r="B380" s="19"/>
      <c r="C380" s="72"/>
      <c r="D380" s="19"/>
      <c r="E380" s="143"/>
      <c r="F380" s="143"/>
      <c r="G380" s="143"/>
      <c r="H380" s="19"/>
      <c r="J380" s="140"/>
      <c r="N380" s="15"/>
      <c r="AH380" s="20"/>
      <c r="AI380" s="30"/>
      <c r="AP380" s="20"/>
      <c r="AU380" s="20"/>
      <c r="AV380" s="20"/>
      <c r="BD380" s="32"/>
      <c r="BG380" s="33"/>
      <c r="BH380" s="38"/>
      <c r="BI380" s="38"/>
      <c r="BJ380" s="38"/>
      <c r="BK380" s="38"/>
      <c r="BL380" s="38"/>
      <c r="BM380" s="39"/>
      <c r="BN380" s="36"/>
      <c r="BO380" s="36"/>
      <c r="BR380" s="33"/>
      <c r="BS380" s="33"/>
      <c r="BT380" s="33"/>
      <c r="BU380" s="33"/>
      <c r="BV380" s="33"/>
      <c r="BW380" s="33"/>
      <c r="BX380" s="33"/>
      <c r="BY380" s="33"/>
      <c r="BZ380" s="33"/>
      <c r="CA380" s="33"/>
      <c r="CB380" s="33"/>
      <c r="CC380" s="37"/>
    </row>
    <row r="381" spans="2:81" ht="14.4" x14ac:dyDescent="0.3">
      <c r="B381" s="19"/>
      <c r="C381" s="144"/>
      <c r="D381" s="19"/>
      <c r="E381" s="144"/>
      <c r="F381" s="143"/>
      <c r="G381" s="143"/>
      <c r="H381" s="19"/>
      <c r="J381" s="140"/>
      <c r="N381" s="15"/>
      <c r="AH381" s="20"/>
      <c r="AI381" s="30"/>
      <c r="AP381" s="20"/>
      <c r="AU381" s="20"/>
      <c r="AV381" s="20"/>
      <c r="BD381" s="32"/>
      <c r="BG381" s="33"/>
      <c r="BH381" s="38"/>
      <c r="BI381" s="38"/>
      <c r="BJ381" s="38"/>
      <c r="BK381" s="38"/>
      <c r="BL381" s="38"/>
      <c r="BM381" s="39"/>
      <c r="BN381" s="36"/>
      <c r="BO381" s="36"/>
      <c r="BR381" s="33"/>
      <c r="BS381" s="33"/>
      <c r="BT381" s="33"/>
      <c r="BU381" s="33"/>
      <c r="BV381" s="33"/>
      <c r="BW381" s="33"/>
      <c r="BX381" s="33"/>
      <c r="BY381" s="33"/>
      <c r="BZ381" s="33"/>
      <c r="CA381" s="33"/>
      <c r="CB381" s="33"/>
      <c r="CC381" s="37"/>
    </row>
    <row r="382" spans="2:81" ht="14.4" x14ac:dyDescent="0.3">
      <c r="B382" s="19"/>
      <c r="C382" s="144"/>
      <c r="D382" s="19"/>
      <c r="E382" s="144"/>
      <c r="F382" s="143"/>
      <c r="G382" s="143"/>
      <c r="H382" s="19"/>
      <c r="J382" s="140"/>
      <c r="N382" s="15"/>
      <c r="AH382" s="20"/>
      <c r="AI382" s="30"/>
      <c r="AP382" s="20"/>
      <c r="AU382" s="20"/>
      <c r="AV382" s="20"/>
      <c r="BD382" s="32"/>
      <c r="BG382" s="33"/>
      <c r="BH382" s="38"/>
      <c r="BI382" s="38"/>
      <c r="BJ382" s="38"/>
      <c r="BK382" s="38"/>
      <c r="BL382" s="38"/>
      <c r="BM382" s="39"/>
      <c r="BN382" s="36"/>
      <c r="BO382" s="36"/>
      <c r="BR382" s="33"/>
      <c r="BS382" s="33"/>
      <c r="BT382" s="33"/>
      <c r="BU382" s="33"/>
      <c r="BV382" s="33"/>
      <c r="BW382" s="33"/>
      <c r="BX382" s="33"/>
      <c r="BY382" s="33"/>
      <c r="BZ382" s="33"/>
      <c r="CA382" s="33"/>
      <c r="CB382" s="33"/>
      <c r="CC382" s="37"/>
    </row>
    <row r="383" spans="2:81" ht="14.4" x14ac:dyDescent="0.3">
      <c r="B383" s="19"/>
      <c r="C383" s="144"/>
      <c r="D383" s="19"/>
      <c r="E383" s="144"/>
      <c r="F383" s="143"/>
      <c r="G383" s="143"/>
      <c r="H383" s="19"/>
      <c r="J383" s="140"/>
      <c r="N383" s="15"/>
      <c r="AH383" s="20"/>
      <c r="AI383" s="30"/>
      <c r="AP383" s="20"/>
      <c r="AU383" s="20"/>
      <c r="AV383" s="20"/>
      <c r="BD383" s="32"/>
      <c r="BG383" s="33"/>
      <c r="BH383" s="38"/>
      <c r="BI383" s="38"/>
      <c r="BJ383" s="38"/>
      <c r="BK383" s="38"/>
      <c r="BL383" s="38"/>
      <c r="BM383" s="39"/>
      <c r="BN383" s="36"/>
      <c r="BO383" s="36"/>
      <c r="BR383" s="33"/>
      <c r="BS383" s="33"/>
      <c r="BT383" s="33"/>
      <c r="BU383" s="33"/>
      <c r="BV383" s="33"/>
      <c r="BW383" s="33"/>
      <c r="BX383" s="33"/>
      <c r="BY383" s="33"/>
      <c r="BZ383" s="33"/>
      <c r="CA383" s="33"/>
      <c r="CB383" s="33"/>
      <c r="CC383" s="37"/>
    </row>
    <row r="384" spans="2:81" ht="14.4" x14ac:dyDescent="0.3">
      <c r="B384" s="19"/>
      <c r="C384" s="143"/>
      <c r="D384" s="19"/>
      <c r="E384" s="143"/>
      <c r="F384" s="143"/>
      <c r="G384" s="143"/>
      <c r="H384" s="19"/>
      <c r="J384" s="140"/>
      <c r="N384" s="15"/>
      <c r="AH384" s="20"/>
      <c r="AI384" s="30"/>
      <c r="AP384" s="20"/>
      <c r="AU384" s="20"/>
      <c r="AV384" s="20"/>
      <c r="BD384" s="32"/>
      <c r="BG384" s="33"/>
      <c r="BH384" s="38"/>
      <c r="BI384" s="38"/>
      <c r="BJ384" s="38"/>
      <c r="BK384" s="38"/>
      <c r="BL384" s="38"/>
      <c r="BM384" s="39"/>
      <c r="BN384" s="36"/>
      <c r="BO384" s="36"/>
      <c r="BR384" s="33"/>
      <c r="BS384" s="33"/>
      <c r="BT384" s="33"/>
      <c r="BU384" s="33"/>
      <c r="BV384" s="33"/>
      <c r="BW384" s="33"/>
      <c r="BX384" s="33"/>
      <c r="BY384" s="33"/>
      <c r="BZ384" s="33"/>
      <c r="CA384" s="33"/>
      <c r="CB384" s="33"/>
      <c r="CC384" s="37"/>
    </row>
    <row r="385" spans="2:81" ht="14.4" x14ac:dyDescent="0.3">
      <c r="B385" s="19"/>
      <c r="C385" s="144"/>
      <c r="D385" s="19"/>
      <c r="E385" s="144"/>
      <c r="F385" s="143"/>
      <c r="G385" s="143"/>
      <c r="H385" s="19"/>
      <c r="J385" s="140"/>
      <c r="N385" s="15"/>
      <c r="AH385" s="20"/>
      <c r="AI385" s="30"/>
      <c r="AP385" s="20"/>
      <c r="AU385" s="20"/>
      <c r="AV385" s="20"/>
      <c r="BD385" s="32"/>
      <c r="BG385" s="33"/>
      <c r="BH385" s="38"/>
      <c r="BI385" s="38"/>
      <c r="BJ385" s="38"/>
      <c r="BK385" s="38"/>
      <c r="BL385" s="38"/>
      <c r="BM385" s="39"/>
      <c r="BN385" s="36"/>
      <c r="BO385" s="36"/>
      <c r="BR385" s="33"/>
      <c r="BS385" s="33"/>
      <c r="BT385" s="33"/>
      <c r="BU385" s="33"/>
      <c r="BV385" s="33"/>
      <c r="BW385" s="33"/>
      <c r="BX385" s="33"/>
      <c r="BY385" s="33"/>
      <c r="BZ385" s="33"/>
      <c r="CA385" s="33"/>
      <c r="CB385" s="33"/>
      <c r="CC385" s="37"/>
    </row>
    <row r="386" spans="2:81" ht="14.4" x14ac:dyDescent="0.3">
      <c r="B386" s="19"/>
      <c r="C386" s="72"/>
      <c r="D386" s="19"/>
      <c r="E386" s="144"/>
      <c r="F386" s="143"/>
      <c r="G386" s="143"/>
      <c r="H386" s="19"/>
      <c r="J386" s="140"/>
      <c r="N386" s="15"/>
      <c r="AH386" s="20"/>
      <c r="AI386" s="30"/>
      <c r="AP386" s="20"/>
      <c r="AU386" s="20"/>
      <c r="AV386" s="20"/>
      <c r="BD386" s="32"/>
      <c r="BG386" s="33"/>
      <c r="BH386" s="38"/>
      <c r="BI386" s="38"/>
      <c r="BJ386" s="38"/>
      <c r="BK386" s="38"/>
      <c r="BL386" s="38"/>
      <c r="BM386" s="39"/>
      <c r="BN386" s="36"/>
      <c r="BO386" s="36"/>
      <c r="BR386" s="33"/>
      <c r="BS386" s="33"/>
      <c r="BT386" s="33"/>
      <c r="BU386" s="33"/>
      <c r="BV386" s="33"/>
      <c r="BW386" s="33"/>
      <c r="BX386" s="33"/>
      <c r="BY386" s="33"/>
      <c r="BZ386" s="33"/>
      <c r="CA386" s="33"/>
      <c r="CB386" s="33"/>
      <c r="CC386" s="37"/>
    </row>
    <row r="387" spans="2:81" ht="14.4" x14ac:dyDescent="0.3">
      <c r="B387" s="19"/>
      <c r="C387" s="143"/>
      <c r="D387" s="19"/>
      <c r="E387" s="143"/>
      <c r="F387" s="143"/>
      <c r="G387" s="143"/>
      <c r="H387" s="19"/>
      <c r="J387" s="140"/>
      <c r="N387" s="15"/>
      <c r="AH387" s="20"/>
      <c r="AI387" s="30"/>
      <c r="AP387" s="20"/>
      <c r="AU387" s="20"/>
      <c r="AV387" s="20"/>
      <c r="BD387" s="32"/>
      <c r="BG387" s="33"/>
      <c r="BH387" s="38"/>
      <c r="BI387" s="38"/>
      <c r="BJ387" s="38"/>
      <c r="BK387" s="38"/>
      <c r="BL387" s="38"/>
      <c r="BM387" s="39"/>
      <c r="BN387" s="36"/>
      <c r="BO387" s="36"/>
      <c r="BR387" s="33"/>
      <c r="BS387" s="33"/>
      <c r="BT387" s="33"/>
      <c r="BU387" s="33"/>
      <c r="BV387" s="33"/>
      <c r="BW387" s="33"/>
      <c r="BX387" s="33"/>
      <c r="BY387" s="33"/>
      <c r="BZ387" s="33"/>
      <c r="CA387" s="33"/>
      <c r="CB387" s="33"/>
      <c r="CC387" s="37"/>
    </row>
    <row r="388" spans="2:81" ht="14.4" x14ac:dyDescent="0.3">
      <c r="B388" s="19"/>
      <c r="C388" s="143"/>
      <c r="D388" s="19"/>
      <c r="E388" s="143"/>
      <c r="F388" s="143"/>
      <c r="G388" s="143"/>
      <c r="H388" s="19"/>
      <c r="J388" s="140"/>
      <c r="N388" s="15"/>
      <c r="AH388" s="20"/>
      <c r="AI388" s="30"/>
      <c r="AP388" s="20"/>
      <c r="AU388" s="20"/>
      <c r="AV388" s="20"/>
      <c r="BD388" s="32"/>
      <c r="BG388" s="33"/>
      <c r="BH388" s="38"/>
      <c r="BI388" s="38"/>
      <c r="BJ388" s="38"/>
      <c r="BK388" s="38"/>
      <c r="BL388" s="38"/>
      <c r="BM388" s="39"/>
      <c r="BN388" s="36"/>
      <c r="BO388" s="36"/>
      <c r="BR388" s="33"/>
      <c r="BS388" s="33"/>
      <c r="BT388" s="33"/>
      <c r="BU388" s="33"/>
      <c r="BV388" s="33"/>
      <c r="BW388" s="33"/>
      <c r="BX388" s="33"/>
      <c r="BY388" s="33"/>
      <c r="BZ388" s="33"/>
      <c r="CA388" s="33"/>
      <c r="CB388" s="33"/>
      <c r="CC388" s="37"/>
    </row>
    <row r="389" spans="2:81" ht="14.4" x14ac:dyDescent="0.3">
      <c r="B389" s="19"/>
      <c r="C389" s="143"/>
      <c r="D389" s="19"/>
      <c r="E389" s="143"/>
      <c r="F389" s="143"/>
      <c r="G389" s="143"/>
      <c r="H389" s="19"/>
      <c r="J389" s="140"/>
      <c r="N389" s="15"/>
      <c r="AH389" s="20"/>
      <c r="AI389" s="30"/>
      <c r="AP389" s="20"/>
      <c r="AU389" s="20"/>
      <c r="AV389" s="20"/>
      <c r="BD389" s="32"/>
      <c r="BG389" s="33"/>
      <c r="BH389" s="38"/>
      <c r="BI389" s="38"/>
      <c r="BJ389" s="38"/>
      <c r="BK389" s="38"/>
      <c r="BL389" s="38"/>
      <c r="BM389" s="39"/>
      <c r="BN389" s="36"/>
      <c r="BO389" s="36"/>
      <c r="BR389" s="33"/>
      <c r="BS389" s="33"/>
      <c r="BT389" s="33"/>
      <c r="BU389" s="33"/>
      <c r="BV389" s="33"/>
      <c r="BW389" s="33"/>
      <c r="BX389" s="33"/>
      <c r="BY389" s="33"/>
      <c r="BZ389" s="33"/>
      <c r="CA389" s="33"/>
      <c r="CB389" s="33"/>
      <c r="CC389" s="37"/>
    </row>
    <row r="390" spans="2:81" ht="14.4" x14ac:dyDescent="0.3">
      <c r="B390" s="19"/>
      <c r="C390" s="144"/>
      <c r="D390" s="19"/>
      <c r="E390" s="144"/>
      <c r="F390" s="143"/>
      <c r="G390" s="143"/>
      <c r="H390" s="19"/>
      <c r="J390" s="140"/>
      <c r="N390" s="15"/>
      <c r="AH390" s="20"/>
      <c r="AI390" s="30"/>
      <c r="AP390" s="20"/>
      <c r="AU390" s="20"/>
      <c r="AV390" s="20"/>
      <c r="BD390" s="32"/>
      <c r="BG390" s="33"/>
      <c r="BH390" s="38"/>
      <c r="BI390" s="38"/>
      <c r="BJ390" s="38"/>
      <c r="BK390" s="38"/>
      <c r="BL390" s="38"/>
      <c r="BM390" s="39"/>
      <c r="BN390" s="36"/>
      <c r="BO390" s="36"/>
      <c r="BR390" s="33"/>
      <c r="BS390" s="33"/>
      <c r="BT390" s="33"/>
      <c r="BU390" s="33"/>
      <c r="BV390" s="33"/>
      <c r="BW390" s="33"/>
      <c r="BX390" s="33"/>
      <c r="BY390" s="33"/>
      <c r="BZ390" s="33"/>
      <c r="CA390" s="33"/>
      <c r="CB390" s="33"/>
      <c r="CC390" s="37"/>
    </row>
    <row r="391" spans="2:81" ht="14.4" x14ac:dyDescent="0.3">
      <c r="B391" s="19"/>
      <c r="C391" s="72"/>
      <c r="D391" s="19"/>
      <c r="E391" s="144"/>
      <c r="F391" s="143"/>
      <c r="G391" s="143"/>
      <c r="H391" s="19"/>
      <c r="J391" s="140"/>
      <c r="N391" s="15"/>
      <c r="AH391" s="20"/>
      <c r="AI391" s="30"/>
      <c r="AP391" s="20"/>
      <c r="AU391" s="20"/>
      <c r="AV391" s="20"/>
      <c r="BD391" s="32"/>
      <c r="BG391" s="33"/>
      <c r="BH391" s="38"/>
      <c r="BI391" s="38"/>
      <c r="BJ391" s="38"/>
      <c r="BK391" s="38"/>
      <c r="BL391" s="38"/>
      <c r="BM391" s="39"/>
      <c r="BN391" s="36"/>
      <c r="BO391" s="36"/>
      <c r="BR391" s="33"/>
      <c r="BS391" s="33"/>
      <c r="BT391" s="33"/>
      <c r="BU391" s="33"/>
      <c r="BV391" s="33"/>
      <c r="BW391" s="33"/>
      <c r="BX391" s="33"/>
      <c r="BY391" s="33"/>
      <c r="BZ391" s="33"/>
      <c r="CA391" s="33"/>
      <c r="CB391" s="33"/>
      <c r="CC391" s="37"/>
    </row>
    <row r="392" spans="2:81" ht="14.4" x14ac:dyDescent="0.3">
      <c r="B392" s="19"/>
      <c r="C392" s="144"/>
      <c r="D392" s="19"/>
      <c r="E392" s="144"/>
      <c r="F392" s="143"/>
      <c r="G392" s="143"/>
      <c r="H392" s="19"/>
      <c r="J392" s="140"/>
      <c r="N392" s="15"/>
      <c r="AH392" s="20"/>
      <c r="AI392" s="30"/>
      <c r="AP392" s="20"/>
      <c r="AU392" s="20"/>
      <c r="AV392" s="20"/>
      <c r="BD392" s="32"/>
      <c r="BG392" s="33"/>
      <c r="BH392" s="38"/>
      <c r="BI392" s="38"/>
      <c r="BJ392" s="38"/>
      <c r="BK392" s="38"/>
      <c r="BL392" s="38"/>
      <c r="BM392" s="39"/>
      <c r="BN392" s="36"/>
      <c r="BO392" s="36"/>
      <c r="BR392" s="33"/>
      <c r="BS392" s="33"/>
      <c r="BT392" s="33"/>
      <c r="BU392" s="33"/>
      <c r="BV392" s="33"/>
      <c r="BW392" s="33"/>
      <c r="BX392" s="33"/>
      <c r="BY392" s="33"/>
      <c r="BZ392" s="33"/>
      <c r="CA392" s="33"/>
      <c r="CB392" s="33"/>
      <c r="CC392" s="37"/>
    </row>
    <row r="393" spans="2:81" ht="14.4" x14ac:dyDescent="0.3">
      <c r="B393" s="19"/>
      <c r="C393" s="144"/>
      <c r="D393" s="19"/>
      <c r="E393" s="144"/>
      <c r="F393" s="143"/>
      <c r="G393" s="143"/>
      <c r="H393" s="19"/>
      <c r="J393" s="140"/>
      <c r="N393" s="15"/>
      <c r="AH393" s="20"/>
      <c r="AI393" s="30"/>
      <c r="AP393" s="20"/>
      <c r="AU393" s="20"/>
      <c r="AV393" s="20"/>
      <c r="BD393" s="32"/>
      <c r="BG393" s="33"/>
      <c r="BH393" s="38"/>
      <c r="BI393" s="38"/>
      <c r="BJ393" s="38"/>
      <c r="BK393" s="38"/>
      <c r="BL393" s="38"/>
      <c r="BM393" s="39"/>
      <c r="BN393" s="36"/>
      <c r="BO393" s="36"/>
      <c r="BR393" s="33"/>
      <c r="BS393" s="33"/>
      <c r="BT393" s="33"/>
      <c r="BU393" s="33"/>
      <c r="BV393" s="33"/>
      <c r="BW393" s="33"/>
      <c r="BX393" s="33"/>
      <c r="BY393" s="33"/>
      <c r="BZ393" s="33"/>
      <c r="CA393" s="33"/>
      <c r="CB393" s="33"/>
      <c r="CC393" s="37"/>
    </row>
    <row r="394" spans="2:81" ht="14.4" x14ac:dyDescent="0.3">
      <c r="B394" s="19"/>
      <c r="C394" s="143"/>
      <c r="D394" s="19"/>
      <c r="E394" s="143"/>
      <c r="F394" s="143"/>
      <c r="G394" s="143"/>
      <c r="H394" s="19"/>
      <c r="J394" s="140"/>
      <c r="N394" s="15"/>
      <c r="AH394" s="20"/>
      <c r="AI394" s="30"/>
      <c r="AP394" s="20"/>
      <c r="AU394" s="20"/>
      <c r="AV394" s="20"/>
      <c r="BD394" s="32"/>
      <c r="BG394" s="33"/>
      <c r="BH394" s="38"/>
      <c r="BI394" s="38"/>
      <c r="BJ394" s="38"/>
      <c r="BK394" s="38"/>
      <c r="BL394" s="38"/>
      <c r="BM394" s="39"/>
      <c r="BN394" s="36"/>
      <c r="BO394" s="36"/>
      <c r="BR394" s="33"/>
      <c r="BS394" s="33"/>
      <c r="BT394" s="33"/>
      <c r="BU394" s="33"/>
      <c r="BV394" s="33"/>
      <c r="BW394" s="33"/>
      <c r="BX394" s="33"/>
      <c r="BY394" s="33"/>
      <c r="BZ394" s="33"/>
      <c r="CA394" s="33"/>
      <c r="CB394" s="33"/>
      <c r="CC394" s="37"/>
    </row>
    <row r="395" spans="2:81" ht="14.4" x14ac:dyDescent="0.3">
      <c r="B395" s="19"/>
      <c r="C395" s="143"/>
      <c r="D395" s="19"/>
      <c r="E395" s="144"/>
      <c r="F395" s="143"/>
      <c r="G395" s="143"/>
      <c r="H395" s="19"/>
      <c r="J395" s="140"/>
      <c r="N395" s="15"/>
      <c r="AH395" s="20"/>
      <c r="AI395" s="30"/>
      <c r="AP395" s="20"/>
      <c r="AU395" s="20"/>
      <c r="AV395" s="20"/>
      <c r="BD395" s="32"/>
      <c r="BG395" s="33"/>
      <c r="BH395" s="38"/>
      <c r="BI395" s="38"/>
      <c r="BJ395" s="38"/>
      <c r="BK395" s="38"/>
      <c r="BL395" s="38"/>
      <c r="BM395" s="39"/>
      <c r="BN395" s="36"/>
      <c r="BO395" s="36"/>
      <c r="BR395" s="33"/>
      <c r="BS395" s="33"/>
      <c r="BT395" s="33"/>
      <c r="BU395" s="33"/>
      <c r="BV395" s="33"/>
      <c r="BW395" s="33"/>
      <c r="BX395" s="33"/>
      <c r="BY395" s="33"/>
      <c r="BZ395" s="33"/>
      <c r="CA395" s="33"/>
      <c r="CB395" s="33"/>
      <c r="CC395" s="37"/>
    </row>
    <row r="396" spans="2:81" ht="14.4" x14ac:dyDescent="0.3">
      <c r="B396" s="19"/>
      <c r="C396" s="143"/>
      <c r="D396" s="19"/>
      <c r="E396" s="143"/>
      <c r="F396" s="143"/>
      <c r="G396" s="143"/>
      <c r="H396" s="19"/>
      <c r="J396" s="140"/>
      <c r="N396" s="15"/>
      <c r="AH396" s="20"/>
      <c r="AI396" s="30"/>
      <c r="AP396" s="20"/>
      <c r="AU396" s="20"/>
      <c r="AV396" s="20"/>
      <c r="BD396" s="32"/>
      <c r="BG396" s="33"/>
      <c r="BH396" s="38"/>
      <c r="BI396" s="38"/>
      <c r="BJ396" s="38"/>
      <c r="BK396" s="38"/>
      <c r="BL396" s="38"/>
      <c r="BM396" s="39"/>
      <c r="BN396" s="36"/>
      <c r="BO396" s="36"/>
      <c r="BR396" s="33"/>
      <c r="BS396" s="33"/>
      <c r="BT396" s="33"/>
      <c r="BU396" s="33"/>
      <c r="BV396" s="33"/>
      <c r="BW396" s="33"/>
      <c r="BX396" s="33"/>
      <c r="BY396" s="33"/>
      <c r="BZ396" s="33"/>
      <c r="CA396" s="33"/>
      <c r="CB396" s="33"/>
      <c r="CC396" s="37"/>
    </row>
    <row r="397" spans="2:81" ht="14.4" x14ac:dyDescent="0.3">
      <c r="B397" s="19"/>
      <c r="C397" s="143"/>
      <c r="D397" s="19"/>
      <c r="E397" s="144"/>
      <c r="F397" s="143"/>
      <c r="G397" s="143"/>
      <c r="H397" s="19"/>
      <c r="J397" s="140"/>
      <c r="N397" s="15"/>
      <c r="AH397" s="20"/>
      <c r="AI397" s="30"/>
      <c r="AP397" s="20"/>
      <c r="AU397" s="20"/>
      <c r="AV397" s="20"/>
      <c r="BD397" s="32"/>
      <c r="BG397" s="33"/>
      <c r="BH397" s="38"/>
      <c r="BI397" s="38"/>
      <c r="BJ397" s="38"/>
      <c r="BK397" s="38"/>
      <c r="BL397" s="38"/>
      <c r="BM397" s="39"/>
      <c r="BN397" s="36"/>
      <c r="BO397" s="36"/>
      <c r="BR397" s="33"/>
      <c r="BS397" s="33"/>
      <c r="BT397" s="33"/>
      <c r="BU397" s="33"/>
      <c r="BV397" s="33"/>
      <c r="BW397" s="33"/>
      <c r="BX397" s="33"/>
      <c r="BY397" s="33"/>
      <c r="BZ397" s="33"/>
      <c r="CA397" s="33"/>
      <c r="CB397" s="33"/>
      <c r="CC397" s="37"/>
    </row>
    <row r="398" spans="2:81" ht="14.4" x14ac:dyDescent="0.3">
      <c r="B398" s="19"/>
      <c r="C398" s="143"/>
      <c r="D398" s="19"/>
      <c r="E398" s="143"/>
      <c r="F398" s="143"/>
      <c r="G398" s="143"/>
      <c r="H398" s="19"/>
      <c r="J398" s="140"/>
      <c r="N398" s="15"/>
      <c r="AH398" s="20"/>
      <c r="AI398" s="30"/>
      <c r="AP398" s="20"/>
      <c r="AU398" s="20"/>
      <c r="AV398" s="20"/>
      <c r="BD398" s="32"/>
      <c r="BG398" s="33"/>
      <c r="BH398" s="38"/>
      <c r="BI398" s="38"/>
      <c r="BJ398" s="38"/>
      <c r="BK398" s="38"/>
      <c r="BL398" s="38"/>
      <c r="BM398" s="39"/>
      <c r="BN398" s="36"/>
      <c r="BO398" s="36"/>
      <c r="BR398" s="33"/>
      <c r="BS398" s="33"/>
      <c r="BT398" s="33"/>
      <c r="BU398" s="33"/>
      <c r="BV398" s="33"/>
      <c r="BW398" s="33"/>
      <c r="BX398" s="33"/>
      <c r="BY398" s="33"/>
      <c r="BZ398" s="33"/>
      <c r="CA398" s="33"/>
      <c r="CB398" s="33"/>
      <c r="CC398" s="37"/>
    </row>
    <row r="399" spans="2:81" ht="14.4" x14ac:dyDescent="0.3">
      <c r="B399" s="19"/>
      <c r="C399" s="143"/>
      <c r="D399" s="19"/>
      <c r="E399" s="143"/>
      <c r="F399" s="143"/>
      <c r="G399" s="143"/>
      <c r="H399" s="19"/>
      <c r="J399" s="140"/>
      <c r="N399" s="15"/>
      <c r="AH399" s="20"/>
      <c r="AI399" s="30"/>
      <c r="AP399" s="20"/>
      <c r="AU399" s="20"/>
      <c r="AV399" s="20"/>
      <c r="BD399" s="32"/>
      <c r="BG399" s="33"/>
      <c r="BH399" s="38"/>
      <c r="BI399" s="38"/>
      <c r="BJ399" s="38"/>
      <c r="BK399" s="38"/>
      <c r="BL399" s="38"/>
      <c r="BM399" s="39"/>
      <c r="BN399" s="36"/>
      <c r="BO399" s="36"/>
      <c r="BR399" s="33"/>
      <c r="BS399" s="33"/>
      <c r="BT399" s="33"/>
      <c r="BU399" s="33"/>
      <c r="BV399" s="33"/>
      <c r="BW399" s="33"/>
      <c r="BX399" s="33"/>
      <c r="BY399" s="33"/>
      <c r="BZ399" s="33"/>
      <c r="CA399" s="33"/>
      <c r="CB399" s="33"/>
      <c r="CC399" s="37"/>
    </row>
    <row r="400" spans="2:81" ht="14.4" x14ac:dyDescent="0.3">
      <c r="B400" s="19"/>
      <c r="C400" s="144"/>
      <c r="D400" s="19"/>
      <c r="E400" s="144"/>
      <c r="F400" s="143"/>
      <c r="G400" s="143"/>
      <c r="H400" s="19"/>
      <c r="J400" s="140"/>
      <c r="N400" s="15"/>
      <c r="AH400" s="20"/>
      <c r="AI400" s="30"/>
      <c r="AP400" s="20"/>
      <c r="AU400" s="20"/>
      <c r="AV400" s="20"/>
      <c r="BD400" s="32"/>
      <c r="BG400" s="33"/>
      <c r="BH400" s="38"/>
      <c r="BI400" s="38"/>
      <c r="BJ400" s="38"/>
      <c r="BK400" s="38"/>
      <c r="BL400" s="38"/>
      <c r="BM400" s="39"/>
      <c r="BN400" s="36"/>
      <c r="BO400" s="36"/>
      <c r="BR400" s="33"/>
      <c r="BS400" s="33"/>
      <c r="BT400" s="33"/>
      <c r="BU400" s="33"/>
      <c r="BV400" s="33"/>
      <c r="BW400" s="33"/>
      <c r="BX400" s="33"/>
      <c r="BY400" s="33"/>
      <c r="BZ400" s="33"/>
      <c r="CA400" s="33"/>
      <c r="CB400" s="33"/>
      <c r="CC400" s="37"/>
    </row>
    <row r="401" spans="2:81" ht="14.4" x14ac:dyDescent="0.3">
      <c r="B401" s="19"/>
      <c r="C401" s="143"/>
      <c r="D401" s="19"/>
      <c r="E401" s="143"/>
      <c r="F401" s="143"/>
      <c r="G401" s="143"/>
      <c r="H401" s="19"/>
      <c r="J401" s="140"/>
      <c r="N401" s="15"/>
      <c r="AH401" s="20"/>
      <c r="AI401" s="30"/>
      <c r="AP401" s="20"/>
      <c r="AU401" s="20"/>
      <c r="AV401" s="20"/>
      <c r="BD401" s="32"/>
      <c r="BG401" s="33"/>
      <c r="BH401" s="38"/>
      <c r="BI401" s="38"/>
      <c r="BJ401" s="38"/>
      <c r="BK401" s="38"/>
      <c r="BL401" s="38"/>
      <c r="BM401" s="39"/>
      <c r="BN401" s="36"/>
      <c r="BO401" s="36"/>
      <c r="BR401" s="33"/>
      <c r="BS401" s="33"/>
      <c r="BT401" s="33"/>
      <c r="BU401" s="33"/>
      <c r="BV401" s="33"/>
      <c r="BW401" s="33"/>
      <c r="BX401" s="33"/>
      <c r="BY401" s="33"/>
      <c r="BZ401" s="33"/>
      <c r="CA401" s="33"/>
      <c r="CB401" s="33"/>
      <c r="CC401" s="37"/>
    </row>
    <row r="402" spans="2:81" ht="14.4" x14ac:dyDescent="0.3">
      <c r="B402" s="19"/>
      <c r="C402" s="144"/>
      <c r="D402" s="19"/>
      <c r="E402" s="144"/>
      <c r="F402" s="143"/>
      <c r="G402" s="143"/>
      <c r="H402" s="19"/>
      <c r="J402" s="140"/>
      <c r="N402" s="15"/>
      <c r="AH402" s="20"/>
      <c r="AI402" s="30"/>
      <c r="AP402" s="20"/>
      <c r="AU402" s="20"/>
      <c r="AV402" s="20"/>
      <c r="BD402" s="32"/>
      <c r="BG402" s="33"/>
      <c r="BH402" s="38"/>
      <c r="BI402" s="38"/>
      <c r="BJ402" s="38"/>
      <c r="BK402" s="38"/>
      <c r="BL402" s="38"/>
      <c r="BM402" s="39"/>
      <c r="BN402" s="36"/>
      <c r="BO402" s="36"/>
      <c r="BR402" s="33"/>
      <c r="BS402" s="33"/>
      <c r="BT402" s="33"/>
      <c r="BU402" s="33"/>
      <c r="BV402" s="33"/>
      <c r="BW402" s="33"/>
      <c r="BX402" s="33"/>
      <c r="BY402" s="33"/>
      <c r="BZ402" s="33"/>
      <c r="CA402" s="33"/>
      <c r="CB402" s="33"/>
      <c r="CC402" s="37"/>
    </row>
    <row r="403" spans="2:81" ht="14.4" x14ac:dyDescent="0.3">
      <c r="B403" s="19"/>
      <c r="C403" s="143"/>
      <c r="D403" s="19"/>
      <c r="E403" s="143"/>
      <c r="F403" s="143"/>
      <c r="G403" s="143"/>
      <c r="H403" s="19"/>
      <c r="J403" s="140"/>
      <c r="N403" s="15"/>
      <c r="AH403" s="20"/>
      <c r="AI403" s="30"/>
      <c r="AP403" s="20"/>
      <c r="AU403" s="20"/>
      <c r="AV403" s="20"/>
      <c r="BD403" s="32"/>
      <c r="BG403" s="33"/>
      <c r="BH403" s="38"/>
      <c r="BI403" s="38"/>
      <c r="BJ403" s="38"/>
      <c r="BK403" s="38"/>
      <c r="BL403" s="38"/>
      <c r="BM403" s="39"/>
      <c r="BN403" s="36"/>
      <c r="BO403" s="36"/>
      <c r="BR403" s="33"/>
      <c r="BS403" s="33"/>
      <c r="BT403" s="33"/>
      <c r="BU403" s="33"/>
      <c r="BV403" s="33"/>
      <c r="BW403" s="33"/>
      <c r="BX403" s="33"/>
      <c r="BY403" s="33"/>
      <c r="BZ403" s="33"/>
      <c r="CA403" s="33"/>
      <c r="CB403" s="33"/>
      <c r="CC403" s="37"/>
    </row>
    <row r="404" spans="2:81" ht="14.4" x14ac:dyDescent="0.3">
      <c r="B404" s="19"/>
      <c r="C404" s="144"/>
      <c r="D404" s="19"/>
      <c r="E404" s="144"/>
      <c r="F404" s="143"/>
      <c r="G404" s="143"/>
      <c r="H404" s="19"/>
      <c r="J404" s="140"/>
      <c r="N404" s="15"/>
      <c r="AH404" s="20"/>
      <c r="AI404" s="30"/>
      <c r="AP404" s="20"/>
      <c r="AU404" s="20"/>
      <c r="AV404" s="20"/>
      <c r="BD404" s="32"/>
      <c r="BG404" s="33"/>
      <c r="BH404" s="38"/>
      <c r="BI404" s="38"/>
      <c r="BJ404" s="38"/>
      <c r="BK404" s="38"/>
      <c r="BL404" s="38"/>
      <c r="BM404" s="39"/>
      <c r="BN404" s="36"/>
      <c r="BO404" s="36"/>
      <c r="BR404" s="33"/>
      <c r="BS404" s="33"/>
      <c r="BT404" s="33"/>
      <c r="BU404" s="33"/>
      <c r="BV404" s="33"/>
      <c r="BW404" s="33"/>
      <c r="BX404" s="33"/>
      <c r="BY404" s="33"/>
      <c r="BZ404" s="33"/>
      <c r="CA404" s="33"/>
      <c r="CB404" s="33"/>
      <c r="CC404" s="37"/>
    </row>
    <row r="405" spans="2:81" ht="14.4" x14ac:dyDescent="0.3">
      <c r="B405" s="19"/>
      <c r="C405" s="72"/>
      <c r="D405" s="19"/>
      <c r="E405" s="143"/>
      <c r="F405" s="143"/>
      <c r="G405" s="143"/>
      <c r="H405" s="19"/>
      <c r="J405" s="140"/>
      <c r="N405" s="15"/>
      <c r="AH405" s="20"/>
      <c r="AI405" s="30"/>
      <c r="AP405" s="20"/>
      <c r="AU405" s="20"/>
      <c r="AV405" s="20"/>
      <c r="BD405" s="32"/>
      <c r="BG405" s="33"/>
      <c r="BH405" s="38"/>
      <c r="BI405" s="38"/>
      <c r="BJ405" s="38"/>
      <c r="BK405" s="38"/>
      <c r="BL405" s="38"/>
      <c r="BM405" s="39"/>
      <c r="BN405" s="36"/>
      <c r="BO405" s="36"/>
      <c r="BR405" s="33"/>
      <c r="BS405" s="33"/>
      <c r="BT405" s="33"/>
      <c r="BU405" s="33"/>
      <c r="BV405" s="33"/>
      <c r="BW405" s="33"/>
      <c r="BX405" s="33"/>
      <c r="BY405" s="33"/>
      <c r="BZ405" s="33"/>
      <c r="CA405" s="33"/>
      <c r="CB405" s="33"/>
      <c r="CC405" s="37"/>
    </row>
    <row r="406" spans="2:81" ht="14.4" x14ac:dyDescent="0.3">
      <c r="B406" s="19"/>
      <c r="C406" s="72"/>
      <c r="D406" s="19"/>
      <c r="E406" s="143"/>
      <c r="F406" s="143"/>
      <c r="G406" s="143"/>
      <c r="H406" s="19"/>
      <c r="J406" s="140"/>
      <c r="N406" s="15"/>
      <c r="AH406" s="20"/>
      <c r="AI406" s="30"/>
      <c r="AP406" s="20"/>
      <c r="AU406" s="20"/>
      <c r="AV406" s="20"/>
      <c r="BD406" s="32"/>
      <c r="BG406" s="33"/>
      <c r="BH406" s="38"/>
      <c r="BI406" s="38"/>
      <c r="BJ406" s="38"/>
      <c r="BK406" s="38"/>
      <c r="BL406" s="38"/>
      <c r="BM406" s="39"/>
      <c r="BN406" s="36"/>
      <c r="BO406" s="36"/>
      <c r="BR406" s="33"/>
      <c r="BS406" s="33"/>
      <c r="BT406" s="33"/>
      <c r="BU406" s="33"/>
      <c r="BV406" s="33"/>
      <c r="BW406" s="33"/>
      <c r="BX406" s="33"/>
      <c r="BY406" s="33"/>
      <c r="BZ406" s="33"/>
      <c r="CA406" s="33"/>
      <c r="CB406" s="33"/>
      <c r="CC406" s="37"/>
    </row>
    <row r="407" spans="2:81" ht="14.4" x14ac:dyDescent="0.3">
      <c r="B407" s="19"/>
      <c r="C407" s="72"/>
      <c r="D407" s="19"/>
      <c r="E407" s="143"/>
      <c r="F407" s="143"/>
      <c r="G407" s="143"/>
      <c r="H407" s="19"/>
      <c r="J407" s="140"/>
      <c r="N407" s="15"/>
      <c r="AH407" s="20"/>
      <c r="AI407" s="30"/>
      <c r="AP407" s="20"/>
      <c r="AU407" s="20"/>
      <c r="AV407" s="20"/>
      <c r="BD407" s="32"/>
      <c r="BG407" s="33"/>
      <c r="BH407" s="38"/>
      <c r="BI407" s="38"/>
      <c r="BJ407" s="38"/>
      <c r="BK407" s="38"/>
      <c r="BL407" s="38"/>
      <c r="BM407" s="39"/>
      <c r="BN407" s="36"/>
      <c r="BO407" s="36"/>
      <c r="BR407" s="33"/>
      <c r="BS407" s="33"/>
      <c r="BT407" s="33"/>
      <c r="BU407" s="33"/>
      <c r="BV407" s="33"/>
      <c r="BW407" s="33"/>
      <c r="BX407" s="33"/>
      <c r="BY407" s="33"/>
      <c r="BZ407" s="33"/>
      <c r="CA407" s="33"/>
      <c r="CB407" s="33"/>
      <c r="CC407" s="37"/>
    </row>
    <row r="408" spans="2:81" ht="14.4" x14ac:dyDescent="0.3">
      <c r="B408" s="19"/>
      <c r="C408" s="72"/>
      <c r="D408" s="19"/>
      <c r="E408" s="144"/>
      <c r="F408" s="143"/>
      <c r="G408" s="143"/>
      <c r="H408" s="19"/>
      <c r="J408" s="140"/>
      <c r="N408" s="15"/>
      <c r="AH408" s="20"/>
      <c r="AI408" s="30"/>
      <c r="AP408" s="20"/>
      <c r="AU408" s="20"/>
      <c r="AV408" s="20"/>
      <c r="BD408" s="32"/>
      <c r="BG408" s="33"/>
      <c r="BH408" s="38"/>
      <c r="BI408" s="38"/>
      <c r="BJ408" s="38"/>
      <c r="BK408" s="38"/>
      <c r="BL408" s="38"/>
      <c r="BM408" s="39"/>
      <c r="BN408" s="36"/>
      <c r="BO408" s="36"/>
      <c r="BR408" s="33"/>
      <c r="BS408" s="33"/>
      <c r="BT408" s="33"/>
      <c r="BU408" s="33"/>
      <c r="BV408" s="33"/>
      <c r="BW408" s="33"/>
      <c r="BX408" s="33"/>
      <c r="BY408" s="33"/>
      <c r="BZ408" s="33"/>
      <c r="CA408" s="33"/>
      <c r="CB408" s="33"/>
      <c r="CC408" s="37"/>
    </row>
    <row r="409" spans="2:81" ht="14.4" x14ac:dyDescent="0.3">
      <c r="B409" s="19"/>
      <c r="C409" s="72"/>
      <c r="D409" s="19"/>
      <c r="E409" s="144"/>
      <c r="F409" s="143"/>
      <c r="G409" s="143"/>
      <c r="H409" s="19"/>
      <c r="J409" s="140"/>
      <c r="N409" s="15"/>
      <c r="AH409" s="20"/>
      <c r="AI409" s="30"/>
      <c r="AP409" s="20"/>
      <c r="AU409" s="20"/>
      <c r="AV409" s="20"/>
      <c r="BD409" s="32"/>
      <c r="BG409" s="33"/>
      <c r="BH409" s="38"/>
      <c r="BI409" s="38"/>
      <c r="BJ409" s="38"/>
      <c r="BK409" s="38"/>
      <c r="BL409" s="38"/>
      <c r="BM409" s="39"/>
      <c r="BN409" s="36"/>
      <c r="BO409" s="36"/>
      <c r="BR409" s="33"/>
      <c r="BS409" s="33"/>
      <c r="BT409" s="33"/>
      <c r="BU409" s="33"/>
      <c r="BV409" s="33"/>
      <c r="BW409" s="33"/>
      <c r="BX409" s="33"/>
      <c r="BY409" s="33"/>
      <c r="BZ409" s="33"/>
      <c r="CA409" s="33"/>
      <c r="CB409" s="33"/>
      <c r="CC409" s="37"/>
    </row>
    <row r="410" spans="2:81" ht="14.4" x14ac:dyDescent="0.3">
      <c r="B410" s="19"/>
      <c r="C410" s="144"/>
      <c r="D410" s="19"/>
      <c r="E410" s="144"/>
      <c r="F410" s="143"/>
      <c r="G410" s="143"/>
      <c r="H410" s="19"/>
      <c r="J410" s="140"/>
      <c r="N410" s="15"/>
      <c r="AH410" s="20"/>
      <c r="AI410" s="30"/>
      <c r="AP410" s="20"/>
      <c r="AU410" s="20"/>
      <c r="AV410" s="20"/>
      <c r="BD410" s="32"/>
      <c r="BG410" s="33"/>
      <c r="BH410" s="38"/>
      <c r="BI410" s="38"/>
      <c r="BJ410" s="38"/>
      <c r="BK410" s="38"/>
      <c r="BL410" s="38"/>
      <c r="BM410" s="39"/>
      <c r="BN410" s="36"/>
      <c r="BO410" s="36"/>
      <c r="BR410" s="33"/>
      <c r="BS410" s="33"/>
      <c r="BT410" s="33"/>
      <c r="BU410" s="33"/>
      <c r="BV410" s="33"/>
      <c r="BW410" s="33"/>
      <c r="BX410" s="33"/>
      <c r="BY410" s="33"/>
      <c r="BZ410" s="33"/>
      <c r="CA410" s="33"/>
      <c r="CB410" s="33"/>
      <c r="CC410" s="37"/>
    </row>
    <row r="411" spans="2:81" ht="14.4" x14ac:dyDescent="0.3">
      <c r="B411" s="19"/>
      <c r="C411" s="143"/>
      <c r="D411" s="19"/>
      <c r="E411" s="143"/>
      <c r="F411" s="143"/>
      <c r="G411" s="143"/>
      <c r="H411" s="19"/>
      <c r="J411" s="140"/>
      <c r="N411" s="15"/>
      <c r="AH411" s="20"/>
      <c r="AI411" s="30"/>
      <c r="AP411" s="20"/>
      <c r="AU411" s="20"/>
      <c r="AV411" s="20"/>
      <c r="BD411" s="32"/>
      <c r="BG411" s="33"/>
      <c r="BH411" s="38"/>
      <c r="BI411" s="38"/>
      <c r="BJ411" s="38"/>
      <c r="BK411" s="38"/>
      <c r="BL411" s="38"/>
      <c r="BM411" s="39"/>
      <c r="BN411" s="36"/>
      <c r="BO411" s="36"/>
      <c r="BR411" s="33"/>
      <c r="BS411" s="33"/>
      <c r="BT411" s="33"/>
      <c r="BU411" s="33"/>
      <c r="BV411" s="33"/>
      <c r="BW411" s="33"/>
      <c r="BX411" s="33"/>
      <c r="BY411" s="33"/>
      <c r="BZ411" s="33"/>
      <c r="CA411" s="33"/>
      <c r="CB411" s="33"/>
      <c r="CC411" s="37"/>
    </row>
    <row r="412" spans="2:81" ht="14.4" x14ac:dyDescent="0.3">
      <c r="B412" s="19"/>
      <c r="C412" s="144"/>
      <c r="D412" s="19"/>
      <c r="E412" s="144"/>
      <c r="F412" s="143"/>
      <c r="G412" s="143"/>
      <c r="H412" s="19"/>
      <c r="J412" s="140"/>
      <c r="N412" s="15"/>
      <c r="AH412" s="20"/>
      <c r="AI412" s="30"/>
      <c r="AP412" s="20"/>
      <c r="AU412" s="20"/>
      <c r="AV412" s="20"/>
      <c r="BD412" s="32"/>
      <c r="BG412" s="33"/>
      <c r="BH412" s="38"/>
      <c r="BI412" s="38"/>
      <c r="BJ412" s="38"/>
      <c r="BK412" s="38"/>
      <c r="BL412" s="38"/>
      <c r="BM412" s="39"/>
      <c r="BN412" s="36"/>
      <c r="BO412" s="36"/>
      <c r="BR412" s="33"/>
      <c r="BS412" s="33"/>
      <c r="BT412" s="33"/>
      <c r="BU412" s="33"/>
      <c r="BV412" s="33"/>
      <c r="BW412" s="33"/>
      <c r="BX412" s="33"/>
      <c r="BY412" s="33"/>
      <c r="BZ412" s="33"/>
      <c r="CA412" s="33"/>
      <c r="CB412" s="33"/>
      <c r="CC412" s="37"/>
    </row>
    <row r="413" spans="2:81" ht="14.4" x14ac:dyDescent="0.3">
      <c r="B413" s="19"/>
      <c r="C413" s="143"/>
      <c r="D413" s="19"/>
      <c r="E413" s="143"/>
      <c r="F413" s="143"/>
      <c r="G413" s="143"/>
      <c r="H413" s="19"/>
      <c r="J413" s="140"/>
      <c r="N413" s="15"/>
      <c r="AH413" s="20"/>
      <c r="AI413" s="30"/>
      <c r="AP413" s="20"/>
      <c r="AU413" s="20"/>
      <c r="AV413" s="20"/>
      <c r="BD413" s="32"/>
      <c r="BG413" s="33"/>
      <c r="BH413" s="38"/>
      <c r="BI413" s="38"/>
      <c r="BJ413" s="38"/>
      <c r="BK413" s="38"/>
      <c r="BL413" s="38"/>
      <c r="BM413" s="39"/>
      <c r="BN413" s="36"/>
      <c r="BO413" s="36"/>
      <c r="BR413" s="33"/>
      <c r="BS413" s="33"/>
      <c r="BT413" s="33"/>
      <c r="BU413" s="33"/>
      <c r="BV413" s="33"/>
      <c r="BW413" s="33"/>
      <c r="BX413" s="33"/>
      <c r="BY413" s="33"/>
      <c r="BZ413" s="33"/>
      <c r="CA413" s="33"/>
      <c r="CB413" s="33"/>
      <c r="CC413" s="37"/>
    </row>
    <row r="414" spans="2:81" ht="14.4" x14ac:dyDescent="0.3">
      <c r="B414" s="19"/>
      <c r="C414" s="72"/>
      <c r="D414" s="19"/>
      <c r="E414" s="143"/>
      <c r="F414" s="143"/>
      <c r="G414" s="143"/>
      <c r="H414" s="19"/>
      <c r="J414" s="140"/>
      <c r="N414" s="15"/>
      <c r="AH414" s="20"/>
      <c r="AI414" s="30"/>
      <c r="AP414" s="20"/>
      <c r="AU414" s="20"/>
      <c r="AV414" s="20"/>
      <c r="BD414" s="32"/>
      <c r="BG414" s="33"/>
      <c r="BH414" s="38"/>
      <c r="BI414" s="38"/>
      <c r="BJ414" s="38"/>
      <c r="BK414" s="38"/>
      <c r="BL414" s="38"/>
      <c r="BM414" s="39"/>
      <c r="BN414" s="36"/>
      <c r="BO414" s="36"/>
      <c r="BR414" s="33"/>
      <c r="BS414" s="33"/>
      <c r="BT414" s="33"/>
      <c r="BU414" s="33"/>
      <c r="BV414" s="33"/>
      <c r="BW414" s="33"/>
      <c r="BX414" s="33"/>
      <c r="BY414" s="33"/>
      <c r="BZ414" s="33"/>
      <c r="CA414" s="33"/>
      <c r="CB414" s="33"/>
      <c r="CC414" s="37"/>
    </row>
    <row r="415" spans="2:81" ht="14.4" x14ac:dyDescent="0.3">
      <c r="B415" s="19"/>
      <c r="C415" s="144"/>
      <c r="D415" s="19"/>
      <c r="E415" s="144"/>
      <c r="F415" s="143"/>
      <c r="G415" s="143"/>
      <c r="H415" s="19"/>
      <c r="J415" s="140"/>
      <c r="K415" s="145"/>
      <c r="N415" s="15"/>
      <c r="AH415" s="20"/>
      <c r="AI415" s="30"/>
      <c r="AP415" s="20"/>
      <c r="AU415" s="20"/>
      <c r="AV415" s="20"/>
      <c r="BD415" s="32"/>
      <c r="BG415" s="33"/>
      <c r="BH415" s="38"/>
      <c r="BI415" s="38"/>
      <c r="BJ415" s="38"/>
      <c r="BK415" s="38"/>
      <c r="BL415" s="38"/>
      <c r="BM415" s="39"/>
      <c r="BN415" s="36"/>
      <c r="BO415" s="36"/>
      <c r="BR415" s="33"/>
      <c r="BS415" s="33"/>
      <c r="BT415" s="33"/>
      <c r="BU415" s="33"/>
      <c r="BV415" s="33"/>
      <c r="BW415" s="33"/>
      <c r="BX415" s="33"/>
      <c r="BY415" s="33"/>
      <c r="BZ415" s="33"/>
      <c r="CA415" s="33"/>
      <c r="CB415" s="33"/>
      <c r="CC415" s="37"/>
    </row>
    <row r="416" spans="2:81" ht="14.4" x14ac:dyDescent="0.3">
      <c r="B416" s="19"/>
      <c r="C416" s="144"/>
      <c r="D416" s="19"/>
      <c r="E416" s="144"/>
      <c r="F416" s="143"/>
      <c r="G416" s="143"/>
      <c r="H416" s="19"/>
      <c r="J416" s="140"/>
      <c r="N416" s="15"/>
      <c r="AH416" s="20"/>
      <c r="AI416" s="30"/>
      <c r="AP416" s="20"/>
      <c r="AU416" s="20"/>
      <c r="AV416" s="20"/>
      <c r="BD416" s="32"/>
      <c r="BG416" s="33"/>
      <c r="BH416" s="38"/>
      <c r="BI416" s="38"/>
      <c r="BJ416" s="38"/>
      <c r="BK416" s="38"/>
      <c r="BL416" s="38"/>
      <c r="BM416" s="39"/>
      <c r="BN416" s="36"/>
      <c r="BO416" s="36"/>
      <c r="BR416" s="33"/>
      <c r="BS416" s="33"/>
      <c r="BT416" s="33"/>
      <c r="BU416" s="33"/>
      <c r="BV416" s="33"/>
      <c r="BW416" s="33"/>
      <c r="BX416" s="33"/>
      <c r="BY416" s="33"/>
      <c r="BZ416" s="33"/>
      <c r="CA416" s="33"/>
      <c r="CB416" s="33"/>
      <c r="CC416" s="37"/>
    </row>
    <row r="417" spans="2:81" ht="14.4" x14ac:dyDescent="0.3">
      <c r="B417" s="19"/>
      <c r="C417" s="144"/>
      <c r="D417" s="19"/>
      <c r="E417" s="144"/>
      <c r="F417" s="143"/>
      <c r="G417" s="143"/>
      <c r="H417" s="19"/>
      <c r="J417" s="140"/>
      <c r="N417" s="15"/>
      <c r="AH417" s="20"/>
      <c r="AI417" s="30"/>
      <c r="AP417" s="20"/>
      <c r="AU417" s="20"/>
      <c r="AV417" s="20"/>
      <c r="BD417" s="32"/>
      <c r="BG417" s="33"/>
      <c r="BH417" s="38"/>
      <c r="BI417" s="38"/>
      <c r="BJ417" s="38"/>
      <c r="BK417" s="38"/>
      <c r="BL417" s="38"/>
      <c r="BM417" s="39"/>
      <c r="BN417" s="36"/>
      <c r="BO417" s="36"/>
      <c r="BR417" s="33"/>
      <c r="BS417" s="33"/>
      <c r="BT417" s="33"/>
      <c r="BU417" s="33"/>
      <c r="BV417" s="33"/>
      <c r="BW417" s="33"/>
      <c r="BX417" s="33"/>
      <c r="BY417" s="33"/>
      <c r="BZ417" s="33"/>
      <c r="CA417" s="33"/>
      <c r="CB417" s="33"/>
      <c r="CC417" s="37"/>
    </row>
    <row r="418" spans="2:81" ht="14.4" x14ac:dyDescent="0.3">
      <c r="B418" s="19"/>
      <c r="C418" s="143"/>
      <c r="D418" s="19"/>
      <c r="E418" s="143"/>
      <c r="F418" s="143"/>
      <c r="G418" s="143"/>
      <c r="H418" s="19"/>
      <c r="J418" s="140"/>
      <c r="N418" s="15"/>
      <c r="AH418" s="20"/>
      <c r="AI418" s="30"/>
      <c r="AP418" s="20"/>
      <c r="AU418" s="20"/>
      <c r="AV418" s="20"/>
      <c r="BD418" s="32"/>
      <c r="BG418" s="33"/>
      <c r="BH418" s="38"/>
      <c r="BI418" s="38"/>
      <c r="BJ418" s="38"/>
      <c r="BK418" s="38"/>
      <c r="BL418" s="38"/>
      <c r="BM418" s="39"/>
      <c r="BN418" s="36"/>
      <c r="BO418" s="36"/>
      <c r="BR418" s="33"/>
      <c r="BS418" s="33"/>
      <c r="BT418" s="33"/>
      <c r="BU418" s="33"/>
      <c r="BV418" s="33"/>
      <c r="BW418" s="33"/>
      <c r="BX418" s="33"/>
      <c r="BY418" s="33"/>
      <c r="BZ418" s="33"/>
      <c r="CA418" s="33"/>
      <c r="CB418" s="33"/>
      <c r="CC418" s="37"/>
    </row>
    <row r="419" spans="2:81" ht="14.4" x14ac:dyDescent="0.3">
      <c r="B419" s="19"/>
      <c r="C419" s="144"/>
      <c r="D419" s="19"/>
      <c r="E419" s="144"/>
      <c r="F419" s="143"/>
      <c r="G419" s="143"/>
      <c r="H419" s="19"/>
      <c r="J419" s="140"/>
      <c r="N419" s="15"/>
      <c r="AH419" s="20"/>
      <c r="AI419" s="30"/>
      <c r="AP419" s="20"/>
      <c r="AU419" s="20"/>
      <c r="AV419" s="20"/>
      <c r="BD419" s="32"/>
      <c r="BG419" s="33"/>
      <c r="BH419" s="38"/>
      <c r="BI419" s="38"/>
      <c r="BJ419" s="38"/>
      <c r="BK419" s="38"/>
      <c r="BL419" s="38"/>
      <c r="BM419" s="39"/>
      <c r="BN419" s="36"/>
      <c r="BO419" s="36"/>
      <c r="BR419" s="33"/>
      <c r="BS419" s="33"/>
      <c r="BT419" s="33"/>
      <c r="BU419" s="33"/>
      <c r="BV419" s="33"/>
      <c r="BW419" s="33"/>
      <c r="BX419" s="33"/>
      <c r="BY419" s="33"/>
      <c r="BZ419" s="33"/>
      <c r="CA419" s="33"/>
      <c r="CB419" s="33"/>
      <c r="CC419" s="37"/>
    </row>
    <row r="420" spans="2:81" ht="14.4" x14ac:dyDescent="0.3">
      <c r="B420" s="19"/>
      <c r="C420" s="143"/>
      <c r="D420" s="19"/>
      <c r="E420" s="143"/>
      <c r="F420" s="143"/>
      <c r="G420" s="143"/>
      <c r="H420" s="19"/>
      <c r="J420" s="140"/>
      <c r="N420" s="15"/>
      <c r="AH420" s="20"/>
      <c r="AI420" s="30"/>
      <c r="AP420" s="20"/>
      <c r="AU420" s="20"/>
      <c r="AV420" s="20"/>
      <c r="BD420" s="32"/>
      <c r="BG420" s="33"/>
      <c r="BH420" s="38"/>
      <c r="BI420" s="38"/>
      <c r="BJ420" s="38"/>
      <c r="BK420" s="38"/>
      <c r="BL420" s="38"/>
      <c r="BM420" s="39"/>
      <c r="BN420" s="36"/>
      <c r="BO420" s="36"/>
      <c r="BR420" s="33"/>
      <c r="BS420" s="33"/>
      <c r="BT420" s="33"/>
      <c r="BU420" s="33"/>
      <c r="BV420" s="33"/>
      <c r="BW420" s="33"/>
      <c r="BX420" s="33"/>
      <c r="BY420" s="33"/>
      <c r="BZ420" s="33"/>
      <c r="CA420" s="33"/>
      <c r="CB420" s="33"/>
      <c r="CC420" s="37"/>
    </row>
    <row r="421" spans="2:81" ht="14.4" x14ac:dyDescent="0.3">
      <c r="B421" s="19"/>
      <c r="C421" s="143"/>
      <c r="D421" s="19"/>
      <c r="E421" s="144"/>
      <c r="F421" s="143"/>
      <c r="G421" s="143"/>
      <c r="H421" s="19"/>
      <c r="J421" s="140"/>
      <c r="N421" s="15"/>
      <c r="AH421" s="20"/>
      <c r="AI421" s="30"/>
      <c r="AP421" s="20"/>
      <c r="AU421" s="20"/>
      <c r="AV421" s="20"/>
      <c r="BD421" s="32"/>
      <c r="BG421" s="33"/>
      <c r="BH421" s="38"/>
      <c r="BI421" s="38"/>
      <c r="BJ421" s="38"/>
      <c r="BK421" s="38"/>
      <c r="BL421" s="38"/>
      <c r="BM421" s="39"/>
      <c r="BN421" s="36"/>
      <c r="BO421" s="36"/>
      <c r="BR421" s="33"/>
      <c r="BS421" s="33"/>
      <c r="BT421" s="33"/>
      <c r="BU421" s="33"/>
      <c r="BV421" s="33"/>
      <c r="BW421" s="33"/>
      <c r="BX421" s="33"/>
      <c r="BY421" s="33"/>
      <c r="BZ421" s="33"/>
      <c r="CA421" s="33"/>
      <c r="CB421" s="33"/>
      <c r="CC421" s="37"/>
    </row>
    <row r="422" spans="2:81" ht="14.4" x14ac:dyDescent="0.3">
      <c r="B422" s="19"/>
      <c r="C422" s="143"/>
      <c r="D422" s="19"/>
      <c r="E422" s="144"/>
      <c r="F422" s="143"/>
      <c r="G422" s="143"/>
      <c r="H422" s="19"/>
      <c r="J422" s="140"/>
      <c r="N422" s="15"/>
      <c r="AH422" s="20"/>
      <c r="AI422" s="30"/>
      <c r="AP422" s="20"/>
      <c r="AU422" s="20"/>
      <c r="AV422" s="20"/>
      <c r="BD422" s="32"/>
      <c r="BG422" s="33"/>
      <c r="BH422" s="38"/>
      <c r="BI422" s="38"/>
      <c r="BJ422" s="38"/>
      <c r="BK422" s="38"/>
      <c r="BL422" s="38"/>
      <c r="BM422" s="39"/>
      <c r="BN422" s="36"/>
      <c r="BO422" s="36"/>
      <c r="BR422" s="33"/>
      <c r="BS422" s="33"/>
      <c r="BT422" s="33"/>
      <c r="BU422" s="33"/>
      <c r="BV422" s="33"/>
      <c r="BW422" s="33"/>
      <c r="BX422" s="33"/>
      <c r="BY422" s="33"/>
      <c r="BZ422" s="33"/>
      <c r="CA422" s="33"/>
      <c r="CB422" s="33"/>
      <c r="CC422" s="37"/>
    </row>
    <row r="423" spans="2:81" ht="14.4" x14ac:dyDescent="0.3">
      <c r="B423" s="19"/>
      <c r="C423" s="144"/>
      <c r="D423" s="19"/>
      <c r="E423" s="144"/>
      <c r="F423" s="143"/>
      <c r="G423" s="143"/>
      <c r="H423" s="19"/>
      <c r="J423" s="140"/>
      <c r="N423" s="15"/>
      <c r="AH423" s="20"/>
      <c r="AI423" s="30"/>
      <c r="AP423" s="20"/>
      <c r="AU423" s="20"/>
      <c r="AV423" s="20"/>
      <c r="BD423" s="32"/>
      <c r="BG423" s="33"/>
      <c r="BH423" s="38"/>
      <c r="BI423" s="38"/>
      <c r="BJ423" s="38"/>
      <c r="BK423" s="38"/>
      <c r="BL423" s="38"/>
      <c r="BM423" s="39"/>
      <c r="BN423" s="36"/>
      <c r="BO423" s="36"/>
      <c r="BR423" s="33"/>
      <c r="BS423" s="33"/>
      <c r="BT423" s="33"/>
      <c r="BU423" s="33"/>
      <c r="BV423" s="33"/>
      <c r="BW423" s="33"/>
      <c r="BX423" s="33"/>
      <c r="BY423" s="33"/>
      <c r="BZ423" s="33"/>
      <c r="CA423" s="33"/>
      <c r="CB423" s="33"/>
      <c r="CC423" s="37"/>
    </row>
    <row r="424" spans="2:81" ht="14.4" x14ac:dyDescent="0.3">
      <c r="B424" s="19"/>
      <c r="C424" s="143"/>
      <c r="D424" s="19"/>
      <c r="E424" s="144"/>
      <c r="F424" s="143"/>
      <c r="G424" s="143"/>
      <c r="H424" s="19"/>
      <c r="J424" s="140"/>
      <c r="N424" s="15"/>
      <c r="AH424" s="20"/>
      <c r="AI424" s="30"/>
      <c r="AP424" s="20"/>
      <c r="AU424" s="20"/>
      <c r="AV424" s="20"/>
      <c r="BD424" s="32"/>
      <c r="BG424" s="33"/>
      <c r="BH424" s="38"/>
      <c r="BI424" s="38"/>
      <c r="BJ424" s="38"/>
      <c r="BK424" s="38"/>
      <c r="BL424" s="38"/>
      <c r="BM424" s="39"/>
      <c r="BN424" s="36"/>
      <c r="BO424" s="36"/>
      <c r="BR424" s="33"/>
      <c r="BS424" s="33"/>
      <c r="BT424" s="33"/>
      <c r="BU424" s="33"/>
      <c r="BV424" s="33"/>
      <c r="BW424" s="33"/>
      <c r="BX424" s="33"/>
      <c r="BY424" s="33"/>
      <c r="BZ424" s="33"/>
      <c r="CA424" s="33"/>
      <c r="CB424" s="33"/>
      <c r="CC424" s="37"/>
    </row>
    <row r="425" spans="2:81" x14ac:dyDescent="0.2">
      <c r="B425" s="19"/>
      <c r="C425" s="143"/>
      <c r="D425" s="19"/>
      <c r="E425" s="143"/>
      <c r="F425" s="143"/>
      <c r="G425" s="143"/>
      <c r="H425" s="19"/>
      <c r="J425" s="140"/>
      <c r="AH425" s="20"/>
    </row>
    <row r="426" spans="2:81" x14ac:dyDescent="0.2">
      <c r="B426" s="19"/>
      <c r="C426" s="143"/>
      <c r="D426" s="19"/>
      <c r="E426" s="143"/>
      <c r="F426" s="143"/>
      <c r="G426" s="143"/>
      <c r="H426" s="19"/>
      <c r="J426" s="140"/>
    </row>
    <row r="427" spans="2:81" x14ac:dyDescent="0.2">
      <c r="B427" s="19"/>
      <c r="C427" s="144"/>
      <c r="D427" s="19"/>
      <c r="E427" s="144"/>
      <c r="F427" s="143"/>
      <c r="G427" s="143"/>
      <c r="H427" s="19"/>
      <c r="J427" s="140"/>
    </row>
    <row r="428" spans="2:81" x14ac:dyDescent="0.2">
      <c r="B428" s="19"/>
      <c r="C428" s="144"/>
      <c r="D428" s="19"/>
      <c r="E428" s="144"/>
      <c r="F428" s="143"/>
      <c r="G428" s="143"/>
      <c r="H428" s="19"/>
      <c r="J428" s="140"/>
    </row>
    <row r="429" spans="2:81" x14ac:dyDescent="0.2">
      <c r="B429" s="19"/>
      <c r="C429" s="143"/>
      <c r="D429" s="19"/>
      <c r="E429" s="143"/>
      <c r="F429" s="143"/>
      <c r="G429" s="143"/>
      <c r="H429" s="19"/>
      <c r="J429" s="140"/>
    </row>
    <row r="430" spans="2:81" x14ac:dyDescent="0.2">
      <c r="B430" s="19"/>
      <c r="C430" s="144"/>
      <c r="D430" s="19"/>
      <c r="E430" s="144"/>
      <c r="F430" s="143"/>
      <c r="G430" s="143"/>
      <c r="H430" s="19"/>
      <c r="J430" s="140"/>
    </row>
    <row r="431" spans="2:81" x14ac:dyDescent="0.2">
      <c r="B431" s="19"/>
      <c r="C431" s="143"/>
      <c r="D431" s="19"/>
      <c r="E431" s="143"/>
      <c r="F431" s="143"/>
      <c r="G431" s="143"/>
      <c r="H431" s="19"/>
      <c r="J431" s="140"/>
    </row>
    <row r="432" spans="2:81" x14ac:dyDescent="0.2">
      <c r="B432" s="19"/>
      <c r="C432" s="144"/>
      <c r="D432" s="19"/>
      <c r="E432" s="144"/>
      <c r="F432" s="143"/>
      <c r="G432" s="143"/>
      <c r="H432" s="19"/>
      <c r="J432" s="140"/>
    </row>
    <row r="433" spans="2:10" x14ac:dyDescent="0.2">
      <c r="B433" s="19"/>
      <c r="C433" s="143"/>
      <c r="D433" s="19"/>
      <c r="E433" s="143"/>
      <c r="F433" s="143"/>
      <c r="G433" s="143"/>
      <c r="H433" s="19"/>
      <c r="J433" s="140"/>
    </row>
    <row r="434" spans="2:10" x14ac:dyDescent="0.2">
      <c r="B434" s="19"/>
      <c r="C434" s="144"/>
      <c r="D434" s="19"/>
      <c r="E434" s="144"/>
      <c r="F434" s="143"/>
      <c r="G434" s="143"/>
      <c r="H434" s="19"/>
      <c r="J434" s="140"/>
    </row>
    <row r="435" spans="2:10" x14ac:dyDescent="0.2">
      <c r="B435" s="19"/>
      <c r="C435" s="144"/>
      <c r="D435" s="19"/>
      <c r="E435" s="144"/>
      <c r="F435" s="143"/>
      <c r="G435" s="143"/>
      <c r="H435" s="19"/>
      <c r="J435" s="140"/>
    </row>
    <row r="436" spans="2:10" x14ac:dyDescent="0.2">
      <c r="B436" s="19"/>
      <c r="C436" s="144"/>
      <c r="D436" s="19"/>
      <c r="E436" s="144"/>
      <c r="F436" s="143"/>
      <c r="G436" s="143"/>
      <c r="H436" s="19"/>
      <c r="J436" s="140"/>
    </row>
    <row r="437" spans="2:10" x14ac:dyDescent="0.2">
      <c r="B437" s="19"/>
      <c r="C437" s="143"/>
      <c r="D437" s="19"/>
      <c r="E437" s="143"/>
      <c r="F437" s="143"/>
      <c r="G437" s="143"/>
      <c r="H437" s="19"/>
      <c r="J437" s="140"/>
    </row>
    <row r="438" spans="2:10" x14ac:dyDescent="0.2">
      <c r="B438" s="19"/>
      <c r="C438" s="143"/>
      <c r="D438" s="19"/>
      <c r="E438" s="143"/>
      <c r="F438" s="143"/>
      <c r="G438" s="143"/>
      <c r="H438" s="19"/>
      <c r="J438" s="140"/>
    </row>
    <row r="439" spans="2:10" x14ac:dyDescent="0.2">
      <c r="B439" s="19"/>
      <c r="C439" s="72"/>
      <c r="D439" s="19"/>
      <c r="E439" s="143"/>
      <c r="F439" s="143"/>
      <c r="G439" s="143"/>
      <c r="H439" s="19"/>
      <c r="J439" s="140"/>
    </row>
    <row r="440" spans="2:10" x14ac:dyDescent="0.2">
      <c r="B440" s="19"/>
      <c r="C440" s="143"/>
      <c r="D440" s="19"/>
      <c r="E440" s="143"/>
      <c r="F440" s="143"/>
      <c r="G440" s="143"/>
      <c r="H440" s="19"/>
      <c r="J440" s="140"/>
    </row>
    <row r="441" spans="2:10" x14ac:dyDescent="0.2">
      <c r="B441" s="19"/>
      <c r="C441" s="143"/>
      <c r="D441" s="19"/>
      <c r="E441" s="143"/>
      <c r="F441" s="143"/>
      <c r="G441" s="143"/>
      <c r="H441" s="19"/>
      <c r="J441" s="140"/>
    </row>
    <row r="442" spans="2:10" x14ac:dyDescent="0.2">
      <c r="B442" s="19"/>
      <c r="C442" s="144"/>
      <c r="D442" s="19"/>
      <c r="E442" s="144"/>
      <c r="F442" s="143"/>
      <c r="G442" s="143"/>
      <c r="H442" s="19"/>
      <c r="J442" s="140"/>
    </row>
    <row r="443" spans="2:10" x14ac:dyDescent="0.2">
      <c r="B443" s="19"/>
      <c r="C443" s="144"/>
      <c r="D443" s="19"/>
      <c r="E443" s="144"/>
      <c r="F443" s="143"/>
      <c r="G443" s="143"/>
      <c r="H443" s="19"/>
      <c r="J443" s="140"/>
    </row>
    <row r="444" spans="2:10" x14ac:dyDescent="0.2">
      <c r="B444" s="19"/>
      <c r="C444" s="143"/>
      <c r="D444" s="19"/>
      <c r="E444" s="143"/>
      <c r="F444" s="143"/>
      <c r="G444" s="143"/>
      <c r="H444" s="19"/>
      <c r="J444" s="140"/>
    </row>
    <row r="445" spans="2:10" x14ac:dyDescent="0.2">
      <c r="B445" s="19"/>
      <c r="C445" s="143"/>
      <c r="D445" s="19"/>
      <c r="E445" s="143"/>
      <c r="F445" s="143"/>
      <c r="G445" s="143"/>
      <c r="H445" s="19"/>
      <c r="J445" s="140"/>
    </row>
    <row r="446" spans="2:10" x14ac:dyDescent="0.2">
      <c r="B446" s="19"/>
      <c r="C446" s="144"/>
      <c r="D446" s="19"/>
      <c r="E446" s="144"/>
      <c r="F446" s="143"/>
      <c r="G446" s="143"/>
      <c r="H446" s="19"/>
      <c r="J446" s="140"/>
    </row>
    <row r="447" spans="2:10" x14ac:dyDescent="0.2">
      <c r="B447" s="19"/>
      <c r="C447" s="143"/>
      <c r="D447" s="19"/>
      <c r="E447" s="143"/>
      <c r="F447" s="143"/>
      <c r="G447" s="143"/>
      <c r="H447" s="19"/>
      <c r="J447" s="140"/>
    </row>
    <row r="448" spans="2:10" x14ac:dyDescent="0.2">
      <c r="B448" s="19"/>
      <c r="C448" s="143"/>
      <c r="D448" s="19"/>
      <c r="E448" s="144"/>
      <c r="F448" s="143"/>
      <c r="G448" s="143"/>
      <c r="H448" s="19"/>
      <c r="J448" s="140"/>
    </row>
    <row r="449" spans="2:10" x14ac:dyDescent="0.2">
      <c r="B449" s="19"/>
      <c r="C449" s="143"/>
      <c r="D449" s="19"/>
      <c r="E449" s="144"/>
      <c r="F449" s="143"/>
      <c r="G449" s="143"/>
      <c r="H449" s="19"/>
      <c r="J449" s="140"/>
    </row>
    <row r="450" spans="2:10" x14ac:dyDescent="0.2">
      <c r="B450" s="19"/>
      <c r="C450" s="143"/>
      <c r="D450" s="19"/>
      <c r="E450" s="143"/>
      <c r="F450" s="143"/>
      <c r="G450" s="143"/>
      <c r="H450" s="19"/>
      <c r="J450" s="140"/>
    </row>
    <row r="451" spans="2:10" x14ac:dyDescent="0.2">
      <c r="B451" s="19"/>
      <c r="C451" s="144"/>
      <c r="D451" s="19"/>
      <c r="E451" s="144"/>
      <c r="F451" s="143"/>
      <c r="G451" s="143"/>
      <c r="H451" s="19"/>
      <c r="J451" s="140"/>
    </row>
    <row r="452" spans="2:10" x14ac:dyDescent="0.2">
      <c r="B452" s="19"/>
      <c r="C452" s="144"/>
      <c r="D452" s="19"/>
      <c r="E452" s="144"/>
      <c r="F452" s="143"/>
      <c r="G452" s="143"/>
      <c r="H452" s="19"/>
      <c r="J452" s="140"/>
    </row>
    <row r="453" spans="2:10" x14ac:dyDescent="0.2">
      <c r="B453" s="19"/>
      <c r="C453" s="144"/>
      <c r="D453" s="19"/>
      <c r="E453" s="144"/>
      <c r="F453" s="143"/>
      <c r="G453" s="143"/>
      <c r="H453" s="19"/>
      <c r="J453" s="140"/>
    </row>
    <row r="454" spans="2:10" x14ac:dyDescent="0.2">
      <c r="B454" s="19"/>
      <c r="C454" s="144"/>
      <c r="D454" s="19"/>
      <c r="E454" s="144"/>
      <c r="F454" s="143"/>
      <c r="G454" s="143"/>
      <c r="H454" s="19"/>
      <c r="J454" s="140"/>
    </row>
    <row r="455" spans="2:10" x14ac:dyDescent="0.2">
      <c r="B455" s="19"/>
      <c r="C455" s="143"/>
      <c r="D455" s="19"/>
      <c r="E455" s="144"/>
      <c r="F455" s="143"/>
      <c r="G455" s="143"/>
      <c r="H455" s="19"/>
      <c r="J455" s="140"/>
    </row>
    <row r="456" spans="2:10" x14ac:dyDescent="0.2">
      <c r="B456" s="19"/>
      <c r="C456" s="144"/>
      <c r="D456" s="19"/>
      <c r="E456" s="144"/>
      <c r="F456" s="143"/>
      <c r="G456" s="143"/>
      <c r="H456" s="19"/>
      <c r="J456" s="140"/>
    </row>
    <row r="457" spans="2:10" x14ac:dyDescent="0.2">
      <c r="B457" s="19"/>
      <c r="C457" s="143"/>
      <c r="D457" s="19"/>
      <c r="E457" s="143"/>
      <c r="F457" s="143"/>
      <c r="G457" s="143"/>
      <c r="H457" s="19"/>
      <c r="J457" s="140"/>
    </row>
    <row r="458" spans="2:10" x14ac:dyDescent="0.2">
      <c r="B458" s="19"/>
      <c r="C458" s="144"/>
      <c r="D458" s="19"/>
      <c r="E458" s="144"/>
      <c r="F458" s="143"/>
      <c r="G458" s="143"/>
      <c r="H458" s="19"/>
      <c r="J458" s="140"/>
    </row>
    <row r="459" spans="2:10" x14ac:dyDescent="0.2">
      <c r="B459" s="19"/>
      <c r="C459" s="144"/>
      <c r="D459" s="19"/>
      <c r="E459" s="144"/>
      <c r="F459" s="143"/>
      <c r="G459" s="143"/>
      <c r="H459" s="19"/>
      <c r="J459" s="140"/>
    </row>
    <row r="460" spans="2:10" x14ac:dyDescent="0.2">
      <c r="B460" s="19"/>
      <c r="C460" s="143"/>
      <c r="D460" s="19"/>
      <c r="E460" s="143"/>
      <c r="F460" s="143"/>
      <c r="G460" s="143"/>
      <c r="H460" s="19"/>
      <c r="J460" s="140"/>
    </row>
    <row r="461" spans="2:10" x14ac:dyDescent="0.2">
      <c r="B461" s="19"/>
      <c r="C461" s="143"/>
      <c r="D461" s="19"/>
      <c r="E461" s="144"/>
      <c r="F461" s="143"/>
      <c r="G461" s="143"/>
      <c r="H461" s="19"/>
      <c r="J461" s="140"/>
    </row>
    <row r="462" spans="2:10" x14ac:dyDescent="0.2">
      <c r="B462" s="19"/>
      <c r="C462" s="144"/>
      <c r="D462" s="19"/>
      <c r="E462" s="144"/>
      <c r="F462" s="143"/>
      <c r="G462" s="143"/>
      <c r="H462" s="19"/>
      <c r="J462" s="140"/>
    </row>
    <row r="463" spans="2:10" x14ac:dyDescent="0.2">
      <c r="B463" s="19"/>
      <c r="C463" s="72"/>
      <c r="D463" s="19"/>
      <c r="E463" s="144"/>
      <c r="F463" s="143"/>
      <c r="G463" s="143"/>
      <c r="H463" s="19"/>
      <c r="J463" s="140"/>
    </row>
    <row r="464" spans="2:10" x14ac:dyDescent="0.2">
      <c r="B464" s="19"/>
      <c r="C464" s="144"/>
      <c r="D464" s="19"/>
      <c r="E464" s="144"/>
      <c r="F464" s="143"/>
      <c r="G464" s="143"/>
      <c r="H464" s="19"/>
      <c r="J464" s="140"/>
    </row>
    <row r="465" spans="2:10" x14ac:dyDescent="0.2">
      <c r="B465" s="19"/>
      <c r="C465" s="144"/>
      <c r="D465" s="19"/>
      <c r="E465" s="144"/>
      <c r="F465" s="143"/>
      <c r="G465" s="143"/>
      <c r="H465" s="19"/>
      <c r="J465" s="140"/>
    </row>
    <row r="466" spans="2:10" x14ac:dyDescent="0.2">
      <c r="B466" s="19"/>
      <c r="C466" s="144"/>
      <c r="D466" s="19"/>
      <c r="E466" s="144"/>
      <c r="F466" s="143"/>
      <c r="G466" s="143"/>
      <c r="H466" s="19"/>
      <c r="J466" s="140"/>
    </row>
    <row r="467" spans="2:10" x14ac:dyDescent="0.2">
      <c r="B467" s="19"/>
      <c r="C467" s="143"/>
      <c r="D467" s="19"/>
      <c r="E467" s="143"/>
      <c r="F467" s="143"/>
      <c r="G467" s="143"/>
      <c r="H467" s="19"/>
      <c r="J467" s="140"/>
    </row>
    <row r="468" spans="2:10" x14ac:dyDescent="0.2">
      <c r="B468" s="19"/>
      <c r="C468" s="144"/>
      <c r="D468" s="19"/>
      <c r="E468" s="144"/>
      <c r="F468" s="143"/>
      <c r="G468" s="143"/>
      <c r="H468" s="19"/>
      <c r="J468" s="140"/>
    </row>
    <row r="469" spans="2:10" x14ac:dyDescent="0.2">
      <c r="B469" s="19"/>
      <c r="C469" s="72"/>
      <c r="D469" s="19"/>
      <c r="E469" s="144"/>
      <c r="F469" s="143"/>
      <c r="G469" s="143"/>
      <c r="H469" s="19"/>
      <c r="J469" s="140"/>
    </row>
    <row r="470" spans="2:10" x14ac:dyDescent="0.2">
      <c r="B470" s="19"/>
      <c r="C470" s="143"/>
      <c r="D470" s="19"/>
      <c r="E470" s="143"/>
      <c r="F470" s="143"/>
      <c r="G470" s="143"/>
      <c r="H470" s="19"/>
      <c r="J470" s="140"/>
    </row>
    <row r="471" spans="2:10" x14ac:dyDescent="0.2">
      <c r="B471" s="19"/>
      <c r="C471" s="144"/>
      <c r="D471" s="19"/>
      <c r="E471" s="144"/>
      <c r="F471" s="143"/>
      <c r="G471" s="143"/>
      <c r="H471" s="19"/>
      <c r="J471" s="140"/>
    </row>
    <row r="472" spans="2:10" x14ac:dyDescent="0.2">
      <c r="B472" s="19"/>
      <c r="C472" s="143"/>
      <c r="D472" s="19"/>
      <c r="E472" s="143"/>
      <c r="F472" s="143"/>
      <c r="G472" s="143"/>
      <c r="H472" s="19"/>
      <c r="J472" s="140"/>
    </row>
    <row r="473" spans="2:10" x14ac:dyDescent="0.2">
      <c r="B473" s="19"/>
      <c r="C473" s="144"/>
      <c r="D473" s="19"/>
      <c r="E473" s="144"/>
      <c r="F473" s="143"/>
      <c r="G473" s="143"/>
      <c r="H473" s="19"/>
      <c r="J473" s="140"/>
    </row>
    <row r="474" spans="2:10" x14ac:dyDescent="0.2">
      <c r="B474" s="19"/>
      <c r="C474" s="143"/>
      <c r="D474" s="19"/>
      <c r="E474" s="143"/>
      <c r="F474" s="143"/>
      <c r="G474" s="143"/>
      <c r="H474" s="19"/>
      <c r="J474" s="140"/>
    </row>
    <row r="475" spans="2:10" x14ac:dyDescent="0.2">
      <c r="B475" s="19"/>
      <c r="C475" s="144"/>
      <c r="D475" s="19"/>
      <c r="E475" s="144"/>
      <c r="F475" s="143"/>
      <c r="G475" s="143"/>
      <c r="H475" s="19"/>
      <c r="J475" s="140"/>
    </row>
    <row r="476" spans="2:10" x14ac:dyDescent="0.2">
      <c r="B476" s="19"/>
      <c r="C476" s="143"/>
      <c r="D476" s="19"/>
      <c r="E476" s="143"/>
      <c r="F476" s="143"/>
      <c r="G476" s="143"/>
      <c r="H476" s="19"/>
      <c r="J476" s="140"/>
    </row>
    <row r="477" spans="2:10" x14ac:dyDescent="0.2">
      <c r="B477" s="19"/>
      <c r="C477" s="144"/>
      <c r="D477" s="19"/>
      <c r="E477" s="144"/>
      <c r="F477" s="143"/>
      <c r="G477" s="143"/>
      <c r="H477" s="19"/>
      <c r="J477" s="140"/>
    </row>
    <row r="478" spans="2:10" x14ac:dyDescent="0.2">
      <c r="B478" s="19"/>
      <c r="C478" s="144"/>
      <c r="D478" s="19"/>
      <c r="E478" s="144"/>
      <c r="F478" s="143"/>
      <c r="G478" s="143"/>
      <c r="H478" s="19"/>
      <c r="J478" s="140"/>
    </row>
    <row r="479" spans="2:10" x14ac:dyDescent="0.2">
      <c r="B479" s="19"/>
      <c r="C479" s="144"/>
      <c r="D479" s="19"/>
      <c r="E479" s="144"/>
      <c r="F479" s="143"/>
      <c r="G479" s="143"/>
      <c r="H479" s="19"/>
      <c r="J479" s="140"/>
    </row>
    <row r="480" spans="2:10" x14ac:dyDescent="0.2">
      <c r="B480" s="19"/>
      <c r="C480" s="143"/>
      <c r="D480" s="19"/>
      <c r="E480" s="143"/>
      <c r="F480" s="143"/>
      <c r="G480" s="143"/>
      <c r="H480" s="19"/>
      <c r="J480" s="140"/>
    </row>
    <row r="481" spans="2:10" x14ac:dyDescent="0.2">
      <c r="B481" s="19"/>
      <c r="C481" s="143"/>
      <c r="D481" s="19"/>
      <c r="E481" s="144"/>
      <c r="F481" s="143"/>
      <c r="G481" s="143"/>
      <c r="H481" s="19"/>
      <c r="J481" s="140"/>
    </row>
    <row r="482" spans="2:10" x14ac:dyDescent="0.2">
      <c r="B482" s="19"/>
      <c r="C482" s="143"/>
      <c r="D482" s="19"/>
      <c r="E482" s="143"/>
      <c r="F482" s="143"/>
      <c r="G482" s="143"/>
      <c r="H482" s="19"/>
      <c r="J482" s="140"/>
    </row>
    <row r="483" spans="2:10" x14ac:dyDescent="0.2">
      <c r="B483" s="19"/>
      <c r="C483" s="143"/>
      <c r="D483" s="19"/>
      <c r="E483" s="144"/>
      <c r="F483" s="143"/>
      <c r="G483" s="143"/>
      <c r="H483" s="19"/>
      <c r="J483" s="140"/>
    </row>
    <row r="484" spans="2:10" x14ac:dyDescent="0.2">
      <c r="B484" s="19"/>
      <c r="C484" s="151"/>
      <c r="D484" s="19"/>
      <c r="E484" s="143"/>
      <c r="F484" s="143"/>
      <c r="G484" s="143"/>
      <c r="H484" s="19"/>
      <c r="J484" s="140"/>
    </row>
    <row r="485" spans="2:10" x14ac:dyDescent="0.2">
      <c r="B485" s="19"/>
      <c r="C485" s="151"/>
      <c r="D485" s="19"/>
      <c r="E485" s="143"/>
      <c r="F485" s="143"/>
      <c r="G485" s="143"/>
      <c r="H485" s="19"/>
      <c r="J485" s="140"/>
    </row>
    <row r="486" spans="2:10" x14ac:dyDescent="0.2">
      <c r="B486" s="19"/>
      <c r="C486" s="144"/>
      <c r="D486" s="19"/>
      <c r="E486" s="144"/>
      <c r="F486" s="143"/>
      <c r="G486" s="143"/>
      <c r="H486" s="19"/>
      <c r="J486" s="140"/>
    </row>
    <row r="487" spans="2:10" x14ac:dyDescent="0.2">
      <c r="B487" s="19"/>
      <c r="C487" s="143"/>
      <c r="D487" s="19"/>
      <c r="E487" s="143"/>
      <c r="F487" s="143"/>
      <c r="G487" s="143"/>
      <c r="H487" s="19"/>
      <c r="J487" s="140"/>
    </row>
    <row r="488" spans="2:10" x14ac:dyDescent="0.2">
      <c r="B488" s="19"/>
      <c r="C488" s="144"/>
      <c r="D488" s="19"/>
      <c r="E488" s="144"/>
      <c r="F488" s="143"/>
      <c r="G488" s="143"/>
      <c r="H488" s="19"/>
      <c r="J488" s="140"/>
    </row>
    <row r="489" spans="2:10" x14ac:dyDescent="0.2">
      <c r="B489" s="19"/>
      <c r="C489" s="143"/>
      <c r="D489" s="19"/>
      <c r="E489" s="143"/>
      <c r="F489" s="143"/>
      <c r="G489" s="143"/>
      <c r="H489" s="19"/>
      <c r="J489" s="140"/>
    </row>
    <row r="490" spans="2:10" x14ac:dyDescent="0.2">
      <c r="B490" s="19"/>
      <c r="C490" s="143"/>
      <c r="D490" s="19"/>
      <c r="E490" s="143"/>
      <c r="F490" s="143"/>
      <c r="G490" s="143"/>
      <c r="H490" s="19"/>
      <c r="J490" s="140"/>
    </row>
    <row r="491" spans="2:10" x14ac:dyDescent="0.2">
      <c r="B491" s="19"/>
      <c r="C491" s="72"/>
      <c r="D491" s="19"/>
      <c r="E491" s="143"/>
      <c r="F491" s="143"/>
      <c r="G491" s="143"/>
      <c r="H491" s="19"/>
      <c r="J491" s="140"/>
    </row>
    <row r="492" spans="2:10" x14ac:dyDescent="0.2">
      <c r="B492" s="19"/>
      <c r="C492" s="72"/>
      <c r="D492" s="19"/>
      <c r="E492" s="143"/>
      <c r="F492" s="143"/>
      <c r="G492" s="143"/>
      <c r="H492" s="19"/>
      <c r="J492" s="140"/>
    </row>
    <row r="493" spans="2:10" x14ac:dyDescent="0.2">
      <c r="B493" s="19"/>
      <c r="C493" s="72"/>
      <c r="D493" s="19"/>
      <c r="E493" s="143"/>
      <c r="F493" s="143"/>
      <c r="G493" s="143"/>
      <c r="H493" s="19"/>
      <c r="J493" s="140"/>
    </row>
    <row r="494" spans="2:10" x14ac:dyDescent="0.2">
      <c r="B494" s="19"/>
      <c r="C494" s="72"/>
      <c r="D494" s="19"/>
      <c r="E494" s="143"/>
      <c r="F494" s="143"/>
      <c r="G494" s="143"/>
      <c r="H494" s="19"/>
      <c r="J494" s="140"/>
    </row>
    <row r="495" spans="2:10" x14ac:dyDescent="0.2">
      <c r="B495" s="19"/>
      <c r="C495" s="72"/>
      <c r="D495" s="19"/>
      <c r="E495" s="143"/>
      <c r="F495" s="143"/>
      <c r="G495" s="143"/>
      <c r="H495" s="19"/>
      <c r="J495" s="140"/>
    </row>
    <row r="496" spans="2:10" x14ac:dyDescent="0.2">
      <c r="B496" s="19"/>
      <c r="C496" s="72"/>
      <c r="D496" s="19"/>
      <c r="E496" s="143"/>
      <c r="F496" s="143"/>
      <c r="G496" s="143"/>
      <c r="H496" s="19"/>
      <c r="J496" s="140"/>
    </row>
    <row r="497" spans="2:10" x14ac:dyDescent="0.2">
      <c r="B497" s="19"/>
      <c r="D497" s="19"/>
      <c r="F497" s="143"/>
      <c r="G497" s="143"/>
      <c r="J497" s="140"/>
    </row>
    <row r="498" spans="2:10" x14ac:dyDescent="0.2">
      <c r="B498" s="19"/>
      <c r="D498" s="19"/>
      <c r="F498" s="143"/>
      <c r="G498" s="143"/>
      <c r="J498" s="140"/>
    </row>
    <row r="499" spans="2:10" x14ac:dyDescent="0.2">
      <c r="B499" s="19"/>
      <c r="D499" s="19"/>
      <c r="F499" s="143"/>
      <c r="G499" s="143"/>
      <c r="J499" s="140"/>
    </row>
    <row r="500" spans="2:10" x14ac:dyDescent="0.2">
      <c r="B500" s="19"/>
      <c r="D500" s="19"/>
      <c r="F500" s="143"/>
      <c r="G500" s="143"/>
      <c r="J500" s="140"/>
    </row>
    <row r="501" spans="2:10" x14ac:dyDescent="0.2">
      <c r="B501" s="19"/>
      <c r="D501" s="19"/>
      <c r="F501" s="143"/>
      <c r="G501" s="143"/>
      <c r="J501" s="140"/>
    </row>
    <row r="502" spans="2:10" x14ac:dyDescent="0.2">
      <c r="B502" s="19"/>
      <c r="D502" s="19"/>
      <c r="F502" s="143"/>
      <c r="G502" s="143"/>
      <c r="J502" s="140"/>
    </row>
    <row r="503" spans="2:10" x14ac:dyDescent="0.2">
      <c r="B503" s="19"/>
      <c r="D503" s="19"/>
      <c r="F503" s="143"/>
      <c r="G503" s="143"/>
      <c r="J503" s="140"/>
    </row>
    <row r="504" spans="2:10" x14ac:dyDescent="0.2">
      <c r="B504" s="19"/>
      <c r="D504" s="19"/>
      <c r="F504" s="143"/>
      <c r="G504" s="143"/>
      <c r="J504" s="140"/>
    </row>
    <row r="505" spans="2:10" x14ac:dyDescent="0.2">
      <c r="B505" s="19"/>
      <c r="D505" s="19"/>
      <c r="F505" s="143"/>
      <c r="G505" s="143"/>
      <c r="J505" s="140"/>
    </row>
    <row r="506" spans="2:10" x14ac:dyDescent="0.2">
      <c r="B506" s="19"/>
      <c r="D506" s="19"/>
      <c r="F506" s="143"/>
      <c r="G506" s="143"/>
      <c r="J506" s="140"/>
    </row>
    <row r="507" spans="2:10" x14ac:dyDescent="0.2">
      <c r="B507" s="19"/>
      <c r="D507" s="19"/>
      <c r="F507" s="143"/>
      <c r="G507" s="143"/>
      <c r="J507" s="140"/>
    </row>
    <row r="508" spans="2:10" x14ac:dyDescent="0.2">
      <c r="B508" s="19"/>
      <c r="D508" s="19"/>
      <c r="F508" s="143"/>
      <c r="G508" s="143"/>
      <c r="J508" s="140"/>
    </row>
    <row r="509" spans="2:10" x14ac:dyDescent="0.2">
      <c r="B509" s="19"/>
      <c r="D509" s="19"/>
      <c r="F509" s="143"/>
      <c r="G509" s="143"/>
      <c r="J509" s="140"/>
    </row>
    <row r="510" spans="2:10" x14ac:dyDescent="0.2">
      <c r="B510" s="19"/>
      <c r="D510" s="19"/>
      <c r="F510" s="143"/>
      <c r="G510" s="143"/>
      <c r="J510" s="140"/>
    </row>
    <row r="511" spans="2:10" x14ac:dyDescent="0.2">
      <c r="B511" s="19"/>
      <c r="D511" s="19"/>
      <c r="F511" s="143"/>
      <c r="G511" s="143"/>
      <c r="J511" s="140"/>
    </row>
  </sheetData>
  <autoFilter ref="B4:J219" xr:uid="{8D098EE2-C48C-4F2C-A419-90FB8E22A2BA}"/>
  <mergeCells count="1">
    <mergeCell ref="AK2:AL2"/>
  </mergeCells>
  <phoneticPr fontId="0" type="noConversion"/>
  <conditionalFormatting sqref="C311">
    <cfRule type="cellIs" dxfId="590" priority="179" stopIfTrue="1" operator="equal">
      <formula>""</formula>
    </cfRule>
  </conditionalFormatting>
  <conditionalFormatting sqref="C102">
    <cfRule type="cellIs" dxfId="589" priority="178" stopIfTrue="1" operator="equal">
      <formula>""</formula>
    </cfRule>
  </conditionalFormatting>
  <conditionalFormatting sqref="C103:C104">
    <cfRule type="cellIs" dxfId="588" priority="176" stopIfTrue="1" operator="equal">
      <formula>""</formula>
    </cfRule>
  </conditionalFormatting>
  <conditionalFormatting sqref="AV278:AV65536 AV1:AV276">
    <cfRule type="duplicateValues" dxfId="587" priority="171" stopIfTrue="1"/>
    <cfRule type="duplicateValues" dxfId="586" priority="174" stopIfTrue="1"/>
  </conditionalFormatting>
  <conditionalFormatting sqref="B339:B344 B268:B337 B347:B348 B350:B65568 B1:B5 B220:B266 B209:B217 B198:B207 B55:B91 B7:B21 B23:B52 B93:B196">
    <cfRule type="duplicateValues" dxfId="585" priority="168" stopIfTrue="1"/>
  </conditionalFormatting>
  <conditionalFormatting sqref="B439">
    <cfRule type="duplicateValues" dxfId="584" priority="164" stopIfTrue="1"/>
  </conditionalFormatting>
  <conditionalFormatting sqref="B338">
    <cfRule type="duplicateValues" dxfId="583" priority="161" stopIfTrue="1"/>
  </conditionalFormatting>
  <conditionalFormatting sqref="B234">
    <cfRule type="duplicateValues" dxfId="582" priority="154" stopIfTrue="1"/>
  </conditionalFormatting>
  <conditionalFormatting sqref="B235:B236">
    <cfRule type="duplicateValues" dxfId="581" priority="153" stopIfTrue="1"/>
  </conditionalFormatting>
  <conditionalFormatting sqref="B267">
    <cfRule type="duplicateValues" dxfId="580" priority="141" stopIfTrue="1"/>
  </conditionalFormatting>
  <conditionalFormatting sqref="B53:B54">
    <cfRule type="duplicateValues" dxfId="579" priority="17" stopIfTrue="1"/>
  </conditionalFormatting>
  <conditionalFormatting sqref="B345:B346">
    <cfRule type="duplicateValues" dxfId="578" priority="12" stopIfTrue="1"/>
  </conditionalFormatting>
  <conditionalFormatting sqref="AV277">
    <cfRule type="duplicateValues" dxfId="577" priority="10" stopIfTrue="1"/>
    <cfRule type="duplicateValues" dxfId="576" priority="11" stopIfTrue="1"/>
  </conditionalFormatting>
  <conditionalFormatting sqref="B349">
    <cfRule type="duplicateValues" dxfId="575" priority="8" stopIfTrue="1"/>
  </conditionalFormatting>
  <conditionalFormatting sqref="B218:B219">
    <cfRule type="duplicateValues" dxfId="574" priority="7" stopIfTrue="1"/>
  </conditionalFormatting>
  <conditionalFormatting sqref="B197">
    <cfRule type="duplicateValues" dxfId="573" priority="6" stopIfTrue="1"/>
  </conditionalFormatting>
  <conditionalFormatting sqref="B208">
    <cfRule type="duplicateValues" dxfId="572" priority="4" stopIfTrue="1"/>
  </conditionalFormatting>
  <conditionalFormatting sqref="B6">
    <cfRule type="duplicateValues" dxfId="571" priority="3" stopIfTrue="1"/>
  </conditionalFormatting>
  <conditionalFormatting sqref="B22">
    <cfRule type="expression" dxfId="570" priority="3596" stopIfTrue="1">
      <formula>AND(COUNTIF($B$512:$B$617, B22)+COUNTIF($B$283:$B$288, B22)+COUNTIF($B$212:$B$281, B22)+COUNTIF($B$1:$B$6, B22)+COUNTIF($B$291:$B$292, B22)+COUNTIF($B$9:$B$128, B22)+COUNTIF($B$294:$B$398, B22)+COUNTIF($B$401:$B$403, B22)+COUNTIF($B$407:$B$489, B22)+COUNTIF($B$174:$B$210, B22)+COUNTIF($B$130:$B$170, B22)+COUNTIF($B$491:$B$509, B22)+COUNTIF($B$619:$B$65538, B22)&gt;1,NOT(ISBLANK(B22)))</formula>
    </cfRule>
  </conditionalFormatting>
  <conditionalFormatting sqref="D163">
    <cfRule type="duplicateValues" dxfId="569" priority="1" stopIfTrue="1"/>
  </conditionalFormatting>
  <pageMargins left="0.75" right="0.75" top="1" bottom="1" header="0" footer="0"/>
  <pageSetup orientation="portrait" horizontalDpi="4294967293" r:id="rId1"/>
  <headerFooter alignWithMargins="0"/>
  <drawing r:id="rId2"/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6"/>
  <dimension ref="A1:H1045"/>
  <sheetViews>
    <sheetView topLeftCell="A944" workbookViewId="0">
      <selection activeCell="D3875" sqref="D3875"/>
    </sheetView>
  </sheetViews>
  <sheetFormatPr baseColWidth="10" defaultColWidth="9.28515625" defaultRowHeight="10.199999999999999" x14ac:dyDescent="0.2"/>
  <cols>
    <col min="1" max="1" width="42.140625" bestFit="1" customWidth="1"/>
    <col min="2" max="2" width="14" bestFit="1" customWidth="1"/>
    <col min="3" max="6" width="12" customWidth="1"/>
    <col min="7" max="7" width="40.7109375" bestFit="1" customWidth="1"/>
    <col min="8" max="8" width="3.140625" customWidth="1"/>
    <col min="9" max="9" width="12" customWidth="1"/>
    <col min="10" max="10" width="40.7109375" bestFit="1" customWidth="1"/>
  </cols>
  <sheetData>
    <row r="1" spans="1:8" x14ac:dyDescent="0.2">
      <c r="A1" s="25" t="s">
        <v>6587</v>
      </c>
      <c r="B1" s="25" t="s">
        <v>6588</v>
      </c>
      <c r="G1" s="20"/>
      <c r="H1" s="20"/>
    </row>
    <row r="2" spans="1:8" x14ac:dyDescent="0.2">
      <c r="A2" t="s">
        <v>6600</v>
      </c>
      <c r="B2" s="59" t="s">
        <v>6589</v>
      </c>
      <c r="G2" s="20"/>
      <c r="H2" s="20"/>
    </row>
    <row r="3" spans="1:8" x14ac:dyDescent="0.2">
      <c r="A3" t="s">
        <v>6601</v>
      </c>
      <c r="B3" s="59" t="s">
        <v>6593</v>
      </c>
      <c r="G3" s="20"/>
      <c r="H3" s="20"/>
    </row>
    <row r="4" spans="1:8" x14ac:dyDescent="0.2">
      <c r="A4" t="s">
        <v>6601</v>
      </c>
      <c r="B4" s="59" t="s">
        <v>6593</v>
      </c>
      <c r="G4" s="20"/>
      <c r="H4" s="20"/>
    </row>
    <row r="5" spans="1:8" x14ac:dyDescent="0.2">
      <c r="A5" t="s">
        <v>6602</v>
      </c>
      <c r="B5" s="59" t="s">
        <v>6590</v>
      </c>
      <c r="G5" s="20"/>
      <c r="H5" s="20"/>
    </row>
    <row r="6" spans="1:8" x14ac:dyDescent="0.2">
      <c r="A6" t="s">
        <v>6603</v>
      </c>
      <c r="B6" s="59" t="s">
        <v>6589</v>
      </c>
      <c r="G6" s="20"/>
      <c r="H6" s="20"/>
    </row>
    <row r="7" spans="1:8" x14ac:dyDescent="0.2">
      <c r="A7" t="s">
        <v>6604</v>
      </c>
      <c r="B7" s="59" t="s">
        <v>6589</v>
      </c>
      <c r="G7" s="20"/>
      <c r="H7" s="20"/>
    </row>
    <row r="8" spans="1:8" x14ac:dyDescent="0.2">
      <c r="A8" t="s">
        <v>6605</v>
      </c>
      <c r="B8" s="59" t="s">
        <v>6589</v>
      </c>
      <c r="G8" s="20"/>
      <c r="H8" s="20"/>
    </row>
    <row r="9" spans="1:8" x14ac:dyDescent="0.2">
      <c r="A9" t="s">
        <v>6606</v>
      </c>
      <c r="B9" s="59" t="s">
        <v>6589</v>
      </c>
      <c r="G9" s="20"/>
      <c r="H9" s="20"/>
    </row>
    <row r="10" spans="1:8" x14ac:dyDescent="0.2">
      <c r="A10" t="s">
        <v>6607</v>
      </c>
      <c r="B10" s="59" t="s">
        <v>6589</v>
      </c>
      <c r="G10" s="20"/>
      <c r="H10" s="20"/>
    </row>
    <row r="11" spans="1:8" x14ac:dyDescent="0.2">
      <c r="A11" t="s">
        <v>6608</v>
      </c>
      <c r="B11" s="59" t="s">
        <v>6589</v>
      </c>
      <c r="G11" s="20"/>
      <c r="H11" s="20"/>
    </row>
    <row r="12" spans="1:8" x14ac:dyDescent="0.2">
      <c r="A12" t="s">
        <v>6609</v>
      </c>
      <c r="B12" s="59" t="s">
        <v>6589</v>
      </c>
      <c r="G12" s="20"/>
      <c r="H12" s="20"/>
    </row>
    <row r="13" spans="1:8" x14ac:dyDescent="0.2">
      <c r="A13" t="s">
        <v>6610</v>
      </c>
      <c r="B13" s="59" t="s">
        <v>6589</v>
      </c>
      <c r="G13" s="20"/>
      <c r="H13" s="20"/>
    </row>
    <row r="14" spans="1:8" x14ac:dyDescent="0.2">
      <c r="A14" t="s">
        <v>6611</v>
      </c>
      <c r="B14" s="59" t="s">
        <v>6589</v>
      </c>
      <c r="G14" s="20"/>
      <c r="H14" s="20"/>
    </row>
    <row r="15" spans="1:8" x14ac:dyDescent="0.2">
      <c r="A15" t="s">
        <v>6612</v>
      </c>
      <c r="B15" s="59" t="s">
        <v>6589</v>
      </c>
      <c r="G15" s="20"/>
      <c r="H15" s="20"/>
    </row>
    <row r="16" spans="1:8" x14ac:dyDescent="0.2">
      <c r="A16" t="s">
        <v>6613</v>
      </c>
      <c r="B16" s="59" t="s">
        <v>6589</v>
      </c>
      <c r="G16" s="20"/>
      <c r="H16" s="20"/>
    </row>
    <row r="17" spans="1:8" x14ac:dyDescent="0.2">
      <c r="A17" t="s">
        <v>6614</v>
      </c>
      <c r="B17" s="59" t="s">
        <v>6589</v>
      </c>
      <c r="G17" s="20"/>
      <c r="H17" s="20"/>
    </row>
    <row r="18" spans="1:8" x14ac:dyDescent="0.2">
      <c r="A18" t="s">
        <v>6615</v>
      </c>
      <c r="B18" s="59" t="s">
        <v>6589</v>
      </c>
      <c r="G18" s="20"/>
      <c r="H18" s="20"/>
    </row>
    <row r="19" spans="1:8" x14ac:dyDescent="0.2">
      <c r="A19" t="s">
        <v>6616</v>
      </c>
      <c r="B19" s="59" t="s">
        <v>6589</v>
      </c>
      <c r="G19" s="20"/>
      <c r="H19" s="20"/>
    </row>
    <row r="20" spans="1:8" x14ac:dyDescent="0.2">
      <c r="A20" t="s">
        <v>6617</v>
      </c>
      <c r="B20" s="59" t="s">
        <v>6589</v>
      </c>
      <c r="G20" s="20"/>
      <c r="H20" s="20"/>
    </row>
    <row r="21" spans="1:8" x14ac:dyDescent="0.2">
      <c r="A21" t="s">
        <v>6618</v>
      </c>
      <c r="B21" s="59" t="s">
        <v>6589</v>
      </c>
      <c r="G21" s="20"/>
      <c r="H21" s="20"/>
    </row>
    <row r="22" spans="1:8" x14ac:dyDescent="0.2">
      <c r="A22" t="s">
        <v>6619</v>
      </c>
      <c r="B22" s="59" t="s">
        <v>6589</v>
      </c>
      <c r="G22" s="20"/>
      <c r="H22" s="20"/>
    </row>
    <row r="23" spans="1:8" x14ac:dyDescent="0.2">
      <c r="A23" t="s">
        <v>6620</v>
      </c>
      <c r="B23" s="59" t="s">
        <v>6589</v>
      </c>
      <c r="G23" s="20"/>
      <c r="H23" s="20"/>
    </row>
    <row r="24" spans="1:8" x14ac:dyDescent="0.2">
      <c r="A24" t="s">
        <v>6621</v>
      </c>
      <c r="B24" s="59" t="s">
        <v>6589</v>
      </c>
      <c r="G24" s="20"/>
      <c r="H24" s="20"/>
    </row>
    <row r="25" spans="1:8" x14ac:dyDescent="0.2">
      <c r="A25" t="s">
        <v>6622</v>
      </c>
      <c r="B25" s="59" t="s">
        <v>6589</v>
      </c>
      <c r="G25" s="20"/>
      <c r="H25" s="20"/>
    </row>
    <row r="26" spans="1:8" x14ac:dyDescent="0.2">
      <c r="A26" t="s">
        <v>6623</v>
      </c>
      <c r="B26" s="59" t="s">
        <v>6589</v>
      </c>
      <c r="G26" s="20"/>
      <c r="H26" s="20"/>
    </row>
    <row r="27" spans="1:8" x14ac:dyDescent="0.2">
      <c r="A27" t="s">
        <v>6624</v>
      </c>
      <c r="B27" s="59" t="s">
        <v>6589</v>
      </c>
      <c r="G27" s="20"/>
      <c r="H27" s="20"/>
    </row>
    <row r="28" spans="1:8" x14ac:dyDescent="0.2">
      <c r="A28" t="s">
        <v>6625</v>
      </c>
      <c r="B28" s="59" t="s">
        <v>6589</v>
      </c>
      <c r="G28" s="20"/>
      <c r="H28" s="20"/>
    </row>
    <row r="29" spans="1:8" x14ac:dyDescent="0.2">
      <c r="A29" t="s">
        <v>6626</v>
      </c>
      <c r="B29" s="59" t="s">
        <v>6589</v>
      </c>
      <c r="G29" s="20"/>
      <c r="H29" s="20"/>
    </row>
    <row r="30" spans="1:8" x14ac:dyDescent="0.2">
      <c r="A30" t="s">
        <v>6627</v>
      </c>
      <c r="B30" s="59" t="s">
        <v>6589</v>
      </c>
      <c r="G30" s="20"/>
      <c r="H30" s="20"/>
    </row>
    <row r="31" spans="1:8" x14ac:dyDescent="0.2">
      <c r="A31" t="s">
        <v>6628</v>
      </c>
      <c r="B31" s="59" t="s">
        <v>6589</v>
      </c>
      <c r="G31" s="20"/>
      <c r="H31" s="20"/>
    </row>
    <row r="32" spans="1:8" x14ac:dyDescent="0.2">
      <c r="A32" t="s">
        <v>6629</v>
      </c>
      <c r="B32" s="59" t="s">
        <v>6589</v>
      </c>
      <c r="G32" s="20"/>
      <c r="H32" s="20"/>
    </row>
    <row r="33" spans="1:8" x14ac:dyDescent="0.2">
      <c r="A33" t="s">
        <v>6630</v>
      </c>
      <c r="B33" s="59" t="s">
        <v>6589</v>
      </c>
      <c r="G33" s="20"/>
      <c r="H33" s="20"/>
    </row>
    <row r="34" spans="1:8" x14ac:dyDescent="0.2">
      <c r="A34" t="s">
        <v>6631</v>
      </c>
      <c r="B34" s="59" t="s">
        <v>6589</v>
      </c>
      <c r="G34" s="20"/>
      <c r="H34" s="20"/>
    </row>
    <row r="35" spans="1:8" x14ac:dyDescent="0.2">
      <c r="A35" t="s">
        <v>6632</v>
      </c>
      <c r="B35" s="59" t="s">
        <v>6589</v>
      </c>
      <c r="G35" s="20"/>
      <c r="H35" s="20"/>
    </row>
    <row r="36" spans="1:8" x14ac:dyDescent="0.2">
      <c r="A36" t="s">
        <v>6633</v>
      </c>
      <c r="B36" s="59" t="s">
        <v>6589</v>
      </c>
      <c r="G36" s="20"/>
      <c r="H36" s="20"/>
    </row>
    <row r="37" spans="1:8" x14ac:dyDescent="0.2">
      <c r="A37" t="s">
        <v>6634</v>
      </c>
      <c r="B37" s="59" t="s">
        <v>6589</v>
      </c>
      <c r="G37" s="20"/>
      <c r="H37" s="20"/>
    </row>
    <row r="38" spans="1:8" x14ac:dyDescent="0.2">
      <c r="A38" t="s">
        <v>6635</v>
      </c>
      <c r="B38" s="59" t="s">
        <v>6589</v>
      </c>
      <c r="G38" s="20"/>
      <c r="H38" s="20"/>
    </row>
    <row r="39" spans="1:8" x14ac:dyDescent="0.2">
      <c r="A39" t="s">
        <v>6636</v>
      </c>
      <c r="B39" s="59" t="s">
        <v>6589</v>
      </c>
      <c r="G39" s="20"/>
      <c r="H39" s="20"/>
    </row>
    <row r="40" spans="1:8" x14ac:dyDescent="0.2">
      <c r="A40" t="s">
        <v>6637</v>
      </c>
      <c r="B40" s="59" t="s">
        <v>6589</v>
      </c>
      <c r="G40" s="20"/>
      <c r="H40" s="20"/>
    </row>
    <row r="41" spans="1:8" x14ac:dyDescent="0.2">
      <c r="A41" t="s">
        <v>6638</v>
      </c>
      <c r="B41" s="59" t="s">
        <v>6589</v>
      </c>
      <c r="G41" s="20"/>
      <c r="H41" s="20"/>
    </row>
    <row r="42" spans="1:8" x14ac:dyDescent="0.2">
      <c r="A42" t="s">
        <v>6639</v>
      </c>
      <c r="B42" s="59" t="s">
        <v>6589</v>
      </c>
      <c r="G42" s="20"/>
      <c r="H42" s="20"/>
    </row>
    <row r="43" spans="1:8" x14ac:dyDescent="0.2">
      <c r="A43" t="s">
        <v>6640</v>
      </c>
      <c r="B43" s="59" t="s">
        <v>6589</v>
      </c>
      <c r="G43" s="20"/>
      <c r="H43" s="20"/>
    </row>
    <row r="44" spans="1:8" x14ac:dyDescent="0.2">
      <c r="A44" t="s">
        <v>6641</v>
      </c>
      <c r="B44" s="59" t="s">
        <v>6589</v>
      </c>
      <c r="G44" s="20"/>
      <c r="H44" s="20"/>
    </row>
    <row r="45" spans="1:8" x14ac:dyDescent="0.2">
      <c r="A45" t="s">
        <v>6642</v>
      </c>
      <c r="B45" s="59" t="s">
        <v>6589</v>
      </c>
      <c r="G45" s="20"/>
      <c r="H45" s="20"/>
    </row>
    <row r="46" spans="1:8" x14ac:dyDescent="0.2">
      <c r="A46" t="s">
        <v>6643</v>
      </c>
      <c r="B46" s="59" t="s">
        <v>6593</v>
      </c>
      <c r="G46" s="20"/>
      <c r="H46" s="20"/>
    </row>
    <row r="47" spans="1:8" x14ac:dyDescent="0.2">
      <c r="A47" t="s">
        <v>6644</v>
      </c>
      <c r="B47" s="59" t="s">
        <v>6589</v>
      </c>
      <c r="G47" s="20"/>
      <c r="H47" s="20"/>
    </row>
    <row r="48" spans="1:8" x14ac:dyDescent="0.2">
      <c r="A48" t="s">
        <v>6645</v>
      </c>
      <c r="B48" s="59" t="s">
        <v>6589</v>
      </c>
      <c r="G48" s="20"/>
      <c r="H48" s="20"/>
    </row>
    <row r="49" spans="1:8" x14ac:dyDescent="0.2">
      <c r="A49" t="s">
        <v>6646</v>
      </c>
      <c r="B49" s="59" t="s">
        <v>6589</v>
      </c>
      <c r="G49" s="20"/>
      <c r="H49" s="20"/>
    </row>
    <row r="50" spans="1:8" x14ac:dyDescent="0.2">
      <c r="A50" t="s">
        <v>6647</v>
      </c>
      <c r="B50" s="59" t="s">
        <v>6589</v>
      </c>
      <c r="G50" s="20"/>
      <c r="H50" s="20"/>
    </row>
    <row r="51" spans="1:8" x14ac:dyDescent="0.2">
      <c r="A51" t="s">
        <v>6648</v>
      </c>
      <c r="B51" s="59" t="s">
        <v>6589</v>
      </c>
      <c r="G51" s="20"/>
      <c r="H51" s="20"/>
    </row>
    <row r="52" spans="1:8" x14ac:dyDescent="0.2">
      <c r="A52" t="s">
        <v>6649</v>
      </c>
      <c r="B52" s="59" t="s">
        <v>6589</v>
      </c>
      <c r="G52" s="20"/>
      <c r="H52" s="20"/>
    </row>
    <row r="53" spans="1:8" x14ac:dyDescent="0.2">
      <c r="A53" t="s">
        <v>6650</v>
      </c>
      <c r="B53" s="59" t="s">
        <v>6589</v>
      </c>
      <c r="G53" s="20"/>
      <c r="H53" s="20"/>
    </row>
    <row r="54" spans="1:8" x14ac:dyDescent="0.2">
      <c r="A54" t="s">
        <v>6651</v>
      </c>
      <c r="B54" s="59" t="s">
        <v>6589</v>
      </c>
      <c r="G54" s="20"/>
      <c r="H54" s="20"/>
    </row>
    <row r="55" spans="1:8" x14ac:dyDescent="0.2">
      <c r="A55" t="s">
        <v>6652</v>
      </c>
      <c r="B55" s="59" t="s">
        <v>6589</v>
      </c>
      <c r="G55" s="20"/>
      <c r="H55" s="20"/>
    </row>
    <row r="56" spans="1:8" x14ac:dyDescent="0.2">
      <c r="A56" t="s">
        <v>6653</v>
      </c>
      <c r="B56" s="59" t="s">
        <v>6589</v>
      </c>
      <c r="G56" s="20"/>
      <c r="H56" s="20"/>
    </row>
    <row r="57" spans="1:8" x14ac:dyDescent="0.2">
      <c r="A57" t="s">
        <v>6654</v>
      </c>
      <c r="B57" s="59" t="s">
        <v>6589</v>
      </c>
      <c r="G57" s="20"/>
      <c r="H57" s="20"/>
    </row>
    <row r="58" spans="1:8" x14ac:dyDescent="0.2">
      <c r="A58" t="s">
        <v>6655</v>
      </c>
      <c r="B58" s="59" t="s">
        <v>6589</v>
      </c>
      <c r="G58" s="20"/>
      <c r="H58" s="20"/>
    </row>
    <row r="59" spans="1:8" x14ac:dyDescent="0.2">
      <c r="A59" t="s">
        <v>6656</v>
      </c>
      <c r="B59" s="59" t="s">
        <v>6591</v>
      </c>
      <c r="G59" s="20"/>
      <c r="H59" s="20"/>
    </row>
    <row r="60" spans="1:8" x14ac:dyDescent="0.2">
      <c r="A60" t="s">
        <v>6657</v>
      </c>
      <c r="B60" s="59" t="s">
        <v>6591</v>
      </c>
      <c r="G60" s="20"/>
      <c r="H60" s="20"/>
    </row>
    <row r="61" spans="1:8" x14ac:dyDescent="0.2">
      <c r="A61" t="s">
        <v>6658</v>
      </c>
      <c r="B61" s="59" t="s">
        <v>6591</v>
      </c>
      <c r="G61" s="20"/>
      <c r="H61" s="20"/>
    </row>
    <row r="62" spans="1:8" x14ac:dyDescent="0.2">
      <c r="A62" t="s">
        <v>6659</v>
      </c>
      <c r="B62" s="59" t="s">
        <v>6589</v>
      </c>
      <c r="G62" s="20"/>
      <c r="H62" s="20"/>
    </row>
    <row r="63" spans="1:8" x14ac:dyDescent="0.2">
      <c r="A63" t="s">
        <v>6660</v>
      </c>
      <c r="B63" s="59" t="s">
        <v>6589</v>
      </c>
      <c r="G63" s="20"/>
      <c r="H63" s="20"/>
    </row>
    <row r="64" spans="1:8" x14ac:dyDescent="0.2">
      <c r="A64" t="s">
        <v>6661</v>
      </c>
      <c r="B64" s="59" t="s">
        <v>6589</v>
      </c>
      <c r="G64" s="20"/>
      <c r="H64" s="20"/>
    </row>
    <row r="65" spans="1:8" x14ac:dyDescent="0.2">
      <c r="A65" t="s">
        <v>6661</v>
      </c>
      <c r="B65" s="59" t="s">
        <v>6589</v>
      </c>
      <c r="G65" s="20"/>
      <c r="H65" s="20"/>
    </row>
    <row r="66" spans="1:8" x14ac:dyDescent="0.2">
      <c r="A66" t="s">
        <v>6662</v>
      </c>
      <c r="B66" s="59" t="s">
        <v>6589</v>
      </c>
      <c r="G66" s="20"/>
      <c r="H66" s="20"/>
    </row>
    <row r="67" spans="1:8" x14ac:dyDescent="0.2">
      <c r="A67" t="s">
        <v>6663</v>
      </c>
      <c r="B67" s="59" t="s">
        <v>6589</v>
      </c>
      <c r="G67" s="20"/>
      <c r="H67" s="20"/>
    </row>
    <row r="68" spans="1:8" x14ac:dyDescent="0.2">
      <c r="A68" t="s">
        <v>6664</v>
      </c>
      <c r="B68" s="59" t="s">
        <v>6589</v>
      </c>
      <c r="G68" s="20"/>
      <c r="H68" s="20"/>
    </row>
    <row r="69" spans="1:8" x14ac:dyDescent="0.2">
      <c r="A69" t="s">
        <v>6665</v>
      </c>
      <c r="B69" s="59" t="s">
        <v>6589</v>
      </c>
      <c r="G69" s="20"/>
      <c r="H69" s="20"/>
    </row>
    <row r="70" spans="1:8" x14ac:dyDescent="0.2">
      <c r="A70" t="s">
        <v>6666</v>
      </c>
      <c r="B70" s="59" t="s">
        <v>6589</v>
      </c>
      <c r="G70" s="20"/>
      <c r="H70" s="20"/>
    </row>
    <row r="71" spans="1:8" x14ac:dyDescent="0.2">
      <c r="A71" t="s">
        <v>6667</v>
      </c>
      <c r="B71" s="59" t="s">
        <v>6589</v>
      </c>
      <c r="G71" s="20"/>
      <c r="H71" s="20"/>
    </row>
    <row r="72" spans="1:8" x14ac:dyDescent="0.2">
      <c r="A72" t="s">
        <v>6668</v>
      </c>
      <c r="B72" s="59" t="s">
        <v>6589</v>
      </c>
      <c r="G72" s="20"/>
      <c r="H72" s="20"/>
    </row>
    <row r="73" spans="1:8" x14ac:dyDescent="0.2">
      <c r="A73" t="s">
        <v>6669</v>
      </c>
      <c r="B73" s="59" t="s">
        <v>6589</v>
      </c>
      <c r="G73" s="20"/>
      <c r="H73" s="20"/>
    </row>
    <row r="74" spans="1:8" x14ac:dyDescent="0.2">
      <c r="A74" t="s">
        <v>6670</v>
      </c>
      <c r="B74" s="59" t="s">
        <v>6589</v>
      </c>
      <c r="G74" s="20"/>
      <c r="H74" s="20"/>
    </row>
    <row r="75" spans="1:8" x14ac:dyDescent="0.2">
      <c r="A75" t="s">
        <v>6670</v>
      </c>
      <c r="B75" s="59" t="s">
        <v>6589</v>
      </c>
      <c r="G75" s="20"/>
      <c r="H75" s="20"/>
    </row>
    <row r="76" spans="1:8" x14ac:dyDescent="0.2">
      <c r="A76" t="s">
        <v>6671</v>
      </c>
      <c r="B76" s="59" t="s">
        <v>6591</v>
      </c>
      <c r="G76" s="20"/>
      <c r="H76" s="20"/>
    </row>
    <row r="77" spans="1:8" x14ac:dyDescent="0.2">
      <c r="A77" t="s">
        <v>6672</v>
      </c>
      <c r="B77" s="59" t="s">
        <v>6574</v>
      </c>
      <c r="G77" s="20"/>
      <c r="H77" s="20"/>
    </row>
    <row r="78" spans="1:8" x14ac:dyDescent="0.2">
      <c r="A78" t="s">
        <v>6673</v>
      </c>
      <c r="B78" s="59" t="s">
        <v>6591</v>
      </c>
      <c r="G78" s="20"/>
      <c r="H78" s="20"/>
    </row>
    <row r="79" spans="1:8" x14ac:dyDescent="0.2">
      <c r="A79" t="s">
        <v>6674</v>
      </c>
      <c r="B79" s="59" t="s">
        <v>6590</v>
      </c>
      <c r="G79" s="20"/>
      <c r="H79" s="20"/>
    </row>
    <row r="80" spans="1:8" x14ac:dyDescent="0.2">
      <c r="A80" t="s">
        <v>6675</v>
      </c>
      <c r="B80" s="59" t="s">
        <v>6590</v>
      </c>
      <c r="G80" s="20"/>
      <c r="H80" s="20"/>
    </row>
    <row r="81" spans="1:8" x14ac:dyDescent="0.2">
      <c r="A81" t="s">
        <v>6676</v>
      </c>
      <c r="B81" s="59" t="s">
        <v>3281</v>
      </c>
      <c r="G81" s="20"/>
      <c r="H81" s="20"/>
    </row>
    <row r="82" spans="1:8" x14ac:dyDescent="0.2">
      <c r="A82" t="s">
        <v>6677</v>
      </c>
      <c r="B82" s="59" t="s">
        <v>6591</v>
      </c>
      <c r="G82" s="20"/>
      <c r="H82" s="20"/>
    </row>
    <row r="83" spans="1:8" x14ac:dyDescent="0.2">
      <c r="A83" t="s">
        <v>6677</v>
      </c>
      <c r="B83" s="59" t="s">
        <v>6591</v>
      </c>
      <c r="G83" s="20"/>
      <c r="H83" s="20"/>
    </row>
    <row r="84" spans="1:8" x14ac:dyDescent="0.2">
      <c r="A84" t="s">
        <v>6678</v>
      </c>
      <c r="B84" s="59" t="s">
        <v>6589</v>
      </c>
      <c r="G84" s="20"/>
      <c r="H84" s="20"/>
    </row>
    <row r="85" spans="1:8" x14ac:dyDescent="0.2">
      <c r="A85" t="s">
        <v>6679</v>
      </c>
      <c r="B85" s="59" t="s">
        <v>6589</v>
      </c>
      <c r="G85" s="20"/>
      <c r="H85" s="20"/>
    </row>
    <row r="86" spans="1:8" x14ac:dyDescent="0.2">
      <c r="A86" t="s">
        <v>6680</v>
      </c>
      <c r="B86" s="59" t="s">
        <v>6589</v>
      </c>
      <c r="G86" s="20"/>
      <c r="H86" s="20"/>
    </row>
    <row r="87" spans="1:8" x14ac:dyDescent="0.2">
      <c r="A87" t="s">
        <v>6681</v>
      </c>
      <c r="B87" s="59" t="s">
        <v>6589</v>
      </c>
      <c r="G87" s="20"/>
      <c r="H87" s="20"/>
    </row>
    <row r="88" spans="1:8" x14ac:dyDescent="0.2">
      <c r="A88" t="s">
        <v>6682</v>
      </c>
      <c r="B88" s="59" t="s">
        <v>6589</v>
      </c>
      <c r="G88" s="20"/>
      <c r="H88" s="20"/>
    </row>
    <row r="89" spans="1:8" x14ac:dyDescent="0.2">
      <c r="A89" t="s">
        <v>6683</v>
      </c>
      <c r="B89" s="59" t="s">
        <v>6589</v>
      </c>
      <c r="G89" s="20"/>
      <c r="H89" s="20"/>
    </row>
    <row r="90" spans="1:8" x14ac:dyDescent="0.2">
      <c r="A90" t="s">
        <v>6684</v>
      </c>
      <c r="B90" s="59" t="s">
        <v>6589</v>
      </c>
      <c r="G90" s="20"/>
      <c r="H90" s="20"/>
    </row>
    <row r="91" spans="1:8" x14ac:dyDescent="0.2">
      <c r="A91" t="s">
        <v>6685</v>
      </c>
      <c r="B91" s="59" t="s">
        <v>6589</v>
      </c>
      <c r="G91" s="20"/>
      <c r="H91" s="20"/>
    </row>
    <row r="92" spans="1:8" x14ac:dyDescent="0.2">
      <c r="A92" t="s">
        <v>6686</v>
      </c>
      <c r="B92" s="59" t="s">
        <v>6589</v>
      </c>
      <c r="G92" s="20"/>
      <c r="H92" s="20"/>
    </row>
    <row r="93" spans="1:8" x14ac:dyDescent="0.2">
      <c r="A93" t="s">
        <v>6687</v>
      </c>
      <c r="B93" s="59" t="s">
        <v>6589</v>
      </c>
      <c r="G93" s="20"/>
      <c r="H93" s="20"/>
    </row>
    <row r="94" spans="1:8" x14ac:dyDescent="0.2">
      <c r="A94" t="s">
        <v>6688</v>
      </c>
      <c r="B94" s="59" t="s">
        <v>6589</v>
      </c>
      <c r="G94" s="20"/>
      <c r="H94" s="20"/>
    </row>
    <row r="95" spans="1:8" x14ac:dyDescent="0.2">
      <c r="A95" t="s">
        <v>6689</v>
      </c>
      <c r="B95" s="59" t="s">
        <v>6589</v>
      </c>
      <c r="G95" s="20"/>
      <c r="H95" s="20"/>
    </row>
    <row r="96" spans="1:8" x14ac:dyDescent="0.2">
      <c r="A96" t="s">
        <v>6690</v>
      </c>
      <c r="B96" s="59" t="s">
        <v>6589</v>
      </c>
      <c r="G96" s="20"/>
      <c r="H96" s="20"/>
    </row>
    <row r="97" spans="1:8" x14ac:dyDescent="0.2">
      <c r="A97" t="s">
        <v>6691</v>
      </c>
      <c r="B97" s="59" t="s">
        <v>6589</v>
      </c>
      <c r="G97" s="20"/>
      <c r="H97" s="20"/>
    </row>
    <row r="98" spans="1:8" x14ac:dyDescent="0.2">
      <c r="A98" t="s">
        <v>6692</v>
      </c>
      <c r="B98" s="59" t="s">
        <v>6589</v>
      </c>
      <c r="G98" s="20"/>
      <c r="H98" s="20"/>
    </row>
    <row r="99" spans="1:8" x14ac:dyDescent="0.2">
      <c r="A99" t="s">
        <v>6693</v>
      </c>
      <c r="B99" s="59" t="s">
        <v>6589</v>
      </c>
      <c r="G99" s="20"/>
      <c r="H99" s="20"/>
    </row>
    <row r="100" spans="1:8" x14ac:dyDescent="0.2">
      <c r="A100" t="s">
        <v>6694</v>
      </c>
      <c r="B100" s="59" t="s">
        <v>6589</v>
      </c>
      <c r="G100" s="20"/>
      <c r="H100" s="20"/>
    </row>
    <row r="101" spans="1:8" x14ac:dyDescent="0.2">
      <c r="A101" t="s">
        <v>6695</v>
      </c>
      <c r="B101" s="59" t="s">
        <v>6589</v>
      </c>
      <c r="G101" s="20"/>
      <c r="H101" s="20"/>
    </row>
    <row r="102" spans="1:8" x14ac:dyDescent="0.2">
      <c r="A102" t="s">
        <v>6696</v>
      </c>
      <c r="B102" s="59" t="s">
        <v>6589</v>
      </c>
      <c r="G102" s="20"/>
      <c r="H102" s="20"/>
    </row>
    <row r="103" spans="1:8" x14ac:dyDescent="0.2">
      <c r="A103" t="s">
        <v>6697</v>
      </c>
      <c r="B103" s="59" t="s">
        <v>6589</v>
      </c>
      <c r="G103" s="20"/>
      <c r="H103" s="20"/>
    </row>
    <row r="104" spans="1:8" x14ac:dyDescent="0.2">
      <c r="A104" t="s">
        <v>6698</v>
      </c>
      <c r="B104" s="59" t="s">
        <v>6589</v>
      </c>
      <c r="G104" s="20"/>
      <c r="H104" s="20"/>
    </row>
    <row r="105" spans="1:8" x14ac:dyDescent="0.2">
      <c r="A105" t="s">
        <v>6699</v>
      </c>
      <c r="B105" s="59" t="s">
        <v>6589</v>
      </c>
      <c r="G105" s="20"/>
      <c r="H105" s="20"/>
    </row>
    <row r="106" spans="1:8" x14ac:dyDescent="0.2">
      <c r="A106" t="s">
        <v>6700</v>
      </c>
      <c r="B106" s="59" t="s">
        <v>6589</v>
      </c>
      <c r="G106" s="20"/>
      <c r="H106" s="20"/>
    </row>
    <row r="107" spans="1:8" x14ac:dyDescent="0.2">
      <c r="A107" t="s">
        <v>6701</v>
      </c>
      <c r="B107" s="59" t="s">
        <v>6589</v>
      </c>
      <c r="G107" s="20"/>
      <c r="H107" s="20"/>
    </row>
    <row r="108" spans="1:8" x14ac:dyDescent="0.2">
      <c r="A108" t="s">
        <v>6702</v>
      </c>
      <c r="B108" s="59" t="s">
        <v>6589</v>
      </c>
      <c r="G108" s="20"/>
      <c r="H108" s="20"/>
    </row>
    <row r="109" spans="1:8" x14ac:dyDescent="0.2">
      <c r="A109" t="s">
        <v>6703</v>
      </c>
      <c r="B109" s="59" t="s">
        <v>6589</v>
      </c>
      <c r="G109" s="20"/>
      <c r="H109" s="20"/>
    </row>
    <row r="110" spans="1:8" x14ac:dyDescent="0.2">
      <c r="A110" t="s">
        <v>6704</v>
      </c>
      <c r="B110" s="59" t="s">
        <v>6589</v>
      </c>
      <c r="G110" s="20"/>
      <c r="H110" s="20"/>
    </row>
    <row r="111" spans="1:8" x14ac:dyDescent="0.2">
      <c r="A111" t="s">
        <v>6705</v>
      </c>
      <c r="B111" s="59" t="s">
        <v>6589</v>
      </c>
      <c r="G111" s="20"/>
      <c r="H111" s="20"/>
    </row>
    <row r="112" spans="1:8" x14ac:dyDescent="0.2">
      <c r="A112" t="s">
        <v>6706</v>
      </c>
      <c r="B112" s="59" t="s">
        <v>6589</v>
      </c>
      <c r="G112" s="20"/>
      <c r="H112" s="20"/>
    </row>
    <row r="113" spans="1:8" x14ac:dyDescent="0.2">
      <c r="A113" t="s">
        <v>6707</v>
      </c>
      <c r="B113" s="59" t="s">
        <v>6589</v>
      </c>
      <c r="G113" s="20"/>
      <c r="H113" s="20"/>
    </row>
    <row r="114" spans="1:8" x14ac:dyDescent="0.2">
      <c r="A114" t="s">
        <v>6708</v>
      </c>
      <c r="B114" s="59" t="s">
        <v>6589</v>
      </c>
      <c r="G114" s="20"/>
      <c r="H114" s="20"/>
    </row>
    <row r="115" spans="1:8" x14ac:dyDescent="0.2">
      <c r="A115" t="s">
        <v>6709</v>
      </c>
      <c r="B115" s="59" t="s">
        <v>6589</v>
      </c>
      <c r="G115" s="20"/>
      <c r="H115" s="20"/>
    </row>
    <row r="116" spans="1:8" x14ac:dyDescent="0.2">
      <c r="A116" t="s">
        <v>6710</v>
      </c>
      <c r="B116" s="59" t="s">
        <v>6589</v>
      </c>
      <c r="G116" s="20"/>
      <c r="H116" s="20"/>
    </row>
    <row r="117" spans="1:8" x14ac:dyDescent="0.2">
      <c r="A117" t="s">
        <v>6711</v>
      </c>
      <c r="B117" s="59" t="s">
        <v>6589</v>
      </c>
      <c r="G117" s="20"/>
      <c r="H117" s="20"/>
    </row>
    <row r="118" spans="1:8" x14ac:dyDescent="0.2">
      <c r="A118" t="s">
        <v>6712</v>
      </c>
      <c r="B118" s="59" t="s">
        <v>6589</v>
      </c>
      <c r="G118" s="20"/>
      <c r="H118" s="20"/>
    </row>
    <row r="119" spans="1:8" x14ac:dyDescent="0.2">
      <c r="A119" t="s">
        <v>6713</v>
      </c>
      <c r="B119" s="59" t="s">
        <v>6589</v>
      </c>
      <c r="G119" s="20"/>
      <c r="H119" s="20"/>
    </row>
    <row r="120" spans="1:8" x14ac:dyDescent="0.2">
      <c r="A120" t="s">
        <v>6714</v>
      </c>
      <c r="B120" s="59" t="s">
        <v>6589</v>
      </c>
      <c r="G120" s="20"/>
      <c r="H120" s="20"/>
    </row>
    <row r="121" spans="1:8" x14ac:dyDescent="0.2">
      <c r="A121" t="s">
        <v>6715</v>
      </c>
      <c r="B121" s="59" t="s">
        <v>6589</v>
      </c>
      <c r="G121" s="20"/>
      <c r="H121" s="20"/>
    </row>
    <row r="122" spans="1:8" x14ac:dyDescent="0.2">
      <c r="A122" t="s">
        <v>6716</v>
      </c>
      <c r="B122" s="59" t="s">
        <v>6589</v>
      </c>
      <c r="G122" s="20"/>
      <c r="H122" s="20"/>
    </row>
    <row r="123" spans="1:8" x14ac:dyDescent="0.2">
      <c r="A123" t="s">
        <v>6717</v>
      </c>
      <c r="B123" s="59" t="s">
        <v>6589</v>
      </c>
      <c r="G123" s="20"/>
      <c r="H123" s="20"/>
    </row>
    <row r="124" spans="1:8" x14ac:dyDescent="0.2">
      <c r="A124" t="s">
        <v>6718</v>
      </c>
      <c r="B124" s="59" t="s">
        <v>6589</v>
      </c>
      <c r="G124" s="20"/>
      <c r="H124" s="20"/>
    </row>
    <row r="125" spans="1:8" x14ac:dyDescent="0.2">
      <c r="A125" t="s">
        <v>6719</v>
      </c>
      <c r="B125" s="59" t="s">
        <v>6589</v>
      </c>
      <c r="G125" s="20"/>
      <c r="H125" s="20"/>
    </row>
    <row r="126" spans="1:8" x14ac:dyDescent="0.2">
      <c r="A126" t="s">
        <v>6720</v>
      </c>
      <c r="B126" s="59" t="s">
        <v>6589</v>
      </c>
      <c r="G126" s="20"/>
      <c r="H126" s="20"/>
    </row>
    <row r="127" spans="1:8" x14ac:dyDescent="0.2">
      <c r="A127" t="s">
        <v>6721</v>
      </c>
      <c r="B127" s="59" t="s">
        <v>6589</v>
      </c>
      <c r="G127" s="20"/>
      <c r="H127" s="20"/>
    </row>
    <row r="128" spans="1:8" x14ac:dyDescent="0.2">
      <c r="A128" t="s">
        <v>6722</v>
      </c>
      <c r="B128" s="59" t="s">
        <v>6589</v>
      </c>
      <c r="G128" s="20"/>
      <c r="H128" s="20"/>
    </row>
    <row r="129" spans="1:8" x14ac:dyDescent="0.2">
      <c r="A129" t="s">
        <v>6723</v>
      </c>
      <c r="B129" s="59" t="s">
        <v>6589</v>
      </c>
      <c r="G129" s="20"/>
      <c r="H129" s="20"/>
    </row>
    <row r="130" spans="1:8" x14ac:dyDescent="0.2">
      <c r="A130" t="s">
        <v>6724</v>
      </c>
      <c r="B130" s="59" t="s">
        <v>6589</v>
      </c>
      <c r="G130" s="20"/>
      <c r="H130" s="20"/>
    </row>
    <row r="131" spans="1:8" x14ac:dyDescent="0.2">
      <c r="A131" t="s">
        <v>6725</v>
      </c>
      <c r="B131" s="59" t="s">
        <v>6589</v>
      </c>
      <c r="G131" s="20"/>
      <c r="H131" s="20"/>
    </row>
    <row r="132" spans="1:8" x14ac:dyDescent="0.2">
      <c r="A132" t="s">
        <v>6726</v>
      </c>
      <c r="B132" s="59" t="s">
        <v>6589</v>
      </c>
      <c r="G132" s="20"/>
      <c r="H132" s="20"/>
    </row>
    <row r="133" spans="1:8" x14ac:dyDescent="0.2">
      <c r="A133" t="s">
        <v>6727</v>
      </c>
      <c r="B133" s="59" t="s">
        <v>6589</v>
      </c>
      <c r="G133" s="20"/>
      <c r="H133" s="20"/>
    </row>
    <row r="134" spans="1:8" x14ac:dyDescent="0.2">
      <c r="A134" t="s">
        <v>6728</v>
      </c>
      <c r="B134" s="59" t="s">
        <v>6589</v>
      </c>
      <c r="G134" s="20"/>
      <c r="H134" s="20"/>
    </row>
    <row r="135" spans="1:8" x14ac:dyDescent="0.2">
      <c r="A135" t="s">
        <v>6729</v>
      </c>
      <c r="B135" s="59" t="s">
        <v>6589</v>
      </c>
      <c r="G135" s="20"/>
      <c r="H135" s="20"/>
    </row>
    <row r="136" spans="1:8" x14ac:dyDescent="0.2">
      <c r="A136" t="s">
        <v>6730</v>
      </c>
      <c r="B136" s="59" t="s">
        <v>6589</v>
      </c>
      <c r="G136" s="20"/>
      <c r="H136" s="20"/>
    </row>
    <row r="137" spans="1:8" x14ac:dyDescent="0.2">
      <c r="A137" t="s">
        <v>6731</v>
      </c>
      <c r="B137" s="59" t="s">
        <v>6589</v>
      </c>
      <c r="G137" s="20"/>
      <c r="H137" s="20"/>
    </row>
    <row r="138" spans="1:8" x14ac:dyDescent="0.2">
      <c r="A138" t="s">
        <v>6732</v>
      </c>
      <c r="B138" s="59" t="s">
        <v>6589</v>
      </c>
      <c r="G138" s="20"/>
      <c r="H138" s="20"/>
    </row>
    <row r="139" spans="1:8" x14ac:dyDescent="0.2">
      <c r="A139" t="s">
        <v>6733</v>
      </c>
      <c r="B139" s="59" t="s">
        <v>6589</v>
      </c>
      <c r="G139" s="20"/>
      <c r="H139" s="20"/>
    </row>
    <row r="140" spans="1:8" x14ac:dyDescent="0.2">
      <c r="A140" t="s">
        <v>6734</v>
      </c>
      <c r="B140" s="59" t="s">
        <v>6589</v>
      </c>
      <c r="G140" s="20"/>
      <c r="H140" s="20"/>
    </row>
    <row r="141" spans="1:8" x14ac:dyDescent="0.2">
      <c r="A141" t="s">
        <v>6735</v>
      </c>
      <c r="B141" s="59" t="s">
        <v>6589</v>
      </c>
      <c r="G141" s="20"/>
      <c r="H141" s="20"/>
    </row>
    <row r="142" spans="1:8" x14ac:dyDescent="0.2">
      <c r="A142" t="s">
        <v>6736</v>
      </c>
      <c r="B142" s="59" t="s">
        <v>6589</v>
      </c>
      <c r="G142" s="20"/>
      <c r="H142" s="20"/>
    </row>
    <row r="143" spans="1:8" x14ac:dyDescent="0.2">
      <c r="A143" t="s">
        <v>6737</v>
      </c>
      <c r="B143" s="59" t="s">
        <v>6589</v>
      </c>
      <c r="G143" s="20"/>
      <c r="H143" s="20"/>
    </row>
    <row r="144" spans="1:8" x14ac:dyDescent="0.2">
      <c r="A144" t="s">
        <v>6738</v>
      </c>
      <c r="B144" s="59" t="s">
        <v>6589</v>
      </c>
      <c r="G144" s="20"/>
      <c r="H144" s="20"/>
    </row>
    <row r="145" spans="1:8" x14ac:dyDescent="0.2">
      <c r="A145" t="s">
        <v>6739</v>
      </c>
      <c r="B145" s="59" t="s">
        <v>6589</v>
      </c>
      <c r="G145" s="20"/>
      <c r="H145" s="20"/>
    </row>
    <row r="146" spans="1:8" x14ac:dyDescent="0.2">
      <c r="A146" t="s">
        <v>6740</v>
      </c>
      <c r="B146" s="59" t="s">
        <v>6589</v>
      </c>
      <c r="G146" s="20"/>
      <c r="H146" s="20"/>
    </row>
    <row r="147" spans="1:8" x14ac:dyDescent="0.2">
      <c r="A147" t="s">
        <v>6741</v>
      </c>
      <c r="B147" s="59" t="s">
        <v>6589</v>
      </c>
      <c r="G147" s="20"/>
      <c r="H147" s="20"/>
    </row>
    <row r="148" spans="1:8" x14ac:dyDescent="0.2">
      <c r="A148" t="s">
        <v>6742</v>
      </c>
      <c r="B148" s="59" t="s">
        <v>6589</v>
      </c>
      <c r="G148" s="20"/>
      <c r="H148" s="20"/>
    </row>
    <row r="149" spans="1:8" x14ac:dyDescent="0.2">
      <c r="A149" t="s">
        <v>6743</v>
      </c>
      <c r="B149" s="59" t="s">
        <v>6591</v>
      </c>
      <c r="G149" s="20"/>
      <c r="H149" s="20"/>
    </row>
    <row r="150" spans="1:8" x14ac:dyDescent="0.2">
      <c r="A150" t="s">
        <v>6744</v>
      </c>
      <c r="B150" s="59" t="s">
        <v>6591</v>
      </c>
      <c r="G150" s="20"/>
      <c r="H150" s="20"/>
    </row>
    <row r="151" spans="1:8" x14ac:dyDescent="0.2">
      <c r="A151" t="s">
        <v>6745</v>
      </c>
      <c r="B151" s="59" t="s">
        <v>6589</v>
      </c>
      <c r="G151" s="20"/>
      <c r="H151" s="20"/>
    </row>
    <row r="152" spans="1:8" x14ac:dyDescent="0.2">
      <c r="A152" t="s">
        <v>6746</v>
      </c>
      <c r="B152" s="59" t="s">
        <v>6589</v>
      </c>
      <c r="G152" s="20"/>
      <c r="H152" s="20"/>
    </row>
    <row r="153" spans="1:8" x14ac:dyDescent="0.2">
      <c r="A153" t="s">
        <v>6747</v>
      </c>
      <c r="B153" s="59" t="s">
        <v>6589</v>
      </c>
      <c r="G153" s="20"/>
      <c r="H153" s="20"/>
    </row>
    <row r="154" spans="1:8" x14ac:dyDescent="0.2">
      <c r="A154" t="s">
        <v>6748</v>
      </c>
      <c r="B154" s="59" t="s">
        <v>6589</v>
      </c>
      <c r="G154" s="20"/>
      <c r="H154" s="20"/>
    </row>
    <row r="155" spans="1:8" x14ac:dyDescent="0.2">
      <c r="A155" t="s">
        <v>6749</v>
      </c>
      <c r="B155" s="59" t="s">
        <v>6589</v>
      </c>
      <c r="G155" s="20"/>
      <c r="H155" s="20"/>
    </row>
    <row r="156" spans="1:8" x14ac:dyDescent="0.2">
      <c r="A156" t="s">
        <v>6750</v>
      </c>
      <c r="B156" s="59" t="s">
        <v>6589</v>
      </c>
      <c r="G156" s="20"/>
      <c r="H156" s="20"/>
    </row>
    <row r="157" spans="1:8" x14ac:dyDescent="0.2">
      <c r="A157" t="s">
        <v>6751</v>
      </c>
      <c r="B157" s="59" t="s">
        <v>6589</v>
      </c>
      <c r="G157" s="20"/>
      <c r="H157" s="20"/>
    </row>
    <row r="158" spans="1:8" x14ac:dyDescent="0.2">
      <c r="A158" t="s">
        <v>6752</v>
      </c>
      <c r="B158" s="59" t="s">
        <v>6589</v>
      </c>
      <c r="G158" s="20"/>
      <c r="H158" s="20"/>
    </row>
    <row r="159" spans="1:8" x14ac:dyDescent="0.2">
      <c r="A159" t="s">
        <v>6753</v>
      </c>
      <c r="B159" s="59" t="s">
        <v>6589</v>
      </c>
      <c r="G159" s="20"/>
      <c r="H159" s="20"/>
    </row>
    <row r="160" spans="1:8" x14ac:dyDescent="0.2">
      <c r="A160" t="s">
        <v>6754</v>
      </c>
      <c r="B160" s="59" t="s">
        <v>6589</v>
      </c>
      <c r="G160" s="20"/>
      <c r="H160" s="20"/>
    </row>
    <row r="161" spans="1:8" x14ac:dyDescent="0.2">
      <c r="A161" t="s">
        <v>6754</v>
      </c>
      <c r="B161" s="59" t="s">
        <v>6589</v>
      </c>
      <c r="G161" s="20"/>
      <c r="H161" s="20"/>
    </row>
    <row r="162" spans="1:8" x14ac:dyDescent="0.2">
      <c r="A162" t="s">
        <v>6755</v>
      </c>
      <c r="B162" s="59" t="s">
        <v>6589</v>
      </c>
      <c r="G162" s="20"/>
      <c r="H162" s="20"/>
    </row>
    <row r="163" spans="1:8" x14ac:dyDescent="0.2">
      <c r="A163" t="s">
        <v>6756</v>
      </c>
      <c r="B163" s="59" t="s">
        <v>6589</v>
      </c>
      <c r="G163" s="20"/>
      <c r="H163" s="20"/>
    </row>
    <row r="164" spans="1:8" x14ac:dyDescent="0.2">
      <c r="A164" t="s">
        <v>6757</v>
      </c>
      <c r="B164" s="59" t="s">
        <v>6589</v>
      </c>
      <c r="G164" s="20"/>
      <c r="H164" s="20"/>
    </row>
    <row r="165" spans="1:8" x14ac:dyDescent="0.2">
      <c r="A165" t="s">
        <v>6758</v>
      </c>
      <c r="B165" s="59" t="s">
        <v>6589</v>
      </c>
      <c r="G165" s="20"/>
      <c r="H165" s="20"/>
    </row>
    <row r="166" spans="1:8" x14ac:dyDescent="0.2">
      <c r="A166" t="s">
        <v>6759</v>
      </c>
      <c r="B166" s="59" t="s">
        <v>6589</v>
      </c>
      <c r="G166" s="20"/>
      <c r="H166" s="20"/>
    </row>
    <row r="167" spans="1:8" x14ac:dyDescent="0.2">
      <c r="A167" t="s">
        <v>6760</v>
      </c>
      <c r="B167" s="59" t="s">
        <v>6589</v>
      </c>
      <c r="G167" s="20"/>
      <c r="H167" s="20"/>
    </row>
    <row r="168" spans="1:8" x14ac:dyDescent="0.2">
      <c r="A168" t="s">
        <v>6761</v>
      </c>
      <c r="B168" s="59" t="s">
        <v>6589</v>
      </c>
      <c r="G168" s="20"/>
      <c r="H168" s="20"/>
    </row>
    <row r="169" spans="1:8" x14ac:dyDescent="0.2">
      <c r="A169" t="s">
        <v>6762</v>
      </c>
      <c r="B169" s="59" t="s">
        <v>6589</v>
      </c>
      <c r="G169" s="20"/>
      <c r="H169" s="20"/>
    </row>
    <row r="170" spans="1:8" x14ac:dyDescent="0.2">
      <c r="A170" t="s">
        <v>6763</v>
      </c>
      <c r="B170" s="59" t="s">
        <v>6589</v>
      </c>
      <c r="G170" s="20"/>
      <c r="H170" s="20"/>
    </row>
    <row r="171" spans="1:8" x14ac:dyDescent="0.2">
      <c r="A171" t="s">
        <v>6764</v>
      </c>
      <c r="B171" s="59" t="s">
        <v>6589</v>
      </c>
      <c r="G171" s="20"/>
      <c r="H171" s="20"/>
    </row>
    <row r="172" spans="1:8" x14ac:dyDescent="0.2">
      <c r="A172" t="s">
        <v>6765</v>
      </c>
      <c r="B172" s="59" t="s">
        <v>6589</v>
      </c>
      <c r="G172" s="20"/>
      <c r="H172" s="20"/>
    </row>
    <row r="173" spans="1:8" x14ac:dyDescent="0.2">
      <c r="A173" t="s">
        <v>6766</v>
      </c>
      <c r="B173" s="59" t="s">
        <v>6593</v>
      </c>
      <c r="G173" s="20"/>
      <c r="H173" s="20"/>
    </row>
    <row r="174" spans="1:8" x14ac:dyDescent="0.2">
      <c r="A174" t="s">
        <v>6767</v>
      </c>
      <c r="B174" s="59" t="s">
        <v>6593</v>
      </c>
      <c r="G174" s="20"/>
      <c r="H174" s="20"/>
    </row>
    <row r="175" spans="1:8" x14ac:dyDescent="0.2">
      <c r="A175" t="s">
        <v>6768</v>
      </c>
      <c r="B175" s="59" t="s">
        <v>6591</v>
      </c>
      <c r="G175" s="20"/>
      <c r="H175" s="20"/>
    </row>
    <row r="176" spans="1:8" x14ac:dyDescent="0.2">
      <c r="A176" t="s">
        <v>6769</v>
      </c>
      <c r="B176" s="59" t="s">
        <v>6591</v>
      </c>
      <c r="G176" s="20"/>
      <c r="H176" s="20"/>
    </row>
    <row r="177" spans="1:8" x14ac:dyDescent="0.2">
      <c r="A177" t="s">
        <v>6770</v>
      </c>
      <c r="B177" s="59" t="s">
        <v>6591</v>
      </c>
      <c r="G177" s="20"/>
      <c r="H177" s="20"/>
    </row>
    <row r="178" spans="1:8" x14ac:dyDescent="0.2">
      <c r="A178" t="s">
        <v>6771</v>
      </c>
      <c r="B178" s="59" t="s">
        <v>3281</v>
      </c>
      <c r="G178" s="20"/>
      <c r="H178" s="20"/>
    </row>
    <row r="179" spans="1:8" x14ac:dyDescent="0.2">
      <c r="A179" t="s">
        <v>6771</v>
      </c>
      <c r="B179" s="59" t="s">
        <v>3281</v>
      </c>
      <c r="G179" s="20"/>
      <c r="H179" s="20"/>
    </row>
    <row r="180" spans="1:8" x14ac:dyDescent="0.2">
      <c r="A180" t="s">
        <v>6772</v>
      </c>
      <c r="B180" s="59" t="s">
        <v>3281</v>
      </c>
      <c r="G180" s="20"/>
      <c r="H180" s="20"/>
    </row>
    <row r="181" spans="1:8" x14ac:dyDescent="0.2">
      <c r="A181" t="s">
        <v>6773</v>
      </c>
      <c r="B181" s="59" t="s">
        <v>3281</v>
      </c>
      <c r="G181" s="20"/>
      <c r="H181" s="20"/>
    </row>
    <row r="182" spans="1:8" x14ac:dyDescent="0.2">
      <c r="A182" t="s">
        <v>6773</v>
      </c>
      <c r="B182" s="59" t="s">
        <v>3281</v>
      </c>
      <c r="G182" s="20"/>
      <c r="H182" s="20"/>
    </row>
    <row r="183" spans="1:8" x14ac:dyDescent="0.2">
      <c r="A183" t="s">
        <v>6774</v>
      </c>
      <c r="B183" s="59" t="s">
        <v>3281</v>
      </c>
      <c r="G183" s="20"/>
      <c r="H183" s="20"/>
    </row>
    <row r="184" spans="1:8" x14ac:dyDescent="0.2">
      <c r="A184" t="s">
        <v>6775</v>
      </c>
      <c r="B184" s="59" t="s">
        <v>3281</v>
      </c>
      <c r="G184" s="20"/>
      <c r="H184" s="20"/>
    </row>
    <row r="185" spans="1:8" x14ac:dyDescent="0.2">
      <c r="A185" t="s">
        <v>6776</v>
      </c>
      <c r="B185" s="59" t="s">
        <v>6574</v>
      </c>
      <c r="G185" s="20"/>
      <c r="H185" s="20"/>
    </row>
    <row r="186" spans="1:8" x14ac:dyDescent="0.2">
      <c r="A186" t="s">
        <v>6777</v>
      </c>
      <c r="B186" s="59" t="s">
        <v>3281</v>
      </c>
      <c r="G186" s="20"/>
      <c r="H186" s="20"/>
    </row>
    <row r="187" spans="1:8" x14ac:dyDescent="0.2">
      <c r="A187" t="s">
        <v>6777</v>
      </c>
      <c r="B187" s="59" t="s">
        <v>3281</v>
      </c>
      <c r="G187" s="20"/>
      <c r="H187" s="20"/>
    </row>
    <row r="188" spans="1:8" x14ac:dyDescent="0.2">
      <c r="A188" t="s">
        <v>6778</v>
      </c>
      <c r="B188" s="59" t="s">
        <v>6589</v>
      </c>
      <c r="G188" s="20"/>
      <c r="H188" s="20"/>
    </row>
    <row r="189" spans="1:8" x14ac:dyDescent="0.2">
      <c r="A189" t="s">
        <v>6779</v>
      </c>
      <c r="B189" s="59" t="s">
        <v>6589</v>
      </c>
      <c r="G189" s="20"/>
      <c r="H189" s="20"/>
    </row>
    <row r="190" spans="1:8" x14ac:dyDescent="0.2">
      <c r="A190" t="s">
        <v>6780</v>
      </c>
      <c r="B190" s="59" t="s">
        <v>6589</v>
      </c>
      <c r="G190" s="20"/>
      <c r="H190" s="20"/>
    </row>
    <row r="191" spans="1:8" x14ac:dyDescent="0.2">
      <c r="A191" t="s">
        <v>6781</v>
      </c>
      <c r="B191" s="59" t="s">
        <v>6589</v>
      </c>
      <c r="G191" s="20"/>
      <c r="H191" s="20"/>
    </row>
    <row r="192" spans="1:8" x14ac:dyDescent="0.2">
      <c r="A192" t="s">
        <v>6782</v>
      </c>
      <c r="B192" s="59" t="s">
        <v>6589</v>
      </c>
      <c r="G192" s="20"/>
      <c r="H192" s="20"/>
    </row>
    <row r="193" spans="1:8" x14ac:dyDescent="0.2">
      <c r="A193" t="s">
        <v>6783</v>
      </c>
      <c r="B193" s="59" t="s">
        <v>6589</v>
      </c>
      <c r="G193" s="20"/>
      <c r="H193" s="20"/>
    </row>
    <row r="194" spans="1:8" x14ac:dyDescent="0.2">
      <c r="A194" t="s">
        <v>6784</v>
      </c>
      <c r="B194" s="59" t="s">
        <v>6589</v>
      </c>
      <c r="G194" s="20"/>
      <c r="H194" s="20"/>
    </row>
    <row r="195" spans="1:8" x14ac:dyDescent="0.2">
      <c r="A195" t="s">
        <v>6785</v>
      </c>
      <c r="B195" s="59" t="s">
        <v>6589</v>
      </c>
      <c r="G195" s="20"/>
      <c r="H195" s="20"/>
    </row>
    <row r="196" spans="1:8" x14ac:dyDescent="0.2">
      <c r="A196" t="s">
        <v>6786</v>
      </c>
      <c r="B196" s="59" t="s">
        <v>6589</v>
      </c>
      <c r="G196" s="20"/>
      <c r="H196" s="20"/>
    </row>
    <row r="197" spans="1:8" x14ac:dyDescent="0.2">
      <c r="A197" t="s">
        <v>6787</v>
      </c>
      <c r="B197" s="59" t="s">
        <v>6589</v>
      </c>
      <c r="G197" s="20"/>
      <c r="H197" s="20"/>
    </row>
    <row r="198" spans="1:8" x14ac:dyDescent="0.2">
      <c r="A198" t="s">
        <v>6788</v>
      </c>
      <c r="B198" s="59" t="s">
        <v>6589</v>
      </c>
      <c r="G198" s="20"/>
      <c r="H198" s="20"/>
    </row>
    <row r="199" spans="1:8" x14ac:dyDescent="0.2">
      <c r="A199" t="s">
        <v>6789</v>
      </c>
      <c r="B199" s="59" t="s">
        <v>6589</v>
      </c>
      <c r="G199" s="20"/>
      <c r="H199" s="20"/>
    </row>
    <row r="200" spans="1:8" x14ac:dyDescent="0.2">
      <c r="A200" t="s">
        <v>6790</v>
      </c>
      <c r="B200" s="59" t="s">
        <v>6589</v>
      </c>
      <c r="G200" s="20"/>
      <c r="H200" s="20"/>
    </row>
    <row r="201" spans="1:8" x14ac:dyDescent="0.2">
      <c r="A201" t="s">
        <v>6791</v>
      </c>
      <c r="B201" s="59" t="s">
        <v>6589</v>
      </c>
      <c r="G201" s="20"/>
      <c r="H201" s="20"/>
    </row>
    <row r="202" spans="1:8" x14ac:dyDescent="0.2">
      <c r="A202" t="s">
        <v>6792</v>
      </c>
      <c r="B202" s="59" t="s">
        <v>6589</v>
      </c>
      <c r="G202" s="20"/>
      <c r="H202" s="20"/>
    </row>
    <row r="203" spans="1:8" x14ac:dyDescent="0.2">
      <c r="A203" t="s">
        <v>6793</v>
      </c>
      <c r="B203" s="59" t="s">
        <v>6589</v>
      </c>
      <c r="G203" s="20"/>
      <c r="H203" s="20"/>
    </row>
    <row r="204" spans="1:8" x14ac:dyDescent="0.2">
      <c r="A204" t="s">
        <v>6794</v>
      </c>
      <c r="B204" s="59" t="s">
        <v>6589</v>
      </c>
      <c r="G204" s="20"/>
      <c r="H204" s="20"/>
    </row>
    <row r="205" spans="1:8" x14ac:dyDescent="0.2">
      <c r="A205" t="s">
        <v>6795</v>
      </c>
      <c r="B205" s="59" t="s">
        <v>6589</v>
      </c>
      <c r="G205" s="20"/>
      <c r="H205" s="20"/>
    </row>
    <row r="206" spans="1:8" x14ac:dyDescent="0.2">
      <c r="A206" t="s">
        <v>6796</v>
      </c>
      <c r="B206" s="59" t="s">
        <v>6589</v>
      </c>
      <c r="G206" s="20"/>
      <c r="H206" s="20"/>
    </row>
    <row r="207" spans="1:8" x14ac:dyDescent="0.2">
      <c r="A207" t="s">
        <v>6797</v>
      </c>
      <c r="B207" s="59" t="s">
        <v>6589</v>
      </c>
      <c r="G207" s="20"/>
      <c r="H207" s="20"/>
    </row>
    <row r="208" spans="1:8" x14ac:dyDescent="0.2">
      <c r="A208" t="s">
        <v>6798</v>
      </c>
      <c r="B208" s="59" t="s">
        <v>6589</v>
      </c>
      <c r="G208" s="20"/>
      <c r="H208" s="20"/>
    </row>
    <row r="209" spans="1:8" x14ac:dyDescent="0.2">
      <c r="A209" t="s">
        <v>6799</v>
      </c>
      <c r="B209" s="59" t="s">
        <v>6589</v>
      </c>
      <c r="G209" s="20"/>
      <c r="H209" s="20"/>
    </row>
    <row r="210" spans="1:8" x14ac:dyDescent="0.2">
      <c r="A210" t="s">
        <v>6800</v>
      </c>
      <c r="B210" s="59" t="s">
        <v>6589</v>
      </c>
      <c r="G210" s="20"/>
      <c r="H210" s="20"/>
    </row>
    <row r="211" spans="1:8" x14ac:dyDescent="0.2">
      <c r="A211" t="s">
        <v>6801</v>
      </c>
      <c r="B211" s="59" t="s">
        <v>6589</v>
      </c>
      <c r="G211" s="20"/>
      <c r="H211" s="20"/>
    </row>
    <row r="212" spans="1:8" x14ac:dyDescent="0.2">
      <c r="A212" t="s">
        <v>6802</v>
      </c>
      <c r="B212" s="59" t="s">
        <v>6589</v>
      </c>
      <c r="G212" s="20"/>
      <c r="H212" s="20"/>
    </row>
    <row r="213" spans="1:8" x14ac:dyDescent="0.2">
      <c r="A213" t="s">
        <v>6803</v>
      </c>
      <c r="B213" s="59" t="s">
        <v>6589</v>
      </c>
      <c r="G213" s="20"/>
      <c r="H213" s="20"/>
    </row>
    <row r="214" spans="1:8" x14ac:dyDescent="0.2">
      <c r="A214" t="s">
        <v>6804</v>
      </c>
      <c r="B214" s="59" t="s">
        <v>6589</v>
      </c>
      <c r="G214" s="20"/>
      <c r="H214" s="20"/>
    </row>
    <row r="215" spans="1:8" x14ac:dyDescent="0.2">
      <c r="A215" t="s">
        <v>6805</v>
      </c>
      <c r="B215" s="59" t="s">
        <v>6589</v>
      </c>
      <c r="G215" s="20"/>
      <c r="H215" s="20"/>
    </row>
    <row r="216" spans="1:8" x14ac:dyDescent="0.2">
      <c r="A216" t="s">
        <v>6806</v>
      </c>
      <c r="B216" s="59" t="s">
        <v>6589</v>
      </c>
      <c r="G216" s="20"/>
      <c r="H216" s="20"/>
    </row>
    <row r="217" spans="1:8" x14ac:dyDescent="0.2">
      <c r="A217" t="s">
        <v>6807</v>
      </c>
      <c r="B217" s="59" t="s">
        <v>6589</v>
      </c>
      <c r="G217" s="20"/>
      <c r="H217" s="20"/>
    </row>
    <row r="218" spans="1:8" x14ac:dyDescent="0.2">
      <c r="A218" t="s">
        <v>6808</v>
      </c>
      <c r="B218" s="59" t="s">
        <v>6589</v>
      </c>
      <c r="G218" s="20"/>
      <c r="H218" s="20"/>
    </row>
    <row r="219" spans="1:8" x14ac:dyDescent="0.2">
      <c r="A219" t="s">
        <v>6809</v>
      </c>
      <c r="B219" s="59" t="s">
        <v>6589</v>
      </c>
      <c r="G219" s="20"/>
      <c r="H219" s="20"/>
    </row>
    <row r="220" spans="1:8" x14ac:dyDescent="0.2">
      <c r="A220" t="s">
        <v>6810</v>
      </c>
      <c r="B220" s="59" t="s">
        <v>6589</v>
      </c>
      <c r="G220" s="20"/>
      <c r="H220" s="20"/>
    </row>
    <row r="221" spans="1:8" x14ac:dyDescent="0.2">
      <c r="A221" t="s">
        <v>6811</v>
      </c>
      <c r="B221" s="59" t="s">
        <v>6589</v>
      </c>
      <c r="G221" s="20"/>
      <c r="H221" s="20"/>
    </row>
    <row r="222" spans="1:8" x14ac:dyDescent="0.2">
      <c r="A222" t="s">
        <v>6812</v>
      </c>
      <c r="B222" s="59" t="s">
        <v>6589</v>
      </c>
      <c r="G222" s="20"/>
      <c r="H222" s="20"/>
    </row>
    <row r="223" spans="1:8" x14ac:dyDescent="0.2">
      <c r="A223" t="s">
        <v>6813</v>
      </c>
      <c r="B223" s="59" t="s">
        <v>6589</v>
      </c>
      <c r="G223" s="20"/>
      <c r="H223" s="20"/>
    </row>
    <row r="224" spans="1:8" x14ac:dyDescent="0.2">
      <c r="A224" t="s">
        <v>6814</v>
      </c>
      <c r="B224" s="59" t="s">
        <v>6589</v>
      </c>
      <c r="G224" s="20"/>
      <c r="H224" s="20"/>
    </row>
    <row r="225" spans="1:8" x14ac:dyDescent="0.2">
      <c r="A225" t="s">
        <v>6815</v>
      </c>
      <c r="B225" s="59" t="s">
        <v>6589</v>
      </c>
      <c r="G225" s="20"/>
      <c r="H225" s="20"/>
    </row>
    <row r="226" spans="1:8" x14ac:dyDescent="0.2">
      <c r="A226" t="s">
        <v>6815</v>
      </c>
      <c r="B226" s="59" t="s">
        <v>6589</v>
      </c>
      <c r="G226" s="20"/>
      <c r="H226" s="20"/>
    </row>
    <row r="227" spans="1:8" x14ac:dyDescent="0.2">
      <c r="A227" t="s">
        <v>6816</v>
      </c>
      <c r="B227" s="59" t="s">
        <v>6590</v>
      </c>
      <c r="G227" s="20"/>
      <c r="H227" s="20"/>
    </row>
    <row r="228" spans="1:8" x14ac:dyDescent="0.2">
      <c r="A228" t="s">
        <v>6817</v>
      </c>
      <c r="B228" s="59" t="s">
        <v>6590</v>
      </c>
      <c r="G228" s="20"/>
      <c r="H228" s="20"/>
    </row>
    <row r="229" spans="1:8" x14ac:dyDescent="0.2">
      <c r="A229" t="s">
        <v>6818</v>
      </c>
      <c r="B229" s="59" t="s">
        <v>6590</v>
      </c>
      <c r="G229" s="20"/>
      <c r="H229" s="20"/>
    </row>
    <row r="230" spans="1:8" x14ac:dyDescent="0.2">
      <c r="A230" t="s">
        <v>6819</v>
      </c>
      <c r="B230" s="59" t="s">
        <v>6589</v>
      </c>
      <c r="G230" s="20"/>
      <c r="H230" s="20"/>
    </row>
    <row r="231" spans="1:8" x14ac:dyDescent="0.2">
      <c r="A231" t="s">
        <v>6820</v>
      </c>
      <c r="B231" s="59" t="s">
        <v>6589</v>
      </c>
      <c r="G231" s="20"/>
      <c r="H231" s="20"/>
    </row>
    <row r="232" spans="1:8" x14ac:dyDescent="0.2">
      <c r="A232" t="s">
        <v>6821</v>
      </c>
      <c r="B232" s="59" t="s">
        <v>6589</v>
      </c>
      <c r="G232" s="20"/>
      <c r="H232" s="20"/>
    </row>
    <row r="233" spans="1:8" x14ac:dyDescent="0.2">
      <c r="A233" t="s">
        <v>6822</v>
      </c>
      <c r="B233" s="59" t="s">
        <v>6589</v>
      </c>
      <c r="G233" s="20"/>
      <c r="H233" s="20"/>
    </row>
    <row r="234" spans="1:8" x14ac:dyDescent="0.2">
      <c r="A234" t="s">
        <v>6823</v>
      </c>
      <c r="B234" s="59" t="s">
        <v>6589</v>
      </c>
      <c r="G234" s="20"/>
      <c r="H234" s="20"/>
    </row>
    <row r="235" spans="1:8" x14ac:dyDescent="0.2">
      <c r="A235" t="s">
        <v>6824</v>
      </c>
      <c r="B235" s="59" t="s">
        <v>6589</v>
      </c>
      <c r="G235" s="20"/>
      <c r="H235" s="20"/>
    </row>
    <row r="236" spans="1:8" x14ac:dyDescent="0.2">
      <c r="A236" t="s">
        <v>6825</v>
      </c>
      <c r="B236" s="59" t="s">
        <v>6589</v>
      </c>
      <c r="G236" s="20"/>
      <c r="H236" s="20"/>
    </row>
    <row r="237" spans="1:8" x14ac:dyDescent="0.2">
      <c r="A237" t="s">
        <v>6826</v>
      </c>
      <c r="B237" s="59" t="s">
        <v>6589</v>
      </c>
      <c r="G237" s="20"/>
      <c r="H237" s="20"/>
    </row>
    <row r="238" spans="1:8" x14ac:dyDescent="0.2">
      <c r="A238" t="s">
        <v>6827</v>
      </c>
      <c r="B238" s="59" t="s">
        <v>6589</v>
      </c>
      <c r="G238" s="20"/>
      <c r="H238" s="20"/>
    </row>
    <row r="239" spans="1:8" x14ac:dyDescent="0.2">
      <c r="A239" t="s">
        <v>6828</v>
      </c>
      <c r="B239" s="59" t="s">
        <v>6589</v>
      </c>
      <c r="G239" s="20"/>
      <c r="H239" s="20"/>
    </row>
    <row r="240" spans="1:8" x14ac:dyDescent="0.2">
      <c r="A240" t="s">
        <v>6829</v>
      </c>
      <c r="B240" s="59" t="s">
        <v>6589</v>
      </c>
      <c r="G240" s="20"/>
      <c r="H240" s="20"/>
    </row>
    <row r="241" spans="1:8" x14ac:dyDescent="0.2">
      <c r="A241" t="s">
        <v>6830</v>
      </c>
      <c r="B241" s="59" t="s">
        <v>6589</v>
      </c>
      <c r="G241" s="20"/>
      <c r="H241" s="20"/>
    </row>
    <row r="242" spans="1:8" x14ac:dyDescent="0.2">
      <c r="A242" t="s">
        <v>6831</v>
      </c>
      <c r="B242" s="59" t="s">
        <v>6589</v>
      </c>
      <c r="G242" s="20"/>
      <c r="H242" s="20"/>
    </row>
    <row r="243" spans="1:8" x14ac:dyDescent="0.2">
      <c r="A243" t="s">
        <v>6832</v>
      </c>
      <c r="B243" s="59" t="s">
        <v>6589</v>
      </c>
      <c r="G243" s="20"/>
      <c r="H243" s="20"/>
    </row>
    <row r="244" spans="1:8" x14ac:dyDescent="0.2">
      <c r="A244" t="s">
        <v>6833</v>
      </c>
      <c r="B244" s="59" t="s">
        <v>6589</v>
      </c>
      <c r="G244" s="20"/>
      <c r="H244" s="20"/>
    </row>
    <row r="245" spans="1:8" x14ac:dyDescent="0.2">
      <c r="A245" t="s">
        <v>6834</v>
      </c>
      <c r="B245" s="59" t="s">
        <v>6589</v>
      </c>
      <c r="G245" s="20"/>
      <c r="H245" s="20"/>
    </row>
    <row r="246" spans="1:8" x14ac:dyDescent="0.2">
      <c r="A246" t="s">
        <v>6835</v>
      </c>
      <c r="B246" s="59" t="s">
        <v>6589</v>
      </c>
      <c r="G246" s="20"/>
      <c r="H246" s="20"/>
    </row>
    <row r="247" spans="1:8" x14ac:dyDescent="0.2">
      <c r="A247" t="s">
        <v>6836</v>
      </c>
      <c r="B247" s="59" t="s">
        <v>6589</v>
      </c>
      <c r="G247" s="20"/>
      <c r="H247" s="20"/>
    </row>
    <row r="248" spans="1:8" x14ac:dyDescent="0.2">
      <c r="A248" t="s">
        <v>6837</v>
      </c>
      <c r="B248" s="59" t="s">
        <v>6589</v>
      </c>
      <c r="G248" s="20"/>
      <c r="H248" s="20"/>
    </row>
    <row r="249" spans="1:8" x14ac:dyDescent="0.2">
      <c r="A249" t="s">
        <v>6838</v>
      </c>
      <c r="B249" s="59" t="s">
        <v>6589</v>
      </c>
      <c r="G249" s="20"/>
      <c r="H249" s="20"/>
    </row>
    <row r="250" spans="1:8" x14ac:dyDescent="0.2">
      <c r="A250" t="s">
        <v>6839</v>
      </c>
      <c r="B250" s="59" t="s">
        <v>6589</v>
      </c>
      <c r="G250" s="20"/>
      <c r="H250" s="20"/>
    </row>
    <row r="251" spans="1:8" x14ac:dyDescent="0.2">
      <c r="A251" t="s">
        <v>6840</v>
      </c>
      <c r="B251" s="59" t="s">
        <v>6589</v>
      </c>
      <c r="G251" s="20"/>
      <c r="H251" s="20"/>
    </row>
    <row r="252" spans="1:8" x14ac:dyDescent="0.2">
      <c r="A252" t="s">
        <v>6841</v>
      </c>
      <c r="B252" s="59" t="s">
        <v>6589</v>
      </c>
      <c r="G252" s="20"/>
      <c r="H252" s="20"/>
    </row>
    <row r="253" spans="1:8" x14ac:dyDescent="0.2">
      <c r="A253" t="s">
        <v>6842</v>
      </c>
      <c r="B253" s="59" t="s">
        <v>6589</v>
      </c>
      <c r="G253" s="20"/>
      <c r="H253" s="20"/>
    </row>
    <row r="254" spans="1:8" x14ac:dyDescent="0.2">
      <c r="A254" t="s">
        <v>6843</v>
      </c>
      <c r="B254" s="59" t="s">
        <v>6589</v>
      </c>
      <c r="G254" s="20"/>
      <c r="H254" s="20"/>
    </row>
    <row r="255" spans="1:8" x14ac:dyDescent="0.2">
      <c r="A255" t="s">
        <v>6844</v>
      </c>
      <c r="B255" s="59" t="s">
        <v>6589</v>
      </c>
      <c r="G255" s="20"/>
      <c r="H255" s="20"/>
    </row>
    <row r="256" spans="1:8" x14ac:dyDescent="0.2">
      <c r="A256" t="s">
        <v>6845</v>
      </c>
      <c r="B256" s="59" t="s">
        <v>6589</v>
      </c>
      <c r="G256" s="20"/>
      <c r="H256" s="20"/>
    </row>
    <row r="257" spans="1:8" x14ac:dyDescent="0.2">
      <c r="A257" t="s">
        <v>6846</v>
      </c>
      <c r="B257" s="59" t="s">
        <v>6589</v>
      </c>
      <c r="G257" s="20"/>
      <c r="H257" s="20"/>
    </row>
    <row r="258" spans="1:8" x14ac:dyDescent="0.2">
      <c r="A258" t="s">
        <v>6847</v>
      </c>
      <c r="B258" s="59" t="s">
        <v>6589</v>
      </c>
      <c r="G258" s="20"/>
      <c r="H258" s="20"/>
    </row>
    <row r="259" spans="1:8" x14ac:dyDescent="0.2">
      <c r="A259" t="s">
        <v>6848</v>
      </c>
      <c r="B259" s="59" t="s">
        <v>6589</v>
      </c>
      <c r="G259" s="20"/>
      <c r="H259" s="20"/>
    </row>
    <row r="260" spans="1:8" x14ac:dyDescent="0.2">
      <c r="A260" t="s">
        <v>6849</v>
      </c>
      <c r="B260" s="59" t="s">
        <v>6589</v>
      </c>
      <c r="G260" s="20"/>
      <c r="H260" s="20"/>
    </row>
    <row r="261" spans="1:8" x14ac:dyDescent="0.2">
      <c r="A261" t="s">
        <v>6850</v>
      </c>
      <c r="B261" s="59" t="s">
        <v>6589</v>
      </c>
      <c r="G261" s="20"/>
      <c r="H261" s="20"/>
    </row>
    <row r="262" spans="1:8" x14ac:dyDescent="0.2">
      <c r="A262" t="s">
        <v>6851</v>
      </c>
      <c r="B262" s="59" t="s">
        <v>6589</v>
      </c>
      <c r="G262" s="20"/>
      <c r="H262" s="20"/>
    </row>
    <row r="263" spans="1:8" x14ac:dyDescent="0.2">
      <c r="A263" t="s">
        <v>6852</v>
      </c>
      <c r="B263" s="59" t="s">
        <v>6589</v>
      </c>
      <c r="G263" s="20"/>
      <c r="H263" s="20"/>
    </row>
    <row r="264" spans="1:8" x14ac:dyDescent="0.2">
      <c r="A264" t="s">
        <v>6853</v>
      </c>
      <c r="B264" s="59" t="s">
        <v>6593</v>
      </c>
      <c r="G264" s="20"/>
      <c r="H264" s="20"/>
    </row>
    <row r="265" spans="1:8" x14ac:dyDescent="0.2">
      <c r="A265" t="s">
        <v>6854</v>
      </c>
      <c r="B265" s="59" t="s">
        <v>3281</v>
      </c>
      <c r="G265" s="20"/>
      <c r="H265" s="20"/>
    </row>
    <row r="266" spans="1:8" x14ac:dyDescent="0.2">
      <c r="A266" t="s">
        <v>6855</v>
      </c>
      <c r="B266" s="59" t="s">
        <v>3281</v>
      </c>
      <c r="G266" s="20"/>
      <c r="H266" s="20"/>
    </row>
    <row r="267" spans="1:8" x14ac:dyDescent="0.2">
      <c r="A267" t="s">
        <v>6856</v>
      </c>
      <c r="B267" s="59" t="s">
        <v>3281</v>
      </c>
      <c r="G267" s="20"/>
      <c r="H267" s="20"/>
    </row>
    <row r="268" spans="1:8" x14ac:dyDescent="0.2">
      <c r="A268" t="s">
        <v>6857</v>
      </c>
      <c r="B268" s="59" t="s">
        <v>6574</v>
      </c>
      <c r="G268" s="20"/>
      <c r="H268" s="20"/>
    </row>
    <row r="269" spans="1:8" x14ac:dyDescent="0.2">
      <c r="A269" t="s">
        <v>6858</v>
      </c>
      <c r="B269" s="59" t="s">
        <v>6574</v>
      </c>
      <c r="G269" s="20"/>
      <c r="H269" s="20"/>
    </row>
    <row r="270" spans="1:8" x14ac:dyDescent="0.2">
      <c r="A270" t="s">
        <v>6859</v>
      </c>
      <c r="B270" s="59" t="s">
        <v>6591</v>
      </c>
      <c r="G270" s="20"/>
      <c r="H270" s="20"/>
    </row>
    <row r="271" spans="1:8" x14ac:dyDescent="0.2">
      <c r="A271" t="s">
        <v>6860</v>
      </c>
      <c r="B271" s="59" t="s">
        <v>6591</v>
      </c>
      <c r="G271" s="20"/>
      <c r="H271" s="20"/>
    </row>
    <row r="272" spans="1:8" x14ac:dyDescent="0.2">
      <c r="A272" t="s">
        <v>6861</v>
      </c>
      <c r="B272" s="59" t="s">
        <v>6591</v>
      </c>
      <c r="G272" s="20"/>
      <c r="H272" s="20"/>
    </row>
    <row r="273" spans="1:8" x14ac:dyDescent="0.2">
      <c r="A273" t="s">
        <v>6862</v>
      </c>
      <c r="B273" s="59" t="s">
        <v>6592</v>
      </c>
      <c r="G273" s="20"/>
      <c r="H273" s="20"/>
    </row>
    <row r="274" spans="1:8" x14ac:dyDescent="0.2">
      <c r="A274" t="s">
        <v>6863</v>
      </c>
      <c r="B274" s="59" t="s">
        <v>6589</v>
      </c>
      <c r="G274" s="20"/>
      <c r="H274" s="20"/>
    </row>
    <row r="275" spans="1:8" x14ac:dyDescent="0.2">
      <c r="A275" t="s">
        <v>6864</v>
      </c>
      <c r="B275" s="59" t="s">
        <v>3281</v>
      </c>
      <c r="G275" s="20"/>
      <c r="H275" s="20"/>
    </row>
    <row r="276" spans="1:8" x14ac:dyDescent="0.2">
      <c r="A276" t="s">
        <v>6865</v>
      </c>
      <c r="B276" s="59" t="s">
        <v>3281</v>
      </c>
      <c r="G276" s="20"/>
      <c r="H276" s="20"/>
    </row>
    <row r="277" spans="1:8" x14ac:dyDescent="0.2">
      <c r="A277" t="s">
        <v>6866</v>
      </c>
      <c r="B277" s="59" t="s">
        <v>6589</v>
      </c>
      <c r="G277" s="20"/>
      <c r="H277" s="20"/>
    </row>
    <row r="278" spans="1:8" x14ac:dyDescent="0.2">
      <c r="A278" t="s">
        <v>6867</v>
      </c>
      <c r="B278" s="59" t="s">
        <v>3281</v>
      </c>
      <c r="G278" s="20"/>
      <c r="H278" s="20"/>
    </row>
    <row r="279" spans="1:8" x14ac:dyDescent="0.2">
      <c r="A279" t="s">
        <v>6868</v>
      </c>
      <c r="B279" s="59" t="s">
        <v>3281</v>
      </c>
      <c r="G279" s="20"/>
      <c r="H279" s="20"/>
    </row>
    <row r="280" spans="1:8" x14ac:dyDescent="0.2">
      <c r="A280" t="s">
        <v>6869</v>
      </c>
      <c r="B280" s="59" t="s">
        <v>6591</v>
      </c>
      <c r="G280" s="20"/>
      <c r="H280" s="20"/>
    </row>
    <row r="281" spans="1:8" x14ac:dyDescent="0.2">
      <c r="A281" t="s">
        <v>6870</v>
      </c>
      <c r="B281" s="59" t="s">
        <v>6589</v>
      </c>
      <c r="G281" s="20"/>
      <c r="H281" s="20"/>
    </row>
    <row r="282" spans="1:8" x14ac:dyDescent="0.2">
      <c r="A282" t="s">
        <v>6871</v>
      </c>
      <c r="B282" s="59" t="s">
        <v>6589</v>
      </c>
      <c r="G282" s="20"/>
      <c r="H282" s="20"/>
    </row>
    <row r="283" spans="1:8" x14ac:dyDescent="0.2">
      <c r="A283" t="s">
        <v>6872</v>
      </c>
      <c r="B283" s="59" t="s">
        <v>6589</v>
      </c>
      <c r="G283" s="20"/>
      <c r="H283" s="20"/>
    </row>
    <row r="284" spans="1:8" x14ac:dyDescent="0.2">
      <c r="A284" t="s">
        <v>6873</v>
      </c>
      <c r="B284" s="59" t="s">
        <v>6589</v>
      </c>
      <c r="G284" s="20"/>
      <c r="H284" s="20"/>
    </row>
    <row r="285" spans="1:8" x14ac:dyDescent="0.2">
      <c r="A285" t="s">
        <v>6874</v>
      </c>
      <c r="B285" s="59" t="s">
        <v>6589</v>
      </c>
      <c r="G285" s="20"/>
      <c r="H285" s="20"/>
    </row>
    <row r="286" spans="1:8" x14ac:dyDescent="0.2">
      <c r="A286" t="s">
        <v>6875</v>
      </c>
      <c r="B286" s="59" t="s">
        <v>6589</v>
      </c>
      <c r="G286" s="20"/>
      <c r="H286" s="20"/>
    </row>
    <row r="287" spans="1:8" x14ac:dyDescent="0.2">
      <c r="A287" t="s">
        <v>6876</v>
      </c>
      <c r="B287" s="59" t="s">
        <v>6589</v>
      </c>
      <c r="G287" s="20"/>
      <c r="H287" s="20"/>
    </row>
    <row r="288" spans="1:8" x14ac:dyDescent="0.2">
      <c r="A288" t="s">
        <v>6877</v>
      </c>
      <c r="B288" s="59" t="s">
        <v>6589</v>
      </c>
      <c r="G288" s="20"/>
      <c r="H288" s="20"/>
    </row>
    <row r="289" spans="1:8" x14ac:dyDescent="0.2">
      <c r="A289" t="s">
        <v>6878</v>
      </c>
      <c r="B289" s="59" t="s">
        <v>6589</v>
      </c>
      <c r="G289" s="20"/>
      <c r="H289" s="20"/>
    </row>
    <row r="290" spans="1:8" x14ac:dyDescent="0.2">
      <c r="A290" t="s">
        <v>6879</v>
      </c>
      <c r="B290" s="59" t="s">
        <v>6589</v>
      </c>
      <c r="G290" s="20"/>
      <c r="H290" s="20"/>
    </row>
    <row r="291" spans="1:8" x14ac:dyDescent="0.2">
      <c r="A291" t="s">
        <v>6880</v>
      </c>
      <c r="B291" s="59" t="s">
        <v>6589</v>
      </c>
      <c r="G291" s="20"/>
      <c r="H291" s="20"/>
    </row>
    <row r="292" spans="1:8" x14ac:dyDescent="0.2">
      <c r="A292" t="s">
        <v>6881</v>
      </c>
      <c r="B292" s="59" t="s">
        <v>6589</v>
      </c>
      <c r="G292" s="20"/>
      <c r="H292" s="20"/>
    </row>
    <row r="293" spans="1:8" x14ac:dyDescent="0.2">
      <c r="A293" t="s">
        <v>6882</v>
      </c>
      <c r="B293" s="59" t="s">
        <v>6589</v>
      </c>
      <c r="G293" s="20"/>
      <c r="H293" s="20"/>
    </row>
    <row r="294" spans="1:8" x14ac:dyDescent="0.2">
      <c r="A294" t="s">
        <v>6883</v>
      </c>
      <c r="B294" s="59" t="s">
        <v>6589</v>
      </c>
      <c r="G294" s="20"/>
      <c r="H294" s="20"/>
    </row>
    <row r="295" spans="1:8" x14ac:dyDescent="0.2">
      <c r="A295" t="s">
        <v>6884</v>
      </c>
      <c r="B295" s="59" t="s">
        <v>6589</v>
      </c>
      <c r="G295" s="20"/>
      <c r="H295" s="20"/>
    </row>
    <row r="296" spans="1:8" x14ac:dyDescent="0.2">
      <c r="A296" t="s">
        <v>6885</v>
      </c>
      <c r="B296" s="59" t="s">
        <v>6589</v>
      </c>
      <c r="G296" s="20"/>
      <c r="H296" s="20"/>
    </row>
    <row r="297" spans="1:8" x14ac:dyDescent="0.2">
      <c r="A297" t="s">
        <v>6886</v>
      </c>
      <c r="B297" s="59" t="s">
        <v>6589</v>
      </c>
      <c r="G297" s="20"/>
      <c r="H297" s="20"/>
    </row>
    <row r="298" spans="1:8" x14ac:dyDescent="0.2">
      <c r="A298" t="s">
        <v>6887</v>
      </c>
      <c r="B298" s="59" t="s">
        <v>6589</v>
      </c>
      <c r="G298" s="20"/>
      <c r="H298" s="20"/>
    </row>
    <row r="299" spans="1:8" x14ac:dyDescent="0.2">
      <c r="A299" t="s">
        <v>6888</v>
      </c>
      <c r="B299" s="59" t="s">
        <v>6589</v>
      </c>
      <c r="G299" s="20"/>
      <c r="H299" s="20"/>
    </row>
    <row r="300" spans="1:8" x14ac:dyDescent="0.2">
      <c r="A300" t="s">
        <v>6889</v>
      </c>
      <c r="B300" s="59" t="s">
        <v>6589</v>
      </c>
      <c r="G300" s="20"/>
      <c r="H300" s="20"/>
    </row>
    <row r="301" spans="1:8" x14ac:dyDescent="0.2">
      <c r="A301" t="s">
        <v>6890</v>
      </c>
      <c r="B301" s="59" t="s">
        <v>6589</v>
      </c>
      <c r="G301" s="20"/>
      <c r="H301" s="20"/>
    </row>
    <row r="302" spans="1:8" x14ac:dyDescent="0.2">
      <c r="A302" t="s">
        <v>6891</v>
      </c>
      <c r="B302" s="59" t="s">
        <v>6589</v>
      </c>
      <c r="G302" s="20"/>
      <c r="H302" s="20"/>
    </row>
    <row r="303" spans="1:8" x14ac:dyDescent="0.2">
      <c r="A303" t="s">
        <v>6892</v>
      </c>
      <c r="B303" s="59" t="s">
        <v>6589</v>
      </c>
      <c r="G303" s="20"/>
      <c r="H303" s="20"/>
    </row>
    <row r="304" spans="1:8" x14ac:dyDescent="0.2">
      <c r="A304" t="s">
        <v>6893</v>
      </c>
      <c r="B304" s="59" t="s">
        <v>6589</v>
      </c>
      <c r="G304" s="20"/>
      <c r="H304" s="20"/>
    </row>
    <row r="305" spans="1:8" x14ac:dyDescent="0.2">
      <c r="A305" t="s">
        <v>6894</v>
      </c>
      <c r="B305" s="59" t="s">
        <v>6589</v>
      </c>
      <c r="G305" s="20"/>
      <c r="H305" s="20"/>
    </row>
    <row r="306" spans="1:8" x14ac:dyDescent="0.2">
      <c r="A306" t="s">
        <v>6895</v>
      </c>
      <c r="B306" s="59" t="s">
        <v>6589</v>
      </c>
      <c r="G306" s="20"/>
      <c r="H306" s="20"/>
    </row>
    <row r="307" spans="1:8" x14ac:dyDescent="0.2">
      <c r="A307" t="s">
        <v>6896</v>
      </c>
      <c r="B307" s="59" t="s">
        <v>6589</v>
      </c>
      <c r="G307" s="20"/>
      <c r="H307" s="20"/>
    </row>
    <row r="308" spans="1:8" x14ac:dyDescent="0.2">
      <c r="A308" t="s">
        <v>6897</v>
      </c>
      <c r="B308" s="59" t="s">
        <v>6589</v>
      </c>
      <c r="G308" s="20"/>
      <c r="H308" s="20"/>
    </row>
    <row r="309" spans="1:8" x14ac:dyDescent="0.2">
      <c r="A309" t="s">
        <v>6898</v>
      </c>
      <c r="B309" s="59" t="s">
        <v>6589</v>
      </c>
      <c r="G309" s="20"/>
      <c r="H309" s="20"/>
    </row>
    <row r="310" spans="1:8" x14ac:dyDescent="0.2">
      <c r="A310" t="s">
        <v>6898</v>
      </c>
      <c r="B310" s="59" t="s">
        <v>6589</v>
      </c>
      <c r="G310" s="20"/>
      <c r="H310" s="20"/>
    </row>
    <row r="311" spans="1:8" x14ac:dyDescent="0.2">
      <c r="A311" t="s">
        <v>6898</v>
      </c>
      <c r="B311" s="59" t="s">
        <v>6589</v>
      </c>
      <c r="G311" s="20"/>
      <c r="H311" s="20"/>
    </row>
    <row r="312" spans="1:8" x14ac:dyDescent="0.2">
      <c r="A312" t="s">
        <v>6899</v>
      </c>
      <c r="B312" s="59" t="s">
        <v>6589</v>
      </c>
      <c r="G312" s="20"/>
      <c r="H312" s="20"/>
    </row>
    <row r="313" spans="1:8" x14ac:dyDescent="0.2">
      <c r="A313" t="s">
        <v>6899</v>
      </c>
      <c r="B313" s="59" t="s">
        <v>6589</v>
      </c>
      <c r="G313" s="20"/>
      <c r="H313" s="20"/>
    </row>
    <row r="314" spans="1:8" x14ac:dyDescent="0.2">
      <c r="A314" t="s">
        <v>6900</v>
      </c>
      <c r="B314" s="59" t="s">
        <v>6589</v>
      </c>
      <c r="G314" s="20"/>
      <c r="H314" s="20"/>
    </row>
    <row r="315" spans="1:8" x14ac:dyDescent="0.2">
      <c r="A315" t="s">
        <v>6901</v>
      </c>
      <c r="B315" s="59" t="s">
        <v>6589</v>
      </c>
      <c r="G315" s="20"/>
      <c r="H315" s="20"/>
    </row>
    <row r="316" spans="1:8" x14ac:dyDescent="0.2">
      <c r="A316" t="s">
        <v>6902</v>
      </c>
      <c r="B316" s="59" t="s">
        <v>6593</v>
      </c>
      <c r="G316" s="20"/>
      <c r="H316" s="20"/>
    </row>
    <row r="317" spans="1:8" x14ac:dyDescent="0.2">
      <c r="A317" t="s">
        <v>6903</v>
      </c>
      <c r="B317" s="59" t="s">
        <v>6590</v>
      </c>
      <c r="G317" s="20"/>
      <c r="H317" s="20"/>
    </row>
    <row r="318" spans="1:8" x14ac:dyDescent="0.2">
      <c r="A318" t="s">
        <v>6904</v>
      </c>
      <c r="B318" s="59" t="s">
        <v>6590</v>
      </c>
      <c r="G318" s="20"/>
      <c r="H318" s="20"/>
    </row>
    <row r="319" spans="1:8" x14ac:dyDescent="0.2">
      <c r="A319" t="s">
        <v>6905</v>
      </c>
      <c r="B319" s="59" t="s">
        <v>6589</v>
      </c>
      <c r="G319" s="20"/>
      <c r="H319" s="20"/>
    </row>
    <row r="320" spans="1:8" x14ac:dyDescent="0.2">
      <c r="A320" t="s">
        <v>6906</v>
      </c>
      <c r="B320" s="59" t="s">
        <v>6589</v>
      </c>
      <c r="G320" s="20"/>
      <c r="H320" s="20"/>
    </row>
    <row r="321" spans="1:8" x14ac:dyDescent="0.2">
      <c r="A321" t="s">
        <v>6907</v>
      </c>
      <c r="B321" s="59" t="s">
        <v>6589</v>
      </c>
      <c r="G321" s="20"/>
      <c r="H321" s="20"/>
    </row>
    <row r="322" spans="1:8" x14ac:dyDescent="0.2">
      <c r="A322" t="s">
        <v>6908</v>
      </c>
      <c r="B322" s="59" t="s">
        <v>6589</v>
      </c>
      <c r="G322" s="20"/>
      <c r="H322" s="20"/>
    </row>
    <row r="323" spans="1:8" x14ac:dyDescent="0.2">
      <c r="A323" t="s">
        <v>6909</v>
      </c>
      <c r="B323" s="59" t="s">
        <v>6589</v>
      </c>
      <c r="G323" s="20"/>
      <c r="H323" s="20"/>
    </row>
    <row r="324" spans="1:8" x14ac:dyDescent="0.2">
      <c r="A324" t="s">
        <v>6910</v>
      </c>
      <c r="B324" s="59" t="s">
        <v>6589</v>
      </c>
      <c r="G324" s="20"/>
      <c r="H324" s="20"/>
    </row>
    <row r="325" spans="1:8" x14ac:dyDescent="0.2">
      <c r="A325" t="s">
        <v>6911</v>
      </c>
      <c r="B325" s="59" t="s">
        <v>6589</v>
      </c>
      <c r="G325" s="20"/>
      <c r="H325" s="20"/>
    </row>
    <row r="326" spans="1:8" x14ac:dyDescent="0.2">
      <c r="A326" t="s">
        <v>6912</v>
      </c>
      <c r="B326" s="59" t="s">
        <v>6589</v>
      </c>
      <c r="G326" s="20"/>
      <c r="H326" s="20"/>
    </row>
    <row r="327" spans="1:8" x14ac:dyDescent="0.2">
      <c r="A327" t="s">
        <v>6913</v>
      </c>
      <c r="B327" s="59" t="s">
        <v>6589</v>
      </c>
      <c r="G327" s="20"/>
      <c r="H327" s="20"/>
    </row>
    <row r="328" spans="1:8" x14ac:dyDescent="0.2">
      <c r="A328" t="s">
        <v>6914</v>
      </c>
      <c r="B328" s="59" t="s">
        <v>6589</v>
      </c>
      <c r="G328" s="20"/>
      <c r="H328" s="20"/>
    </row>
    <row r="329" spans="1:8" x14ac:dyDescent="0.2">
      <c r="A329" t="s">
        <v>6915</v>
      </c>
      <c r="B329" s="59" t="s">
        <v>6589</v>
      </c>
      <c r="G329" s="20"/>
      <c r="H329" s="20"/>
    </row>
    <row r="330" spans="1:8" x14ac:dyDescent="0.2">
      <c r="A330" t="s">
        <v>6916</v>
      </c>
      <c r="B330" s="59" t="s">
        <v>6589</v>
      </c>
      <c r="G330" s="20"/>
      <c r="H330" s="20"/>
    </row>
    <row r="331" spans="1:8" x14ac:dyDescent="0.2">
      <c r="A331" t="s">
        <v>6917</v>
      </c>
      <c r="B331" s="59" t="s">
        <v>6589</v>
      </c>
      <c r="G331" s="20"/>
      <c r="H331" s="20"/>
    </row>
    <row r="332" spans="1:8" x14ac:dyDescent="0.2">
      <c r="A332" t="s">
        <v>6918</v>
      </c>
      <c r="B332" s="59" t="s">
        <v>6589</v>
      </c>
      <c r="G332" s="20"/>
      <c r="H332" s="20"/>
    </row>
    <row r="333" spans="1:8" x14ac:dyDescent="0.2">
      <c r="A333" t="s">
        <v>6919</v>
      </c>
      <c r="B333" s="59" t="s">
        <v>6589</v>
      </c>
      <c r="G333" s="20"/>
      <c r="H333" s="20"/>
    </row>
    <row r="334" spans="1:8" x14ac:dyDescent="0.2">
      <c r="A334" t="s">
        <v>6920</v>
      </c>
      <c r="B334" s="59" t="s">
        <v>6589</v>
      </c>
      <c r="G334" s="20"/>
      <c r="H334" s="20"/>
    </row>
    <row r="335" spans="1:8" x14ac:dyDescent="0.2">
      <c r="A335" t="s">
        <v>6921</v>
      </c>
      <c r="B335" s="59" t="s">
        <v>6589</v>
      </c>
      <c r="G335" s="20"/>
      <c r="H335" s="20"/>
    </row>
    <row r="336" spans="1:8" x14ac:dyDescent="0.2">
      <c r="A336" t="s">
        <v>6922</v>
      </c>
      <c r="B336" s="59" t="s">
        <v>6589</v>
      </c>
      <c r="G336" s="20"/>
      <c r="H336" s="20"/>
    </row>
    <row r="337" spans="1:8" x14ac:dyDescent="0.2">
      <c r="A337" t="s">
        <v>6923</v>
      </c>
      <c r="B337" s="59" t="s">
        <v>6589</v>
      </c>
      <c r="G337" s="20"/>
      <c r="H337" s="20"/>
    </row>
    <row r="338" spans="1:8" x14ac:dyDescent="0.2">
      <c r="A338" t="s">
        <v>6924</v>
      </c>
      <c r="B338" s="59" t="s">
        <v>6589</v>
      </c>
      <c r="G338" s="20"/>
      <c r="H338" s="20"/>
    </row>
    <row r="339" spans="1:8" x14ac:dyDescent="0.2">
      <c r="A339" t="s">
        <v>6925</v>
      </c>
      <c r="B339" s="59" t="s">
        <v>6589</v>
      </c>
      <c r="G339" s="20"/>
      <c r="H339" s="20"/>
    </row>
    <row r="340" spans="1:8" x14ac:dyDescent="0.2">
      <c r="A340" t="s">
        <v>6926</v>
      </c>
      <c r="B340" s="59" t="s">
        <v>6589</v>
      </c>
      <c r="G340" s="20"/>
      <c r="H340" s="20"/>
    </row>
    <row r="341" spans="1:8" x14ac:dyDescent="0.2">
      <c r="A341" t="s">
        <v>6927</v>
      </c>
      <c r="B341" s="59" t="s">
        <v>6589</v>
      </c>
      <c r="G341" s="20"/>
      <c r="H341" s="20"/>
    </row>
    <row r="342" spans="1:8" x14ac:dyDescent="0.2">
      <c r="A342" t="s">
        <v>6928</v>
      </c>
      <c r="B342" s="59" t="s">
        <v>6589</v>
      </c>
      <c r="G342" s="20"/>
      <c r="H342" s="20"/>
    </row>
    <row r="343" spans="1:8" x14ac:dyDescent="0.2">
      <c r="A343" t="s">
        <v>6929</v>
      </c>
      <c r="B343" s="59" t="s">
        <v>6589</v>
      </c>
      <c r="G343" s="20"/>
      <c r="H343" s="20"/>
    </row>
    <row r="344" spans="1:8" x14ac:dyDescent="0.2">
      <c r="A344" t="s">
        <v>6930</v>
      </c>
      <c r="B344" s="59" t="s">
        <v>6589</v>
      </c>
      <c r="G344" s="20"/>
      <c r="H344" s="20"/>
    </row>
    <row r="345" spans="1:8" x14ac:dyDescent="0.2">
      <c r="A345" t="s">
        <v>6931</v>
      </c>
      <c r="B345" s="59" t="s">
        <v>6589</v>
      </c>
      <c r="G345" s="20"/>
      <c r="H345" s="20"/>
    </row>
    <row r="346" spans="1:8" x14ac:dyDescent="0.2">
      <c r="A346" t="s">
        <v>6932</v>
      </c>
      <c r="B346" s="59" t="s">
        <v>6589</v>
      </c>
      <c r="G346" s="20"/>
      <c r="H346" s="20"/>
    </row>
    <row r="347" spans="1:8" x14ac:dyDescent="0.2">
      <c r="A347" t="s">
        <v>6933</v>
      </c>
      <c r="B347" s="59" t="s">
        <v>6589</v>
      </c>
      <c r="G347" s="20"/>
      <c r="H347" s="20"/>
    </row>
    <row r="348" spans="1:8" x14ac:dyDescent="0.2">
      <c r="A348" t="s">
        <v>6934</v>
      </c>
      <c r="B348" s="59" t="s">
        <v>6589</v>
      </c>
      <c r="G348" s="20"/>
      <c r="H348" s="20"/>
    </row>
    <row r="349" spans="1:8" x14ac:dyDescent="0.2">
      <c r="A349" t="s">
        <v>6935</v>
      </c>
      <c r="B349" s="59" t="s">
        <v>6589</v>
      </c>
      <c r="G349" s="20"/>
      <c r="H349" s="20"/>
    </row>
    <row r="350" spans="1:8" x14ac:dyDescent="0.2">
      <c r="A350" t="s">
        <v>6936</v>
      </c>
      <c r="B350" s="59" t="s">
        <v>6589</v>
      </c>
      <c r="G350" s="20"/>
      <c r="H350" s="20"/>
    </row>
    <row r="351" spans="1:8" x14ac:dyDescent="0.2">
      <c r="A351" t="s">
        <v>6937</v>
      </c>
      <c r="B351" s="59" t="s">
        <v>6589</v>
      </c>
      <c r="G351" s="20"/>
      <c r="H351" s="20"/>
    </row>
    <row r="352" spans="1:8" x14ac:dyDescent="0.2">
      <c r="A352" t="s">
        <v>6938</v>
      </c>
      <c r="B352" s="59" t="s">
        <v>6589</v>
      </c>
      <c r="G352" s="20"/>
      <c r="H352" s="20"/>
    </row>
    <row r="353" spans="1:8" x14ac:dyDescent="0.2">
      <c r="A353" t="s">
        <v>6939</v>
      </c>
      <c r="B353" s="59" t="s">
        <v>6589</v>
      </c>
      <c r="G353" s="20"/>
      <c r="H353" s="20"/>
    </row>
    <row r="354" spans="1:8" x14ac:dyDescent="0.2">
      <c r="A354" t="s">
        <v>6940</v>
      </c>
      <c r="B354" s="59" t="s">
        <v>6589</v>
      </c>
      <c r="G354" s="20"/>
      <c r="H354" s="20"/>
    </row>
    <row r="355" spans="1:8" x14ac:dyDescent="0.2">
      <c r="A355" t="s">
        <v>6941</v>
      </c>
      <c r="B355" s="59" t="s">
        <v>6593</v>
      </c>
      <c r="G355" s="20"/>
      <c r="H355" s="20"/>
    </row>
    <row r="356" spans="1:8" x14ac:dyDescent="0.2">
      <c r="A356" t="s">
        <v>6942</v>
      </c>
      <c r="B356" s="59" t="s">
        <v>6593</v>
      </c>
      <c r="G356" s="20"/>
      <c r="H356" s="20"/>
    </row>
    <row r="357" spans="1:8" x14ac:dyDescent="0.2">
      <c r="A357" t="s">
        <v>6943</v>
      </c>
      <c r="B357" s="59" t="s">
        <v>6589</v>
      </c>
      <c r="G357" s="20"/>
      <c r="H357" s="20"/>
    </row>
    <row r="358" spans="1:8" x14ac:dyDescent="0.2">
      <c r="A358" t="s">
        <v>6944</v>
      </c>
      <c r="B358" s="59" t="s">
        <v>6589</v>
      </c>
      <c r="G358" s="20"/>
      <c r="H358" s="20"/>
    </row>
    <row r="359" spans="1:8" x14ac:dyDescent="0.2">
      <c r="A359" t="s">
        <v>6945</v>
      </c>
      <c r="B359" s="59" t="s">
        <v>6589</v>
      </c>
      <c r="G359" s="20"/>
      <c r="H359" s="20"/>
    </row>
    <row r="360" spans="1:8" x14ac:dyDescent="0.2">
      <c r="A360" t="s">
        <v>6946</v>
      </c>
      <c r="B360" s="59" t="s">
        <v>6589</v>
      </c>
      <c r="G360" s="20"/>
      <c r="H360" s="20"/>
    </row>
    <row r="361" spans="1:8" x14ac:dyDescent="0.2">
      <c r="A361" t="s">
        <v>6946</v>
      </c>
      <c r="B361" s="59" t="s">
        <v>6589</v>
      </c>
      <c r="G361" s="20"/>
      <c r="H361" s="20"/>
    </row>
    <row r="362" spans="1:8" x14ac:dyDescent="0.2">
      <c r="A362" t="s">
        <v>6947</v>
      </c>
      <c r="B362" s="59" t="s">
        <v>6589</v>
      </c>
      <c r="G362" s="20"/>
      <c r="H362" s="20"/>
    </row>
    <row r="363" spans="1:8" x14ac:dyDescent="0.2">
      <c r="A363" t="s">
        <v>6948</v>
      </c>
      <c r="B363" s="59" t="s">
        <v>6589</v>
      </c>
      <c r="G363" s="20"/>
      <c r="H363" s="20"/>
    </row>
    <row r="364" spans="1:8" x14ac:dyDescent="0.2">
      <c r="A364" t="s">
        <v>6949</v>
      </c>
      <c r="B364" s="59" t="s">
        <v>6589</v>
      </c>
      <c r="G364" s="20"/>
      <c r="H364" s="20"/>
    </row>
    <row r="365" spans="1:8" x14ac:dyDescent="0.2">
      <c r="A365" t="s">
        <v>6950</v>
      </c>
      <c r="B365" s="59" t="s">
        <v>6589</v>
      </c>
      <c r="G365" s="20"/>
      <c r="H365" s="20"/>
    </row>
    <row r="366" spans="1:8" x14ac:dyDescent="0.2">
      <c r="A366" t="s">
        <v>6951</v>
      </c>
      <c r="B366" s="59" t="s">
        <v>6589</v>
      </c>
      <c r="G366" s="20"/>
      <c r="H366" s="20"/>
    </row>
    <row r="367" spans="1:8" x14ac:dyDescent="0.2">
      <c r="A367" t="s">
        <v>6952</v>
      </c>
      <c r="B367" s="59" t="s">
        <v>6589</v>
      </c>
      <c r="G367" s="20"/>
      <c r="H367" s="20"/>
    </row>
    <row r="368" spans="1:8" x14ac:dyDescent="0.2">
      <c r="A368" t="s">
        <v>6953</v>
      </c>
      <c r="B368" s="59" t="s">
        <v>6589</v>
      </c>
      <c r="G368" s="20"/>
      <c r="H368" s="20"/>
    </row>
    <row r="369" spans="1:8" x14ac:dyDescent="0.2">
      <c r="A369" t="s">
        <v>6954</v>
      </c>
      <c r="B369" s="59" t="s">
        <v>6593</v>
      </c>
      <c r="G369" s="20"/>
      <c r="H369" s="20"/>
    </row>
    <row r="370" spans="1:8" x14ac:dyDescent="0.2">
      <c r="A370" t="s">
        <v>6955</v>
      </c>
      <c r="B370" s="59" t="s">
        <v>6593</v>
      </c>
      <c r="G370" s="20"/>
      <c r="H370" s="20"/>
    </row>
    <row r="371" spans="1:8" x14ac:dyDescent="0.2">
      <c r="A371" t="s">
        <v>6956</v>
      </c>
      <c r="B371" s="59" t="s">
        <v>6591</v>
      </c>
      <c r="G371" s="20"/>
      <c r="H371" s="20"/>
    </row>
    <row r="372" spans="1:8" x14ac:dyDescent="0.2">
      <c r="A372" t="s">
        <v>6957</v>
      </c>
      <c r="B372" s="59" t="s">
        <v>6591</v>
      </c>
      <c r="G372" s="20"/>
      <c r="H372" s="20"/>
    </row>
    <row r="373" spans="1:8" x14ac:dyDescent="0.2">
      <c r="A373" t="s">
        <v>6958</v>
      </c>
      <c r="B373" s="59" t="s">
        <v>3281</v>
      </c>
      <c r="G373" s="20"/>
      <c r="H373" s="20"/>
    </row>
    <row r="374" spans="1:8" x14ac:dyDescent="0.2">
      <c r="A374" t="s">
        <v>6959</v>
      </c>
      <c r="B374" s="59" t="s">
        <v>6589</v>
      </c>
      <c r="G374" s="20"/>
      <c r="H374" s="20"/>
    </row>
    <row r="375" spans="1:8" x14ac:dyDescent="0.2">
      <c r="A375" t="s">
        <v>6960</v>
      </c>
      <c r="B375" s="59" t="s">
        <v>6589</v>
      </c>
      <c r="G375" s="20"/>
      <c r="H375" s="20"/>
    </row>
    <row r="376" spans="1:8" x14ac:dyDescent="0.2">
      <c r="A376" t="s">
        <v>6961</v>
      </c>
      <c r="B376" s="59" t="s">
        <v>6589</v>
      </c>
      <c r="G376" s="20"/>
      <c r="H376" s="20"/>
    </row>
    <row r="377" spans="1:8" x14ac:dyDescent="0.2">
      <c r="A377" t="s">
        <v>6962</v>
      </c>
      <c r="B377" s="59" t="s">
        <v>6589</v>
      </c>
      <c r="G377" s="20"/>
      <c r="H377" s="20"/>
    </row>
    <row r="378" spans="1:8" x14ac:dyDescent="0.2">
      <c r="A378" t="s">
        <v>6963</v>
      </c>
      <c r="B378" s="59" t="s">
        <v>6589</v>
      </c>
      <c r="G378" s="20"/>
      <c r="H378" s="20"/>
    </row>
    <row r="379" spans="1:8" x14ac:dyDescent="0.2">
      <c r="A379" t="s">
        <v>6964</v>
      </c>
      <c r="B379" s="59" t="s">
        <v>6589</v>
      </c>
      <c r="G379" s="20"/>
      <c r="H379" s="20"/>
    </row>
    <row r="380" spans="1:8" x14ac:dyDescent="0.2">
      <c r="A380" t="s">
        <v>6965</v>
      </c>
      <c r="B380" s="59" t="s">
        <v>6589</v>
      </c>
      <c r="G380" s="20"/>
      <c r="H380" s="20"/>
    </row>
    <row r="381" spans="1:8" x14ac:dyDescent="0.2">
      <c r="A381" t="s">
        <v>6966</v>
      </c>
      <c r="B381" s="59" t="s">
        <v>6589</v>
      </c>
      <c r="G381" s="20"/>
      <c r="H381" s="20"/>
    </row>
    <row r="382" spans="1:8" x14ac:dyDescent="0.2">
      <c r="A382" t="s">
        <v>6967</v>
      </c>
      <c r="B382" s="59" t="s">
        <v>6589</v>
      </c>
      <c r="G382" s="20"/>
      <c r="H382" s="20"/>
    </row>
    <row r="383" spans="1:8" x14ac:dyDescent="0.2">
      <c r="A383" t="s">
        <v>6968</v>
      </c>
      <c r="B383" s="59" t="s">
        <v>6589</v>
      </c>
      <c r="G383" s="20"/>
      <c r="H383" s="20"/>
    </row>
    <row r="384" spans="1:8" x14ac:dyDescent="0.2">
      <c r="A384" t="s">
        <v>6969</v>
      </c>
      <c r="B384" s="59" t="s">
        <v>6589</v>
      </c>
      <c r="G384" s="20"/>
      <c r="H384" s="20"/>
    </row>
    <row r="385" spans="1:8" x14ac:dyDescent="0.2">
      <c r="A385" t="s">
        <v>6970</v>
      </c>
      <c r="B385" s="59" t="s">
        <v>6589</v>
      </c>
      <c r="G385" s="20"/>
      <c r="H385" s="20"/>
    </row>
    <row r="386" spans="1:8" x14ac:dyDescent="0.2">
      <c r="A386" t="s">
        <v>6971</v>
      </c>
      <c r="B386" s="59" t="s">
        <v>6589</v>
      </c>
      <c r="G386" s="20"/>
      <c r="H386" s="20"/>
    </row>
    <row r="387" spans="1:8" x14ac:dyDescent="0.2">
      <c r="A387" t="s">
        <v>6972</v>
      </c>
      <c r="B387" s="59" t="s">
        <v>6589</v>
      </c>
      <c r="G387" s="20"/>
      <c r="H387" s="20"/>
    </row>
    <row r="388" spans="1:8" x14ac:dyDescent="0.2">
      <c r="A388" t="s">
        <v>6972</v>
      </c>
      <c r="B388" s="59" t="s">
        <v>6589</v>
      </c>
      <c r="G388" s="20"/>
      <c r="H388" s="20"/>
    </row>
    <row r="389" spans="1:8" x14ac:dyDescent="0.2">
      <c r="A389" t="s">
        <v>6973</v>
      </c>
      <c r="B389" s="59" t="s">
        <v>6589</v>
      </c>
      <c r="G389" s="20"/>
      <c r="H389" s="20"/>
    </row>
    <row r="390" spans="1:8" x14ac:dyDescent="0.2">
      <c r="A390" t="s">
        <v>6974</v>
      </c>
      <c r="B390" s="59" t="s">
        <v>6589</v>
      </c>
      <c r="G390" s="20"/>
      <c r="H390" s="20"/>
    </row>
    <row r="391" spans="1:8" x14ac:dyDescent="0.2">
      <c r="A391" t="s">
        <v>6975</v>
      </c>
      <c r="B391" s="59" t="s">
        <v>6589</v>
      </c>
      <c r="G391" s="20"/>
      <c r="H391" s="20"/>
    </row>
    <row r="392" spans="1:8" x14ac:dyDescent="0.2">
      <c r="A392" t="s">
        <v>6976</v>
      </c>
      <c r="B392" s="59" t="s">
        <v>6589</v>
      </c>
      <c r="G392" s="20"/>
      <c r="H392" s="20"/>
    </row>
    <row r="393" spans="1:8" x14ac:dyDescent="0.2">
      <c r="A393" t="s">
        <v>6977</v>
      </c>
      <c r="B393" s="59" t="s">
        <v>6589</v>
      </c>
      <c r="G393" s="20"/>
      <c r="H393" s="20"/>
    </row>
    <row r="394" spans="1:8" x14ac:dyDescent="0.2">
      <c r="A394" t="s">
        <v>6978</v>
      </c>
      <c r="B394" s="59" t="s">
        <v>6589</v>
      </c>
      <c r="G394" s="20"/>
      <c r="H394" s="20"/>
    </row>
    <row r="395" spans="1:8" x14ac:dyDescent="0.2">
      <c r="A395" t="s">
        <v>6979</v>
      </c>
      <c r="B395" s="59" t="s">
        <v>6589</v>
      </c>
      <c r="G395" s="20"/>
      <c r="H395" s="20"/>
    </row>
    <row r="396" spans="1:8" x14ac:dyDescent="0.2">
      <c r="A396" t="s">
        <v>6980</v>
      </c>
      <c r="B396" s="59" t="s">
        <v>6589</v>
      </c>
      <c r="G396" s="20"/>
      <c r="H396" s="20"/>
    </row>
    <row r="397" spans="1:8" x14ac:dyDescent="0.2">
      <c r="A397" t="s">
        <v>6981</v>
      </c>
      <c r="B397" s="59" t="s">
        <v>6589</v>
      </c>
      <c r="G397" s="20"/>
      <c r="H397" s="20"/>
    </row>
    <row r="398" spans="1:8" x14ac:dyDescent="0.2">
      <c r="A398" t="s">
        <v>6982</v>
      </c>
      <c r="B398" s="59" t="s">
        <v>6589</v>
      </c>
      <c r="G398" s="20"/>
      <c r="H398" s="20"/>
    </row>
    <row r="399" spans="1:8" x14ac:dyDescent="0.2">
      <c r="A399" t="s">
        <v>6983</v>
      </c>
      <c r="B399" s="59" t="s">
        <v>6589</v>
      </c>
      <c r="G399" s="20"/>
      <c r="H399" s="20"/>
    </row>
    <row r="400" spans="1:8" x14ac:dyDescent="0.2">
      <c r="A400" t="s">
        <v>6984</v>
      </c>
      <c r="B400" s="59" t="s">
        <v>6589</v>
      </c>
      <c r="G400" s="20"/>
      <c r="H400" s="20"/>
    </row>
    <row r="401" spans="1:8" x14ac:dyDescent="0.2">
      <c r="A401" t="s">
        <v>6984</v>
      </c>
      <c r="B401" s="59" t="s">
        <v>6589</v>
      </c>
      <c r="G401" s="20"/>
      <c r="H401" s="20"/>
    </row>
    <row r="402" spans="1:8" x14ac:dyDescent="0.2">
      <c r="A402" t="s">
        <v>6985</v>
      </c>
      <c r="B402" s="59" t="s">
        <v>6589</v>
      </c>
      <c r="G402" s="20"/>
      <c r="H402" s="20"/>
    </row>
    <row r="403" spans="1:8" x14ac:dyDescent="0.2">
      <c r="A403" t="s">
        <v>6986</v>
      </c>
      <c r="B403" s="59" t="s">
        <v>6589</v>
      </c>
      <c r="G403" s="20"/>
      <c r="H403" s="20"/>
    </row>
    <row r="404" spans="1:8" x14ac:dyDescent="0.2">
      <c r="A404" t="s">
        <v>6987</v>
      </c>
      <c r="B404" s="59" t="s">
        <v>6589</v>
      </c>
      <c r="G404" s="20"/>
      <c r="H404" s="20"/>
    </row>
    <row r="405" spans="1:8" x14ac:dyDescent="0.2">
      <c r="A405" t="s">
        <v>6988</v>
      </c>
      <c r="B405" s="59" t="s">
        <v>6589</v>
      </c>
      <c r="G405" s="20"/>
      <c r="H405" s="20"/>
    </row>
    <row r="406" spans="1:8" x14ac:dyDescent="0.2">
      <c r="A406" t="s">
        <v>6989</v>
      </c>
      <c r="B406" s="59" t="s">
        <v>6589</v>
      </c>
      <c r="G406" s="20"/>
      <c r="H406" s="20"/>
    </row>
    <row r="407" spans="1:8" x14ac:dyDescent="0.2">
      <c r="A407" t="s">
        <v>6990</v>
      </c>
      <c r="B407" s="59" t="s">
        <v>6589</v>
      </c>
      <c r="G407" s="20"/>
      <c r="H407" s="20"/>
    </row>
    <row r="408" spans="1:8" x14ac:dyDescent="0.2">
      <c r="A408" t="s">
        <v>6991</v>
      </c>
      <c r="B408" s="59" t="s">
        <v>6589</v>
      </c>
      <c r="G408" s="20"/>
      <c r="H408" s="20"/>
    </row>
    <row r="409" spans="1:8" x14ac:dyDescent="0.2">
      <c r="A409" t="s">
        <v>6992</v>
      </c>
      <c r="B409" s="59" t="s">
        <v>6589</v>
      </c>
      <c r="G409" s="20"/>
      <c r="H409" s="20"/>
    </row>
    <row r="410" spans="1:8" x14ac:dyDescent="0.2">
      <c r="A410" t="s">
        <v>6993</v>
      </c>
      <c r="B410" s="59" t="s">
        <v>6589</v>
      </c>
      <c r="G410" s="20"/>
      <c r="H410" s="20"/>
    </row>
    <row r="411" spans="1:8" x14ac:dyDescent="0.2">
      <c r="A411" t="s">
        <v>6994</v>
      </c>
      <c r="B411" s="59" t="s">
        <v>6589</v>
      </c>
      <c r="G411" s="20"/>
      <c r="H411" s="20"/>
    </row>
    <row r="412" spans="1:8" x14ac:dyDescent="0.2">
      <c r="A412" t="s">
        <v>6995</v>
      </c>
      <c r="B412" s="59" t="s">
        <v>6589</v>
      </c>
      <c r="G412" s="20"/>
      <c r="H412" s="20"/>
    </row>
    <row r="413" spans="1:8" x14ac:dyDescent="0.2">
      <c r="A413" t="s">
        <v>6996</v>
      </c>
      <c r="B413" s="59" t="s">
        <v>6589</v>
      </c>
      <c r="G413" s="20"/>
      <c r="H413" s="20"/>
    </row>
    <row r="414" spans="1:8" x14ac:dyDescent="0.2">
      <c r="A414" t="s">
        <v>6997</v>
      </c>
      <c r="B414" s="59" t="s">
        <v>6589</v>
      </c>
      <c r="G414" s="20"/>
      <c r="H414" s="20"/>
    </row>
    <row r="415" spans="1:8" x14ac:dyDescent="0.2">
      <c r="A415" t="s">
        <v>6998</v>
      </c>
      <c r="B415" s="59" t="s">
        <v>6589</v>
      </c>
      <c r="G415" s="20"/>
      <c r="H415" s="20"/>
    </row>
    <row r="416" spans="1:8" x14ac:dyDescent="0.2">
      <c r="A416" t="s">
        <v>6999</v>
      </c>
      <c r="B416" s="59" t="s">
        <v>6589</v>
      </c>
      <c r="G416" s="20"/>
      <c r="H416" s="20"/>
    </row>
    <row r="417" spans="1:8" x14ac:dyDescent="0.2">
      <c r="A417" t="s">
        <v>7000</v>
      </c>
      <c r="B417" s="59" t="s">
        <v>6589</v>
      </c>
      <c r="G417" s="20"/>
      <c r="H417" s="20"/>
    </row>
    <row r="418" spans="1:8" x14ac:dyDescent="0.2">
      <c r="A418" t="s">
        <v>7001</v>
      </c>
      <c r="B418" s="59" t="s">
        <v>6592</v>
      </c>
      <c r="G418" s="20"/>
      <c r="H418" s="20"/>
    </row>
    <row r="419" spans="1:8" x14ac:dyDescent="0.2">
      <c r="A419" t="s">
        <v>7002</v>
      </c>
      <c r="B419" s="59" t="s">
        <v>6590</v>
      </c>
      <c r="G419" s="20"/>
      <c r="H419" s="20"/>
    </row>
    <row r="420" spans="1:8" x14ac:dyDescent="0.2">
      <c r="A420" t="s">
        <v>7003</v>
      </c>
      <c r="B420" s="59" t="s">
        <v>6589</v>
      </c>
      <c r="G420" s="20"/>
      <c r="H420" s="20"/>
    </row>
    <row r="421" spans="1:8" x14ac:dyDescent="0.2">
      <c r="A421" t="s">
        <v>7004</v>
      </c>
      <c r="B421" s="59" t="s">
        <v>6590</v>
      </c>
      <c r="G421" s="20"/>
      <c r="H421" s="20"/>
    </row>
    <row r="422" spans="1:8" x14ac:dyDescent="0.2">
      <c r="A422" t="s">
        <v>7005</v>
      </c>
      <c r="B422" s="59" t="s">
        <v>6590</v>
      </c>
      <c r="G422" s="20"/>
      <c r="H422" s="20"/>
    </row>
    <row r="423" spans="1:8" x14ac:dyDescent="0.2">
      <c r="A423" t="s">
        <v>7006</v>
      </c>
      <c r="B423" s="59" t="s">
        <v>6590</v>
      </c>
      <c r="G423" s="20"/>
      <c r="H423" s="20"/>
    </row>
    <row r="424" spans="1:8" x14ac:dyDescent="0.2">
      <c r="A424" t="s">
        <v>7006</v>
      </c>
      <c r="B424" s="59" t="s">
        <v>6590</v>
      </c>
      <c r="G424" s="20"/>
      <c r="H424" s="20"/>
    </row>
    <row r="425" spans="1:8" x14ac:dyDescent="0.2">
      <c r="A425" t="s">
        <v>7006</v>
      </c>
      <c r="B425" s="59" t="s">
        <v>6590</v>
      </c>
      <c r="G425" s="20"/>
      <c r="H425" s="20"/>
    </row>
    <row r="426" spans="1:8" x14ac:dyDescent="0.2">
      <c r="A426" t="s">
        <v>7007</v>
      </c>
      <c r="B426" s="59" t="s">
        <v>6590</v>
      </c>
      <c r="G426" s="20"/>
      <c r="H426" s="20"/>
    </row>
    <row r="427" spans="1:8" x14ac:dyDescent="0.2">
      <c r="A427" t="s">
        <v>7008</v>
      </c>
      <c r="B427" s="59" t="s">
        <v>6590</v>
      </c>
      <c r="G427" s="20"/>
      <c r="H427" s="20"/>
    </row>
    <row r="428" spans="1:8" x14ac:dyDescent="0.2">
      <c r="A428" t="s">
        <v>7009</v>
      </c>
      <c r="B428" s="59" t="s">
        <v>6589</v>
      </c>
      <c r="G428" s="20"/>
      <c r="H428" s="20"/>
    </row>
    <row r="429" spans="1:8" x14ac:dyDescent="0.2">
      <c r="A429" t="s">
        <v>7010</v>
      </c>
      <c r="B429" s="59" t="s">
        <v>6591</v>
      </c>
      <c r="G429" s="20"/>
      <c r="H429" s="20"/>
    </row>
    <row r="430" spans="1:8" x14ac:dyDescent="0.2">
      <c r="A430" t="s">
        <v>7011</v>
      </c>
      <c r="B430" s="59" t="s">
        <v>6589</v>
      </c>
      <c r="G430" s="20"/>
      <c r="H430" s="20"/>
    </row>
    <row r="431" spans="1:8" x14ac:dyDescent="0.2">
      <c r="A431" t="s">
        <v>7012</v>
      </c>
      <c r="B431" s="59" t="s">
        <v>6589</v>
      </c>
      <c r="G431" s="20"/>
      <c r="H431" s="20"/>
    </row>
    <row r="432" spans="1:8" x14ac:dyDescent="0.2">
      <c r="A432" t="s">
        <v>7013</v>
      </c>
      <c r="B432" s="59" t="s">
        <v>6589</v>
      </c>
      <c r="G432" s="20"/>
      <c r="H432" s="20"/>
    </row>
    <row r="433" spans="1:8" x14ac:dyDescent="0.2">
      <c r="A433" t="s">
        <v>7014</v>
      </c>
      <c r="B433" s="59" t="s">
        <v>6589</v>
      </c>
      <c r="G433" s="20"/>
      <c r="H433" s="20"/>
    </row>
    <row r="434" spans="1:8" x14ac:dyDescent="0.2">
      <c r="A434" t="s">
        <v>7015</v>
      </c>
      <c r="B434" s="59" t="s">
        <v>6589</v>
      </c>
      <c r="G434" s="20"/>
      <c r="H434" s="20"/>
    </row>
    <row r="435" spans="1:8" x14ac:dyDescent="0.2">
      <c r="A435" t="s">
        <v>7016</v>
      </c>
      <c r="B435" s="59" t="s">
        <v>6589</v>
      </c>
      <c r="G435" s="20"/>
      <c r="H435" s="20"/>
    </row>
    <row r="436" spans="1:8" x14ac:dyDescent="0.2">
      <c r="A436" t="s">
        <v>7017</v>
      </c>
      <c r="B436" s="59" t="s">
        <v>6589</v>
      </c>
      <c r="G436" s="20"/>
      <c r="H436" s="20"/>
    </row>
    <row r="437" spans="1:8" x14ac:dyDescent="0.2">
      <c r="A437" t="s">
        <v>7018</v>
      </c>
      <c r="B437" s="59" t="s">
        <v>6589</v>
      </c>
      <c r="G437" s="20"/>
      <c r="H437" s="20"/>
    </row>
    <row r="438" spans="1:8" x14ac:dyDescent="0.2">
      <c r="A438" t="s">
        <v>7019</v>
      </c>
      <c r="B438" s="59" t="s">
        <v>6589</v>
      </c>
      <c r="G438" s="20"/>
      <c r="H438" s="20"/>
    </row>
    <row r="439" spans="1:8" x14ac:dyDescent="0.2">
      <c r="A439" t="s">
        <v>7020</v>
      </c>
      <c r="B439" s="59" t="s">
        <v>6589</v>
      </c>
      <c r="G439" s="20"/>
      <c r="H439" s="20"/>
    </row>
    <row r="440" spans="1:8" x14ac:dyDescent="0.2">
      <c r="A440" t="s">
        <v>7021</v>
      </c>
      <c r="B440" s="59" t="s">
        <v>6589</v>
      </c>
      <c r="G440" s="20"/>
      <c r="H440" s="20"/>
    </row>
    <row r="441" spans="1:8" x14ac:dyDescent="0.2">
      <c r="A441" t="s">
        <v>7022</v>
      </c>
      <c r="B441" s="59" t="s">
        <v>6589</v>
      </c>
      <c r="G441" s="20"/>
      <c r="H441" s="20"/>
    </row>
    <row r="442" spans="1:8" x14ac:dyDescent="0.2">
      <c r="A442" t="s">
        <v>7023</v>
      </c>
      <c r="B442" s="59" t="s">
        <v>6589</v>
      </c>
      <c r="G442" s="20"/>
      <c r="H442" s="20"/>
    </row>
    <row r="443" spans="1:8" x14ac:dyDescent="0.2">
      <c r="A443" t="s">
        <v>7024</v>
      </c>
      <c r="B443" s="59" t="s">
        <v>6589</v>
      </c>
      <c r="G443" s="20"/>
      <c r="H443" s="20"/>
    </row>
    <row r="444" spans="1:8" x14ac:dyDescent="0.2">
      <c r="A444" t="s">
        <v>7025</v>
      </c>
      <c r="B444" s="59" t="s">
        <v>6589</v>
      </c>
      <c r="G444" s="20"/>
      <c r="H444" s="20"/>
    </row>
    <row r="445" spans="1:8" x14ac:dyDescent="0.2">
      <c r="A445" t="s">
        <v>7026</v>
      </c>
      <c r="B445" s="59" t="s">
        <v>6589</v>
      </c>
      <c r="G445" s="20"/>
      <c r="H445" s="20"/>
    </row>
    <row r="446" spans="1:8" x14ac:dyDescent="0.2">
      <c r="A446" t="s">
        <v>7027</v>
      </c>
      <c r="B446" s="59" t="s">
        <v>6589</v>
      </c>
      <c r="G446" s="20"/>
      <c r="H446" s="20"/>
    </row>
    <row r="447" spans="1:8" x14ac:dyDescent="0.2">
      <c r="A447" t="s">
        <v>7028</v>
      </c>
      <c r="B447" s="59" t="s">
        <v>6589</v>
      </c>
      <c r="G447" s="20"/>
      <c r="H447" s="20"/>
    </row>
    <row r="448" spans="1:8" x14ac:dyDescent="0.2">
      <c r="A448" t="s">
        <v>7029</v>
      </c>
      <c r="B448" s="59" t="s">
        <v>6589</v>
      </c>
      <c r="G448" s="20"/>
      <c r="H448" s="20"/>
    </row>
    <row r="449" spans="1:8" x14ac:dyDescent="0.2">
      <c r="A449" t="s">
        <v>7030</v>
      </c>
      <c r="B449" s="59" t="s">
        <v>6589</v>
      </c>
      <c r="G449" s="20"/>
      <c r="H449" s="20"/>
    </row>
    <row r="450" spans="1:8" x14ac:dyDescent="0.2">
      <c r="A450" t="s">
        <v>7031</v>
      </c>
      <c r="B450" s="59" t="s">
        <v>6589</v>
      </c>
      <c r="G450" s="20"/>
      <c r="H450" s="20"/>
    </row>
    <row r="451" spans="1:8" x14ac:dyDescent="0.2">
      <c r="A451" t="s">
        <v>7032</v>
      </c>
      <c r="B451" s="59" t="s">
        <v>6589</v>
      </c>
      <c r="G451" s="20"/>
      <c r="H451" s="20"/>
    </row>
    <row r="452" spans="1:8" x14ac:dyDescent="0.2">
      <c r="A452" t="s">
        <v>7033</v>
      </c>
      <c r="B452" s="59" t="s">
        <v>6589</v>
      </c>
      <c r="G452" s="20"/>
      <c r="H452" s="20"/>
    </row>
    <row r="453" spans="1:8" x14ac:dyDescent="0.2">
      <c r="A453" t="s">
        <v>7034</v>
      </c>
      <c r="B453" s="59" t="s">
        <v>6589</v>
      </c>
      <c r="G453" s="20"/>
      <c r="H453" s="20"/>
    </row>
    <row r="454" spans="1:8" x14ac:dyDescent="0.2">
      <c r="A454" t="s">
        <v>7035</v>
      </c>
      <c r="B454" s="59" t="s">
        <v>6589</v>
      </c>
      <c r="G454" s="20"/>
      <c r="H454" s="20"/>
    </row>
    <row r="455" spans="1:8" x14ac:dyDescent="0.2">
      <c r="A455" t="s">
        <v>7036</v>
      </c>
      <c r="B455" s="59" t="s">
        <v>6589</v>
      </c>
      <c r="G455" s="20"/>
      <c r="H455" s="20"/>
    </row>
    <row r="456" spans="1:8" x14ac:dyDescent="0.2">
      <c r="A456" t="s">
        <v>7037</v>
      </c>
      <c r="B456" s="59" t="s">
        <v>6589</v>
      </c>
      <c r="G456" s="20"/>
      <c r="H456" s="20"/>
    </row>
    <row r="457" spans="1:8" x14ac:dyDescent="0.2">
      <c r="A457" t="s">
        <v>7038</v>
      </c>
      <c r="B457" s="59" t="s">
        <v>6589</v>
      </c>
      <c r="G457" s="20"/>
      <c r="H457" s="20"/>
    </row>
    <row r="458" spans="1:8" x14ac:dyDescent="0.2">
      <c r="A458" t="s">
        <v>7039</v>
      </c>
      <c r="B458" s="59" t="s">
        <v>6589</v>
      </c>
      <c r="G458" s="20"/>
      <c r="H458" s="20"/>
    </row>
    <row r="459" spans="1:8" x14ac:dyDescent="0.2">
      <c r="A459" t="s">
        <v>7040</v>
      </c>
      <c r="B459" s="59" t="s">
        <v>6589</v>
      </c>
      <c r="G459" s="20"/>
      <c r="H459" s="20"/>
    </row>
    <row r="460" spans="1:8" x14ac:dyDescent="0.2">
      <c r="A460" t="s">
        <v>7041</v>
      </c>
      <c r="B460" s="59" t="s">
        <v>6589</v>
      </c>
      <c r="G460" s="20"/>
      <c r="H460" s="20"/>
    </row>
    <row r="461" spans="1:8" x14ac:dyDescent="0.2">
      <c r="A461" t="s">
        <v>7042</v>
      </c>
      <c r="B461" s="59" t="s">
        <v>6589</v>
      </c>
      <c r="G461" s="20"/>
      <c r="H461" s="20"/>
    </row>
    <row r="462" spans="1:8" x14ac:dyDescent="0.2">
      <c r="A462" t="s">
        <v>7043</v>
      </c>
      <c r="B462" s="59" t="s">
        <v>6589</v>
      </c>
      <c r="G462" s="20"/>
      <c r="H462" s="20"/>
    </row>
    <row r="463" spans="1:8" x14ac:dyDescent="0.2">
      <c r="A463" t="s">
        <v>7044</v>
      </c>
      <c r="B463" s="59" t="s">
        <v>6589</v>
      </c>
      <c r="G463" s="20"/>
      <c r="H463" s="20"/>
    </row>
    <row r="464" spans="1:8" x14ac:dyDescent="0.2">
      <c r="A464" t="s">
        <v>7045</v>
      </c>
      <c r="B464" s="59" t="s">
        <v>6589</v>
      </c>
      <c r="G464" s="20"/>
      <c r="H464" s="20"/>
    </row>
    <row r="465" spans="1:8" x14ac:dyDescent="0.2">
      <c r="A465" t="s">
        <v>7046</v>
      </c>
      <c r="B465" s="59" t="s">
        <v>6593</v>
      </c>
      <c r="G465" s="20"/>
      <c r="H465" s="20"/>
    </row>
    <row r="466" spans="1:8" x14ac:dyDescent="0.2">
      <c r="A466" t="s">
        <v>7047</v>
      </c>
      <c r="B466" s="59" t="s">
        <v>6593</v>
      </c>
      <c r="G466" s="20"/>
      <c r="H466" s="20"/>
    </row>
    <row r="467" spans="1:8" x14ac:dyDescent="0.2">
      <c r="A467" t="s">
        <v>7048</v>
      </c>
      <c r="B467" s="59" t="s">
        <v>6593</v>
      </c>
      <c r="G467" s="20"/>
      <c r="H467" s="20"/>
    </row>
    <row r="468" spans="1:8" x14ac:dyDescent="0.2">
      <c r="A468" t="s">
        <v>7048</v>
      </c>
      <c r="B468" s="59" t="s">
        <v>6593</v>
      </c>
      <c r="G468" s="20"/>
      <c r="H468" s="20"/>
    </row>
    <row r="469" spans="1:8" x14ac:dyDescent="0.2">
      <c r="A469" t="s">
        <v>7049</v>
      </c>
      <c r="B469" s="59" t="s">
        <v>6593</v>
      </c>
      <c r="G469" s="20"/>
      <c r="H469" s="20"/>
    </row>
    <row r="470" spans="1:8" x14ac:dyDescent="0.2">
      <c r="A470" t="s">
        <v>7050</v>
      </c>
      <c r="B470" s="59" t="s">
        <v>6593</v>
      </c>
      <c r="G470" s="20"/>
      <c r="H470" s="20"/>
    </row>
    <row r="471" spans="1:8" x14ac:dyDescent="0.2">
      <c r="A471" t="s">
        <v>7051</v>
      </c>
      <c r="B471" s="59" t="s">
        <v>6593</v>
      </c>
      <c r="G471" s="20"/>
      <c r="H471" s="20"/>
    </row>
    <row r="472" spans="1:8" x14ac:dyDescent="0.2">
      <c r="A472" t="s">
        <v>7052</v>
      </c>
      <c r="B472" s="59" t="s">
        <v>6593</v>
      </c>
      <c r="G472" s="20"/>
      <c r="H472" s="20"/>
    </row>
    <row r="473" spans="1:8" x14ac:dyDescent="0.2">
      <c r="A473" t="s">
        <v>7053</v>
      </c>
      <c r="B473" s="59" t="s">
        <v>6589</v>
      </c>
      <c r="G473" s="20"/>
      <c r="H473" s="20"/>
    </row>
    <row r="474" spans="1:8" x14ac:dyDescent="0.2">
      <c r="A474" t="s">
        <v>7054</v>
      </c>
      <c r="B474" s="59" t="s">
        <v>6589</v>
      </c>
      <c r="G474" s="20"/>
      <c r="H474" s="20"/>
    </row>
    <row r="475" spans="1:8" x14ac:dyDescent="0.2">
      <c r="A475" t="s">
        <v>7055</v>
      </c>
      <c r="B475" s="59" t="s">
        <v>6589</v>
      </c>
      <c r="G475" s="20"/>
      <c r="H475" s="20"/>
    </row>
    <row r="476" spans="1:8" x14ac:dyDescent="0.2">
      <c r="A476" t="s">
        <v>7056</v>
      </c>
      <c r="B476" s="59" t="s">
        <v>6589</v>
      </c>
      <c r="G476" s="20"/>
      <c r="H476" s="20"/>
    </row>
    <row r="477" spans="1:8" x14ac:dyDescent="0.2">
      <c r="A477" t="s">
        <v>7057</v>
      </c>
      <c r="B477" s="59" t="s">
        <v>6589</v>
      </c>
      <c r="G477" s="20"/>
      <c r="H477" s="20"/>
    </row>
    <row r="478" spans="1:8" x14ac:dyDescent="0.2">
      <c r="A478" t="s">
        <v>7058</v>
      </c>
      <c r="B478" s="59" t="s">
        <v>6589</v>
      </c>
      <c r="G478" s="20"/>
      <c r="H478" s="20"/>
    </row>
    <row r="479" spans="1:8" x14ac:dyDescent="0.2">
      <c r="A479" t="s">
        <v>7059</v>
      </c>
      <c r="B479" s="59" t="s">
        <v>6589</v>
      </c>
      <c r="G479" s="20"/>
      <c r="H479" s="20"/>
    </row>
    <row r="480" spans="1:8" x14ac:dyDescent="0.2">
      <c r="A480" t="s">
        <v>7060</v>
      </c>
      <c r="B480" s="59" t="s">
        <v>6589</v>
      </c>
      <c r="G480" s="20"/>
      <c r="H480" s="20"/>
    </row>
    <row r="481" spans="1:8" x14ac:dyDescent="0.2">
      <c r="A481" t="s">
        <v>7061</v>
      </c>
      <c r="B481" s="59" t="s">
        <v>6589</v>
      </c>
      <c r="G481" s="20"/>
      <c r="H481" s="20"/>
    </row>
    <row r="482" spans="1:8" x14ac:dyDescent="0.2">
      <c r="A482" t="s">
        <v>7062</v>
      </c>
      <c r="B482" s="59" t="s">
        <v>6593</v>
      </c>
      <c r="G482" s="20"/>
      <c r="H482" s="20"/>
    </row>
    <row r="483" spans="1:8" x14ac:dyDescent="0.2">
      <c r="A483" t="s">
        <v>7063</v>
      </c>
      <c r="B483" s="59" t="s">
        <v>6591</v>
      </c>
      <c r="G483" s="20"/>
      <c r="H483" s="20"/>
    </row>
    <row r="484" spans="1:8" x14ac:dyDescent="0.2">
      <c r="A484" t="s">
        <v>7064</v>
      </c>
      <c r="B484" s="59" t="s">
        <v>3281</v>
      </c>
      <c r="G484" s="20"/>
      <c r="H484" s="20"/>
    </row>
    <row r="485" spans="1:8" x14ac:dyDescent="0.2">
      <c r="A485" t="s">
        <v>7065</v>
      </c>
      <c r="B485" s="59" t="s">
        <v>3281</v>
      </c>
      <c r="G485" s="20"/>
      <c r="H485" s="20"/>
    </row>
    <row r="486" spans="1:8" x14ac:dyDescent="0.2">
      <c r="A486" t="s">
        <v>7066</v>
      </c>
      <c r="B486" s="59" t="s">
        <v>3281</v>
      </c>
      <c r="G486" s="20"/>
      <c r="H486" s="20"/>
    </row>
    <row r="487" spans="1:8" x14ac:dyDescent="0.2">
      <c r="A487" t="s">
        <v>7067</v>
      </c>
      <c r="B487" s="59" t="s">
        <v>3281</v>
      </c>
      <c r="G487" s="20"/>
      <c r="H487" s="20"/>
    </row>
    <row r="488" spans="1:8" x14ac:dyDescent="0.2">
      <c r="A488" t="s">
        <v>7068</v>
      </c>
      <c r="B488" s="59" t="s">
        <v>3281</v>
      </c>
      <c r="G488" s="20"/>
      <c r="H488" s="20"/>
    </row>
    <row r="489" spans="1:8" x14ac:dyDescent="0.2">
      <c r="A489" t="s">
        <v>7069</v>
      </c>
      <c r="B489" s="59" t="s">
        <v>3281</v>
      </c>
      <c r="G489" s="20"/>
      <c r="H489" s="20"/>
    </row>
    <row r="490" spans="1:8" x14ac:dyDescent="0.2">
      <c r="A490" t="s">
        <v>7070</v>
      </c>
      <c r="B490" s="59" t="s">
        <v>3281</v>
      </c>
      <c r="G490" s="20"/>
      <c r="H490" s="20"/>
    </row>
    <row r="491" spans="1:8" x14ac:dyDescent="0.2">
      <c r="A491" t="s">
        <v>7071</v>
      </c>
      <c r="B491" s="59" t="s">
        <v>3281</v>
      </c>
      <c r="G491" s="20"/>
      <c r="H491" s="20"/>
    </row>
    <row r="492" spans="1:8" x14ac:dyDescent="0.2">
      <c r="A492" t="s">
        <v>7072</v>
      </c>
      <c r="B492" s="59" t="s">
        <v>6590</v>
      </c>
      <c r="G492" s="20"/>
      <c r="H492" s="20"/>
    </row>
    <row r="493" spans="1:8" x14ac:dyDescent="0.2">
      <c r="A493" t="s">
        <v>7073</v>
      </c>
      <c r="B493" s="59" t="s">
        <v>6590</v>
      </c>
      <c r="G493" s="20"/>
      <c r="H493" s="20"/>
    </row>
    <row r="494" spans="1:8" x14ac:dyDescent="0.2">
      <c r="A494" t="s">
        <v>7074</v>
      </c>
      <c r="B494" s="59" t="s">
        <v>6574</v>
      </c>
      <c r="G494" s="20"/>
      <c r="H494" s="20"/>
    </row>
    <row r="495" spans="1:8" x14ac:dyDescent="0.2">
      <c r="A495" t="s">
        <v>7075</v>
      </c>
      <c r="B495" s="59" t="s">
        <v>6574</v>
      </c>
      <c r="G495" s="20"/>
      <c r="H495" s="20"/>
    </row>
    <row r="496" spans="1:8" x14ac:dyDescent="0.2">
      <c r="A496" t="s">
        <v>6676</v>
      </c>
      <c r="B496" s="59" t="s">
        <v>3281</v>
      </c>
      <c r="G496" s="20"/>
      <c r="H496" s="20"/>
    </row>
    <row r="497" spans="1:8" x14ac:dyDescent="0.2">
      <c r="A497" t="s">
        <v>7076</v>
      </c>
      <c r="B497" s="59" t="s">
        <v>6589</v>
      </c>
      <c r="G497" s="20"/>
      <c r="H497" s="20"/>
    </row>
    <row r="498" spans="1:8" x14ac:dyDescent="0.2">
      <c r="A498" t="s">
        <v>7077</v>
      </c>
      <c r="B498" s="59" t="s">
        <v>6589</v>
      </c>
      <c r="G498" s="20"/>
      <c r="H498" s="20"/>
    </row>
    <row r="499" spans="1:8" x14ac:dyDescent="0.2">
      <c r="A499" t="s">
        <v>7078</v>
      </c>
      <c r="B499" s="59" t="s">
        <v>6589</v>
      </c>
    </row>
    <row r="500" spans="1:8" x14ac:dyDescent="0.2">
      <c r="A500" t="s">
        <v>7079</v>
      </c>
      <c r="B500" s="59" t="s">
        <v>6589</v>
      </c>
    </row>
    <row r="501" spans="1:8" x14ac:dyDescent="0.2">
      <c r="A501" t="s">
        <v>7080</v>
      </c>
      <c r="B501" s="59" t="s">
        <v>6592</v>
      </c>
    </row>
    <row r="502" spans="1:8" x14ac:dyDescent="0.2">
      <c r="A502" t="s">
        <v>7080</v>
      </c>
      <c r="B502" s="59" t="s">
        <v>6592</v>
      </c>
    </row>
    <row r="503" spans="1:8" x14ac:dyDescent="0.2">
      <c r="A503" t="s">
        <v>7081</v>
      </c>
      <c r="B503" s="59" t="s">
        <v>6594</v>
      </c>
    </row>
    <row r="504" spans="1:8" x14ac:dyDescent="0.2">
      <c r="A504" t="s">
        <v>7082</v>
      </c>
      <c r="B504" s="59" t="s">
        <v>6589</v>
      </c>
    </row>
    <row r="505" spans="1:8" x14ac:dyDescent="0.2">
      <c r="A505" t="s">
        <v>7083</v>
      </c>
      <c r="B505" s="59" t="s">
        <v>6589</v>
      </c>
    </row>
    <row r="506" spans="1:8" x14ac:dyDescent="0.2">
      <c r="A506" t="s">
        <v>7084</v>
      </c>
      <c r="B506" s="59" t="s">
        <v>6589</v>
      </c>
    </row>
    <row r="507" spans="1:8" x14ac:dyDescent="0.2">
      <c r="A507" t="s">
        <v>7085</v>
      </c>
      <c r="B507" s="59" t="s">
        <v>6589</v>
      </c>
    </row>
    <row r="508" spans="1:8" x14ac:dyDescent="0.2">
      <c r="A508" t="s">
        <v>7086</v>
      </c>
      <c r="B508" s="59" t="s">
        <v>6589</v>
      </c>
    </row>
    <row r="509" spans="1:8" x14ac:dyDescent="0.2">
      <c r="A509" t="s">
        <v>7087</v>
      </c>
      <c r="B509" s="59" t="s">
        <v>6589</v>
      </c>
    </row>
    <row r="510" spans="1:8" x14ac:dyDescent="0.2">
      <c r="A510" t="s">
        <v>7088</v>
      </c>
      <c r="B510" s="59" t="s">
        <v>6589</v>
      </c>
    </row>
    <row r="511" spans="1:8" x14ac:dyDescent="0.2">
      <c r="A511" t="s">
        <v>7089</v>
      </c>
      <c r="B511" s="59" t="s">
        <v>6589</v>
      </c>
    </row>
    <row r="512" spans="1:8" x14ac:dyDescent="0.2">
      <c r="A512" t="s">
        <v>7090</v>
      </c>
      <c r="B512" s="59" t="s">
        <v>6589</v>
      </c>
    </row>
    <row r="513" spans="1:2" x14ac:dyDescent="0.2">
      <c r="A513" t="s">
        <v>7091</v>
      </c>
      <c r="B513" s="59" t="s">
        <v>6589</v>
      </c>
    </row>
    <row r="514" spans="1:2" x14ac:dyDescent="0.2">
      <c r="A514" t="s">
        <v>7092</v>
      </c>
      <c r="B514" s="59" t="s">
        <v>6589</v>
      </c>
    </row>
    <row r="515" spans="1:2" x14ac:dyDescent="0.2">
      <c r="A515" t="s">
        <v>7093</v>
      </c>
      <c r="B515" s="59" t="s">
        <v>6589</v>
      </c>
    </row>
    <row r="516" spans="1:2" x14ac:dyDescent="0.2">
      <c r="A516" t="s">
        <v>7094</v>
      </c>
      <c r="B516" s="59" t="s">
        <v>6589</v>
      </c>
    </row>
    <row r="517" spans="1:2" x14ac:dyDescent="0.2">
      <c r="A517" t="s">
        <v>7095</v>
      </c>
      <c r="B517" s="59" t="s">
        <v>6589</v>
      </c>
    </row>
    <row r="518" spans="1:2" x14ac:dyDescent="0.2">
      <c r="A518" t="s">
        <v>7096</v>
      </c>
      <c r="B518" s="59" t="s">
        <v>6589</v>
      </c>
    </row>
    <row r="519" spans="1:2" x14ac:dyDescent="0.2">
      <c r="A519" t="s">
        <v>7097</v>
      </c>
      <c r="B519" s="59" t="s">
        <v>6589</v>
      </c>
    </row>
    <row r="520" spans="1:2" x14ac:dyDescent="0.2">
      <c r="A520" t="s">
        <v>7098</v>
      </c>
      <c r="B520" s="59" t="s">
        <v>6589</v>
      </c>
    </row>
    <row r="521" spans="1:2" x14ac:dyDescent="0.2">
      <c r="A521" t="s">
        <v>7099</v>
      </c>
      <c r="B521" s="59" t="s">
        <v>6589</v>
      </c>
    </row>
    <row r="522" spans="1:2" x14ac:dyDescent="0.2">
      <c r="A522" t="s">
        <v>7100</v>
      </c>
      <c r="B522" s="59" t="s">
        <v>6589</v>
      </c>
    </row>
    <row r="523" spans="1:2" x14ac:dyDescent="0.2">
      <c r="A523" t="s">
        <v>7101</v>
      </c>
      <c r="B523" s="59" t="s">
        <v>6589</v>
      </c>
    </row>
    <row r="524" spans="1:2" x14ac:dyDescent="0.2">
      <c r="A524" t="s">
        <v>7102</v>
      </c>
      <c r="B524" s="59" t="s">
        <v>6589</v>
      </c>
    </row>
    <row r="525" spans="1:2" x14ac:dyDescent="0.2">
      <c r="A525" t="s">
        <v>7103</v>
      </c>
      <c r="B525" s="59" t="s">
        <v>6589</v>
      </c>
    </row>
    <row r="526" spans="1:2" x14ac:dyDescent="0.2">
      <c r="A526" t="s">
        <v>7104</v>
      </c>
      <c r="B526" s="59" t="s">
        <v>6589</v>
      </c>
    </row>
    <row r="527" spans="1:2" x14ac:dyDescent="0.2">
      <c r="A527" t="s">
        <v>7105</v>
      </c>
      <c r="B527" s="59" t="s">
        <v>6589</v>
      </c>
    </row>
    <row r="528" spans="1:2" x14ac:dyDescent="0.2">
      <c r="A528" t="s">
        <v>7106</v>
      </c>
      <c r="B528" s="59" t="s">
        <v>6589</v>
      </c>
    </row>
    <row r="529" spans="1:2" x14ac:dyDescent="0.2">
      <c r="A529" t="s">
        <v>7107</v>
      </c>
      <c r="B529" s="59" t="s">
        <v>6589</v>
      </c>
    </row>
    <row r="530" spans="1:2" x14ac:dyDescent="0.2">
      <c r="A530" t="s">
        <v>7108</v>
      </c>
      <c r="B530" s="59" t="s">
        <v>6589</v>
      </c>
    </row>
    <row r="531" spans="1:2" x14ac:dyDescent="0.2">
      <c r="A531" t="s">
        <v>7109</v>
      </c>
      <c r="B531" s="59" t="s">
        <v>6589</v>
      </c>
    </row>
    <row r="532" spans="1:2" x14ac:dyDescent="0.2">
      <c r="A532" t="s">
        <v>7110</v>
      </c>
      <c r="B532" s="59" t="s">
        <v>6589</v>
      </c>
    </row>
    <row r="533" spans="1:2" x14ac:dyDescent="0.2">
      <c r="A533" t="s">
        <v>7111</v>
      </c>
      <c r="B533" s="59" t="s">
        <v>6589</v>
      </c>
    </row>
    <row r="534" spans="1:2" x14ac:dyDescent="0.2">
      <c r="A534" t="s">
        <v>7112</v>
      </c>
      <c r="B534" s="59" t="s">
        <v>6589</v>
      </c>
    </row>
    <row r="535" spans="1:2" x14ac:dyDescent="0.2">
      <c r="A535" t="s">
        <v>7113</v>
      </c>
      <c r="B535" s="59" t="s">
        <v>6589</v>
      </c>
    </row>
    <row r="536" spans="1:2" x14ac:dyDescent="0.2">
      <c r="A536" t="s">
        <v>7114</v>
      </c>
      <c r="B536" s="59" t="s">
        <v>6589</v>
      </c>
    </row>
    <row r="537" spans="1:2" x14ac:dyDescent="0.2">
      <c r="A537" t="s">
        <v>7115</v>
      </c>
      <c r="B537" s="59" t="s">
        <v>6589</v>
      </c>
    </row>
    <row r="538" spans="1:2" x14ac:dyDescent="0.2">
      <c r="A538" t="s">
        <v>7116</v>
      </c>
      <c r="B538" s="59" t="s">
        <v>6589</v>
      </c>
    </row>
    <row r="539" spans="1:2" x14ac:dyDescent="0.2">
      <c r="A539" t="s">
        <v>7117</v>
      </c>
      <c r="B539" s="59" t="s">
        <v>6589</v>
      </c>
    </row>
    <row r="540" spans="1:2" x14ac:dyDescent="0.2">
      <c r="A540" t="s">
        <v>7118</v>
      </c>
      <c r="B540" s="59" t="s">
        <v>6589</v>
      </c>
    </row>
    <row r="541" spans="1:2" x14ac:dyDescent="0.2">
      <c r="A541" t="s">
        <v>7119</v>
      </c>
      <c r="B541" s="59" t="s">
        <v>6589</v>
      </c>
    </row>
    <row r="542" spans="1:2" x14ac:dyDescent="0.2">
      <c r="A542" t="s">
        <v>7120</v>
      </c>
      <c r="B542" s="59" t="s">
        <v>6589</v>
      </c>
    </row>
    <row r="543" spans="1:2" x14ac:dyDescent="0.2">
      <c r="A543" t="s">
        <v>7121</v>
      </c>
      <c r="B543" s="59" t="s">
        <v>6589</v>
      </c>
    </row>
    <row r="544" spans="1:2" x14ac:dyDescent="0.2">
      <c r="A544" t="s">
        <v>7122</v>
      </c>
      <c r="B544" s="59" t="s">
        <v>6592</v>
      </c>
    </row>
    <row r="545" spans="1:2" x14ac:dyDescent="0.2">
      <c r="A545" t="s">
        <v>7123</v>
      </c>
      <c r="B545" s="59" t="s">
        <v>6589</v>
      </c>
    </row>
    <row r="546" spans="1:2" x14ac:dyDescent="0.2">
      <c r="A546" t="s">
        <v>7124</v>
      </c>
      <c r="B546" s="59" t="s">
        <v>6589</v>
      </c>
    </row>
    <row r="547" spans="1:2" x14ac:dyDescent="0.2">
      <c r="A547" t="s">
        <v>7125</v>
      </c>
      <c r="B547" s="59" t="s">
        <v>6589</v>
      </c>
    </row>
    <row r="548" spans="1:2" x14ac:dyDescent="0.2">
      <c r="A548" t="s">
        <v>7126</v>
      </c>
      <c r="B548" s="59" t="s">
        <v>6589</v>
      </c>
    </row>
    <row r="549" spans="1:2" x14ac:dyDescent="0.2">
      <c r="A549" t="s">
        <v>7127</v>
      </c>
      <c r="B549" s="59" t="s">
        <v>6589</v>
      </c>
    </row>
    <row r="550" spans="1:2" x14ac:dyDescent="0.2">
      <c r="A550" t="s">
        <v>7128</v>
      </c>
      <c r="B550" s="59" t="s">
        <v>6589</v>
      </c>
    </row>
    <row r="551" spans="1:2" x14ac:dyDescent="0.2">
      <c r="A551" t="s">
        <v>7129</v>
      </c>
      <c r="B551" s="59" t="s">
        <v>6589</v>
      </c>
    </row>
    <row r="552" spans="1:2" x14ac:dyDescent="0.2">
      <c r="A552" t="s">
        <v>7130</v>
      </c>
      <c r="B552" s="59" t="s">
        <v>6589</v>
      </c>
    </row>
    <row r="553" spans="1:2" x14ac:dyDescent="0.2">
      <c r="A553" t="s">
        <v>7131</v>
      </c>
      <c r="B553" s="59" t="s">
        <v>6589</v>
      </c>
    </row>
    <row r="554" spans="1:2" x14ac:dyDescent="0.2">
      <c r="A554" t="s">
        <v>7132</v>
      </c>
      <c r="B554" s="59" t="s">
        <v>6589</v>
      </c>
    </row>
    <row r="555" spans="1:2" x14ac:dyDescent="0.2">
      <c r="A555" t="s">
        <v>7133</v>
      </c>
      <c r="B555" s="59" t="s">
        <v>6589</v>
      </c>
    </row>
    <row r="556" spans="1:2" x14ac:dyDescent="0.2">
      <c r="A556" t="s">
        <v>7134</v>
      </c>
      <c r="B556" s="59" t="s">
        <v>6589</v>
      </c>
    </row>
    <row r="557" spans="1:2" x14ac:dyDescent="0.2">
      <c r="A557" t="s">
        <v>7135</v>
      </c>
      <c r="B557" s="59" t="s">
        <v>6591</v>
      </c>
    </row>
    <row r="558" spans="1:2" x14ac:dyDescent="0.2">
      <c r="A558" t="s">
        <v>7136</v>
      </c>
      <c r="B558" s="59" t="s">
        <v>6591</v>
      </c>
    </row>
    <row r="559" spans="1:2" x14ac:dyDescent="0.2">
      <c r="A559" t="s">
        <v>7137</v>
      </c>
      <c r="B559" s="59" t="s">
        <v>6591</v>
      </c>
    </row>
    <row r="560" spans="1:2" x14ac:dyDescent="0.2">
      <c r="A560" t="s">
        <v>7138</v>
      </c>
      <c r="B560" s="59" t="s">
        <v>6589</v>
      </c>
    </row>
    <row r="561" spans="1:2" x14ac:dyDescent="0.2">
      <c r="A561" t="s">
        <v>7139</v>
      </c>
      <c r="B561" s="59" t="s">
        <v>6589</v>
      </c>
    </row>
    <row r="562" spans="1:2" x14ac:dyDescent="0.2">
      <c r="A562" t="s">
        <v>7140</v>
      </c>
      <c r="B562" s="59" t="s">
        <v>6589</v>
      </c>
    </row>
    <row r="563" spans="1:2" x14ac:dyDescent="0.2">
      <c r="A563" t="s">
        <v>7140</v>
      </c>
      <c r="B563" s="59" t="s">
        <v>6589</v>
      </c>
    </row>
    <row r="564" spans="1:2" x14ac:dyDescent="0.2">
      <c r="A564" t="s">
        <v>7141</v>
      </c>
      <c r="B564" s="59" t="s">
        <v>6589</v>
      </c>
    </row>
    <row r="565" spans="1:2" x14ac:dyDescent="0.2">
      <c r="A565" t="s">
        <v>7142</v>
      </c>
      <c r="B565" s="59" t="s">
        <v>6589</v>
      </c>
    </row>
    <row r="566" spans="1:2" x14ac:dyDescent="0.2">
      <c r="A566" t="s">
        <v>7143</v>
      </c>
      <c r="B566" s="59" t="s">
        <v>6589</v>
      </c>
    </row>
    <row r="567" spans="1:2" x14ac:dyDescent="0.2">
      <c r="A567" t="s">
        <v>7144</v>
      </c>
      <c r="B567" s="59" t="s">
        <v>6589</v>
      </c>
    </row>
    <row r="568" spans="1:2" x14ac:dyDescent="0.2">
      <c r="A568" t="s">
        <v>7145</v>
      </c>
      <c r="B568" s="59" t="s">
        <v>6589</v>
      </c>
    </row>
    <row r="569" spans="1:2" x14ac:dyDescent="0.2">
      <c r="A569" t="s">
        <v>7146</v>
      </c>
      <c r="B569" s="59" t="s">
        <v>6589</v>
      </c>
    </row>
    <row r="570" spans="1:2" x14ac:dyDescent="0.2">
      <c r="A570" t="s">
        <v>7147</v>
      </c>
      <c r="B570" s="59" t="s">
        <v>6589</v>
      </c>
    </row>
    <row r="571" spans="1:2" x14ac:dyDescent="0.2">
      <c r="A571" t="s">
        <v>7148</v>
      </c>
      <c r="B571" s="59" t="s">
        <v>6589</v>
      </c>
    </row>
    <row r="572" spans="1:2" x14ac:dyDescent="0.2">
      <c r="A572" t="s">
        <v>7149</v>
      </c>
      <c r="B572" s="59" t="s">
        <v>6589</v>
      </c>
    </row>
    <row r="573" spans="1:2" x14ac:dyDescent="0.2">
      <c r="A573" t="s">
        <v>7149</v>
      </c>
      <c r="B573" s="59" t="s">
        <v>6589</v>
      </c>
    </row>
    <row r="574" spans="1:2" x14ac:dyDescent="0.2">
      <c r="A574" t="s">
        <v>7150</v>
      </c>
      <c r="B574" s="59" t="s">
        <v>6591</v>
      </c>
    </row>
    <row r="575" spans="1:2" x14ac:dyDescent="0.2">
      <c r="A575" t="s">
        <v>7151</v>
      </c>
      <c r="B575" s="59" t="s">
        <v>6595</v>
      </c>
    </row>
    <row r="576" spans="1:2" x14ac:dyDescent="0.2">
      <c r="A576" t="s">
        <v>7152</v>
      </c>
      <c r="B576" s="59" t="s">
        <v>6591</v>
      </c>
    </row>
    <row r="577" spans="1:2" x14ac:dyDescent="0.2">
      <c r="A577" t="s">
        <v>7153</v>
      </c>
      <c r="B577" s="59" t="s">
        <v>6594</v>
      </c>
    </row>
    <row r="578" spans="1:2" x14ac:dyDescent="0.2">
      <c r="A578" t="s">
        <v>7154</v>
      </c>
      <c r="B578" s="59" t="s">
        <v>6594</v>
      </c>
    </row>
    <row r="579" spans="1:2" x14ac:dyDescent="0.2">
      <c r="A579" t="s">
        <v>7155</v>
      </c>
      <c r="B579" s="59" t="s">
        <v>3281</v>
      </c>
    </row>
    <row r="580" spans="1:2" x14ac:dyDescent="0.2">
      <c r="A580" t="s">
        <v>7156</v>
      </c>
      <c r="B580" s="59" t="s">
        <v>6591</v>
      </c>
    </row>
    <row r="581" spans="1:2" x14ac:dyDescent="0.2">
      <c r="A581" t="s">
        <v>7156</v>
      </c>
      <c r="B581" s="59" t="s">
        <v>6591</v>
      </c>
    </row>
    <row r="582" spans="1:2" x14ac:dyDescent="0.2">
      <c r="A582" t="s">
        <v>7157</v>
      </c>
      <c r="B582" s="59" t="s">
        <v>6589</v>
      </c>
    </row>
    <row r="583" spans="1:2" x14ac:dyDescent="0.2">
      <c r="A583" t="s">
        <v>7158</v>
      </c>
      <c r="B583" s="59" t="s">
        <v>6589</v>
      </c>
    </row>
    <row r="584" spans="1:2" x14ac:dyDescent="0.2">
      <c r="A584" t="s">
        <v>7159</v>
      </c>
      <c r="B584" s="59" t="s">
        <v>6589</v>
      </c>
    </row>
    <row r="585" spans="1:2" x14ac:dyDescent="0.2">
      <c r="A585" t="s">
        <v>7160</v>
      </c>
      <c r="B585" s="59" t="s">
        <v>6589</v>
      </c>
    </row>
    <row r="586" spans="1:2" x14ac:dyDescent="0.2">
      <c r="A586" t="s">
        <v>7161</v>
      </c>
      <c r="B586" s="59" t="s">
        <v>6589</v>
      </c>
    </row>
    <row r="587" spans="1:2" x14ac:dyDescent="0.2">
      <c r="A587" t="s">
        <v>7162</v>
      </c>
      <c r="B587" s="59" t="s">
        <v>6589</v>
      </c>
    </row>
    <row r="588" spans="1:2" x14ac:dyDescent="0.2">
      <c r="A588" t="s">
        <v>7163</v>
      </c>
      <c r="B588" s="59" t="s">
        <v>6589</v>
      </c>
    </row>
    <row r="589" spans="1:2" x14ac:dyDescent="0.2">
      <c r="A589" t="s">
        <v>7164</v>
      </c>
      <c r="B589" s="59" t="s">
        <v>6589</v>
      </c>
    </row>
    <row r="590" spans="1:2" x14ac:dyDescent="0.2">
      <c r="A590" t="s">
        <v>7165</v>
      </c>
      <c r="B590" s="59" t="s">
        <v>6589</v>
      </c>
    </row>
    <row r="591" spans="1:2" x14ac:dyDescent="0.2">
      <c r="A591" t="s">
        <v>7166</v>
      </c>
      <c r="B591" s="59" t="s">
        <v>6589</v>
      </c>
    </row>
    <row r="592" spans="1:2" x14ac:dyDescent="0.2">
      <c r="A592" t="s">
        <v>7167</v>
      </c>
      <c r="B592" s="59" t="s">
        <v>6589</v>
      </c>
    </row>
    <row r="593" spans="1:2" x14ac:dyDescent="0.2">
      <c r="A593" t="s">
        <v>7168</v>
      </c>
      <c r="B593" s="59" t="s">
        <v>6589</v>
      </c>
    </row>
    <row r="594" spans="1:2" x14ac:dyDescent="0.2">
      <c r="A594" t="s">
        <v>7169</v>
      </c>
      <c r="B594" s="59" t="s">
        <v>6589</v>
      </c>
    </row>
    <row r="595" spans="1:2" x14ac:dyDescent="0.2">
      <c r="A595" t="s">
        <v>7170</v>
      </c>
      <c r="B595" s="59" t="s">
        <v>6589</v>
      </c>
    </row>
    <row r="596" spans="1:2" x14ac:dyDescent="0.2">
      <c r="A596" t="s">
        <v>7171</v>
      </c>
      <c r="B596" s="59" t="s">
        <v>6589</v>
      </c>
    </row>
    <row r="597" spans="1:2" x14ac:dyDescent="0.2">
      <c r="A597" t="s">
        <v>7172</v>
      </c>
      <c r="B597" s="59" t="s">
        <v>6589</v>
      </c>
    </row>
    <row r="598" spans="1:2" x14ac:dyDescent="0.2">
      <c r="A598" t="s">
        <v>7173</v>
      </c>
      <c r="B598" s="59" t="s">
        <v>6589</v>
      </c>
    </row>
    <row r="599" spans="1:2" x14ac:dyDescent="0.2">
      <c r="A599" t="s">
        <v>7174</v>
      </c>
      <c r="B599" s="59" t="s">
        <v>6589</v>
      </c>
    </row>
    <row r="600" spans="1:2" x14ac:dyDescent="0.2">
      <c r="A600" t="s">
        <v>7175</v>
      </c>
      <c r="B600" s="59" t="s">
        <v>6589</v>
      </c>
    </row>
    <row r="601" spans="1:2" x14ac:dyDescent="0.2">
      <c r="A601" t="s">
        <v>7176</v>
      </c>
      <c r="B601" s="59" t="s">
        <v>6589</v>
      </c>
    </row>
    <row r="602" spans="1:2" x14ac:dyDescent="0.2">
      <c r="A602" t="s">
        <v>7177</v>
      </c>
      <c r="B602" s="59" t="s">
        <v>6589</v>
      </c>
    </row>
    <row r="603" spans="1:2" x14ac:dyDescent="0.2">
      <c r="A603" t="s">
        <v>7178</v>
      </c>
      <c r="B603" s="59" t="s">
        <v>6589</v>
      </c>
    </row>
    <row r="604" spans="1:2" x14ac:dyDescent="0.2">
      <c r="A604" t="s">
        <v>7179</v>
      </c>
      <c r="B604" s="59" t="s">
        <v>6589</v>
      </c>
    </row>
    <row r="605" spans="1:2" x14ac:dyDescent="0.2">
      <c r="A605" t="s">
        <v>7180</v>
      </c>
      <c r="B605" s="59" t="s">
        <v>6589</v>
      </c>
    </row>
    <row r="606" spans="1:2" x14ac:dyDescent="0.2">
      <c r="A606" t="s">
        <v>7181</v>
      </c>
      <c r="B606" s="59" t="s">
        <v>6589</v>
      </c>
    </row>
    <row r="607" spans="1:2" x14ac:dyDescent="0.2">
      <c r="A607" t="s">
        <v>7182</v>
      </c>
      <c r="B607" s="59" t="s">
        <v>6589</v>
      </c>
    </row>
    <row r="608" spans="1:2" x14ac:dyDescent="0.2">
      <c r="A608" t="s">
        <v>7183</v>
      </c>
      <c r="B608" s="59" t="s">
        <v>6589</v>
      </c>
    </row>
    <row r="609" spans="1:2" x14ac:dyDescent="0.2">
      <c r="A609" t="s">
        <v>7184</v>
      </c>
      <c r="B609" s="59" t="s">
        <v>6589</v>
      </c>
    </row>
    <row r="610" spans="1:2" x14ac:dyDescent="0.2">
      <c r="A610" t="s">
        <v>7185</v>
      </c>
      <c r="B610" s="59" t="s">
        <v>6589</v>
      </c>
    </row>
    <row r="611" spans="1:2" x14ac:dyDescent="0.2">
      <c r="A611" t="s">
        <v>7186</v>
      </c>
      <c r="B611" s="59" t="s">
        <v>6589</v>
      </c>
    </row>
    <row r="612" spans="1:2" x14ac:dyDescent="0.2">
      <c r="A612" t="s">
        <v>7187</v>
      </c>
      <c r="B612" s="59" t="s">
        <v>6589</v>
      </c>
    </row>
    <row r="613" spans="1:2" x14ac:dyDescent="0.2">
      <c r="A613" t="s">
        <v>7188</v>
      </c>
      <c r="B613" s="59" t="s">
        <v>6589</v>
      </c>
    </row>
    <row r="614" spans="1:2" x14ac:dyDescent="0.2">
      <c r="A614" t="s">
        <v>7189</v>
      </c>
      <c r="B614" s="59" t="s">
        <v>6589</v>
      </c>
    </row>
    <row r="615" spans="1:2" x14ac:dyDescent="0.2">
      <c r="A615" t="s">
        <v>7190</v>
      </c>
      <c r="B615" s="59" t="s">
        <v>6589</v>
      </c>
    </row>
    <row r="616" spans="1:2" x14ac:dyDescent="0.2">
      <c r="A616" t="s">
        <v>7191</v>
      </c>
      <c r="B616" s="59" t="s">
        <v>6589</v>
      </c>
    </row>
    <row r="617" spans="1:2" x14ac:dyDescent="0.2">
      <c r="A617" t="s">
        <v>7192</v>
      </c>
      <c r="B617" s="59" t="s">
        <v>6589</v>
      </c>
    </row>
    <row r="618" spans="1:2" x14ac:dyDescent="0.2">
      <c r="A618" t="s">
        <v>7193</v>
      </c>
      <c r="B618" s="59" t="s">
        <v>6589</v>
      </c>
    </row>
    <row r="619" spans="1:2" x14ac:dyDescent="0.2">
      <c r="A619" t="s">
        <v>7194</v>
      </c>
      <c r="B619" s="59" t="s">
        <v>6589</v>
      </c>
    </row>
    <row r="620" spans="1:2" x14ac:dyDescent="0.2">
      <c r="A620" t="s">
        <v>7195</v>
      </c>
      <c r="B620" s="59" t="s">
        <v>6589</v>
      </c>
    </row>
    <row r="621" spans="1:2" x14ac:dyDescent="0.2">
      <c r="A621" t="s">
        <v>7196</v>
      </c>
      <c r="B621" s="59" t="s">
        <v>6589</v>
      </c>
    </row>
    <row r="622" spans="1:2" x14ac:dyDescent="0.2">
      <c r="A622" t="s">
        <v>7197</v>
      </c>
      <c r="B622" s="59" t="s">
        <v>6589</v>
      </c>
    </row>
    <row r="623" spans="1:2" x14ac:dyDescent="0.2">
      <c r="A623" t="s">
        <v>7198</v>
      </c>
      <c r="B623" s="59" t="s">
        <v>6589</v>
      </c>
    </row>
    <row r="624" spans="1:2" x14ac:dyDescent="0.2">
      <c r="A624" t="s">
        <v>7199</v>
      </c>
      <c r="B624" s="59" t="s">
        <v>6589</v>
      </c>
    </row>
    <row r="625" spans="1:2" x14ac:dyDescent="0.2">
      <c r="A625" t="s">
        <v>7200</v>
      </c>
      <c r="B625" s="59" t="s">
        <v>6589</v>
      </c>
    </row>
    <row r="626" spans="1:2" x14ac:dyDescent="0.2">
      <c r="A626" t="s">
        <v>7201</v>
      </c>
      <c r="B626" s="59" t="s">
        <v>6589</v>
      </c>
    </row>
    <row r="627" spans="1:2" x14ac:dyDescent="0.2">
      <c r="A627" t="s">
        <v>7202</v>
      </c>
      <c r="B627" s="59" t="s">
        <v>6589</v>
      </c>
    </row>
    <row r="628" spans="1:2" x14ac:dyDescent="0.2">
      <c r="A628" t="s">
        <v>7203</v>
      </c>
      <c r="B628" s="59" t="s">
        <v>6589</v>
      </c>
    </row>
    <row r="629" spans="1:2" x14ac:dyDescent="0.2">
      <c r="A629" t="s">
        <v>7204</v>
      </c>
      <c r="B629" s="59" t="s">
        <v>6589</v>
      </c>
    </row>
    <row r="630" spans="1:2" x14ac:dyDescent="0.2">
      <c r="A630" t="s">
        <v>7205</v>
      </c>
      <c r="B630" s="59" t="s">
        <v>6589</v>
      </c>
    </row>
    <row r="631" spans="1:2" x14ac:dyDescent="0.2">
      <c r="A631" t="s">
        <v>7206</v>
      </c>
      <c r="B631" s="59" t="s">
        <v>6589</v>
      </c>
    </row>
    <row r="632" spans="1:2" x14ac:dyDescent="0.2">
      <c r="A632" t="s">
        <v>7207</v>
      </c>
      <c r="B632" s="59" t="s">
        <v>6589</v>
      </c>
    </row>
    <row r="633" spans="1:2" x14ac:dyDescent="0.2">
      <c r="A633" t="s">
        <v>7208</v>
      </c>
      <c r="B633" s="59" t="s">
        <v>6589</v>
      </c>
    </row>
    <row r="634" spans="1:2" x14ac:dyDescent="0.2">
      <c r="A634" t="s">
        <v>7209</v>
      </c>
      <c r="B634" s="59" t="s">
        <v>6589</v>
      </c>
    </row>
    <row r="635" spans="1:2" x14ac:dyDescent="0.2">
      <c r="A635" t="s">
        <v>7210</v>
      </c>
      <c r="B635" s="59" t="s">
        <v>6589</v>
      </c>
    </row>
    <row r="636" spans="1:2" x14ac:dyDescent="0.2">
      <c r="A636" t="s">
        <v>7211</v>
      </c>
      <c r="B636" s="59" t="s">
        <v>6589</v>
      </c>
    </row>
    <row r="637" spans="1:2" x14ac:dyDescent="0.2">
      <c r="A637" t="s">
        <v>7212</v>
      </c>
      <c r="B637" s="59" t="s">
        <v>6589</v>
      </c>
    </row>
    <row r="638" spans="1:2" x14ac:dyDescent="0.2">
      <c r="A638" t="s">
        <v>7213</v>
      </c>
      <c r="B638" s="59" t="s">
        <v>6589</v>
      </c>
    </row>
    <row r="639" spans="1:2" x14ac:dyDescent="0.2">
      <c r="A639" t="s">
        <v>7214</v>
      </c>
      <c r="B639" s="59" t="s">
        <v>6589</v>
      </c>
    </row>
    <row r="640" spans="1:2" x14ac:dyDescent="0.2">
      <c r="A640" t="s">
        <v>7215</v>
      </c>
      <c r="B640" s="59" t="s">
        <v>6589</v>
      </c>
    </row>
    <row r="641" spans="1:2" x14ac:dyDescent="0.2">
      <c r="A641" t="s">
        <v>7216</v>
      </c>
      <c r="B641" s="59" t="s">
        <v>6589</v>
      </c>
    </row>
    <row r="642" spans="1:2" x14ac:dyDescent="0.2">
      <c r="A642" t="s">
        <v>7217</v>
      </c>
      <c r="B642" s="59" t="s">
        <v>6589</v>
      </c>
    </row>
    <row r="643" spans="1:2" x14ac:dyDescent="0.2">
      <c r="A643" t="s">
        <v>7218</v>
      </c>
      <c r="B643" s="59" t="s">
        <v>6589</v>
      </c>
    </row>
    <row r="644" spans="1:2" x14ac:dyDescent="0.2">
      <c r="A644" t="s">
        <v>7219</v>
      </c>
      <c r="B644" s="59" t="s">
        <v>6589</v>
      </c>
    </row>
    <row r="645" spans="1:2" x14ac:dyDescent="0.2">
      <c r="A645" t="s">
        <v>7220</v>
      </c>
      <c r="B645" s="59" t="s">
        <v>6589</v>
      </c>
    </row>
    <row r="646" spans="1:2" x14ac:dyDescent="0.2">
      <c r="A646" t="s">
        <v>7221</v>
      </c>
      <c r="B646" s="59" t="s">
        <v>6589</v>
      </c>
    </row>
    <row r="647" spans="1:2" x14ac:dyDescent="0.2">
      <c r="A647" t="s">
        <v>7222</v>
      </c>
      <c r="B647" s="59" t="s">
        <v>6591</v>
      </c>
    </row>
    <row r="648" spans="1:2" x14ac:dyDescent="0.2">
      <c r="A648" t="s">
        <v>7223</v>
      </c>
      <c r="B648" s="59" t="s">
        <v>6591</v>
      </c>
    </row>
    <row r="649" spans="1:2" x14ac:dyDescent="0.2">
      <c r="A649" t="s">
        <v>7224</v>
      </c>
      <c r="B649" s="59" t="s">
        <v>6589</v>
      </c>
    </row>
    <row r="650" spans="1:2" x14ac:dyDescent="0.2">
      <c r="A650" t="s">
        <v>7225</v>
      </c>
      <c r="B650" s="59" t="s">
        <v>6589</v>
      </c>
    </row>
    <row r="651" spans="1:2" x14ac:dyDescent="0.2">
      <c r="A651" t="s">
        <v>7226</v>
      </c>
      <c r="B651" s="59" t="s">
        <v>6589</v>
      </c>
    </row>
    <row r="652" spans="1:2" x14ac:dyDescent="0.2">
      <c r="A652" t="s">
        <v>7227</v>
      </c>
      <c r="B652" s="59" t="s">
        <v>6589</v>
      </c>
    </row>
    <row r="653" spans="1:2" x14ac:dyDescent="0.2">
      <c r="A653" t="s">
        <v>7228</v>
      </c>
      <c r="B653" s="59" t="s">
        <v>6589</v>
      </c>
    </row>
    <row r="654" spans="1:2" x14ac:dyDescent="0.2">
      <c r="A654" t="s">
        <v>7229</v>
      </c>
      <c r="B654" s="59" t="s">
        <v>6589</v>
      </c>
    </row>
    <row r="655" spans="1:2" x14ac:dyDescent="0.2">
      <c r="A655" t="s">
        <v>7230</v>
      </c>
      <c r="B655" s="59" t="s">
        <v>6589</v>
      </c>
    </row>
    <row r="656" spans="1:2" x14ac:dyDescent="0.2">
      <c r="A656" t="s">
        <v>7231</v>
      </c>
      <c r="B656" s="59" t="s">
        <v>6589</v>
      </c>
    </row>
    <row r="657" spans="1:2" x14ac:dyDescent="0.2">
      <c r="A657" t="s">
        <v>7232</v>
      </c>
      <c r="B657" s="59" t="s">
        <v>6589</v>
      </c>
    </row>
    <row r="658" spans="1:2" x14ac:dyDescent="0.2">
      <c r="A658" t="s">
        <v>7233</v>
      </c>
      <c r="B658" s="59" t="s">
        <v>6589</v>
      </c>
    </row>
    <row r="659" spans="1:2" x14ac:dyDescent="0.2">
      <c r="A659" t="s">
        <v>7233</v>
      </c>
      <c r="B659" s="59" t="s">
        <v>6589</v>
      </c>
    </row>
    <row r="660" spans="1:2" x14ac:dyDescent="0.2">
      <c r="A660" t="s">
        <v>7234</v>
      </c>
      <c r="B660" s="59" t="s">
        <v>6589</v>
      </c>
    </row>
    <row r="661" spans="1:2" x14ac:dyDescent="0.2">
      <c r="A661" t="s">
        <v>7235</v>
      </c>
      <c r="B661" s="59" t="s">
        <v>6589</v>
      </c>
    </row>
    <row r="662" spans="1:2" x14ac:dyDescent="0.2">
      <c r="A662" t="s">
        <v>7236</v>
      </c>
      <c r="B662" s="59" t="s">
        <v>6589</v>
      </c>
    </row>
    <row r="663" spans="1:2" x14ac:dyDescent="0.2">
      <c r="A663" t="s">
        <v>7237</v>
      </c>
      <c r="B663" s="59" t="s">
        <v>6589</v>
      </c>
    </row>
    <row r="664" spans="1:2" x14ac:dyDescent="0.2">
      <c r="A664" t="s">
        <v>7238</v>
      </c>
      <c r="B664" s="59" t="s">
        <v>6589</v>
      </c>
    </row>
    <row r="665" spans="1:2" x14ac:dyDescent="0.2">
      <c r="A665" t="s">
        <v>7239</v>
      </c>
      <c r="B665" s="59" t="s">
        <v>6589</v>
      </c>
    </row>
    <row r="666" spans="1:2" x14ac:dyDescent="0.2">
      <c r="A666" t="s">
        <v>7240</v>
      </c>
      <c r="B666" s="59" t="s">
        <v>6589</v>
      </c>
    </row>
    <row r="667" spans="1:2" x14ac:dyDescent="0.2">
      <c r="A667" t="s">
        <v>7241</v>
      </c>
      <c r="B667" s="59" t="s">
        <v>6589</v>
      </c>
    </row>
    <row r="668" spans="1:2" x14ac:dyDescent="0.2">
      <c r="A668" t="s">
        <v>7242</v>
      </c>
      <c r="B668" s="59" t="s">
        <v>6589</v>
      </c>
    </row>
    <row r="669" spans="1:2" x14ac:dyDescent="0.2">
      <c r="A669" t="s">
        <v>7243</v>
      </c>
      <c r="B669" s="59" t="s">
        <v>6589</v>
      </c>
    </row>
    <row r="670" spans="1:2" x14ac:dyDescent="0.2">
      <c r="A670" t="s">
        <v>7244</v>
      </c>
      <c r="B670" s="59" t="s">
        <v>6589</v>
      </c>
    </row>
    <row r="671" spans="1:2" x14ac:dyDescent="0.2">
      <c r="A671" t="s">
        <v>7245</v>
      </c>
      <c r="B671" s="59" t="s">
        <v>6592</v>
      </c>
    </row>
    <row r="672" spans="1:2" x14ac:dyDescent="0.2">
      <c r="A672" t="s">
        <v>7246</v>
      </c>
      <c r="B672" s="59" t="s">
        <v>6592</v>
      </c>
    </row>
    <row r="673" spans="1:2" x14ac:dyDescent="0.2">
      <c r="A673" t="s">
        <v>7247</v>
      </c>
      <c r="B673" s="59" t="s">
        <v>6591</v>
      </c>
    </row>
    <row r="674" spans="1:2" x14ac:dyDescent="0.2">
      <c r="A674" t="s">
        <v>7248</v>
      </c>
      <c r="B674" s="59" t="s">
        <v>6591</v>
      </c>
    </row>
    <row r="675" spans="1:2" x14ac:dyDescent="0.2">
      <c r="A675" t="s">
        <v>7249</v>
      </c>
      <c r="B675" s="59" t="s">
        <v>6591</v>
      </c>
    </row>
    <row r="676" spans="1:2" x14ac:dyDescent="0.2">
      <c r="A676" t="s">
        <v>7250</v>
      </c>
      <c r="B676" s="59" t="s">
        <v>3281</v>
      </c>
    </row>
    <row r="677" spans="1:2" x14ac:dyDescent="0.2">
      <c r="A677" t="s">
        <v>7250</v>
      </c>
      <c r="B677" s="59" t="s">
        <v>3281</v>
      </c>
    </row>
    <row r="678" spans="1:2" x14ac:dyDescent="0.2">
      <c r="A678" t="s">
        <v>7251</v>
      </c>
      <c r="B678" s="59" t="s">
        <v>3281</v>
      </c>
    </row>
    <row r="679" spans="1:2" x14ac:dyDescent="0.2">
      <c r="A679" t="s">
        <v>7252</v>
      </c>
      <c r="B679" s="59" t="s">
        <v>3281</v>
      </c>
    </row>
    <row r="680" spans="1:2" x14ac:dyDescent="0.2">
      <c r="A680" t="s">
        <v>7252</v>
      </c>
      <c r="B680" s="59" t="s">
        <v>3281</v>
      </c>
    </row>
    <row r="681" spans="1:2" x14ac:dyDescent="0.2">
      <c r="A681" t="s">
        <v>7253</v>
      </c>
      <c r="B681" s="59" t="s">
        <v>3281</v>
      </c>
    </row>
    <row r="682" spans="1:2" x14ac:dyDescent="0.2">
      <c r="A682" t="s">
        <v>7254</v>
      </c>
      <c r="B682" s="59" t="s">
        <v>3281</v>
      </c>
    </row>
    <row r="683" spans="1:2" x14ac:dyDescent="0.2">
      <c r="A683" t="s">
        <v>7255</v>
      </c>
      <c r="B683" s="59" t="s">
        <v>6595</v>
      </c>
    </row>
    <row r="684" spans="1:2" x14ac:dyDescent="0.2">
      <c r="A684" t="s">
        <v>7256</v>
      </c>
      <c r="B684" s="59" t="s">
        <v>3281</v>
      </c>
    </row>
    <row r="685" spans="1:2" x14ac:dyDescent="0.2">
      <c r="A685" t="s">
        <v>7256</v>
      </c>
      <c r="B685" s="59" t="s">
        <v>3281</v>
      </c>
    </row>
    <row r="686" spans="1:2" x14ac:dyDescent="0.2">
      <c r="A686" t="s">
        <v>7257</v>
      </c>
      <c r="B686" s="59" t="s">
        <v>6589</v>
      </c>
    </row>
    <row r="687" spans="1:2" x14ac:dyDescent="0.2">
      <c r="A687" t="s">
        <v>7258</v>
      </c>
      <c r="B687" s="59" t="s">
        <v>6589</v>
      </c>
    </row>
    <row r="688" spans="1:2" x14ac:dyDescent="0.2">
      <c r="A688" t="s">
        <v>7259</v>
      </c>
      <c r="B688" s="59" t="s">
        <v>6589</v>
      </c>
    </row>
    <row r="689" spans="1:2" x14ac:dyDescent="0.2">
      <c r="A689" t="s">
        <v>7260</v>
      </c>
      <c r="B689" s="59" t="s">
        <v>6589</v>
      </c>
    </row>
    <row r="690" spans="1:2" x14ac:dyDescent="0.2">
      <c r="A690" t="s">
        <v>7261</v>
      </c>
      <c r="B690" s="59" t="s">
        <v>6589</v>
      </c>
    </row>
    <row r="691" spans="1:2" x14ac:dyDescent="0.2">
      <c r="A691" t="s">
        <v>7262</v>
      </c>
      <c r="B691" s="59" t="s">
        <v>6589</v>
      </c>
    </row>
    <row r="692" spans="1:2" x14ac:dyDescent="0.2">
      <c r="A692" t="s">
        <v>7263</v>
      </c>
      <c r="B692" s="59" t="s">
        <v>6589</v>
      </c>
    </row>
    <row r="693" spans="1:2" x14ac:dyDescent="0.2">
      <c r="A693" t="s">
        <v>7264</v>
      </c>
      <c r="B693" s="59" t="s">
        <v>6589</v>
      </c>
    </row>
    <row r="694" spans="1:2" x14ac:dyDescent="0.2">
      <c r="A694" t="s">
        <v>7265</v>
      </c>
      <c r="B694" s="59" t="s">
        <v>6589</v>
      </c>
    </row>
    <row r="695" spans="1:2" x14ac:dyDescent="0.2">
      <c r="A695" t="s">
        <v>7266</v>
      </c>
      <c r="B695" s="59" t="s">
        <v>6589</v>
      </c>
    </row>
    <row r="696" spans="1:2" x14ac:dyDescent="0.2">
      <c r="A696" t="s">
        <v>7267</v>
      </c>
      <c r="B696" s="59" t="s">
        <v>6589</v>
      </c>
    </row>
    <row r="697" spans="1:2" x14ac:dyDescent="0.2">
      <c r="A697" t="s">
        <v>7268</v>
      </c>
      <c r="B697" s="59" t="s">
        <v>6589</v>
      </c>
    </row>
    <row r="698" spans="1:2" x14ac:dyDescent="0.2">
      <c r="A698" t="s">
        <v>7269</v>
      </c>
      <c r="B698" s="59" t="s">
        <v>6589</v>
      </c>
    </row>
    <row r="699" spans="1:2" x14ac:dyDescent="0.2">
      <c r="A699" t="s">
        <v>7270</v>
      </c>
      <c r="B699" s="59" t="s">
        <v>6589</v>
      </c>
    </row>
    <row r="700" spans="1:2" x14ac:dyDescent="0.2">
      <c r="A700" t="s">
        <v>7271</v>
      </c>
      <c r="B700" s="59" t="s">
        <v>6589</v>
      </c>
    </row>
    <row r="701" spans="1:2" x14ac:dyDescent="0.2">
      <c r="A701" t="s">
        <v>7272</v>
      </c>
      <c r="B701" s="59" t="s">
        <v>6589</v>
      </c>
    </row>
    <row r="702" spans="1:2" x14ac:dyDescent="0.2">
      <c r="A702" t="s">
        <v>7273</v>
      </c>
      <c r="B702" s="59" t="s">
        <v>6589</v>
      </c>
    </row>
    <row r="703" spans="1:2" x14ac:dyDescent="0.2">
      <c r="A703" t="s">
        <v>7274</v>
      </c>
      <c r="B703" s="59" t="s">
        <v>6589</v>
      </c>
    </row>
    <row r="704" spans="1:2" x14ac:dyDescent="0.2">
      <c r="A704" t="s">
        <v>7275</v>
      </c>
      <c r="B704" s="59" t="s">
        <v>6589</v>
      </c>
    </row>
    <row r="705" spans="1:2" x14ac:dyDescent="0.2">
      <c r="A705" t="s">
        <v>7276</v>
      </c>
      <c r="B705" s="59" t="s">
        <v>6589</v>
      </c>
    </row>
    <row r="706" spans="1:2" x14ac:dyDescent="0.2">
      <c r="A706" t="s">
        <v>7277</v>
      </c>
      <c r="B706" s="59" t="s">
        <v>6589</v>
      </c>
    </row>
    <row r="707" spans="1:2" x14ac:dyDescent="0.2">
      <c r="A707" t="s">
        <v>7278</v>
      </c>
      <c r="B707" s="59" t="s">
        <v>6589</v>
      </c>
    </row>
    <row r="708" spans="1:2" x14ac:dyDescent="0.2">
      <c r="A708" t="s">
        <v>7279</v>
      </c>
      <c r="B708" s="59" t="s">
        <v>6589</v>
      </c>
    </row>
    <row r="709" spans="1:2" x14ac:dyDescent="0.2">
      <c r="A709" t="s">
        <v>7280</v>
      </c>
      <c r="B709" s="59" t="s">
        <v>6589</v>
      </c>
    </row>
    <row r="710" spans="1:2" x14ac:dyDescent="0.2">
      <c r="A710" t="s">
        <v>7281</v>
      </c>
      <c r="B710" s="59" t="s">
        <v>6589</v>
      </c>
    </row>
    <row r="711" spans="1:2" x14ac:dyDescent="0.2">
      <c r="A711" t="s">
        <v>7282</v>
      </c>
      <c r="B711" s="59" t="s">
        <v>6589</v>
      </c>
    </row>
    <row r="712" spans="1:2" x14ac:dyDescent="0.2">
      <c r="A712" t="s">
        <v>7283</v>
      </c>
      <c r="B712" s="59" t="s">
        <v>6589</v>
      </c>
    </row>
    <row r="713" spans="1:2" x14ac:dyDescent="0.2">
      <c r="A713" t="s">
        <v>7284</v>
      </c>
      <c r="B713" s="59" t="s">
        <v>6589</v>
      </c>
    </row>
    <row r="714" spans="1:2" x14ac:dyDescent="0.2">
      <c r="A714" t="s">
        <v>7285</v>
      </c>
      <c r="B714" s="59" t="s">
        <v>6589</v>
      </c>
    </row>
    <row r="715" spans="1:2" x14ac:dyDescent="0.2">
      <c r="A715" t="s">
        <v>7286</v>
      </c>
      <c r="B715" s="59" t="s">
        <v>6589</v>
      </c>
    </row>
    <row r="716" spans="1:2" x14ac:dyDescent="0.2">
      <c r="A716" t="s">
        <v>7287</v>
      </c>
      <c r="B716" s="59" t="s">
        <v>6589</v>
      </c>
    </row>
    <row r="717" spans="1:2" x14ac:dyDescent="0.2">
      <c r="A717" t="s">
        <v>7288</v>
      </c>
      <c r="B717" s="59" t="s">
        <v>6589</v>
      </c>
    </row>
    <row r="718" spans="1:2" x14ac:dyDescent="0.2">
      <c r="A718" t="s">
        <v>7289</v>
      </c>
      <c r="B718" s="59" t="s">
        <v>6589</v>
      </c>
    </row>
    <row r="719" spans="1:2" x14ac:dyDescent="0.2">
      <c r="A719" t="s">
        <v>7290</v>
      </c>
      <c r="B719" s="59" t="s">
        <v>6589</v>
      </c>
    </row>
    <row r="720" spans="1:2" x14ac:dyDescent="0.2">
      <c r="A720" t="s">
        <v>7291</v>
      </c>
      <c r="B720" s="59" t="s">
        <v>6589</v>
      </c>
    </row>
    <row r="721" spans="1:2" x14ac:dyDescent="0.2">
      <c r="A721" t="s">
        <v>7292</v>
      </c>
      <c r="B721" s="59" t="s">
        <v>6589</v>
      </c>
    </row>
    <row r="722" spans="1:2" x14ac:dyDescent="0.2">
      <c r="A722" t="s">
        <v>7293</v>
      </c>
      <c r="B722" s="59" t="s">
        <v>6589</v>
      </c>
    </row>
    <row r="723" spans="1:2" x14ac:dyDescent="0.2">
      <c r="A723" t="s">
        <v>7294</v>
      </c>
      <c r="B723" s="59" t="s">
        <v>6589</v>
      </c>
    </row>
    <row r="724" spans="1:2" x14ac:dyDescent="0.2">
      <c r="A724" t="s">
        <v>7294</v>
      </c>
      <c r="B724" s="59" t="s">
        <v>6589</v>
      </c>
    </row>
    <row r="725" spans="1:2" x14ac:dyDescent="0.2">
      <c r="A725" t="s">
        <v>7295</v>
      </c>
      <c r="B725" s="59" t="s">
        <v>6594</v>
      </c>
    </row>
    <row r="726" spans="1:2" x14ac:dyDescent="0.2">
      <c r="A726" t="s">
        <v>7296</v>
      </c>
      <c r="B726" s="59" t="s">
        <v>6594</v>
      </c>
    </row>
    <row r="727" spans="1:2" x14ac:dyDescent="0.2">
      <c r="A727" t="s">
        <v>7297</v>
      </c>
      <c r="B727" s="59" t="s">
        <v>6594</v>
      </c>
    </row>
    <row r="728" spans="1:2" x14ac:dyDescent="0.2">
      <c r="A728" t="s">
        <v>7298</v>
      </c>
      <c r="B728" s="59" t="s">
        <v>6589</v>
      </c>
    </row>
    <row r="729" spans="1:2" x14ac:dyDescent="0.2">
      <c r="A729" t="s">
        <v>7299</v>
      </c>
      <c r="B729" s="59" t="s">
        <v>6589</v>
      </c>
    </row>
    <row r="730" spans="1:2" x14ac:dyDescent="0.2">
      <c r="A730" t="s">
        <v>7300</v>
      </c>
      <c r="B730" s="59" t="s">
        <v>6589</v>
      </c>
    </row>
    <row r="731" spans="1:2" x14ac:dyDescent="0.2">
      <c r="A731" t="s">
        <v>7301</v>
      </c>
      <c r="B731" s="59" t="s">
        <v>6589</v>
      </c>
    </row>
    <row r="732" spans="1:2" x14ac:dyDescent="0.2">
      <c r="A732" t="s">
        <v>7302</v>
      </c>
      <c r="B732" s="59" t="s">
        <v>6589</v>
      </c>
    </row>
    <row r="733" spans="1:2" x14ac:dyDescent="0.2">
      <c r="A733" t="s">
        <v>7303</v>
      </c>
      <c r="B733" s="59" t="s">
        <v>6589</v>
      </c>
    </row>
    <row r="734" spans="1:2" x14ac:dyDescent="0.2">
      <c r="A734" t="s">
        <v>7304</v>
      </c>
      <c r="B734" s="59" t="s">
        <v>6589</v>
      </c>
    </row>
    <row r="735" spans="1:2" x14ac:dyDescent="0.2">
      <c r="A735" t="s">
        <v>7305</v>
      </c>
      <c r="B735" s="59" t="s">
        <v>6589</v>
      </c>
    </row>
    <row r="736" spans="1:2" x14ac:dyDescent="0.2">
      <c r="A736" t="s">
        <v>7306</v>
      </c>
      <c r="B736" s="59" t="s">
        <v>6589</v>
      </c>
    </row>
    <row r="737" spans="1:2" x14ac:dyDescent="0.2">
      <c r="A737" t="s">
        <v>7307</v>
      </c>
      <c r="B737" s="59" t="s">
        <v>6589</v>
      </c>
    </row>
    <row r="738" spans="1:2" x14ac:dyDescent="0.2">
      <c r="A738" t="s">
        <v>7308</v>
      </c>
      <c r="B738" s="59" t="s">
        <v>6589</v>
      </c>
    </row>
    <row r="739" spans="1:2" x14ac:dyDescent="0.2">
      <c r="A739" t="s">
        <v>7309</v>
      </c>
      <c r="B739" s="59" t="s">
        <v>6589</v>
      </c>
    </row>
    <row r="740" spans="1:2" x14ac:dyDescent="0.2">
      <c r="A740" t="s">
        <v>7310</v>
      </c>
      <c r="B740" s="59" t="s">
        <v>6589</v>
      </c>
    </row>
    <row r="741" spans="1:2" x14ac:dyDescent="0.2">
      <c r="A741" t="s">
        <v>7311</v>
      </c>
      <c r="B741" s="59" t="s">
        <v>6589</v>
      </c>
    </row>
    <row r="742" spans="1:2" x14ac:dyDescent="0.2">
      <c r="A742" t="s">
        <v>7312</v>
      </c>
      <c r="B742" s="59" t="s">
        <v>6589</v>
      </c>
    </row>
    <row r="743" spans="1:2" x14ac:dyDescent="0.2">
      <c r="A743" t="s">
        <v>7313</v>
      </c>
      <c r="B743" s="59" t="s">
        <v>6589</v>
      </c>
    </row>
    <row r="744" spans="1:2" x14ac:dyDescent="0.2">
      <c r="A744" t="s">
        <v>7314</v>
      </c>
      <c r="B744" s="59" t="s">
        <v>6589</v>
      </c>
    </row>
    <row r="745" spans="1:2" x14ac:dyDescent="0.2">
      <c r="A745" t="s">
        <v>7315</v>
      </c>
      <c r="B745" s="59" t="s">
        <v>6589</v>
      </c>
    </row>
    <row r="746" spans="1:2" x14ac:dyDescent="0.2">
      <c r="A746" t="s">
        <v>7316</v>
      </c>
      <c r="B746" s="59" t="s">
        <v>6589</v>
      </c>
    </row>
    <row r="747" spans="1:2" x14ac:dyDescent="0.2">
      <c r="A747" t="s">
        <v>7317</v>
      </c>
      <c r="B747" s="59" t="s">
        <v>6589</v>
      </c>
    </row>
    <row r="748" spans="1:2" x14ac:dyDescent="0.2">
      <c r="A748" t="s">
        <v>7318</v>
      </c>
      <c r="B748" s="59" t="s">
        <v>6589</v>
      </c>
    </row>
    <row r="749" spans="1:2" x14ac:dyDescent="0.2">
      <c r="A749" t="s">
        <v>7319</v>
      </c>
      <c r="B749" s="59" t="s">
        <v>6589</v>
      </c>
    </row>
    <row r="750" spans="1:2" x14ac:dyDescent="0.2">
      <c r="A750" t="s">
        <v>7320</v>
      </c>
      <c r="B750" s="59" t="s">
        <v>6589</v>
      </c>
    </row>
    <row r="751" spans="1:2" x14ac:dyDescent="0.2">
      <c r="A751" t="s">
        <v>7321</v>
      </c>
      <c r="B751" s="59" t="s">
        <v>6589</v>
      </c>
    </row>
    <row r="752" spans="1:2" x14ac:dyDescent="0.2">
      <c r="A752" t="s">
        <v>7322</v>
      </c>
      <c r="B752" s="59" t="s">
        <v>6589</v>
      </c>
    </row>
    <row r="753" spans="1:2" x14ac:dyDescent="0.2">
      <c r="A753" t="s">
        <v>7323</v>
      </c>
      <c r="B753" s="59" t="s">
        <v>6589</v>
      </c>
    </row>
    <row r="754" spans="1:2" x14ac:dyDescent="0.2">
      <c r="A754" t="s">
        <v>7324</v>
      </c>
      <c r="B754" s="59" t="s">
        <v>6589</v>
      </c>
    </row>
    <row r="755" spans="1:2" x14ac:dyDescent="0.2">
      <c r="A755" t="s">
        <v>7325</v>
      </c>
      <c r="B755" s="59" t="s">
        <v>6589</v>
      </c>
    </row>
    <row r="756" spans="1:2" x14ac:dyDescent="0.2">
      <c r="A756" t="s">
        <v>7326</v>
      </c>
      <c r="B756" s="59" t="s">
        <v>6589</v>
      </c>
    </row>
    <row r="757" spans="1:2" x14ac:dyDescent="0.2">
      <c r="A757" t="s">
        <v>7327</v>
      </c>
      <c r="B757" s="59" t="s">
        <v>6589</v>
      </c>
    </row>
    <row r="758" spans="1:2" x14ac:dyDescent="0.2">
      <c r="A758" t="s">
        <v>7328</v>
      </c>
      <c r="B758" s="59" t="s">
        <v>6589</v>
      </c>
    </row>
    <row r="759" spans="1:2" x14ac:dyDescent="0.2">
      <c r="A759" t="s">
        <v>7329</v>
      </c>
      <c r="B759" s="59" t="s">
        <v>6589</v>
      </c>
    </row>
    <row r="760" spans="1:2" x14ac:dyDescent="0.2">
      <c r="A760" t="s">
        <v>7330</v>
      </c>
      <c r="B760" s="59" t="s">
        <v>6589</v>
      </c>
    </row>
    <row r="761" spans="1:2" x14ac:dyDescent="0.2">
      <c r="A761" t="s">
        <v>7331</v>
      </c>
      <c r="B761" s="59" t="s">
        <v>6589</v>
      </c>
    </row>
    <row r="762" spans="1:2" x14ac:dyDescent="0.2">
      <c r="A762" t="s">
        <v>7332</v>
      </c>
      <c r="B762" s="59" t="s">
        <v>6592</v>
      </c>
    </row>
    <row r="763" spans="1:2" x14ac:dyDescent="0.2">
      <c r="A763" t="s">
        <v>7333</v>
      </c>
      <c r="B763" s="59" t="s">
        <v>3281</v>
      </c>
    </row>
    <row r="764" spans="1:2" x14ac:dyDescent="0.2">
      <c r="A764" t="s">
        <v>7334</v>
      </c>
      <c r="B764" s="59" t="s">
        <v>3281</v>
      </c>
    </row>
    <row r="765" spans="1:2" x14ac:dyDescent="0.2">
      <c r="A765" t="s">
        <v>7335</v>
      </c>
      <c r="B765" s="59" t="s">
        <v>3281</v>
      </c>
    </row>
    <row r="766" spans="1:2" x14ac:dyDescent="0.2">
      <c r="A766" t="s">
        <v>7336</v>
      </c>
      <c r="B766" s="59" t="s">
        <v>6595</v>
      </c>
    </row>
    <row r="767" spans="1:2" x14ac:dyDescent="0.2">
      <c r="A767" t="s">
        <v>7337</v>
      </c>
      <c r="B767" s="59" t="s">
        <v>6595</v>
      </c>
    </row>
    <row r="768" spans="1:2" x14ac:dyDescent="0.2">
      <c r="A768" t="s">
        <v>7338</v>
      </c>
      <c r="B768" s="59" t="s">
        <v>6591</v>
      </c>
    </row>
    <row r="769" spans="1:2" x14ac:dyDescent="0.2">
      <c r="A769" t="s">
        <v>7339</v>
      </c>
      <c r="B769" s="59" t="s">
        <v>6591</v>
      </c>
    </row>
    <row r="770" spans="1:2" x14ac:dyDescent="0.2">
      <c r="A770" t="s">
        <v>7340</v>
      </c>
      <c r="B770" s="59" t="s">
        <v>6591</v>
      </c>
    </row>
    <row r="771" spans="1:2" x14ac:dyDescent="0.2">
      <c r="A771" t="s">
        <v>7341</v>
      </c>
      <c r="B771" s="59" t="s">
        <v>6593</v>
      </c>
    </row>
    <row r="772" spans="1:2" x14ac:dyDescent="0.2">
      <c r="A772" t="s">
        <v>7342</v>
      </c>
      <c r="B772" s="59" t="s">
        <v>6589</v>
      </c>
    </row>
    <row r="773" spans="1:2" x14ac:dyDescent="0.2">
      <c r="A773" t="s">
        <v>7343</v>
      </c>
      <c r="B773" s="59" t="s">
        <v>3281</v>
      </c>
    </row>
    <row r="774" spans="1:2" x14ac:dyDescent="0.2">
      <c r="A774" t="s">
        <v>7344</v>
      </c>
      <c r="B774" s="59" t="s">
        <v>3281</v>
      </c>
    </row>
    <row r="775" spans="1:2" x14ac:dyDescent="0.2">
      <c r="A775" t="s">
        <v>7345</v>
      </c>
      <c r="B775" s="59" t="s">
        <v>6589</v>
      </c>
    </row>
    <row r="776" spans="1:2" x14ac:dyDescent="0.2">
      <c r="A776" t="s">
        <v>7346</v>
      </c>
      <c r="B776" s="59" t="s">
        <v>3281</v>
      </c>
    </row>
    <row r="777" spans="1:2" x14ac:dyDescent="0.2">
      <c r="A777" t="s">
        <v>7347</v>
      </c>
      <c r="B777" s="59" t="s">
        <v>3281</v>
      </c>
    </row>
    <row r="778" spans="1:2" x14ac:dyDescent="0.2">
      <c r="A778" t="s">
        <v>7348</v>
      </c>
      <c r="B778" s="59" t="s">
        <v>6591</v>
      </c>
    </row>
    <row r="779" spans="1:2" x14ac:dyDescent="0.2">
      <c r="A779" t="s">
        <v>7349</v>
      </c>
      <c r="B779" s="59" t="s">
        <v>6589</v>
      </c>
    </row>
    <row r="780" spans="1:2" x14ac:dyDescent="0.2">
      <c r="A780" t="s">
        <v>7350</v>
      </c>
      <c r="B780" s="59" t="s">
        <v>6589</v>
      </c>
    </row>
    <row r="781" spans="1:2" x14ac:dyDescent="0.2">
      <c r="A781" t="s">
        <v>7351</v>
      </c>
      <c r="B781" s="59" t="s">
        <v>6589</v>
      </c>
    </row>
    <row r="782" spans="1:2" x14ac:dyDescent="0.2">
      <c r="A782" t="s">
        <v>7352</v>
      </c>
      <c r="B782" s="59" t="s">
        <v>6589</v>
      </c>
    </row>
    <row r="783" spans="1:2" x14ac:dyDescent="0.2">
      <c r="A783" t="s">
        <v>7353</v>
      </c>
      <c r="B783" s="59" t="s">
        <v>6589</v>
      </c>
    </row>
    <row r="784" spans="1:2" x14ac:dyDescent="0.2">
      <c r="A784" t="s">
        <v>7354</v>
      </c>
      <c r="B784" s="59" t="s">
        <v>6589</v>
      </c>
    </row>
    <row r="785" spans="1:2" x14ac:dyDescent="0.2">
      <c r="A785" t="s">
        <v>7355</v>
      </c>
      <c r="B785" s="59" t="s">
        <v>6589</v>
      </c>
    </row>
    <row r="786" spans="1:2" x14ac:dyDescent="0.2">
      <c r="A786" t="s">
        <v>7356</v>
      </c>
      <c r="B786" s="59" t="s">
        <v>6589</v>
      </c>
    </row>
    <row r="787" spans="1:2" x14ac:dyDescent="0.2">
      <c r="A787" t="s">
        <v>7357</v>
      </c>
      <c r="B787" s="59" t="s">
        <v>6589</v>
      </c>
    </row>
    <row r="788" spans="1:2" x14ac:dyDescent="0.2">
      <c r="A788" t="s">
        <v>7358</v>
      </c>
      <c r="B788" s="59" t="s">
        <v>6589</v>
      </c>
    </row>
    <row r="789" spans="1:2" x14ac:dyDescent="0.2">
      <c r="A789" t="s">
        <v>7359</v>
      </c>
      <c r="B789" s="59" t="s">
        <v>6589</v>
      </c>
    </row>
    <row r="790" spans="1:2" x14ac:dyDescent="0.2">
      <c r="A790" t="s">
        <v>7360</v>
      </c>
      <c r="B790" s="59" t="s">
        <v>6589</v>
      </c>
    </row>
    <row r="791" spans="1:2" x14ac:dyDescent="0.2">
      <c r="A791" t="s">
        <v>7361</v>
      </c>
      <c r="B791" s="59" t="s">
        <v>6589</v>
      </c>
    </row>
    <row r="792" spans="1:2" x14ac:dyDescent="0.2">
      <c r="A792" t="s">
        <v>7362</v>
      </c>
      <c r="B792" s="59" t="s">
        <v>6589</v>
      </c>
    </row>
    <row r="793" spans="1:2" x14ac:dyDescent="0.2">
      <c r="A793" t="s">
        <v>7363</v>
      </c>
      <c r="B793" s="59" t="s">
        <v>6589</v>
      </c>
    </row>
    <row r="794" spans="1:2" x14ac:dyDescent="0.2">
      <c r="A794" t="s">
        <v>7364</v>
      </c>
      <c r="B794" s="59" t="s">
        <v>6589</v>
      </c>
    </row>
    <row r="795" spans="1:2" x14ac:dyDescent="0.2">
      <c r="A795" t="s">
        <v>7365</v>
      </c>
      <c r="B795" s="59" t="s">
        <v>6589</v>
      </c>
    </row>
    <row r="796" spans="1:2" x14ac:dyDescent="0.2">
      <c r="A796" t="s">
        <v>7366</v>
      </c>
      <c r="B796" s="59" t="s">
        <v>6589</v>
      </c>
    </row>
    <row r="797" spans="1:2" x14ac:dyDescent="0.2">
      <c r="A797" t="s">
        <v>7367</v>
      </c>
      <c r="B797" s="59" t="s">
        <v>6589</v>
      </c>
    </row>
    <row r="798" spans="1:2" x14ac:dyDescent="0.2">
      <c r="A798" t="s">
        <v>7368</v>
      </c>
      <c r="B798" s="59" t="s">
        <v>6589</v>
      </c>
    </row>
    <row r="799" spans="1:2" x14ac:dyDescent="0.2">
      <c r="A799" t="s">
        <v>7369</v>
      </c>
      <c r="B799" s="59" t="s">
        <v>6589</v>
      </c>
    </row>
    <row r="800" spans="1:2" x14ac:dyDescent="0.2">
      <c r="A800" t="s">
        <v>7370</v>
      </c>
      <c r="B800" s="59" t="s">
        <v>6589</v>
      </c>
    </row>
    <row r="801" spans="1:2" x14ac:dyDescent="0.2">
      <c r="A801" t="s">
        <v>7371</v>
      </c>
      <c r="B801" s="59" t="s">
        <v>6589</v>
      </c>
    </row>
    <row r="802" spans="1:2" x14ac:dyDescent="0.2">
      <c r="A802" t="s">
        <v>7372</v>
      </c>
      <c r="B802" s="59" t="s">
        <v>6589</v>
      </c>
    </row>
    <row r="803" spans="1:2" x14ac:dyDescent="0.2">
      <c r="A803" t="s">
        <v>7373</v>
      </c>
      <c r="B803" s="59" t="s">
        <v>6589</v>
      </c>
    </row>
    <row r="804" spans="1:2" x14ac:dyDescent="0.2">
      <c r="A804" t="s">
        <v>7374</v>
      </c>
      <c r="B804" s="59" t="s">
        <v>6589</v>
      </c>
    </row>
    <row r="805" spans="1:2" x14ac:dyDescent="0.2">
      <c r="A805" t="s">
        <v>7375</v>
      </c>
      <c r="B805" s="59" t="s">
        <v>6589</v>
      </c>
    </row>
    <row r="806" spans="1:2" x14ac:dyDescent="0.2">
      <c r="A806" t="s">
        <v>7376</v>
      </c>
      <c r="B806" s="59" t="s">
        <v>6589</v>
      </c>
    </row>
    <row r="807" spans="1:2" x14ac:dyDescent="0.2">
      <c r="A807" t="s">
        <v>7377</v>
      </c>
      <c r="B807" s="59" t="s">
        <v>6589</v>
      </c>
    </row>
    <row r="808" spans="1:2" x14ac:dyDescent="0.2">
      <c r="A808" t="s">
        <v>7377</v>
      </c>
      <c r="B808" s="59" t="s">
        <v>6589</v>
      </c>
    </row>
    <row r="809" spans="1:2" x14ac:dyDescent="0.2">
      <c r="A809" t="s">
        <v>7377</v>
      </c>
      <c r="B809" s="59" t="s">
        <v>6589</v>
      </c>
    </row>
    <row r="810" spans="1:2" x14ac:dyDescent="0.2">
      <c r="A810" t="s">
        <v>7378</v>
      </c>
      <c r="B810" s="59" t="s">
        <v>6589</v>
      </c>
    </row>
    <row r="811" spans="1:2" x14ac:dyDescent="0.2">
      <c r="A811" t="s">
        <v>7378</v>
      </c>
      <c r="B811" s="59" t="s">
        <v>6589</v>
      </c>
    </row>
    <row r="812" spans="1:2" x14ac:dyDescent="0.2">
      <c r="A812" t="s">
        <v>7379</v>
      </c>
      <c r="B812" s="59" t="s">
        <v>6589</v>
      </c>
    </row>
    <row r="813" spans="1:2" x14ac:dyDescent="0.2">
      <c r="A813" t="s">
        <v>7380</v>
      </c>
      <c r="B813" s="59" t="s">
        <v>6589</v>
      </c>
    </row>
    <row r="814" spans="1:2" x14ac:dyDescent="0.2">
      <c r="A814" t="s">
        <v>7381</v>
      </c>
      <c r="B814" s="59" t="s">
        <v>6592</v>
      </c>
    </row>
    <row r="815" spans="1:2" x14ac:dyDescent="0.2">
      <c r="A815" t="s">
        <v>7382</v>
      </c>
      <c r="B815" s="59" t="s">
        <v>6594</v>
      </c>
    </row>
    <row r="816" spans="1:2" x14ac:dyDescent="0.2">
      <c r="A816" t="s">
        <v>7383</v>
      </c>
      <c r="B816" s="59" t="s">
        <v>6594</v>
      </c>
    </row>
    <row r="817" spans="1:2" x14ac:dyDescent="0.2">
      <c r="A817" t="s">
        <v>7384</v>
      </c>
      <c r="B817" s="59" t="s">
        <v>6589</v>
      </c>
    </row>
    <row r="818" spans="1:2" x14ac:dyDescent="0.2">
      <c r="A818" t="s">
        <v>7385</v>
      </c>
      <c r="B818" s="59" t="s">
        <v>6589</v>
      </c>
    </row>
    <row r="819" spans="1:2" x14ac:dyDescent="0.2">
      <c r="A819" t="s">
        <v>7386</v>
      </c>
      <c r="B819" s="59" t="s">
        <v>6589</v>
      </c>
    </row>
    <row r="820" spans="1:2" x14ac:dyDescent="0.2">
      <c r="A820" t="s">
        <v>7387</v>
      </c>
      <c r="B820" s="59" t="s">
        <v>6589</v>
      </c>
    </row>
    <row r="821" spans="1:2" x14ac:dyDescent="0.2">
      <c r="A821" t="s">
        <v>7388</v>
      </c>
      <c r="B821" s="59" t="s">
        <v>6589</v>
      </c>
    </row>
    <row r="822" spans="1:2" x14ac:dyDescent="0.2">
      <c r="A822" t="s">
        <v>7389</v>
      </c>
      <c r="B822" s="59" t="s">
        <v>6589</v>
      </c>
    </row>
    <row r="823" spans="1:2" x14ac:dyDescent="0.2">
      <c r="A823" t="s">
        <v>7390</v>
      </c>
      <c r="B823" s="59" t="s">
        <v>6589</v>
      </c>
    </row>
    <row r="824" spans="1:2" x14ac:dyDescent="0.2">
      <c r="A824" t="s">
        <v>7391</v>
      </c>
      <c r="B824" s="59" t="s">
        <v>6589</v>
      </c>
    </row>
    <row r="825" spans="1:2" x14ac:dyDescent="0.2">
      <c r="A825" t="s">
        <v>7392</v>
      </c>
      <c r="B825" s="59" t="s">
        <v>6589</v>
      </c>
    </row>
    <row r="826" spans="1:2" x14ac:dyDescent="0.2">
      <c r="A826" t="s">
        <v>7393</v>
      </c>
      <c r="B826" s="59" t="s">
        <v>6589</v>
      </c>
    </row>
    <row r="827" spans="1:2" x14ac:dyDescent="0.2">
      <c r="A827" t="s">
        <v>7394</v>
      </c>
      <c r="B827" s="59" t="s">
        <v>6589</v>
      </c>
    </row>
    <row r="828" spans="1:2" x14ac:dyDescent="0.2">
      <c r="A828" t="s">
        <v>7395</v>
      </c>
      <c r="B828" s="59" t="s">
        <v>6589</v>
      </c>
    </row>
    <row r="829" spans="1:2" x14ac:dyDescent="0.2">
      <c r="A829" t="s">
        <v>7396</v>
      </c>
      <c r="B829" s="59" t="s">
        <v>6589</v>
      </c>
    </row>
    <row r="830" spans="1:2" x14ac:dyDescent="0.2">
      <c r="A830" t="s">
        <v>7397</v>
      </c>
      <c r="B830" s="59" t="s">
        <v>6589</v>
      </c>
    </row>
    <row r="831" spans="1:2" x14ac:dyDescent="0.2">
      <c r="A831" t="s">
        <v>7398</v>
      </c>
      <c r="B831" s="59" t="s">
        <v>6589</v>
      </c>
    </row>
    <row r="832" spans="1:2" x14ac:dyDescent="0.2">
      <c r="A832" t="s">
        <v>7399</v>
      </c>
      <c r="B832" s="59" t="s">
        <v>6589</v>
      </c>
    </row>
    <row r="833" spans="1:2" x14ac:dyDescent="0.2">
      <c r="A833" t="s">
        <v>7400</v>
      </c>
      <c r="B833" s="59" t="s">
        <v>6589</v>
      </c>
    </row>
    <row r="834" spans="1:2" x14ac:dyDescent="0.2">
      <c r="A834" t="s">
        <v>7401</v>
      </c>
      <c r="B834" s="59" t="s">
        <v>6589</v>
      </c>
    </row>
    <row r="835" spans="1:2" x14ac:dyDescent="0.2">
      <c r="A835" t="s">
        <v>7402</v>
      </c>
      <c r="B835" s="59" t="s">
        <v>6589</v>
      </c>
    </row>
    <row r="836" spans="1:2" x14ac:dyDescent="0.2">
      <c r="A836" t="s">
        <v>7403</v>
      </c>
      <c r="B836" s="59" t="s">
        <v>6589</v>
      </c>
    </row>
    <row r="837" spans="1:2" x14ac:dyDescent="0.2">
      <c r="A837" t="s">
        <v>7404</v>
      </c>
      <c r="B837" s="59" t="s">
        <v>6589</v>
      </c>
    </row>
    <row r="838" spans="1:2" x14ac:dyDescent="0.2">
      <c r="A838" t="s">
        <v>7405</v>
      </c>
      <c r="B838" s="59" t="s">
        <v>6589</v>
      </c>
    </row>
    <row r="839" spans="1:2" x14ac:dyDescent="0.2">
      <c r="A839" t="s">
        <v>7406</v>
      </c>
      <c r="B839" s="59" t="s">
        <v>6589</v>
      </c>
    </row>
    <row r="840" spans="1:2" x14ac:dyDescent="0.2">
      <c r="A840" t="s">
        <v>7407</v>
      </c>
      <c r="B840" s="59" t="s">
        <v>6589</v>
      </c>
    </row>
    <row r="841" spans="1:2" x14ac:dyDescent="0.2">
      <c r="A841" t="s">
        <v>7408</v>
      </c>
      <c r="B841" s="59" t="s">
        <v>6589</v>
      </c>
    </row>
    <row r="842" spans="1:2" x14ac:dyDescent="0.2">
      <c r="A842" t="s">
        <v>7409</v>
      </c>
      <c r="B842" s="59" t="s">
        <v>6589</v>
      </c>
    </row>
    <row r="843" spans="1:2" x14ac:dyDescent="0.2">
      <c r="A843" t="s">
        <v>7410</v>
      </c>
      <c r="B843" s="59" t="s">
        <v>6589</v>
      </c>
    </row>
    <row r="844" spans="1:2" x14ac:dyDescent="0.2">
      <c r="A844" t="s">
        <v>7411</v>
      </c>
      <c r="B844" s="59" t="s">
        <v>6589</v>
      </c>
    </row>
    <row r="845" spans="1:2" x14ac:dyDescent="0.2">
      <c r="A845" t="s">
        <v>7412</v>
      </c>
      <c r="B845" s="59" t="s">
        <v>6589</v>
      </c>
    </row>
    <row r="846" spans="1:2" x14ac:dyDescent="0.2">
      <c r="A846" t="s">
        <v>7413</v>
      </c>
      <c r="B846" s="59" t="s">
        <v>6589</v>
      </c>
    </row>
    <row r="847" spans="1:2" x14ac:dyDescent="0.2">
      <c r="A847" t="s">
        <v>7414</v>
      </c>
      <c r="B847" s="59" t="s">
        <v>6589</v>
      </c>
    </row>
    <row r="848" spans="1:2" x14ac:dyDescent="0.2">
      <c r="A848" t="s">
        <v>7415</v>
      </c>
      <c r="B848" s="59" t="s">
        <v>6589</v>
      </c>
    </row>
    <row r="849" spans="1:2" x14ac:dyDescent="0.2">
      <c r="A849" t="s">
        <v>7416</v>
      </c>
      <c r="B849" s="59" t="s">
        <v>6589</v>
      </c>
    </row>
    <row r="850" spans="1:2" x14ac:dyDescent="0.2">
      <c r="A850" t="s">
        <v>7417</v>
      </c>
      <c r="B850" s="59" t="s">
        <v>6589</v>
      </c>
    </row>
    <row r="851" spans="1:2" x14ac:dyDescent="0.2">
      <c r="A851" t="s">
        <v>7418</v>
      </c>
      <c r="B851" s="59" t="s">
        <v>6589</v>
      </c>
    </row>
    <row r="852" spans="1:2" x14ac:dyDescent="0.2">
      <c r="A852" t="s">
        <v>7419</v>
      </c>
      <c r="B852" s="59" t="s">
        <v>6589</v>
      </c>
    </row>
    <row r="853" spans="1:2" x14ac:dyDescent="0.2">
      <c r="A853" t="s">
        <v>7420</v>
      </c>
      <c r="B853" s="59" t="s">
        <v>6592</v>
      </c>
    </row>
    <row r="854" spans="1:2" x14ac:dyDescent="0.2">
      <c r="A854" t="s">
        <v>7421</v>
      </c>
      <c r="B854" s="59" t="s">
        <v>6592</v>
      </c>
    </row>
    <row r="855" spans="1:2" x14ac:dyDescent="0.2">
      <c r="A855" t="s">
        <v>7422</v>
      </c>
      <c r="B855" s="59" t="s">
        <v>6589</v>
      </c>
    </row>
    <row r="856" spans="1:2" x14ac:dyDescent="0.2">
      <c r="A856" t="s">
        <v>7423</v>
      </c>
      <c r="B856" s="59" t="s">
        <v>6589</v>
      </c>
    </row>
    <row r="857" spans="1:2" x14ac:dyDescent="0.2">
      <c r="A857" t="s">
        <v>7424</v>
      </c>
      <c r="B857" s="59" t="s">
        <v>6589</v>
      </c>
    </row>
    <row r="858" spans="1:2" x14ac:dyDescent="0.2">
      <c r="A858" t="s">
        <v>7425</v>
      </c>
      <c r="B858" s="59" t="s">
        <v>6589</v>
      </c>
    </row>
    <row r="859" spans="1:2" x14ac:dyDescent="0.2">
      <c r="A859" t="s">
        <v>7425</v>
      </c>
      <c r="B859" s="59" t="s">
        <v>6589</v>
      </c>
    </row>
    <row r="860" spans="1:2" x14ac:dyDescent="0.2">
      <c r="A860" t="s">
        <v>7426</v>
      </c>
      <c r="B860" s="59" t="s">
        <v>6589</v>
      </c>
    </row>
    <row r="861" spans="1:2" x14ac:dyDescent="0.2">
      <c r="A861" t="s">
        <v>7427</v>
      </c>
      <c r="B861" s="59" t="s">
        <v>6589</v>
      </c>
    </row>
    <row r="862" spans="1:2" x14ac:dyDescent="0.2">
      <c r="A862" t="s">
        <v>7428</v>
      </c>
      <c r="B862" s="59" t="s">
        <v>6589</v>
      </c>
    </row>
    <row r="863" spans="1:2" x14ac:dyDescent="0.2">
      <c r="A863" t="s">
        <v>7429</v>
      </c>
      <c r="B863" s="59" t="s">
        <v>6589</v>
      </c>
    </row>
    <row r="864" spans="1:2" x14ac:dyDescent="0.2">
      <c r="A864" t="s">
        <v>7430</v>
      </c>
      <c r="B864" s="59" t="s">
        <v>6589</v>
      </c>
    </row>
    <row r="865" spans="1:2" x14ac:dyDescent="0.2">
      <c r="A865" t="s">
        <v>7431</v>
      </c>
      <c r="B865" s="59" t="s">
        <v>6589</v>
      </c>
    </row>
    <row r="866" spans="1:2" x14ac:dyDescent="0.2">
      <c r="A866" t="s">
        <v>7432</v>
      </c>
      <c r="B866" s="59" t="s">
        <v>6589</v>
      </c>
    </row>
    <row r="867" spans="1:2" x14ac:dyDescent="0.2">
      <c r="A867" t="s">
        <v>7433</v>
      </c>
      <c r="B867" s="59" t="s">
        <v>6592</v>
      </c>
    </row>
    <row r="868" spans="1:2" x14ac:dyDescent="0.2">
      <c r="A868" t="s">
        <v>7434</v>
      </c>
      <c r="B868" s="59" t="s">
        <v>6592</v>
      </c>
    </row>
    <row r="869" spans="1:2" x14ac:dyDescent="0.2">
      <c r="A869" t="s">
        <v>7435</v>
      </c>
      <c r="B869" s="59" t="s">
        <v>6591</v>
      </c>
    </row>
    <row r="870" spans="1:2" x14ac:dyDescent="0.2">
      <c r="A870" t="s">
        <v>7436</v>
      </c>
      <c r="B870" s="59" t="s">
        <v>6591</v>
      </c>
    </row>
    <row r="871" spans="1:2" x14ac:dyDescent="0.2">
      <c r="A871" t="s">
        <v>7437</v>
      </c>
      <c r="B871" s="59" t="s">
        <v>3281</v>
      </c>
    </row>
    <row r="872" spans="1:2" x14ac:dyDescent="0.2">
      <c r="A872" t="s">
        <v>7438</v>
      </c>
      <c r="B872" s="59" t="s">
        <v>6589</v>
      </c>
    </row>
    <row r="873" spans="1:2" x14ac:dyDescent="0.2">
      <c r="A873" t="s">
        <v>7439</v>
      </c>
      <c r="B873" s="59" t="s">
        <v>6589</v>
      </c>
    </row>
    <row r="874" spans="1:2" x14ac:dyDescent="0.2">
      <c r="A874" t="s">
        <v>7440</v>
      </c>
      <c r="B874" s="59" t="s">
        <v>6589</v>
      </c>
    </row>
    <row r="875" spans="1:2" x14ac:dyDescent="0.2">
      <c r="A875" t="s">
        <v>7441</v>
      </c>
      <c r="B875" s="59" t="s">
        <v>6589</v>
      </c>
    </row>
    <row r="876" spans="1:2" x14ac:dyDescent="0.2">
      <c r="A876" t="s">
        <v>7442</v>
      </c>
      <c r="B876" s="59" t="s">
        <v>6589</v>
      </c>
    </row>
    <row r="877" spans="1:2" x14ac:dyDescent="0.2">
      <c r="A877" t="s">
        <v>7443</v>
      </c>
      <c r="B877" s="59" t="s">
        <v>6589</v>
      </c>
    </row>
    <row r="878" spans="1:2" x14ac:dyDescent="0.2">
      <c r="A878" t="s">
        <v>7444</v>
      </c>
      <c r="B878" s="59" t="s">
        <v>6589</v>
      </c>
    </row>
    <row r="879" spans="1:2" x14ac:dyDescent="0.2">
      <c r="A879" t="s">
        <v>7445</v>
      </c>
      <c r="B879" s="59" t="s">
        <v>6589</v>
      </c>
    </row>
    <row r="880" spans="1:2" x14ac:dyDescent="0.2">
      <c r="A880" t="s">
        <v>7446</v>
      </c>
      <c r="B880" s="59" t="s">
        <v>6589</v>
      </c>
    </row>
    <row r="881" spans="1:2" x14ac:dyDescent="0.2">
      <c r="A881" t="s">
        <v>7447</v>
      </c>
      <c r="B881" s="59" t="s">
        <v>6589</v>
      </c>
    </row>
    <row r="882" spans="1:2" x14ac:dyDescent="0.2">
      <c r="A882" t="s">
        <v>7448</v>
      </c>
      <c r="B882" s="59" t="s">
        <v>6589</v>
      </c>
    </row>
    <row r="883" spans="1:2" x14ac:dyDescent="0.2">
      <c r="A883" t="s">
        <v>7449</v>
      </c>
      <c r="B883" s="59" t="s">
        <v>6589</v>
      </c>
    </row>
    <row r="884" spans="1:2" x14ac:dyDescent="0.2">
      <c r="A884" t="s">
        <v>7450</v>
      </c>
      <c r="B884" s="59" t="s">
        <v>6589</v>
      </c>
    </row>
    <row r="885" spans="1:2" x14ac:dyDescent="0.2">
      <c r="A885" t="s">
        <v>7451</v>
      </c>
      <c r="B885" s="59" t="s">
        <v>6589</v>
      </c>
    </row>
    <row r="886" spans="1:2" x14ac:dyDescent="0.2">
      <c r="A886" t="s">
        <v>7451</v>
      </c>
      <c r="B886" s="59" t="s">
        <v>6589</v>
      </c>
    </row>
    <row r="887" spans="1:2" x14ac:dyDescent="0.2">
      <c r="A887" t="s">
        <v>7452</v>
      </c>
      <c r="B887" s="59" t="s">
        <v>6589</v>
      </c>
    </row>
    <row r="888" spans="1:2" x14ac:dyDescent="0.2">
      <c r="A888" t="s">
        <v>7453</v>
      </c>
      <c r="B888" s="59" t="s">
        <v>6589</v>
      </c>
    </row>
    <row r="889" spans="1:2" x14ac:dyDescent="0.2">
      <c r="A889" t="s">
        <v>7454</v>
      </c>
      <c r="B889" s="59" t="s">
        <v>6589</v>
      </c>
    </row>
    <row r="890" spans="1:2" x14ac:dyDescent="0.2">
      <c r="A890" t="s">
        <v>7455</v>
      </c>
      <c r="B890" s="59" t="s">
        <v>6589</v>
      </c>
    </row>
    <row r="891" spans="1:2" x14ac:dyDescent="0.2">
      <c r="A891" t="s">
        <v>7456</v>
      </c>
      <c r="B891" s="59" t="s">
        <v>6589</v>
      </c>
    </row>
    <row r="892" spans="1:2" x14ac:dyDescent="0.2">
      <c r="A892" t="s">
        <v>7457</v>
      </c>
      <c r="B892" s="59" t="s">
        <v>6589</v>
      </c>
    </row>
    <row r="893" spans="1:2" x14ac:dyDescent="0.2">
      <c r="A893" t="s">
        <v>7458</v>
      </c>
      <c r="B893" s="59" t="s">
        <v>6589</v>
      </c>
    </row>
    <row r="894" spans="1:2" x14ac:dyDescent="0.2">
      <c r="A894" t="s">
        <v>7459</v>
      </c>
      <c r="B894" s="59" t="s">
        <v>6589</v>
      </c>
    </row>
    <row r="895" spans="1:2" x14ac:dyDescent="0.2">
      <c r="A895" t="s">
        <v>7460</v>
      </c>
      <c r="B895" s="59" t="s">
        <v>6589</v>
      </c>
    </row>
    <row r="896" spans="1:2" x14ac:dyDescent="0.2">
      <c r="A896" t="s">
        <v>7461</v>
      </c>
      <c r="B896" s="59" t="s">
        <v>6589</v>
      </c>
    </row>
    <row r="897" spans="1:2" x14ac:dyDescent="0.2">
      <c r="A897" t="s">
        <v>7462</v>
      </c>
      <c r="B897" s="59" t="s">
        <v>6589</v>
      </c>
    </row>
    <row r="898" spans="1:2" x14ac:dyDescent="0.2">
      <c r="A898" t="s">
        <v>7463</v>
      </c>
      <c r="B898" s="59" t="s">
        <v>6589</v>
      </c>
    </row>
    <row r="899" spans="1:2" x14ac:dyDescent="0.2">
      <c r="A899" t="s">
        <v>7463</v>
      </c>
      <c r="B899" s="59" t="s">
        <v>6589</v>
      </c>
    </row>
    <row r="900" spans="1:2" x14ac:dyDescent="0.2">
      <c r="A900" t="s">
        <v>7464</v>
      </c>
      <c r="B900" s="59" t="s">
        <v>6589</v>
      </c>
    </row>
    <row r="901" spans="1:2" x14ac:dyDescent="0.2">
      <c r="A901" t="s">
        <v>7465</v>
      </c>
      <c r="B901" s="59" t="s">
        <v>6589</v>
      </c>
    </row>
    <row r="902" spans="1:2" x14ac:dyDescent="0.2">
      <c r="A902" t="s">
        <v>7466</v>
      </c>
      <c r="B902" s="59" t="s">
        <v>6589</v>
      </c>
    </row>
    <row r="903" spans="1:2" x14ac:dyDescent="0.2">
      <c r="A903" t="s">
        <v>7467</v>
      </c>
      <c r="B903" s="59" t="s">
        <v>6589</v>
      </c>
    </row>
    <row r="904" spans="1:2" x14ac:dyDescent="0.2">
      <c r="A904" t="s">
        <v>7468</v>
      </c>
      <c r="B904" s="59" t="s">
        <v>6589</v>
      </c>
    </row>
    <row r="905" spans="1:2" x14ac:dyDescent="0.2">
      <c r="A905" t="s">
        <v>7469</v>
      </c>
      <c r="B905" s="59" t="s">
        <v>6589</v>
      </c>
    </row>
    <row r="906" spans="1:2" x14ac:dyDescent="0.2">
      <c r="A906" t="s">
        <v>7470</v>
      </c>
      <c r="B906" s="59" t="s">
        <v>6589</v>
      </c>
    </row>
    <row r="907" spans="1:2" x14ac:dyDescent="0.2">
      <c r="A907" t="s">
        <v>7471</v>
      </c>
      <c r="B907" s="59" t="s">
        <v>6589</v>
      </c>
    </row>
    <row r="908" spans="1:2" x14ac:dyDescent="0.2">
      <c r="A908" t="s">
        <v>7472</v>
      </c>
      <c r="B908" s="59" t="s">
        <v>6589</v>
      </c>
    </row>
    <row r="909" spans="1:2" x14ac:dyDescent="0.2">
      <c r="A909" t="s">
        <v>7473</v>
      </c>
      <c r="B909" s="59" t="s">
        <v>6589</v>
      </c>
    </row>
    <row r="910" spans="1:2" x14ac:dyDescent="0.2">
      <c r="A910" t="s">
        <v>7474</v>
      </c>
      <c r="B910" s="59" t="s">
        <v>6589</v>
      </c>
    </row>
    <row r="911" spans="1:2" x14ac:dyDescent="0.2">
      <c r="A911" t="s">
        <v>7475</v>
      </c>
      <c r="B911" s="59" t="s">
        <v>6589</v>
      </c>
    </row>
    <row r="912" spans="1:2" x14ac:dyDescent="0.2">
      <c r="A912" t="s">
        <v>7476</v>
      </c>
      <c r="B912" s="59" t="s">
        <v>6589</v>
      </c>
    </row>
    <row r="913" spans="1:2" x14ac:dyDescent="0.2">
      <c r="A913" t="s">
        <v>7477</v>
      </c>
      <c r="B913" s="59" t="s">
        <v>6589</v>
      </c>
    </row>
    <row r="914" spans="1:2" x14ac:dyDescent="0.2">
      <c r="A914" t="s">
        <v>7478</v>
      </c>
      <c r="B914" s="59" t="s">
        <v>6589</v>
      </c>
    </row>
    <row r="915" spans="1:2" x14ac:dyDescent="0.2">
      <c r="A915" t="s">
        <v>7479</v>
      </c>
      <c r="B915" s="59" t="s">
        <v>6589</v>
      </c>
    </row>
    <row r="916" spans="1:2" x14ac:dyDescent="0.2">
      <c r="A916" t="s">
        <v>7480</v>
      </c>
      <c r="B916" s="59" t="s">
        <v>6593</v>
      </c>
    </row>
    <row r="917" spans="1:2" x14ac:dyDescent="0.2">
      <c r="A917" t="s">
        <v>7481</v>
      </c>
      <c r="B917" s="59" t="s">
        <v>6594</v>
      </c>
    </row>
    <row r="918" spans="1:2" x14ac:dyDescent="0.2">
      <c r="A918" t="s">
        <v>7482</v>
      </c>
      <c r="B918" s="59" t="s">
        <v>6589</v>
      </c>
    </row>
    <row r="919" spans="1:2" x14ac:dyDescent="0.2">
      <c r="A919" t="s">
        <v>7483</v>
      </c>
      <c r="B919" s="59" t="s">
        <v>6594</v>
      </c>
    </row>
    <row r="920" spans="1:2" x14ac:dyDescent="0.2">
      <c r="A920" t="s">
        <v>7484</v>
      </c>
      <c r="B920" s="59" t="s">
        <v>6594</v>
      </c>
    </row>
    <row r="921" spans="1:2" x14ac:dyDescent="0.2">
      <c r="A921" t="s">
        <v>7485</v>
      </c>
      <c r="B921" s="59" t="s">
        <v>6594</v>
      </c>
    </row>
    <row r="922" spans="1:2" x14ac:dyDescent="0.2">
      <c r="A922" t="s">
        <v>7485</v>
      </c>
      <c r="B922" s="59" t="s">
        <v>6594</v>
      </c>
    </row>
    <row r="923" spans="1:2" x14ac:dyDescent="0.2">
      <c r="A923" t="s">
        <v>7485</v>
      </c>
      <c r="B923" s="59" t="s">
        <v>6594</v>
      </c>
    </row>
    <row r="924" spans="1:2" x14ac:dyDescent="0.2">
      <c r="A924" t="s">
        <v>7486</v>
      </c>
      <c r="B924" s="59" t="s">
        <v>6594</v>
      </c>
    </row>
    <row r="925" spans="1:2" x14ac:dyDescent="0.2">
      <c r="A925" t="s">
        <v>7487</v>
      </c>
      <c r="B925" s="59" t="s">
        <v>6594</v>
      </c>
    </row>
    <row r="926" spans="1:2" x14ac:dyDescent="0.2">
      <c r="A926" t="s">
        <v>7488</v>
      </c>
      <c r="B926" s="59" t="s">
        <v>6589</v>
      </c>
    </row>
    <row r="927" spans="1:2" x14ac:dyDescent="0.2">
      <c r="A927" t="s">
        <v>7489</v>
      </c>
      <c r="B927" s="59" t="s">
        <v>6591</v>
      </c>
    </row>
    <row r="928" spans="1:2" x14ac:dyDescent="0.2">
      <c r="A928" t="s">
        <v>7490</v>
      </c>
      <c r="B928" s="59" t="s">
        <v>6589</v>
      </c>
    </row>
    <row r="929" spans="1:2" x14ac:dyDescent="0.2">
      <c r="A929" t="s">
        <v>7491</v>
      </c>
      <c r="B929" s="59" t="s">
        <v>6589</v>
      </c>
    </row>
    <row r="930" spans="1:2" x14ac:dyDescent="0.2">
      <c r="A930" t="s">
        <v>7492</v>
      </c>
      <c r="B930" s="59" t="s">
        <v>6589</v>
      </c>
    </row>
    <row r="931" spans="1:2" x14ac:dyDescent="0.2">
      <c r="A931" t="s">
        <v>7493</v>
      </c>
      <c r="B931" s="59" t="s">
        <v>6589</v>
      </c>
    </row>
    <row r="932" spans="1:2" x14ac:dyDescent="0.2">
      <c r="A932" t="s">
        <v>7494</v>
      </c>
      <c r="B932" s="59" t="s">
        <v>6589</v>
      </c>
    </row>
    <row r="933" spans="1:2" x14ac:dyDescent="0.2">
      <c r="A933" t="s">
        <v>7495</v>
      </c>
      <c r="B933" s="59" t="s">
        <v>6589</v>
      </c>
    </row>
    <row r="934" spans="1:2" x14ac:dyDescent="0.2">
      <c r="A934" t="s">
        <v>7496</v>
      </c>
      <c r="B934" s="59" t="s">
        <v>6589</v>
      </c>
    </row>
    <row r="935" spans="1:2" x14ac:dyDescent="0.2">
      <c r="A935" t="s">
        <v>7497</v>
      </c>
      <c r="B935" s="59" t="s">
        <v>6589</v>
      </c>
    </row>
    <row r="936" spans="1:2" x14ac:dyDescent="0.2">
      <c r="A936" t="s">
        <v>7498</v>
      </c>
      <c r="B936" s="59" t="s">
        <v>6589</v>
      </c>
    </row>
    <row r="937" spans="1:2" x14ac:dyDescent="0.2">
      <c r="A937" t="s">
        <v>7499</v>
      </c>
      <c r="B937" s="59" t="s">
        <v>6589</v>
      </c>
    </row>
    <row r="938" spans="1:2" x14ac:dyDescent="0.2">
      <c r="A938" t="s">
        <v>7500</v>
      </c>
      <c r="B938" s="59" t="s">
        <v>6589</v>
      </c>
    </row>
    <row r="939" spans="1:2" x14ac:dyDescent="0.2">
      <c r="A939" t="s">
        <v>7501</v>
      </c>
      <c r="B939" s="59" t="s">
        <v>6589</v>
      </c>
    </row>
    <row r="940" spans="1:2" x14ac:dyDescent="0.2">
      <c r="A940" t="s">
        <v>7502</v>
      </c>
      <c r="B940" s="59" t="s">
        <v>6589</v>
      </c>
    </row>
    <row r="941" spans="1:2" x14ac:dyDescent="0.2">
      <c r="A941" t="s">
        <v>7503</v>
      </c>
      <c r="B941" s="59" t="s">
        <v>6589</v>
      </c>
    </row>
    <row r="942" spans="1:2" x14ac:dyDescent="0.2">
      <c r="A942" t="s">
        <v>7504</v>
      </c>
      <c r="B942" s="59" t="s">
        <v>6589</v>
      </c>
    </row>
    <row r="943" spans="1:2" x14ac:dyDescent="0.2">
      <c r="A943" t="s">
        <v>7505</v>
      </c>
      <c r="B943" s="59" t="s">
        <v>6589</v>
      </c>
    </row>
    <row r="944" spans="1:2" x14ac:dyDescent="0.2">
      <c r="A944" t="s">
        <v>7506</v>
      </c>
      <c r="B944" s="59" t="s">
        <v>6589</v>
      </c>
    </row>
    <row r="945" spans="1:2" x14ac:dyDescent="0.2">
      <c r="A945" t="s">
        <v>7507</v>
      </c>
      <c r="B945" s="59" t="s">
        <v>6589</v>
      </c>
    </row>
    <row r="946" spans="1:2" x14ac:dyDescent="0.2">
      <c r="A946" t="s">
        <v>7508</v>
      </c>
      <c r="B946" s="59" t="s">
        <v>6589</v>
      </c>
    </row>
    <row r="947" spans="1:2" x14ac:dyDescent="0.2">
      <c r="A947" t="s">
        <v>7509</v>
      </c>
      <c r="B947" s="59" t="s">
        <v>6589</v>
      </c>
    </row>
    <row r="948" spans="1:2" x14ac:dyDescent="0.2">
      <c r="A948" t="s">
        <v>7510</v>
      </c>
      <c r="B948" s="59" t="s">
        <v>6589</v>
      </c>
    </row>
    <row r="949" spans="1:2" x14ac:dyDescent="0.2">
      <c r="A949" t="s">
        <v>7511</v>
      </c>
      <c r="B949" s="59" t="s">
        <v>6589</v>
      </c>
    </row>
    <row r="950" spans="1:2" x14ac:dyDescent="0.2">
      <c r="A950" t="s">
        <v>7512</v>
      </c>
      <c r="B950" s="59" t="s">
        <v>6589</v>
      </c>
    </row>
    <row r="951" spans="1:2" x14ac:dyDescent="0.2">
      <c r="A951" t="s">
        <v>7513</v>
      </c>
      <c r="B951" s="59" t="s">
        <v>6589</v>
      </c>
    </row>
    <row r="952" spans="1:2" x14ac:dyDescent="0.2">
      <c r="A952" t="s">
        <v>7514</v>
      </c>
      <c r="B952" s="59" t="s">
        <v>6589</v>
      </c>
    </row>
    <row r="953" spans="1:2" x14ac:dyDescent="0.2">
      <c r="A953" t="s">
        <v>7515</v>
      </c>
      <c r="B953" s="59" t="s">
        <v>6589</v>
      </c>
    </row>
    <row r="954" spans="1:2" x14ac:dyDescent="0.2">
      <c r="A954" t="s">
        <v>7516</v>
      </c>
      <c r="B954" s="59" t="s">
        <v>6589</v>
      </c>
    </row>
    <row r="955" spans="1:2" x14ac:dyDescent="0.2">
      <c r="A955" t="s">
        <v>7517</v>
      </c>
      <c r="B955" s="59" t="s">
        <v>6589</v>
      </c>
    </row>
    <row r="956" spans="1:2" x14ac:dyDescent="0.2">
      <c r="A956" t="s">
        <v>7518</v>
      </c>
      <c r="B956" s="59" t="s">
        <v>6589</v>
      </c>
    </row>
    <row r="957" spans="1:2" x14ac:dyDescent="0.2">
      <c r="A957" t="s">
        <v>7519</v>
      </c>
      <c r="B957" s="59" t="s">
        <v>6589</v>
      </c>
    </row>
    <row r="958" spans="1:2" x14ac:dyDescent="0.2">
      <c r="A958" t="s">
        <v>7520</v>
      </c>
      <c r="B958" s="59" t="s">
        <v>6589</v>
      </c>
    </row>
    <row r="959" spans="1:2" x14ac:dyDescent="0.2">
      <c r="A959" t="s">
        <v>7521</v>
      </c>
      <c r="B959" s="59" t="s">
        <v>6589</v>
      </c>
    </row>
    <row r="960" spans="1:2" x14ac:dyDescent="0.2">
      <c r="A960" t="s">
        <v>7522</v>
      </c>
      <c r="B960" s="59" t="s">
        <v>6589</v>
      </c>
    </row>
    <row r="961" spans="1:2" x14ac:dyDescent="0.2">
      <c r="A961" t="s">
        <v>7523</v>
      </c>
      <c r="B961" s="59" t="s">
        <v>6589</v>
      </c>
    </row>
    <row r="962" spans="1:2" x14ac:dyDescent="0.2">
      <c r="A962" t="s">
        <v>7524</v>
      </c>
      <c r="B962" s="59" t="s">
        <v>6589</v>
      </c>
    </row>
    <row r="963" spans="1:2" x14ac:dyDescent="0.2">
      <c r="A963" t="s">
        <v>7525</v>
      </c>
      <c r="B963" s="59" t="s">
        <v>6592</v>
      </c>
    </row>
    <row r="964" spans="1:2" x14ac:dyDescent="0.2">
      <c r="A964" t="s">
        <v>7526</v>
      </c>
      <c r="B964" s="59" t="s">
        <v>6592</v>
      </c>
    </row>
    <row r="965" spans="1:2" x14ac:dyDescent="0.2">
      <c r="A965" t="s">
        <v>7527</v>
      </c>
      <c r="B965" s="59" t="s">
        <v>6592</v>
      </c>
    </row>
    <row r="966" spans="1:2" x14ac:dyDescent="0.2">
      <c r="A966" t="s">
        <v>7527</v>
      </c>
      <c r="B966" s="59" t="s">
        <v>6592</v>
      </c>
    </row>
    <row r="967" spans="1:2" x14ac:dyDescent="0.2">
      <c r="A967" t="s">
        <v>7528</v>
      </c>
      <c r="B967" s="59" t="s">
        <v>6592</v>
      </c>
    </row>
    <row r="968" spans="1:2" x14ac:dyDescent="0.2">
      <c r="A968" t="s">
        <v>7529</v>
      </c>
      <c r="B968" s="59" t="s">
        <v>6592</v>
      </c>
    </row>
    <row r="969" spans="1:2" x14ac:dyDescent="0.2">
      <c r="A969" t="s">
        <v>7530</v>
      </c>
      <c r="B969" s="59" t="s">
        <v>6592</v>
      </c>
    </row>
    <row r="970" spans="1:2" x14ac:dyDescent="0.2">
      <c r="A970" t="s">
        <v>7531</v>
      </c>
      <c r="B970" s="59" t="s">
        <v>6592</v>
      </c>
    </row>
    <row r="971" spans="1:2" x14ac:dyDescent="0.2">
      <c r="A971" t="s">
        <v>7532</v>
      </c>
      <c r="B971" s="59" t="s">
        <v>6589</v>
      </c>
    </row>
    <row r="972" spans="1:2" x14ac:dyDescent="0.2">
      <c r="A972" t="s">
        <v>7533</v>
      </c>
      <c r="B972" s="59" t="s">
        <v>6589</v>
      </c>
    </row>
    <row r="973" spans="1:2" x14ac:dyDescent="0.2">
      <c r="A973" t="s">
        <v>7534</v>
      </c>
      <c r="B973" s="59" t="s">
        <v>6589</v>
      </c>
    </row>
    <row r="974" spans="1:2" x14ac:dyDescent="0.2">
      <c r="A974" t="s">
        <v>7535</v>
      </c>
      <c r="B974" s="59" t="s">
        <v>6589</v>
      </c>
    </row>
    <row r="975" spans="1:2" x14ac:dyDescent="0.2">
      <c r="A975" t="s">
        <v>7536</v>
      </c>
      <c r="B975" s="59" t="s">
        <v>6589</v>
      </c>
    </row>
    <row r="976" spans="1:2" x14ac:dyDescent="0.2">
      <c r="A976" t="s">
        <v>7537</v>
      </c>
      <c r="B976" s="59" t="s">
        <v>6589</v>
      </c>
    </row>
    <row r="977" spans="1:2" x14ac:dyDescent="0.2">
      <c r="A977" t="s">
        <v>7538</v>
      </c>
      <c r="B977" s="59" t="s">
        <v>6589</v>
      </c>
    </row>
    <row r="978" spans="1:2" x14ac:dyDescent="0.2">
      <c r="A978" t="s">
        <v>7539</v>
      </c>
      <c r="B978" s="59" t="s">
        <v>6589</v>
      </c>
    </row>
    <row r="979" spans="1:2" x14ac:dyDescent="0.2">
      <c r="A979" t="s">
        <v>7540</v>
      </c>
      <c r="B979" s="59" t="s">
        <v>6589</v>
      </c>
    </row>
    <row r="980" spans="1:2" x14ac:dyDescent="0.2">
      <c r="A980" t="s">
        <v>7541</v>
      </c>
      <c r="B980" s="59" t="s">
        <v>6592</v>
      </c>
    </row>
    <row r="981" spans="1:2" x14ac:dyDescent="0.2">
      <c r="A981" t="s">
        <v>7542</v>
      </c>
      <c r="B981" s="59" t="s">
        <v>6591</v>
      </c>
    </row>
    <row r="982" spans="1:2" x14ac:dyDescent="0.2">
      <c r="A982" t="s">
        <v>7543</v>
      </c>
      <c r="B982" s="59" t="s">
        <v>3281</v>
      </c>
    </row>
    <row r="983" spans="1:2" x14ac:dyDescent="0.2">
      <c r="A983" t="s">
        <v>7544</v>
      </c>
      <c r="B983" s="59" t="s">
        <v>3281</v>
      </c>
    </row>
    <row r="984" spans="1:2" x14ac:dyDescent="0.2">
      <c r="A984" t="s">
        <v>7545</v>
      </c>
      <c r="B984" s="59" t="s">
        <v>3281</v>
      </c>
    </row>
    <row r="985" spans="1:2" x14ac:dyDescent="0.2">
      <c r="A985" t="s">
        <v>7546</v>
      </c>
      <c r="B985" s="59" t="s">
        <v>3281</v>
      </c>
    </row>
    <row r="986" spans="1:2" x14ac:dyDescent="0.2">
      <c r="A986" t="s">
        <v>7547</v>
      </c>
      <c r="B986" s="59" t="s">
        <v>3281</v>
      </c>
    </row>
    <row r="987" spans="1:2" x14ac:dyDescent="0.2">
      <c r="A987" t="s">
        <v>7548</v>
      </c>
      <c r="B987" s="59" t="s">
        <v>3281</v>
      </c>
    </row>
    <row r="988" spans="1:2" x14ac:dyDescent="0.2">
      <c r="A988" t="s">
        <v>7549</v>
      </c>
      <c r="B988" s="59" t="s">
        <v>3281</v>
      </c>
    </row>
    <row r="989" spans="1:2" x14ac:dyDescent="0.2">
      <c r="A989" t="s">
        <v>7550</v>
      </c>
      <c r="B989" s="59" t="s">
        <v>3281</v>
      </c>
    </row>
    <row r="990" spans="1:2" x14ac:dyDescent="0.2">
      <c r="A990" t="s">
        <v>7551</v>
      </c>
      <c r="B990" s="59" t="s">
        <v>6594</v>
      </c>
    </row>
    <row r="991" spans="1:2" x14ac:dyDescent="0.2">
      <c r="A991" t="s">
        <v>7552</v>
      </c>
      <c r="B991" s="59" t="s">
        <v>6594</v>
      </c>
    </row>
    <row r="992" spans="1:2" x14ac:dyDescent="0.2">
      <c r="A992" t="s">
        <v>7553</v>
      </c>
      <c r="B992" s="59" t="s">
        <v>6595</v>
      </c>
    </row>
    <row r="993" spans="1:2" x14ac:dyDescent="0.2">
      <c r="A993" t="s">
        <v>7554</v>
      </c>
      <c r="B993" s="59" t="s">
        <v>6595</v>
      </c>
    </row>
    <row r="994" spans="1:2" x14ac:dyDescent="0.2">
      <c r="A994" t="s">
        <v>7155</v>
      </c>
      <c r="B994" s="59" t="s">
        <v>3281</v>
      </c>
    </row>
    <row r="995" spans="1:2" x14ac:dyDescent="0.2">
      <c r="A995" t="s">
        <v>7555</v>
      </c>
      <c r="B995" s="59" t="s">
        <v>6589</v>
      </c>
    </row>
    <row r="996" spans="1:2" x14ac:dyDescent="0.2">
      <c r="A996" t="s">
        <v>7556</v>
      </c>
      <c r="B996" s="59" t="s">
        <v>6589</v>
      </c>
    </row>
    <row r="997" spans="1:2" x14ac:dyDescent="0.2">
      <c r="A997" t="s">
        <v>7557</v>
      </c>
      <c r="B997" s="59" t="s">
        <v>6589</v>
      </c>
    </row>
    <row r="998" spans="1:2" x14ac:dyDescent="0.2">
      <c r="B998" s="59"/>
    </row>
    <row r="999" spans="1:2" x14ac:dyDescent="0.2">
      <c r="B999" s="59"/>
    </row>
    <row r="1000" spans="1:2" x14ac:dyDescent="0.2">
      <c r="B1000" s="59"/>
    </row>
    <row r="1001" spans="1:2" x14ac:dyDescent="0.2">
      <c r="B1001" s="59"/>
    </row>
    <row r="1002" spans="1:2" x14ac:dyDescent="0.2">
      <c r="B1002" s="59"/>
    </row>
    <row r="1003" spans="1:2" x14ac:dyDescent="0.2">
      <c r="B1003" s="59"/>
    </row>
    <row r="1004" spans="1:2" x14ac:dyDescent="0.2">
      <c r="B1004" s="59"/>
    </row>
    <row r="1005" spans="1:2" x14ac:dyDescent="0.2">
      <c r="B1005" s="59"/>
    </row>
    <row r="1006" spans="1:2" x14ac:dyDescent="0.2">
      <c r="B1006" s="59"/>
    </row>
    <row r="1007" spans="1:2" x14ac:dyDescent="0.2">
      <c r="B1007" s="59"/>
    </row>
    <row r="1008" spans="1:2" x14ac:dyDescent="0.2">
      <c r="B1008" s="59"/>
    </row>
    <row r="1009" spans="2:2" x14ac:dyDescent="0.2">
      <c r="B1009" s="59"/>
    </row>
    <row r="1010" spans="2:2" x14ac:dyDescent="0.2">
      <c r="B1010" s="59"/>
    </row>
    <row r="1011" spans="2:2" x14ac:dyDescent="0.2">
      <c r="B1011" s="59"/>
    </row>
    <row r="1012" spans="2:2" x14ac:dyDescent="0.2">
      <c r="B1012" s="59"/>
    </row>
    <row r="1013" spans="2:2" x14ac:dyDescent="0.2">
      <c r="B1013" s="59"/>
    </row>
    <row r="1014" spans="2:2" x14ac:dyDescent="0.2">
      <c r="B1014" s="59"/>
    </row>
    <row r="1015" spans="2:2" x14ac:dyDescent="0.2">
      <c r="B1015" s="59"/>
    </row>
    <row r="1016" spans="2:2" x14ac:dyDescent="0.2">
      <c r="B1016" s="59"/>
    </row>
    <row r="1017" spans="2:2" x14ac:dyDescent="0.2">
      <c r="B1017" s="59"/>
    </row>
    <row r="1018" spans="2:2" x14ac:dyDescent="0.2">
      <c r="B1018" s="59"/>
    </row>
    <row r="1019" spans="2:2" x14ac:dyDescent="0.2">
      <c r="B1019" s="59"/>
    </row>
    <row r="1020" spans="2:2" x14ac:dyDescent="0.2">
      <c r="B1020" s="59"/>
    </row>
    <row r="1021" spans="2:2" x14ac:dyDescent="0.2">
      <c r="B1021" s="59"/>
    </row>
    <row r="1022" spans="2:2" x14ac:dyDescent="0.2">
      <c r="B1022" s="59"/>
    </row>
    <row r="1023" spans="2:2" x14ac:dyDescent="0.2">
      <c r="B1023" s="59"/>
    </row>
    <row r="1024" spans="2:2" x14ac:dyDescent="0.2">
      <c r="B1024" s="59"/>
    </row>
    <row r="1025" spans="2:2" x14ac:dyDescent="0.2">
      <c r="B1025" s="59"/>
    </row>
    <row r="1026" spans="2:2" x14ac:dyDescent="0.2">
      <c r="B1026" s="59"/>
    </row>
    <row r="1027" spans="2:2" x14ac:dyDescent="0.2">
      <c r="B1027" s="59"/>
    </row>
    <row r="1028" spans="2:2" x14ac:dyDescent="0.2">
      <c r="B1028" s="59"/>
    </row>
    <row r="1029" spans="2:2" x14ac:dyDescent="0.2">
      <c r="B1029" s="59"/>
    </row>
    <row r="1030" spans="2:2" x14ac:dyDescent="0.2">
      <c r="B1030" s="59"/>
    </row>
    <row r="1031" spans="2:2" x14ac:dyDescent="0.2">
      <c r="B1031" s="59"/>
    </row>
    <row r="1032" spans="2:2" x14ac:dyDescent="0.2">
      <c r="B1032" s="59"/>
    </row>
    <row r="1033" spans="2:2" x14ac:dyDescent="0.2">
      <c r="B1033" s="59"/>
    </row>
    <row r="1034" spans="2:2" x14ac:dyDescent="0.2">
      <c r="B1034" s="59"/>
    </row>
    <row r="1035" spans="2:2" x14ac:dyDescent="0.2">
      <c r="B1035" s="59"/>
    </row>
    <row r="1036" spans="2:2" x14ac:dyDescent="0.2">
      <c r="B1036" s="59"/>
    </row>
    <row r="1037" spans="2:2" x14ac:dyDescent="0.2">
      <c r="B1037" s="59"/>
    </row>
    <row r="1038" spans="2:2" x14ac:dyDescent="0.2">
      <c r="B1038" s="59"/>
    </row>
    <row r="1039" spans="2:2" x14ac:dyDescent="0.2">
      <c r="B1039" s="59"/>
    </row>
    <row r="1040" spans="2:2" x14ac:dyDescent="0.2">
      <c r="B1040" s="59"/>
    </row>
    <row r="1041" spans="2:2" x14ac:dyDescent="0.2">
      <c r="B1041" s="59"/>
    </row>
    <row r="1042" spans="2:2" x14ac:dyDescent="0.2">
      <c r="B1042" s="59"/>
    </row>
    <row r="1043" spans="2:2" x14ac:dyDescent="0.2">
      <c r="B1043" s="59"/>
    </row>
    <row r="1044" spans="2:2" x14ac:dyDescent="0.2">
      <c r="B1044" s="59"/>
    </row>
    <row r="1045" spans="2:2" x14ac:dyDescent="0.2">
      <c r="B1045" s="59"/>
    </row>
  </sheetData>
  <pageMargins left="0.7" right="0.7" top="0.75" bottom="0.75" header="0.3" footer="0.3"/>
  <ignoredErrors>
    <ignoredError sqref="B2:B997" numberStoredAsText="1"/>
  </ignoredError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7"/>
  <dimension ref="A2:B448"/>
  <sheetViews>
    <sheetView workbookViewId="0">
      <selection activeCell="D3875" sqref="D3875"/>
    </sheetView>
  </sheetViews>
  <sheetFormatPr baseColWidth="10" defaultColWidth="9.28515625" defaultRowHeight="10.199999999999999" x14ac:dyDescent="0.2"/>
  <cols>
    <col min="1" max="1" width="12" customWidth="1"/>
    <col min="2" max="2" width="16.7109375" bestFit="1" customWidth="1"/>
  </cols>
  <sheetData>
    <row r="2" spans="1:2" x14ac:dyDescent="0.2">
      <c r="A2">
        <v>15</v>
      </c>
      <c r="B2" s="19">
        <v>2139999785001</v>
      </c>
    </row>
    <row r="3" spans="1:2" x14ac:dyDescent="0.2">
      <c r="A3">
        <v>5</v>
      </c>
      <c r="B3" s="19">
        <v>2079999685001</v>
      </c>
    </row>
    <row r="4" spans="1:2" x14ac:dyDescent="0.2">
      <c r="A4">
        <v>210</v>
      </c>
      <c r="B4" s="19">
        <v>2139999882201</v>
      </c>
    </row>
    <row r="5" spans="1:2" x14ac:dyDescent="0.2">
      <c r="A5">
        <v>220</v>
      </c>
      <c r="B5" s="19">
        <v>2139993932201</v>
      </c>
    </row>
    <row r="6" spans="1:2" x14ac:dyDescent="0.2">
      <c r="A6">
        <v>230</v>
      </c>
      <c r="B6" s="19">
        <v>2079995782201</v>
      </c>
    </row>
    <row r="7" spans="1:2" x14ac:dyDescent="0.2">
      <c r="A7">
        <v>240</v>
      </c>
      <c r="B7" s="19">
        <v>2079999682201</v>
      </c>
    </row>
    <row r="8" spans="1:2" x14ac:dyDescent="0.2">
      <c r="A8">
        <v>260</v>
      </c>
      <c r="B8" s="19">
        <v>2069998982201</v>
      </c>
    </row>
    <row r="9" spans="1:2" x14ac:dyDescent="0.2">
      <c r="A9">
        <v>261</v>
      </c>
      <c r="B9" s="19">
        <v>2069993532203</v>
      </c>
    </row>
    <row r="10" spans="1:2" x14ac:dyDescent="0.2">
      <c r="A10">
        <v>270</v>
      </c>
      <c r="B10" s="19">
        <v>2079997732201</v>
      </c>
    </row>
    <row r="11" spans="1:2" x14ac:dyDescent="0.2">
      <c r="A11">
        <v>280</v>
      </c>
      <c r="B11" s="19">
        <v>2089989982203</v>
      </c>
    </row>
    <row r="12" spans="1:2" x14ac:dyDescent="0.2">
      <c r="A12">
        <v>300</v>
      </c>
      <c r="B12" s="19">
        <v>2089998482201</v>
      </c>
    </row>
    <row r="13" spans="1:2" x14ac:dyDescent="0.2">
      <c r="A13">
        <v>301</v>
      </c>
      <c r="B13" s="19">
        <v>2089993282201</v>
      </c>
    </row>
    <row r="14" spans="1:2" x14ac:dyDescent="0.2">
      <c r="A14">
        <v>302</v>
      </c>
      <c r="B14" s="19">
        <v>2089993832203</v>
      </c>
    </row>
    <row r="15" spans="1:2" x14ac:dyDescent="0.2">
      <c r="A15">
        <v>340</v>
      </c>
      <c r="B15" s="19">
        <v>2089998182203</v>
      </c>
    </row>
    <row r="16" spans="1:2" x14ac:dyDescent="0.2">
      <c r="A16">
        <v>350</v>
      </c>
      <c r="B16" s="19">
        <v>2089994232203</v>
      </c>
    </row>
    <row r="17" spans="1:2" x14ac:dyDescent="0.2">
      <c r="A17">
        <v>351</v>
      </c>
      <c r="B17" s="19">
        <v>2089995232203</v>
      </c>
    </row>
    <row r="18" spans="1:2" x14ac:dyDescent="0.2">
      <c r="A18">
        <v>360</v>
      </c>
      <c r="B18" s="19">
        <v>2089993232203</v>
      </c>
    </row>
    <row r="19" spans="1:2" x14ac:dyDescent="0.2">
      <c r="A19">
        <v>430</v>
      </c>
      <c r="B19" s="19">
        <v>2089997482203</v>
      </c>
    </row>
    <row r="20" spans="1:2" x14ac:dyDescent="0.2">
      <c r="A20">
        <v>440</v>
      </c>
      <c r="B20" s="19">
        <v>2089996082201</v>
      </c>
    </row>
    <row r="21" spans="1:2" x14ac:dyDescent="0.2">
      <c r="A21">
        <v>441</v>
      </c>
      <c r="B21" s="19">
        <v>2089995282201</v>
      </c>
    </row>
    <row r="22" spans="1:2" x14ac:dyDescent="0.2">
      <c r="A22">
        <v>442</v>
      </c>
      <c r="B22" s="19">
        <v>2089988482201</v>
      </c>
    </row>
    <row r="23" spans="1:2" x14ac:dyDescent="0.2">
      <c r="A23">
        <v>443</v>
      </c>
      <c r="B23" s="19">
        <v>2089996832201</v>
      </c>
    </row>
    <row r="24" spans="1:2" x14ac:dyDescent="0.2">
      <c r="A24">
        <v>450</v>
      </c>
      <c r="B24" s="19">
        <v>2099988332201</v>
      </c>
    </row>
    <row r="25" spans="1:2" x14ac:dyDescent="0.2">
      <c r="A25">
        <v>451</v>
      </c>
      <c r="B25" s="19">
        <v>2149997932201</v>
      </c>
    </row>
    <row r="26" spans="1:2" x14ac:dyDescent="0.2">
      <c r="A26">
        <v>452</v>
      </c>
      <c r="B26" s="19">
        <v>2099998582201</v>
      </c>
    </row>
    <row r="27" spans="1:2" x14ac:dyDescent="0.2">
      <c r="A27">
        <v>453</v>
      </c>
      <c r="B27" s="19">
        <v>2149993732202</v>
      </c>
    </row>
    <row r="28" spans="1:2" x14ac:dyDescent="0.2">
      <c r="A28">
        <v>460</v>
      </c>
      <c r="B28" s="19">
        <v>2149987532201</v>
      </c>
    </row>
    <row r="29" spans="1:2" x14ac:dyDescent="0.2">
      <c r="A29">
        <v>461</v>
      </c>
      <c r="B29" s="19">
        <v>2149991832201</v>
      </c>
    </row>
    <row r="30" spans="1:2" x14ac:dyDescent="0.2">
      <c r="A30">
        <v>470</v>
      </c>
      <c r="B30" s="19">
        <v>2109990532201</v>
      </c>
    </row>
    <row r="31" spans="1:2" x14ac:dyDescent="0.2">
      <c r="A31">
        <v>480</v>
      </c>
      <c r="B31" s="19">
        <v>2109998932203</v>
      </c>
    </row>
    <row r="32" spans="1:2" x14ac:dyDescent="0.2">
      <c r="A32">
        <v>490</v>
      </c>
      <c r="B32" s="19">
        <v>2109992732201</v>
      </c>
    </row>
    <row r="33" spans="1:2" x14ac:dyDescent="0.2">
      <c r="A33">
        <v>491</v>
      </c>
      <c r="B33" s="19">
        <v>2109998332202</v>
      </c>
    </row>
    <row r="34" spans="1:2" x14ac:dyDescent="0.2">
      <c r="A34">
        <v>550</v>
      </c>
      <c r="B34" s="19">
        <v>2139999881542</v>
      </c>
    </row>
    <row r="35" spans="1:2" x14ac:dyDescent="0.2">
      <c r="A35">
        <v>580</v>
      </c>
      <c r="B35" s="19">
        <v>2139992581542</v>
      </c>
    </row>
    <row r="36" spans="1:2" x14ac:dyDescent="0.2">
      <c r="A36">
        <v>590</v>
      </c>
      <c r="B36" s="19">
        <v>2069989231543</v>
      </c>
    </row>
    <row r="37" spans="1:2" x14ac:dyDescent="0.2">
      <c r="A37">
        <v>600</v>
      </c>
      <c r="B37" s="19">
        <v>2069994131543</v>
      </c>
    </row>
    <row r="38" spans="1:2" x14ac:dyDescent="0.2">
      <c r="A38">
        <v>602</v>
      </c>
      <c r="B38" s="19">
        <v>2069987731542</v>
      </c>
    </row>
    <row r="39" spans="1:2" x14ac:dyDescent="0.2">
      <c r="A39">
        <v>604</v>
      </c>
      <c r="B39" s="19">
        <v>2069987681542</v>
      </c>
    </row>
    <row r="40" spans="1:2" x14ac:dyDescent="0.2">
      <c r="A40">
        <v>610</v>
      </c>
      <c r="B40" s="19">
        <v>2069990481542</v>
      </c>
    </row>
    <row r="41" spans="1:2" x14ac:dyDescent="0.2">
      <c r="A41">
        <v>620</v>
      </c>
      <c r="B41" s="19">
        <v>2069992831542</v>
      </c>
    </row>
    <row r="42" spans="1:2" x14ac:dyDescent="0.2">
      <c r="A42">
        <v>630</v>
      </c>
      <c r="B42" s="19">
        <v>2069992781542</v>
      </c>
    </row>
    <row r="43" spans="1:2" x14ac:dyDescent="0.2">
      <c r="A43">
        <v>640</v>
      </c>
      <c r="B43" s="19">
        <v>2069988131542</v>
      </c>
    </row>
    <row r="44" spans="1:2" x14ac:dyDescent="0.2">
      <c r="A44">
        <v>641</v>
      </c>
      <c r="B44" s="19">
        <v>2069988081542</v>
      </c>
    </row>
    <row r="45" spans="1:2" x14ac:dyDescent="0.2">
      <c r="A45">
        <v>642</v>
      </c>
      <c r="B45" s="19">
        <v>2069993881542</v>
      </c>
    </row>
    <row r="46" spans="1:2" x14ac:dyDescent="0.2">
      <c r="A46">
        <v>660</v>
      </c>
      <c r="B46" s="19">
        <v>2069995931542</v>
      </c>
    </row>
    <row r="47" spans="1:2" x14ac:dyDescent="0.2">
      <c r="A47">
        <v>665</v>
      </c>
      <c r="B47" s="19">
        <v>2069988031542</v>
      </c>
    </row>
    <row r="48" spans="1:2" x14ac:dyDescent="0.2">
      <c r="A48">
        <v>670</v>
      </c>
      <c r="B48" s="19">
        <v>2069989831542</v>
      </c>
    </row>
    <row r="49" spans="1:2" x14ac:dyDescent="0.2">
      <c r="A49">
        <v>690</v>
      </c>
      <c r="B49" s="19">
        <v>2079988231542</v>
      </c>
    </row>
    <row r="50" spans="1:2" x14ac:dyDescent="0.2">
      <c r="A50">
        <v>691</v>
      </c>
      <c r="B50" s="19">
        <v>2079988181542</v>
      </c>
    </row>
    <row r="51" spans="1:2" x14ac:dyDescent="0.2">
      <c r="A51">
        <v>720</v>
      </c>
      <c r="B51" s="19">
        <v>2079997981543</v>
      </c>
    </row>
    <row r="52" spans="1:2" x14ac:dyDescent="0.2">
      <c r="A52">
        <v>740</v>
      </c>
      <c r="B52" s="19">
        <v>2079996981543</v>
      </c>
    </row>
    <row r="53" spans="1:2" x14ac:dyDescent="0.2">
      <c r="A53">
        <v>750</v>
      </c>
      <c r="B53" s="19">
        <v>2079995781542</v>
      </c>
    </row>
    <row r="54" spans="1:2" x14ac:dyDescent="0.2">
      <c r="A54">
        <v>760</v>
      </c>
      <c r="B54" s="19">
        <v>2079994181543</v>
      </c>
    </row>
    <row r="55" spans="1:2" x14ac:dyDescent="0.2">
      <c r="A55">
        <v>770</v>
      </c>
      <c r="B55" s="19">
        <v>2079993681542</v>
      </c>
    </row>
    <row r="56" spans="1:2" x14ac:dyDescent="0.2">
      <c r="A56">
        <v>780</v>
      </c>
      <c r="B56" s="19">
        <v>2079987381542</v>
      </c>
    </row>
    <row r="57" spans="1:2" x14ac:dyDescent="0.2">
      <c r="A57">
        <v>790</v>
      </c>
      <c r="B57" s="19">
        <v>2079994681542</v>
      </c>
    </row>
    <row r="58" spans="1:2" x14ac:dyDescent="0.2">
      <c r="A58">
        <v>800</v>
      </c>
      <c r="B58" s="19">
        <v>2079992231542</v>
      </c>
    </row>
    <row r="59" spans="1:2" x14ac:dyDescent="0.2">
      <c r="A59">
        <v>801</v>
      </c>
      <c r="B59" s="19">
        <v>2089993331542</v>
      </c>
    </row>
    <row r="60" spans="1:2" x14ac:dyDescent="0.2">
      <c r="A60">
        <v>820</v>
      </c>
      <c r="B60" s="19">
        <v>2089998381542</v>
      </c>
    </row>
    <row r="61" spans="1:2" x14ac:dyDescent="0.2">
      <c r="A61">
        <v>840</v>
      </c>
      <c r="B61" s="19">
        <v>2089998481542</v>
      </c>
    </row>
    <row r="62" spans="1:2" x14ac:dyDescent="0.2">
      <c r="A62">
        <v>860</v>
      </c>
      <c r="B62" s="19">
        <v>2089995731542</v>
      </c>
    </row>
    <row r="63" spans="1:2" x14ac:dyDescent="0.2">
      <c r="A63">
        <v>871</v>
      </c>
      <c r="B63" s="19">
        <v>2089988931543</v>
      </c>
    </row>
    <row r="64" spans="1:2" x14ac:dyDescent="0.2">
      <c r="A64">
        <v>872</v>
      </c>
      <c r="B64" s="19">
        <v>2089993482203</v>
      </c>
    </row>
    <row r="65" spans="1:2" x14ac:dyDescent="0.2">
      <c r="A65">
        <v>880</v>
      </c>
      <c r="B65" s="19">
        <v>2089997481542</v>
      </c>
    </row>
    <row r="66" spans="1:2" x14ac:dyDescent="0.2">
      <c r="A66">
        <v>881</v>
      </c>
      <c r="B66" s="19">
        <v>2089999931542</v>
      </c>
    </row>
    <row r="67" spans="1:2" x14ac:dyDescent="0.2">
      <c r="A67">
        <v>890</v>
      </c>
      <c r="B67" s="19">
        <v>2089996081542</v>
      </c>
    </row>
    <row r="68" spans="1:2" x14ac:dyDescent="0.2">
      <c r="A68">
        <v>900</v>
      </c>
      <c r="B68" s="19">
        <v>2089989481542</v>
      </c>
    </row>
    <row r="69" spans="1:2" x14ac:dyDescent="0.2">
      <c r="A69">
        <v>901</v>
      </c>
      <c r="B69" s="19">
        <v>2089988631542</v>
      </c>
    </row>
    <row r="70" spans="1:2" x14ac:dyDescent="0.2">
      <c r="A70">
        <v>920</v>
      </c>
      <c r="B70" s="19">
        <v>2089992931543</v>
      </c>
    </row>
    <row r="71" spans="1:2" x14ac:dyDescent="0.2">
      <c r="A71">
        <v>930</v>
      </c>
      <c r="B71" s="19">
        <v>2089996731543</v>
      </c>
    </row>
    <row r="72" spans="1:2" x14ac:dyDescent="0.2">
      <c r="A72">
        <v>940</v>
      </c>
      <c r="B72" s="19">
        <v>2089999431542</v>
      </c>
    </row>
    <row r="73" spans="1:2" x14ac:dyDescent="0.2">
      <c r="A73">
        <v>950</v>
      </c>
      <c r="B73" s="19">
        <v>2089991981543</v>
      </c>
    </row>
    <row r="74" spans="1:2" x14ac:dyDescent="0.2">
      <c r="A74">
        <v>970</v>
      </c>
      <c r="B74" s="19">
        <v>2089999281543</v>
      </c>
    </row>
    <row r="75" spans="1:2" x14ac:dyDescent="0.2">
      <c r="A75">
        <v>980</v>
      </c>
      <c r="B75" s="19">
        <v>2089993781542</v>
      </c>
    </row>
    <row r="76" spans="1:2" x14ac:dyDescent="0.2">
      <c r="A76">
        <v>990</v>
      </c>
      <c r="B76" s="19">
        <v>2089996381542</v>
      </c>
    </row>
    <row r="77" spans="1:2" x14ac:dyDescent="0.2">
      <c r="A77">
        <v>991</v>
      </c>
      <c r="B77" s="19">
        <v>2089995281542</v>
      </c>
    </row>
    <row r="78" spans="1:2" x14ac:dyDescent="0.2">
      <c r="A78">
        <v>1000</v>
      </c>
      <c r="B78" s="19">
        <v>2089990731542</v>
      </c>
    </row>
    <row r="79" spans="1:2" x14ac:dyDescent="0.2">
      <c r="A79">
        <v>1010</v>
      </c>
      <c r="B79" s="19">
        <v>2089997281542</v>
      </c>
    </row>
    <row r="80" spans="1:2" x14ac:dyDescent="0.2">
      <c r="A80">
        <v>1400</v>
      </c>
      <c r="B80" s="19">
        <v>2139999881102</v>
      </c>
    </row>
    <row r="81" spans="1:2" x14ac:dyDescent="0.2">
      <c r="A81">
        <v>1401</v>
      </c>
      <c r="B81" s="19">
        <v>2139991431103</v>
      </c>
    </row>
    <row r="82" spans="1:2" x14ac:dyDescent="0.2">
      <c r="A82">
        <v>1402</v>
      </c>
      <c r="B82" s="19">
        <v>2139992531103</v>
      </c>
    </row>
    <row r="83" spans="1:2" x14ac:dyDescent="0.2">
      <c r="A83">
        <v>1410</v>
      </c>
      <c r="B83" s="19">
        <v>2069989181103</v>
      </c>
    </row>
    <row r="84" spans="1:2" x14ac:dyDescent="0.2">
      <c r="A84">
        <v>1420</v>
      </c>
      <c r="B84" s="19">
        <v>2069989131103</v>
      </c>
    </row>
    <row r="85" spans="1:2" x14ac:dyDescent="0.2">
      <c r="A85">
        <v>1421</v>
      </c>
      <c r="B85" s="19">
        <v>2069993531103</v>
      </c>
    </row>
    <row r="86" spans="1:2" x14ac:dyDescent="0.2">
      <c r="A86">
        <v>1880</v>
      </c>
      <c r="B86" s="19">
        <v>2139993931103</v>
      </c>
    </row>
    <row r="87" spans="1:2" x14ac:dyDescent="0.2">
      <c r="A87">
        <v>1990</v>
      </c>
      <c r="B87" s="19">
        <v>2149999482203</v>
      </c>
    </row>
    <row r="88" spans="1:2" x14ac:dyDescent="0.2">
      <c r="A88">
        <v>1912</v>
      </c>
      <c r="B88" s="19">
        <v>2109987231102</v>
      </c>
    </row>
    <row r="89" spans="1:2" x14ac:dyDescent="0.2">
      <c r="A89">
        <v>1913</v>
      </c>
      <c r="B89" s="19">
        <v>2109993631102</v>
      </c>
    </row>
    <row r="90" spans="1:2" x14ac:dyDescent="0.2">
      <c r="A90">
        <v>1914</v>
      </c>
      <c r="B90" s="19">
        <v>2149993381102</v>
      </c>
    </row>
    <row r="91" spans="1:2" x14ac:dyDescent="0.2">
      <c r="A91">
        <v>1915</v>
      </c>
      <c r="B91" s="19">
        <v>2109997781102</v>
      </c>
    </row>
    <row r="92" spans="1:2" x14ac:dyDescent="0.2">
      <c r="A92">
        <v>1918</v>
      </c>
      <c r="B92" s="19">
        <v>2109998331102</v>
      </c>
    </row>
    <row r="93" spans="1:2" x14ac:dyDescent="0.2">
      <c r="A93">
        <v>1919</v>
      </c>
      <c r="B93" s="19">
        <v>2109999631103</v>
      </c>
    </row>
    <row r="94" spans="1:2" x14ac:dyDescent="0.2">
      <c r="A94">
        <v>1920</v>
      </c>
      <c r="B94" s="19">
        <v>2109989281102</v>
      </c>
    </row>
    <row r="95" spans="1:2" x14ac:dyDescent="0.2">
      <c r="A95">
        <v>1921</v>
      </c>
      <c r="B95" s="19">
        <v>2109996931102</v>
      </c>
    </row>
    <row r="96" spans="1:2" x14ac:dyDescent="0.2">
      <c r="A96">
        <v>1922</v>
      </c>
      <c r="B96" s="19">
        <v>2109991681102</v>
      </c>
    </row>
    <row r="97" spans="1:2" x14ac:dyDescent="0.2">
      <c r="A97">
        <v>1923</v>
      </c>
      <c r="B97" s="19">
        <v>2109998131102</v>
      </c>
    </row>
    <row r="98" spans="1:2" x14ac:dyDescent="0.2">
      <c r="A98">
        <v>1924</v>
      </c>
      <c r="B98" s="19">
        <v>2109990881102</v>
      </c>
    </row>
    <row r="99" spans="1:2" x14ac:dyDescent="0.2">
      <c r="A99">
        <v>1925</v>
      </c>
      <c r="B99" s="19">
        <v>2109996581102</v>
      </c>
    </row>
    <row r="100" spans="1:2" x14ac:dyDescent="0.2">
      <c r="A100">
        <v>1926</v>
      </c>
      <c r="B100" s="19">
        <v>2109999031102</v>
      </c>
    </row>
    <row r="101" spans="1:2" x14ac:dyDescent="0.2">
      <c r="A101">
        <v>1927</v>
      </c>
      <c r="B101" s="19">
        <v>2109998681102</v>
      </c>
    </row>
    <row r="102" spans="1:2" x14ac:dyDescent="0.2">
      <c r="A102">
        <v>2160</v>
      </c>
      <c r="B102" s="19">
        <v>2139999880662</v>
      </c>
    </row>
    <row r="103" spans="1:2" x14ac:dyDescent="0.2">
      <c r="A103">
        <v>2180</v>
      </c>
      <c r="B103" s="19">
        <v>2139999230662</v>
      </c>
    </row>
    <row r="104" spans="1:2" x14ac:dyDescent="0.2">
      <c r="A104">
        <v>2185</v>
      </c>
      <c r="B104" s="19">
        <v>2139996430662</v>
      </c>
    </row>
    <row r="105" spans="1:2" x14ac:dyDescent="0.2">
      <c r="A105">
        <v>2190</v>
      </c>
      <c r="B105" s="19">
        <v>2139992580662</v>
      </c>
    </row>
    <row r="106" spans="1:2" x14ac:dyDescent="0.2">
      <c r="A106">
        <v>2191</v>
      </c>
      <c r="B106" s="19">
        <v>2139988580662</v>
      </c>
    </row>
    <row r="107" spans="1:2" x14ac:dyDescent="0.2">
      <c r="A107">
        <v>2210</v>
      </c>
      <c r="B107" s="19">
        <v>2139996180662</v>
      </c>
    </row>
    <row r="108" spans="1:2" x14ac:dyDescent="0.2">
      <c r="A108">
        <v>2211</v>
      </c>
      <c r="B108" s="19">
        <v>2139995830662</v>
      </c>
    </row>
    <row r="109" spans="1:2" x14ac:dyDescent="0.2">
      <c r="A109">
        <v>2220</v>
      </c>
      <c r="B109" s="19">
        <v>2139989880662</v>
      </c>
    </row>
    <row r="110" spans="1:2" x14ac:dyDescent="0.2">
      <c r="A110">
        <v>2230</v>
      </c>
      <c r="B110" s="19">
        <v>2069996280662</v>
      </c>
    </row>
    <row r="111" spans="1:2" x14ac:dyDescent="0.2">
      <c r="A111">
        <v>2240</v>
      </c>
      <c r="B111" s="19">
        <v>2069995880662</v>
      </c>
    </row>
    <row r="112" spans="1:2" x14ac:dyDescent="0.2">
      <c r="A112">
        <v>2250</v>
      </c>
      <c r="B112" s="19">
        <v>2069996880662</v>
      </c>
    </row>
    <row r="113" spans="1:2" x14ac:dyDescent="0.2">
      <c r="A113">
        <v>2280</v>
      </c>
      <c r="B113" s="19">
        <v>2069990430662</v>
      </c>
    </row>
    <row r="114" spans="1:2" x14ac:dyDescent="0.2">
      <c r="A114">
        <v>2290</v>
      </c>
      <c r="B114" s="19">
        <v>2069990380662</v>
      </c>
    </row>
    <row r="115" spans="1:2" x14ac:dyDescent="0.2">
      <c r="A115">
        <v>2291</v>
      </c>
      <c r="B115" s="19">
        <v>2069999730662</v>
      </c>
    </row>
    <row r="116" spans="1:2" x14ac:dyDescent="0.2">
      <c r="A116">
        <v>2292</v>
      </c>
      <c r="B116" s="19">
        <v>2069999080662</v>
      </c>
    </row>
    <row r="117" spans="1:2" x14ac:dyDescent="0.2">
      <c r="A117">
        <v>4194</v>
      </c>
      <c r="B117" s="19">
        <v>2069994080662</v>
      </c>
    </row>
    <row r="118" spans="1:2" x14ac:dyDescent="0.2">
      <c r="A118">
        <v>2293</v>
      </c>
      <c r="B118" s="19">
        <v>2069992880662</v>
      </c>
    </row>
    <row r="119" spans="1:2" x14ac:dyDescent="0.2">
      <c r="A119">
        <v>2295</v>
      </c>
      <c r="B119" s="19">
        <v>2069987780662</v>
      </c>
    </row>
    <row r="120" spans="1:2" x14ac:dyDescent="0.2">
      <c r="A120">
        <v>2296</v>
      </c>
      <c r="B120" s="19">
        <v>2069994580662</v>
      </c>
    </row>
    <row r="121" spans="1:2" x14ac:dyDescent="0.2">
      <c r="A121">
        <v>2297</v>
      </c>
      <c r="B121" s="19">
        <v>2069994430662</v>
      </c>
    </row>
    <row r="122" spans="1:2" x14ac:dyDescent="0.2">
      <c r="A122">
        <v>2300</v>
      </c>
      <c r="B122" s="19">
        <v>2069994030662</v>
      </c>
    </row>
    <row r="123" spans="1:2" x14ac:dyDescent="0.2">
      <c r="A123">
        <v>2330</v>
      </c>
      <c r="B123" s="19">
        <v>2069995430662</v>
      </c>
    </row>
    <row r="124" spans="1:2" x14ac:dyDescent="0.2">
      <c r="A124">
        <v>2340</v>
      </c>
      <c r="B124" s="19">
        <v>2069998080662</v>
      </c>
    </row>
    <row r="125" spans="1:2" x14ac:dyDescent="0.2">
      <c r="A125">
        <v>2345</v>
      </c>
      <c r="B125" s="19">
        <v>2069990030662</v>
      </c>
    </row>
    <row r="126" spans="1:2" x14ac:dyDescent="0.2">
      <c r="A126">
        <v>2350</v>
      </c>
      <c r="B126" s="19">
        <v>2069990130662</v>
      </c>
    </row>
    <row r="127" spans="1:2" x14ac:dyDescent="0.2">
      <c r="A127">
        <v>2360</v>
      </c>
      <c r="B127" s="19">
        <v>2069992130662</v>
      </c>
    </row>
    <row r="128" spans="1:2" x14ac:dyDescent="0.2">
      <c r="A128">
        <v>2361</v>
      </c>
      <c r="B128" s="19">
        <v>2069993880662</v>
      </c>
    </row>
    <row r="129" spans="1:2" x14ac:dyDescent="0.2">
      <c r="A129">
        <v>2362</v>
      </c>
      <c r="B129" s="19">
        <v>2069995130662</v>
      </c>
    </row>
    <row r="130" spans="1:2" x14ac:dyDescent="0.2">
      <c r="A130">
        <v>2363</v>
      </c>
      <c r="B130" s="19">
        <v>2069989430662</v>
      </c>
    </row>
    <row r="131" spans="1:2" x14ac:dyDescent="0.2">
      <c r="A131">
        <v>2364</v>
      </c>
      <c r="B131" s="19">
        <v>2069995680662</v>
      </c>
    </row>
    <row r="132" spans="1:2" x14ac:dyDescent="0.2">
      <c r="A132">
        <v>2365</v>
      </c>
      <c r="B132" s="19">
        <v>2069996630662</v>
      </c>
    </row>
    <row r="133" spans="1:2" x14ac:dyDescent="0.2">
      <c r="A133">
        <v>2369</v>
      </c>
      <c r="B133" s="19">
        <v>2069997680662</v>
      </c>
    </row>
    <row r="134" spans="1:2" x14ac:dyDescent="0.2">
      <c r="A134">
        <v>2370</v>
      </c>
      <c r="B134" s="19">
        <v>2069989830662</v>
      </c>
    </row>
    <row r="135" spans="1:2" x14ac:dyDescent="0.2">
      <c r="A135">
        <v>2371</v>
      </c>
      <c r="B135" s="19">
        <v>2069991330662</v>
      </c>
    </row>
    <row r="136" spans="1:2" x14ac:dyDescent="0.2">
      <c r="A136">
        <v>2372</v>
      </c>
      <c r="B136" s="19">
        <v>2069993180662</v>
      </c>
    </row>
    <row r="137" spans="1:2" x14ac:dyDescent="0.2">
      <c r="A137">
        <v>2430</v>
      </c>
      <c r="B137" s="19">
        <v>2069998280662</v>
      </c>
    </row>
    <row r="138" spans="1:2" x14ac:dyDescent="0.2">
      <c r="A138">
        <v>2440</v>
      </c>
      <c r="B138" s="19">
        <v>2079990680662</v>
      </c>
    </row>
    <row r="139" spans="1:2" x14ac:dyDescent="0.2">
      <c r="A139">
        <v>2450</v>
      </c>
      <c r="B139" s="19">
        <v>2079993430662</v>
      </c>
    </row>
    <row r="140" spans="1:2" x14ac:dyDescent="0.2">
      <c r="A140">
        <v>2460</v>
      </c>
      <c r="B140" s="19">
        <v>2079988280662</v>
      </c>
    </row>
    <row r="141" spans="1:2" x14ac:dyDescent="0.2">
      <c r="A141">
        <v>2461</v>
      </c>
      <c r="B141" s="19">
        <v>2079990280662</v>
      </c>
    </row>
    <row r="142" spans="1:2" x14ac:dyDescent="0.2">
      <c r="A142">
        <v>2470</v>
      </c>
      <c r="B142" s="19">
        <v>2079997080662</v>
      </c>
    </row>
    <row r="143" spans="1:2" x14ac:dyDescent="0.2">
      <c r="A143">
        <v>2480</v>
      </c>
      <c r="B143" s="19">
        <v>2079995780662</v>
      </c>
    </row>
    <row r="144" spans="1:2" x14ac:dyDescent="0.2">
      <c r="A144">
        <v>2490</v>
      </c>
      <c r="B144" s="19">
        <v>2079989580662</v>
      </c>
    </row>
    <row r="145" spans="1:2" x14ac:dyDescent="0.2">
      <c r="A145">
        <v>2500</v>
      </c>
      <c r="B145" s="19">
        <v>2079988430662</v>
      </c>
    </row>
    <row r="146" spans="1:2" x14ac:dyDescent="0.2">
      <c r="A146">
        <v>2501</v>
      </c>
      <c r="B146" s="19">
        <v>2079987580662</v>
      </c>
    </row>
    <row r="147" spans="1:2" x14ac:dyDescent="0.2">
      <c r="A147">
        <v>2502</v>
      </c>
      <c r="B147" s="19">
        <v>2079992180662</v>
      </c>
    </row>
    <row r="148" spans="1:2" x14ac:dyDescent="0.2">
      <c r="A148">
        <v>2503</v>
      </c>
      <c r="B148" s="19">
        <v>2079996130662</v>
      </c>
    </row>
    <row r="149" spans="1:2" x14ac:dyDescent="0.2">
      <c r="A149">
        <v>2504</v>
      </c>
      <c r="B149" s="19">
        <v>2079994780662</v>
      </c>
    </row>
    <row r="150" spans="1:2" x14ac:dyDescent="0.2">
      <c r="A150">
        <v>2505</v>
      </c>
      <c r="B150" s="19">
        <v>2079990330662</v>
      </c>
    </row>
    <row r="151" spans="1:2" x14ac:dyDescent="0.2">
      <c r="A151">
        <v>2530</v>
      </c>
      <c r="B151" s="19">
        <v>2079992430662</v>
      </c>
    </row>
    <row r="152" spans="1:2" x14ac:dyDescent="0.2">
      <c r="A152">
        <v>2540</v>
      </c>
      <c r="B152" s="19">
        <v>2079992380662</v>
      </c>
    </row>
    <row r="153" spans="1:2" x14ac:dyDescent="0.2">
      <c r="A153">
        <v>2550</v>
      </c>
      <c r="B153" s="19">
        <v>2079993680662</v>
      </c>
    </row>
    <row r="154" spans="1:2" x14ac:dyDescent="0.2">
      <c r="A154">
        <v>2555</v>
      </c>
      <c r="B154" s="19">
        <v>2079987380132</v>
      </c>
    </row>
    <row r="155" spans="1:2" x14ac:dyDescent="0.2">
      <c r="A155">
        <v>2560</v>
      </c>
      <c r="B155" s="19">
        <v>2079989680662</v>
      </c>
    </row>
    <row r="156" spans="1:2" x14ac:dyDescent="0.2">
      <c r="A156">
        <v>2561</v>
      </c>
      <c r="B156" s="19">
        <v>2089987830662</v>
      </c>
    </row>
    <row r="157" spans="1:2" x14ac:dyDescent="0.2">
      <c r="A157">
        <v>2562</v>
      </c>
      <c r="B157" s="19">
        <v>2089995030662</v>
      </c>
    </row>
    <row r="158" spans="1:2" x14ac:dyDescent="0.2">
      <c r="A158">
        <v>2580</v>
      </c>
      <c r="B158" s="19">
        <v>2079988730662</v>
      </c>
    </row>
    <row r="159" spans="1:2" x14ac:dyDescent="0.2">
      <c r="A159">
        <v>2581</v>
      </c>
      <c r="B159" s="19">
        <v>2079989380662</v>
      </c>
    </row>
    <row r="160" spans="1:2" x14ac:dyDescent="0.2">
      <c r="A160">
        <v>2590</v>
      </c>
      <c r="B160" s="19">
        <v>2079988680662</v>
      </c>
    </row>
    <row r="161" spans="1:2" x14ac:dyDescent="0.2">
      <c r="A161">
        <v>2591</v>
      </c>
      <c r="B161" s="19">
        <v>2079995180662</v>
      </c>
    </row>
    <row r="162" spans="1:2" x14ac:dyDescent="0.2">
      <c r="A162">
        <v>2592</v>
      </c>
      <c r="B162" s="19">
        <v>2079991630662</v>
      </c>
    </row>
    <row r="163" spans="1:2" x14ac:dyDescent="0.2">
      <c r="A163">
        <v>2593</v>
      </c>
      <c r="B163" s="19">
        <v>2089988630662</v>
      </c>
    </row>
    <row r="164" spans="1:2" x14ac:dyDescent="0.2">
      <c r="A164">
        <v>2600</v>
      </c>
      <c r="B164" s="19">
        <v>2079989730662</v>
      </c>
    </row>
    <row r="165" spans="1:2" x14ac:dyDescent="0.2">
      <c r="A165">
        <v>2601</v>
      </c>
      <c r="B165" s="19">
        <v>2079993030662</v>
      </c>
    </row>
    <row r="166" spans="1:2" x14ac:dyDescent="0.2">
      <c r="A166">
        <v>2610</v>
      </c>
      <c r="B166" s="19">
        <v>2079997430662</v>
      </c>
    </row>
    <row r="167" spans="1:2" x14ac:dyDescent="0.2">
      <c r="A167">
        <v>2630</v>
      </c>
      <c r="B167" s="19">
        <v>2079987630662</v>
      </c>
    </row>
    <row r="168" spans="1:2" x14ac:dyDescent="0.2">
      <c r="A168">
        <v>2640</v>
      </c>
      <c r="B168" s="19">
        <v>2079992280662</v>
      </c>
    </row>
    <row r="169" spans="1:2" x14ac:dyDescent="0.2">
      <c r="A169">
        <v>2650</v>
      </c>
      <c r="B169" s="19">
        <v>2079998530662</v>
      </c>
    </row>
    <row r="170" spans="1:2" x14ac:dyDescent="0.2">
      <c r="A170">
        <v>2660</v>
      </c>
      <c r="B170" s="19">
        <v>2079994730662</v>
      </c>
    </row>
    <row r="171" spans="1:2" x14ac:dyDescent="0.2">
      <c r="A171">
        <v>2670</v>
      </c>
      <c r="B171" s="19">
        <v>2079994680662</v>
      </c>
    </row>
    <row r="172" spans="1:2" x14ac:dyDescent="0.2">
      <c r="A172">
        <v>2690</v>
      </c>
      <c r="B172" s="19">
        <v>2079994480662</v>
      </c>
    </row>
    <row r="173" spans="1:2" x14ac:dyDescent="0.2">
      <c r="A173">
        <v>2700</v>
      </c>
      <c r="B173" s="19">
        <v>2089990080662</v>
      </c>
    </row>
    <row r="174" spans="1:2" x14ac:dyDescent="0.2">
      <c r="A174">
        <v>2710</v>
      </c>
      <c r="B174" s="19">
        <v>2079992230662</v>
      </c>
    </row>
    <row r="175" spans="1:2" x14ac:dyDescent="0.2">
      <c r="A175">
        <v>2711</v>
      </c>
      <c r="B175" s="19">
        <v>2089993330662</v>
      </c>
    </row>
    <row r="176" spans="1:2" x14ac:dyDescent="0.2">
      <c r="A176">
        <v>2715</v>
      </c>
      <c r="B176" s="19">
        <v>2089998630662</v>
      </c>
    </row>
    <row r="177" spans="1:2" x14ac:dyDescent="0.2">
      <c r="A177">
        <v>2716</v>
      </c>
      <c r="B177" s="19">
        <v>2079994930662</v>
      </c>
    </row>
    <row r="178" spans="1:2" x14ac:dyDescent="0.2">
      <c r="A178">
        <v>2717</v>
      </c>
      <c r="B178" s="19">
        <v>2079989780662</v>
      </c>
    </row>
    <row r="179" spans="1:2" x14ac:dyDescent="0.2">
      <c r="A179">
        <v>2730</v>
      </c>
      <c r="B179" s="19">
        <v>2089993080662</v>
      </c>
    </row>
    <row r="180" spans="1:2" x14ac:dyDescent="0.2">
      <c r="A180">
        <v>2740</v>
      </c>
      <c r="B180" s="19">
        <v>2089989930662</v>
      </c>
    </row>
    <row r="181" spans="1:2" x14ac:dyDescent="0.2">
      <c r="A181">
        <v>2750</v>
      </c>
      <c r="B181" s="19">
        <v>2089997880662</v>
      </c>
    </row>
    <row r="182" spans="1:2" x14ac:dyDescent="0.2">
      <c r="A182">
        <v>2760</v>
      </c>
      <c r="B182" s="19">
        <v>2089998380662</v>
      </c>
    </row>
    <row r="183" spans="1:2" x14ac:dyDescent="0.2">
      <c r="A183">
        <v>2765</v>
      </c>
      <c r="B183" s="19">
        <v>2089988980662</v>
      </c>
    </row>
    <row r="184" spans="1:2" x14ac:dyDescent="0.2">
      <c r="A184">
        <v>2770</v>
      </c>
      <c r="B184" s="19">
        <v>2089990830662</v>
      </c>
    </row>
    <row r="185" spans="1:2" x14ac:dyDescent="0.2">
      <c r="A185">
        <v>2780</v>
      </c>
      <c r="B185" s="19">
        <v>2089987880662</v>
      </c>
    </row>
    <row r="186" spans="1:2" x14ac:dyDescent="0.2">
      <c r="A186">
        <v>2790</v>
      </c>
      <c r="B186" s="19">
        <v>2089998480662</v>
      </c>
    </row>
    <row r="187" spans="1:2" x14ac:dyDescent="0.2">
      <c r="A187">
        <v>2791</v>
      </c>
      <c r="B187" s="19">
        <v>2089999130662</v>
      </c>
    </row>
    <row r="188" spans="1:2" x14ac:dyDescent="0.2">
      <c r="A188">
        <v>2800</v>
      </c>
      <c r="B188" s="19">
        <v>2089995230662</v>
      </c>
    </row>
    <row r="189" spans="1:2" x14ac:dyDescent="0.2">
      <c r="A189">
        <v>2810</v>
      </c>
      <c r="B189" s="19">
        <v>2089998180662</v>
      </c>
    </row>
    <row r="190" spans="1:2" x14ac:dyDescent="0.2">
      <c r="A190">
        <v>2820</v>
      </c>
      <c r="B190" s="19">
        <v>2089995730662</v>
      </c>
    </row>
    <row r="191" spans="1:2" x14ac:dyDescent="0.2">
      <c r="A191">
        <v>2821</v>
      </c>
      <c r="B191" s="19">
        <v>2089994280662</v>
      </c>
    </row>
    <row r="192" spans="1:2" x14ac:dyDescent="0.2">
      <c r="A192">
        <v>2822</v>
      </c>
      <c r="B192" s="19">
        <v>2089996680662</v>
      </c>
    </row>
    <row r="193" spans="1:2" x14ac:dyDescent="0.2">
      <c r="A193">
        <v>2824</v>
      </c>
      <c r="B193" s="19">
        <v>2089996830662</v>
      </c>
    </row>
    <row r="194" spans="1:2" x14ac:dyDescent="0.2">
      <c r="A194">
        <v>2830</v>
      </c>
      <c r="B194" s="19">
        <v>2089992480662</v>
      </c>
    </row>
    <row r="195" spans="1:2" x14ac:dyDescent="0.2">
      <c r="A195">
        <v>2840</v>
      </c>
      <c r="B195" s="19">
        <v>2089993130662</v>
      </c>
    </row>
    <row r="196" spans="1:2" x14ac:dyDescent="0.2">
      <c r="A196">
        <v>2850</v>
      </c>
      <c r="B196" s="19">
        <v>2089990180662</v>
      </c>
    </row>
    <row r="197" spans="1:2" x14ac:dyDescent="0.2">
      <c r="A197">
        <v>2860</v>
      </c>
      <c r="B197" s="19">
        <v>2089999530662</v>
      </c>
    </row>
    <row r="198" spans="1:2" x14ac:dyDescent="0.2">
      <c r="A198">
        <v>2861</v>
      </c>
      <c r="B198" s="19">
        <v>2089994380662</v>
      </c>
    </row>
    <row r="199" spans="1:2" x14ac:dyDescent="0.2">
      <c r="A199">
        <v>2870</v>
      </c>
      <c r="B199" s="19">
        <v>2099997580662</v>
      </c>
    </row>
    <row r="200" spans="1:2" x14ac:dyDescent="0.2">
      <c r="A200">
        <v>2880</v>
      </c>
      <c r="B200" s="19">
        <v>2099987480662</v>
      </c>
    </row>
    <row r="201" spans="1:2" x14ac:dyDescent="0.2">
      <c r="A201">
        <v>2881</v>
      </c>
      <c r="B201" s="19">
        <v>2099997180662</v>
      </c>
    </row>
    <row r="202" spans="1:2" x14ac:dyDescent="0.2">
      <c r="A202">
        <v>2882</v>
      </c>
      <c r="B202" s="19">
        <v>2099987930662</v>
      </c>
    </row>
    <row r="203" spans="1:2" x14ac:dyDescent="0.2">
      <c r="A203">
        <v>2883</v>
      </c>
      <c r="B203" s="19">
        <v>2099988380662</v>
      </c>
    </row>
    <row r="204" spans="1:2" x14ac:dyDescent="0.2">
      <c r="A204">
        <v>2890</v>
      </c>
      <c r="B204" s="19">
        <v>2099994980662</v>
      </c>
    </row>
    <row r="205" spans="1:2" x14ac:dyDescent="0.2">
      <c r="A205">
        <v>2899</v>
      </c>
      <c r="B205" s="19">
        <v>2089999580662</v>
      </c>
    </row>
    <row r="206" spans="1:2" x14ac:dyDescent="0.2">
      <c r="A206">
        <v>2900</v>
      </c>
      <c r="B206" s="19">
        <v>2089997480662</v>
      </c>
    </row>
    <row r="207" spans="1:2" x14ac:dyDescent="0.2">
      <c r="A207">
        <v>2901</v>
      </c>
      <c r="B207" s="19">
        <v>2089998430662</v>
      </c>
    </row>
    <row r="208" spans="1:2" x14ac:dyDescent="0.2">
      <c r="A208">
        <v>2902</v>
      </c>
      <c r="B208" s="19">
        <v>2089993980662</v>
      </c>
    </row>
    <row r="209" spans="1:2" x14ac:dyDescent="0.2">
      <c r="A209">
        <v>2903</v>
      </c>
      <c r="B209" s="19">
        <v>2089996780662</v>
      </c>
    </row>
    <row r="210" spans="1:2" x14ac:dyDescent="0.2">
      <c r="A210">
        <v>2904</v>
      </c>
      <c r="B210" s="19">
        <v>2089997530662</v>
      </c>
    </row>
    <row r="211" spans="1:2" x14ac:dyDescent="0.2">
      <c r="A211">
        <v>2910</v>
      </c>
      <c r="B211" s="19">
        <v>2089987980662</v>
      </c>
    </row>
    <row r="212" spans="1:2" x14ac:dyDescent="0.2">
      <c r="A212">
        <v>2911</v>
      </c>
      <c r="B212" s="19">
        <v>2089994630662</v>
      </c>
    </row>
    <row r="213" spans="1:2" x14ac:dyDescent="0.2">
      <c r="A213">
        <v>2912</v>
      </c>
      <c r="B213" s="19">
        <v>2089995580662</v>
      </c>
    </row>
    <row r="214" spans="1:2" x14ac:dyDescent="0.2">
      <c r="A214">
        <v>2920</v>
      </c>
      <c r="B214" s="19">
        <v>2089992080662</v>
      </c>
    </row>
    <row r="215" spans="1:2" x14ac:dyDescent="0.2">
      <c r="A215">
        <v>2921</v>
      </c>
      <c r="B215" s="19">
        <v>2089992030662</v>
      </c>
    </row>
    <row r="216" spans="1:2" x14ac:dyDescent="0.2">
      <c r="A216">
        <v>2922</v>
      </c>
      <c r="B216" s="19">
        <v>2089999930662</v>
      </c>
    </row>
    <row r="217" spans="1:2" x14ac:dyDescent="0.2">
      <c r="A217">
        <v>2930</v>
      </c>
      <c r="B217" s="19">
        <v>2089999330662</v>
      </c>
    </row>
    <row r="218" spans="1:2" x14ac:dyDescent="0.2">
      <c r="A218">
        <v>2940</v>
      </c>
      <c r="B218" s="19">
        <v>2089989630662</v>
      </c>
    </row>
    <row r="219" spans="1:2" x14ac:dyDescent="0.2">
      <c r="A219">
        <v>2950</v>
      </c>
      <c r="B219" s="19">
        <v>2089989330662</v>
      </c>
    </row>
    <row r="220" spans="1:2" x14ac:dyDescent="0.2">
      <c r="A220">
        <v>2960</v>
      </c>
      <c r="B220" s="19">
        <v>2089995630662</v>
      </c>
    </row>
    <row r="221" spans="1:2" x14ac:dyDescent="0.2">
      <c r="A221">
        <v>2961</v>
      </c>
      <c r="B221" s="19">
        <v>2089996480662</v>
      </c>
    </row>
    <row r="222" spans="1:2" x14ac:dyDescent="0.2">
      <c r="A222">
        <v>2962</v>
      </c>
      <c r="B222" s="19">
        <v>2089988530662</v>
      </c>
    </row>
    <row r="223" spans="1:2" x14ac:dyDescent="0.2">
      <c r="A223">
        <v>2963</v>
      </c>
      <c r="B223" s="19">
        <v>2089999980662</v>
      </c>
    </row>
    <row r="224" spans="1:2" x14ac:dyDescent="0.2">
      <c r="A224">
        <v>2964</v>
      </c>
      <c r="B224" s="19">
        <v>2089991180662</v>
      </c>
    </row>
    <row r="225" spans="1:2" x14ac:dyDescent="0.2">
      <c r="A225">
        <v>2970</v>
      </c>
      <c r="B225" s="19">
        <v>2089997280663</v>
      </c>
    </row>
    <row r="226" spans="1:2" x14ac:dyDescent="0.2">
      <c r="A226">
        <v>2971</v>
      </c>
      <c r="B226" s="19">
        <v>2089999280662</v>
      </c>
    </row>
    <row r="227" spans="1:2" x14ac:dyDescent="0.2">
      <c r="A227">
        <v>2972</v>
      </c>
      <c r="B227" s="19">
        <v>2089996530662</v>
      </c>
    </row>
    <row r="228" spans="1:2" x14ac:dyDescent="0.2">
      <c r="A228">
        <v>3000</v>
      </c>
      <c r="B228" s="19">
        <v>2089994330662</v>
      </c>
    </row>
    <row r="229" spans="1:2" x14ac:dyDescent="0.2">
      <c r="A229">
        <v>3010</v>
      </c>
      <c r="B229" s="19">
        <v>2089997630662</v>
      </c>
    </row>
    <row r="230" spans="1:2" x14ac:dyDescent="0.2">
      <c r="A230">
        <v>3011</v>
      </c>
      <c r="B230" s="19">
        <v>2089996230662</v>
      </c>
    </row>
    <row r="231" spans="1:2" x14ac:dyDescent="0.2">
      <c r="A231">
        <v>3040</v>
      </c>
      <c r="B231" s="19">
        <v>2089998780662</v>
      </c>
    </row>
    <row r="232" spans="1:2" x14ac:dyDescent="0.2">
      <c r="A232">
        <v>3050</v>
      </c>
      <c r="B232" s="19">
        <v>2089997130662</v>
      </c>
    </row>
    <row r="233" spans="1:2" x14ac:dyDescent="0.2">
      <c r="A233">
        <v>3060</v>
      </c>
      <c r="B233" s="19">
        <v>2089988830662</v>
      </c>
    </row>
    <row r="234" spans="1:2" x14ac:dyDescent="0.2">
      <c r="A234">
        <v>3061</v>
      </c>
      <c r="B234" s="19">
        <v>2089998880662</v>
      </c>
    </row>
    <row r="235" spans="1:2" x14ac:dyDescent="0.2">
      <c r="A235">
        <v>3070</v>
      </c>
      <c r="B235" s="19">
        <v>2089990780662</v>
      </c>
    </row>
    <row r="236" spans="1:2" x14ac:dyDescent="0.2">
      <c r="A236">
        <v>3080</v>
      </c>
      <c r="B236" s="19">
        <v>2089994880663</v>
      </c>
    </row>
    <row r="237" spans="1:2" x14ac:dyDescent="0.2">
      <c r="A237">
        <v>3090</v>
      </c>
      <c r="B237" s="19">
        <v>2089991930662</v>
      </c>
    </row>
    <row r="238" spans="1:2" x14ac:dyDescent="0.2">
      <c r="A238">
        <v>3100</v>
      </c>
      <c r="B238" s="19">
        <v>2089989480663</v>
      </c>
    </row>
    <row r="239" spans="1:2" x14ac:dyDescent="0.2">
      <c r="A239">
        <v>3110</v>
      </c>
      <c r="B239" s="19">
        <v>2089999180662</v>
      </c>
    </row>
    <row r="240" spans="1:2" x14ac:dyDescent="0.2">
      <c r="A240">
        <v>3130</v>
      </c>
      <c r="B240" s="19">
        <v>2099988330662</v>
      </c>
    </row>
    <row r="241" spans="1:2" x14ac:dyDescent="0.2">
      <c r="A241">
        <v>3131</v>
      </c>
      <c r="B241" s="19">
        <v>2099998230662</v>
      </c>
    </row>
    <row r="242" spans="1:2" x14ac:dyDescent="0.2">
      <c r="A242">
        <v>3132</v>
      </c>
      <c r="B242" s="19">
        <v>2099991030662</v>
      </c>
    </row>
    <row r="243" spans="1:2" x14ac:dyDescent="0.2">
      <c r="A243">
        <v>3133</v>
      </c>
      <c r="B243" s="19">
        <v>2099995080662</v>
      </c>
    </row>
    <row r="244" spans="1:2" x14ac:dyDescent="0.2">
      <c r="A244">
        <v>3140</v>
      </c>
      <c r="B244" s="19">
        <v>2099991530662</v>
      </c>
    </row>
    <row r="245" spans="1:2" x14ac:dyDescent="0.2">
      <c r="A245">
        <v>3150</v>
      </c>
      <c r="B245" s="19">
        <v>2099991230662</v>
      </c>
    </row>
    <row r="246" spans="1:2" x14ac:dyDescent="0.2">
      <c r="A246">
        <v>3155</v>
      </c>
      <c r="B246" s="19">
        <v>2099994830662</v>
      </c>
    </row>
    <row r="247" spans="1:2" x14ac:dyDescent="0.2">
      <c r="A247">
        <v>3156</v>
      </c>
      <c r="B247" s="19">
        <v>2099995980662</v>
      </c>
    </row>
    <row r="248" spans="1:2" x14ac:dyDescent="0.2">
      <c r="A248">
        <v>3160</v>
      </c>
      <c r="B248" s="19">
        <v>2099993580662</v>
      </c>
    </row>
    <row r="249" spans="1:2" x14ac:dyDescent="0.2">
      <c r="A249">
        <v>3170</v>
      </c>
      <c r="B249" s="19">
        <v>2099991380662</v>
      </c>
    </row>
    <row r="250" spans="1:2" x14ac:dyDescent="0.2">
      <c r="A250">
        <v>3180</v>
      </c>
      <c r="B250" s="19">
        <v>2099994530662</v>
      </c>
    </row>
    <row r="251" spans="1:2" x14ac:dyDescent="0.2">
      <c r="A251">
        <v>3181</v>
      </c>
      <c r="B251" s="19">
        <v>2099987430662</v>
      </c>
    </row>
    <row r="252" spans="1:2" x14ac:dyDescent="0.2">
      <c r="A252">
        <v>3182</v>
      </c>
      <c r="B252" s="19">
        <v>2099991130663</v>
      </c>
    </row>
    <row r="253" spans="1:2" x14ac:dyDescent="0.2">
      <c r="A253">
        <v>3190</v>
      </c>
      <c r="B253" s="19">
        <v>2149991080662</v>
      </c>
    </row>
    <row r="254" spans="1:2" x14ac:dyDescent="0.2">
      <c r="A254">
        <v>3200</v>
      </c>
      <c r="B254" s="19">
        <v>2149992330662</v>
      </c>
    </row>
    <row r="255" spans="1:2" x14ac:dyDescent="0.2">
      <c r="A255">
        <v>3210</v>
      </c>
      <c r="B255" s="19">
        <v>2149987530663</v>
      </c>
    </row>
    <row r="256" spans="1:2" x14ac:dyDescent="0.2">
      <c r="A256">
        <v>3230</v>
      </c>
      <c r="B256" s="19">
        <v>2149998030662</v>
      </c>
    </row>
    <row r="257" spans="1:2" x14ac:dyDescent="0.2">
      <c r="A257">
        <v>3240</v>
      </c>
      <c r="B257" s="19">
        <v>2149991880662</v>
      </c>
    </row>
    <row r="258" spans="1:2" x14ac:dyDescent="0.2">
      <c r="A258">
        <v>3260</v>
      </c>
      <c r="B258" s="19">
        <v>2149995530662</v>
      </c>
    </row>
    <row r="259" spans="1:2" x14ac:dyDescent="0.2">
      <c r="A259">
        <v>3270</v>
      </c>
      <c r="B259" s="19">
        <v>2149992630662</v>
      </c>
    </row>
    <row r="260" spans="1:2" x14ac:dyDescent="0.2">
      <c r="A260">
        <v>3280</v>
      </c>
      <c r="B260" s="19">
        <v>2149991780662</v>
      </c>
    </row>
    <row r="261" spans="1:2" x14ac:dyDescent="0.2">
      <c r="A261">
        <v>3290</v>
      </c>
      <c r="B261" s="19">
        <v>2149995330662</v>
      </c>
    </row>
    <row r="262" spans="1:2" x14ac:dyDescent="0.2">
      <c r="A262">
        <v>3291</v>
      </c>
      <c r="B262" s="19">
        <v>2149987330662</v>
      </c>
    </row>
    <row r="263" spans="1:2" x14ac:dyDescent="0.2">
      <c r="A263">
        <v>3292</v>
      </c>
      <c r="B263" s="19">
        <v>2149988880662</v>
      </c>
    </row>
    <row r="264" spans="1:2" x14ac:dyDescent="0.2">
      <c r="A264">
        <v>3293</v>
      </c>
      <c r="B264" s="19">
        <v>2149997230662</v>
      </c>
    </row>
    <row r="265" spans="1:2" x14ac:dyDescent="0.2">
      <c r="A265">
        <v>3300</v>
      </c>
      <c r="B265" s="19">
        <v>2149991480663</v>
      </c>
    </row>
    <row r="266" spans="1:2" x14ac:dyDescent="0.2">
      <c r="A266">
        <v>3310</v>
      </c>
      <c r="B266" s="19">
        <v>2149998830662</v>
      </c>
    </row>
    <row r="267" spans="1:2" x14ac:dyDescent="0.2">
      <c r="A267">
        <v>3315</v>
      </c>
      <c r="B267" s="19">
        <v>2149999830663</v>
      </c>
    </row>
    <row r="268" spans="1:2" x14ac:dyDescent="0.2">
      <c r="A268">
        <v>3320</v>
      </c>
      <c r="B268" s="19">
        <v>2149995380662</v>
      </c>
    </row>
    <row r="269" spans="1:2" x14ac:dyDescent="0.2">
      <c r="A269">
        <v>3330</v>
      </c>
      <c r="B269" s="19">
        <v>2109999380663</v>
      </c>
    </row>
    <row r="270" spans="1:2" x14ac:dyDescent="0.2">
      <c r="A270">
        <v>3331</v>
      </c>
      <c r="B270" s="19">
        <v>2149990581103</v>
      </c>
    </row>
    <row r="271" spans="1:2" x14ac:dyDescent="0.2">
      <c r="A271">
        <v>3332</v>
      </c>
      <c r="B271" s="19">
        <v>2149999481102</v>
      </c>
    </row>
    <row r="272" spans="1:2" x14ac:dyDescent="0.2">
      <c r="A272">
        <v>3340</v>
      </c>
      <c r="B272" s="19">
        <v>2109992980662</v>
      </c>
    </row>
    <row r="273" spans="1:2" x14ac:dyDescent="0.2">
      <c r="A273">
        <v>3341</v>
      </c>
      <c r="B273" s="19">
        <v>2109991580662</v>
      </c>
    </row>
    <row r="274" spans="1:2" x14ac:dyDescent="0.2">
      <c r="A274">
        <v>3350</v>
      </c>
      <c r="B274" s="19">
        <v>2109990980662</v>
      </c>
    </row>
    <row r="275" spans="1:2" x14ac:dyDescent="0.2">
      <c r="A275">
        <v>3360</v>
      </c>
      <c r="B275" s="19">
        <v>2109996330662</v>
      </c>
    </row>
    <row r="276" spans="1:2" x14ac:dyDescent="0.2">
      <c r="A276">
        <v>3370</v>
      </c>
      <c r="B276" s="19">
        <v>2109992680662</v>
      </c>
    </row>
    <row r="277" spans="1:2" x14ac:dyDescent="0.2">
      <c r="A277">
        <v>3380</v>
      </c>
      <c r="B277" s="19">
        <v>2109992730662</v>
      </c>
    </row>
    <row r="278" spans="1:2" x14ac:dyDescent="0.2">
      <c r="A278">
        <v>3390</v>
      </c>
      <c r="B278" s="19">
        <v>2109993630662</v>
      </c>
    </row>
    <row r="279" spans="1:2" x14ac:dyDescent="0.2">
      <c r="A279">
        <v>3392</v>
      </c>
      <c r="B279" s="19">
        <v>2109997780663</v>
      </c>
    </row>
    <row r="280" spans="1:2" x14ac:dyDescent="0.2">
      <c r="A280">
        <v>4198</v>
      </c>
      <c r="B280" s="19">
        <v>2139998730442</v>
      </c>
    </row>
    <row r="281" spans="1:2" x14ac:dyDescent="0.2">
      <c r="A281">
        <v>3393</v>
      </c>
      <c r="B281" s="19">
        <v>2089997880332</v>
      </c>
    </row>
    <row r="282" spans="1:2" x14ac:dyDescent="0.2">
      <c r="A282">
        <v>3394</v>
      </c>
      <c r="B282" s="19">
        <v>2089990630332</v>
      </c>
    </row>
    <row r="283" spans="1:2" x14ac:dyDescent="0.2">
      <c r="A283">
        <v>3395</v>
      </c>
      <c r="B283" s="19">
        <v>2089996030332</v>
      </c>
    </row>
    <row r="284" spans="1:2" x14ac:dyDescent="0.2">
      <c r="A284">
        <v>3396</v>
      </c>
      <c r="B284" s="19">
        <v>2089991730232</v>
      </c>
    </row>
    <row r="285" spans="1:2" x14ac:dyDescent="0.2">
      <c r="A285">
        <v>3500</v>
      </c>
      <c r="B285" s="19">
        <v>2089990830332</v>
      </c>
    </row>
    <row r="286" spans="1:2" x14ac:dyDescent="0.2">
      <c r="A286">
        <v>3501</v>
      </c>
      <c r="B286" s="19">
        <v>2089995480332</v>
      </c>
    </row>
    <row r="287" spans="1:2" x14ac:dyDescent="0.2">
      <c r="A287">
        <v>3502</v>
      </c>
      <c r="B287" s="19">
        <v>2089989030332</v>
      </c>
    </row>
    <row r="288" spans="1:2" x14ac:dyDescent="0.2">
      <c r="A288">
        <v>3503</v>
      </c>
      <c r="B288" s="19">
        <v>2089990230332</v>
      </c>
    </row>
    <row r="289" spans="1:2" x14ac:dyDescent="0.2">
      <c r="A289">
        <v>3600</v>
      </c>
      <c r="B289" s="19">
        <v>2089999530232</v>
      </c>
    </row>
    <row r="290" spans="1:2" x14ac:dyDescent="0.2">
      <c r="A290">
        <v>3601</v>
      </c>
      <c r="B290" s="19">
        <v>2089994380232</v>
      </c>
    </row>
    <row r="291" spans="1:2" x14ac:dyDescent="0.2">
      <c r="A291">
        <v>3619</v>
      </c>
      <c r="B291" s="19">
        <v>2079997380232</v>
      </c>
    </row>
    <row r="292" spans="1:2" x14ac:dyDescent="0.2">
      <c r="A292">
        <v>3620</v>
      </c>
      <c r="B292" s="19">
        <v>2079997330232</v>
      </c>
    </row>
    <row r="293" spans="1:2" x14ac:dyDescent="0.2">
      <c r="A293">
        <v>3621</v>
      </c>
      <c r="B293" s="19">
        <v>2079989730232</v>
      </c>
    </row>
    <row r="294" spans="1:2" x14ac:dyDescent="0.2">
      <c r="A294">
        <v>3622</v>
      </c>
      <c r="B294" s="19">
        <v>2079993030232</v>
      </c>
    </row>
    <row r="295" spans="1:2" x14ac:dyDescent="0.2">
      <c r="A295">
        <v>3625</v>
      </c>
      <c r="B295" s="19">
        <v>2079988780132</v>
      </c>
    </row>
    <row r="296" spans="1:2" x14ac:dyDescent="0.2">
      <c r="A296">
        <v>4192</v>
      </c>
      <c r="B296" s="19">
        <v>2089990630232</v>
      </c>
    </row>
    <row r="297" spans="1:2" x14ac:dyDescent="0.2">
      <c r="A297">
        <v>3626</v>
      </c>
      <c r="B297" s="19">
        <v>2089989030232</v>
      </c>
    </row>
    <row r="298" spans="1:2" x14ac:dyDescent="0.2">
      <c r="A298">
        <v>3630</v>
      </c>
      <c r="B298" s="19">
        <v>2089987980232</v>
      </c>
    </row>
    <row r="299" spans="1:2" x14ac:dyDescent="0.2">
      <c r="A299">
        <v>3640</v>
      </c>
      <c r="B299" s="19">
        <v>2099988330232</v>
      </c>
    </row>
    <row r="300" spans="1:2" x14ac:dyDescent="0.2">
      <c r="A300">
        <v>3641</v>
      </c>
      <c r="B300" s="19">
        <v>2149993730232</v>
      </c>
    </row>
    <row r="301" spans="1:2" x14ac:dyDescent="0.2">
      <c r="A301">
        <v>3650</v>
      </c>
      <c r="B301" s="19">
        <v>2149992330232</v>
      </c>
    </row>
    <row r="302" spans="1:2" x14ac:dyDescent="0.2">
      <c r="A302">
        <v>3670</v>
      </c>
      <c r="B302" s="19">
        <v>2109992730233</v>
      </c>
    </row>
    <row r="303" spans="1:2" x14ac:dyDescent="0.2">
      <c r="A303">
        <v>3710</v>
      </c>
      <c r="B303" s="19">
        <v>2069994030133</v>
      </c>
    </row>
    <row r="304" spans="1:2" x14ac:dyDescent="0.2">
      <c r="A304">
        <v>3720</v>
      </c>
      <c r="B304" s="19">
        <v>2069989230133</v>
      </c>
    </row>
    <row r="305" spans="1:2" x14ac:dyDescent="0.2">
      <c r="A305">
        <v>3730</v>
      </c>
      <c r="B305" s="19">
        <v>2069989080132</v>
      </c>
    </row>
    <row r="306" spans="1:2" x14ac:dyDescent="0.2">
      <c r="A306">
        <v>3731</v>
      </c>
      <c r="B306" s="19">
        <v>2139989880132</v>
      </c>
    </row>
    <row r="307" spans="1:2" x14ac:dyDescent="0.2">
      <c r="A307">
        <v>2735</v>
      </c>
      <c r="B307" s="19">
        <v>2069991280132</v>
      </c>
    </row>
    <row r="308" spans="1:2" x14ac:dyDescent="0.2">
      <c r="A308">
        <v>2736</v>
      </c>
      <c r="B308" s="19">
        <v>2069993180132</v>
      </c>
    </row>
    <row r="309" spans="1:2" x14ac:dyDescent="0.2">
      <c r="A309">
        <v>3740</v>
      </c>
      <c r="B309" s="19">
        <v>2079995780132</v>
      </c>
    </row>
    <row r="310" spans="1:2" x14ac:dyDescent="0.2">
      <c r="A310">
        <v>3745</v>
      </c>
      <c r="B310" s="19">
        <v>2079992230132</v>
      </c>
    </row>
    <row r="311" spans="1:2" x14ac:dyDescent="0.2">
      <c r="A311">
        <v>3746</v>
      </c>
      <c r="B311" s="19">
        <v>2089998630132</v>
      </c>
    </row>
    <row r="312" spans="1:2" x14ac:dyDescent="0.2">
      <c r="A312">
        <v>4182</v>
      </c>
      <c r="B312" s="19">
        <v>2079994930132</v>
      </c>
    </row>
    <row r="313" spans="1:2" x14ac:dyDescent="0.2">
      <c r="A313">
        <v>4183</v>
      </c>
      <c r="B313" s="19">
        <v>2079989780132</v>
      </c>
    </row>
    <row r="314" spans="1:2" x14ac:dyDescent="0.2">
      <c r="A314">
        <v>3747</v>
      </c>
      <c r="B314" s="19">
        <v>2089990080132</v>
      </c>
    </row>
    <row r="315" spans="1:2" x14ac:dyDescent="0.2">
      <c r="A315">
        <v>3748</v>
      </c>
      <c r="B315" s="19">
        <v>2079989530132</v>
      </c>
    </row>
    <row r="316" spans="1:2" x14ac:dyDescent="0.2">
      <c r="A316">
        <v>4179</v>
      </c>
      <c r="B316" s="19">
        <v>2079994730132</v>
      </c>
    </row>
    <row r="317" spans="1:2" x14ac:dyDescent="0.2">
      <c r="A317">
        <v>3749</v>
      </c>
      <c r="B317" s="19">
        <v>2079994680132</v>
      </c>
    </row>
    <row r="318" spans="1:2" x14ac:dyDescent="0.2">
      <c r="A318">
        <v>4180</v>
      </c>
      <c r="B318" s="19">
        <v>2079994480132</v>
      </c>
    </row>
    <row r="319" spans="1:2" x14ac:dyDescent="0.2">
      <c r="A319">
        <v>3750</v>
      </c>
      <c r="B319" s="19">
        <v>2079987580132</v>
      </c>
    </row>
    <row r="320" spans="1:2" x14ac:dyDescent="0.2">
      <c r="A320">
        <v>3751</v>
      </c>
      <c r="B320" s="19">
        <v>2079992180132</v>
      </c>
    </row>
    <row r="321" spans="1:2" x14ac:dyDescent="0.2">
      <c r="A321">
        <v>3752</v>
      </c>
      <c r="B321" s="19">
        <v>2079996130132</v>
      </c>
    </row>
    <row r="322" spans="1:2" x14ac:dyDescent="0.2">
      <c r="A322">
        <v>3753</v>
      </c>
      <c r="B322" s="19">
        <v>2079994780132</v>
      </c>
    </row>
    <row r="323" spans="1:2" x14ac:dyDescent="0.2">
      <c r="A323">
        <v>3754</v>
      </c>
      <c r="B323" s="19">
        <v>2079990330132</v>
      </c>
    </row>
    <row r="324" spans="1:2" x14ac:dyDescent="0.2">
      <c r="A324">
        <v>3755</v>
      </c>
      <c r="B324" s="19">
        <v>2089990630132</v>
      </c>
    </row>
    <row r="325" spans="1:2" x14ac:dyDescent="0.2">
      <c r="A325">
        <v>3756</v>
      </c>
      <c r="B325" s="19">
        <v>2089996030132</v>
      </c>
    </row>
    <row r="326" spans="1:2" x14ac:dyDescent="0.2">
      <c r="A326">
        <v>3779</v>
      </c>
      <c r="B326" s="19">
        <v>2089990230132</v>
      </c>
    </row>
    <row r="327" spans="1:2" x14ac:dyDescent="0.2">
      <c r="A327">
        <v>3780</v>
      </c>
      <c r="B327" s="19">
        <v>2089989930132</v>
      </c>
    </row>
    <row r="328" spans="1:2" x14ac:dyDescent="0.2">
      <c r="A328">
        <v>3800</v>
      </c>
      <c r="B328" s="19">
        <v>2089998380132</v>
      </c>
    </row>
    <row r="329" spans="1:2" x14ac:dyDescent="0.2">
      <c r="A329">
        <v>3810</v>
      </c>
      <c r="B329" s="19">
        <v>2089998480132</v>
      </c>
    </row>
    <row r="330" spans="1:2" x14ac:dyDescent="0.2">
      <c r="A330">
        <v>3811</v>
      </c>
      <c r="B330" s="19">
        <v>2089999130132</v>
      </c>
    </row>
    <row r="331" spans="1:2" x14ac:dyDescent="0.2">
      <c r="A331">
        <v>3830</v>
      </c>
      <c r="B331" s="19">
        <v>2089995230132</v>
      </c>
    </row>
    <row r="332" spans="1:2" x14ac:dyDescent="0.2">
      <c r="A332">
        <v>3840</v>
      </c>
      <c r="B332" s="19">
        <v>2089995730132</v>
      </c>
    </row>
    <row r="333" spans="1:2" x14ac:dyDescent="0.2">
      <c r="A333">
        <v>3860</v>
      </c>
      <c r="B333" s="19">
        <v>2089989480132</v>
      </c>
    </row>
    <row r="334" spans="1:2" x14ac:dyDescent="0.2">
      <c r="A334">
        <v>3861</v>
      </c>
      <c r="B334" s="19">
        <v>2089994330132</v>
      </c>
    </row>
    <row r="335" spans="1:2" x14ac:dyDescent="0.2">
      <c r="A335">
        <v>3880</v>
      </c>
      <c r="B335" s="19">
        <v>2089994880132</v>
      </c>
    </row>
    <row r="336" spans="1:2" x14ac:dyDescent="0.2">
      <c r="A336">
        <v>3890</v>
      </c>
      <c r="B336" s="19">
        <v>2089988830132</v>
      </c>
    </row>
    <row r="337" spans="1:2" x14ac:dyDescent="0.2">
      <c r="A337">
        <v>3891</v>
      </c>
      <c r="B337" s="19">
        <v>2089993130132</v>
      </c>
    </row>
    <row r="338" spans="1:2" x14ac:dyDescent="0.2">
      <c r="A338">
        <v>3892</v>
      </c>
      <c r="B338" s="19">
        <v>2089998880232</v>
      </c>
    </row>
    <row r="339" spans="1:2" x14ac:dyDescent="0.2">
      <c r="A339">
        <v>3910</v>
      </c>
      <c r="B339" s="19">
        <v>2089999530132</v>
      </c>
    </row>
    <row r="340" spans="1:2" x14ac:dyDescent="0.2">
      <c r="A340">
        <v>3920</v>
      </c>
      <c r="B340" s="19">
        <v>2099997580132</v>
      </c>
    </row>
    <row r="341" spans="1:2" x14ac:dyDescent="0.2">
      <c r="A341">
        <v>3930</v>
      </c>
      <c r="B341" s="19">
        <v>2099987480132</v>
      </c>
    </row>
    <row r="342" spans="1:2" x14ac:dyDescent="0.2">
      <c r="A342">
        <v>3940</v>
      </c>
      <c r="B342" s="19">
        <v>2099997180132</v>
      </c>
    </row>
    <row r="343" spans="1:2" x14ac:dyDescent="0.2">
      <c r="A343">
        <v>3950</v>
      </c>
      <c r="B343" s="19">
        <v>2099987930132</v>
      </c>
    </row>
    <row r="344" spans="1:2" x14ac:dyDescent="0.2">
      <c r="A344">
        <v>3960</v>
      </c>
      <c r="B344" s="19">
        <v>2099994980132</v>
      </c>
    </row>
    <row r="345" spans="1:2" x14ac:dyDescent="0.2">
      <c r="A345">
        <v>3965</v>
      </c>
      <c r="B345" s="19">
        <v>2099994830132</v>
      </c>
    </row>
    <row r="346" spans="1:2" x14ac:dyDescent="0.2">
      <c r="A346">
        <v>3966</v>
      </c>
      <c r="B346" s="19">
        <v>2099995980132</v>
      </c>
    </row>
    <row r="347" spans="1:2" x14ac:dyDescent="0.2">
      <c r="A347">
        <v>3980</v>
      </c>
      <c r="B347" s="19">
        <v>2099991380132</v>
      </c>
    </row>
    <row r="348" spans="1:2" x14ac:dyDescent="0.2">
      <c r="A348">
        <v>3990</v>
      </c>
      <c r="B348" s="19">
        <v>2099994530132</v>
      </c>
    </row>
    <row r="349" spans="1:2" x14ac:dyDescent="0.2">
      <c r="A349">
        <v>4000</v>
      </c>
      <c r="B349" s="19">
        <v>2149987530132</v>
      </c>
    </row>
    <row r="350" spans="1:2" x14ac:dyDescent="0.2">
      <c r="A350">
        <v>4010</v>
      </c>
      <c r="B350" s="19">
        <v>2149995530132</v>
      </c>
    </row>
    <row r="351" spans="1:2" x14ac:dyDescent="0.2">
      <c r="A351">
        <v>4020</v>
      </c>
      <c r="B351" s="19">
        <v>2149991780132</v>
      </c>
    </row>
    <row r="352" spans="1:2" x14ac:dyDescent="0.2">
      <c r="A352">
        <v>4030</v>
      </c>
      <c r="B352" s="19">
        <v>2149995330132</v>
      </c>
    </row>
    <row r="353" spans="1:2" x14ac:dyDescent="0.2">
      <c r="A353">
        <v>4031</v>
      </c>
      <c r="B353" s="19">
        <v>2149987330132</v>
      </c>
    </row>
    <row r="354" spans="1:2" x14ac:dyDescent="0.2">
      <c r="A354">
        <v>4040</v>
      </c>
      <c r="B354" s="19">
        <v>2149991880132</v>
      </c>
    </row>
    <row r="355" spans="1:2" x14ac:dyDescent="0.2">
      <c r="A355">
        <v>4060</v>
      </c>
      <c r="B355" s="19">
        <v>2109992980132</v>
      </c>
    </row>
    <row r="356" spans="1:2" x14ac:dyDescent="0.2">
      <c r="A356">
        <v>4070</v>
      </c>
      <c r="B356" s="19">
        <v>2149991480132</v>
      </c>
    </row>
    <row r="357" spans="1:2" x14ac:dyDescent="0.2">
      <c r="A357">
        <v>4080</v>
      </c>
      <c r="B357" s="19">
        <v>2109990980132</v>
      </c>
    </row>
    <row r="358" spans="1:2" x14ac:dyDescent="0.2">
      <c r="A358">
        <v>4090</v>
      </c>
      <c r="B358" s="19">
        <v>2109996330132</v>
      </c>
    </row>
    <row r="359" spans="1:2" x14ac:dyDescent="0.2">
      <c r="A359">
        <v>4100</v>
      </c>
      <c r="B359" s="19">
        <v>2109992680132</v>
      </c>
    </row>
    <row r="360" spans="1:2" x14ac:dyDescent="0.2">
      <c r="A360">
        <v>4101</v>
      </c>
      <c r="B360" s="19">
        <v>2079988280132</v>
      </c>
    </row>
    <row r="361" spans="1:2" x14ac:dyDescent="0.2">
      <c r="A361">
        <v>4103</v>
      </c>
      <c r="B361" s="19">
        <v>2149992630132</v>
      </c>
    </row>
    <row r="362" spans="1:2" x14ac:dyDescent="0.2">
      <c r="A362">
        <v>4104</v>
      </c>
      <c r="B362" s="19">
        <v>2079997080132</v>
      </c>
    </row>
    <row r="363" spans="1:2" x14ac:dyDescent="0.2">
      <c r="A363">
        <v>4105</v>
      </c>
      <c r="B363" s="19">
        <v>2079990680132</v>
      </c>
    </row>
    <row r="364" spans="1:2" x14ac:dyDescent="0.2">
      <c r="A364">
        <v>4106</v>
      </c>
      <c r="B364" s="19">
        <v>2089997880132</v>
      </c>
    </row>
    <row r="365" spans="1:2" x14ac:dyDescent="0.2">
      <c r="A365">
        <v>4107</v>
      </c>
      <c r="B365" s="19">
        <v>2089987880132</v>
      </c>
    </row>
    <row r="366" spans="1:2" x14ac:dyDescent="0.2">
      <c r="A366">
        <v>4108</v>
      </c>
      <c r="B366" s="19">
        <v>2149997230232</v>
      </c>
    </row>
    <row r="367" spans="1:2" x14ac:dyDescent="0.2">
      <c r="A367">
        <v>4109</v>
      </c>
      <c r="B367" s="19">
        <v>2109999380232</v>
      </c>
    </row>
    <row r="368" spans="1:2" x14ac:dyDescent="0.2">
      <c r="A368">
        <v>4184</v>
      </c>
      <c r="B368" s="19">
        <v>2089997830132</v>
      </c>
    </row>
    <row r="369" spans="1:2" x14ac:dyDescent="0.2">
      <c r="A369">
        <v>4185</v>
      </c>
      <c r="B369" s="19">
        <v>2079997030132</v>
      </c>
    </row>
    <row r="370" spans="1:2" x14ac:dyDescent="0.2">
      <c r="A370">
        <v>4199</v>
      </c>
      <c r="B370" s="19">
        <v>2149999830132</v>
      </c>
    </row>
    <row r="371" spans="1:2" x14ac:dyDescent="0.2">
      <c r="A371">
        <v>4110</v>
      </c>
      <c r="B371" s="19">
        <v>2109990880132</v>
      </c>
    </row>
    <row r="372" spans="1:2" x14ac:dyDescent="0.2">
      <c r="A372">
        <v>4111</v>
      </c>
      <c r="B372" s="19">
        <v>2109999630132</v>
      </c>
    </row>
    <row r="373" spans="1:2" x14ac:dyDescent="0.2">
      <c r="A373">
        <v>4112</v>
      </c>
      <c r="B373" s="19">
        <v>2109991680132</v>
      </c>
    </row>
    <row r="374" spans="1:2" x14ac:dyDescent="0.2">
      <c r="A374">
        <v>4196</v>
      </c>
      <c r="B374" s="19">
        <v>2109998680232</v>
      </c>
    </row>
    <row r="375" spans="1:2" x14ac:dyDescent="0.2">
      <c r="A375">
        <v>4113</v>
      </c>
      <c r="B375" s="19">
        <v>2109998130132</v>
      </c>
    </row>
    <row r="376" spans="1:2" x14ac:dyDescent="0.2">
      <c r="A376">
        <v>4114</v>
      </c>
      <c r="B376" s="19">
        <v>2109997780132</v>
      </c>
    </row>
    <row r="377" spans="1:2" x14ac:dyDescent="0.2">
      <c r="A377">
        <v>4115</v>
      </c>
      <c r="B377" s="19">
        <v>2109996580132</v>
      </c>
    </row>
    <row r="378" spans="1:2" x14ac:dyDescent="0.2">
      <c r="A378">
        <v>4191</v>
      </c>
      <c r="B378" s="19">
        <v>2109993630232</v>
      </c>
    </row>
    <row r="379" spans="1:2" x14ac:dyDescent="0.2">
      <c r="A379">
        <v>4190</v>
      </c>
      <c r="B379" s="19">
        <v>2109999030132</v>
      </c>
    </row>
    <row r="380" spans="1:2" x14ac:dyDescent="0.2">
      <c r="A380">
        <v>4116</v>
      </c>
      <c r="B380" s="19">
        <v>2109996930132</v>
      </c>
    </row>
    <row r="381" spans="1:2" x14ac:dyDescent="0.2">
      <c r="A381">
        <v>4118</v>
      </c>
      <c r="B381" s="19">
        <v>2069999730152</v>
      </c>
    </row>
    <row r="382" spans="1:2" x14ac:dyDescent="0.2">
      <c r="A382">
        <v>4119</v>
      </c>
      <c r="B382" s="19">
        <v>2089999580132</v>
      </c>
    </row>
    <row r="383" spans="1:2" x14ac:dyDescent="0.2">
      <c r="A383">
        <v>4120</v>
      </c>
      <c r="B383" s="19">
        <v>2089999980132</v>
      </c>
    </row>
    <row r="384" spans="1:2" x14ac:dyDescent="0.2">
      <c r="A384">
        <v>4121</v>
      </c>
      <c r="B384" s="19">
        <v>2139999230132</v>
      </c>
    </row>
    <row r="385" spans="1:2" x14ac:dyDescent="0.2">
      <c r="A385">
        <v>4122</v>
      </c>
      <c r="B385" s="19">
        <v>2069999080132</v>
      </c>
    </row>
    <row r="386" spans="1:2" x14ac:dyDescent="0.2">
      <c r="A386">
        <v>4195</v>
      </c>
      <c r="B386" s="19">
        <v>2069994080132</v>
      </c>
    </row>
    <row r="387" spans="1:2" x14ac:dyDescent="0.2">
      <c r="A387">
        <v>4123</v>
      </c>
      <c r="B387" s="19">
        <v>2089998430152</v>
      </c>
    </row>
    <row r="388" spans="1:2" x14ac:dyDescent="0.2">
      <c r="A388">
        <v>4124</v>
      </c>
      <c r="B388" s="19">
        <v>2069998280132</v>
      </c>
    </row>
    <row r="389" spans="1:2" x14ac:dyDescent="0.2">
      <c r="A389">
        <v>4125</v>
      </c>
      <c r="B389" s="19">
        <v>2099998230132</v>
      </c>
    </row>
    <row r="390" spans="1:2" x14ac:dyDescent="0.2">
      <c r="A390">
        <v>4126</v>
      </c>
      <c r="B390" s="19">
        <v>2069998080132</v>
      </c>
    </row>
    <row r="391" spans="1:2" x14ac:dyDescent="0.2">
      <c r="A391">
        <v>4127</v>
      </c>
      <c r="B391" s="19">
        <v>2069997680152</v>
      </c>
    </row>
    <row r="392" spans="1:2" x14ac:dyDescent="0.2">
      <c r="A392">
        <v>4128</v>
      </c>
      <c r="B392" s="19">
        <v>2089997630152</v>
      </c>
    </row>
    <row r="393" spans="1:2" x14ac:dyDescent="0.2">
      <c r="A393">
        <v>4129</v>
      </c>
      <c r="B393" s="19">
        <v>2089997530132</v>
      </c>
    </row>
    <row r="394" spans="1:2" x14ac:dyDescent="0.2">
      <c r="A394">
        <v>4130</v>
      </c>
      <c r="B394" s="19">
        <v>2089997280153</v>
      </c>
    </row>
    <row r="395" spans="1:2" x14ac:dyDescent="0.2">
      <c r="A395">
        <v>4193</v>
      </c>
      <c r="B395" s="19">
        <v>2089999280042</v>
      </c>
    </row>
    <row r="396" spans="1:2" x14ac:dyDescent="0.2">
      <c r="A396">
        <v>4186</v>
      </c>
      <c r="B396" s="19">
        <v>2089996530132</v>
      </c>
    </row>
    <row r="397" spans="1:2" x14ac:dyDescent="0.2">
      <c r="A397">
        <v>4187</v>
      </c>
      <c r="B397" s="19">
        <v>2089998780132</v>
      </c>
    </row>
    <row r="398" spans="1:2" x14ac:dyDescent="0.2">
      <c r="A398">
        <v>4188</v>
      </c>
      <c r="B398" s="19">
        <v>2089997130132</v>
      </c>
    </row>
    <row r="399" spans="1:2" x14ac:dyDescent="0.2">
      <c r="A399">
        <v>4131</v>
      </c>
      <c r="B399" s="19">
        <v>2089996830232</v>
      </c>
    </row>
    <row r="400" spans="1:2" x14ac:dyDescent="0.2">
      <c r="A400">
        <v>4132</v>
      </c>
      <c r="B400" s="19">
        <v>2089996780132</v>
      </c>
    </row>
    <row r="401" spans="1:2" x14ac:dyDescent="0.2">
      <c r="A401">
        <v>4133</v>
      </c>
      <c r="B401" s="19">
        <v>2089996680232</v>
      </c>
    </row>
    <row r="402" spans="1:2" x14ac:dyDescent="0.2">
      <c r="A402">
        <v>4134</v>
      </c>
      <c r="B402" s="19">
        <v>2069996630152</v>
      </c>
    </row>
    <row r="403" spans="1:2" x14ac:dyDescent="0.2">
      <c r="A403">
        <v>4135</v>
      </c>
      <c r="B403" s="19">
        <v>2089996480152</v>
      </c>
    </row>
    <row r="404" spans="1:2" x14ac:dyDescent="0.2">
      <c r="A404">
        <v>4136</v>
      </c>
      <c r="B404" s="19">
        <v>2139996430152</v>
      </c>
    </row>
    <row r="405" spans="1:2" x14ac:dyDescent="0.2">
      <c r="A405">
        <v>4137</v>
      </c>
      <c r="B405" s="19">
        <v>2069996280152</v>
      </c>
    </row>
    <row r="406" spans="1:2" x14ac:dyDescent="0.2">
      <c r="A406">
        <v>4138</v>
      </c>
      <c r="B406" s="19">
        <v>2139996180132</v>
      </c>
    </row>
    <row r="407" spans="1:2" x14ac:dyDescent="0.2">
      <c r="A407">
        <v>4139</v>
      </c>
      <c r="B407" s="19">
        <v>2069995130132</v>
      </c>
    </row>
    <row r="408" spans="1:2" x14ac:dyDescent="0.2">
      <c r="A408">
        <v>4140</v>
      </c>
      <c r="B408" s="19">
        <v>2139995680132</v>
      </c>
    </row>
    <row r="409" spans="1:2" x14ac:dyDescent="0.2">
      <c r="A409">
        <v>4141</v>
      </c>
      <c r="B409" s="19">
        <v>2099995080152</v>
      </c>
    </row>
    <row r="410" spans="1:2" x14ac:dyDescent="0.2">
      <c r="A410">
        <v>4142</v>
      </c>
      <c r="B410" s="19">
        <v>2089995030132</v>
      </c>
    </row>
    <row r="411" spans="1:2" x14ac:dyDescent="0.2">
      <c r="A411">
        <v>4143</v>
      </c>
      <c r="B411" s="19">
        <v>2089994630152</v>
      </c>
    </row>
    <row r="412" spans="1:2" x14ac:dyDescent="0.2">
      <c r="A412">
        <v>4144</v>
      </c>
      <c r="B412" s="19">
        <v>2069994580132</v>
      </c>
    </row>
    <row r="413" spans="1:2" x14ac:dyDescent="0.2">
      <c r="A413">
        <v>4145</v>
      </c>
      <c r="B413" s="19">
        <v>2089995630132</v>
      </c>
    </row>
    <row r="414" spans="1:2" x14ac:dyDescent="0.2">
      <c r="A414">
        <v>4146</v>
      </c>
      <c r="B414" s="19">
        <v>2069994430152</v>
      </c>
    </row>
    <row r="415" spans="1:2" x14ac:dyDescent="0.2">
      <c r="A415">
        <v>4147</v>
      </c>
      <c r="B415" s="19">
        <v>2089993980152</v>
      </c>
    </row>
    <row r="416" spans="1:2" x14ac:dyDescent="0.2">
      <c r="A416">
        <v>4148</v>
      </c>
      <c r="B416" s="19">
        <v>2069993880132</v>
      </c>
    </row>
    <row r="417" spans="1:2" x14ac:dyDescent="0.2">
      <c r="A417">
        <v>4178</v>
      </c>
      <c r="B417" s="19">
        <v>2069990930132</v>
      </c>
    </row>
    <row r="418" spans="1:2" x14ac:dyDescent="0.2">
      <c r="A418">
        <v>4149</v>
      </c>
      <c r="B418" s="19">
        <v>2089994280132</v>
      </c>
    </row>
    <row r="419" spans="1:2" x14ac:dyDescent="0.2">
      <c r="A419">
        <v>4150</v>
      </c>
      <c r="B419" s="19">
        <v>2079993680152</v>
      </c>
    </row>
    <row r="420" spans="1:2" x14ac:dyDescent="0.2">
      <c r="A420">
        <v>4151</v>
      </c>
      <c r="B420" s="19">
        <v>2099991230132</v>
      </c>
    </row>
    <row r="421" spans="1:2" x14ac:dyDescent="0.2">
      <c r="A421">
        <v>4152</v>
      </c>
      <c r="B421" s="19">
        <v>2079992430132</v>
      </c>
    </row>
    <row r="422" spans="1:2" x14ac:dyDescent="0.2">
      <c r="A422">
        <v>4153</v>
      </c>
      <c r="B422" s="19">
        <v>2069992130132</v>
      </c>
    </row>
    <row r="423" spans="1:2" x14ac:dyDescent="0.2">
      <c r="A423">
        <v>4154</v>
      </c>
      <c r="B423" s="19">
        <v>2089992080132</v>
      </c>
    </row>
    <row r="424" spans="1:2" x14ac:dyDescent="0.2">
      <c r="A424">
        <v>4155</v>
      </c>
      <c r="B424" s="19">
        <v>2089992030152</v>
      </c>
    </row>
    <row r="425" spans="1:2" x14ac:dyDescent="0.2">
      <c r="A425">
        <v>4156</v>
      </c>
      <c r="B425" s="19">
        <v>2079991630132</v>
      </c>
    </row>
    <row r="426" spans="1:2" x14ac:dyDescent="0.2">
      <c r="A426">
        <v>4157</v>
      </c>
      <c r="B426" s="19">
        <v>2099991530133</v>
      </c>
    </row>
    <row r="427" spans="1:2" x14ac:dyDescent="0.2">
      <c r="A427">
        <v>4158</v>
      </c>
      <c r="B427" s="19">
        <v>2139991430132</v>
      </c>
    </row>
    <row r="428" spans="1:2" x14ac:dyDescent="0.2">
      <c r="A428">
        <v>4159</v>
      </c>
      <c r="B428" s="19">
        <v>2089991180152</v>
      </c>
    </row>
    <row r="429" spans="1:2" x14ac:dyDescent="0.2">
      <c r="A429">
        <v>4160</v>
      </c>
      <c r="B429" s="19">
        <v>2099991130132</v>
      </c>
    </row>
    <row r="430" spans="1:2" x14ac:dyDescent="0.2">
      <c r="A430">
        <v>4161</v>
      </c>
      <c r="B430" s="19">
        <v>2099991030132</v>
      </c>
    </row>
    <row r="431" spans="1:2" x14ac:dyDescent="0.2">
      <c r="A431">
        <v>4162</v>
      </c>
      <c r="B431" s="19">
        <v>2069990130132</v>
      </c>
    </row>
    <row r="432" spans="1:2" x14ac:dyDescent="0.2">
      <c r="A432">
        <v>4163</v>
      </c>
      <c r="B432" s="19">
        <v>2069990030132</v>
      </c>
    </row>
    <row r="433" spans="1:2" x14ac:dyDescent="0.2">
      <c r="A433">
        <v>4164</v>
      </c>
      <c r="B433" s="19">
        <v>2079989680132</v>
      </c>
    </row>
    <row r="434" spans="1:2" x14ac:dyDescent="0.2">
      <c r="A434">
        <v>4165</v>
      </c>
      <c r="B434" s="19">
        <v>2089989330132</v>
      </c>
    </row>
    <row r="435" spans="1:2" x14ac:dyDescent="0.2">
      <c r="A435">
        <v>4166</v>
      </c>
      <c r="B435" s="19">
        <v>2069989430132</v>
      </c>
    </row>
    <row r="436" spans="1:2" x14ac:dyDescent="0.2">
      <c r="A436">
        <v>4167</v>
      </c>
      <c r="B436" s="19">
        <v>2089988980132</v>
      </c>
    </row>
    <row r="437" spans="1:2" x14ac:dyDescent="0.2">
      <c r="A437">
        <v>4168</v>
      </c>
      <c r="B437" s="19">
        <v>2089988630132</v>
      </c>
    </row>
    <row r="438" spans="1:2" x14ac:dyDescent="0.2">
      <c r="A438">
        <v>4169</v>
      </c>
      <c r="B438" s="19">
        <v>2089987830152</v>
      </c>
    </row>
    <row r="439" spans="1:2" x14ac:dyDescent="0.2">
      <c r="A439">
        <v>4170</v>
      </c>
      <c r="B439" s="19">
        <v>2069987780152</v>
      </c>
    </row>
    <row r="440" spans="1:2" x14ac:dyDescent="0.2">
      <c r="A440">
        <v>4171</v>
      </c>
      <c r="B440" s="19">
        <v>2099987430132</v>
      </c>
    </row>
    <row r="441" spans="1:2" x14ac:dyDescent="0.2">
      <c r="A441">
        <v>4172</v>
      </c>
      <c r="B441" s="19">
        <v>2139995830132</v>
      </c>
    </row>
    <row r="442" spans="1:2" x14ac:dyDescent="0.2">
      <c r="A442">
        <v>4181</v>
      </c>
      <c r="B442" s="19">
        <v>2079992280132</v>
      </c>
    </row>
    <row r="443" spans="1:2" x14ac:dyDescent="0.2">
      <c r="A443">
        <v>4173</v>
      </c>
      <c r="B443" s="19">
        <v>2079998530132</v>
      </c>
    </row>
    <row r="444" spans="1:2" x14ac:dyDescent="0.2">
      <c r="A444">
        <v>4174</v>
      </c>
      <c r="B444" s="19">
        <v>2079995180132</v>
      </c>
    </row>
    <row r="445" spans="1:2" x14ac:dyDescent="0.2">
      <c r="A445">
        <v>4175</v>
      </c>
      <c r="B445" s="19">
        <v>2079993430132</v>
      </c>
    </row>
    <row r="446" spans="1:2" x14ac:dyDescent="0.2">
      <c r="A446">
        <v>4176</v>
      </c>
      <c r="B446" s="19">
        <v>2079990280132</v>
      </c>
    </row>
    <row r="447" spans="1:2" x14ac:dyDescent="0.2">
      <c r="A447">
        <v>4177</v>
      </c>
      <c r="B447" s="19">
        <v>2079987630132</v>
      </c>
    </row>
    <row r="448" spans="1:2" x14ac:dyDescent="0.2">
      <c r="A448">
        <v>4200</v>
      </c>
      <c r="B448" s="19">
        <v>2109987230232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3"/>
  <dimension ref="A1:P50"/>
  <sheetViews>
    <sheetView showGridLines="0" zoomScaleNormal="100" workbookViewId="0">
      <selection activeCell="C8" sqref="C8"/>
    </sheetView>
  </sheetViews>
  <sheetFormatPr baseColWidth="10" defaultColWidth="9.28515625" defaultRowHeight="10.199999999999999" x14ac:dyDescent="0.2"/>
  <cols>
    <col min="1" max="1" width="7.42578125" style="10" customWidth="1"/>
    <col min="2" max="2" width="7.7109375" style="10" bestFit="1" customWidth="1"/>
    <col min="3" max="3" width="10.42578125" style="10" customWidth="1"/>
    <col min="4" max="4" width="15" style="10" customWidth="1"/>
    <col min="5" max="5" width="15.42578125" style="10" customWidth="1"/>
    <col min="6" max="6" width="16.28515625" style="11" customWidth="1"/>
    <col min="7" max="7" width="25" style="80" customWidth="1"/>
    <col min="8" max="8" width="22.7109375" style="80" customWidth="1"/>
    <col min="9" max="9" width="30.42578125" style="10" bestFit="1" customWidth="1"/>
    <col min="10" max="10" width="13.7109375" style="10" customWidth="1"/>
    <col min="11" max="11" width="12.140625" style="12" bestFit="1" customWidth="1"/>
    <col min="20" max="20" width="12.140625" bestFit="1" customWidth="1"/>
  </cols>
  <sheetData>
    <row r="1" spans="1:16" x14ac:dyDescent="0.2">
      <c r="A1"/>
      <c r="B1"/>
      <c r="C1"/>
      <c r="D1"/>
      <c r="E1"/>
      <c r="F1" s="4"/>
      <c r="G1" s="79"/>
      <c r="H1" s="79"/>
      <c r="I1"/>
      <c r="J1"/>
      <c r="K1"/>
    </row>
    <row r="2" spans="1:16" ht="10.8" thickBot="1" x14ac:dyDescent="0.25">
      <c r="A2"/>
      <c r="B2"/>
      <c r="C2"/>
      <c r="D2"/>
      <c r="E2"/>
      <c r="F2" s="4"/>
      <c r="G2" s="79"/>
      <c r="H2" s="79"/>
      <c r="I2"/>
      <c r="J2"/>
      <c r="K2"/>
    </row>
    <row r="3" spans="1:16" ht="12" customHeight="1" x14ac:dyDescent="0.2">
      <c r="A3" t="s">
        <v>9222</v>
      </c>
      <c r="B3" s="234" t="s">
        <v>492</v>
      </c>
      <c r="C3" s="234" t="s">
        <v>493</v>
      </c>
      <c r="D3" s="62" t="s">
        <v>516</v>
      </c>
      <c r="E3" s="62"/>
      <c r="F3" s="236" t="s">
        <v>1063</v>
      </c>
      <c r="G3" s="62" t="s">
        <v>520</v>
      </c>
      <c r="H3" s="62"/>
      <c r="I3" s="236" t="s">
        <v>6597</v>
      </c>
      <c r="J3" s="236" t="s">
        <v>6598</v>
      </c>
      <c r="K3" s="236" t="s">
        <v>7559</v>
      </c>
      <c r="L3" t="s">
        <v>9222</v>
      </c>
      <c r="M3" t="s">
        <v>9222</v>
      </c>
      <c r="P3" s="77"/>
    </row>
    <row r="4" spans="1:16" ht="10.8" thickBot="1" x14ac:dyDescent="0.25">
      <c r="A4"/>
      <c r="B4" s="235"/>
      <c r="C4" s="235"/>
      <c r="D4" s="69" t="s">
        <v>519</v>
      </c>
      <c r="E4" s="69" t="s">
        <v>518</v>
      </c>
      <c r="F4" s="237"/>
      <c r="G4" s="61" t="s">
        <v>517</v>
      </c>
      <c r="H4" s="61" t="s">
        <v>521</v>
      </c>
      <c r="I4" s="237"/>
      <c r="J4" s="237"/>
      <c r="K4" s="237"/>
    </row>
    <row r="5" spans="1:16" x14ac:dyDescent="0.2">
      <c r="A5">
        <f>COUNTIF(B:B,B5)</f>
        <v>1</v>
      </c>
      <c r="B5" s="205">
        <v>50001</v>
      </c>
      <c r="C5" s="206" t="s">
        <v>12349</v>
      </c>
      <c r="D5" s="64">
        <f>VLOOKUP(G5,BARRAS!$C:$E,2,0)</f>
        <v>2079997030132</v>
      </c>
      <c r="E5" s="64">
        <f>VLOOKUP(H5,BARRAS!$C:$E,2,0)</f>
        <v>2079997080132</v>
      </c>
      <c r="F5" s="207">
        <v>0</v>
      </c>
      <c r="G5" s="208" t="s">
        <v>2725</v>
      </c>
      <c r="H5" s="209" t="s">
        <v>187</v>
      </c>
      <c r="I5" s="210" t="s">
        <v>501</v>
      </c>
      <c r="J5" s="211" t="s">
        <v>6589</v>
      </c>
      <c r="K5" s="212"/>
    </row>
    <row r="6" spans="1:16" x14ac:dyDescent="0.2">
      <c r="A6">
        <f>COUNTIF(B:B,B6)</f>
        <v>1</v>
      </c>
      <c r="B6" s="205">
        <v>2185</v>
      </c>
      <c r="C6" s="206" t="s">
        <v>13016</v>
      </c>
      <c r="D6" s="64">
        <f>VLOOKUP(G6,BARRAS!$C:$E,2,0)</f>
        <v>2089999980662</v>
      </c>
      <c r="E6" s="64">
        <f>VLOOKUP(H6,BARRAS!$C:$E,2,0)</f>
        <v>2089991180662</v>
      </c>
      <c r="F6" s="207">
        <v>1.04E-2</v>
      </c>
      <c r="G6" s="208" t="s">
        <v>84</v>
      </c>
      <c r="H6" s="209" t="s">
        <v>89</v>
      </c>
      <c r="I6" s="210" t="str">
        <f>IF(RIGHT(G6,3)=RIGHT(H6,3),"LÍNEA","TRANSFORMADOR")</f>
        <v>LÍNEA</v>
      </c>
      <c r="J6" s="211" t="s">
        <v>6589</v>
      </c>
      <c r="K6" s="212" t="s">
        <v>1670</v>
      </c>
    </row>
    <row r="7" spans="1:16" x14ac:dyDescent="0.2">
      <c r="A7">
        <f>COUNTIF(B:B,B7)</f>
        <v>1</v>
      </c>
      <c r="B7" s="205">
        <v>3697</v>
      </c>
      <c r="C7" s="206" t="s">
        <v>13015</v>
      </c>
      <c r="D7" s="64">
        <f>VLOOKUP(G7,BARRAS!$C:$E,2,0)</f>
        <v>2089991180152</v>
      </c>
      <c r="E7" s="64">
        <f>VLOOKUP(H7,BARRAS!$C:$E,2,0)</f>
        <v>2089991180662</v>
      </c>
      <c r="F7" s="207">
        <v>1.5599999999999999E-2</v>
      </c>
      <c r="G7" s="208" t="s">
        <v>231</v>
      </c>
      <c r="H7" s="209" t="s">
        <v>89</v>
      </c>
      <c r="I7" s="210" t="str">
        <f>IF(RIGHT(G7,3)=RIGHT(H7,3),"LÍNEA","TRANSFORMADOR")</f>
        <v>TRANSFORMADOR</v>
      </c>
      <c r="J7" s="211" t="s">
        <v>6589</v>
      </c>
      <c r="K7" s="212" t="s">
        <v>1670</v>
      </c>
    </row>
    <row r="8" spans="1:16" x14ac:dyDescent="0.2">
      <c r="A8">
        <f t="shared" ref="A8:A50" si="0">COUNTIF(B:B,B8)</f>
        <v>1</v>
      </c>
      <c r="B8" s="205">
        <v>3695</v>
      </c>
      <c r="C8" s="206" t="s">
        <v>13018</v>
      </c>
      <c r="D8" s="64">
        <f>VLOOKUP(G8,BARRAS!$C:$E,2,0)</f>
        <v>2089999980132</v>
      </c>
      <c r="E8" s="64">
        <f>VLOOKUP(H8,BARRAS!$C:$E,2,0)</f>
        <v>2089999980662</v>
      </c>
      <c r="F8" s="207">
        <v>1.5599999999999999E-2</v>
      </c>
      <c r="G8" s="208" t="s">
        <v>192</v>
      </c>
      <c r="H8" s="209" t="s">
        <v>84</v>
      </c>
      <c r="I8" s="210" t="str">
        <f>IF(RIGHT(G8,3)=RIGHT(H8,3),"LÍNEA","TRANSFORMADOR")</f>
        <v>TRANSFORMADOR</v>
      </c>
      <c r="J8" s="211" t="s">
        <v>6589</v>
      </c>
      <c r="K8" s="212" t="s">
        <v>1670</v>
      </c>
    </row>
    <row r="9" spans="1:16" x14ac:dyDescent="0.2">
      <c r="A9">
        <f t="shared" si="0"/>
        <v>1</v>
      </c>
      <c r="B9" s="205">
        <v>3251</v>
      </c>
      <c r="C9" s="206" t="s">
        <v>13021</v>
      </c>
      <c r="D9" s="64">
        <f>VLOOKUP(G9,BARRAS!$C:$E,2,0)</f>
        <v>2089999130662</v>
      </c>
      <c r="E9" s="64">
        <f>VLOOKUP(H9,BARRAS!$C:$E,2,0)</f>
        <v>2089999130132</v>
      </c>
      <c r="F9" s="207">
        <v>0.11115537848605579</v>
      </c>
      <c r="G9" s="208" t="s">
        <v>1688</v>
      </c>
      <c r="H9" s="209" t="s">
        <v>1689</v>
      </c>
      <c r="I9" s="210" t="s">
        <v>13022</v>
      </c>
      <c r="J9" s="211" t="s">
        <v>6589</v>
      </c>
      <c r="K9" s="212" t="s">
        <v>1519</v>
      </c>
    </row>
    <row r="10" spans="1:16" x14ac:dyDescent="0.2">
      <c r="A10">
        <f t="shared" si="0"/>
        <v>1</v>
      </c>
      <c r="B10" s="205">
        <v>3675</v>
      </c>
      <c r="C10" s="206" t="s">
        <v>13023</v>
      </c>
      <c r="D10" s="64">
        <f>VLOOKUP(G10,BARRAS!$C:$E,2,0)</f>
        <v>2079994930132</v>
      </c>
      <c r="E10" s="64">
        <f>VLOOKUP(H10,BARRAS!$C:$E,2,0)</f>
        <v>2079994930662</v>
      </c>
      <c r="F10" s="207">
        <v>1.5599999999999999E-2</v>
      </c>
      <c r="G10" s="208" t="s">
        <v>126</v>
      </c>
      <c r="H10" s="209" t="s">
        <v>123</v>
      </c>
      <c r="I10" s="210" t="s">
        <v>13022</v>
      </c>
      <c r="J10" s="211" t="s">
        <v>6589</v>
      </c>
      <c r="K10" s="212"/>
    </row>
    <row r="11" spans="1:16" x14ac:dyDescent="0.2">
      <c r="A11">
        <f t="shared" si="0"/>
        <v>1</v>
      </c>
      <c r="B11" s="205">
        <v>1982</v>
      </c>
      <c r="C11" s="206" t="s">
        <v>13024</v>
      </c>
      <c r="D11" s="64">
        <f>VLOOKUP(G11,BARRAS!$C:$E,2,0)</f>
        <v>2089998630662</v>
      </c>
      <c r="E11" s="64">
        <f>VLOOKUP(H11,BARRAS!$C:$E,2,0)</f>
        <v>2079994930662</v>
      </c>
      <c r="F11" s="207">
        <v>0.3</v>
      </c>
      <c r="G11" s="208" t="s">
        <v>1537</v>
      </c>
      <c r="H11" s="209" t="s">
        <v>123</v>
      </c>
      <c r="I11" s="210" t="s">
        <v>501</v>
      </c>
      <c r="J11" s="211" t="s">
        <v>6589</v>
      </c>
      <c r="K11" s="212"/>
    </row>
    <row r="12" spans="1:16" x14ac:dyDescent="0.2">
      <c r="A12">
        <f t="shared" si="0"/>
        <v>1</v>
      </c>
      <c r="B12" s="205">
        <v>3639</v>
      </c>
      <c r="C12" s="206" t="s">
        <v>13027</v>
      </c>
      <c r="D12" s="64">
        <f>VLOOKUP(G12,BARRAS!$C:$E,2,0)</f>
        <v>2079998530132</v>
      </c>
      <c r="E12" s="64">
        <f>VLOOKUP(H12,BARRAS!$C:$E,2,0)</f>
        <v>2079998530662</v>
      </c>
      <c r="F12" s="207">
        <v>1.5599999999999999E-2</v>
      </c>
      <c r="G12" s="208" t="s">
        <v>250</v>
      </c>
      <c r="H12" s="209" t="s">
        <v>1481</v>
      </c>
      <c r="I12" s="210" t="s">
        <v>13022</v>
      </c>
      <c r="J12" s="211" t="s">
        <v>6589</v>
      </c>
      <c r="K12" s="212"/>
    </row>
    <row r="13" spans="1:16" x14ac:dyDescent="0.2">
      <c r="A13">
        <f t="shared" si="0"/>
        <v>1</v>
      </c>
      <c r="B13" s="205">
        <v>1761</v>
      </c>
      <c r="C13" s="206" t="s">
        <v>13030</v>
      </c>
      <c r="D13" s="64">
        <f>VLOOKUP(G13,BARRAS!$C:$E,2,0)</f>
        <v>2079997030132</v>
      </c>
      <c r="E13" s="64">
        <f>VLOOKUP(H13,BARRAS!$C:$E,2,0)</f>
        <v>2079997080662</v>
      </c>
      <c r="F13" s="207">
        <v>4.1300000000000003E-2</v>
      </c>
      <c r="G13" s="208" t="s">
        <v>2725</v>
      </c>
      <c r="H13" s="209" t="s">
        <v>624</v>
      </c>
      <c r="I13" s="210" t="s">
        <v>13022</v>
      </c>
      <c r="J13" s="211" t="s">
        <v>6589</v>
      </c>
      <c r="K13" s="212"/>
    </row>
    <row r="14" spans="1:16" x14ac:dyDescent="0.2">
      <c r="A14">
        <f t="shared" si="0"/>
        <v>1</v>
      </c>
      <c r="B14" s="205">
        <v>3490</v>
      </c>
      <c r="C14" s="206" t="s">
        <v>13033</v>
      </c>
      <c r="D14" s="64">
        <f>VLOOKUP(G14,BARRAS!$C:$E,2,0)</f>
        <v>2109996330662</v>
      </c>
      <c r="E14" s="64">
        <f>VLOOKUP(H14,BARRAS!$C:$E,2,0)</f>
        <v>2109996330132</v>
      </c>
      <c r="F14" s="207">
        <v>0.23430000000000001</v>
      </c>
      <c r="G14" s="208" t="s">
        <v>708</v>
      </c>
      <c r="H14" s="209" t="s">
        <v>745</v>
      </c>
      <c r="I14" s="210" t="s">
        <v>13022</v>
      </c>
      <c r="J14" s="211" t="s">
        <v>6589</v>
      </c>
      <c r="K14" s="212" t="s">
        <v>1671</v>
      </c>
    </row>
    <row r="15" spans="1:16" x14ac:dyDescent="0.2">
      <c r="A15">
        <f t="shared" si="0"/>
        <v>1</v>
      </c>
      <c r="B15" s="205">
        <v>3669</v>
      </c>
      <c r="C15" s="206" t="s">
        <v>13035</v>
      </c>
      <c r="D15" s="64">
        <f>VLOOKUP(G15,BARRAS!$C:$E,2,0)</f>
        <v>2079995180132</v>
      </c>
      <c r="E15" s="64">
        <f>VLOOKUP(H15,BARRAS!$C:$E,2,0)</f>
        <v>2079995180662</v>
      </c>
      <c r="F15" s="207">
        <v>1.5599999999999999E-2</v>
      </c>
      <c r="G15" s="208" t="s">
        <v>1547</v>
      </c>
      <c r="H15" s="209" t="s">
        <v>1768</v>
      </c>
      <c r="I15" s="210" t="s">
        <v>13022</v>
      </c>
      <c r="J15" s="211" t="s">
        <v>6589</v>
      </c>
      <c r="K15" s="212"/>
    </row>
    <row r="16" spans="1:16" x14ac:dyDescent="0.2">
      <c r="A16">
        <f t="shared" si="0"/>
        <v>1</v>
      </c>
      <c r="B16" s="205">
        <v>3678</v>
      </c>
      <c r="C16" s="206" t="s">
        <v>13036</v>
      </c>
      <c r="D16" s="64">
        <f>VLOOKUP(G16,BARRAS!$C:$E,2,0)</f>
        <v>2089995030132</v>
      </c>
      <c r="E16" s="64">
        <f>VLOOKUP(H16,BARRAS!$C:$E,2,0)</f>
        <v>2089995030662</v>
      </c>
      <c r="F16" s="207">
        <v>1.5599999999999999E-2</v>
      </c>
      <c r="G16" s="208" t="s">
        <v>214</v>
      </c>
      <c r="H16" s="209" t="s">
        <v>1806</v>
      </c>
      <c r="I16" s="210" t="s">
        <v>13022</v>
      </c>
      <c r="J16" s="211" t="s">
        <v>6589</v>
      </c>
      <c r="K16" s="212"/>
    </row>
    <row r="17" spans="1:11" x14ac:dyDescent="0.2">
      <c r="A17">
        <f t="shared" si="0"/>
        <v>1</v>
      </c>
      <c r="B17" s="205">
        <v>2741</v>
      </c>
      <c r="C17" s="206" t="s">
        <v>13039</v>
      </c>
      <c r="D17" s="64">
        <f>VLOOKUP(G17,BARRAS!$C:$E,2,0)</f>
        <v>2109993632203</v>
      </c>
      <c r="E17" s="64">
        <f>VLOOKUP(H17,BARRAS!$C:$E,2,0)</f>
        <v>2109993630232</v>
      </c>
      <c r="F17" s="207">
        <v>1.6140000000000002E-2</v>
      </c>
      <c r="G17" s="208" t="s">
        <v>7633</v>
      </c>
      <c r="H17" s="209" t="s">
        <v>1825</v>
      </c>
      <c r="I17" s="210" t="s">
        <v>13022</v>
      </c>
      <c r="J17" s="211" t="s">
        <v>6590</v>
      </c>
      <c r="K17" s="212" t="s">
        <v>1671</v>
      </c>
    </row>
    <row r="18" spans="1:11" x14ac:dyDescent="0.2">
      <c r="A18">
        <f t="shared" si="0"/>
        <v>1</v>
      </c>
      <c r="B18" s="205">
        <v>2743</v>
      </c>
      <c r="C18" s="206" t="s">
        <v>13040</v>
      </c>
      <c r="D18" s="64">
        <f>VLOOKUP(G18,BARRAS!$C:$E,2,0)</f>
        <v>2109993630662</v>
      </c>
      <c r="E18" s="64">
        <f>VLOOKUP(H18,BARRAS!$C:$E,2,0)</f>
        <v>2109993630232</v>
      </c>
      <c r="F18" s="207">
        <v>1.7129999999999999E-2</v>
      </c>
      <c r="G18" s="208" t="s">
        <v>1301</v>
      </c>
      <c r="H18" s="209" t="s">
        <v>1825</v>
      </c>
      <c r="I18" s="210" t="s">
        <v>13022</v>
      </c>
      <c r="J18" s="211" t="s">
        <v>6590</v>
      </c>
      <c r="K18" s="212" t="s">
        <v>1671</v>
      </c>
    </row>
    <row r="19" spans="1:11" x14ac:dyDescent="0.2">
      <c r="A19">
        <f t="shared" si="0"/>
        <v>1</v>
      </c>
      <c r="B19" s="205">
        <v>3640</v>
      </c>
      <c r="C19" s="206" t="s">
        <v>13043</v>
      </c>
      <c r="D19" s="64">
        <f>VLOOKUP(G19,BARRAS!$C:$E,2,0)</f>
        <v>2079993430132</v>
      </c>
      <c r="E19" s="64">
        <f>VLOOKUP(H19,BARRAS!$C:$E,2,0)</f>
        <v>2079993430662</v>
      </c>
      <c r="F19" s="207">
        <v>1.5599999999999999E-2</v>
      </c>
      <c r="G19" s="208" t="s">
        <v>251</v>
      </c>
      <c r="H19" s="209" t="s">
        <v>1426</v>
      </c>
      <c r="I19" s="210" t="s">
        <v>13022</v>
      </c>
      <c r="J19" s="211" t="s">
        <v>6589</v>
      </c>
      <c r="K19" s="212"/>
    </row>
    <row r="20" spans="1:11" x14ac:dyDescent="0.2">
      <c r="A20">
        <f t="shared" si="0"/>
        <v>1</v>
      </c>
      <c r="B20" s="205">
        <v>3168</v>
      </c>
      <c r="C20" s="206" t="s">
        <v>13044</v>
      </c>
      <c r="D20" s="64">
        <f>VLOOKUP(G20,BARRAS!$C:$E,2,0)</f>
        <v>2069993180662</v>
      </c>
      <c r="E20" s="64">
        <f>VLOOKUP(H20,BARRAS!$C:$E,2,0)</f>
        <v>2069993180132</v>
      </c>
      <c r="F20" s="207">
        <v>6.5299999999999997E-2</v>
      </c>
      <c r="G20" s="208" t="s">
        <v>1647</v>
      </c>
      <c r="H20" s="209" t="s">
        <v>1648</v>
      </c>
      <c r="I20" s="210" t="s">
        <v>13022</v>
      </c>
      <c r="J20" s="211" t="s">
        <v>6589</v>
      </c>
      <c r="K20" s="212"/>
    </row>
    <row r="21" spans="1:11" x14ac:dyDescent="0.2">
      <c r="A21">
        <f t="shared" si="0"/>
        <v>1</v>
      </c>
      <c r="B21" s="205">
        <v>3341</v>
      </c>
      <c r="C21" s="206" t="s">
        <v>13045</v>
      </c>
      <c r="D21" s="64">
        <f>VLOOKUP(G21,BARRAS!$C:$E,2,0)</f>
        <v>2089993130662</v>
      </c>
      <c r="E21" s="64">
        <f>VLOOKUP(H21,BARRAS!$C:$E,2,0)</f>
        <v>2089993130132</v>
      </c>
      <c r="F21" s="207">
        <v>0.16314000000000001</v>
      </c>
      <c r="G21" s="209" t="s">
        <v>658</v>
      </c>
      <c r="H21" s="208" t="s">
        <v>8336</v>
      </c>
      <c r="I21" s="210" t="s">
        <v>13022</v>
      </c>
      <c r="J21" s="211" t="s">
        <v>6589</v>
      </c>
      <c r="K21" s="212" t="s">
        <v>1670</v>
      </c>
    </row>
    <row r="22" spans="1:11" x14ac:dyDescent="0.2">
      <c r="A22">
        <f t="shared" si="0"/>
        <v>1</v>
      </c>
      <c r="B22" s="205">
        <v>3700</v>
      </c>
      <c r="C22" s="206" t="s">
        <v>13047</v>
      </c>
      <c r="D22" s="64">
        <f>VLOOKUP(G22,BARRAS!$C:$E,2,0)</f>
        <v>2099991230132</v>
      </c>
      <c r="E22" s="64">
        <f>VLOOKUP(H22,BARRAS!$C:$E,2,0)</f>
        <v>2099991230662</v>
      </c>
      <c r="F22" s="207">
        <v>1.5599999999999999E-2</v>
      </c>
      <c r="G22" s="208" t="s">
        <v>223</v>
      </c>
      <c r="H22" s="209" t="s">
        <v>1282</v>
      </c>
      <c r="I22" s="210" t="s">
        <v>13022</v>
      </c>
      <c r="J22" s="211" t="s">
        <v>6589</v>
      </c>
      <c r="K22" s="212" t="s">
        <v>1670</v>
      </c>
    </row>
    <row r="23" spans="1:11" x14ac:dyDescent="0.2">
      <c r="A23">
        <f t="shared" si="0"/>
        <v>1</v>
      </c>
      <c r="B23" s="205">
        <v>3540</v>
      </c>
      <c r="C23" s="206" t="s">
        <v>13050</v>
      </c>
      <c r="D23" s="64">
        <f>VLOOKUP(G23,BARRAS!$C:$E,2,0)</f>
        <v>2149991880662</v>
      </c>
      <c r="E23" s="64">
        <f>VLOOKUP(H23,BARRAS!$C:$E,2,0)</f>
        <v>2149991880132</v>
      </c>
      <c r="F23" s="207">
        <v>4.1219999999999998E-3</v>
      </c>
      <c r="G23" s="208" t="s">
        <v>697</v>
      </c>
      <c r="H23" s="209" t="s">
        <v>741</v>
      </c>
      <c r="I23" s="210" t="s">
        <v>13022</v>
      </c>
      <c r="J23" s="211" t="s">
        <v>6589</v>
      </c>
      <c r="K23" s="212" t="s">
        <v>1671</v>
      </c>
    </row>
    <row r="24" spans="1:11" x14ac:dyDescent="0.2">
      <c r="A24">
        <f t="shared" si="0"/>
        <v>1</v>
      </c>
      <c r="B24" s="205">
        <v>3698</v>
      </c>
      <c r="C24" s="206" t="s">
        <v>13052</v>
      </c>
      <c r="D24" s="64">
        <f>VLOOKUP(G24,BARRAS!$C:$E,2,0)</f>
        <v>2099991030132</v>
      </c>
      <c r="E24" s="64">
        <f>VLOOKUP(H24,BARRAS!$C:$E,2,0)</f>
        <v>2099991030662</v>
      </c>
      <c r="F24" s="207">
        <v>1.5599999999999999E-2</v>
      </c>
      <c r="G24" s="208" t="s">
        <v>233</v>
      </c>
      <c r="H24" s="209" t="s">
        <v>97</v>
      </c>
      <c r="I24" s="210" t="s">
        <v>13022</v>
      </c>
      <c r="J24" s="211" t="s">
        <v>6589</v>
      </c>
      <c r="K24" s="212" t="s">
        <v>1670</v>
      </c>
    </row>
    <row r="25" spans="1:11" x14ac:dyDescent="0.2">
      <c r="A25">
        <f t="shared" si="0"/>
        <v>1</v>
      </c>
      <c r="B25" s="205">
        <v>3668</v>
      </c>
      <c r="C25" s="206" t="s">
        <v>13054</v>
      </c>
      <c r="D25" s="64">
        <f>VLOOKUP(G25,BARRAS!$C:$E,2,0)</f>
        <v>2079990280132</v>
      </c>
      <c r="E25" s="64">
        <f>VLOOKUP(H25,BARRAS!$C:$E,2,0)</f>
        <v>2079990280662</v>
      </c>
      <c r="F25" s="207">
        <v>1.5599999999999999E-2</v>
      </c>
      <c r="G25" s="208" t="s">
        <v>252</v>
      </c>
      <c r="H25" s="209" t="s">
        <v>1762</v>
      </c>
      <c r="I25" s="210" t="s">
        <v>13022</v>
      </c>
      <c r="J25" s="211" t="s">
        <v>6589</v>
      </c>
      <c r="K25" s="212"/>
    </row>
    <row r="26" spans="1:11" x14ac:dyDescent="0.2">
      <c r="A26">
        <f t="shared" si="0"/>
        <v>1</v>
      </c>
      <c r="B26" s="205">
        <v>50002</v>
      </c>
      <c r="C26" s="206" t="s">
        <v>13055</v>
      </c>
      <c r="D26" s="64">
        <f>VLOOKUP(G26,BARRAS!$C:$E,2,0)</f>
        <v>2079990280132</v>
      </c>
      <c r="E26" s="64">
        <f>VLOOKUP(H26,BARRAS!$C:$E,2,0)</f>
        <v>2079990280662</v>
      </c>
      <c r="F26" s="207">
        <v>1.5599999999999999E-2</v>
      </c>
      <c r="G26" s="208" t="s">
        <v>252</v>
      </c>
      <c r="H26" s="209" t="s">
        <v>1762</v>
      </c>
      <c r="I26" s="210" t="s">
        <v>13022</v>
      </c>
      <c r="J26" s="211" t="s">
        <v>6589</v>
      </c>
      <c r="K26" s="212"/>
    </row>
    <row r="27" spans="1:11" x14ac:dyDescent="0.2">
      <c r="A27">
        <f t="shared" si="0"/>
        <v>1</v>
      </c>
      <c r="B27" s="205">
        <v>1853</v>
      </c>
      <c r="C27" s="206" t="s">
        <v>13058</v>
      </c>
      <c r="D27" s="64">
        <f>VLOOKUP(G27,BARRAS!$C:$E,2,0)</f>
        <v>2079989380662</v>
      </c>
      <c r="E27" s="64">
        <f>VLOOKUP(H27,BARRAS!$C:$E,2,0)</f>
        <v>2079989380132</v>
      </c>
      <c r="F27" s="207">
        <v>0.12959999999999999</v>
      </c>
      <c r="G27" s="208" t="s">
        <v>2882</v>
      </c>
      <c r="H27" s="209" t="s">
        <v>7666</v>
      </c>
      <c r="I27" s="210" t="s">
        <v>13022</v>
      </c>
      <c r="J27" s="211" t="s">
        <v>6589</v>
      </c>
      <c r="K27" s="212"/>
    </row>
    <row r="28" spans="1:11" x14ac:dyDescent="0.2">
      <c r="A28">
        <f t="shared" si="0"/>
        <v>1</v>
      </c>
      <c r="B28" s="205">
        <v>3173</v>
      </c>
      <c r="C28" s="206" t="s">
        <v>13059</v>
      </c>
      <c r="D28" s="64">
        <f>VLOOKUP(G28,BARRAS!$C:$E,2,0)</f>
        <v>2139989880662</v>
      </c>
      <c r="E28" s="64">
        <f>VLOOKUP(H28,BARRAS!$C:$E,2,0)</f>
        <v>2139989880132</v>
      </c>
      <c r="F28" s="207">
        <v>0.13059999999999999</v>
      </c>
      <c r="G28" s="208" t="s">
        <v>607</v>
      </c>
      <c r="H28" s="209" t="s">
        <v>1754</v>
      </c>
      <c r="I28" s="210" t="s">
        <v>13022</v>
      </c>
      <c r="J28" s="211" t="s">
        <v>6589</v>
      </c>
      <c r="K28" s="212"/>
    </row>
    <row r="29" spans="1:11" x14ac:dyDescent="0.2">
      <c r="A29">
        <f t="shared" si="0"/>
        <v>1</v>
      </c>
      <c r="B29" s="205">
        <v>3174</v>
      </c>
      <c r="C29" s="206" t="s">
        <v>13060</v>
      </c>
      <c r="D29" s="64">
        <f>VLOOKUP(G29,BARRAS!$C:$E,2,0)</f>
        <v>2139989880662</v>
      </c>
      <c r="E29" s="64">
        <f>VLOOKUP(H29,BARRAS!$C:$E,2,0)</f>
        <v>2139989880132</v>
      </c>
      <c r="F29" s="207">
        <v>0.13059999999999999</v>
      </c>
      <c r="G29" s="208" t="s">
        <v>607</v>
      </c>
      <c r="H29" s="209" t="s">
        <v>1754</v>
      </c>
      <c r="I29" s="210" t="s">
        <v>13022</v>
      </c>
      <c r="J29" s="211" t="s">
        <v>6589</v>
      </c>
      <c r="K29" s="212"/>
    </row>
    <row r="30" spans="1:11" x14ac:dyDescent="0.2">
      <c r="A30">
        <f t="shared" si="0"/>
        <v>1</v>
      </c>
      <c r="B30" s="205">
        <v>3642</v>
      </c>
      <c r="C30" s="206" t="s">
        <v>13062</v>
      </c>
      <c r="D30" s="64">
        <f>VLOOKUP(G30,BARRAS!$C:$E,2,0)</f>
        <v>2089988980132</v>
      </c>
      <c r="E30" s="64">
        <f>VLOOKUP(H30,BARRAS!$C:$E,2,0)</f>
        <v>2089988980662</v>
      </c>
      <c r="F30" s="207">
        <v>1.5599999999999999E-2</v>
      </c>
      <c r="G30" s="208" t="s">
        <v>237</v>
      </c>
      <c r="H30" s="209" t="s">
        <v>1298</v>
      </c>
      <c r="I30" s="210" t="s">
        <v>13022</v>
      </c>
      <c r="J30" s="211" t="s">
        <v>6589</v>
      </c>
      <c r="K30" s="212"/>
    </row>
    <row r="31" spans="1:11" x14ac:dyDescent="0.2">
      <c r="A31">
        <f t="shared" si="0"/>
        <v>1</v>
      </c>
      <c r="B31" s="205">
        <v>1699</v>
      </c>
      <c r="C31" s="206" t="s">
        <v>13063</v>
      </c>
      <c r="D31" s="64">
        <f>VLOOKUP(G31,BARRAS!$C:$E,2,0)</f>
        <v>2069989830662</v>
      </c>
      <c r="E31" s="64">
        <f>VLOOKUP(H31,BARRAS!$C:$E,2,0)</f>
        <v>2069997680662</v>
      </c>
      <c r="F31" s="207">
        <v>4.0000000000000001E-3</v>
      </c>
      <c r="G31" s="208" t="s">
        <v>620</v>
      </c>
      <c r="H31" s="209" t="s">
        <v>1232</v>
      </c>
      <c r="I31" s="210" t="s">
        <v>501</v>
      </c>
      <c r="J31" s="211" t="s">
        <v>6589</v>
      </c>
      <c r="K31" s="212"/>
    </row>
    <row r="32" spans="1:11" x14ac:dyDescent="0.2">
      <c r="A32">
        <f t="shared" si="0"/>
        <v>1</v>
      </c>
      <c r="B32" s="205">
        <v>3662</v>
      </c>
      <c r="C32" s="206" t="s">
        <v>13064</v>
      </c>
      <c r="D32" s="64">
        <f>VLOOKUP(G32,BARRAS!$C:$E,2,0)</f>
        <v>2069997680152</v>
      </c>
      <c r="E32" s="64">
        <f>VLOOKUP(H32,BARRAS!$C:$E,2,0)</f>
        <v>2069997680662</v>
      </c>
      <c r="F32" s="207">
        <v>1.5599999999999999E-2</v>
      </c>
      <c r="G32" s="208" t="s">
        <v>199</v>
      </c>
      <c r="H32" s="209" t="s">
        <v>1232</v>
      </c>
      <c r="I32" s="210" t="s">
        <v>13022</v>
      </c>
      <c r="J32" s="211" t="s">
        <v>6589</v>
      </c>
      <c r="K32" s="212"/>
    </row>
    <row r="33" spans="1:11" x14ac:dyDescent="0.2">
      <c r="A33">
        <f t="shared" si="0"/>
        <v>1</v>
      </c>
      <c r="B33" s="205">
        <v>50003</v>
      </c>
      <c r="C33" s="206" t="s">
        <v>13177</v>
      </c>
      <c r="D33" s="64">
        <f>VLOOKUP(G33,BARRAS!$C:$E,2,0)</f>
        <v>2149992630132</v>
      </c>
      <c r="E33" s="64">
        <f>VLOOKUP(H33,BARRAS!$C:$E,2,0)</f>
        <v>2149991780132</v>
      </c>
      <c r="F33" s="207">
        <v>0</v>
      </c>
      <c r="G33" s="208" t="s">
        <v>165</v>
      </c>
      <c r="H33" s="209" t="s">
        <v>739</v>
      </c>
      <c r="I33" s="210" t="s">
        <v>501</v>
      </c>
      <c r="J33" s="211" t="s">
        <v>6589</v>
      </c>
      <c r="K33" s="212"/>
    </row>
    <row r="34" spans="1:11" x14ac:dyDescent="0.2">
      <c r="A34">
        <f t="shared" si="0"/>
        <v>1</v>
      </c>
      <c r="B34" s="205">
        <v>50004</v>
      </c>
      <c r="C34" s="206" t="s">
        <v>13279</v>
      </c>
      <c r="D34" s="64">
        <f>VLOOKUP(G34,BARRAS!$C:$E,2,0)</f>
        <v>2149987330132</v>
      </c>
      <c r="E34" s="64">
        <f>VLOOKUP(H34,BARRAS!$C:$E,2,0)</f>
        <v>2149995330132</v>
      </c>
      <c r="F34" s="207">
        <v>0</v>
      </c>
      <c r="G34" s="208" t="s">
        <v>3198</v>
      </c>
      <c r="H34" s="209" t="s">
        <v>740</v>
      </c>
      <c r="I34" s="210" t="s">
        <v>501</v>
      </c>
      <c r="J34" s="211" t="s">
        <v>6589</v>
      </c>
      <c r="K34" s="212"/>
    </row>
    <row r="35" spans="1:11" x14ac:dyDescent="0.2">
      <c r="A35">
        <f t="shared" si="0"/>
        <v>1</v>
      </c>
      <c r="B35" s="205">
        <v>50005</v>
      </c>
      <c r="C35" s="206" t="s">
        <v>13373</v>
      </c>
      <c r="D35" s="64">
        <f>VLOOKUP(G35,BARRAS!$C:$E,2,0)</f>
        <v>2089997880132</v>
      </c>
      <c r="E35" s="64">
        <f>VLOOKUP(H35,BARRAS!$C:$E,2,0)</f>
        <v>2089997830132</v>
      </c>
      <c r="F35" s="207">
        <v>0</v>
      </c>
      <c r="G35" s="208" t="s">
        <v>257</v>
      </c>
      <c r="H35" s="209" t="s">
        <v>2724</v>
      </c>
      <c r="I35" s="210" t="s">
        <v>501</v>
      </c>
      <c r="J35" s="211" t="s">
        <v>6589</v>
      </c>
      <c r="K35" s="212"/>
    </row>
    <row r="36" spans="1:11" x14ac:dyDescent="0.2">
      <c r="A36">
        <f t="shared" si="0"/>
        <v>1</v>
      </c>
      <c r="B36" s="205">
        <v>50006</v>
      </c>
      <c r="C36" s="206" t="s">
        <v>13438</v>
      </c>
      <c r="D36" s="64">
        <f>VLOOKUP(G36,BARRAS!$C:$E,2,0)</f>
        <v>2109991840232</v>
      </c>
      <c r="E36" s="64">
        <f>VLOOKUP(H36,BARRAS!$C:$E,2,0)</f>
        <v>2109992980132</v>
      </c>
      <c r="F36" s="207">
        <v>0</v>
      </c>
      <c r="G36" s="208" t="s">
        <v>7684</v>
      </c>
      <c r="H36" s="209" t="s">
        <v>742</v>
      </c>
      <c r="I36" s="210" t="s">
        <v>501</v>
      </c>
      <c r="J36" s="211"/>
      <c r="K36" s="212"/>
    </row>
    <row r="37" spans="1:11" x14ac:dyDescent="0.2">
      <c r="A37">
        <f t="shared" si="0"/>
        <v>1</v>
      </c>
      <c r="B37" s="205">
        <v>50007</v>
      </c>
      <c r="C37" s="206" t="s">
        <v>13439</v>
      </c>
      <c r="D37" s="64">
        <f>VLOOKUP(G37,BARRAS!$C:$E,2,0)</f>
        <v>2109999380232</v>
      </c>
      <c r="E37" s="64">
        <f>VLOOKUP(H37,BARRAS!$C:$E,2,0)</f>
        <v>2109992980132</v>
      </c>
      <c r="F37" s="207">
        <v>0</v>
      </c>
      <c r="G37" s="208" t="s">
        <v>3148</v>
      </c>
      <c r="H37" s="209" t="s">
        <v>742</v>
      </c>
      <c r="I37" s="210" t="s">
        <v>501</v>
      </c>
      <c r="J37" s="211"/>
      <c r="K37" s="212"/>
    </row>
    <row r="38" spans="1:11" x14ac:dyDescent="0.2">
      <c r="A38">
        <f t="shared" si="0"/>
        <v>1</v>
      </c>
      <c r="B38" s="205">
        <v>50008</v>
      </c>
      <c r="C38" s="206" t="s">
        <v>13442</v>
      </c>
      <c r="D38" s="64">
        <f>VLOOKUP(G38,BARRAS!$C:$E,2,0)</f>
        <v>2149987330132</v>
      </c>
      <c r="E38" s="64">
        <f>VLOOKUP(H38,BARRAS!$C:$E,2,0)</f>
        <v>2109992980132</v>
      </c>
      <c r="F38" s="207">
        <v>0</v>
      </c>
      <c r="G38" s="208" t="s">
        <v>3198</v>
      </c>
      <c r="H38" s="209" t="s">
        <v>742</v>
      </c>
      <c r="I38" s="210" t="s">
        <v>501</v>
      </c>
      <c r="J38" s="211"/>
      <c r="K38" s="212"/>
    </row>
    <row r="39" spans="1:11" x14ac:dyDescent="0.2">
      <c r="A39">
        <f t="shared" si="0"/>
        <v>1</v>
      </c>
      <c r="B39" s="205">
        <v>50009</v>
      </c>
      <c r="C39" s="206" t="s">
        <v>13510</v>
      </c>
      <c r="D39" s="64">
        <f>VLOOKUP(G39,BARRAS!$C:$E,2,0)</f>
        <v>214999594023</v>
      </c>
      <c r="E39" s="64">
        <f>VLOOKUP(H39,BARRAS!$C:$E,2,0)</f>
        <v>2149999830132</v>
      </c>
      <c r="F39" s="207">
        <v>0</v>
      </c>
      <c r="G39" s="208" t="s">
        <v>10289</v>
      </c>
      <c r="H39" s="209" t="s">
        <v>2013</v>
      </c>
      <c r="I39" s="210" t="s">
        <v>501</v>
      </c>
      <c r="J39" s="211"/>
      <c r="K39" s="212"/>
    </row>
    <row r="40" spans="1:11" x14ac:dyDescent="0.2">
      <c r="A40">
        <f t="shared" si="0"/>
        <v>1</v>
      </c>
      <c r="B40" s="205">
        <v>50010</v>
      </c>
      <c r="C40" s="206" t="s">
        <v>13577</v>
      </c>
      <c r="D40" s="64">
        <f>VLOOKUP(G40,BARRAS!$C:$E,2,0)</f>
        <v>2149999830132</v>
      </c>
      <c r="E40" s="64">
        <f>VLOOKUP(H40,BARRAS!$C:$E,2,0)</f>
        <v>2149991480132</v>
      </c>
      <c r="F40" s="207">
        <v>0</v>
      </c>
      <c r="G40" s="209" t="s">
        <v>2013</v>
      </c>
      <c r="H40" s="209" t="s">
        <v>743</v>
      </c>
      <c r="I40" s="210" t="s">
        <v>501</v>
      </c>
      <c r="J40" s="211"/>
      <c r="K40" s="212"/>
    </row>
    <row r="41" spans="1:11" x14ac:dyDescent="0.2">
      <c r="A41">
        <f t="shared" si="0"/>
        <v>1</v>
      </c>
      <c r="B41" s="205">
        <v>50011</v>
      </c>
      <c r="C41" s="206" t="s">
        <v>14104</v>
      </c>
      <c r="D41" s="64">
        <f>VLOOKUP(G41,BARRAS!$C:$E,2,0)</f>
        <v>2109999380232</v>
      </c>
      <c r="E41" s="64">
        <f>VLOOKUP(H41,BARRAS!$C:$E,2,0)</f>
        <v>2109992980132</v>
      </c>
      <c r="F41" s="207">
        <v>0</v>
      </c>
      <c r="G41" s="209" t="s">
        <v>3148</v>
      </c>
      <c r="H41" s="209" t="s">
        <v>742</v>
      </c>
      <c r="I41" s="210" t="s">
        <v>501</v>
      </c>
      <c r="J41" s="211"/>
      <c r="K41" s="212"/>
    </row>
    <row r="42" spans="1:11" x14ac:dyDescent="0.2">
      <c r="A42">
        <f t="shared" si="0"/>
        <v>1</v>
      </c>
      <c r="B42" s="205">
        <v>50012</v>
      </c>
      <c r="C42" s="206" t="s">
        <v>14366</v>
      </c>
      <c r="D42" s="64">
        <f>VLOOKUP(G42,BARRAS!$C:$E,2,0)</f>
        <v>2089998780232</v>
      </c>
      <c r="E42" s="64">
        <f>VLOOKUP(H42,BARRAS!$C:$E,2,0)</f>
        <v>2089998780132</v>
      </c>
      <c r="F42" s="207">
        <v>0</v>
      </c>
      <c r="G42" s="209" t="s">
        <v>8345</v>
      </c>
      <c r="H42" s="209" t="s">
        <v>148</v>
      </c>
      <c r="I42" s="210" t="s">
        <v>501</v>
      </c>
      <c r="J42" s="211"/>
      <c r="K42" s="212"/>
    </row>
    <row r="43" spans="1:11" x14ac:dyDescent="0.2">
      <c r="A43">
        <f t="shared" si="0"/>
        <v>0</v>
      </c>
      <c r="B43" s="205"/>
      <c r="C43" s="206"/>
      <c r="D43" s="64"/>
      <c r="E43" s="64"/>
      <c r="F43" s="207"/>
      <c r="G43" s="208"/>
      <c r="H43" s="209"/>
      <c r="I43" s="210"/>
      <c r="J43" s="211"/>
      <c r="K43" s="212"/>
    </row>
    <row r="44" spans="1:11" x14ac:dyDescent="0.2">
      <c r="A44">
        <f t="shared" si="0"/>
        <v>0</v>
      </c>
      <c r="B44" s="205"/>
      <c r="C44" s="206"/>
      <c r="D44" s="64"/>
      <c r="E44" s="64"/>
      <c r="F44" s="207"/>
      <c r="G44" s="208"/>
      <c r="H44" s="209"/>
      <c r="I44" s="210"/>
      <c r="J44" s="211"/>
      <c r="K44" s="212"/>
    </row>
    <row r="45" spans="1:11" x14ac:dyDescent="0.2">
      <c r="A45">
        <f t="shared" si="0"/>
        <v>0</v>
      </c>
      <c r="B45" s="205"/>
      <c r="C45" s="206"/>
      <c r="D45" s="64"/>
      <c r="E45" s="64"/>
      <c r="F45" s="207"/>
      <c r="G45" s="208"/>
      <c r="H45" s="209"/>
      <c r="I45" s="210"/>
      <c r="J45" s="211"/>
      <c r="K45" s="212"/>
    </row>
    <row r="46" spans="1:11" x14ac:dyDescent="0.2">
      <c r="A46">
        <f t="shared" si="0"/>
        <v>0</v>
      </c>
      <c r="B46" s="205"/>
      <c r="C46" s="206"/>
      <c r="D46" s="64"/>
      <c r="E46" s="64"/>
      <c r="F46" s="207"/>
      <c r="G46" s="208"/>
      <c r="H46" s="209"/>
      <c r="I46" s="210"/>
      <c r="J46" s="211"/>
      <c r="K46" s="212"/>
    </row>
    <row r="47" spans="1:11" x14ac:dyDescent="0.2">
      <c r="A47">
        <f t="shared" si="0"/>
        <v>0</v>
      </c>
      <c r="B47" s="205"/>
      <c r="C47" s="206"/>
      <c r="D47" s="64"/>
      <c r="E47" s="64"/>
      <c r="F47" s="207"/>
      <c r="G47" s="208"/>
      <c r="H47" s="209"/>
      <c r="I47" s="210"/>
      <c r="J47" s="211"/>
      <c r="K47" s="212"/>
    </row>
    <row r="48" spans="1:11" x14ac:dyDescent="0.2">
      <c r="A48">
        <f t="shared" si="0"/>
        <v>0</v>
      </c>
      <c r="B48" s="205"/>
      <c r="C48" s="206"/>
      <c r="D48" s="64"/>
      <c r="E48" s="64"/>
      <c r="F48" s="207"/>
      <c r="G48" s="208"/>
      <c r="H48" s="209"/>
      <c r="I48" s="210"/>
      <c r="J48" s="211"/>
      <c r="K48" s="212"/>
    </row>
    <row r="49" spans="1:11" x14ac:dyDescent="0.2">
      <c r="A49">
        <f t="shared" si="0"/>
        <v>0</v>
      </c>
      <c r="B49" s="205"/>
      <c r="C49" s="206"/>
      <c r="D49" s="64"/>
      <c r="E49" s="64"/>
      <c r="F49" s="207"/>
      <c r="G49" s="208"/>
      <c r="H49" s="209"/>
      <c r="I49" s="210"/>
      <c r="J49" s="211"/>
      <c r="K49" s="212"/>
    </row>
    <row r="50" spans="1:11" x14ac:dyDescent="0.2">
      <c r="A50">
        <f t="shared" si="0"/>
        <v>0</v>
      </c>
      <c r="B50" s="205"/>
      <c r="C50" s="206"/>
      <c r="D50" s="64"/>
      <c r="E50" s="64"/>
      <c r="F50" s="207"/>
      <c r="G50" s="208"/>
      <c r="H50" s="209"/>
      <c r="I50" s="210"/>
      <c r="J50" s="211"/>
      <c r="K50" s="212"/>
    </row>
  </sheetData>
  <mergeCells count="6">
    <mergeCell ref="B3:B4"/>
    <mergeCell ref="C3:C4"/>
    <mergeCell ref="F3:F4"/>
    <mergeCell ref="K3:K4"/>
    <mergeCell ref="I3:I4"/>
    <mergeCell ref="J3:J4"/>
  </mergeCells>
  <phoneticPr fontId="0" type="noConversion"/>
  <conditionalFormatting sqref="B51:B65536 B1:B4">
    <cfRule type="duplicateValues" dxfId="568" priority="2523" stopIfTrue="1"/>
  </conditionalFormatting>
  <conditionalFormatting sqref="B7">
    <cfRule type="duplicateValues" dxfId="567" priority="7" stopIfTrue="1"/>
  </conditionalFormatting>
  <conditionalFormatting sqref="B6">
    <cfRule type="duplicateValues" dxfId="566" priority="6" stopIfTrue="1"/>
  </conditionalFormatting>
  <conditionalFormatting sqref="B8">
    <cfRule type="duplicateValues" dxfId="565" priority="5" stopIfTrue="1"/>
  </conditionalFormatting>
  <conditionalFormatting sqref="B9:B25 B27">
    <cfRule type="duplicateValues" dxfId="564" priority="4" stopIfTrue="1"/>
  </conditionalFormatting>
  <conditionalFormatting sqref="B5">
    <cfRule type="duplicateValues" dxfId="563" priority="3" stopIfTrue="1"/>
  </conditionalFormatting>
  <conditionalFormatting sqref="B26">
    <cfRule type="duplicateValues" dxfId="562" priority="2" stopIfTrue="1"/>
  </conditionalFormatting>
  <conditionalFormatting sqref="B28:B50">
    <cfRule type="duplicateValues" dxfId="561" priority="1" stopIfTrue="1"/>
  </conditionalFormatting>
  <pageMargins left="0.75" right="0.75" top="1" bottom="1" header="0" footer="0"/>
  <pageSetup paperSize="9" orientation="portrait" horizontalDpi="300" verticalDpi="300" r:id="rId1"/>
  <headerFooter alignWithMargins="0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"/>
  <dimension ref="B3:E16"/>
  <sheetViews>
    <sheetView showGridLines="0" topLeftCell="B1" workbookViewId="0">
      <selection activeCell="D12" sqref="D12"/>
    </sheetView>
  </sheetViews>
  <sheetFormatPr baseColWidth="10" defaultColWidth="9.28515625" defaultRowHeight="10.199999999999999" x14ac:dyDescent="0.2"/>
  <cols>
    <col min="1" max="1" width="2.140625" customWidth="1"/>
    <col min="2" max="2" width="29.28515625" bestFit="1" customWidth="1"/>
    <col min="3" max="3" width="7.28515625" customWidth="1"/>
    <col min="4" max="4" width="7.140625" bestFit="1" customWidth="1"/>
  </cols>
  <sheetData>
    <row r="3" spans="2:5" ht="10.8" thickBot="1" x14ac:dyDescent="0.25"/>
    <row r="4" spans="2:5" x14ac:dyDescent="0.2">
      <c r="B4" s="6" t="s">
        <v>490</v>
      </c>
      <c r="C4" s="7" t="s">
        <v>491</v>
      </c>
      <c r="D4" s="3"/>
    </row>
    <row r="5" spans="2:5" x14ac:dyDescent="0.2">
      <c r="B5" s="5" t="s">
        <v>494</v>
      </c>
      <c r="C5" s="5">
        <f>COUNTA(BARRAS!B5:B65568)</f>
        <v>215</v>
      </c>
      <c r="D5" s="1"/>
    </row>
    <row r="6" spans="2:5" x14ac:dyDescent="0.2">
      <c r="B6" s="5" t="s">
        <v>495</v>
      </c>
      <c r="C6" s="5">
        <f>COUNTA(LÍNEAS!B:B)-1</f>
        <v>38</v>
      </c>
      <c r="D6" s="1"/>
    </row>
    <row r="7" spans="2:5" x14ac:dyDescent="0.2">
      <c r="B7" s="5" t="s">
        <v>496</v>
      </c>
      <c r="C7" s="5">
        <f>COUNTA(MEDIDORES!B5:B64559)</f>
        <v>3586</v>
      </c>
      <c r="D7" s="1"/>
    </row>
    <row r="8" spans="2:5" ht="11.25" customHeight="1" x14ac:dyDescent="0.2">
      <c r="B8" s="5" t="s">
        <v>497</v>
      </c>
      <c r="C8" s="5">
        <f>C7-SUM(MEDIDORES!F5:F64559)</f>
        <v>58</v>
      </c>
      <c r="D8" s="2"/>
    </row>
    <row r="9" spans="2:5" x14ac:dyDescent="0.2">
      <c r="B9" s="8" t="s">
        <v>1428</v>
      </c>
      <c r="C9" s="9"/>
    </row>
    <row r="10" spans="2:5" x14ac:dyDescent="0.2">
      <c r="B10" s="5" t="s">
        <v>1943</v>
      </c>
      <c r="C10" s="5" t="s">
        <v>2068</v>
      </c>
    </row>
    <row r="11" spans="2:5" x14ac:dyDescent="0.2">
      <c r="B11" s="5" t="s">
        <v>1944</v>
      </c>
      <c r="C11" s="5" t="s">
        <v>2069</v>
      </c>
      <c r="E11" s="1"/>
    </row>
    <row r="12" spans="2:5" x14ac:dyDescent="0.2">
      <c r="B12" s="5" t="s">
        <v>1945</v>
      </c>
      <c r="C12" s="5" t="s">
        <v>2070</v>
      </c>
      <c r="E12" s="1"/>
    </row>
    <row r="13" spans="2:5" x14ac:dyDescent="0.2">
      <c r="B13" s="5" t="s">
        <v>1946</v>
      </c>
      <c r="C13" s="5" t="s">
        <v>2071</v>
      </c>
      <c r="E13" s="1"/>
    </row>
    <row r="14" spans="2:5" x14ac:dyDescent="0.2">
      <c r="E14" s="1"/>
    </row>
    <row r="15" spans="2:5" x14ac:dyDescent="0.2">
      <c r="E15" s="1"/>
    </row>
    <row r="16" spans="2:5" x14ac:dyDescent="0.2">
      <c r="E16" s="1"/>
    </row>
  </sheetData>
  <phoneticPr fontId="0" type="noConversion"/>
  <pageMargins left="0.75" right="0.75" top="1" bottom="1" header="0" footer="0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4"/>
  <dimension ref="A1:AB3590"/>
  <sheetViews>
    <sheetView showGridLines="0" tabSelected="1" zoomScale="80" zoomScaleNormal="80" workbookViewId="0">
      <pane xSplit="3" ySplit="4" topLeftCell="D5" activePane="bottomRight" state="frozen"/>
      <selection pane="topRight" activeCell="D1" sqref="D1"/>
      <selection pane="bottomLeft" activeCell="A5" sqref="A5"/>
      <selection pane="bottomRight" activeCell="C13" sqref="C13"/>
    </sheetView>
  </sheetViews>
  <sheetFormatPr baseColWidth="10" defaultColWidth="9.28515625" defaultRowHeight="10.199999999999999" x14ac:dyDescent="0.2"/>
  <cols>
    <col min="1" max="1" width="7.7109375" style="76" customWidth="1"/>
    <col min="2" max="2" width="12.7109375" customWidth="1"/>
    <col min="3" max="3" width="49.28515625" style="219" bestFit="1" customWidth="1"/>
    <col min="4" max="4" width="41.7109375" style="159" customWidth="1"/>
    <col min="5" max="5" width="45" customWidth="1"/>
    <col min="6" max="6" width="8.7109375" style="179" customWidth="1"/>
    <col min="7" max="7" width="26.140625" style="159" customWidth="1"/>
    <col min="8" max="8" width="17.28515625" style="197" customWidth="1"/>
    <col min="9" max="9" width="12.140625" customWidth="1"/>
    <col min="10" max="10" width="8.28515625" style="169" customWidth="1"/>
    <col min="11" max="11" width="16.28515625" style="19" customWidth="1"/>
    <col min="12" max="12" width="14.140625" style="59" customWidth="1"/>
    <col min="13" max="13" width="10.7109375" style="59" customWidth="1"/>
    <col min="14" max="14" width="29.85546875" style="159" customWidth="1"/>
    <col min="15" max="15" width="15.28515625" style="159" customWidth="1"/>
    <col min="16" max="16" width="28.140625" style="159" customWidth="1"/>
    <col min="17" max="17" width="12" customWidth="1"/>
    <col min="18" max="19" width="22.7109375" customWidth="1"/>
    <col min="20" max="20" width="29.7109375" customWidth="1"/>
    <col min="21" max="21" width="13.7109375" customWidth="1"/>
    <col min="22" max="22" width="32.42578125" customWidth="1"/>
    <col min="23" max="23" width="22" customWidth="1"/>
    <col min="24" max="24" width="42.7109375" customWidth="1"/>
    <col min="25" max="25" width="22" customWidth="1"/>
    <col min="26" max="26" width="23.7109375" customWidth="1"/>
    <col min="27" max="27" width="21" bestFit="1" customWidth="1"/>
    <col min="28" max="28" width="12" customWidth="1"/>
  </cols>
  <sheetData>
    <row r="1" spans="1:28" x14ac:dyDescent="0.2">
      <c r="A1" s="227" t="s">
        <v>14317</v>
      </c>
      <c r="B1" s="77" t="s">
        <v>13437</v>
      </c>
    </row>
    <row r="2" spans="1:28" ht="10.8" thickBot="1" x14ac:dyDescent="0.25">
      <c r="A2" s="228" t="s">
        <v>14318</v>
      </c>
      <c r="B2" s="20" t="s">
        <v>13437</v>
      </c>
    </row>
    <row r="3" spans="1:28" ht="23.25" customHeight="1" thickBot="1" x14ac:dyDescent="0.25">
      <c r="B3" s="187" t="s">
        <v>492</v>
      </c>
      <c r="C3" s="257" t="s">
        <v>498</v>
      </c>
      <c r="D3" s="257" t="s">
        <v>499</v>
      </c>
      <c r="E3" s="247" t="s">
        <v>503</v>
      </c>
      <c r="F3" s="242" t="s">
        <v>507</v>
      </c>
      <c r="G3" s="175" t="s">
        <v>500</v>
      </c>
      <c r="H3" s="198"/>
      <c r="I3" s="247" t="s">
        <v>501</v>
      </c>
      <c r="J3" s="249" t="s">
        <v>502</v>
      </c>
      <c r="K3" s="242" t="s">
        <v>508</v>
      </c>
      <c r="L3" s="247" t="s">
        <v>488</v>
      </c>
      <c r="M3" s="260" t="s">
        <v>488</v>
      </c>
      <c r="N3" s="91" t="s">
        <v>9173</v>
      </c>
      <c r="O3" s="178" t="s">
        <v>8740</v>
      </c>
      <c r="P3" s="244" t="s">
        <v>9176</v>
      </c>
      <c r="Q3" s="240" t="s">
        <v>768</v>
      </c>
      <c r="R3" s="247" t="s">
        <v>1482</v>
      </c>
      <c r="S3" s="247" t="s">
        <v>7682</v>
      </c>
      <c r="T3" s="247" t="s">
        <v>7681</v>
      </c>
      <c r="U3" s="255" t="s">
        <v>6596</v>
      </c>
      <c r="V3" s="253" t="s">
        <v>8422</v>
      </c>
      <c r="W3" s="238" t="s">
        <v>8685</v>
      </c>
      <c r="X3" s="238" t="s">
        <v>8686</v>
      </c>
      <c r="Y3" s="251" t="s">
        <v>7565</v>
      </c>
      <c r="Z3" s="251" t="s">
        <v>9293</v>
      </c>
      <c r="AA3" s="238" t="s">
        <v>13235</v>
      </c>
      <c r="AB3" t="s">
        <v>9222</v>
      </c>
    </row>
    <row r="4" spans="1:28" x14ac:dyDescent="0.2">
      <c r="A4" s="76" t="s">
        <v>9222</v>
      </c>
      <c r="B4" s="139"/>
      <c r="C4" s="257"/>
      <c r="D4" s="258"/>
      <c r="E4" s="258"/>
      <c r="F4" s="246"/>
      <c r="G4" s="176" t="s">
        <v>493</v>
      </c>
      <c r="H4" s="196" t="s">
        <v>492</v>
      </c>
      <c r="I4" s="262"/>
      <c r="J4" s="250"/>
      <c r="K4" s="243"/>
      <c r="L4" s="259"/>
      <c r="M4" s="261"/>
      <c r="N4" s="184" t="s">
        <v>9174</v>
      </c>
      <c r="O4" s="185" t="s">
        <v>9175</v>
      </c>
      <c r="P4" s="245"/>
      <c r="Q4" s="241"/>
      <c r="R4" s="248"/>
      <c r="S4" s="248"/>
      <c r="T4" s="248"/>
      <c r="U4" s="256"/>
      <c r="V4" s="254"/>
      <c r="W4" s="239"/>
      <c r="X4" s="239"/>
      <c r="Y4" s="252" t="s">
        <v>7565</v>
      </c>
      <c r="Z4" s="252"/>
      <c r="AA4" s="239"/>
    </row>
    <row r="5" spans="1:28" x14ac:dyDescent="0.2">
      <c r="A5" s="19">
        <f t="shared" ref="A5:A68" si="0">+COUNTIF($C:$C,C5)</f>
        <v>1</v>
      </c>
      <c r="B5" s="95">
        <f t="shared" ref="B5:B72" si="1">B4+1</f>
        <v>1</v>
      </c>
      <c r="C5" s="95" t="s">
        <v>10643</v>
      </c>
      <c r="D5" s="28" t="s">
        <v>9525</v>
      </c>
      <c r="E5" s="95" t="s">
        <v>10645</v>
      </c>
      <c r="F5" s="182">
        <v>1</v>
      </c>
      <c r="G5" s="95" t="s">
        <v>192</v>
      </c>
      <c r="H5" s="199">
        <f>VLOOKUP(G5,BARRAS!$C$5:$E$553,2,0)</f>
        <v>2089999980132</v>
      </c>
      <c r="I5" s="95">
        <v>0</v>
      </c>
      <c r="J5" s="204">
        <v>0</v>
      </c>
      <c r="K5" s="95">
        <v>0</v>
      </c>
      <c r="L5" s="95" t="s">
        <v>8423</v>
      </c>
      <c r="M5" s="95" t="s">
        <v>8423</v>
      </c>
      <c r="N5" s="95" t="s">
        <v>9525</v>
      </c>
      <c r="O5" s="95" t="s">
        <v>9972</v>
      </c>
      <c r="P5" s="95"/>
      <c r="Q5" s="95"/>
      <c r="R5" s="95" t="str">
        <f>IF(L5="R",VLOOKUP(G5,BARRAS!$C$5:$E$233,3,0),IF(L5="L",VLOOKUP(G5,BARRAS!$C$5:$E$233,3,0),""))</f>
        <v/>
      </c>
      <c r="S5" s="95">
        <f t="shared" ref="S5:S68" si="2">IF(RIGHT(LEFT(E5,6),4)="PMGD",1,IF(RIGHT(LEFT(E5,6),4)="PMG_",1,0))</f>
        <v>0</v>
      </c>
      <c r="T5" s="95"/>
      <c r="U5" s="95" t="str">
        <f t="shared" ref="U5:U68" si="3">+IF(L5="G",LEFT(RIGHT(E5,LEN(E5)-2),4),"")</f>
        <v/>
      </c>
      <c r="V5" s="95"/>
      <c r="W5" s="95"/>
      <c r="X5" s="95"/>
      <c r="Y5" s="95"/>
      <c r="Z5" s="95"/>
      <c r="AA5" s="95" t="str">
        <f>IF(OR(N5="Dx",N5="No_informado"),P5,O5)</f>
        <v>CGE</v>
      </c>
    </row>
    <row r="6" spans="1:28" x14ac:dyDescent="0.2">
      <c r="A6" s="19">
        <f t="shared" si="0"/>
        <v>1</v>
      </c>
      <c r="B6" s="95">
        <f t="shared" si="1"/>
        <v>2</v>
      </c>
      <c r="C6" s="95" t="s">
        <v>12437</v>
      </c>
      <c r="D6" s="28" t="s">
        <v>8365</v>
      </c>
      <c r="E6" s="95" t="s">
        <v>11831</v>
      </c>
      <c r="F6" s="182">
        <v>1</v>
      </c>
      <c r="G6" s="95" t="s">
        <v>192</v>
      </c>
      <c r="H6" s="199">
        <f>VLOOKUP(G6,BARRAS!$C$5:$E$553,2,0)</f>
        <v>2089999980132</v>
      </c>
      <c r="I6" s="95">
        <v>0</v>
      </c>
      <c r="J6" s="204">
        <v>0</v>
      </c>
      <c r="K6" s="95">
        <v>0</v>
      </c>
      <c r="L6" s="95" t="s">
        <v>8423</v>
      </c>
      <c r="M6" s="95" t="s">
        <v>8423</v>
      </c>
      <c r="N6" s="95" t="s">
        <v>8365</v>
      </c>
      <c r="O6" s="95" t="s">
        <v>9972</v>
      </c>
      <c r="P6" s="95"/>
      <c r="Q6" s="95"/>
      <c r="R6" s="95" t="str">
        <f>IF(L6="R",VLOOKUP(G6,BARRAS!$C$5:$E$233,3,0),IF(L6="L",VLOOKUP(G6,BARRAS!$C$5:$E$233,3,0),""))</f>
        <v/>
      </c>
      <c r="S6" s="95">
        <f t="shared" si="2"/>
        <v>0</v>
      </c>
      <c r="T6" s="95"/>
      <c r="U6" s="95" t="str">
        <f t="shared" si="3"/>
        <v/>
      </c>
      <c r="V6" s="95"/>
      <c r="W6" s="95"/>
      <c r="X6" s="95"/>
      <c r="Y6" s="95"/>
      <c r="Z6" s="95"/>
      <c r="AA6" s="95" t="str">
        <f t="shared" ref="AA6:AA69" si="4">IF(OR(N6="Dx",N6="No_informado"),P6,O6)</f>
        <v>CGE</v>
      </c>
    </row>
    <row r="7" spans="1:28" x14ac:dyDescent="0.2">
      <c r="A7" s="19">
        <f t="shared" si="0"/>
        <v>1</v>
      </c>
      <c r="B7" s="95">
        <f t="shared" si="1"/>
        <v>3</v>
      </c>
      <c r="C7" s="95" t="s">
        <v>9399</v>
      </c>
      <c r="D7" s="28" t="s">
        <v>8365</v>
      </c>
      <c r="E7" s="95" t="s">
        <v>10314</v>
      </c>
      <c r="F7" s="182">
        <v>1</v>
      </c>
      <c r="G7" s="95" t="s">
        <v>192</v>
      </c>
      <c r="H7" s="199">
        <f>VLOOKUP(G7,BARRAS!$C$5:$E$553,2,0)</f>
        <v>2089999980132</v>
      </c>
      <c r="I7" s="95">
        <v>0</v>
      </c>
      <c r="J7" s="204">
        <v>0</v>
      </c>
      <c r="K7" s="95">
        <v>0</v>
      </c>
      <c r="L7" s="95" t="s">
        <v>8423</v>
      </c>
      <c r="M7" s="95" t="s">
        <v>8423</v>
      </c>
      <c r="N7" s="95" t="s">
        <v>8365</v>
      </c>
      <c r="O7" s="95" t="s">
        <v>9972</v>
      </c>
      <c r="P7" s="95"/>
      <c r="Q7" s="95"/>
      <c r="R7" s="95" t="str">
        <f>IF(L7="R",VLOOKUP(G7,BARRAS!$C$5:$E$233,3,0),IF(L7="L",VLOOKUP(G7,BARRAS!$C$5:$E$233,3,0),""))</f>
        <v/>
      </c>
      <c r="S7" s="95">
        <f t="shared" si="2"/>
        <v>0</v>
      </c>
      <c r="T7" s="95"/>
      <c r="U7" s="95" t="str">
        <f t="shared" si="3"/>
        <v/>
      </c>
      <c r="V7" s="95"/>
      <c r="W7" s="95"/>
      <c r="X7" s="95"/>
      <c r="Y7" s="95"/>
      <c r="Z7" s="95">
        <v>0</v>
      </c>
      <c r="AA7" s="95" t="str">
        <f t="shared" si="4"/>
        <v>CGE</v>
      </c>
    </row>
    <row r="8" spans="1:28" x14ac:dyDescent="0.2">
      <c r="A8" s="19">
        <f t="shared" si="0"/>
        <v>1</v>
      </c>
      <c r="B8" s="95">
        <f t="shared" si="1"/>
        <v>4</v>
      </c>
      <c r="C8" s="95" t="s">
        <v>7561</v>
      </c>
      <c r="D8" s="28" t="s">
        <v>8365</v>
      </c>
      <c r="E8" s="95" t="s">
        <v>9673</v>
      </c>
      <c r="F8" s="182">
        <v>1</v>
      </c>
      <c r="G8" s="95" t="s">
        <v>192</v>
      </c>
      <c r="H8" s="199">
        <f>VLOOKUP(G8,BARRAS!$C$5:$E$553,2,0)</f>
        <v>2089999980132</v>
      </c>
      <c r="I8" s="95">
        <v>0</v>
      </c>
      <c r="J8" s="204">
        <v>0</v>
      </c>
      <c r="K8" s="95">
        <v>0</v>
      </c>
      <c r="L8" s="95" t="s">
        <v>8423</v>
      </c>
      <c r="M8" s="95" t="s">
        <v>8423</v>
      </c>
      <c r="N8" s="95" t="s">
        <v>8365</v>
      </c>
      <c r="O8" s="95" t="s">
        <v>9972</v>
      </c>
      <c r="P8" s="95"/>
      <c r="Q8" s="95" t="str">
        <f>IF(L8="R","R",IF(L8="L","L",""))</f>
        <v/>
      </c>
      <c r="R8" s="95" t="str">
        <f>IF(L8="R",VLOOKUP(G8,BARRAS!$C$5:$E$233,3,0),IF(L8="L",VLOOKUP(G8,BARRAS!$C$5:$E$233,3,0),""))</f>
        <v/>
      </c>
      <c r="S8" s="95">
        <f t="shared" si="2"/>
        <v>0</v>
      </c>
      <c r="T8" s="95"/>
      <c r="U8" s="95" t="str">
        <f t="shared" si="3"/>
        <v/>
      </c>
      <c r="V8" s="95" t="s">
        <v>1869</v>
      </c>
      <c r="W8" s="95"/>
      <c r="X8" s="95" t="s">
        <v>7561</v>
      </c>
      <c r="Y8" s="95" t="str">
        <f>+IF(P8="","No","Sí")</f>
        <v>No</v>
      </c>
      <c r="Z8" s="95">
        <v>0</v>
      </c>
      <c r="AA8" s="95" t="str">
        <f t="shared" si="4"/>
        <v>CGE</v>
      </c>
    </row>
    <row r="9" spans="1:28" x14ac:dyDescent="0.2">
      <c r="A9" s="19">
        <f t="shared" si="0"/>
        <v>1</v>
      </c>
      <c r="B9" s="95">
        <f t="shared" si="1"/>
        <v>5</v>
      </c>
      <c r="C9" s="95" t="s">
        <v>8536</v>
      </c>
      <c r="D9" s="28" t="s">
        <v>9525</v>
      </c>
      <c r="E9" s="95" t="s">
        <v>8538</v>
      </c>
      <c r="F9" s="182">
        <v>1</v>
      </c>
      <c r="G9" s="95" t="s">
        <v>192</v>
      </c>
      <c r="H9" s="199">
        <f>VLOOKUP(G9,BARRAS!$C$5:$E$553,2,0)</f>
        <v>2089999980132</v>
      </c>
      <c r="I9" s="95">
        <v>0</v>
      </c>
      <c r="J9" s="204">
        <v>0</v>
      </c>
      <c r="K9" s="95">
        <v>0</v>
      </c>
      <c r="L9" s="95" t="s">
        <v>8423</v>
      </c>
      <c r="M9" s="95" t="s">
        <v>8423</v>
      </c>
      <c r="N9" s="95" t="s">
        <v>9525</v>
      </c>
      <c r="O9" s="95" t="s">
        <v>9972</v>
      </c>
      <c r="P9" s="95"/>
      <c r="Q9" s="95" t="str">
        <f>IF(L9="R","R",IF(L9="L","L",""))</f>
        <v/>
      </c>
      <c r="R9" s="95" t="str">
        <f>IF(L9="R",VLOOKUP(G9,BARRAS!$C$5:$E$233,3,0),IF(L9="L",VLOOKUP(G9,BARRAS!$C$5:$E$233,3,0),""))</f>
        <v/>
      </c>
      <c r="S9" s="95">
        <f t="shared" si="2"/>
        <v>0</v>
      </c>
      <c r="T9" s="95"/>
      <c r="U9" s="95" t="str">
        <f t="shared" si="3"/>
        <v/>
      </c>
      <c r="V9" s="95" t="s">
        <v>1869</v>
      </c>
      <c r="W9" s="95"/>
      <c r="X9" s="95" t="s">
        <v>8699</v>
      </c>
      <c r="Y9" s="95" t="str">
        <f>+IF(P9="","No","Sí")</f>
        <v>No</v>
      </c>
      <c r="Z9" s="95">
        <v>0</v>
      </c>
      <c r="AA9" s="95" t="str">
        <f t="shared" si="4"/>
        <v>CGE</v>
      </c>
    </row>
    <row r="10" spans="1:28" x14ac:dyDescent="0.2">
      <c r="A10" s="19">
        <f t="shared" si="0"/>
        <v>1</v>
      </c>
      <c r="B10" s="95">
        <f t="shared" si="1"/>
        <v>6</v>
      </c>
      <c r="C10" s="95" t="s">
        <v>8537</v>
      </c>
      <c r="D10" s="28" t="s">
        <v>9525</v>
      </c>
      <c r="E10" s="95" t="s">
        <v>8538</v>
      </c>
      <c r="F10" s="182">
        <v>1</v>
      </c>
      <c r="G10" s="95" t="s">
        <v>192</v>
      </c>
      <c r="H10" s="199">
        <f>VLOOKUP(G10,BARRAS!$C$5:$E$553,2,0)</f>
        <v>2089999980132</v>
      </c>
      <c r="I10" s="95">
        <v>0</v>
      </c>
      <c r="J10" s="204">
        <v>0</v>
      </c>
      <c r="K10" s="95">
        <v>0</v>
      </c>
      <c r="L10" s="95" t="s">
        <v>8423</v>
      </c>
      <c r="M10" s="95" t="s">
        <v>8423</v>
      </c>
      <c r="N10" s="95" t="s">
        <v>9525</v>
      </c>
      <c r="O10" s="95" t="s">
        <v>9972</v>
      </c>
      <c r="P10" s="95"/>
      <c r="Q10" s="95" t="str">
        <f>IF(L10="R","R",IF(L10="L","L",""))</f>
        <v/>
      </c>
      <c r="R10" s="95" t="str">
        <f>IF(L10="R",VLOOKUP(G10,BARRAS!$C$5:$E$233,3,0),IF(L10="L",VLOOKUP(G10,BARRAS!$C$5:$E$233,3,0),""))</f>
        <v/>
      </c>
      <c r="S10" s="95">
        <f t="shared" si="2"/>
        <v>0</v>
      </c>
      <c r="T10" s="95"/>
      <c r="U10" s="95" t="str">
        <f t="shared" si="3"/>
        <v/>
      </c>
      <c r="V10" s="95" t="s">
        <v>1869</v>
      </c>
      <c r="W10" s="95"/>
      <c r="X10" s="95" t="s">
        <v>8699</v>
      </c>
      <c r="Y10" s="95" t="str">
        <f>+IF(P10="","No","Sí")</f>
        <v>No</v>
      </c>
      <c r="Z10" s="95">
        <v>0</v>
      </c>
      <c r="AA10" s="95" t="str">
        <f t="shared" si="4"/>
        <v>CGE</v>
      </c>
    </row>
    <row r="11" spans="1:28" x14ac:dyDescent="0.2">
      <c r="A11" s="19">
        <f t="shared" si="0"/>
        <v>1</v>
      </c>
      <c r="B11" s="95">
        <f t="shared" si="1"/>
        <v>7</v>
      </c>
      <c r="C11" s="95" t="s">
        <v>8430</v>
      </c>
      <c r="D11" s="28" t="s">
        <v>8365</v>
      </c>
      <c r="E11" s="95" t="s">
        <v>8444</v>
      </c>
      <c r="F11" s="182">
        <v>1</v>
      </c>
      <c r="G11" s="95" t="s">
        <v>192</v>
      </c>
      <c r="H11" s="199">
        <f>VLOOKUP(G11,BARRAS!$C$5:$E$553,2,0)</f>
        <v>2089999980132</v>
      </c>
      <c r="I11" s="95">
        <v>0</v>
      </c>
      <c r="J11" s="204">
        <v>0</v>
      </c>
      <c r="K11" s="95">
        <v>0</v>
      </c>
      <c r="L11" s="95" t="s">
        <v>8423</v>
      </c>
      <c r="M11" s="95" t="s">
        <v>8423</v>
      </c>
      <c r="N11" s="95" t="s">
        <v>8365</v>
      </c>
      <c r="O11" s="95" t="s">
        <v>9972</v>
      </c>
      <c r="P11" s="95"/>
      <c r="Q11" s="95"/>
      <c r="R11" s="95" t="str">
        <f>IF(L11="R",VLOOKUP(G11,BARRAS!$C$5:$E$233,3,0),IF(L11="L",VLOOKUP(G11,BARRAS!$C$5:$E$233,3,0),""))</f>
        <v/>
      </c>
      <c r="S11" s="95">
        <f t="shared" si="2"/>
        <v>0</v>
      </c>
      <c r="T11" s="95"/>
      <c r="U11" s="95" t="str">
        <f t="shared" si="3"/>
        <v/>
      </c>
      <c r="V11" s="95" t="s">
        <v>1869</v>
      </c>
      <c r="W11" s="95"/>
      <c r="X11" s="95" t="s">
        <v>8444</v>
      </c>
      <c r="Y11" s="95" t="str">
        <f>+IF(P11="","No","Sí")</f>
        <v>No</v>
      </c>
      <c r="Z11" s="95">
        <v>0</v>
      </c>
      <c r="AA11" s="95" t="str">
        <f t="shared" si="4"/>
        <v>CGE</v>
      </c>
    </row>
    <row r="12" spans="1:28" x14ac:dyDescent="0.2">
      <c r="A12" s="19">
        <f t="shared" si="0"/>
        <v>1</v>
      </c>
      <c r="B12" s="95">
        <f t="shared" si="1"/>
        <v>8</v>
      </c>
      <c r="C12" s="95" t="s">
        <v>9923</v>
      </c>
      <c r="D12" s="28" t="s">
        <v>8365</v>
      </c>
      <c r="E12" s="95" t="s">
        <v>9925</v>
      </c>
      <c r="F12" s="182">
        <v>1</v>
      </c>
      <c r="G12" s="95" t="s">
        <v>192</v>
      </c>
      <c r="H12" s="199">
        <f>VLOOKUP(G12,BARRAS!$C$5:$E$553,2,0)</f>
        <v>2089999980132</v>
      </c>
      <c r="I12" s="95">
        <v>0</v>
      </c>
      <c r="J12" s="204">
        <v>0</v>
      </c>
      <c r="K12" s="95">
        <v>0</v>
      </c>
      <c r="L12" s="95" t="s">
        <v>8423</v>
      </c>
      <c r="M12" s="95" t="s">
        <v>8423</v>
      </c>
      <c r="N12" s="95" t="s">
        <v>8365</v>
      </c>
      <c r="O12" s="95" t="s">
        <v>9972</v>
      </c>
      <c r="P12" s="95"/>
      <c r="Q12" s="95"/>
      <c r="R12" s="95" t="str">
        <f>IF(L12="R",VLOOKUP(G12,BARRAS!$C$5:$E$233,3,0),IF(L12="L",VLOOKUP(G12,BARRAS!$C$5:$E$233,3,0),""))</f>
        <v/>
      </c>
      <c r="S12" s="95">
        <f t="shared" si="2"/>
        <v>0</v>
      </c>
      <c r="T12" s="95"/>
      <c r="U12" s="95" t="str">
        <f t="shared" si="3"/>
        <v/>
      </c>
      <c r="V12" s="95"/>
      <c r="W12" s="95"/>
      <c r="X12" s="95"/>
      <c r="Y12" s="95"/>
      <c r="Z12" s="95">
        <v>0</v>
      </c>
      <c r="AA12" s="95" t="str">
        <f t="shared" si="4"/>
        <v>CGE</v>
      </c>
    </row>
    <row r="13" spans="1:28" x14ac:dyDescent="0.2">
      <c r="A13" s="19">
        <f t="shared" si="0"/>
        <v>1</v>
      </c>
      <c r="B13" s="95">
        <f t="shared" si="1"/>
        <v>9</v>
      </c>
      <c r="C13" s="95" t="s">
        <v>13321</v>
      </c>
      <c r="D13" s="28" t="s">
        <v>8365</v>
      </c>
      <c r="E13" s="95" t="s">
        <v>14503</v>
      </c>
      <c r="F13" s="182">
        <v>1</v>
      </c>
      <c r="G13" s="95" t="s">
        <v>192</v>
      </c>
      <c r="H13" s="199">
        <f>VLOOKUP(G13,BARRAS!$C$5:$E$553,2,0)</f>
        <v>2089999980132</v>
      </c>
      <c r="I13" s="95">
        <v>0</v>
      </c>
      <c r="J13" s="204">
        <v>0</v>
      </c>
      <c r="K13" s="95">
        <v>0</v>
      </c>
      <c r="L13" s="95" t="s">
        <v>8423</v>
      </c>
      <c r="M13" s="95" t="s">
        <v>8423</v>
      </c>
      <c r="N13" s="28" t="s">
        <v>8365</v>
      </c>
      <c r="O13" s="95" t="s">
        <v>9972</v>
      </c>
      <c r="P13" s="95"/>
      <c r="Q13" s="95"/>
      <c r="R13" s="95"/>
      <c r="S13" s="95">
        <f t="shared" si="2"/>
        <v>0</v>
      </c>
      <c r="T13" s="95"/>
      <c r="U13" s="95" t="str">
        <f t="shared" si="3"/>
        <v/>
      </c>
      <c r="V13" s="95"/>
      <c r="W13" s="95"/>
      <c r="X13" s="95"/>
      <c r="Y13" s="95"/>
      <c r="Z13" s="95"/>
      <c r="AA13" s="95" t="str">
        <f t="shared" si="4"/>
        <v>CGE</v>
      </c>
    </row>
    <row r="14" spans="1:28" x14ac:dyDescent="0.2">
      <c r="A14" s="19">
        <f t="shared" si="0"/>
        <v>1</v>
      </c>
      <c r="B14" s="95">
        <f t="shared" si="1"/>
        <v>10</v>
      </c>
      <c r="C14" s="95" t="s">
        <v>13596</v>
      </c>
      <c r="D14" s="28" t="s">
        <v>9294</v>
      </c>
      <c r="E14" s="28" t="s">
        <v>13597</v>
      </c>
      <c r="F14" s="182">
        <v>1</v>
      </c>
      <c r="G14" s="95" t="s">
        <v>192</v>
      </c>
      <c r="H14" s="199">
        <f>VLOOKUP(G14,BARRAS!$C$5:$E$553,2,0)</f>
        <v>2089999980132</v>
      </c>
      <c r="I14" s="95">
        <v>0</v>
      </c>
      <c r="J14" s="204">
        <v>0</v>
      </c>
      <c r="K14" s="95">
        <v>0</v>
      </c>
      <c r="L14" s="95" t="s">
        <v>8423</v>
      </c>
      <c r="M14" s="95" t="s">
        <v>8423</v>
      </c>
      <c r="N14" s="28" t="s">
        <v>9294</v>
      </c>
      <c r="O14" s="28" t="s">
        <v>9972</v>
      </c>
      <c r="P14" s="95"/>
      <c r="Q14" s="95"/>
      <c r="R14" s="95"/>
      <c r="S14" s="95">
        <f t="shared" si="2"/>
        <v>0</v>
      </c>
      <c r="T14" s="95"/>
      <c r="U14" s="95" t="str">
        <f t="shared" si="3"/>
        <v/>
      </c>
      <c r="V14" s="95"/>
      <c r="W14" s="95"/>
      <c r="X14" s="95"/>
      <c r="Y14" s="95"/>
      <c r="Z14" s="95"/>
      <c r="AA14" s="95" t="str">
        <f t="shared" si="4"/>
        <v>CGE</v>
      </c>
    </row>
    <row r="15" spans="1:28" x14ac:dyDescent="0.2">
      <c r="A15" s="19">
        <f t="shared" si="0"/>
        <v>1</v>
      </c>
      <c r="B15" s="95">
        <f t="shared" si="1"/>
        <v>11</v>
      </c>
      <c r="C15" s="95" t="s">
        <v>14504</v>
      </c>
      <c r="D15" s="28" t="s">
        <v>8365</v>
      </c>
      <c r="E15" s="28" t="s">
        <v>14506</v>
      </c>
      <c r="F15" s="182">
        <v>1</v>
      </c>
      <c r="G15" s="95" t="s">
        <v>192</v>
      </c>
      <c r="H15" s="199">
        <f>VLOOKUP(G15,BARRAS!$C$5:$E$553,2,0)</f>
        <v>2089999980132</v>
      </c>
      <c r="I15" s="95">
        <v>0</v>
      </c>
      <c r="J15" s="204">
        <v>0</v>
      </c>
      <c r="K15" s="95">
        <v>0</v>
      </c>
      <c r="L15" s="95" t="s">
        <v>8423</v>
      </c>
      <c r="M15" s="95" t="s">
        <v>8423</v>
      </c>
      <c r="N15" s="28" t="s">
        <v>8365</v>
      </c>
      <c r="O15" s="28" t="s">
        <v>9972</v>
      </c>
      <c r="P15" s="95"/>
      <c r="Q15" s="95"/>
      <c r="R15" s="95"/>
      <c r="S15" s="95">
        <f t="shared" si="2"/>
        <v>0</v>
      </c>
      <c r="T15" s="95"/>
      <c r="U15" s="95" t="str">
        <f t="shared" si="3"/>
        <v/>
      </c>
      <c r="V15" s="95"/>
      <c r="W15" s="95"/>
      <c r="X15" s="95"/>
      <c r="Y15" s="95"/>
      <c r="Z15" s="95"/>
      <c r="AA15" s="95" t="str">
        <f t="shared" si="4"/>
        <v>CGE</v>
      </c>
    </row>
    <row r="16" spans="1:28" x14ac:dyDescent="0.2">
      <c r="A16" s="19">
        <f t="shared" si="0"/>
        <v>1</v>
      </c>
      <c r="B16" s="95">
        <f t="shared" si="1"/>
        <v>12</v>
      </c>
      <c r="C16" s="95" t="s">
        <v>14505</v>
      </c>
      <c r="D16" s="28" t="s">
        <v>8365</v>
      </c>
      <c r="E16" s="28" t="s">
        <v>14507</v>
      </c>
      <c r="F16" s="182">
        <v>1</v>
      </c>
      <c r="G16" s="95" t="s">
        <v>192</v>
      </c>
      <c r="H16" s="199">
        <f>VLOOKUP(G16,BARRAS!$C$5:$E$553,2,0)</f>
        <v>2089999980132</v>
      </c>
      <c r="I16" s="95">
        <v>0</v>
      </c>
      <c r="J16" s="204">
        <v>0</v>
      </c>
      <c r="K16" s="95">
        <v>0</v>
      </c>
      <c r="L16" s="95" t="s">
        <v>8423</v>
      </c>
      <c r="M16" s="95" t="s">
        <v>8423</v>
      </c>
      <c r="N16" s="28" t="s">
        <v>8365</v>
      </c>
      <c r="O16" s="28" t="s">
        <v>9972</v>
      </c>
      <c r="P16" s="95"/>
      <c r="Q16" s="95"/>
      <c r="R16" s="95"/>
      <c r="S16" s="95">
        <f t="shared" si="2"/>
        <v>0</v>
      </c>
      <c r="T16" s="95"/>
      <c r="U16" s="95" t="str">
        <f t="shared" si="3"/>
        <v/>
      </c>
      <c r="V16" s="95"/>
      <c r="W16" s="95"/>
      <c r="X16" s="95"/>
      <c r="Y16" s="95"/>
      <c r="Z16" s="95"/>
      <c r="AA16" s="95" t="str">
        <f t="shared" si="4"/>
        <v>CGE</v>
      </c>
    </row>
    <row r="17" spans="1:27" x14ac:dyDescent="0.2">
      <c r="A17" s="19">
        <f t="shared" si="0"/>
        <v>1</v>
      </c>
      <c r="B17" s="95">
        <f t="shared" si="1"/>
        <v>13</v>
      </c>
      <c r="C17" s="95" t="s">
        <v>7837</v>
      </c>
      <c r="D17" s="28" t="s">
        <v>8970</v>
      </c>
      <c r="E17" s="95" t="s">
        <v>1870</v>
      </c>
      <c r="F17" s="182">
        <v>1</v>
      </c>
      <c r="G17" s="95" t="s">
        <v>192</v>
      </c>
      <c r="H17" s="199">
        <f>VLOOKUP(G17,BARRAS!$C$5:$E$553,2,0)</f>
        <v>2089999980132</v>
      </c>
      <c r="I17" s="95">
        <v>0</v>
      </c>
      <c r="J17" s="204">
        <v>1</v>
      </c>
      <c r="K17" s="95">
        <v>0</v>
      </c>
      <c r="L17" s="95" t="s">
        <v>489</v>
      </c>
      <c r="M17" s="95" t="s">
        <v>489</v>
      </c>
      <c r="N17" s="95" t="s">
        <v>9178</v>
      </c>
      <c r="O17" s="95"/>
      <c r="P17" s="95" t="s">
        <v>9972</v>
      </c>
      <c r="Q17" s="95" t="str">
        <f>IF(L17="R","R",IF(L17="L","L",""))</f>
        <v>R</v>
      </c>
      <c r="R17" s="95" t="str">
        <f>IF(L17="R",VLOOKUP(G17,BARRAS!$C$5:$E$233,3,0),IF(L17="L",VLOOKUP(G17,BARRAS!$C$5:$E$233,3,0),""))</f>
        <v/>
      </c>
      <c r="S17" s="95">
        <f t="shared" si="2"/>
        <v>0</v>
      </c>
      <c r="T17" s="95"/>
      <c r="U17" s="95" t="str">
        <f t="shared" si="3"/>
        <v/>
      </c>
      <c r="V17" s="95">
        <v>0</v>
      </c>
      <c r="W17" s="95"/>
      <c r="X17" s="95"/>
      <c r="Y17" s="95" t="str">
        <f>+IF(P17="","No","Sí")</f>
        <v>Sí</v>
      </c>
      <c r="Z17" s="95">
        <v>0</v>
      </c>
      <c r="AA17" s="95" t="str">
        <f t="shared" si="4"/>
        <v>CGE</v>
      </c>
    </row>
    <row r="18" spans="1:27" x14ac:dyDescent="0.2">
      <c r="A18" s="19">
        <f t="shared" si="0"/>
        <v>1</v>
      </c>
      <c r="B18" s="95">
        <f t="shared" si="1"/>
        <v>14</v>
      </c>
      <c r="C18" s="95" t="s">
        <v>7838</v>
      </c>
      <c r="D18" s="28" t="s">
        <v>8971</v>
      </c>
      <c r="E18" s="95" t="s">
        <v>1870</v>
      </c>
      <c r="F18" s="182">
        <v>1</v>
      </c>
      <c r="G18" s="95" t="s">
        <v>192</v>
      </c>
      <c r="H18" s="199">
        <f>VLOOKUP(G18,BARRAS!$C$5:$E$553,2,0)</f>
        <v>2089999980132</v>
      </c>
      <c r="I18" s="95">
        <v>0</v>
      </c>
      <c r="J18" s="204">
        <v>1</v>
      </c>
      <c r="K18" s="95">
        <v>0</v>
      </c>
      <c r="L18" s="95" t="s">
        <v>489</v>
      </c>
      <c r="M18" s="95" t="s">
        <v>489</v>
      </c>
      <c r="N18" s="95" t="s">
        <v>9178</v>
      </c>
      <c r="O18" s="95"/>
      <c r="P18" s="95" t="s">
        <v>9972</v>
      </c>
      <c r="Q18" s="95" t="str">
        <f>IF(L18="R","R",IF(L18="L","L",""))</f>
        <v>R</v>
      </c>
      <c r="R18" s="95" t="str">
        <f>IF(L18="R",VLOOKUP(G18,BARRAS!$C$5:$E$233,3,0),IF(L18="L",VLOOKUP(G18,BARRAS!$C$5:$E$233,3,0),""))</f>
        <v/>
      </c>
      <c r="S18" s="95">
        <f t="shared" si="2"/>
        <v>0</v>
      </c>
      <c r="T18" s="95"/>
      <c r="U18" s="95" t="str">
        <f t="shared" si="3"/>
        <v/>
      </c>
      <c r="V18" s="95">
        <v>0</v>
      </c>
      <c r="W18" s="95"/>
      <c r="X18" s="95"/>
      <c r="Y18" s="95" t="str">
        <f>+IF(P18="","No","Sí")</f>
        <v>Sí</v>
      </c>
      <c r="Z18" s="95">
        <v>0</v>
      </c>
      <c r="AA18" s="95" t="str">
        <f t="shared" si="4"/>
        <v>CGE</v>
      </c>
    </row>
    <row r="19" spans="1:27" x14ac:dyDescent="0.2">
      <c r="A19" s="19">
        <f t="shared" si="0"/>
        <v>1</v>
      </c>
      <c r="B19" s="95">
        <f t="shared" si="1"/>
        <v>15</v>
      </c>
      <c r="C19" s="95" t="s">
        <v>7839</v>
      </c>
      <c r="D19" s="28" t="s">
        <v>8972</v>
      </c>
      <c r="E19" s="95" t="s">
        <v>1870</v>
      </c>
      <c r="F19" s="182">
        <v>1</v>
      </c>
      <c r="G19" s="95" t="s">
        <v>192</v>
      </c>
      <c r="H19" s="199">
        <f>VLOOKUP(G19,BARRAS!$C$5:$E$553,2,0)</f>
        <v>2089999980132</v>
      </c>
      <c r="I19" s="95">
        <v>0</v>
      </c>
      <c r="J19" s="204">
        <v>1</v>
      </c>
      <c r="K19" s="95">
        <v>0</v>
      </c>
      <c r="L19" s="95" t="s">
        <v>489</v>
      </c>
      <c r="M19" s="95" t="s">
        <v>489</v>
      </c>
      <c r="N19" s="95" t="s">
        <v>9178</v>
      </c>
      <c r="O19" s="95"/>
      <c r="P19" s="95" t="s">
        <v>9972</v>
      </c>
      <c r="Q19" s="95" t="str">
        <f>IF(L19="R","R",IF(L19="L","L",""))</f>
        <v>R</v>
      </c>
      <c r="R19" s="95" t="str">
        <f>IF(L19="R",VLOOKUP(G19,BARRAS!$C$5:$E$233,3,0),IF(L19="L",VLOOKUP(G19,BARRAS!$C$5:$E$233,3,0),""))</f>
        <v/>
      </c>
      <c r="S19" s="95">
        <f t="shared" si="2"/>
        <v>0</v>
      </c>
      <c r="T19" s="95"/>
      <c r="U19" s="95" t="str">
        <f t="shared" si="3"/>
        <v/>
      </c>
      <c r="V19" s="95">
        <v>0</v>
      </c>
      <c r="W19" s="95"/>
      <c r="X19" s="95"/>
      <c r="Y19" s="95" t="str">
        <f>+IF(P19="","No","Sí")</f>
        <v>Sí</v>
      </c>
      <c r="Z19" s="95">
        <v>0</v>
      </c>
      <c r="AA19" s="95" t="str">
        <f t="shared" si="4"/>
        <v>CGE</v>
      </c>
    </row>
    <row r="20" spans="1:27" x14ac:dyDescent="0.2">
      <c r="A20" s="19">
        <f t="shared" si="0"/>
        <v>1</v>
      </c>
      <c r="B20" s="95">
        <f t="shared" si="1"/>
        <v>16</v>
      </c>
      <c r="C20" s="213" t="s">
        <v>1623</v>
      </c>
      <c r="D20" s="213" t="s">
        <v>12351</v>
      </c>
      <c r="E20" s="213" t="s">
        <v>2612</v>
      </c>
      <c r="F20" s="182">
        <v>1</v>
      </c>
      <c r="G20" s="95" t="s">
        <v>192</v>
      </c>
      <c r="H20" s="199">
        <f>VLOOKUP(G20,BARRAS!$C$5:$E$553,2,0)</f>
        <v>2089999980132</v>
      </c>
      <c r="I20" s="95">
        <v>3695</v>
      </c>
      <c r="J20" s="204">
        <v>0</v>
      </c>
      <c r="K20" s="95">
        <v>0</v>
      </c>
      <c r="L20" s="95" t="s">
        <v>12347</v>
      </c>
      <c r="M20" s="95" t="s">
        <v>12347</v>
      </c>
      <c r="N20" s="95" t="s">
        <v>12352</v>
      </c>
      <c r="O20" s="95"/>
      <c r="P20" s="95"/>
      <c r="Q20" s="95"/>
      <c r="R20" s="95"/>
      <c r="S20" s="95">
        <f t="shared" si="2"/>
        <v>0</v>
      </c>
      <c r="T20" s="95"/>
      <c r="U20" s="95" t="str">
        <f t="shared" si="3"/>
        <v/>
      </c>
      <c r="V20" s="95"/>
      <c r="W20" s="95"/>
      <c r="X20" s="95"/>
      <c r="Y20" s="95"/>
      <c r="Z20" s="95"/>
      <c r="AA20" s="95">
        <f t="shared" si="4"/>
        <v>0</v>
      </c>
    </row>
    <row r="21" spans="1:27" x14ac:dyDescent="0.2">
      <c r="A21" s="19">
        <f t="shared" si="0"/>
        <v>1</v>
      </c>
      <c r="B21" s="95">
        <f t="shared" si="1"/>
        <v>17</v>
      </c>
      <c r="C21" s="95" t="s">
        <v>90</v>
      </c>
      <c r="D21" s="28" t="s">
        <v>12351</v>
      </c>
      <c r="E21" s="95" t="s">
        <v>2614</v>
      </c>
      <c r="F21" s="182">
        <v>1</v>
      </c>
      <c r="G21" s="95" t="s">
        <v>84</v>
      </c>
      <c r="H21" s="199">
        <f>VLOOKUP(G21,BARRAS!$C$5:$E$553,2,0)</f>
        <v>2089999980662</v>
      </c>
      <c r="I21" s="95">
        <v>3695</v>
      </c>
      <c r="J21" s="204">
        <v>0</v>
      </c>
      <c r="K21" s="95">
        <v>0</v>
      </c>
      <c r="L21" s="95" t="s">
        <v>12347</v>
      </c>
      <c r="M21" s="95" t="s">
        <v>12347</v>
      </c>
      <c r="N21" s="95" t="s">
        <v>12352</v>
      </c>
      <c r="O21" s="95"/>
      <c r="P21" s="95"/>
      <c r="Q21" s="95"/>
      <c r="R21" s="95"/>
      <c r="S21" s="95">
        <f t="shared" si="2"/>
        <v>0</v>
      </c>
      <c r="T21" s="95"/>
      <c r="U21" s="95" t="str">
        <f t="shared" si="3"/>
        <v/>
      </c>
      <c r="V21" s="95"/>
      <c r="W21" s="95"/>
      <c r="X21" s="95"/>
      <c r="Y21" s="95"/>
      <c r="Z21" s="95"/>
      <c r="AA21" s="95">
        <f t="shared" si="4"/>
        <v>0</v>
      </c>
    </row>
    <row r="22" spans="1:27" x14ac:dyDescent="0.2">
      <c r="A22" s="19">
        <f t="shared" si="0"/>
        <v>1</v>
      </c>
      <c r="B22" s="95">
        <f t="shared" si="1"/>
        <v>18</v>
      </c>
      <c r="C22" s="95" t="s">
        <v>92</v>
      </c>
      <c r="D22" s="28" t="s">
        <v>12351</v>
      </c>
      <c r="E22" s="95" t="s">
        <v>2613</v>
      </c>
      <c r="F22" s="182">
        <v>1</v>
      </c>
      <c r="G22" s="95" t="s">
        <v>84</v>
      </c>
      <c r="H22" s="199">
        <f>VLOOKUP(G22,BARRAS!$C$5:$E$553,2,0)</f>
        <v>2089999980662</v>
      </c>
      <c r="I22" s="95">
        <v>2185</v>
      </c>
      <c r="J22" s="204">
        <v>0</v>
      </c>
      <c r="K22" s="95">
        <v>0</v>
      </c>
      <c r="L22" s="95" t="s">
        <v>12347</v>
      </c>
      <c r="M22" s="95" t="s">
        <v>12347</v>
      </c>
      <c r="N22" s="95" t="s">
        <v>12352</v>
      </c>
      <c r="O22" s="95"/>
      <c r="P22" s="95"/>
      <c r="Q22" s="95"/>
      <c r="R22" s="95"/>
      <c r="S22" s="95">
        <f t="shared" si="2"/>
        <v>0</v>
      </c>
      <c r="T22" s="95"/>
      <c r="U22" s="95" t="str">
        <f t="shared" si="3"/>
        <v/>
      </c>
      <c r="V22" s="95"/>
      <c r="W22" s="95"/>
      <c r="X22" s="95"/>
      <c r="Y22" s="95"/>
      <c r="Z22" s="95"/>
      <c r="AA22" s="95">
        <f t="shared" si="4"/>
        <v>0</v>
      </c>
    </row>
    <row r="23" spans="1:27" x14ac:dyDescent="0.2">
      <c r="A23" s="19">
        <f t="shared" si="0"/>
        <v>1</v>
      </c>
      <c r="B23" s="95">
        <f t="shared" si="1"/>
        <v>19</v>
      </c>
      <c r="C23" s="213" t="s">
        <v>13017</v>
      </c>
      <c r="D23" s="213" t="s">
        <v>1304</v>
      </c>
      <c r="E23" s="194" t="s">
        <v>10795</v>
      </c>
      <c r="F23" s="182">
        <v>0</v>
      </c>
      <c r="G23" s="95" t="s">
        <v>84</v>
      </c>
      <c r="H23" s="199">
        <f>VLOOKUP(G23,BARRAS!$C$5:$E$553,2,0)</f>
        <v>2089999980662</v>
      </c>
      <c r="I23" s="95">
        <v>0</v>
      </c>
      <c r="J23" s="204">
        <v>0</v>
      </c>
      <c r="K23" s="95">
        <v>1</v>
      </c>
      <c r="L23" s="95" t="s">
        <v>492</v>
      </c>
      <c r="M23" s="95" t="s">
        <v>492</v>
      </c>
      <c r="N23" s="95" t="s">
        <v>12352</v>
      </c>
      <c r="O23" s="95"/>
      <c r="P23" s="95"/>
      <c r="Q23" s="95"/>
      <c r="R23" s="95"/>
      <c r="S23" s="95">
        <f t="shared" si="2"/>
        <v>0</v>
      </c>
      <c r="T23" s="95"/>
      <c r="U23" s="95" t="str">
        <f t="shared" si="3"/>
        <v/>
      </c>
      <c r="V23" s="95"/>
      <c r="W23" s="95"/>
      <c r="X23" s="95"/>
      <c r="Y23" s="95"/>
      <c r="Z23" s="95"/>
      <c r="AA23" s="95">
        <f t="shared" si="4"/>
        <v>0</v>
      </c>
    </row>
    <row r="24" spans="1:27" x14ac:dyDescent="0.2">
      <c r="A24" s="19">
        <f t="shared" si="0"/>
        <v>1</v>
      </c>
      <c r="B24" s="95">
        <f t="shared" si="1"/>
        <v>20</v>
      </c>
      <c r="C24" s="95" t="s">
        <v>9603</v>
      </c>
      <c r="D24" s="28" t="s">
        <v>545</v>
      </c>
      <c r="E24" s="95" t="s">
        <v>9602</v>
      </c>
      <c r="F24" s="182">
        <v>1</v>
      </c>
      <c r="G24" s="95" t="s">
        <v>2013</v>
      </c>
      <c r="H24" s="199">
        <f>VLOOKUP(G24,BARRAS!$C$5:$E$553,2,0)</f>
        <v>2149999830132</v>
      </c>
      <c r="I24" s="95">
        <v>0</v>
      </c>
      <c r="J24" s="204">
        <v>0</v>
      </c>
      <c r="K24" s="95">
        <v>0</v>
      </c>
      <c r="L24" s="95" t="s">
        <v>8423</v>
      </c>
      <c r="M24" s="95" t="s">
        <v>8423</v>
      </c>
      <c r="N24" s="95" t="s">
        <v>545</v>
      </c>
      <c r="O24" s="95" t="s">
        <v>7950</v>
      </c>
      <c r="P24" s="95"/>
      <c r="Q24" s="95"/>
      <c r="R24" s="95" t="str">
        <f>IF(L24="R",VLOOKUP(G24,BARRAS!$C$5:$E$233,3,0),IF(L24="L",VLOOKUP(G24,BARRAS!$C$5:$E$233,3,0),""))</f>
        <v/>
      </c>
      <c r="S24" s="95">
        <f t="shared" si="2"/>
        <v>0</v>
      </c>
      <c r="T24" s="95"/>
      <c r="U24" s="95" t="str">
        <f t="shared" si="3"/>
        <v/>
      </c>
      <c r="V24" s="95"/>
      <c r="W24" s="95"/>
      <c r="X24" s="95"/>
      <c r="Y24" s="95"/>
      <c r="Z24" s="95">
        <v>0</v>
      </c>
      <c r="AA24" s="95" t="str">
        <f t="shared" si="4"/>
        <v>LUZOSORNO</v>
      </c>
    </row>
    <row r="25" spans="1:27" x14ac:dyDescent="0.2">
      <c r="A25" s="19">
        <f t="shared" si="0"/>
        <v>1</v>
      </c>
      <c r="B25" s="95">
        <f t="shared" si="1"/>
        <v>21</v>
      </c>
      <c r="C25" s="95" t="s">
        <v>9661</v>
      </c>
      <c r="D25" s="28" t="s">
        <v>8365</v>
      </c>
      <c r="E25" s="95" t="s">
        <v>9663</v>
      </c>
      <c r="F25" s="182">
        <v>1</v>
      </c>
      <c r="G25" s="95" t="s">
        <v>2013</v>
      </c>
      <c r="H25" s="199">
        <f>VLOOKUP(G25,BARRAS!$C$5:$E$553,2,0)</f>
        <v>2149999830132</v>
      </c>
      <c r="I25" s="95">
        <v>0</v>
      </c>
      <c r="J25" s="204">
        <v>0</v>
      </c>
      <c r="K25" s="95">
        <v>0</v>
      </c>
      <c r="L25" s="95" t="s">
        <v>8423</v>
      </c>
      <c r="M25" s="95" t="s">
        <v>8423</v>
      </c>
      <c r="N25" s="95" t="s">
        <v>8365</v>
      </c>
      <c r="O25" s="95" t="s">
        <v>7950</v>
      </c>
      <c r="P25" s="95"/>
      <c r="Q25" s="95"/>
      <c r="R25" s="95" t="str">
        <f>IF(L25="R",VLOOKUP(G25,BARRAS!$C$5:$E$233,3,0),IF(L25="L",VLOOKUP(G25,BARRAS!$C$5:$E$233,3,0),""))</f>
        <v/>
      </c>
      <c r="S25" s="95">
        <f t="shared" si="2"/>
        <v>0</v>
      </c>
      <c r="T25" s="95"/>
      <c r="U25" s="95" t="str">
        <f t="shared" si="3"/>
        <v/>
      </c>
      <c r="V25" s="95"/>
      <c r="W25" s="95"/>
      <c r="X25" s="95"/>
      <c r="Y25" s="95"/>
      <c r="Z25" s="95">
        <v>0</v>
      </c>
      <c r="AA25" s="95" t="str">
        <f t="shared" si="4"/>
        <v>LUZOSORNO</v>
      </c>
    </row>
    <row r="26" spans="1:27" x14ac:dyDescent="0.2">
      <c r="A26" s="19">
        <f t="shared" si="0"/>
        <v>1</v>
      </c>
      <c r="B26" s="95">
        <f t="shared" si="1"/>
        <v>22</v>
      </c>
      <c r="C26" s="95" t="s">
        <v>13851</v>
      </c>
      <c r="D26" s="28" t="s">
        <v>12122</v>
      </c>
      <c r="E26" s="95" t="s">
        <v>13852</v>
      </c>
      <c r="F26" s="182">
        <v>1</v>
      </c>
      <c r="G26" s="95" t="s">
        <v>2013</v>
      </c>
      <c r="H26" s="199">
        <f>VLOOKUP(G26,BARRAS!$C$5:$E$553,2,0)</f>
        <v>2149999830132</v>
      </c>
      <c r="I26" s="95">
        <v>0</v>
      </c>
      <c r="J26" s="204">
        <v>0</v>
      </c>
      <c r="K26" s="95">
        <v>0</v>
      </c>
      <c r="L26" s="95" t="s">
        <v>8423</v>
      </c>
      <c r="M26" s="95" t="s">
        <v>8423</v>
      </c>
      <c r="N26" s="28" t="s">
        <v>12122</v>
      </c>
      <c r="O26" s="28" t="s">
        <v>8091</v>
      </c>
      <c r="P26" s="95"/>
      <c r="Q26" s="95"/>
      <c r="R26" s="95"/>
      <c r="S26" s="95">
        <f t="shared" si="2"/>
        <v>0</v>
      </c>
      <c r="T26" s="95"/>
      <c r="U26" s="95" t="str">
        <f t="shared" si="3"/>
        <v/>
      </c>
      <c r="V26" s="95"/>
      <c r="W26" s="95"/>
      <c r="X26" s="95"/>
      <c r="Y26" s="95"/>
      <c r="Z26" s="95"/>
      <c r="AA26" s="95" t="str">
        <f t="shared" si="4"/>
        <v>SAESA</v>
      </c>
    </row>
    <row r="27" spans="1:27" x14ac:dyDescent="0.2">
      <c r="A27" s="19">
        <f t="shared" si="0"/>
        <v>1</v>
      </c>
      <c r="B27" s="95">
        <f t="shared" si="1"/>
        <v>23</v>
      </c>
      <c r="C27" s="95" t="s">
        <v>14011</v>
      </c>
      <c r="D27" s="28" t="s">
        <v>545</v>
      </c>
      <c r="E27" s="95" t="s">
        <v>14012</v>
      </c>
      <c r="F27" s="182">
        <v>1</v>
      </c>
      <c r="G27" s="95" t="s">
        <v>2013</v>
      </c>
      <c r="H27" s="199">
        <f>VLOOKUP(G27,BARRAS!$C$5:$E$553,2,0)</f>
        <v>2149999830132</v>
      </c>
      <c r="I27" s="95">
        <v>0</v>
      </c>
      <c r="J27" s="204">
        <v>0</v>
      </c>
      <c r="K27" s="95">
        <v>0</v>
      </c>
      <c r="L27" s="95" t="s">
        <v>8423</v>
      </c>
      <c r="M27" s="95" t="s">
        <v>8423</v>
      </c>
      <c r="N27" s="28" t="s">
        <v>545</v>
      </c>
      <c r="O27" s="28" t="s">
        <v>7950</v>
      </c>
      <c r="P27" s="95"/>
      <c r="Q27" s="95"/>
      <c r="R27" s="95"/>
      <c r="S27" s="95">
        <f t="shared" si="2"/>
        <v>0</v>
      </c>
      <c r="T27" s="95"/>
      <c r="U27" s="95" t="str">
        <f t="shared" si="3"/>
        <v/>
      </c>
      <c r="V27" s="95"/>
      <c r="W27" s="95"/>
      <c r="X27" s="95"/>
      <c r="Y27" s="95"/>
      <c r="Z27" s="95"/>
      <c r="AA27" s="95" t="str">
        <f t="shared" si="4"/>
        <v>LUZOSORNO</v>
      </c>
    </row>
    <row r="28" spans="1:27" x14ac:dyDescent="0.2">
      <c r="A28" s="19">
        <f t="shared" si="0"/>
        <v>1</v>
      </c>
      <c r="B28" s="95">
        <f t="shared" si="1"/>
        <v>24</v>
      </c>
      <c r="C28" s="95" t="s">
        <v>12016</v>
      </c>
      <c r="D28" s="28" t="s">
        <v>8324</v>
      </c>
      <c r="E28" s="95" t="s">
        <v>12017</v>
      </c>
      <c r="F28" s="182">
        <v>1</v>
      </c>
      <c r="G28" s="95" t="s">
        <v>2013</v>
      </c>
      <c r="H28" s="199">
        <f>VLOOKUP(G28,BARRAS!$C$5:$E$553,2,0)</f>
        <v>2149999830132</v>
      </c>
      <c r="I28" s="95">
        <v>0</v>
      </c>
      <c r="J28" s="204">
        <v>0</v>
      </c>
      <c r="K28" s="95">
        <v>0</v>
      </c>
      <c r="L28" s="95" t="s">
        <v>747</v>
      </c>
      <c r="M28" s="95" t="s">
        <v>747</v>
      </c>
      <c r="N28" s="95" t="s">
        <v>8324</v>
      </c>
      <c r="O28" s="95" t="s">
        <v>7950</v>
      </c>
      <c r="P28" s="95"/>
      <c r="Q28" s="95" t="str">
        <f t="shared" ref="Q28:Q39" si="5">IF(L28="R","R",IF(L28="L","L",""))</f>
        <v/>
      </c>
      <c r="R28" s="95" t="str">
        <f>IF(L28="R",VLOOKUP(G28,BARRAS!$C$5:$E$233,3,0),IF(L28="L",VLOOKUP(G28,BARRAS!$C$5:$E$233,3,0),""))</f>
        <v/>
      </c>
      <c r="S28" s="95">
        <f t="shared" si="2"/>
        <v>1</v>
      </c>
      <c r="T28" s="95"/>
      <c r="U28" s="95" t="str">
        <f t="shared" ref="U28" si="6">+IF(L28="G",LEFT(RIGHT(E28,LEN(E28)-2),4),"")</f>
        <v>PMGD</v>
      </c>
      <c r="V28" s="95">
        <v>0</v>
      </c>
      <c r="W28" s="95">
        <v>1</v>
      </c>
      <c r="X28" s="95"/>
      <c r="Y28" s="95" t="str">
        <f t="shared" ref="Y28:Y39" si="7">+IF(P28="","No","Sí")</f>
        <v>No</v>
      </c>
      <c r="Z28" s="95">
        <v>0</v>
      </c>
      <c r="AA28" s="95" t="str">
        <f t="shared" si="4"/>
        <v>LUZOSORNO</v>
      </c>
    </row>
    <row r="29" spans="1:27" x14ac:dyDescent="0.2">
      <c r="A29" s="19">
        <f t="shared" si="0"/>
        <v>1</v>
      </c>
      <c r="B29" s="95">
        <f t="shared" si="1"/>
        <v>25</v>
      </c>
      <c r="C29" s="95" t="s">
        <v>8323</v>
      </c>
      <c r="D29" s="28" t="s">
        <v>8324</v>
      </c>
      <c r="E29" s="95" t="s">
        <v>8325</v>
      </c>
      <c r="F29" s="182">
        <v>1</v>
      </c>
      <c r="G29" s="95" t="s">
        <v>2013</v>
      </c>
      <c r="H29" s="199">
        <f>VLOOKUP(G29,BARRAS!$C$5:$E$553,2,0)</f>
        <v>2149999830132</v>
      </c>
      <c r="I29" s="95">
        <v>0</v>
      </c>
      <c r="J29" s="204">
        <v>0</v>
      </c>
      <c r="K29" s="95">
        <v>0</v>
      </c>
      <c r="L29" s="95" t="s">
        <v>747</v>
      </c>
      <c r="M29" s="95" t="s">
        <v>747</v>
      </c>
      <c r="N29" s="95" t="s">
        <v>8324</v>
      </c>
      <c r="O29" s="95" t="s">
        <v>7950</v>
      </c>
      <c r="P29" s="95"/>
      <c r="Q29" s="95" t="str">
        <f>IF(L29="R","R",IF(L29="L","L",""))</f>
        <v/>
      </c>
      <c r="R29" s="95" t="str">
        <f>IF(L29="R",VLOOKUP(G29,BARRAS!$C$5:$E$233,3,0),IF(L29="L",VLOOKUP(G29,BARRAS!$C$5:$E$233,3,0),""))</f>
        <v/>
      </c>
      <c r="S29" s="95">
        <f t="shared" si="2"/>
        <v>1</v>
      </c>
      <c r="T29" s="95"/>
      <c r="U29" s="95" t="str">
        <f t="shared" si="3"/>
        <v>PMGD</v>
      </c>
      <c r="V29" s="95">
        <v>0</v>
      </c>
      <c r="W29" s="95"/>
      <c r="X29" s="95"/>
      <c r="Y29" s="95" t="str">
        <f>+IF(P29="","No","Sí")</f>
        <v>No</v>
      </c>
      <c r="Z29" s="95">
        <v>0</v>
      </c>
      <c r="AA29" s="95" t="str">
        <f t="shared" si="4"/>
        <v>LUZOSORNO</v>
      </c>
    </row>
    <row r="30" spans="1:27" x14ac:dyDescent="0.2">
      <c r="A30" s="19">
        <f t="shared" si="0"/>
        <v>1</v>
      </c>
      <c r="B30" s="95">
        <f t="shared" si="1"/>
        <v>26</v>
      </c>
      <c r="C30" s="95" t="s">
        <v>12012</v>
      </c>
      <c r="D30" s="28" t="s">
        <v>3163</v>
      </c>
      <c r="E30" s="95" t="s">
        <v>12013</v>
      </c>
      <c r="F30" s="182">
        <v>1</v>
      </c>
      <c r="G30" s="95" t="s">
        <v>2013</v>
      </c>
      <c r="H30" s="199">
        <f>VLOOKUP(G30,BARRAS!$C$5:$E$553,2,0)</f>
        <v>2149999830132</v>
      </c>
      <c r="I30" s="95">
        <v>0</v>
      </c>
      <c r="J30" s="204">
        <v>0</v>
      </c>
      <c r="K30" s="95">
        <v>0</v>
      </c>
      <c r="L30" s="95" t="s">
        <v>747</v>
      </c>
      <c r="M30" s="95" t="s">
        <v>747</v>
      </c>
      <c r="N30" s="95" t="s">
        <v>3163</v>
      </c>
      <c r="O30" s="95" t="s">
        <v>7950</v>
      </c>
      <c r="P30" s="95"/>
      <c r="Q30" s="95" t="str">
        <f t="shared" si="5"/>
        <v/>
      </c>
      <c r="R30" s="95" t="str">
        <f>IF(L30="R",VLOOKUP(G30,BARRAS!$C$5:$E$233,3,0),IF(L30="L",VLOOKUP(G30,BARRAS!$C$5:$E$233,3,0),""))</f>
        <v/>
      </c>
      <c r="S30" s="95">
        <f t="shared" si="2"/>
        <v>1</v>
      </c>
      <c r="T30" s="95"/>
      <c r="U30" s="95" t="str">
        <f t="shared" si="3"/>
        <v>PMGD</v>
      </c>
      <c r="V30" s="95">
        <v>0</v>
      </c>
      <c r="W30" s="95">
        <v>1</v>
      </c>
      <c r="X30" s="95"/>
      <c r="Y30" s="95" t="str">
        <f t="shared" si="7"/>
        <v>No</v>
      </c>
      <c r="Z30" s="95">
        <v>0</v>
      </c>
      <c r="AA30" s="95" t="str">
        <f t="shared" si="4"/>
        <v>LUZOSORNO</v>
      </c>
    </row>
    <row r="31" spans="1:27" x14ac:dyDescent="0.2">
      <c r="A31" s="19">
        <f t="shared" si="0"/>
        <v>1</v>
      </c>
      <c r="B31" s="95">
        <f t="shared" si="1"/>
        <v>27</v>
      </c>
      <c r="C31" s="95" t="s">
        <v>3162</v>
      </c>
      <c r="D31" s="28" t="s">
        <v>3163</v>
      </c>
      <c r="E31" s="95" t="s">
        <v>7598</v>
      </c>
      <c r="F31" s="182">
        <v>1</v>
      </c>
      <c r="G31" s="95" t="s">
        <v>2013</v>
      </c>
      <c r="H31" s="199">
        <f>VLOOKUP(G31,BARRAS!$C$5:$E$553,2,0)</f>
        <v>2149999830132</v>
      </c>
      <c r="I31" s="95">
        <v>0</v>
      </c>
      <c r="J31" s="204">
        <v>0</v>
      </c>
      <c r="K31" s="95">
        <v>0</v>
      </c>
      <c r="L31" s="95" t="s">
        <v>747</v>
      </c>
      <c r="M31" s="95" t="s">
        <v>747</v>
      </c>
      <c r="N31" s="95" t="s">
        <v>3163</v>
      </c>
      <c r="O31" s="95" t="s">
        <v>7950</v>
      </c>
      <c r="P31" s="95"/>
      <c r="Q31" s="95" t="str">
        <f>IF(L31="R","R",IF(L31="L","L",""))</f>
        <v/>
      </c>
      <c r="R31" s="95" t="str">
        <f>IF(L31="R",VLOOKUP(G31,BARRAS!$C$5:$E$233,3,0),IF(L31="L",VLOOKUP(G31,BARRAS!$C$5:$E$233,3,0),""))</f>
        <v/>
      </c>
      <c r="S31" s="95">
        <f t="shared" si="2"/>
        <v>1</v>
      </c>
      <c r="T31" s="95"/>
      <c r="U31" s="95" t="str">
        <f t="shared" si="3"/>
        <v>PMGD</v>
      </c>
      <c r="V31" s="95">
        <v>0</v>
      </c>
      <c r="W31" s="95"/>
      <c r="X31" s="95"/>
      <c r="Y31" s="95" t="str">
        <f>+IF(P31="","No","Sí")</f>
        <v>No</v>
      </c>
      <c r="Z31" s="95">
        <v>0</v>
      </c>
      <c r="AA31" s="95" t="str">
        <f t="shared" si="4"/>
        <v>LUZOSORNO</v>
      </c>
    </row>
    <row r="32" spans="1:27" x14ac:dyDescent="0.2">
      <c r="A32" s="19">
        <f t="shared" si="0"/>
        <v>1</v>
      </c>
      <c r="B32" s="95">
        <f t="shared" si="1"/>
        <v>28</v>
      </c>
      <c r="C32" s="95" t="s">
        <v>12014</v>
      </c>
      <c r="D32" s="28" t="s">
        <v>3228</v>
      </c>
      <c r="E32" s="95" t="s">
        <v>12015</v>
      </c>
      <c r="F32" s="182">
        <v>1</v>
      </c>
      <c r="G32" s="95" t="s">
        <v>2013</v>
      </c>
      <c r="H32" s="199">
        <f>VLOOKUP(G32,BARRAS!$C$5:$E$553,2,0)</f>
        <v>2149999830132</v>
      </c>
      <c r="I32" s="95">
        <v>0</v>
      </c>
      <c r="J32" s="204">
        <v>0</v>
      </c>
      <c r="K32" s="95">
        <v>0</v>
      </c>
      <c r="L32" s="95" t="s">
        <v>747</v>
      </c>
      <c r="M32" s="95" t="s">
        <v>747</v>
      </c>
      <c r="N32" s="95" t="s">
        <v>3228</v>
      </c>
      <c r="O32" s="95" t="s">
        <v>7950</v>
      </c>
      <c r="P32" s="95"/>
      <c r="Q32" s="95" t="str">
        <f t="shared" si="5"/>
        <v/>
      </c>
      <c r="R32" s="95" t="str">
        <f>IF(L32="R",VLOOKUP(G32,BARRAS!$C$5:$E$233,3,0),IF(L32="L",VLOOKUP(G32,BARRAS!$C$5:$E$233,3,0),""))</f>
        <v/>
      </c>
      <c r="S32" s="95">
        <f t="shared" si="2"/>
        <v>1</v>
      </c>
      <c r="T32" s="95"/>
      <c r="U32" s="95" t="str">
        <f t="shared" si="3"/>
        <v>PMGD</v>
      </c>
      <c r="V32" s="95">
        <v>0</v>
      </c>
      <c r="W32" s="95">
        <v>1</v>
      </c>
      <c r="X32" s="95"/>
      <c r="Y32" s="95" t="str">
        <f t="shared" si="7"/>
        <v>No</v>
      </c>
      <c r="Z32" s="95">
        <v>0</v>
      </c>
      <c r="AA32" s="95" t="str">
        <f t="shared" si="4"/>
        <v>LUZOSORNO</v>
      </c>
    </row>
    <row r="33" spans="1:27" x14ac:dyDescent="0.2">
      <c r="A33" s="19">
        <f t="shared" si="0"/>
        <v>1</v>
      </c>
      <c r="B33" s="95">
        <f t="shared" si="1"/>
        <v>29</v>
      </c>
      <c r="C33" s="95" t="s">
        <v>8609</v>
      </c>
      <c r="D33" s="28" t="s">
        <v>3228</v>
      </c>
      <c r="E33" s="95" t="s">
        <v>7577</v>
      </c>
      <c r="F33" s="182">
        <v>1</v>
      </c>
      <c r="G33" s="95" t="s">
        <v>2013</v>
      </c>
      <c r="H33" s="199">
        <f>VLOOKUP(G33,BARRAS!$C$5:$E$553,2,0)</f>
        <v>2149999830132</v>
      </c>
      <c r="I33" s="95">
        <v>0</v>
      </c>
      <c r="J33" s="204">
        <v>0</v>
      </c>
      <c r="K33" s="95">
        <v>0</v>
      </c>
      <c r="L33" s="95" t="s">
        <v>747</v>
      </c>
      <c r="M33" s="95" t="s">
        <v>747</v>
      </c>
      <c r="N33" s="95" t="s">
        <v>3228</v>
      </c>
      <c r="O33" s="95" t="s">
        <v>7950</v>
      </c>
      <c r="P33" s="95"/>
      <c r="Q33" s="95" t="str">
        <f t="shared" si="5"/>
        <v/>
      </c>
      <c r="R33" s="95" t="str">
        <f>IF(L33="R",VLOOKUP(G33,BARRAS!$C$5:$E$233,3,0),IF(L33="L",VLOOKUP(G33,BARRAS!$C$5:$E$233,3,0),""))</f>
        <v/>
      </c>
      <c r="S33" s="95">
        <f t="shared" si="2"/>
        <v>1</v>
      </c>
      <c r="T33" s="95" t="s">
        <v>7577</v>
      </c>
      <c r="U33" s="95" t="str">
        <f t="shared" si="3"/>
        <v>PMGD</v>
      </c>
      <c r="V33" s="95">
        <v>0</v>
      </c>
      <c r="W33" s="95"/>
      <c r="X33" s="95"/>
      <c r="Y33" s="95" t="str">
        <f t="shared" si="7"/>
        <v>No</v>
      </c>
      <c r="Z33" s="95">
        <v>0</v>
      </c>
      <c r="AA33" s="95" t="str">
        <f t="shared" si="4"/>
        <v>LUZOSORNO</v>
      </c>
    </row>
    <row r="34" spans="1:27" x14ac:dyDescent="0.2">
      <c r="A34" s="19">
        <f t="shared" si="0"/>
        <v>1</v>
      </c>
      <c r="B34" s="95">
        <f t="shared" si="1"/>
        <v>30</v>
      </c>
      <c r="C34" s="95" t="s">
        <v>7963</v>
      </c>
      <c r="D34" s="28" t="s">
        <v>7951</v>
      </c>
      <c r="E34" s="95" t="s">
        <v>7950</v>
      </c>
      <c r="F34" s="182">
        <v>1</v>
      </c>
      <c r="G34" s="95" t="s">
        <v>2013</v>
      </c>
      <c r="H34" s="199">
        <f>VLOOKUP(G34,BARRAS!$C$5:$E$553,2,0)</f>
        <v>2149999830132</v>
      </c>
      <c r="I34" s="95">
        <v>0</v>
      </c>
      <c r="J34" s="204">
        <v>1</v>
      </c>
      <c r="K34" s="95">
        <v>0</v>
      </c>
      <c r="L34" s="95" t="s">
        <v>489</v>
      </c>
      <c r="M34" s="95" t="s">
        <v>489</v>
      </c>
      <c r="N34" s="95" t="s">
        <v>9178</v>
      </c>
      <c r="O34" s="95"/>
      <c r="P34" s="95" t="s">
        <v>7950</v>
      </c>
      <c r="Q34" s="95" t="str">
        <f t="shared" si="5"/>
        <v>R</v>
      </c>
      <c r="R34" s="95">
        <f>IF(L34="R",VLOOKUP(G34,BARRAS!$C$5:$E$233,3,0),IF(L34="L",VLOOKUP(G34,BARRAS!$C$5:$E$233,3,0),""))</f>
        <v>0</v>
      </c>
      <c r="S34" s="95">
        <f t="shared" si="2"/>
        <v>0</v>
      </c>
      <c r="T34" s="95"/>
      <c r="U34" s="95" t="str">
        <f t="shared" si="3"/>
        <v/>
      </c>
      <c r="V34" s="95">
        <v>0</v>
      </c>
      <c r="W34" s="95"/>
      <c r="X34" s="95"/>
      <c r="Y34" s="95" t="str">
        <f t="shared" si="7"/>
        <v>Sí</v>
      </c>
      <c r="Z34" s="95">
        <v>0</v>
      </c>
      <c r="AA34" s="95" t="str">
        <f t="shared" si="4"/>
        <v>LUZOSORNO</v>
      </c>
    </row>
    <row r="35" spans="1:27" x14ac:dyDescent="0.2">
      <c r="A35" s="19">
        <f t="shared" si="0"/>
        <v>1</v>
      </c>
      <c r="B35" s="95">
        <f t="shared" si="1"/>
        <v>31</v>
      </c>
      <c r="C35" s="95" t="s">
        <v>7964</v>
      </c>
      <c r="D35" s="28" t="s">
        <v>7952</v>
      </c>
      <c r="E35" s="95" t="s">
        <v>7950</v>
      </c>
      <c r="F35" s="182">
        <v>1</v>
      </c>
      <c r="G35" s="95" t="s">
        <v>2013</v>
      </c>
      <c r="H35" s="199">
        <f>VLOOKUP(G35,BARRAS!$C$5:$E$553,2,0)</f>
        <v>2149999830132</v>
      </c>
      <c r="I35" s="95">
        <v>0</v>
      </c>
      <c r="J35" s="204">
        <v>1</v>
      </c>
      <c r="K35" s="95">
        <v>0</v>
      </c>
      <c r="L35" s="95" t="s">
        <v>489</v>
      </c>
      <c r="M35" s="95" t="s">
        <v>489</v>
      </c>
      <c r="N35" s="95" t="s">
        <v>9178</v>
      </c>
      <c r="O35" s="95"/>
      <c r="P35" s="95" t="s">
        <v>7950</v>
      </c>
      <c r="Q35" s="95" t="str">
        <f t="shared" si="5"/>
        <v>R</v>
      </c>
      <c r="R35" s="95">
        <f>IF(L35="R",VLOOKUP(G35,BARRAS!$C$5:$E$233,3,0),IF(L35="L",VLOOKUP(G35,BARRAS!$C$5:$E$233,3,0),""))</f>
        <v>0</v>
      </c>
      <c r="S35" s="95">
        <f t="shared" si="2"/>
        <v>0</v>
      </c>
      <c r="T35" s="95"/>
      <c r="U35" s="95" t="str">
        <f t="shared" si="3"/>
        <v/>
      </c>
      <c r="V35" s="95">
        <v>0</v>
      </c>
      <c r="W35" s="95"/>
      <c r="X35" s="95"/>
      <c r="Y35" s="95" t="str">
        <f t="shared" si="7"/>
        <v>Sí</v>
      </c>
      <c r="Z35" s="95">
        <v>0</v>
      </c>
      <c r="AA35" s="95" t="str">
        <f t="shared" si="4"/>
        <v>LUZOSORNO</v>
      </c>
    </row>
    <row r="36" spans="1:27" x14ac:dyDescent="0.2">
      <c r="A36" s="19">
        <f t="shared" si="0"/>
        <v>1</v>
      </c>
      <c r="B36" s="95">
        <f t="shared" si="1"/>
        <v>32</v>
      </c>
      <c r="C36" s="95" t="s">
        <v>7965</v>
      </c>
      <c r="D36" s="28" t="s">
        <v>7953</v>
      </c>
      <c r="E36" s="95" t="s">
        <v>7950</v>
      </c>
      <c r="F36" s="182">
        <v>1</v>
      </c>
      <c r="G36" s="95" t="s">
        <v>2013</v>
      </c>
      <c r="H36" s="199">
        <f>VLOOKUP(G36,BARRAS!$C$5:$E$553,2,0)</f>
        <v>2149999830132</v>
      </c>
      <c r="I36" s="95">
        <v>0</v>
      </c>
      <c r="J36" s="204">
        <v>1</v>
      </c>
      <c r="K36" s="95">
        <v>0</v>
      </c>
      <c r="L36" s="95" t="s">
        <v>489</v>
      </c>
      <c r="M36" s="95" t="s">
        <v>489</v>
      </c>
      <c r="N36" s="95" t="s">
        <v>9178</v>
      </c>
      <c r="O36" s="95"/>
      <c r="P36" s="95" t="s">
        <v>7950</v>
      </c>
      <c r="Q36" s="95" t="str">
        <f t="shared" si="5"/>
        <v>R</v>
      </c>
      <c r="R36" s="95">
        <f>IF(L36="R",VLOOKUP(G36,BARRAS!$C$5:$E$233,3,0),IF(L36="L",VLOOKUP(G36,BARRAS!$C$5:$E$233,3,0),""))</f>
        <v>0</v>
      </c>
      <c r="S36" s="95">
        <f t="shared" si="2"/>
        <v>0</v>
      </c>
      <c r="T36" s="95"/>
      <c r="U36" s="95" t="str">
        <f t="shared" si="3"/>
        <v/>
      </c>
      <c r="V36" s="95">
        <v>0</v>
      </c>
      <c r="W36" s="95"/>
      <c r="X36" s="95"/>
      <c r="Y36" s="95" t="str">
        <f t="shared" si="7"/>
        <v>Sí</v>
      </c>
      <c r="Z36" s="95">
        <v>0</v>
      </c>
      <c r="AA36" s="95" t="str">
        <f t="shared" si="4"/>
        <v>LUZOSORNO</v>
      </c>
    </row>
    <row r="37" spans="1:27" x14ac:dyDescent="0.2">
      <c r="A37" s="19">
        <f t="shared" si="0"/>
        <v>1</v>
      </c>
      <c r="B37" s="95">
        <f t="shared" si="1"/>
        <v>33</v>
      </c>
      <c r="C37" s="95" t="s">
        <v>8164</v>
      </c>
      <c r="D37" s="28" t="s">
        <v>8088</v>
      </c>
      <c r="E37" s="95" t="s">
        <v>8091</v>
      </c>
      <c r="F37" s="182">
        <v>1</v>
      </c>
      <c r="G37" s="95" t="s">
        <v>2013</v>
      </c>
      <c r="H37" s="199">
        <f>VLOOKUP(G37,BARRAS!$C$5:$E$553,2,0)</f>
        <v>2149999830132</v>
      </c>
      <c r="I37" s="95">
        <v>0</v>
      </c>
      <c r="J37" s="204">
        <v>1</v>
      </c>
      <c r="K37" s="95">
        <v>0</v>
      </c>
      <c r="L37" s="95" t="s">
        <v>489</v>
      </c>
      <c r="M37" s="95" t="s">
        <v>489</v>
      </c>
      <c r="N37" s="95" t="s">
        <v>9178</v>
      </c>
      <c r="O37" s="95"/>
      <c r="P37" s="95" t="s">
        <v>8091</v>
      </c>
      <c r="Q37" s="95" t="str">
        <f t="shared" si="5"/>
        <v>R</v>
      </c>
      <c r="R37" s="95">
        <f>IF(L37="R",VLOOKUP(G37,BARRAS!$C$5:$E$233,3,0),IF(L37="L",VLOOKUP(G37,BARRAS!$C$5:$E$233,3,0),""))</f>
        <v>0</v>
      </c>
      <c r="S37" s="95">
        <f t="shared" si="2"/>
        <v>0</v>
      </c>
      <c r="T37" s="95"/>
      <c r="U37" s="95" t="str">
        <f t="shared" si="3"/>
        <v/>
      </c>
      <c r="V37" s="95">
        <v>0</v>
      </c>
      <c r="W37" s="95"/>
      <c r="X37" s="95"/>
      <c r="Y37" s="95" t="str">
        <f t="shared" si="7"/>
        <v>Sí</v>
      </c>
      <c r="Z37" s="95">
        <v>0</v>
      </c>
      <c r="AA37" s="95" t="str">
        <f t="shared" si="4"/>
        <v>SAESA</v>
      </c>
    </row>
    <row r="38" spans="1:27" x14ac:dyDescent="0.2">
      <c r="A38" s="19">
        <f t="shared" si="0"/>
        <v>1</v>
      </c>
      <c r="B38" s="95">
        <f t="shared" si="1"/>
        <v>34</v>
      </c>
      <c r="C38" s="95" t="s">
        <v>8165</v>
      </c>
      <c r="D38" s="28" t="s">
        <v>8089</v>
      </c>
      <c r="E38" s="95" t="s">
        <v>8091</v>
      </c>
      <c r="F38" s="182">
        <v>1</v>
      </c>
      <c r="G38" s="95" t="s">
        <v>2013</v>
      </c>
      <c r="H38" s="199">
        <f>VLOOKUP(G38,BARRAS!$C$5:$E$553,2,0)</f>
        <v>2149999830132</v>
      </c>
      <c r="I38" s="95">
        <v>0</v>
      </c>
      <c r="J38" s="204">
        <v>1</v>
      </c>
      <c r="K38" s="95">
        <v>0</v>
      </c>
      <c r="L38" s="95" t="s">
        <v>489</v>
      </c>
      <c r="M38" s="95" t="s">
        <v>489</v>
      </c>
      <c r="N38" s="95" t="s">
        <v>9178</v>
      </c>
      <c r="O38" s="95"/>
      <c r="P38" s="95" t="s">
        <v>8091</v>
      </c>
      <c r="Q38" s="95" t="str">
        <f t="shared" si="5"/>
        <v>R</v>
      </c>
      <c r="R38" s="95">
        <f>IF(L38="R",VLOOKUP(G38,BARRAS!$C$5:$E$233,3,0),IF(L38="L",VLOOKUP(G38,BARRAS!$C$5:$E$233,3,0),""))</f>
        <v>0</v>
      </c>
      <c r="S38" s="95">
        <f t="shared" si="2"/>
        <v>0</v>
      </c>
      <c r="T38" s="95"/>
      <c r="U38" s="95" t="str">
        <f t="shared" si="3"/>
        <v/>
      </c>
      <c r="V38" s="95">
        <v>0</v>
      </c>
      <c r="W38" s="95"/>
      <c r="X38" s="95"/>
      <c r="Y38" s="95" t="str">
        <f t="shared" si="7"/>
        <v>Sí</v>
      </c>
      <c r="Z38" s="95">
        <v>0</v>
      </c>
      <c r="AA38" s="95" t="str">
        <f t="shared" si="4"/>
        <v>SAESA</v>
      </c>
    </row>
    <row r="39" spans="1:27" x14ac:dyDescent="0.2">
      <c r="A39" s="19">
        <f t="shared" si="0"/>
        <v>1</v>
      </c>
      <c r="B39" s="95">
        <f t="shared" si="1"/>
        <v>35</v>
      </c>
      <c r="C39" s="95" t="s">
        <v>8166</v>
      </c>
      <c r="D39" s="28" t="s">
        <v>8090</v>
      </c>
      <c r="E39" s="95" t="s">
        <v>8091</v>
      </c>
      <c r="F39" s="182">
        <v>1</v>
      </c>
      <c r="G39" s="95" t="s">
        <v>2013</v>
      </c>
      <c r="H39" s="199">
        <f>VLOOKUP(G39,BARRAS!$C$5:$E$553,2,0)</f>
        <v>2149999830132</v>
      </c>
      <c r="I39" s="95">
        <v>0</v>
      </c>
      <c r="J39" s="204">
        <v>1</v>
      </c>
      <c r="K39" s="95">
        <v>0</v>
      </c>
      <c r="L39" s="95" t="s">
        <v>489</v>
      </c>
      <c r="M39" s="95" t="s">
        <v>489</v>
      </c>
      <c r="N39" s="95" t="s">
        <v>9178</v>
      </c>
      <c r="O39" s="95"/>
      <c r="P39" s="95" t="s">
        <v>8091</v>
      </c>
      <c r="Q39" s="95" t="str">
        <f t="shared" si="5"/>
        <v>R</v>
      </c>
      <c r="R39" s="95">
        <f>IF(L39="R",VLOOKUP(G39,BARRAS!$C$5:$E$233,3,0),IF(L39="L",VLOOKUP(G39,BARRAS!$C$5:$E$233,3,0),""))</f>
        <v>0</v>
      </c>
      <c r="S39" s="95">
        <f t="shared" si="2"/>
        <v>0</v>
      </c>
      <c r="T39" s="95"/>
      <c r="U39" s="95" t="str">
        <f t="shared" si="3"/>
        <v/>
      </c>
      <c r="V39" s="95">
        <v>0</v>
      </c>
      <c r="W39" s="95"/>
      <c r="X39" s="95"/>
      <c r="Y39" s="95" t="str">
        <f t="shared" si="7"/>
        <v>Sí</v>
      </c>
      <c r="Z39" s="95">
        <v>0</v>
      </c>
      <c r="AA39" s="95" t="str">
        <f t="shared" si="4"/>
        <v>SAESA</v>
      </c>
    </row>
    <row r="40" spans="1:27" x14ac:dyDescent="0.2">
      <c r="A40" s="19">
        <f t="shared" si="0"/>
        <v>1</v>
      </c>
      <c r="B40" s="95">
        <f t="shared" si="1"/>
        <v>36</v>
      </c>
      <c r="C40" s="28" t="s">
        <v>13578</v>
      </c>
      <c r="D40" s="28" t="s">
        <v>13032</v>
      </c>
      <c r="E40" s="95" t="s">
        <v>13814</v>
      </c>
      <c r="F40" s="98">
        <v>0</v>
      </c>
      <c r="G40" s="95" t="s">
        <v>2013</v>
      </c>
      <c r="H40" s="199">
        <f>VLOOKUP(G40,BARRAS!$C$5:$E$553,2,0)</f>
        <v>2149999830132</v>
      </c>
      <c r="I40" s="95">
        <v>50009</v>
      </c>
      <c r="J40" s="204">
        <v>0</v>
      </c>
      <c r="K40" s="95">
        <v>2</v>
      </c>
      <c r="L40" s="95" t="s">
        <v>12347</v>
      </c>
      <c r="M40" s="95" t="s">
        <v>12347</v>
      </c>
      <c r="N40" s="95" t="s">
        <v>12352</v>
      </c>
      <c r="O40" s="95"/>
      <c r="P40" s="95"/>
      <c r="Q40" s="95"/>
      <c r="R40" s="95"/>
      <c r="S40" s="95">
        <f t="shared" si="2"/>
        <v>0</v>
      </c>
      <c r="T40" s="95"/>
      <c r="U40" s="95" t="str">
        <f t="shared" si="3"/>
        <v/>
      </c>
      <c r="V40" s="95"/>
      <c r="W40" s="95"/>
      <c r="X40" s="95"/>
      <c r="Y40" s="95"/>
      <c r="Z40" s="95"/>
      <c r="AA40" s="95">
        <f t="shared" si="4"/>
        <v>0</v>
      </c>
    </row>
    <row r="41" spans="1:27" x14ac:dyDescent="0.2">
      <c r="A41" s="19">
        <f t="shared" si="0"/>
        <v>1</v>
      </c>
      <c r="B41" s="95">
        <f t="shared" si="1"/>
        <v>37</v>
      </c>
      <c r="C41" s="28" t="s">
        <v>13580</v>
      </c>
      <c r="D41" s="28" t="s">
        <v>13032</v>
      </c>
      <c r="E41" s="95" t="s">
        <v>2678</v>
      </c>
      <c r="F41" s="98">
        <v>0</v>
      </c>
      <c r="G41" s="95" t="s">
        <v>2013</v>
      </c>
      <c r="H41" s="199">
        <f>VLOOKUP(G41,BARRAS!$C$5:$E$553,2,0)</f>
        <v>2149999830132</v>
      </c>
      <c r="I41" s="95">
        <v>50010</v>
      </c>
      <c r="J41" s="204">
        <v>0</v>
      </c>
      <c r="K41" s="95">
        <v>2</v>
      </c>
      <c r="L41" s="95" t="s">
        <v>12347</v>
      </c>
      <c r="M41" s="95" t="s">
        <v>12347</v>
      </c>
      <c r="N41" s="95" t="s">
        <v>12352</v>
      </c>
      <c r="O41" s="95"/>
      <c r="P41" s="95"/>
      <c r="Q41" s="95"/>
      <c r="R41" s="95"/>
      <c r="S41" s="95">
        <f t="shared" si="2"/>
        <v>0</v>
      </c>
      <c r="T41" s="95"/>
      <c r="U41" s="95" t="str">
        <f t="shared" si="3"/>
        <v/>
      </c>
      <c r="V41" s="95"/>
      <c r="W41" s="95"/>
      <c r="X41" s="95"/>
      <c r="Y41" s="95"/>
      <c r="Z41" s="95"/>
      <c r="AA41" s="95">
        <f t="shared" si="4"/>
        <v>0</v>
      </c>
    </row>
    <row r="42" spans="1:27" x14ac:dyDescent="0.2">
      <c r="A42" s="19">
        <f t="shared" si="0"/>
        <v>1</v>
      </c>
      <c r="B42" s="95">
        <f t="shared" si="1"/>
        <v>38</v>
      </c>
      <c r="C42" s="194" t="s">
        <v>12199</v>
      </c>
      <c r="D42" s="213" t="s">
        <v>1304</v>
      </c>
      <c r="E42" s="194" t="s">
        <v>2014</v>
      </c>
      <c r="F42" s="182">
        <v>1</v>
      </c>
      <c r="G42" s="95" t="s">
        <v>2013</v>
      </c>
      <c r="H42" s="199">
        <f>VLOOKUP(G42,BARRAS!$C$5:$E$553,2,0)</f>
        <v>2149999830132</v>
      </c>
      <c r="I42" s="95">
        <v>0</v>
      </c>
      <c r="J42" s="204">
        <v>0</v>
      </c>
      <c r="K42" s="95">
        <v>0</v>
      </c>
      <c r="L42" s="95" t="s">
        <v>492</v>
      </c>
      <c r="M42" s="95" t="s">
        <v>492</v>
      </c>
      <c r="N42" s="95" t="s">
        <v>12352</v>
      </c>
      <c r="O42" s="95"/>
      <c r="P42" s="95"/>
      <c r="Q42" s="95"/>
      <c r="R42" s="95" t="str">
        <f>IF(L42="R",VLOOKUP(G42,BARRAS!$C$5:$E$233,3,0),IF(L42="L",VLOOKUP(G42,BARRAS!$C$5:$E$233,3,0),""))</f>
        <v/>
      </c>
      <c r="S42" s="95">
        <f t="shared" si="2"/>
        <v>0</v>
      </c>
      <c r="T42" s="95"/>
      <c r="U42" s="95" t="str">
        <f t="shared" si="3"/>
        <v/>
      </c>
      <c r="V42" s="95"/>
      <c r="W42" s="95"/>
      <c r="X42" s="95"/>
      <c r="Y42" s="95"/>
      <c r="Z42" s="95"/>
      <c r="AA42" s="95">
        <f t="shared" si="4"/>
        <v>0</v>
      </c>
    </row>
    <row r="43" spans="1:27" x14ac:dyDescent="0.2">
      <c r="A43" s="19">
        <f t="shared" si="0"/>
        <v>1</v>
      </c>
      <c r="B43" s="95">
        <f t="shared" si="1"/>
        <v>39</v>
      </c>
      <c r="C43" s="95" t="s">
        <v>11177</v>
      </c>
      <c r="D43" s="28" t="s">
        <v>2217</v>
      </c>
      <c r="E43" s="95" t="s">
        <v>11178</v>
      </c>
      <c r="F43" s="182">
        <v>1</v>
      </c>
      <c r="G43" s="95" t="s">
        <v>190</v>
      </c>
      <c r="H43" s="199">
        <f>VLOOKUP(G43,BARRAS!$C$5:$E$553,2,0)</f>
        <v>2069999730152</v>
      </c>
      <c r="I43" s="95">
        <v>0</v>
      </c>
      <c r="J43" s="204">
        <v>0</v>
      </c>
      <c r="K43" s="95">
        <v>0</v>
      </c>
      <c r="L43" s="95" t="s">
        <v>8423</v>
      </c>
      <c r="M43" s="95" t="s">
        <v>8423</v>
      </c>
      <c r="N43" s="95" t="s">
        <v>2217</v>
      </c>
      <c r="O43" s="95" t="s">
        <v>9972</v>
      </c>
      <c r="P43" s="95"/>
      <c r="Q43" s="95" t="s">
        <v>509</v>
      </c>
      <c r="R43" s="95" t="str">
        <f>IF(L43="R",VLOOKUP(G43,BARRAS!$C$5:$E$233,3,0),IF(L43="L",VLOOKUP(G43,BARRAS!$C$5:$E$233,3,0),""))</f>
        <v/>
      </c>
      <c r="S43" s="95">
        <f t="shared" si="2"/>
        <v>0</v>
      </c>
      <c r="T43" s="95"/>
      <c r="U43" s="95" t="str">
        <f t="shared" si="3"/>
        <v/>
      </c>
      <c r="V43" s="95" t="s">
        <v>1869</v>
      </c>
      <c r="W43" s="95"/>
      <c r="X43" s="95">
        <v>0</v>
      </c>
      <c r="Y43" s="95">
        <v>0</v>
      </c>
      <c r="Z43" s="95"/>
      <c r="AA43" s="95" t="str">
        <f t="shared" si="4"/>
        <v>CGE</v>
      </c>
    </row>
    <row r="44" spans="1:27" x14ac:dyDescent="0.2">
      <c r="A44" s="19">
        <f t="shared" si="0"/>
        <v>1</v>
      </c>
      <c r="B44" s="95">
        <f t="shared" si="1"/>
        <v>40</v>
      </c>
      <c r="C44" s="95" t="s">
        <v>11179</v>
      </c>
      <c r="D44" s="28" t="s">
        <v>2217</v>
      </c>
      <c r="E44" s="95" t="s">
        <v>11178</v>
      </c>
      <c r="F44" s="182">
        <v>1</v>
      </c>
      <c r="G44" s="95" t="s">
        <v>190</v>
      </c>
      <c r="H44" s="199">
        <f>VLOOKUP(G44,BARRAS!$C$5:$E$553,2,0)</f>
        <v>2069999730152</v>
      </c>
      <c r="I44" s="95">
        <v>0</v>
      </c>
      <c r="J44" s="204">
        <v>0</v>
      </c>
      <c r="K44" s="95">
        <v>0</v>
      </c>
      <c r="L44" s="95" t="s">
        <v>8423</v>
      </c>
      <c r="M44" s="95" t="s">
        <v>8423</v>
      </c>
      <c r="N44" s="95" t="s">
        <v>2217</v>
      </c>
      <c r="O44" s="95" t="s">
        <v>9972</v>
      </c>
      <c r="P44" s="95"/>
      <c r="Q44" s="95" t="s">
        <v>509</v>
      </c>
      <c r="R44" s="95" t="str">
        <f>IF(L44="R",VLOOKUP(G44,BARRAS!$C$5:$E$233,3,0),IF(L44="L",VLOOKUP(G44,BARRAS!$C$5:$E$233,3,0),""))</f>
        <v/>
      </c>
      <c r="S44" s="95">
        <f t="shared" si="2"/>
        <v>0</v>
      </c>
      <c r="T44" s="95"/>
      <c r="U44" s="95" t="str">
        <f t="shared" si="3"/>
        <v/>
      </c>
      <c r="V44" s="95" t="s">
        <v>1869</v>
      </c>
      <c r="W44" s="95"/>
      <c r="X44" s="95">
        <v>0</v>
      </c>
      <c r="Y44" s="95">
        <v>0</v>
      </c>
      <c r="Z44" s="95"/>
      <c r="AA44" s="95" t="str">
        <f t="shared" si="4"/>
        <v>CGE</v>
      </c>
    </row>
    <row r="45" spans="1:27" x14ac:dyDescent="0.2">
      <c r="A45" s="19">
        <f t="shared" si="0"/>
        <v>1</v>
      </c>
      <c r="B45" s="95">
        <f t="shared" si="1"/>
        <v>41</v>
      </c>
      <c r="C45" s="95" t="s">
        <v>11126</v>
      </c>
      <c r="D45" s="28" t="s">
        <v>8808</v>
      </c>
      <c r="E45" s="95" t="s">
        <v>9049</v>
      </c>
      <c r="F45" s="182">
        <v>1</v>
      </c>
      <c r="G45" s="95" t="s">
        <v>190</v>
      </c>
      <c r="H45" s="199">
        <f>VLOOKUP(G45,BARRAS!$C$5:$E$553,2,0)</f>
        <v>2069999730152</v>
      </c>
      <c r="I45" s="95">
        <v>0</v>
      </c>
      <c r="J45" s="204">
        <v>0</v>
      </c>
      <c r="K45" s="95">
        <v>0</v>
      </c>
      <c r="L45" s="95" t="s">
        <v>8423</v>
      </c>
      <c r="M45" s="95" t="s">
        <v>8423</v>
      </c>
      <c r="N45" s="95" t="s">
        <v>8808</v>
      </c>
      <c r="O45" s="95" t="s">
        <v>9972</v>
      </c>
      <c r="P45" s="95"/>
      <c r="Q45" s="95" t="s">
        <v>509</v>
      </c>
      <c r="R45" s="95" t="str">
        <f>IF(L45="R",VLOOKUP(G45,BARRAS!$C$5:$E$233,3,0),IF(L45="L",VLOOKUP(G45,BARRAS!$C$5:$E$233,3,0),""))</f>
        <v/>
      </c>
      <c r="S45" s="95">
        <f t="shared" si="2"/>
        <v>0</v>
      </c>
      <c r="T45" s="95"/>
      <c r="U45" s="95" t="str">
        <f t="shared" si="3"/>
        <v/>
      </c>
      <c r="V45" s="95" t="s">
        <v>1869</v>
      </c>
      <c r="W45" s="95"/>
      <c r="X45" s="95">
        <v>0</v>
      </c>
      <c r="Y45" s="95">
        <v>0</v>
      </c>
      <c r="Z45" s="95"/>
      <c r="AA45" s="95" t="str">
        <f t="shared" si="4"/>
        <v>CGE</v>
      </c>
    </row>
    <row r="46" spans="1:27" x14ac:dyDescent="0.2">
      <c r="A46" s="19">
        <f t="shared" si="0"/>
        <v>1</v>
      </c>
      <c r="B46" s="95">
        <f t="shared" si="1"/>
        <v>42</v>
      </c>
      <c r="C46" s="95" t="s">
        <v>11262</v>
      </c>
      <c r="D46" s="28" t="s">
        <v>9079</v>
      </c>
      <c r="E46" s="95" t="s">
        <v>11263</v>
      </c>
      <c r="F46" s="182">
        <v>1</v>
      </c>
      <c r="G46" s="95" t="s">
        <v>190</v>
      </c>
      <c r="H46" s="199">
        <f>VLOOKUP(G46,BARRAS!$C$5:$E$553,2,0)</f>
        <v>2069999730152</v>
      </c>
      <c r="I46" s="95">
        <v>0</v>
      </c>
      <c r="J46" s="204">
        <v>0</v>
      </c>
      <c r="K46" s="95">
        <v>0</v>
      </c>
      <c r="L46" s="95" t="s">
        <v>8423</v>
      </c>
      <c r="M46" s="95" t="s">
        <v>8423</v>
      </c>
      <c r="N46" s="95" t="s">
        <v>9079</v>
      </c>
      <c r="O46" s="95" t="s">
        <v>9972</v>
      </c>
      <c r="P46" s="95"/>
      <c r="Q46" s="95" t="s">
        <v>509</v>
      </c>
      <c r="R46" s="95" t="str">
        <f>IF(L46="R",VLOOKUP(G46,BARRAS!$C$5:$E$233,3,0),IF(L46="L",VLOOKUP(G46,BARRAS!$C$5:$E$233,3,0),""))</f>
        <v/>
      </c>
      <c r="S46" s="95">
        <f t="shared" si="2"/>
        <v>0</v>
      </c>
      <c r="T46" s="95"/>
      <c r="U46" s="95" t="str">
        <f t="shared" si="3"/>
        <v/>
      </c>
      <c r="V46" s="95"/>
      <c r="W46" s="95"/>
      <c r="X46" s="95">
        <v>0</v>
      </c>
      <c r="Y46" s="95">
        <v>0</v>
      </c>
      <c r="Z46" s="95"/>
      <c r="AA46" s="95" t="str">
        <f t="shared" si="4"/>
        <v>CGE</v>
      </c>
    </row>
    <row r="47" spans="1:27" x14ac:dyDescent="0.2">
      <c r="A47" s="19">
        <f t="shared" si="0"/>
        <v>1</v>
      </c>
      <c r="B47" s="95">
        <f t="shared" si="1"/>
        <v>43</v>
      </c>
      <c r="C47" s="95" t="s">
        <v>11264</v>
      </c>
      <c r="D47" s="28" t="s">
        <v>9079</v>
      </c>
      <c r="E47" s="95" t="s">
        <v>11263</v>
      </c>
      <c r="F47" s="182">
        <v>1</v>
      </c>
      <c r="G47" s="95" t="s">
        <v>190</v>
      </c>
      <c r="H47" s="199">
        <f>VLOOKUP(G47,BARRAS!$C$5:$E$553,2,0)</f>
        <v>2069999730152</v>
      </c>
      <c r="I47" s="95">
        <v>0</v>
      </c>
      <c r="J47" s="204">
        <v>0</v>
      </c>
      <c r="K47" s="95">
        <v>0</v>
      </c>
      <c r="L47" s="95" t="s">
        <v>8423</v>
      </c>
      <c r="M47" s="95" t="s">
        <v>8423</v>
      </c>
      <c r="N47" s="95" t="s">
        <v>9079</v>
      </c>
      <c r="O47" s="95" t="s">
        <v>9972</v>
      </c>
      <c r="P47" s="95"/>
      <c r="Q47" s="95" t="s">
        <v>509</v>
      </c>
      <c r="R47" s="95" t="str">
        <f>IF(L47="R",VLOOKUP(G47,BARRAS!$C$5:$E$233,3,0),IF(L47="L",VLOOKUP(G47,BARRAS!$C$5:$E$233,3,0),""))</f>
        <v/>
      </c>
      <c r="S47" s="95">
        <f t="shared" si="2"/>
        <v>0</v>
      </c>
      <c r="T47" s="95"/>
      <c r="U47" s="95" t="str">
        <f t="shared" si="3"/>
        <v/>
      </c>
      <c r="V47" s="95"/>
      <c r="W47" s="95"/>
      <c r="X47" s="95">
        <v>0</v>
      </c>
      <c r="Y47" s="95">
        <v>0</v>
      </c>
      <c r="Z47" s="95"/>
      <c r="AA47" s="95" t="str">
        <f t="shared" si="4"/>
        <v>CGE</v>
      </c>
    </row>
    <row r="48" spans="1:27" x14ac:dyDescent="0.2">
      <c r="A48" s="19">
        <f t="shared" si="0"/>
        <v>1</v>
      </c>
      <c r="B48" s="95">
        <f t="shared" si="1"/>
        <v>44</v>
      </c>
      <c r="C48" s="95" t="s">
        <v>11187</v>
      </c>
      <c r="D48" s="28" t="s">
        <v>8365</v>
      </c>
      <c r="E48" s="95" t="s">
        <v>11188</v>
      </c>
      <c r="F48" s="182">
        <v>1</v>
      </c>
      <c r="G48" s="95" t="s">
        <v>190</v>
      </c>
      <c r="H48" s="199">
        <f>VLOOKUP(G48,BARRAS!$C$5:$E$553,2,0)</f>
        <v>2069999730152</v>
      </c>
      <c r="I48" s="95">
        <v>0</v>
      </c>
      <c r="J48" s="204">
        <v>0</v>
      </c>
      <c r="K48" s="95">
        <v>0</v>
      </c>
      <c r="L48" s="95" t="s">
        <v>8423</v>
      </c>
      <c r="M48" s="95" t="s">
        <v>8423</v>
      </c>
      <c r="N48" s="95" t="s">
        <v>8365</v>
      </c>
      <c r="O48" s="95" t="s">
        <v>9972</v>
      </c>
      <c r="P48" s="95"/>
      <c r="Q48" s="95" t="s">
        <v>509</v>
      </c>
      <c r="R48" s="95" t="str">
        <f>IF(L48="R",VLOOKUP(G48,BARRAS!$C$5:$E$233,3,0),IF(L48="L",VLOOKUP(G48,BARRAS!$C$5:$E$233,3,0),""))</f>
        <v/>
      </c>
      <c r="S48" s="95">
        <f t="shared" si="2"/>
        <v>0</v>
      </c>
      <c r="T48" s="95"/>
      <c r="U48" s="95" t="str">
        <f t="shared" si="3"/>
        <v/>
      </c>
      <c r="V48" s="95" t="s">
        <v>1869</v>
      </c>
      <c r="W48" s="95"/>
      <c r="X48" s="95">
        <v>0</v>
      </c>
      <c r="Y48" s="95">
        <v>0</v>
      </c>
      <c r="Z48" s="95"/>
      <c r="AA48" s="95" t="str">
        <f t="shared" si="4"/>
        <v>CGE</v>
      </c>
    </row>
    <row r="49" spans="1:27" x14ac:dyDescent="0.2">
      <c r="A49" s="19">
        <f t="shared" si="0"/>
        <v>1</v>
      </c>
      <c r="B49" s="95">
        <f t="shared" si="1"/>
        <v>45</v>
      </c>
      <c r="C49" s="95" t="s">
        <v>11696</v>
      </c>
      <c r="D49" s="28" t="s">
        <v>9079</v>
      </c>
      <c r="E49" s="95" t="s">
        <v>11697</v>
      </c>
      <c r="F49" s="182">
        <v>1</v>
      </c>
      <c r="G49" s="95" t="s">
        <v>190</v>
      </c>
      <c r="H49" s="199">
        <f>VLOOKUP(G49,BARRAS!$C$5:$E$553,2,0)</f>
        <v>2069999730152</v>
      </c>
      <c r="I49" s="95">
        <v>0</v>
      </c>
      <c r="J49" s="204">
        <v>0</v>
      </c>
      <c r="K49" s="95">
        <v>0</v>
      </c>
      <c r="L49" s="95" t="s">
        <v>8423</v>
      </c>
      <c r="M49" s="95" t="s">
        <v>8423</v>
      </c>
      <c r="N49" s="95" t="s">
        <v>9079</v>
      </c>
      <c r="O49" s="95" t="s">
        <v>9972</v>
      </c>
      <c r="P49" s="95"/>
      <c r="Q49" s="95" t="s">
        <v>509</v>
      </c>
      <c r="R49" s="95" t="str">
        <f>IF(L49="R",VLOOKUP(G49,BARRAS!$C$5:$E$233,3,0),IF(L49="L",VLOOKUP(G49,BARRAS!$C$5:$E$233,3,0),""))</f>
        <v/>
      </c>
      <c r="S49" s="95">
        <f t="shared" si="2"/>
        <v>0</v>
      </c>
      <c r="T49" s="95"/>
      <c r="U49" s="95" t="str">
        <f t="shared" si="3"/>
        <v/>
      </c>
      <c r="V49" s="95"/>
      <c r="W49" s="95"/>
      <c r="X49" s="95"/>
      <c r="Y49" s="95">
        <v>0</v>
      </c>
      <c r="Z49" s="95"/>
      <c r="AA49" s="95" t="str">
        <f t="shared" si="4"/>
        <v>CGE</v>
      </c>
    </row>
    <row r="50" spans="1:27" x14ac:dyDescent="0.2">
      <c r="A50" s="19">
        <f t="shared" si="0"/>
        <v>1</v>
      </c>
      <c r="B50" s="95">
        <f t="shared" si="1"/>
        <v>46</v>
      </c>
      <c r="C50" s="95" t="s">
        <v>12438</v>
      </c>
      <c r="D50" s="28" t="s">
        <v>3079</v>
      </c>
      <c r="E50" s="95" t="s">
        <v>11650</v>
      </c>
      <c r="F50" s="182">
        <v>1</v>
      </c>
      <c r="G50" s="95" t="s">
        <v>190</v>
      </c>
      <c r="H50" s="199">
        <f>VLOOKUP(G50,BARRAS!$C$5:$E$553,2,0)</f>
        <v>2069999730152</v>
      </c>
      <c r="I50" s="95">
        <v>0</v>
      </c>
      <c r="J50" s="204">
        <v>0</v>
      </c>
      <c r="K50" s="95">
        <v>0</v>
      </c>
      <c r="L50" s="95" t="s">
        <v>8423</v>
      </c>
      <c r="M50" s="95" t="s">
        <v>8423</v>
      </c>
      <c r="N50" s="95" t="s">
        <v>9178</v>
      </c>
      <c r="O50" s="28"/>
      <c r="P50" s="95" t="s">
        <v>9971</v>
      </c>
      <c r="Q50" s="95" t="s">
        <v>509</v>
      </c>
      <c r="R50" s="95" t="str">
        <f>IF(L50="R",VLOOKUP(G50,BARRAS!$C$5:$E$233,3,0),IF(L50="L",VLOOKUP(G50,BARRAS!$C$5:$E$233,3,0),""))</f>
        <v/>
      </c>
      <c r="S50" s="95">
        <f t="shared" si="2"/>
        <v>0</v>
      </c>
      <c r="T50" s="95"/>
      <c r="U50" s="95" t="str">
        <f t="shared" si="3"/>
        <v/>
      </c>
      <c r="V50" s="95"/>
      <c r="W50" s="95"/>
      <c r="X50" s="95"/>
      <c r="Y50" s="95">
        <v>0</v>
      </c>
      <c r="Z50" s="95"/>
      <c r="AA50" s="95" t="str">
        <f t="shared" si="4"/>
        <v>ENEL_DISTRIBUCION</v>
      </c>
    </row>
    <row r="51" spans="1:27" x14ac:dyDescent="0.2">
      <c r="A51" s="19">
        <f t="shared" si="0"/>
        <v>1</v>
      </c>
      <c r="B51" s="95">
        <f t="shared" si="1"/>
        <v>47</v>
      </c>
      <c r="C51" s="95" t="s">
        <v>12386</v>
      </c>
      <c r="D51" s="28" t="s">
        <v>9525</v>
      </c>
      <c r="E51" s="95" t="s">
        <v>14165</v>
      </c>
      <c r="F51" s="182">
        <v>1</v>
      </c>
      <c r="G51" s="95" t="s">
        <v>190</v>
      </c>
      <c r="H51" s="199">
        <f>VLOOKUP(G51,BARRAS!$C$5:$E$553,2,0)</f>
        <v>2069999730152</v>
      </c>
      <c r="I51" s="95">
        <v>0</v>
      </c>
      <c r="J51" s="204">
        <v>0</v>
      </c>
      <c r="K51" s="95">
        <v>0</v>
      </c>
      <c r="L51" s="95" t="s">
        <v>8423</v>
      </c>
      <c r="M51" s="95" t="s">
        <v>8423</v>
      </c>
      <c r="N51" s="95" t="s">
        <v>9525</v>
      </c>
      <c r="O51" s="95" t="s">
        <v>9972</v>
      </c>
      <c r="P51" s="95"/>
      <c r="Q51" s="95"/>
      <c r="R51" s="95"/>
      <c r="S51" s="95">
        <f t="shared" si="2"/>
        <v>0</v>
      </c>
      <c r="T51" s="95"/>
      <c r="U51" s="95" t="str">
        <f t="shared" si="3"/>
        <v/>
      </c>
      <c r="V51" s="95"/>
      <c r="W51" s="95"/>
      <c r="X51" s="95"/>
      <c r="Y51" s="95"/>
      <c r="Z51" s="95"/>
      <c r="AA51" s="95" t="str">
        <f t="shared" si="4"/>
        <v>CGE</v>
      </c>
    </row>
    <row r="52" spans="1:27" x14ac:dyDescent="0.2">
      <c r="A52" s="19">
        <f t="shared" si="0"/>
        <v>1</v>
      </c>
      <c r="B52" s="95">
        <f t="shared" si="1"/>
        <v>48</v>
      </c>
      <c r="C52" s="95" t="s">
        <v>11124</v>
      </c>
      <c r="D52" s="28" t="s">
        <v>543</v>
      </c>
      <c r="E52" s="95" t="s">
        <v>11125</v>
      </c>
      <c r="F52" s="182">
        <v>1</v>
      </c>
      <c r="G52" s="95" t="s">
        <v>190</v>
      </c>
      <c r="H52" s="199">
        <f>VLOOKUP(G52,BARRAS!$C$5:$E$553,2,0)</f>
        <v>2069999730152</v>
      </c>
      <c r="I52" s="95">
        <v>0</v>
      </c>
      <c r="J52" s="204">
        <v>0</v>
      </c>
      <c r="K52" s="95">
        <v>0</v>
      </c>
      <c r="L52" s="95" t="s">
        <v>8423</v>
      </c>
      <c r="M52" s="95" t="s">
        <v>8423</v>
      </c>
      <c r="N52" s="95" t="s">
        <v>543</v>
      </c>
      <c r="O52" s="95" t="s">
        <v>9972</v>
      </c>
      <c r="P52" s="95"/>
      <c r="Q52" s="95" t="s">
        <v>509</v>
      </c>
      <c r="R52" s="95" t="str">
        <f>IF(L52="R",VLOOKUP(G52,BARRAS!$C$5:$E$233,3,0),IF(L52="L",VLOOKUP(G52,BARRAS!$C$5:$E$233,3,0),""))</f>
        <v/>
      </c>
      <c r="S52" s="95">
        <f t="shared" si="2"/>
        <v>0</v>
      </c>
      <c r="T52" s="95"/>
      <c r="U52" s="95" t="str">
        <f t="shared" si="3"/>
        <v/>
      </c>
      <c r="V52" s="95" t="s">
        <v>1869</v>
      </c>
      <c r="W52" s="95"/>
      <c r="X52" s="95">
        <v>0</v>
      </c>
      <c r="Y52" s="95">
        <v>0</v>
      </c>
      <c r="Z52" s="95"/>
      <c r="AA52" s="95" t="str">
        <f t="shared" si="4"/>
        <v>CGE</v>
      </c>
    </row>
    <row r="53" spans="1:27" x14ac:dyDescent="0.2">
      <c r="A53" s="19">
        <f t="shared" si="0"/>
        <v>1</v>
      </c>
      <c r="B53" s="95">
        <f t="shared" si="1"/>
        <v>49</v>
      </c>
      <c r="C53" s="95" t="s">
        <v>11127</v>
      </c>
      <c r="D53" s="28" t="s">
        <v>8365</v>
      </c>
      <c r="E53" s="95" t="s">
        <v>11128</v>
      </c>
      <c r="F53" s="182">
        <v>1</v>
      </c>
      <c r="G53" s="95" t="s">
        <v>190</v>
      </c>
      <c r="H53" s="199">
        <f>VLOOKUP(G53,BARRAS!$C$5:$E$553,2,0)</f>
        <v>2069999730152</v>
      </c>
      <c r="I53" s="95">
        <v>0</v>
      </c>
      <c r="J53" s="204">
        <v>0</v>
      </c>
      <c r="K53" s="95">
        <v>0</v>
      </c>
      <c r="L53" s="95" t="s">
        <v>8423</v>
      </c>
      <c r="M53" s="95" t="s">
        <v>8423</v>
      </c>
      <c r="N53" s="95" t="s">
        <v>8365</v>
      </c>
      <c r="O53" s="95" t="s">
        <v>9972</v>
      </c>
      <c r="P53" s="95"/>
      <c r="Q53" s="95" t="s">
        <v>509</v>
      </c>
      <c r="R53" s="95" t="str">
        <f>IF(L53="R",VLOOKUP(G53,BARRAS!$C$5:$E$233,3,0),IF(L53="L",VLOOKUP(G53,BARRAS!$C$5:$E$233,3,0),""))</f>
        <v/>
      </c>
      <c r="S53" s="95">
        <f t="shared" si="2"/>
        <v>0</v>
      </c>
      <c r="T53" s="95"/>
      <c r="U53" s="95" t="str">
        <f t="shared" si="3"/>
        <v/>
      </c>
      <c r="V53" s="95" t="s">
        <v>1869</v>
      </c>
      <c r="W53" s="95"/>
      <c r="X53" s="95">
        <v>0</v>
      </c>
      <c r="Y53" s="95">
        <v>0</v>
      </c>
      <c r="Z53" s="95"/>
      <c r="AA53" s="95" t="str">
        <f t="shared" si="4"/>
        <v>CGE</v>
      </c>
    </row>
    <row r="54" spans="1:27" x14ac:dyDescent="0.2">
      <c r="A54" s="19">
        <f t="shared" si="0"/>
        <v>1</v>
      </c>
      <c r="B54" s="95">
        <f t="shared" si="1"/>
        <v>50</v>
      </c>
      <c r="C54" s="95" t="s">
        <v>11536</v>
      </c>
      <c r="D54" s="28" t="s">
        <v>543</v>
      </c>
      <c r="E54" s="95" t="s">
        <v>11525</v>
      </c>
      <c r="F54" s="182">
        <v>1</v>
      </c>
      <c r="G54" s="95" t="s">
        <v>190</v>
      </c>
      <c r="H54" s="199">
        <f>VLOOKUP(G54,BARRAS!$C$5:$E$553,2,0)</f>
        <v>2069999730152</v>
      </c>
      <c r="I54" s="95">
        <v>0</v>
      </c>
      <c r="J54" s="204">
        <v>0</v>
      </c>
      <c r="K54" s="95">
        <v>0</v>
      </c>
      <c r="L54" s="95" t="s">
        <v>8423</v>
      </c>
      <c r="M54" s="95" t="s">
        <v>8423</v>
      </c>
      <c r="N54" s="95" t="s">
        <v>543</v>
      </c>
      <c r="O54" s="95" t="s">
        <v>9972</v>
      </c>
      <c r="P54" s="95"/>
      <c r="Q54" s="95" t="s">
        <v>509</v>
      </c>
      <c r="R54" s="95" t="str">
        <f>IF(L54="R",VLOOKUP(G54,BARRAS!$C$5:$E$233,3,0),IF(L54="L",VLOOKUP(G54,BARRAS!$C$5:$E$233,3,0),""))</f>
        <v/>
      </c>
      <c r="S54" s="95">
        <f t="shared" si="2"/>
        <v>0</v>
      </c>
      <c r="T54" s="95"/>
      <c r="U54" s="95" t="str">
        <f t="shared" si="3"/>
        <v/>
      </c>
      <c r="V54" s="95"/>
      <c r="W54" s="95"/>
      <c r="X54" s="95">
        <v>0</v>
      </c>
      <c r="Y54" s="95">
        <v>0</v>
      </c>
      <c r="Z54" s="95"/>
      <c r="AA54" s="95" t="str">
        <f t="shared" si="4"/>
        <v>CGE</v>
      </c>
    </row>
    <row r="55" spans="1:27" x14ac:dyDescent="0.2">
      <c r="A55" s="19">
        <f t="shared" si="0"/>
        <v>1</v>
      </c>
      <c r="B55" s="95">
        <f t="shared" si="1"/>
        <v>51</v>
      </c>
      <c r="C55" s="95" t="s">
        <v>11202</v>
      </c>
      <c r="D55" s="28" t="s">
        <v>8365</v>
      </c>
      <c r="E55" s="95" t="s">
        <v>11203</v>
      </c>
      <c r="F55" s="182">
        <v>1</v>
      </c>
      <c r="G55" s="95" t="s">
        <v>190</v>
      </c>
      <c r="H55" s="199">
        <f>VLOOKUP(G55,BARRAS!$C$5:$E$553,2,0)</f>
        <v>2069999730152</v>
      </c>
      <c r="I55" s="95">
        <v>0</v>
      </c>
      <c r="J55" s="204">
        <v>0</v>
      </c>
      <c r="K55" s="95">
        <v>0</v>
      </c>
      <c r="L55" s="95" t="s">
        <v>8423</v>
      </c>
      <c r="M55" s="95" t="s">
        <v>8423</v>
      </c>
      <c r="N55" s="95" t="s">
        <v>8365</v>
      </c>
      <c r="O55" s="95" t="s">
        <v>9972</v>
      </c>
      <c r="P55" s="95"/>
      <c r="Q55" s="95" t="s">
        <v>509</v>
      </c>
      <c r="R55" s="95" t="str">
        <f>IF(L55="R",VLOOKUP(G55,BARRAS!$C$5:$E$233,3,0),IF(L55="L",VLOOKUP(G55,BARRAS!$C$5:$E$233,3,0),""))</f>
        <v/>
      </c>
      <c r="S55" s="95">
        <f t="shared" si="2"/>
        <v>0</v>
      </c>
      <c r="T55" s="95"/>
      <c r="U55" s="95" t="str">
        <f t="shared" si="3"/>
        <v/>
      </c>
      <c r="V55" s="95"/>
      <c r="W55" s="95"/>
      <c r="X55" s="95">
        <v>0</v>
      </c>
      <c r="Y55" s="95">
        <v>0</v>
      </c>
      <c r="Z55" s="95"/>
      <c r="AA55" s="95" t="str">
        <f t="shared" si="4"/>
        <v>CGE</v>
      </c>
    </row>
    <row r="56" spans="1:27" x14ac:dyDescent="0.2">
      <c r="A56" s="19">
        <f t="shared" si="0"/>
        <v>1</v>
      </c>
      <c r="B56" s="95">
        <f t="shared" si="1"/>
        <v>52</v>
      </c>
      <c r="C56" s="95" t="s">
        <v>11345</v>
      </c>
      <c r="D56" s="28" t="s">
        <v>8365</v>
      </c>
      <c r="E56" s="95" t="s">
        <v>11346</v>
      </c>
      <c r="F56" s="182">
        <v>1</v>
      </c>
      <c r="G56" s="95" t="s">
        <v>190</v>
      </c>
      <c r="H56" s="199">
        <f>VLOOKUP(G56,BARRAS!$C$5:$E$553,2,0)</f>
        <v>2069999730152</v>
      </c>
      <c r="I56" s="95">
        <v>0</v>
      </c>
      <c r="J56" s="204">
        <v>0</v>
      </c>
      <c r="K56" s="95">
        <v>0</v>
      </c>
      <c r="L56" s="95" t="s">
        <v>8423</v>
      </c>
      <c r="M56" s="95" t="s">
        <v>8423</v>
      </c>
      <c r="N56" s="95" t="s">
        <v>8365</v>
      </c>
      <c r="O56" s="95" t="s">
        <v>9972</v>
      </c>
      <c r="P56" s="95"/>
      <c r="Q56" s="95" t="s">
        <v>509</v>
      </c>
      <c r="R56" s="95" t="str">
        <f>IF(L56="R",VLOOKUP(G56,BARRAS!$C$5:$E$233,3,0),IF(L56="L",VLOOKUP(G56,BARRAS!$C$5:$E$233,3,0),""))</f>
        <v/>
      </c>
      <c r="S56" s="95">
        <f t="shared" si="2"/>
        <v>0</v>
      </c>
      <c r="T56" s="95"/>
      <c r="U56" s="95" t="str">
        <f t="shared" si="3"/>
        <v/>
      </c>
      <c r="V56" s="95"/>
      <c r="W56" s="95"/>
      <c r="X56" s="95">
        <v>0</v>
      </c>
      <c r="Y56" s="95">
        <v>0</v>
      </c>
      <c r="Z56" s="95"/>
      <c r="AA56" s="95" t="str">
        <f t="shared" si="4"/>
        <v>CGE</v>
      </c>
    </row>
    <row r="57" spans="1:27" x14ac:dyDescent="0.2">
      <c r="A57" s="19">
        <f t="shared" si="0"/>
        <v>1</v>
      </c>
      <c r="B57" s="95">
        <f t="shared" si="1"/>
        <v>53</v>
      </c>
      <c r="C57" s="95" t="s">
        <v>10917</v>
      </c>
      <c r="D57" s="28" t="s">
        <v>8365</v>
      </c>
      <c r="E57" s="95" t="s">
        <v>8444</v>
      </c>
      <c r="F57" s="182">
        <v>1</v>
      </c>
      <c r="G57" s="95" t="s">
        <v>190</v>
      </c>
      <c r="H57" s="199">
        <f>VLOOKUP(G57,BARRAS!$C$5:$E$553,2,0)</f>
        <v>2069999730152</v>
      </c>
      <c r="I57" s="95">
        <v>0</v>
      </c>
      <c r="J57" s="204">
        <v>0</v>
      </c>
      <c r="K57" s="95">
        <v>0</v>
      </c>
      <c r="L57" s="95" t="s">
        <v>8423</v>
      </c>
      <c r="M57" s="95" t="s">
        <v>8423</v>
      </c>
      <c r="N57" s="95" t="s">
        <v>8365</v>
      </c>
      <c r="O57" s="95" t="s">
        <v>9972</v>
      </c>
      <c r="P57" s="95"/>
      <c r="Q57" s="95" t="s">
        <v>509</v>
      </c>
      <c r="R57" s="95" t="str">
        <f>IF(L57="R",VLOOKUP(G57,BARRAS!$C$5:$E$233,3,0),IF(L57="L",VLOOKUP(G57,BARRAS!$C$5:$E$233,3,0),""))</f>
        <v/>
      </c>
      <c r="S57" s="95">
        <f t="shared" si="2"/>
        <v>0</v>
      </c>
      <c r="T57" s="95"/>
      <c r="U57" s="95" t="str">
        <f t="shared" si="3"/>
        <v/>
      </c>
      <c r="V57" s="95" t="s">
        <v>1869</v>
      </c>
      <c r="W57" s="95"/>
      <c r="X57" s="95">
        <v>0</v>
      </c>
      <c r="Y57" s="95">
        <v>0</v>
      </c>
      <c r="Z57" s="95"/>
      <c r="AA57" s="95" t="str">
        <f t="shared" si="4"/>
        <v>CGE</v>
      </c>
    </row>
    <row r="58" spans="1:27" x14ac:dyDescent="0.2">
      <c r="A58" s="19">
        <f t="shared" si="0"/>
        <v>1</v>
      </c>
      <c r="B58" s="95">
        <f t="shared" si="1"/>
        <v>54</v>
      </c>
      <c r="C58" s="95" t="s">
        <v>13247</v>
      </c>
      <c r="D58" s="28" t="s">
        <v>12122</v>
      </c>
      <c r="E58" s="28" t="s">
        <v>12275</v>
      </c>
      <c r="F58" s="182">
        <v>1</v>
      </c>
      <c r="G58" s="95" t="s">
        <v>190</v>
      </c>
      <c r="H58" s="199">
        <f>VLOOKUP(G58,BARRAS!$C$5:$E$553,2,0)</f>
        <v>2069999730152</v>
      </c>
      <c r="I58" s="95">
        <v>0</v>
      </c>
      <c r="J58" s="204">
        <v>0</v>
      </c>
      <c r="K58" s="95">
        <v>0</v>
      </c>
      <c r="L58" s="95" t="s">
        <v>8423</v>
      </c>
      <c r="M58" s="95" t="s">
        <v>8423</v>
      </c>
      <c r="N58" s="28" t="s">
        <v>12122</v>
      </c>
      <c r="O58" s="95" t="s">
        <v>9972</v>
      </c>
      <c r="P58" s="95"/>
      <c r="Q58" s="95"/>
      <c r="R58" s="95"/>
      <c r="S58" s="95">
        <f t="shared" si="2"/>
        <v>0</v>
      </c>
      <c r="T58" s="95"/>
      <c r="U58" s="95" t="str">
        <f t="shared" si="3"/>
        <v/>
      </c>
      <c r="V58" s="95"/>
      <c r="W58" s="95"/>
      <c r="X58" s="95"/>
      <c r="Y58" s="95"/>
      <c r="Z58" s="95"/>
      <c r="AA58" s="95" t="str">
        <f t="shared" si="4"/>
        <v>CGE</v>
      </c>
    </row>
    <row r="59" spans="1:27" x14ac:dyDescent="0.2">
      <c r="A59" s="19">
        <f t="shared" si="0"/>
        <v>1</v>
      </c>
      <c r="B59" s="95">
        <f t="shared" si="1"/>
        <v>55</v>
      </c>
      <c r="C59" s="95" t="s">
        <v>13456</v>
      </c>
      <c r="D59" s="28" t="s">
        <v>8241</v>
      </c>
      <c r="E59" s="28" t="s">
        <v>10314</v>
      </c>
      <c r="F59" s="182">
        <v>1</v>
      </c>
      <c r="G59" s="95" t="s">
        <v>190</v>
      </c>
      <c r="H59" s="199">
        <f>VLOOKUP(G59,BARRAS!$C$5:$E$553,2,0)</f>
        <v>2069999730152</v>
      </c>
      <c r="I59" s="95">
        <v>0</v>
      </c>
      <c r="J59" s="204">
        <v>0</v>
      </c>
      <c r="K59" s="95">
        <v>0</v>
      </c>
      <c r="L59" s="95" t="s">
        <v>8423</v>
      </c>
      <c r="M59" s="95" t="s">
        <v>8423</v>
      </c>
      <c r="N59" s="28" t="s">
        <v>8241</v>
      </c>
      <c r="O59" s="95" t="s">
        <v>9972</v>
      </c>
      <c r="P59" s="95"/>
      <c r="Q59" s="95"/>
      <c r="R59" s="95"/>
      <c r="S59" s="95">
        <f t="shared" si="2"/>
        <v>0</v>
      </c>
      <c r="T59" s="95"/>
      <c r="U59" s="95" t="str">
        <f t="shared" si="3"/>
        <v/>
      </c>
      <c r="V59" s="95"/>
      <c r="W59" s="95"/>
      <c r="X59" s="95"/>
      <c r="Y59" s="95"/>
      <c r="Z59" s="95"/>
      <c r="AA59" s="95" t="str">
        <f t="shared" si="4"/>
        <v>CGE</v>
      </c>
    </row>
    <row r="60" spans="1:27" x14ac:dyDescent="0.2">
      <c r="A60" s="19">
        <f t="shared" si="0"/>
        <v>1</v>
      </c>
      <c r="B60" s="95">
        <f t="shared" si="1"/>
        <v>56</v>
      </c>
      <c r="C60" s="95" t="s">
        <v>13457</v>
      </c>
      <c r="D60" s="28" t="s">
        <v>8241</v>
      </c>
      <c r="E60" s="28" t="s">
        <v>10314</v>
      </c>
      <c r="F60" s="182">
        <v>1</v>
      </c>
      <c r="G60" s="95" t="s">
        <v>190</v>
      </c>
      <c r="H60" s="199">
        <f>VLOOKUP(G60,BARRAS!$C$5:$E$553,2,0)</f>
        <v>2069999730152</v>
      </c>
      <c r="I60" s="95">
        <v>0</v>
      </c>
      <c r="J60" s="204">
        <v>0</v>
      </c>
      <c r="K60" s="95">
        <v>0</v>
      </c>
      <c r="L60" s="95" t="s">
        <v>8423</v>
      </c>
      <c r="M60" s="95" t="s">
        <v>8423</v>
      </c>
      <c r="N60" s="28" t="s">
        <v>8241</v>
      </c>
      <c r="O60" s="95" t="s">
        <v>9972</v>
      </c>
      <c r="P60" s="95"/>
      <c r="Q60" s="95"/>
      <c r="R60" s="95"/>
      <c r="S60" s="95">
        <f t="shared" si="2"/>
        <v>0</v>
      </c>
      <c r="T60" s="95"/>
      <c r="U60" s="95" t="str">
        <f t="shared" si="3"/>
        <v/>
      </c>
      <c r="V60" s="95"/>
      <c r="W60" s="95"/>
      <c r="X60" s="95"/>
      <c r="Y60" s="95"/>
      <c r="Z60" s="95"/>
      <c r="AA60" s="95" t="str">
        <f t="shared" si="4"/>
        <v>CGE</v>
      </c>
    </row>
    <row r="61" spans="1:27" x14ac:dyDescent="0.2">
      <c r="A61" s="19">
        <f t="shared" si="0"/>
        <v>1</v>
      </c>
      <c r="B61" s="95">
        <f t="shared" si="1"/>
        <v>57</v>
      </c>
      <c r="C61" s="95" t="s">
        <v>13787</v>
      </c>
      <c r="D61" s="28" t="s">
        <v>8365</v>
      </c>
      <c r="E61" s="28" t="s">
        <v>13788</v>
      </c>
      <c r="F61" s="182">
        <v>1</v>
      </c>
      <c r="G61" s="95" t="s">
        <v>190</v>
      </c>
      <c r="H61" s="199">
        <f>VLOOKUP(G61,BARRAS!$C$5:$E$553,2,0)</f>
        <v>2069999730152</v>
      </c>
      <c r="I61" s="95">
        <v>0</v>
      </c>
      <c r="J61" s="204">
        <v>0</v>
      </c>
      <c r="K61" s="95">
        <v>0</v>
      </c>
      <c r="L61" s="95" t="s">
        <v>8423</v>
      </c>
      <c r="M61" s="95" t="s">
        <v>8423</v>
      </c>
      <c r="N61" s="28" t="s">
        <v>8365</v>
      </c>
      <c r="O61" s="95" t="s">
        <v>9972</v>
      </c>
      <c r="P61" s="95"/>
      <c r="Q61" s="95"/>
      <c r="R61" s="95"/>
      <c r="S61" s="95">
        <f t="shared" si="2"/>
        <v>0</v>
      </c>
      <c r="T61" s="95"/>
      <c r="U61" s="95" t="str">
        <f t="shared" si="3"/>
        <v/>
      </c>
      <c r="V61" s="95"/>
      <c r="W61" s="95"/>
      <c r="X61" s="95"/>
      <c r="Y61" s="95"/>
      <c r="Z61" s="95"/>
      <c r="AA61" s="95" t="str">
        <f t="shared" si="4"/>
        <v>CGE</v>
      </c>
    </row>
    <row r="62" spans="1:27" x14ac:dyDescent="0.2">
      <c r="A62" s="19">
        <f t="shared" si="0"/>
        <v>1</v>
      </c>
      <c r="B62" s="95">
        <f t="shared" si="1"/>
        <v>58</v>
      </c>
      <c r="C62" s="95" t="s">
        <v>818</v>
      </c>
      <c r="D62" s="28" t="s">
        <v>543</v>
      </c>
      <c r="E62" s="95" t="s">
        <v>13362</v>
      </c>
      <c r="F62" s="182">
        <v>1</v>
      </c>
      <c r="G62" s="95" t="s">
        <v>190</v>
      </c>
      <c r="H62" s="199">
        <f>VLOOKUP(G62,BARRAS!$C$5:$E$553,2,0)</f>
        <v>2069999730152</v>
      </c>
      <c r="I62" s="95">
        <v>0</v>
      </c>
      <c r="J62" s="204">
        <v>0</v>
      </c>
      <c r="K62" s="95">
        <v>0</v>
      </c>
      <c r="L62" s="95" t="s">
        <v>489</v>
      </c>
      <c r="M62" s="95" t="s">
        <v>489</v>
      </c>
      <c r="N62" s="95" t="s">
        <v>543</v>
      </c>
      <c r="O62" s="95" t="s">
        <v>9972</v>
      </c>
      <c r="P62" s="95"/>
      <c r="Q62" s="95"/>
      <c r="R62" s="95"/>
      <c r="S62" s="95">
        <f t="shared" si="2"/>
        <v>0</v>
      </c>
      <c r="T62" s="95"/>
      <c r="U62" s="95" t="str">
        <f t="shared" si="3"/>
        <v/>
      </c>
      <c r="V62" s="95"/>
      <c r="W62" s="95"/>
      <c r="X62" s="95"/>
      <c r="Y62" s="95"/>
      <c r="Z62" s="95"/>
      <c r="AA62" s="95" t="str">
        <f t="shared" si="4"/>
        <v>CGE</v>
      </c>
    </row>
    <row r="63" spans="1:27" x14ac:dyDescent="0.2">
      <c r="A63" s="19">
        <f t="shared" si="0"/>
        <v>1</v>
      </c>
      <c r="B63" s="95">
        <f t="shared" si="1"/>
        <v>59</v>
      </c>
      <c r="C63" s="95" t="s">
        <v>10963</v>
      </c>
      <c r="D63" s="28" t="s">
        <v>8970</v>
      </c>
      <c r="E63" s="95" t="s">
        <v>1870</v>
      </c>
      <c r="F63" s="182">
        <v>1</v>
      </c>
      <c r="G63" s="95" t="s">
        <v>190</v>
      </c>
      <c r="H63" s="199">
        <f>VLOOKUP(G63,BARRAS!$C$5:$E$553,2,0)</f>
        <v>2069999730152</v>
      </c>
      <c r="I63" s="95">
        <v>0</v>
      </c>
      <c r="J63" s="204">
        <v>1</v>
      </c>
      <c r="K63" s="95">
        <v>0</v>
      </c>
      <c r="L63" s="95" t="s">
        <v>489</v>
      </c>
      <c r="M63" s="95" t="s">
        <v>489</v>
      </c>
      <c r="N63" s="95" t="s">
        <v>9178</v>
      </c>
      <c r="O63" s="95"/>
      <c r="P63" s="95" t="s">
        <v>9972</v>
      </c>
      <c r="Q63" s="95" t="s">
        <v>489</v>
      </c>
      <c r="R63" s="95">
        <f>IF(L63="R",VLOOKUP(G63,BARRAS!$C$5:$E$233,3,0),IF(L63="L",VLOOKUP(G63,BARRAS!$C$5:$E$233,3,0),""))</f>
        <v>0</v>
      </c>
      <c r="S63" s="95">
        <f t="shared" si="2"/>
        <v>0</v>
      </c>
      <c r="T63" s="95"/>
      <c r="U63" s="95" t="str">
        <f t="shared" si="3"/>
        <v/>
      </c>
      <c r="V63" s="95">
        <v>0</v>
      </c>
      <c r="W63" s="95"/>
      <c r="X63" s="95">
        <v>0</v>
      </c>
      <c r="Y63" s="95">
        <v>0</v>
      </c>
      <c r="Z63" s="95"/>
      <c r="AA63" s="95" t="str">
        <f t="shared" si="4"/>
        <v>CGE</v>
      </c>
    </row>
    <row r="64" spans="1:27" x14ac:dyDescent="0.2">
      <c r="A64" s="19">
        <f t="shared" si="0"/>
        <v>1</v>
      </c>
      <c r="B64" s="95">
        <f t="shared" si="1"/>
        <v>60</v>
      </c>
      <c r="C64" s="95" t="s">
        <v>10964</v>
      </c>
      <c r="D64" s="28" t="s">
        <v>8971</v>
      </c>
      <c r="E64" s="95" t="s">
        <v>1870</v>
      </c>
      <c r="F64" s="182">
        <v>1</v>
      </c>
      <c r="G64" s="95" t="s">
        <v>190</v>
      </c>
      <c r="H64" s="199">
        <f>VLOOKUP(G64,BARRAS!$C$5:$E$553,2,0)</f>
        <v>2069999730152</v>
      </c>
      <c r="I64" s="95">
        <v>0</v>
      </c>
      <c r="J64" s="204">
        <v>1</v>
      </c>
      <c r="K64" s="95">
        <v>0</v>
      </c>
      <c r="L64" s="95" t="s">
        <v>489</v>
      </c>
      <c r="M64" s="95" t="s">
        <v>489</v>
      </c>
      <c r="N64" s="95" t="s">
        <v>9178</v>
      </c>
      <c r="O64" s="95"/>
      <c r="P64" s="95" t="s">
        <v>9972</v>
      </c>
      <c r="Q64" s="95" t="s">
        <v>489</v>
      </c>
      <c r="R64" s="95">
        <f>IF(L64="R",VLOOKUP(G64,BARRAS!$C$5:$E$233,3,0),IF(L64="L",VLOOKUP(G64,BARRAS!$C$5:$E$233,3,0),""))</f>
        <v>0</v>
      </c>
      <c r="S64" s="95">
        <f t="shared" si="2"/>
        <v>0</v>
      </c>
      <c r="T64" s="95"/>
      <c r="U64" s="95" t="str">
        <f t="shared" si="3"/>
        <v/>
      </c>
      <c r="V64" s="95">
        <v>0</v>
      </c>
      <c r="W64" s="95"/>
      <c r="X64" s="95">
        <v>0</v>
      </c>
      <c r="Y64" s="95">
        <v>0</v>
      </c>
      <c r="Z64" s="95"/>
      <c r="AA64" s="95" t="str">
        <f t="shared" si="4"/>
        <v>CGE</v>
      </c>
    </row>
    <row r="65" spans="1:27" x14ac:dyDescent="0.2">
      <c r="A65" s="19">
        <f t="shared" si="0"/>
        <v>1</v>
      </c>
      <c r="B65" s="95">
        <f t="shared" si="1"/>
        <v>61</v>
      </c>
      <c r="C65" s="95" t="s">
        <v>10965</v>
      </c>
      <c r="D65" s="28" t="s">
        <v>8972</v>
      </c>
      <c r="E65" s="95" t="s">
        <v>1870</v>
      </c>
      <c r="F65" s="182">
        <v>1</v>
      </c>
      <c r="G65" s="95" t="s">
        <v>190</v>
      </c>
      <c r="H65" s="199">
        <f>VLOOKUP(G65,BARRAS!$C$5:$E$553,2,0)</f>
        <v>2069999730152</v>
      </c>
      <c r="I65" s="95">
        <v>0</v>
      </c>
      <c r="J65" s="204">
        <v>1</v>
      </c>
      <c r="K65" s="95">
        <v>0</v>
      </c>
      <c r="L65" s="95" t="s">
        <v>489</v>
      </c>
      <c r="M65" s="95" t="s">
        <v>489</v>
      </c>
      <c r="N65" s="95" t="s">
        <v>9178</v>
      </c>
      <c r="O65" s="95"/>
      <c r="P65" s="95" t="s">
        <v>9972</v>
      </c>
      <c r="Q65" s="95" t="s">
        <v>489</v>
      </c>
      <c r="R65" s="95">
        <f>IF(L65="R",VLOOKUP(G65,BARRAS!$C$5:$E$233,3,0),IF(L65="L",VLOOKUP(G65,BARRAS!$C$5:$E$233,3,0),""))</f>
        <v>0</v>
      </c>
      <c r="S65" s="95">
        <f t="shared" si="2"/>
        <v>0</v>
      </c>
      <c r="T65" s="95"/>
      <c r="U65" s="95" t="str">
        <f t="shared" si="3"/>
        <v/>
      </c>
      <c r="V65" s="95">
        <v>0</v>
      </c>
      <c r="W65" s="95"/>
      <c r="X65" s="95">
        <v>0</v>
      </c>
      <c r="Y65" s="95">
        <v>0</v>
      </c>
      <c r="Z65" s="95"/>
      <c r="AA65" s="95" t="str">
        <f t="shared" si="4"/>
        <v>CGE</v>
      </c>
    </row>
    <row r="66" spans="1:27" x14ac:dyDescent="0.2">
      <c r="A66" s="19">
        <f t="shared" si="0"/>
        <v>1</v>
      </c>
      <c r="B66" s="95">
        <f t="shared" si="1"/>
        <v>62</v>
      </c>
      <c r="C66" s="194" t="s">
        <v>11770</v>
      </c>
      <c r="D66" s="213" t="s">
        <v>1304</v>
      </c>
      <c r="E66" s="194" t="s">
        <v>1621</v>
      </c>
      <c r="F66" s="182">
        <v>1</v>
      </c>
      <c r="G66" s="95" t="s">
        <v>190</v>
      </c>
      <c r="H66" s="199">
        <f>VLOOKUP(G66,BARRAS!$C$5:$E$553,2,0)</f>
        <v>2069999730152</v>
      </c>
      <c r="I66" s="95">
        <v>0</v>
      </c>
      <c r="J66" s="204">
        <v>0</v>
      </c>
      <c r="K66" s="95">
        <v>1</v>
      </c>
      <c r="L66" s="95" t="s">
        <v>492</v>
      </c>
      <c r="M66" s="95" t="s">
        <v>492</v>
      </c>
      <c r="N66" s="95" t="s">
        <v>12352</v>
      </c>
      <c r="O66" s="95"/>
      <c r="P66" s="95"/>
      <c r="Q66" s="95"/>
      <c r="R66" s="95" t="str">
        <f>IF(L66="R",VLOOKUP(G66,BARRAS!$C$5:$E$233,3,0),IF(L66="L",VLOOKUP(G66,BARRAS!$C$5:$E$233,3,0),""))</f>
        <v/>
      </c>
      <c r="S66" s="95">
        <f t="shared" si="2"/>
        <v>0</v>
      </c>
      <c r="T66" s="95"/>
      <c r="U66" s="95" t="str">
        <f t="shared" si="3"/>
        <v/>
      </c>
      <c r="V66" s="95"/>
      <c r="W66" s="95"/>
      <c r="X66" s="95"/>
      <c r="Y66" s="95"/>
      <c r="Z66" s="95"/>
      <c r="AA66" s="95">
        <f t="shared" si="4"/>
        <v>0</v>
      </c>
    </row>
    <row r="67" spans="1:27" x14ac:dyDescent="0.2">
      <c r="A67" s="19">
        <f t="shared" si="0"/>
        <v>1</v>
      </c>
      <c r="B67" s="95">
        <f t="shared" si="1"/>
        <v>63</v>
      </c>
      <c r="C67" s="95" t="s">
        <v>9194</v>
      </c>
      <c r="D67" s="28" t="s">
        <v>8365</v>
      </c>
      <c r="E67" s="95" t="s">
        <v>9199</v>
      </c>
      <c r="F67" s="182">
        <v>1</v>
      </c>
      <c r="G67" s="95" t="s">
        <v>3230</v>
      </c>
      <c r="H67" s="199">
        <f>VLOOKUP(G67,BARRAS!$C$5:$E$553,2,0)</f>
        <v>2109987230232</v>
      </c>
      <c r="I67" s="95">
        <v>0</v>
      </c>
      <c r="J67" s="204">
        <v>0</v>
      </c>
      <c r="K67" s="95">
        <v>0</v>
      </c>
      <c r="L67" s="95" t="s">
        <v>8423</v>
      </c>
      <c r="M67" s="95" t="s">
        <v>8423</v>
      </c>
      <c r="N67" s="95" t="s">
        <v>8365</v>
      </c>
      <c r="O67" s="95" t="s">
        <v>8091</v>
      </c>
      <c r="P67" s="95"/>
      <c r="Q67" s="95"/>
      <c r="R67" s="95" t="str">
        <f>IF(L67="R",VLOOKUP(G67,BARRAS!$C$5:$E$233,3,0),IF(L67="L",VLOOKUP(G67,BARRAS!$C$5:$E$233,3,0),""))</f>
        <v/>
      </c>
      <c r="S67" s="95">
        <f t="shared" si="2"/>
        <v>0</v>
      </c>
      <c r="T67" s="95"/>
      <c r="U67" s="95" t="str">
        <f t="shared" si="3"/>
        <v/>
      </c>
      <c r="V67" s="95"/>
      <c r="W67" s="95"/>
      <c r="X67" s="95"/>
      <c r="Y67" s="95" t="str">
        <f>+IF(P67="","No","Sí")</f>
        <v>No</v>
      </c>
      <c r="Z67" s="95">
        <v>0</v>
      </c>
      <c r="AA67" s="95" t="str">
        <f t="shared" si="4"/>
        <v>SAESA</v>
      </c>
    </row>
    <row r="68" spans="1:27" x14ac:dyDescent="0.2">
      <c r="A68" s="19">
        <f t="shared" si="0"/>
        <v>1</v>
      </c>
      <c r="B68" s="95">
        <f t="shared" si="1"/>
        <v>64</v>
      </c>
      <c r="C68" s="95" t="s">
        <v>11854</v>
      </c>
      <c r="D68" s="28" t="s">
        <v>543</v>
      </c>
      <c r="E68" s="95" t="s">
        <v>11860</v>
      </c>
      <c r="F68" s="182">
        <v>1</v>
      </c>
      <c r="G68" s="95" t="s">
        <v>3230</v>
      </c>
      <c r="H68" s="199">
        <f>VLOOKUP(G68,BARRAS!$C$5:$E$553,2,0)</f>
        <v>2109987230232</v>
      </c>
      <c r="I68" s="95">
        <v>0</v>
      </c>
      <c r="J68" s="204">
        <v>0</v>
      </c>
      <c r="K68" s="95">
        <v>0</v>
      </c>
      <c r="L68" s="95" t="s">
        <v>8423</v>
      </c>
      <c r="M68" s="95" t="s">
        <v>8423</v>
      </c>
      <c r="N68" s="95" t="s">
        <v>543</v>
      </c>
      <c r="O68" s="95" t="s">
        <v>8091</v>
      </c>
      <c r="P68" s="95"/>
      <c r="Q68" s="95"/>
      <c r="R68" s="95" t="str">
        <f>IF(L68="R",VLOOKUP(G68,BARRAS!$C$5:$E$233,3,0),IF(L68="L",VLOOKUP(G68,BARRAS!$C$5:$E$233,3,0),""))</f>
        <v/>
      </c>
      <c r="S68" s="95">
        <f t="shared" si="2"/>
        <v>0</v>
      </c>
      <c r="T68" s="95"/>
      <c r="U68" s="95" t="str">
        <f t="shared" si="3"/>
        <v/>
      </c>
      <c r="V68" s="95"/>
      <c r="W68" s="95"/>
      <c r="X68" s="95"/>
      <c r="Y68" s="95"/>
      <c r="Z68" s="95"/>
      <c r="AA68" s="95" t="str">
        <f t="shared" si="4"/>
        <v>SAESA</v>
      </c>
    </row>
    <row r="69" spans="1:27" x14ac:dyDescent="0.2">
      <c r="A69" s="19">
        <f t="shared" ref="A69:A132" si="8">+COUNTIF($C:$C,C69)</f>
        <v>1</v>
      </c>
      <c r="B69" s="95">
        <f t="shared" si="1"/>
        <v>65</v>
      </c>
      <c r="C69" s="95" t="s">
        <v>9273</v>
      </c>
      <c r="D69" s="28" t="s">
        <v>8365</v>
      </c>
      <c r="E69" s="95" t="s">
        <v>9278</v>
      </c>
      <c r="F69" s="182">
        <v>1</v>
      </c>
      <c r="G69" s="95" t="s">
        <v>3230</v>
      </c>
      <c r="H69" s="199">
        <f>VLOOKUP(G69,BARRAS!$C$5:$E$553,2,0)</f>
        <v>2109987230232</v>
      </c>
      <c r="I69" s="95">
        <v>0</v>
      </c>
      <c r="J69" s="204">
        <v>0</v>
      </c>
      <c r="K69" s="95">
        <v>0</v>
      </c>
      <c r="L69" s="95" t="s">
        <v>8423</v>
      </c>
      <c r="M69" s="95" t="s">
        <v>8423</v>
      </c>
      <c r="N69" s="95" t="s">
        <v>8365</v>
      </c>
      <c r="O69" s="95" t="s">
        <v>8091</v>
      </c>
      <c r="P69" s="95"/>
      <c r="Q69" s="95"/>
      <c r="R69" s="95" t="str">
        <f>IF(L69="R",VLOOKUP(G69,BARRAS!$C$5:$E$233,3,0),IF(L69="L",VLOOKUP(G69,BARRAS!$C$5:$E$233,3,0),""))</f>
        <v/>
      </c>
      <c r="S69" s="95">
        <f t="shared" ref="S69:S135" si="9">IF(RIGHT(LEFT(E69,6),4)="PMGD",1,IF(RIGHT(LEFT(E69,6),4)="PMG_",1,0))</f>
        <v>0</v>
      </c>
      <c r="T69" s="95"/>
      <c r="U69" s="95" t="str">
        <f t="shared" ref="U69:U135" si="10">+IF(L69="G",LEFT(RIGHT(E69,LEN(E69)-2),4),"")</f>
        <v/>
      </c>
      <c r="V69" s="95"/>
      <c r="W69" s="95"/>
      <c r="X69" s="95"/>
      <c r="Y69" s="95" t="str">
        <f>+IF(P69="","No","Sí")</f>
        <v>No</v>
      </c>
      <c r="Z69" s="95">
        <v>0</v>
      </c>
      <c r="AA69" s="95" t="str">
        <f t="shared" si="4"/>
        <v>SAESA</v>
      </c>
    </row>
    <row r="70" spans="1:27" x14ac:dyDescent="0.2">
      <c r="A70" s="19">
        <f t="shared" si="8"/>
        <v>1</v>
      </c>
      <c r="B70" s="95">
        <f t="shared" si="1"/>
        <v>66</v>
      </c>
      <c r="C70" s="95" t="s">
        <v>9534</v>
      </c>
      <c r="D70" s="28" t="s">
        <v>8365</v>
      </c>
      <c r="E70" s="95" t="s">
        <v>9278</v>
      </c>
      <c r="F70" s="182">
        <v>1</v>
      </c>
      <c r="G70" s="95" t="s">
        <v>3230</v>
      </c>
      <c r="H70" s="199">
        <f>VLOOKUP(G70,BARRAS!$C$5:$E$553,2,0)</f>
        <v>2109987230232</v>
      </c>
      <c r="I70" s="95">
        <v>0</v>
      </c>
      <c r="J70" s="204">
        <v>0</v>
      </c>
      <c r="K70" s="95">
        <v>0</v>
      </c>
      <c r="L70" s="95" t="s">
        <v>8423</v>
      </c>
      <c r="M70" s="95" t="s">
        <v>8423</v>
      </c>
      <c r="N70" s="95" t="s">
        <v>8365</v>
      </c>
      <c r="O70" s="95" t="s">
        <v>8091</v>
      </c>
      <c r="P70" s="95"/>
      <c r="Q70" s="95"/>
      <c r="R70" s="95" t="str">
        <f>IF(L70="R",VLOOKUP(G70,BARRAS!$C$5:$E$233,3,0),IF(L70="L",VLOOKUP(G70,BARRAS!$C$5:$E$233,3,0),""))</f>
        <v/>
      </c>
      <c r="S70" s="95">
        <f t="shared" si="9"/>
        <v>0</v>
      </c>
      <c r="T70" s="95"/>
      <c r="U70" s="95" t="str">
        <f t="shared" si="10"/>
        <v/>
      </c>
      <c r="V70" s="95"/>
      <c r="W70" s="95"/>
      <c r="X70" s="95"/>
      <c r="Y70" s="95" t="str">
        <f>+IF(P70="","No","Sí")</f>
        <v>No</v>
      </c>
      <c r="Z70" s="95">
        <v>0</v>
      </c>
      <c r="AA70" s="95" t="str">
        <f t="shared" ref="AA70:AA136" si="11">IF(OR(N70="Dx",N70="No_informado"),P70,O70)</f>
        <v>SAESA</v>
      </c>
    </row>
    <row r="71" spans="1:27" x14ac:dyDescent="0.2">
      <c r="A71" s="19">
        <f t="shared" si="8"/>
        <v>1</v>
      </c>
      <c r="B71" s="95">
        <f t="shared" si="1"/>
        <v>67</v>
      </c>
      <c r="C71" s="95" t="s">
        <v>12008</v>
      </c>
      <c r="D71" s="28" t="s">
        <v>9294</v>
      </c>
      <c r="E71" s="95" t="s">
        <v>12009</v>
      </c>
      <c r="F71" s="182">
        <v>1</v>
      </c>
      <c r="G71" s="95" t="s">
        <v>3230</v>
      </c>
      <c r="H71" s="199">
        <f>VLOOKUP(G71,BARRAS!$C$5:$E$553,2,0)</f>
        <v>2109987230232</v>
      </c>
      <c r="I71" s="95">
        <v>0</v>
      </c>
      <c r="J71" s="204">
        <v>0</v>
      </c>
      <c r="K71" s="95">
        <v>0</v>
      </c>
      <c r="L71" s="95" t="s">
        <v>8423</v>
      </c>
      <c r="M71" s="95" t="s">
        <v>8423</v>
      </c>
      <c r="N71" s="95" t="s">
        <v>9294</v>
      </c>
      <c r="O71" s="95" t="s">
        <v>8091</v>
      </c>
      <c r="P71" s="95"/>
      <c r="Q71" s="95"/>
      <c r="R71" s="95" t="str">
        <f>IF(L71="R",VLOOKUP(G71,BARRAS!$C$5:$E$233,3,0),IF(L71="L",VLOOKUP(G71,BARRAS!$C$5:$E$233,3,0),""))</f>
        <v/>
      </c>
      <c r="S71" s="95">
        <f t="shared" si="9"/>
        <v>0</v>
      </c>
      <c r="T71" s="95"/>
      <c r="U71" s="95" t="str">
        <f t="shared" si="10"/>
        <v/>
      </c>
      <c r="V71" s="95"/>
      <c r="W71" s="95"/>
      <c r="X71" s="95"/>
      <c r="Y71" s="95"/>
      <c r="Z71" s="95"/>
      <c r="AA71" s="95" t="str">
        <f t="shared" si="11"/>
        <v>SAESA</v>
      </c>
    </row>
    <row r="72" spans="1:27" x14ac:dyDescent="0.2">
      <c r="A72" s="19">
        <f t="shared" si="8"/>
        <v>1</v>
      </c>
      <c r="B72" s="95">
        <f t="shared" si="1"/>
        <v>68</v>
      </c>
      <c r="C72" s="95" t="s">
        <v>12007</v>
      </c>
      <c r="D72" s="28" t="s">
        <v>9294</v>
      </c>
      <c r="E72" s="95" t="s">
        <v>12009</v>
      </c>
      <c r="F72" s="182">
        <v>1</v>
      </c>
      <c r="G72" s="95" t="s">
        <v>3230</v>
      </c>
      <c r="H72" s="199">
        <f>VLOOKUP(G72,BARRAS!$C$5:$E$553,2,0)</f>
        <v>2109987230232</v>
      </c>
      <c r="I72" s="95">
        <v>0</v>
      </c>
      <c r="J72" s="204">
        <v>0</v>
      </c>
      <c r="K72" s="95">
        <v>0</v>
      </c>
      <c r="L72" s="95" t="s">
        <v>8423</v>
      </c>
      <c r="M72" s="95" t="s">
        <v>8423</v>
      </c>
      <c r="N72" s="95" t="s">
        <v>9294</v>
      </c>
      <c r="O72" s="95" t="s">
        <v>8091</v>
      </c>
      <c r="P72" s="95"/>
      <c r="Q72" s="95"/>
      <c r="R72" s="95" t="str">
        <f>IF(L72="R",VLOOKUP(G72,BARRAS!$C$5:$E$233,3,0),IF(L72="L",VLOOKUP(G72,BARRAS!$C$5:$E$233,3,0),""))</f>
        <v/>
      </c>
      <c r="S72" s="95">
        <f t="shared" si="9"/>
        <v>0</v>
      </c>
      <c r="T72" s="95"/>
      <c r="U72" s="95" t="str">
        <f t="shared" si="10"/>
        <v/>
      </c>
      <c r="V72" s="95"/>
      <c r="W72" s="95"/>
      <c r="X72" s="95"/>
      <c r="Y72" s="95"/>
      <c r="Z72" s="95"/>
      <c r="AA72" s="95" t="str">
        <f t="shared" si="11"/>
        <v>SAESA</v>
      </c>
    </row>
    <row r="73" spans="1:27" x14ac:dyDescent="0.2">
      <c r="A73" s="19">
        <f t="shared" si="8"/>
        <v>1</v>
      </c>
      <c r="B73" s="95">
        <f t="shared" ref="B73:B136" si="12">B72+1</f>
        <v>69</v>
      </c>
      <c r="C73" s="95" t="s">
        <v>8774</v>
      </c>
      <c r="D73" s="28" t="s">
        <v>8365</v>
      </c>
      <c r="E73" s="95" t="s">
        <v>8798</v>
      </c>
      <c r="F73" s="182">
        <v>1</v>
      </c>
      <c r="G73" s="95" t="s">
        <v>3230</v>
      </c>
      <c r="H73" s="199">
        <f>VLOOKUP(G73,BARRAS!$C$5:$E$553,2,0)</f>
        <v>2109987230232</v>
      </c>
      <c r="I73" s="95">
        <v>0</v>
      </c>
      <c r="J73" s="204">
        <v>0</v>
      </c>
      <c r="K73" s="95">
        <v>0</v>
      </c>
      <c r="L73" s="95" t="s">
        <v>8423</v>
      </c>
      <c r="M73" s="95" t="s">
        <v>8423</v>
      </c>
      <c r="N73" s="95" t="s">
        <v>8365</v>
      </c>
      <c r="O73" s="95" t="s">
        <v>8091</v>
      </c>
      <c r="P73" s="95"/>
      <c r="Q73" s="95"/>
      <c r="R73" s="95" t="str">
        <f>IF(L73="R",VLOOKUP(G73,BARRAS!$C$5:$E$233,3,0),IF(L73="L",VLOOKUP(G73,BARRAS!$C$5:$E$233,3,0),""))</f>
        <v/>
      </c>
      <c r="S73" s="95">
        <f t="shared" si="9"/>
        <v>0</v>
      </c>
      <c r="T73" s="95"/>
      <c r="U73" s="95" t="str">
        <f t="shared" si="10"/>
        <v/>
      </c>
      <c r="V73" s="95" t="s">
        <v>8091</v>
      </c>
      <c r="W73" s="95"/>
      <c r="X73" s="95" t="s">
        <v>8687</v>
      </c>
      <c r="Y73" s="95" t="str">
        <f>+IF(P73="","No","Sí")</f>
        <v>No</v>
      </c>
      <c r="Z73" s="95">
        <v>0</v>
      </c>
      <c r="AA73" s="95" t="str">
        <f t="shared" si="11"/>
        <v>SAESA</v>
      </c>
    </row>
    <row r="74" spans="1:27" x14ac:dyDescent="0.2">
      <c r="A74" s="19">
        <f t="shared" si="8"/>
        <v>1</v>
      </c>
      <c r="B74" s="95">
        <f t="shared" si="12"/>
        <v>70</v>
      </c>
      <c r="C74" s="95" t="s">
        <v>9799</v>
      </c>
      <c r="D74" s="28" t="s">
        <v>8365</v>
      </c>
      <c r="E74" s="95" t="s">
        <v>9801</v>
      </c>
      <c r="F74" s="182">
        <v>1</v>
      </c>
      <c r="G74" s="95" t="s">
        <v>3230</v>
      </c>
      <c r="H74" s="199">
        <f>VLOOKUP(G74,BARRAS!$C$5:$E$553,2,0)</f>
        <v>2109987230232</v>
      </c>
      <c r="I74" s="95">
        <v>0</v>
      </c>
      <c r="J74" s="204">
        <v>0</v>
      </c>
      <c r="K74" s="95">
        <v>0</v>
      </c>
      <c r="L74" s="95" t="s">
        <v>8423</v>
      </c>
      <c r="M74" s="95" t="s">
        <v>8423</v>
      </c>
      <c r="N74" s="95" t="s">
        <v>8365</v>
      </c>
      <c r="O74" s="95" t="s">
        <v>8091</v>
      </c>
      <c r="P74" s="95"/>
      <c r="Q74" s="95"/>
      <c r="R74" s="95" t="str">
        <f>IF(L74="R",VLOOKUP(G74,BARRAS!$C$5:$E$233,3,0),IF(L74="L",VLOOKUP(G74,BARRAS!$C$5:$E$233,3,0),""))</f>
        <v/>
      </c>
      <c r="S74" s="95">
        <f t="shared" si="9"/>
        <v>0</v>
      </c>
      <c r="T74" s="95"/>
      <c r="U74" s="95" t="str">
        <f t="shared" si="10"/>
        <v/>
      </c>
      <c r="V74" s="95"/>
      <c r="W74" s="95"/>
      <c r="X74" s="95"/>
      <c r="Y74" s="95"/>
      <c r="Z74" s="95">
        <v>0</v>
      </c>
      <c r="AA74" s="95" t="str">
        <f t="shared" si="11"/>
        <v>SAESA</v>
      </c>
    </row>
    <row r="75" spans="1:27" x14ac:dyDescent="0.2">
      <c r="A75" s="19">
        <f t="shared" si="8"/>
        <v>1</v>
      </c>
      <c r="B75" s="95">
        <f t="shared" si="12"/>
        <v>71</v>
      </c>
      <c r="C75" s="95" t="s">
        <v>8757</v>
      </c>
      <c r="D75" s="28" t="s">
        <v>8365</v>
      </c>
      <c r="E75" s="95" t="s">
        <v>8783</v>
      </c>
      <c r="F75" s="182">
        <v>1</v>
      </c>
      <c r="G75" s="95" t="s">
        <v>3230</v>
      </c>
      <c r="H75" s="199">
        <f>VLOOKUP(G75,BARRAS!$C$5:$E$553,2,0)</f>
        <v>2109987230232</v>
      </c>
      <c r="I75" s="95">
        <v>0</v>
      </c>
      <c r="J75" s="204">
        <v>0</v>
      </c>
      <c r="K75" s="95">
        <v>0</v>
      </c>
      <c r="L75" s="95" t="s">
        <v>8423</v>
      </c>
      <c r="M75" s="95" t="s">
        <v>8423</v>
      </c>
      <c r="N75" s="95" t="s">
        <v>8365</v>
      </c>
      <c r="O75" s="95" t="s">
        <v>8091</v>
      </c>
      <c r="P75" s="95"/>
      <c r="Q75" s="95"/>
      <c r="R75" s="95" t="str">
        <f>IF(L75="R",VLOOKUP(G75,BARRAS!$C$5:$E$233,3,0),IF(L75="L",VLOOKUP(G75,BARRAS!$C$5:$E$233,3,0),""))</f>
        <v/>
      </c>
      <c r="S75" s="95">
        <f t="shared" si="9"/>
        <v>0</v>
      </c>
      <c r="T75" s="95"/>
      <c r="U75" s="95" t="str">
        <f t="shared" si="10"/>
        <v/>
      </c>
      <c r="V75" s="95" t="s">
        <v>8091</v>
      </c>
      <c r="W75" s="95"/>
      <c r="X75" s="95" t="s">
        <v>8687</v>
      </c>
      <c r="Y75" s="95" t="str">
        <f>+IF(P75="","No","Sí")</f>
        <v>No</v>
      </c>
      <c r="Z75" s="95">
        <v>0</v>
      </c>
      <c r="AA75" s="95" t="str">
        <f t="shared" si="11"/>
        <v>SAESA</v>
      </c>
    </row>
    <row r="76" spans="1:27" x14ac:dyDescent="0.2">
      <c r="A76" s="19">
        <f t="shared" si="8"/>
        <v>1</v>
      </c>
      <c r="B76" s="95">
        <f t="shared" si="12"/>
        <v>72</v>
      </c>
      <c r="C76" s="95" t="s">
        <v>10632</v>
      </c>
      <c r="D76" s="28" t="s">
        <v>543</v>
      </c>
      <c r="E76" s="95" t="s">
        <v>10634</v>
      </c>
      <c r="F76" s="182">
        <v>1</v>
      </c>
      <c r="G76" s="95" t="s">
        <v>3230</v>
      </c>
      <c r="H76" s="199">
        <f>VLOOKUP(G76,BARRAS!$C$5:$E$553,2,0)</f>
        <v>2109987230232</v>
      </c>
      <c r="I76" s="95">
        <v>0</v>
      </c>
      <c r="J76" s="204">
        <v>0</v>
      </c>
      <c r="K76" s="95">
        <v>0</v>
      </c>
      <c r="L76" s="95" t="s">
        <v>8423</v>
      </c>
      <c r="M76" s="95" t="s">
        <v>8423</v>
      </c>
      <c r="N76" s="95" t="s">
        <v>543</v>
      </c>
      <c r="O76" s="95" t="s">
        <v>8091</v>
      </c>
      <c r="P76" s="95"/>
      <c r="Q76" s="95"/>
      <c r="R76" s="95" t="str">
        <f>IF(L76="R",VLOOKUP(G76,BARRAS!$C$5:$E$233,3,0),IF(L76="L",VLOOKUP(G76,BARRAS!$C$5:$E$233,3,0),""))</f>
        <v/>
      </c>
      <c r="S76" s="95">
        <f t="shared" si="9"/>
        <v>0</v>
      </c>
      <c r="T76" s="95"/>
      <c r="U76" s="95" t="str">
        <f t="shared" si="10"/>
        <v/>
      </c>
      <c r="V76" s="95"/>
      <c r="W76" s="95"/>
      <c r="X76" s="95"/>
      <c r="Y76" s="95"/>
      <c r="Z76" s="95"/>
      <c r="AA76" s="95" t="str">
        <f t="shared" si="11"/>
        <v>SAESA</v>
      </c>
    </row>
    <row r="77" spans="1:27" x14ac:dyDescent="0.2">
      <c r="A77" s="19">
        <f t="shared" si="8"/>
        <v>1</v>
      </c>
      <c r="B77" s="95">
        <f t="shared" si="12"/>
        <v>73</v>
      </c>
      <c r="C77" s="95" t="s">
        <v>10785</v>
      </c>
      <c r="D77" s="28" t="s">
        <v>8365</v>
      </c>
      <c r="E77" s="95" t="s">
        <v>10786</v>
      </c>
      <c r="F77" s="182">
        <v>1</v>
      </c>
      <c r="G77" s="95" t="s">
        <v>3230</v>
      </c>
      <c r="H77" s="199">
        <f>VLOOKUP(G77,BARRAS!$C$5:$E$553,2,0)</f>
        <v>2109987230232</v>
      </c>
      <c r="I77" s="95">
        <v>0</v>
      </c>
      <c r="J77" s="204">
        <v>0</v>
      </c>
      <c r="K77" s="95">
        <v>0</v>
      </c>
      <c r="L77" s="95" t="s">
        <v>8423</v>
      </c>
      <c r="M77" s="95" t="s">
        <v>8423</v>
      </c>
      <c r="N77" s="95" t="s">
        <v>8365</v>
      </c>
      <c r="O77" s="95" t="s">
        <v>8091</v>
      </c>
      <c r="P77" s="95"/>
      <c r="Q77" s="95"/>
      <c r="R77" s="95" t="str">
        <f>IF(L77="R",VLOOKUP(G77,BARRAS!$C$5:$E$233,3,0),IF(L77="L",VLOOKUP(G77,BARRAS!$C$5:$E$233,3,0),""))</f>
        <v/>
      </c>
      <c r="S77" s="95">
        <f t="shared" si="9"/>
        <v>0</v>
      </c>
      <c r="T77" s="95"/>
      <c r="U77" s="95" t="str">
        <f t="shared" si="10"/>
        <v/>
      </c>
      <c r="V77" s="95"/>
      <c r="W77" s="95"/>
      <c r="X77" s="95"/>
      <c r="Y77" s="95"/>
      <c r="Z77" s="95"/>
      <c r="AA77" s="95" t="str">
        <f t="shared" si="11"/>
        <v>SAESA</v>
      </c>
    </row>
    <row r="78" spans="1:27" x14ac:dyDescent="0.2">
      <c r="A78" s="19">
        <f t="shared" si="8"/>
        <v>1</v>
      </c>
      <c r="B78" s="95">
        <f t="shared" si="12"/>
        <v>74</v>
      </c>
      <c r="C78" s="95" t="s">
        <v>9361</v>
      </c>
      <c r="D78" s="28" t="s">
        <v>8365</v>
      </c>
      <c r="E78" s="95" t="s">
        <v>9376</v>
      </c>
      <c r="F78" s="182">
        <v>1</v>
      </c>
      <c r="G78" s="95" t="s">
        <v>3230</v>
      </c>
      <c r="H78" s="199">
        <f>VLOOKUP(G78,BARRAS!$C$5:$E$553,2,0)</f>
        <v>2109987230232</v>
      </c>
      <c r="I78" s="95">
        <v>0</v>
      </c>
      <c r="J78" s="204">
        <v>0</v>
      </c>
      <c r="K78" s="95">
        <v>0</v>
      </c>
      <c r="L78" s="95" t="s">
        <v>8423</v>
      </c>
      <c r="M78" s="95" t="s">
        <v>8423</v>
      </c>
      <c r="N78" s="95" t="s">
        <v>8365</v>
      </c>
      <c r="O78" s="95" t="s">
        <v>8091</v>
      </c>
      <c r="P78" s="95"/>
      <c r="Q78" s="95"/>
      <c r="R78" s="95" t="str">
        <f>IF(L78="R",VLOOKUP(G78,BARRAS!$C$5:$E$233,3,0),IF(L78="L",VLOOKUP(G78,BARRAS!$C$5:$E$233,3,0),""))</f>
        <v/>
      </c>
      <c r="S78" s="95">
        <f t="shared" si="9"/>
        <v>0</v>
      </c>
      <c r="T78" s="95"/>
      <c r="U78" s="95" t="str">
        <f t="shared" si="10"/>
        <v/>
      </c>
      <c r="V78" s="95"/>
      <c r="W78" s="95"/>
      <c r="X78" s="95"/>
      <c r="Y78" s="95"/>
      <c r="Z78" s="95">
        <v>0</v>
      </c>
      <c r="AA78" s="95" t="str">
        <f t="shared" si="11"/>
        <v>SAESA</v>
      </c>
    </row>
    <row r="79" spans="1:27" x14ac:dyDescent="0.2">
      <c r="A79" s="19">
        <f t="shared" si="8"/>
        <v>1</v>
      </c>
      <c r="B79" s="95">
        <f t="shared" si="12"/>
        <v>75</v>
      </c>
      <c r="C79" s="95" t="s">
        <v>8871</v>
      </c>
      <c r="D79" s="28" t="s">
        <v>9294</v>
      </c>
      <c r="E79" s="95" t="s">
        <v>8872</v>
      </c>
      <c r="F79" s="182">
        <v>1</v>
      </c>
      <c r="G79" s="95" t="s">
        <v>3230</v>
      </c>
      <c r="H79" s="199">
        <f>VLOOKUP(G79,BARRAS!$C$5:$E$553,2,0)</f>
        <v>2109987230232</v>
      </c>
      <c r="I79" s="95">
        <v>0</v>
      </c>
      <c r="J79" s="204">
        <v>0</v>
      </c>
      <c r="K79" s="95">
        <v>0</v>
      </c>
      <c r="L79" s="95" t="s">
        <v>8423</v>
      </c>
      <c r="M79" s="95" t="s">
        <v>8423</v>
      </c>
      <c r="N79" s="95" t="s">
        <v>9294</v>
      </c>
      <c r="O79" s="95" t="s">
        <v>8091</v>
      </c>
      <c r="P79" s="95"/>
      <c r="Q79" s="95"/>
      <c r="R79" s="95" t="str">
        <f>IF(L79="R",VLOOKUP(G79,BARRAS!$C$5:$E$233,3,0),IF(L79="L",VLOOKUP(G79,BARRAS!$C$5:$E$233,3,0),""))</f>
        <v/>
      </c>
      <c r="S79" s="95">
        <f t="shared" si="9"/>
        <v>0</v>
      </c>
      <c r="T79" s="95"/>
      <c r="U79" s="95" t="str">
        <f t="shared" si="10"/>
        <v/>
      </c>
      <c r="V79" s="95" t="s">
        <v>8091</v>
      </c>
      <c r="W79" s="95"/>
      <c r="X79" s="95" t="s">
        <v>8687</v>
      </c>
      <c r="Y79" s="95" t="str">
        <f>+IF(P79="","No","Sí")</f>
        <v>No</v>
      </c>
      <c r="Z79" s="95">
        <v>0</v>
      </c>
      <c r="AA79" s="95" t="str">
        <f t="shared" si="11"/>
        <v>SAESA</v>
      </c>
    </row>
    <row r="80" spans="1:27" x14ac:dyDescent="0.2">
      <c r="A80" s="19">
        <f t="shared" si="8"/>
        <v>1</v>
      </c>
      <c r="B80" s="95">
        <f t="shared" si="12"/>
        <v>76</v>
      </c>
      <c r="C80" s="95" t="s">
        <v>9704</v>
      </c>
      <c r="D80" s="28" t="s">
        <v>8365</v>
      </c>
      <c r="E80" s="95" t="s">
        <v>9705</v>
      </c>
      <c r="F80" s="182">
        <v>1</v>
      </c>
      <c r="G80" s="95" t="s">
        <v>3230</v>
      </c>
      <c r="H80" s="199">
        <f>VLOOKUP(G80,BARRAS!$C$5:$E$553,2,0)</f>
        <v>2109987230232</v>
      </c>
      <c r="I80" s="95">
        <v>0</v>
      </c>
      <c r="J80" s="204">
        <v>0</v>
      </c>
      <c r="K80" s="95">
        <v>0</v>
      </c>
      <c r="L80" s="95" t="s">
        <v>8423</v>
      </c>
      <c r="M80" s="95" t="s">
        <v>8423</v>
      </c>
      <c r="N80" s="95" t="s">
        <v>8365</v>
      </c>
      <c r="O80" s="95" t="s">
        <v>8091</v>
      </c>
      <c r="P80" s="95"/>
      <c r="Q80" s="95"/>
      <c r="R80" s="95" t="str">
        <f>IF(L80="R",VLOOKUP(G80,BARRAS!$C$5:$E$233,3,0),IF(L80="L",VLOOKUP(G80,BARRAS!$C$5:$E$233,3,0),""))</f>
        <v/>
      </c>
      <c r="S80" s="95">
        <f t="shared" si="9"/>
        <v>0</v>
      </c>
      <c r="T80" s="95"/>
      <c r="U80" s="95" t="str">
        <f t="shared" si="10"/>
        <v/>
      </c>
      <c r="V80" s="95"/>
      <c r="W80" s="95"/>
      <c r="X80" s="95"/>
      <c r="Y80" s="95"/>
      <c r="Z80" s="95">
        <v>0</v>
      </c>
      <c r="AA80" s="95" t="str">
        <f t="shared" si="11"/>
        <v>SAESA</v>
      </c>
    </row>
    <row r="81" spans="1:27" x14ac:dyDescent="0.2">
      <c r="A81" s="19">
        <f t="shared" si="8"/>
        <v>1</v>
      </c>
      <c r="B81" s="95">
        <f t="shared" si="12"/>
        <v>77</v>
      </c>
      <c r="C81" s="95" t="s">
        <v>10633</v>
      </c>
      <c r="D81" s="28" t="s">
        <v>9294</v>
      </c>
      <c r="E81" s="95" t="s">
        <v>9705</v>
      </c>
      <c r="F81" s="182">
        <v>1</v>
      </c>
      <c r="G81" s="95" t="s">
        <v>3230</v>
      </c>
      <c r="H81" s="199">
        <f>VLOOKUP(G81,BARRAS!$C$5:$E$553,2,0)</f>
        <v>2109987230232</v>
      </c>
      <c r="I81" s="95">
        <v>0</v>
      </c>
      <c r="J81" s="204">
        <v>0</v>
      </c>
      <c r="K81" s="95">
        <v>0</v>
      </c>
      <c r="L81" s="95" t="s">
        <v>8423</v>
      </c>
      <c r="M81" s="95" t="s">
        <v>8423</v>
      </c>
      <c r="N81" s="95" t="s">
        <v>9294</v>
      </c>
      <c r="O81" s="95" t="s">
        <v>8091</v>
      </c>
      <c r="P81" s="95"/>
      <c r="Q81" s="95"/>
      <c r="R81" s="95" t="str">
        <f>IF(L81="R",VLOOKUP(G81,BARRAS!$C$5:$E$233,3,0),IF(L81="L",VLOOKUP(G81,BARRAS!$C$5:$E$233,3,0),""))</f>
        <v/>
      </c>
      <c r="S81" s="95">
        <f t="shared" si="9"/>
        <v>0</v>
      </c>
      <c r="T81" s="95"/>
      <c r="U81" s="95" t="str">
        <f t="shared" si="10"/>
        <v/>
      </c>
      <c r="V81" s="95"/>
      <c r="W81" s="95"/>
      <c r="X81" s="95"/>
      <c r="Y81" s="95"/>
      <c r="Z81" s="95"/>
      <c r="AA81" s="95" t="str">
        <f t="shared" si="11"/>
        <v>SAESA</v>
      </c>
    </row>
    <row r="82" spans="1:27" x14ac:dyDescent="0.2">
      <c r="A82" s="19">
        <f t="shared" si="8"/>
        <v>1</v>
      </c>
      <c r="B82" s="95">
        <f t="shared" si="12"/>
        <v>78</v>
      </c>
      <c r="C82" s="95" t="s">
        <v>8758</v>
      </c>
      <c r="D82" s="28" t="s">
        <v>8365</v>
      </c>
      <c r="E82" s="95" t="s">
        <v>8784</v>
      </c>
      <c r="F82" s="182">
        <v>1</v>
      </c>
      <c r="G82" s="95" t="s">
        <v>3230</v>
      </c>
      <c r="H82" s="199">
        <f>VLOOKUP(G82,BARRAS!$C$5:$E$553,2,0)</f>
        <v>2109987230232</v>
      </c>
      <c r="I82" s="95">
        <v>0</v>
      </c>
      <c r="J82" s="204">
        <v>0</v>
      </c>
      <c r="K82" s="95">
        <v>0</v>
      </c>
      <c r="L82" s="95" t="s">
        <v>8423</v>
      </c>
      <c r="M82" s="95" t="s">
        <v>8423</v>
      </c>
      <c r="N82" s="95" t="s">
        <v>8365</v>
      </c>
      <c r="O82" s="95" t="s">
        <v>8091</v>
      </c>
      <c r="P82" s="95"/>
      <c r="Q82" s="95"/>
      <c r="R82" s="95" t="str">
        <f>IF(L82="R",VLOOKUP(G82,BARRAS!$C$5:$E$233,3,0),IF(L82="L",VLOOKUP(G82,BARRAS!$C$5:$E$233,3,0),""))</f>
        <v/>
      </c>
      <c r="S82" s="95">
        <f t="shared" si="9"/>
        <v>0</v>
      </c>
      <c r="T82" s="95"/>
      <c r="U82" s="95" t="str">
        <f t="shared" si="10"/>
        <v/>
      </c>
      <c r="V82" s="95" t="s">
        <v>8091</v>
      </c>
      <c r="W82" s="95"/>
      <c r="X82" s="95" t="s">
        <v>8687</v>
      </c>
      <c r="Y82" s="95" t="str">
        <f>+IF(P82="","No","Sí")</f>
        <v>No</v>
      </c>
      <c r="Z82" s="95">
        <v>0</v>
      </c>
      <c r="AA82" s="95" t="str">
        <f t="shared" si="11"/>
        <v>SAESA</v>
      </c>
    </row>
    <row r="83" spans="1:27" x14ac:dyDescent="0.2">
      <c r="A83" s="19">
        <f t="shared" si="8"/>
        <v>1</v>
      </c>
      <c r="B83" s="95">
        <f t="shared" si="12"/>
        <v>79</v>
      </c>
      <c r="C83" s="95" t="s">
        <v>8947</v>
      </c>
      <c r="D83" s="28" t="s">
        <v>8365</v>
      </c>
      <c r="E83" s="95" t="s">
        <v>8969</v>
      </c>
      <c r="F83" s="182">
        <v>1</v>
      </c>
      <c r="G83" s="95" t="s">
        <v>3230</v>
      </c>
      <c r="H83" s="199">
        <f>VLOOKUP(G83,BARRAS!$C$5:$E$553,2,0)</f>
        <v>2109987230232</v>
      </c>
      <c r="I83" s="95">
        <v>0</v>
      </c>
      <c r="J83" s="204">
        <v>0</v>
      </c>
      <c r="K83" s="95">
        <v>0</v>
      </c>
      <c r="L83" s="95" t="s">
        <v>8423</v>
      </c>
      <c r="M83" s="95" t="s">
        <v>8423</v>
      </c>
      <c r="N83" s="95" t="s">
        <v>8365</v>
      </c>
      <c r="O83" s="95" t="s">
        <v>8091</v>
      </c>
      <c r="P83" s="95"/>
      <c r="Q83" s="95"/>
      <c r="R83" s="95" t="str">
        <f>IF(L83="R",VLOOKUP(G83,BARRAS!$C$5:$E$233,3,0),IF(L83="L",VLOOKUP(G83,BARRAS!$C$5:$E$233,3,0),""))</f>
        <v/>
      </c>
      <c r="S83" s="95">
        <f t="shared" si="9"/>
        <v>0</v>
      </c>
      <c r="T83" s="95"/>
      <c r="U83" s="95" t="str">
        <f t="shared" si="10"/>
        <v/>
      </c>
      <c r="V83" s="95" t="s">
        <v>8091</v>
      </c>
      <c r="W83" s="95"/>
      <c r="X83" s="95"/>
      <c r="Y83" s="95" t="str">
        <f>+IF(P83="","No","Sí")</f>
        <v>No</v>
      </c>
      <c r="Z83" s="95">
        <v>0</v>
      </c>
      <c r="AA83" s="95" t="str">
        <f t="shared" si="11"/>
        <v>SAESA</v>
      </c>
    </row>
    <row r="84" spans="1:27" x14ac:dyDescent="0.2">
      <c r="A84" s="19">
        <f t="shared" si="8"/>
        <v>1</v>
      </c>
      <c r="B84" s="95">
        <f t="shared" si="12"/>
        <v>80</v>
      </c>
      <c r="C84" s="95" t="s">
        <v>9477</v>
      </c>
      <c r="D84" s="28" t="s">
        <v>8365</v>
      </c>
      <c r="E84" s="95" t="s">
        <v>9479</v>
      </c>
      <c r="F84" s="182">
        <v>1</v>
      </c>
      <c r="G84" s="95" t="s">
        <v>3230</v>
      </c>
      <c r="H84" s="199">
        <f>VLOOKUP(G84,BARRAS!$C$5:$E$553,2,0)</f>
        <v>2109987230232</v>
      </c>
      <c r="I84" s="95">
        <v>0</v>
      </c>
      <c r="J84" s="204">
        <v>0</v>
      </c>
      <c r="K84" s="95">
        <v>0</v>
      </c>
      <c r="L84" s="95" t="s">
        <v>8423</v>
      </c>
      <c r="M84" s="95" t="s">
        <v>8423</v>
      </c>
      <c r="N84" s="95" t="s">
        <v>8365</v>
      </c>
      <c r="O84" s="95" t="s">
        <v>8091</v>
      </c>
      <c r="P84" s="95"/>
      <c r="Q84" s="95"/>
      <c r="R84" s="95" t="str">
        <f>IF(L84="R",VLOOKUP(G84,BARRAS!$C$5:$E$233,3,0),IF(L84="L",VLOOKUP(G84,BARRAS!$C$5:$E$233,3,0),""))</f>
        <v/>
      </c>
      <c r="S84" s="95">
        <f t="shared" si="9"/>
        <v>0</v>
      </c>
      <c r="T84" s="95"/>
      <c r="U84" s="95" t="str">
        <f t="shared" si="10"/>
        <v/>
      </c>
      <c r="V84" s="95"/>
      <c r="W84" s="95"/>
      <c r="X84" s="95"/>
      <c r="Y84" s="95"/>
      <c r="Z84" s="95">
        <v>0</v>
      </c>
      <c r="AA84" s="95" t="str">
        <f t="shared" si="11"/>
        <v>SAESA</v>
      </c>
    </row>
    <row r="85" spans="1:27" x14ac:dyDescent="0.2">
      <c r="A85" s="19">
        <f t="shared" si="8"/>
        <v>1</v>
      </c>
      <c r="B85" s="95">
        <f t="shared" si="12"/>
        <v>81</v>
      </c>
      <c r="C85" s="95" t="s">
        <v>12394</v>
      </c>
      <c r="D85" s="28" t="s">
        <v>8365</v>
      </c>
      <c r="E85" s="95" t="s">
        <v>12395</v>
      </c>
      <c r="F85" s="182">
        <v>1</v>
      </c>
      <c r="G85" s="95" t="s">
        <v>3230</v>
      </c>
      <c r="H85" s="199">
        <f>VLOOKUP(G85,BARRAS!$C$5:$E$553,2,0)</f>
        <v>2109987230232</v>
      </c>
      <c r="I85" s="95">
        <v>0</v>
      </c>
      <c r="J85" s="204">
        <v>0</v>
      </c>
      <c r="K85" s="95">
        <v>0</v>
      </c>
      <c r="L85" s="95" t="s">
        <v>8423</v>
      </c>
      <c r="M85" s="95" t="s">
        <v>8423</v>
      </c>
      <c r="N85" s="95" t="s">
        <v>8365</v>
      </c>
      <c r="O85" s="95" t="s">
        <v>8091</v>
      </c>
      <c r="P85" s="95"/>
      <c r="Q85" s="95"/>
      <c r="R85" s="95"/>
      <c r="S85" s="95">
        <f t="shared" si="9"/>
        <v>0</v>
      </c>
      <c r="T85" s="95"/>
      <c r="U85" s="95" t="str">
        <f t="shared" si="10"/>
        <v/>
      </c>
      <c r="V85" s="95"/>
      <c r="W85" s="95"/>
      <c r="X85" s="95"/>
      <c r="Y85" s="95"/>
      <c r="Z85" s="95"/>
      <c r="AA85" s="95" t="str">
        <f t="shared" si="11"/>
        <v>SAESA</v>
      </c>
    </row>
    <row r="86" spans="1:27" x14ac:dyDescent="0.2">
      <c r="A86" s="19">
        <f t="shared" si="8"/>
        <v>1</v>
      </c>
      <c r="B86" s="95">
        <f t="shared" si="12"/>
        <v>82</v>
      </c>
      <c r="C86" s="95" t="s">
        <v>12196</v>
      </c>
      <c r="D86" s="28" t="s">
        <v>12122</v>
      </c>
      <c r="E86" s="95" t="s">
        <v>8803</v>
      </c>
      <c r="F86" s="182">
        <v>1</v>
      </c>
      <c r="G86" s="95" t="s">
        <v>3230</v>
      </c>
      <c r="H86" s="199">
        <f>VLOOKUP(G86,BARRAS!$C$5:$E$553,2,0)</f>
        <v>2109987230232</v>
      </c>
      <c r="I86" s="95">
        <v>0</v>
      </c>
      <c r="J86" s="204">
        <v>0</v>
      </c>
      <c r="K86" s="95">
        <v>0</v>
      </c>
      <c r="L86" s="95" t="s">
        <v>8423</v>
      </c>
      <c r="M86" s="95" t="s">
        <v>8423</v>
      </c>
      <c r="N86" s="95" t="s">
        <v>12122</v>
      </c>
      <c r="O86" s="95" t="s">
        <v>8091</v>
      </c>
      <c r="P86" s="95"/>
      <c r="Q86" s="95"/>
      <c r="R86" s="95" t="str">
        <f>IF(L86="R",VLOOKUP(G86,BARRAS!$C$5:$E$233,3,0),IF(L86="L",VLOOKUP(G86,BARRAS!$C$5:$E$233,3,0),""))</f>
        <v/>
      </c>
      <c r="S86" s="95">
        <f t="shared" si="9"/>
        <v>0</v>
      </c>
      <c r="T86" s="95"/>
      <c r="U86" s="95" t="str">
        <f t="shared" si="10"/>
        <v/>
      </c>
      <c r="V86" s="95" t="s">
        <v>8091</v>
      </c>
      <c r="W86" s="95"/>
      <c r="X86" s="95" t="s">
        <v>8687</v>
      </c>
      <c r="Y86" s="95" t="s">
        <v>12165</v>
      </c>
      <c r="Z86" s="95">
        <v>0</v>
      </c>
      <c r="AA86" s="95" t="str">
        <f t="shared" si="11"/>
        <v>SAESA</v>
      </c>
    </row>
    <row r="87" spans="1:27" x14ac:dyDescent="0.2">
      <c r="A87" s="19">
        <f t="shared" si="8"/>
        <v>1</v>
      </c>
      <c r="B87" s="95">
        <f t="shared" si="12"/>
        <v>83</v>
      </c>
      <c r="C87" s="95" t="s">
        <v>8764</v>
      </c>
      <c r="D87" s="28" t="s">
        <v>12122</v>
      </c>
      <c r="E87" s="95" t="s">
        <v>8789</v>
      </c>
      <c r="F87" s="182">
        <v>1</v>
      </c>
      <c r="G87" s="95" t="s">
        <v>3230</v>
      </c>
      <c r="H87" s="199">
        <f>VLOOKUP(G87,BARRAS!$C$5:$E$553,2,0)</f>
        <v>2109987230232</v>
      </c>
      <c r="I87" s="95">
        <v>0</v>
      </c>
      <c r="J87" s="204">
        <v>0</v>
      </c>
      <c r="K87" s="95">
        <v>0</v>
      </c>
      <c r="L87" s="95" t="s">
        <v>8423</v>
      </c>
      <c r="M87" s="95" t="s">
        <v>8423</v>
      </c>
      <c r="N87" s="95" t="s">
        <v>12122</v>
      </c>
      <c r="O87" s="95" t="s">
        <v>8091</v>
      </c>
      <c r="P87" s="95"/>
      <c r="Q87" s="95"/>
      <c r="R87" s="95" t="str">
        <f>IF(L87="R",VLOOKUP(G87,BARRAS!$C$5:$E$233,3,0),IF(L87="L",VLOOKUP(G87,BARRAS!$C$5:$E$233,3,0),""))</f>
        <v/>
      </c>
      <c r="S87" s="95">
        <f t="shared" si="9"/>
        <v>0</v>
      </c>
      <c r="T87" s="95"/>
      <c r="U87" s="95" t="str">
        <f t="shared" si="10"/>
        <v/>
      </c>
      <c r="V87" s="95" t="s">
        <v>8091</v>
      </c>
      <c r="W87" s="95"/>
      <c r="X87" s="95" t="s">
        <v>8687</v>
      </c>
      <c r="Y87" s="95" t="str">
        <f>+IF(P87="","No","Sí")</f>
        <v>No</v>
      </c>
      <c r="Z87" s="95">
        <v>0</v>
      </c>
      <c r="AA87" s="95" t="str">
        <f t="shared" si="11"/>
        <v>SAESA</v>
      </c>
    </row>
    <row r="88" spans="1:27" x14ac:dyDescent="0.2">
      <c r="A88" s="19">
        <f t="shared" si="8"/>
        <v>1</v>
      </c>
      <c r="B88" s="95">
        <f t="shared" si="12"/>
        <v>84</v>
      </c>
      <c r="C88" s="95" t="s">
        <v>9548</v>
      </c>
      <c r="D88" s="28" t="s">
        <v>12122</v>
      </c>
      <c r="E88" s="95" t="s">
        <v>8789</v>
      </c>
      <c r="F88" s="182">
        <v>1</v>
      </c>
      <c r="G88" s="95" t="s">
        <v>3230</v>
      </c>
      <c r="H88" s="199">
        <f>VLOOKUP(G88,BARRAS!$C$5:$E$553,2,0)</f>
        <v>2109987230232</v>
      </c>
      <c r="I88" s="95">
        <v>0</v>
      </c>
      <c r="J88" s="204">
        <v>0</v>
      </c>
      <c r="K88" s="95">
        <v>0</v>
      </c>
      <c r="L88" s="95" t="s">
        <v>8423</v>
      </c>
      <c r="M88" s="95" t="s">
        <v>8423</v>
      </c>
      <c r="N88" s="95" t="s">
        <v>12122</v>
      </c>
      <c r="O88" s="95" t="s">
        <v>8091</v>
      </c>
      <c r="P88" s="95"/>
      <c r="Q88" s="95"/>
      <c r="R88" s="95" t="str">
        <f>IF(L88="R",VLOOKUP(G88,BARRAS!$C$5:$E$233,3,0),IF(L88="L",VLOOKUP(G88,BARRAS!$C$5:$E$233,3,0),""))</f>
        <v/>
      </c>
      <c r="S88" s="95">
        <f t="shared" si="9"/>
        <v>0</v>
      </c>
      <c r="T88" s="95"/>
      <c r="U88" s="95" t="str">
        <f t="shared" si="10"/>
        <v/>
      </c>
      <c r="V88" s="95" t="s">
        <v>8091</v>
      </c>
      <c r="W88" s="95"/>
      <c r="X88" s="95" t="s">
        <v>8687</v>
      </c>
      <c r="Y88" s="95" t="str">
        <f>+IF(P88="","No","Sí")</f>
        <v>No</v>
      </c>
      <c r="Z88" s="95">
        <v>0</v>
      </c>
      <c r="AA88" s="95" t="str">
        <f t="shared" si="11"/>
        <v>SAESA</v>
      </c>
    </row>
    <row r="89" spans="1:27" x14ac:dyDescent="0.2">
      <c r="A89" s="19">
        <f t="shared" si="8"/>
        <v>1</v>
      </c>
      <c r="B89" s="95">
        <f t="shared" si="12"/>
        <v>85</v>
      </c>
      <c r="C89" s="95" t="s">
        <v>9524</v>
      </c>
      <c r="D89" s="28" t="s">
        <v>9525</v>
      </c>
      <c r="E89" s="95" t="s">
        <v>9528</v>
      </c>
      <c r="F89" s="182">
        <v>1</v>
      </c>
      <c r="G89" s="95" t="s">
        <v>3230</v>
      </c>
      <c r="H89" s="199">
        <f>VLOOKUP(G89,BARRAS!$C$5:$E$553,2,0)</f>
        <v>2109987230232</v>
      </c>
      <c r="I89" s="95">
        <v>0</v>
      </c>
      <c r="J89" s="204">
        <v>0</v>
      </c>
      <c r="K89" s="95">
        <v>0</v>
      </c>
      <c r="L89" s="95" t="s">
        <v>8423</v>
      </c>
      <c r="M89" s="95" t="s">
        <v>8423</v>
      </c>
      <c r="N89" s="95" t="s">
        <v>9525</v>
      </c>
      <c r="O89" s="95" t="s">
        <v>8091</v>
      </c>
      <c r="P89" s="95"/>
      <c r="Q89" s="95"/>
      <c r="R89" s="95" t="str">
        <f>IF(L89="R",VLOOKUP(G89,BARRAS!$C$5:$E$233,3,0),IF(L89="L",VLOOKUP(G89,BARRAS!$C$5:$E$233,3,0),""))</f>
        <v/>
      </c>
      <c r="S89" s="95">
        <f t="shared" si="9"/>
        <v>0</v>
      </c>
      <c r="T89" s="95"/>
      <c r="U89" s="95" t="str">
        <f t="shared" si="10"/>
        <v/>
      </c>
      <c r="V89" s="95"/>
      <c r="W89" s="95"/>
      <c r="X89" s="95"/>
      <c r="Y89" s="95"/>
      <c r="Z89" s="95">
        <v>0</v>
      </c>
      <c r="AA89" s="95" t="str">
        <f t="shared" si="11"/>
        <v>SAESA</v>
      </c>
    </row>
    <row r="90" spans="1:27" x14ac:dyDescent="0.2">
      <c r="A90" s="19">
        <f t="shared" si="8"/>
        <v>1</v>
      </c>
      <c r="B90" s="95">
        <f t="shared" si="12"/>
        <v>86</v>
      </c>
      <c r="C90" s="95" t="s">
        <v>8463</v>
      </c>
      <c r="D90" s="28" t="s">
        <v>8365</v>
      </c>
      <c r="E90" s="95" t="s">
        <v>8471</v>
      </c>
      <c r="F90" s="182">
        <v>1</v>
      </c>
      <c r="G90" s="95" t="s">
        <v>3230</v>
      </c>
      <c r="H90" s="199">
        <f>VLOOKUP(G90,BARRAS!$C$5:$E$553,2,0)</f>
        <v>2109987230232</v>
      </c>
      <c r="I90" s="95">
        <v>0</v>
      </c>
      <c r="J90" s="204">
        <v>0</v>
      </c>
      <c r="K90" s="95">
        <v>0</v>
      </c>
      <c r="L90" s="95" t="s">
        <v>8423</v>
      </c>
      <c r="M90" s="95" t="s">
        <v>8423</v>
      </c>
      <c r="N90" s="95" t="s">
        <v>8365</v>
      </c>
      <c r="O90" s="95" t="s">
        <v>8091</v>
      </c>
      <c r="P90" s="95"/>
      <c r="Q90" s="95" t="str">
        <f>IF(L90="R","R",IF(L90="L","L",""))</f>
        <v/>
      </c>
      <c r="R90" s="95" t="str">
        <f>IF(L90="R",VLOOKUP(G90,BARRAS!$C$5:$E$233,3,0),IF(L90="L",VLOOKUP(G90,BARRAS!$C$5:$E$233,3,0),""))</f>
        <v/>
      </c>
      <c r="S90" s="95">
        <f t="shared" si="9"/>
        <v>0</v>
      </c>
      <c r="T90" s="95"/>
      <c r="U90" s="95" t="str">
        <f t="shared" si="10"/>
        <v/>
      </c>
      <c r="V90" s="95" t="s">
        <v>8091</v>
      </c>
      <c r="W90" s="95"/>
      <c r="X90" s="95" t="s">
        <v>8687</v>
      </c>
      <c r="Y90" s="95" t="str">
        <f>+IF(P90="","No","Sí")</f>
        <v>No</v>
      </c>
      <c r="Z90" s="95">
        <v>0</v>
      </c>
      <c r="AA90" s="95" t="str">
        <f t="shared" si="11"/>
        <v>SAESA</v>
      </c>
    </row>
    <row r="91" spans="1:27" x14ac:dyDescent="0.2">
      <c r="A91" s="19">
        <f t="shared" si="8"/>
        <v>1</v>
      </c>
      <c r="B91" s="95">
        <f t="shared" si="12"/>
        <v>87</v>
      </c>
      <c r="C91" s="95" t="s">
        <v>9694</v>
      </c>
      <c r="D91" s="28" t="s">
        <v>8365</v>
      </c>
      <c r="E91" s="95" t="s">
        <v>8471</v>
      </c>
      <c r="F91" s="182">
        <v>1</v>
      </c>
      <c r="G91" s="95" t="s">
        <v>3230</v>
      </c>
      <c r="H91" s="199">
        <f>VLOOKUP(G91,BARRAS!$C$5:$E$553,2,0)</f>
        <v>2109987230232</v>
      </c>
      <c r="I91" s="95">
        <v>0</v>
      </c>
      <c r="J91" s="204">
        <v>0</v>
      </c>
      <c r="K91" s="95">
        <v>0</v>
      </c>
      <c r="L91" s="95" t="s">
        <v>8423</v>
      </c>
      <c r="M91" s="95" t="s">
        <v>8423</v>
      </c>
      <c r="N91" s="95" t="s">
        <v>8365</v>
      </c>
      <c r="O91" s="95" t="s">
        <v>8091</v>
      </c>
      <c r="P91" s="95"/>
      <c r="Q91" s="95"/>
      <c r="R91" s="95" t="str">
        <f>IF(L91="R",VLOOKUP(G91,BARRAS!$C$5:$E$233,3,0),IF(L91="L",VLOOKUP(G91,BARRAS!$C$5:$E$233,3,0),""))</f>
        <v/>
      </c>
      <c r="S91" s="95">
        <f t="shared" si="9"/>
        <v>0</v>
      </c>
      <c r="T91" s="95"/>
      <c r="U91" s="95" t="str">
        <f t="shared" si="10"/>
        <v/>
      </c>
      <c r="V91" s="95"/>
      <c r="W91" s="95"/>
      <c r="X91" s="95"/>
      <c r="Y91" s="95"/>
      <c r="Z91" s="95">
        <v>0</v>
      </c>
      <c r="AA91" s="95" t="str">
        <f t="shared" si="11"/>
        <v>SAESA</v>
      </c>
    </row>
    <row r="92" spans="1:27" x14ac:dyDescent="0.2">
      <c r="A92" s="19">
        <f t="shared" si="8"/>
        <v>1</v>
      </c>
      <c r="B92" s="95">
        <f t="shared" si="12"/>
        <v>88</v>
      </c>
      <c r="C92" s="95" t="s">
        <v>9695</v>
      </c>
      <c r="D92" s="28" t="s">
        <v>8365</v>
      </c>
      <c r="E92" s="95" t="s">
        <v>8471</v>
      </c>
      <c r="F92" s="182">
        <v>1</v>
      </c>
      <c r="G92" s="95" t="s">
        <v>3230</v>
      </c>
      <c r="H92" s="199">
        <f>VLOOKUP(G92,BARRAS!$C$5:$E$553,2,0)</f>
        <v>2109987230232</v>
      </c>
      <c r="I92" s="95">
        <v>0</v>
      </c>
      <c r="J92" s="204">
        <v>0</v>
      </c>
      <c r="K92" s="95">
        <v>0</v>
      </c>
      <c r="L92" s="95" t="s">
        <v>8423</v>
      </c>
      <c r="M92" s="95" t="s">
        <v>8423</v>
      </c>
      <c r="N92" s="95" t="s">
        <v>8365</v>
      </c>
      <c r="O92" s="95" t="s">
        <v>8091</v>
      </c>
      <c r="P92" s="95"/>
      <c r="Q92" s="95"/>
      <c r="R92" s="95" t="str">
        <f>IF(L92="R",VLOOKUP(G92,BARRAS!$C$5:$E$233,3,0),IF(L92="L",VLOOKUP(G92,BARRAS!$C$5:$E$233,3,0),""))</f>
        <v/>
      </c>
      <c r="S92" s="95">
        <f t="shared" si="9"/>
        <v>0</v>
      </c>
      <c r="T92" s="95"/>
      <c r="U92" s="95" t="str">
        <f t="shared" si="10"/>
        <v/>
      </c>
      <c r="V92" s="95"/>
      <c r="W92" s="95"/>
      <c r="X92" s="95"/>
      <c r="Y92" s="95"/>
      <c r="Z92" s="95">
        <v>0</v>
      </c>
      <c r="AA92" s="95" t="str">
        <f t="shared" si="11"/>
        <v>SAESA</v>
      </c>
    </row>
    <row r="93" spans="1:27" x14ac:dyDescent="0.2">
      <c r="A93" s="19">
        <f t="shared" si="8"/>
        <v>1</v>
      </c>
      <c r="B93" s="95">
        <f t="shared" si="12"/>
        <v>89</v>
      </c>
      <c r="C93" s="95" t="s">
        <v>9195</v>
      </c>
      <c r="D93" s="28" t="s">
        <v>8365</v>
      </c>
      <c r="E93" s="95" t="s">
        <v>9195</v>
      </c>
      <c r="F93" s="182">
        <v>1</v>
      </c>
      <c r="G93" s="95" t="s">
        <v>3230</v>
      </c>
      <c r="H93" s="199">
        <f>VLOOKUP(G93,BARRAS!$C$5:$E$553,2,0)</f>
        <v>2109987230232</v>
      </c>
      <c r="I93" s="95">
        <v>0</v>
      </c>
      <c r="J93" s="204">
        <v>0</v>
      </c>
      <c r="K93" s="95">
        <v>0</v>
      </c>
      <c r="L93" s="95" t="s">
        <v>8423</v>
      </c>
      <c r="M93" s="95" t="s">
        <v>8423</v>
      </c>
      <c r="N93" s="95" t="s">
        <v>8365</v>
      </c>
      <c r="O93" s="95" t="s">
        <v>8091</v>
      </c>
      <c r="P93" s="95"/>
      <c r="Q93" s="95"/>
      <c r="R93" s="95" t="str">
        <f>IF(L93="R",VLOOKUP(G93,BARRAS!$C$5:$E$233,3,0),IF(L93="L",VLOOKUP(G93,BARRAS!$C$5:$E$233,3,0),""))</f>
        <v/>
      </c>
      <c r="S93" s="95">
        <f t="shared" si="9"/>
        <v>0</v>
      </c>
      <c r="T93" s="95"/>
      <c r="U93" s="95" t="str">
        <f t="shared" si="10"/>
        <v/>
      </c>
      <c r="V93" s="95"/>
      <c r="W93" s="95"/>
      <c r="X93" s="95"/>
      <c r="Y93" s="95" t="str">
        <f>+IF(P93="","No","Sí")</f>
        <v>No</v>
      </c>
      <c r="Z93" s="95">
        <v>0</v>
      </c>
      <c r="AA93" s="95" t="str">
        <f t="shared" si="11"/>
        <v>SAESA</v>
      </c>
    </row>
    <row r="94" spans="1:27" x14ac:dyDescent="0.2">
      <c r="A94" s="19">
        <f t="shared" si="8"/>
        <v>1</v>
      </c>
      <c r="B94" s="95">
        <f t="shared" si="12"/>
        <v>90</v>
      </c>
      <c r="C94" s="95" t="s">
        <v>9196</v>
      </c>
      <c r="D94" s="28" t="s">
        <v>543</v>
      </c>
      <c r="E94" s="95" t="s">
        <v>9196</v>
      </c>
      <c r="F94" s="182">
        <v>1</v>
      </c>
      <c r="G94" s="95" t="s">
        <v>3230</v>
      </c>
      <c r="H94" s="199">
        <f>VLOOKUP(G94,BARRAS!$C$5:$E$553,2,0)</f>
        <v>2109987230232</v>
      </c>
      <c r="I94" s="95">
        <v>0</v>
      </c>
      <c r="J94" s="204">
        <v>0</v>
      </c>
      <c r="K94" s="95">
        <v>0</v>
      </c>
      <c r="L94" s="95" t="s">
        <v>8423</v>
      </c>
      <c r="M94" s="95" t="s">
        <v>8423</v>
      </c>
      <c r="N94" s="95" t="s">
        <v>543</v>
      </c>
      <c r="O94" s="95" t="s">
        <v>8091</v>
      </c>
      <c r="P94" s="95"/>
      <c r="Q94" s="95"/>
      <c r="R94" s="95" t="str">
        <f>IF(L94="R",VLOOKUP(G94,BARRAS!$C$5:$E$233,3,0),IF(L94="L",VLOOKUP(G94,BARRAS!$C$5:$E$233,3,0),""))</f>
        <v/>
      </c>
      <c r="S94" s="95">
        <f t="shared" si="9"/>
        <v>0</v>
      </c>
      <c r="T94" s="95"/>
      <c r="U94" s="95" t="str">
        <f t="shared" si="10"/>
        <v/>
      </c>
      <c r="V94" s="95"/>
      <c r="W94" s="95"/>
      <c r="X94" s="95"/>
      <c r="Y94" s="95" t="str">
        <f>+IF(P94="","No","Sí")</f>
        <v>No</v>
      </c>
      <c r="Z94" s="95">
        <v>0</v>
      </c>
      <c r="AA94" s="95" t="str">
        <f t="shared" si="11"/>
        <v>SAESA</v>
      </c>
    </row>
    <row r="95" spans="1:27" x14ac:dyDescent="0.2">
      <c r="A95" s="19">
        <f t="shared" si="8"/>
        <v>1</v>
      </c>
      <c r="B95" s="95">
        <f t="shared" si="12"/>
        <v>91</v>
      </c>
      <c r="C95" s="95" t="s">
        <v>8767</v>
      </c>
      <c r="D95" s="28" t="s">
        <v>8365</v>
      </c>
      <c r="E95" s="95" t="s">
        <v>8792</v>
      </c>
      <c r="F95" s="182">
        <v>1</v>
      </c>
      <c r="G95" s="95" t="s">
        <v>3230</v>
      </c>
      <c r="H95" s="199">
        <f>VLOOKUP(G95,BARRAS!$C$5:$E$553,2,0)</f>
        <v>2109987230232</v>
      </c>
      <c r="I95" s="95">
        <v>0</v>
      </c>
      <c r="J95" s="204">
        <v>0</v>
      </c>
      <c r="K95" s="95">
        <v>0</v>
      </c>
      <c r="L95" s="95" t="s">
        <v>8423</v>
      </c>
      <c r="M95" s="95" t="s">
        <v>8423</v>
      </c>
      <c r="N95" s="95" t="s">
        <v>8365</v>
      </c>
      <c r="O95" s="95" t="s">
        <v>8091</v>
      </c>
      <c r="P95" s="95"/>
      <c r="Q95" s="95"/>
      <c r="R95" s="95" t="str">
        <f>IF(L95="R",VLOOKUP(G95,BARRAS!$C$5:$E$233,3,0),IF(L95="L",VLOOKUP(G95,BARRAS!$C$5:$E$233,3,0),""))</f>
        <v/>
      </c>
      <c r="S95" s="95">
        <f t="shared" si="9"/>
        <v>0</v>
      </c>
      <c r="T95" s="95"/>
      <c r="U95" s="95" t="str">
        <f t="shared" si="10"/>
        <v/>
      </c>
      <c r="V95" s="95" t="s">
        <v>8091</v>
      </c>
      <c r="W95" s="95"/>
      <c r="X95" s="95" t="s">
        <v>8687</v>
      </c>
      <c r="Y95" s="95" t="str">
        <f>+IF(P95="","No","Sí")</f>
        <v>No</v>
      </c>
      <c r="Z95" s="95">
        <v>0</v>
      </c>
      <c r="AA95" s="95" t="str">
        <f t="shared" si="11"/>
        <v>SAESA</v>
      </c>
    </row>
    <row r="96" spans="1:27" x14ac:dyDescent="0.2">
      <c r="A96" s="19">
        <f t="shared" si="8"/>
        <v>1</v>
      </c>
      <c r="B96" s="95">
        <f t="shared" si="12"/>
        <v>92</v>
      </c>
      <c r="C96" s="95" t="s">
        <v>8489</v>
      </c>
      <c r="D96" s="28" t="s">
        <v>8365</v>
      </c>
      <c r="E96" s="95" t="s">
        <v>8504</v>
      </c>
      <c r="F96" s="182">
        <v>1</v>
      </c>
      <c r="G96" s="95" t="s">
        <v>3230</v>
      </c>
      <c r="H96" s="199">
        <f>VLOOKUP(G96,BARRAS!$C$5:$E$553,2,0)</f>
        <v>2109987230232</v>
      </c>
      <c r="I96" s="95">
        <v>0</v>
      </c>
      <c r="J96" s="204">
        <v>0</v>
      </c>
      <c r="K96" s="95">
        <v>0</v>
      </c>
      <c r="L96" s="95" t="s">
        <v>8423</v>
      </c>
      <c r="M96" s="95" t="s">
        <v>8423</v>
      </c>
      <c r="N96" s="95" t="s">
        <v>8365</v>
      </c>
      <c r="O96" s="95" t="s">
        <v>8091</v>
      </c>
      <c r="P96" s="95"/>
      <c r="Q96" s="95" t="str">
        <f>IF(L96="R","R",IF(L96="L","L",""))</f>
        <v/>
      </c>
      <c r="R96" s="95" t="str">
        <f>IF(L96="R",VLOOKUP(G96,BARRAS!$C$5:$E$233,3,0),IF(L96="L",VLOOKUP(G96,BARRAS!$C$5:$E$233,3,0),""))</f>
        <v/>
      </c>
      <c r="S96" s="95">
        <f t="shared" si="9"/>
        <v>0</v>
      </c>
      <c r="T96" s="95"/>
      <c r="U96" s="95" t="str">
        <f t="shared" si="10"/>
        <v/>
      </c>
      <c r="V96" s="95" t="s">
        <v>8091</v>
      </c>
      <c r="W96" s="95"/>
      <c r="X96" s="95" t="s">
        <v>8687</v>
      </c>
      <c r="Y96" s="95" t="str">
        <f>+IF(P96="","No","Sí")</f>
        <v>No</v>
      </c>
      <c r="Z96" s="95">
        <v>0</v>
      </c>
      <c r="AA96" s="95" t="str">
        <f t="shared" si="11"/>
        <v>SAESA</v>
      </c>
    </row>
    <row r="97" spans="1:27" x14ac:dyDescent="0.2">
      <c r="A97" s="19">
        <f t="shared" si="8"/>
        <v>1</v>
      </c>
      <c r="B97" s="95">
        <f t="shared" si="12"/>
        <v>93</v>
      </c>
      <c r="C97" s="95" t="s">
        <v>9363</v>
      </c>
      <c r="D97" s="28" t="s">
        <v>8365</v>
      </c>
      <c r="E97" s="95" t="s">
        <v>9378</v>
      </c>
      <c r="F97" s="182">
        <v>1</v>
      </c>
      <c r="G97" s="95" t="s">
        <v>3230</v>
      </c>
      <c r="H97" s="199">
        <f>VLOOKUP(G97,BARRAS!$C$5:$E$553,2,0)</f>
        <v>2109987230232</v>
      </c>
      <c r="I97" s="95">
        <v>0</v>
      </c>
      <c r="J97" s="204">
        <v>0</v>
      </c>
      <c r="K97" s="95">
        <v>0</v>
      </c>
      <c r="L97" s="95" t="s">
        <v>8423</v>
      </c>
      <c r="M97" s="95" t="s">
        <v>8423</v>
      </c>
      <c r="N97" s="28" t="s">
        <v>8365</v>
      </c>
      <c r="O97" s="95" t="s">
        <v>8091</v>
      </c>
      <c r="P97" s="95"/>
      <c r="Q97" s="95"/>
      <c r="R97" s="95" t="str">
        <f>IF(L97="R",VLOOKUP(G97,BARRAS!$C$5:$E$233,3,0),IF(L97="L",VLOOKUP(G97,BARRAS!$C$5:$E$233,3,0),""))</f>
        <v/>
      </c>
      <c r="S97" s="95">
        <f t="shared" si="9"/>
        <v>0</v>
      </c>
      <c r="T97" s="95"/>
      <c r="U97" s="95" t="str">
        <f t="shared" si="10"/>
        <v/>
      </c>
      <c r="V97" s="95"/>
      <c r="W97" s="95"/>
      <c r="X97" s="95"/>
      <c r="Y97" s="95"/>
      <c r="Z97" s="95">
        <v>0</v>
      </c>
      <c r="AA97" s="95" t="str">
        <f t="shared" si="11"/>
        <v>SAESA</v>
      </c>
    </row>
    <row r="98" spans="1:27" x14ac:dyDescent="0.2">
      <c r="A98" s="19">
        <f t="shared" si="8"/>
        <v>1</v>
      </c>
      <c r="B98" s="95">
        <f t="shared" si="12"/>
        <v>94</v>
      </c>
      <c r="C98" s="95" t="s">
        <v>10627</v>
      </c>
      <c r="D98" s="28" t="s">
        <v>9079</v>
      </c>
      <c r="E98" s="95" t="s">
        <v>10628</v>
      </c>
      <c r="F98" s="182">
        <v>1</v>
      </c>
      <c r="G98" s="95" t="s">
        <v>3230</v>
      </c>
      <c r="H98" s="199">
        <f>VLOOKUP(G98,BARRAS!$C$5:$E$553,2,0)</f>
        <v>2109987230232</v>
      </c>
      <c r="I98" s="95">
        <v>0</v>
      </c>
      <c r="J98" s="204">
        <v>0</v>
      </c>
      <c r="K98" s="95">
        <v>0</v>
      </c>
      <c r="L98" s="95" t="s">
        <v>8423</v>
      </c>
      <c r="M98" s="95" t="s">
        <v>8423</v>
      </c>
      <c r="N98" s="95" t="s">
        <v>9079</v>
      </c>
      <c r="O98" s="95" t="s">
        <v>8091</v>
      </c>
      <c r="P98" s="95"/>
      <c r="Q98" s="95"/>
      <c r="R98" s="95" t="str">
        <f>IF(L98="R",VLOOKUP(G98,BARRAS!$C$5:$E$233,3,0),IF(L98="L",VLOOKUP(G98,BARRAS!$C$5:$E$233,3,0),""))</f>
        <v/>
      </c>
      <c r="S98" s="95">
        <f t="shared" si="9"/>
        <v>0</v>
      </c>
      <c r="T98" s="95"/>
      <c r="U98" s="95" t="str">
        <f t="shared" si="10"/>
        <v/>
      </c>
      <c r="V98" s="95"/>
      <c r="W98" s="95"/>
      <c r="X98" s="95"/>
      <c r="Y98" s="95"/>
      <c r="Z98" s="95"/>
      <c r="AA98" s="95" t="str">
        <f t="shared" si="11"/>
        <v>SAESA</v>
      </c>
    </row>
    <row r="99" spans="1:27" x14ac:dyDescent="0.2">
      <c r="A99" s="19">
        <f t="shared" si="8"/>
        <v>1</v>
      </c>
      <c r="B99" s="95">
        <f t="shared" si="12"/>
        <v>95</v>
      </c>
      <c r="C99" s="95" t="s">
        <v>13898</v>
      </c>
      <c r="D99" s="28" t="s">
        <v>12122</v>
      </c>
      <c r="E99" s="95" t="s">
        <v>11860</v>
      </c>
      <c r="F99" s="182">
        <v>1</v>
      </c>
      <c r="G99" s="95" t="s">
        <v>3230</v>
      </c>
      <c r="H99" s="199">
        <f>VLOOKUP(G99,BARRAS!$C$5:$E$553,2,0)</f>
        <v>2109987230232</v>
      </c>
      <c r="I99" s="95">
        <v>0</v>
      </c>
      <c r="J99" s="204">
        <v>0</v>
      </c>
      <c r="K99" s="95">
        <v>0</v>
      </c>
      <c r="L99" s="95" t="s">
        <v>8423</v>
      </c>
      <c r="M99" s="95" t="s">
        <v>8423</v>
      </c>
      <c r="N99" s="95" t="s">
        <v>12122</v>
      </c>
      <c r="O99" s="95" t="s">
        <v>8091</v>
      </c>
      <c r="P99" s="95"/>
      <c r="Q99" s="95"/>
      <c r="R99" s="95"/>
      <c r="S99" s="95">
        <f t="shared" si="9"/>
        <v>0</v>
      </c>
      <c r="T99" s="95"/>
      <c r="U99" s="95" t="str">
        <f t="shared" si="10"/>
        <v/>
      </c>
      <c r="V99" s="95"/>
      <c r="W99" s="95"/>
      <c r="X99" s="95"/>
      <c r="Y99" s="95"/>
      <c r="Z99" s="95"/>
      <c r="AA99" s="95" t="str">
        <f t="shared" si="11"/>
        <v>SAESA</v>
      </c>
    </row>
    <row r="100" spans="1:27" x14ac:dyDescent="0.2">
      <c r="A100" s="19">
        <f t="shared" si="8"/>
        <v>1</v>
      </c>
      <c r="B100" s="95">
        <f t="shared" si="12"/>
        <v>96</v>
      </c>
      <c r="C100" s="95" t="s">
        <v>13899</v>
      </c>
      <c r="D100" s="28" t="s">
        <v>8365</v>
      </c>
      <c r="E100" s="95" t="s">
        <v>13901</v>
      </c>
      <c r="F100" s="182">
        <v>1</v>
      </c>
      <c r="G100" s="95" t="s">
        <v>3230</v>
      </c>
      <c r="H100" s="199">
        <f>VLOOKUP(G100,BARRAS!$C$5:$E$553,2,0)</f>
        <v>2109987230232</v>
      </c>
      <c r="I100" s="95">
        <v>0</v>
      </c>
      <c r="J100" s="204">
        <v>0</v>
      </c>
      <c r="K100" s="95">
        <v>0</v>
      </c>
      <c r="L100" s="95" t="s">
        <v>8423</v>
      </c>
      <c r="M100" s="95" t="s">
        <v>8423</v>
      </c>
      <c r="N100" s="95" t="s">
        <v>8365</v>
      </c>
      <c r="O100" s="95" t="s">
        <v>8091</v>
      </c>
      <c r="P100" s="95"/>
      <c r="Q100" s="95"/>
      <c r="R100" s="95"/>
      <c r="S100" s="95">
        <f t="shared" si="9"/>
        <v>0</v>
      </c>
      <c r="T100" s="95"/>
      <c r="U100" s="95" t="str">
        <f t="shared" si="10"/>
        <v/>
      </c>
      <c r="V100" s="95"/>
      <c r="W100" s="95"/>
      <c r="X100" s="95"/>
      <c r="Y100" s="95"/>
      <c r="Z100" s="95"/>
      <c r="AA100" s="95" t="str">
        <f t="shared" si="11"/>
        <v>SAESA</v>
      </c>
    </row>
    <row r="101" spans="1:27" x14ac:dyDescent="0.2">
      <c r="A101" s="19">
        <f t="shared" si="8"/>
        <v>1</v>
      </c>
      <c r="B101" s="95">
        <f t="shared" si="12"/>
        <v>97</v>
      </c>
      <c r="C101" s="95" t="s">
        <v>13900</v>
      </c>
      <c r="D101" s="28" t="s">
        <v>12122</v>
      </c>
      <c r="E101" s="95" t="s">
        <v>13902</v>
      </c>
      <c r="F101" s="182">
        <v>1</v>
      </c>
      <c r="G101" s="95" t="s">
        <v>3230</v>
      </c>
      <c r="H101" s="199">
        <f>VLOOKUP(G101,BARRAS!$C$5:$E$553,2,0)</f>
        <v>2109987230232</v>
      </c>
      <c r="I101" s="95">
        <v>0</v>
      </c>
      <c r="J101" s="204">
        <v>0</v>
      </c>
      <c r="K101" s="95">
        <v>0</v>
      </c>
      <c r="L101" s="95" t="s">
        <v>8423</v>
      </c>
      <c r="M101" s="95" t="s">
        <v>8423</v>
      </c>
      <c r="N101" s="95" t="s">
        <v>12122</v>
      </c>
      <c r="O101" s="95" t="s">
        <v>8091</v>
      </c>
      <c r="P101" s="95"/>
      <c r="Q101" s="95"/>
      <c r="R101" s="95"/>
      <c r="S101" s="95">
        <f t="shared" si="9"/>
        <v>0</v>
      </c>
      <c r="T101" s="95"/>
      <c r="U101" s="95" t="str">
        <f t="shared" si="10"/>
        <v/>
      </c>
      <c r="V101" s="95"/>
      <c r="W101" s="95"/>
      <c r="X101" s="95"/>
      <c r="Y101" s="95"/>
      <c r="Z101" s="95"/>
      <c r="AA101" s="95" t="str">
        <f t="shared" si="11"/>
        <v>SAESA</v>
      </c>
    </row>
    <row r="102" spans="1:27" x14ac:dyDescent="0.2">
      <c r="A102" s="19">
        <f t="shared" si="8"/>
        <v>1</v>
      </c>
      <c r="B102" s="95">
        <f t="shared" si="12"/>
        <v>98</v>
      </c>
      <c r="C102" s="28" t="s">
        <v>14319</v>
      </c>
      <c r="D102" s="28" t="s">
        <v>8365</v>
      </c>
      <c r="E102" s="28" t="s">
        <v>14320</v>
      </c>
      <c r="F102" s="182">
        <v>1</v>
      </c>
      <c r="G102" s="95" t="s">
        <v>3230</v>
      </c>
      <c r="H102" s="199">
        <f>VLOOKUP(G102,BARRAS!$C$5:$E$553,2,0)</f>
        <v>2109987230232</v>
      </c>
      <c r="I102" s="95">
        <v>0</v>
      </c>
      <c r="J102" s="204">
        <v>0</v>
      </c>
      <c r="K102" s="95">
        <v>0</v>
      </c>
      <c r="L102" s="95" t="s">
        <v>8423</v>
      </c>
      <c r="M102" s="95" t="s">
        <v>8423</v>
      </c>
      <c r="N102" s="28" t="s">
        <v>8365</v>
      </c>
      <c r="O102" s="95" t="s">
        <v>8091</v>
      </c>
      <c r="P102" s="95"/>
      <c r="Q102" s="95"/>
      <c r="R102" s="95"/>
      <c r="S102" s="95">
        <f t="shared" si="9"/>
        <v>0</v>
      </c>
      <c r="T102" s="95"/>
      <c r="U102" s="95" t="str">
        <f t="shared" si="10"/>
        <v/>
      </c>
      <c r="V102" s="95"/>
      <c r="W102" s="95"/>
      <c r="X102" s="95"/>
      <c r="Y102" s="95"/>
      <c r="Z102" s="95"/>
      <c r="AA102" s="95" t="str">
        <f t="shared" si="11"/>
        <v>SAESA</v>
      </c>
    </row>
    <row r="103" spans="1:27" x14ac:dyDescent="0.2">
      <c r="A103" s="19">
        <f t="shared" si="8"/>
        <v>1</v>
      </c>
      <c r="B103" s="95">
        <f t="shared" si="12"/>
        <v>99</v>
      </c>
      <c r="C103" s="28" t="s">
        <v>14508</v>
      </c>
      <c r="D103" s="28" t="s">
        <v>9294</v>
      </c>
      <c r="E103" s="28" t="s">
        <v>14509</v>
      </c>
      <c r="F103" s="182">
        <v>1</v>
      </c>
      <c r="G103" s="95" t="s">
        <v>3230</v>
      </c>
      <c r="H103" s="199">
        <f>VLOOKUP(G103,BARRAS!$C$5:$E$553,2,0)</f>
        <v>2109987230232</v>
      </c>
      <c r="I103" s="95">
        <v>0</v>
      </c>
      <c r="J103" s="204">
        <v>0</v>
      </c>
      <c r="K103" s="95">
        <v>0</v>
      </c>
      <c r="L103" s="95" t="s">
        <v>8423</v>
      </c>
      <c r="M103" s="95" t="s">
        <v>8423</v>
      </c>
      <c r="N103" s="28" t="s">
        <v>9294</v>
      </c>
      <c r="O103" s="95" t="s">
        <v>8091</v>
      </c>
      <c r="P103" s="95"/>
      <c r="Q103" s="95"/>
      <c r="R103" s="95"/>
      <c r="S103" s="95">
        <f t="shared" si="9"/>
        <v>0</v>
      </c>
      <c r="T103" s="95"/>
      <c r="U103" s="95" t="str">
        <f t="shared" si="10"/>
        <v/>
      </c>
      <c r="V103" s="95"/>
      <c r="W103" s="95"/>
      <c r="X103" s="95"/>
      <c r="Y103" s="95"/>
      <c r="Z103" s="95"/>
      <c r="AA103" s="95" t="str">
        <f t="shared" si="11"/>
        <v>SAESA</v>
      </c>
    </row>
    <row r="104" spans="1:27" x14ac:dyDescent="0.2">
      <c r="A104" s="19">
        <f t="shared" si="8"/>
        <v>1</v>
      </c>
      <c r="B104" s="95">
        <f t="shared" si="12"/>
        <v>100</v>
      </c>
      <c r="C104" s="28" t="s">
        <v>13091</v>
      </c>
      <c r="D104" s="28" t="s">
        <v>13089</v>
      </c>
      <c r="E104" s="28" t="s">
        <v>13092</v>
      </c>
      <c r="F104" s="182">
        <v>1</v>
      </c>
      <c r="G104" s="95" t="s">
        <v>3230</v>
      </c>
      <c r="H104" s="199">
        <f>VLOOKUP(G104,BARRAS!$C$5:$E$553,2,0)</f>
        <v>2109987230232</v>
      </c>
      <c r="I104" s="95">
        <v>0</v>
      </c>
      <c r="J104" s="204">
        <v>0</v>
      </c>
      <c r="K104" s="95">
        <v>0</v>
      </c>
      <c r="L104" s="95" t="s">
        <v>747</v>
      </c>
      <c r="M104" s="28" t="s">
        <v>747</v>
      </c>
      <c r="N104" s="95" t="s">
        <v>13089</v>
      </c>
      <c r="O104" s="28" t="s">
        <v>8091</v>
      </c>
      <c r="P104" s="95"/>
      <c r="Q104" s="95"/>
      <c r="R104" s="95"/>
      <c r="S104" s="95">
        <f t="shared" si="9"/>
        <v>1</v>
      </c>
      <c r="T104" s="95"/>
      <c r="U104" s="95" t="str">
        <f t="shared" si="10"/>
        <v>PMGD</v>
      </c>
      <c r="V104" s="95"/>
      <c r="W104" s="95"/>
      <c r="X104" s="95"/>
      <c r="Y104" s="95"/>
      <c r="Z104" s="95"/>
      <c r="AA104" s="95" t="str">
        <f t="shared" si="11"/>
        <v>SAESA</v>
      </c>
    </row>
    <row r="105" spans="1:27" x14ac:dyDescent="0.2">
      <c r="A105" s="19">
        <f t="shared" si="8"/>
        <v>1</v>
      </c>
      <c r="B105" s="95">
        <f t="shared" si="12"/>
        <v>101</v>
      </c>
      <c r="C105" s="28" t="s">
        <v>13090</v>
      </c>
      <c r="D105" s="28" t="s">
        <v>13089</v>
      </c>
      <c r="E105" s="28" t="s">
        <v>13093</v>
      </c>
      <c r="F105" s="182">
        <v>1</v>
      </c>
      <c r="G105" s="95" t="s">
        <v>3230</v>
      </c>
      <c r="H105" s="199">
        <f>VLOOKUP(G105,BARRAS!$C$5:$E$553,2,0)</f>
        <v>2109987230232</v>
      </c>
      <c r="I105" s="95">
        <v>0</v>
      </c>
      <c r="J105" s="204">
        <v>0</v>
      </c>
      <c r="K105" s="95">
        <v>0</v>
      </c>
      <c r="L105" s="95" t="s">
        <v>747</v>
      </c>
      <c r="M105" s="28" t="s">
        <v>747</v>
      </c>
      <c r="N105" s="95" t="s">
        <v>13089</v>
      </c>
      <c r="O105" s="28" t="s">
        <v>8091</v>
      </c>
      <c r="P105" s="95"/>
      <c r="Q105" s="95"/>
      <c r="R105" s="95"/>
      <c r="S105" s="95">
        <f t="shared" si="9"/>
        <v>1</v>
      </c>
      <c r="T105" s="95"/>
      <c r="U105" s="95" t="str">
        <f t="shared" si="10"/>
        <v>PMGD</v>
      </c>
      <c r="V105" s="95"/>
      <c r="W105" s="95"/>
      <c r="X105" s="95"/>
      <c r="Y105" s="95"/>
      <c r="Z105" s="95"/>
      <c r="AA105" s="95" t="str">
        <f t="shared" si="11"/>
        <v>SAESA</v>
      </c>
    </row>
    <row r="106" spans="1:27" x14ac:dyDescent="0.2">
      <c r="A106" s="19">
        <f t="shared" si="8"/>
        <v>1</v>
      </c>
      <c r="B106" s="95">
        <f t="shared" si="12"/>
        <v>102</v>
      </c>
      <c r="C106" s="95" t="s">
        <v>10267</v>
      </c>
      <c r="D106" s="28" t="s">
        <v>10268</v>
      </c>
      <c r="E106" s="95" t="s">
        <v>10270</v>
      </c>
      <c r="F106" s="182">
        <v>1</v>
      </c>
      <c r="G106" s="95" t="s">
        <v>3230</v>
      </c>
      <c r="H106" s="199">
        <f>VLOOKUP(G106,BARRAS!$C$5:$E$553,2,0)</f>
        <v>2109987230232</v>
      </c>
      <c r="I106" s="95">
        <v>0</v>
      </c>
      <c r="J106" s="204">
        <v>0</v>
      </c>
      <c r="K106" s="95">
        <v>0</v>
      </c>
      <c r="L106" s="95" t="s">
        <v>747</v>
      </c>
      <c r="M106" s="95" t="s">
        <v>747</v>
      </c>
      <c r="N106" s="95" t="s">
        <v>10268</v>
      </c>
      <c r="O106" s="95" t="s">
        <v>8091</v>
      </c>
      <c r="P106" s="95"/>
      <c r="Q106" s="95" t="str">
        <f t="shared" ref="Q106:Q112" si="13">IF(L106="R","R",IF(L106="L","L",""))</f>
        <v/>
      </c>
      <c r="R106" s="95" t="str">
        <f>IF(L106="R",VLOOKUP(G106,BARRAS!$C$5:$E$233,3,0),IF(L106="L",VLOOKUP(G106,BARRAS!$C$5:$E$233,3,0),""))</f>
        <v/>
      </c>
      <c r="S106" s="95">
        <f t="shared" si="9"/>
        <v>1</v>
      </c>
      <c r="T106" s="95"/>
      <c r="U106" s="95" t="str">
        <f t="shared" si="10"/>
        <v>PMGD</v>
      </c>
      <c r="V106" s="95">
        <v>0</v>
      </c>
      <c r="W106" s="95">
        <v>0</v>
      </c>
      <c r="X106" s="95"/>
      <c r="Y106" s="95" t="str">
        <f t="shared" ref="Y106:Y112" si="14">+IF(P106="","No","Sí")</f>
        <v>No</v>
      </c>
      <c r="Z106" s="95">
        <v>0</v>
      </c>
      <c r="AA106" s="95" t="str">
        <f t="shared" si="11"/>
        <v>SAESA</v>
      </c>
    </row>
    <row r="107" spans="1:27" x14ac:dyDescent="0.2">
      <c r="A107" s="19">
        <f t="shared" si="8"/>
        <v>1</v>
      </c>
      <c r="B107" s="95">
        <f t="shared" si="12"/>
        <v>103</v>
      </c>
      <c r="C107" s="95" t="s">
        <v>10266</v>
      </c>
      <c r="D107" s="28" t="s">
        <v>10268</v>
      </c>
      <c r="E107" s="95" t="s">
        <v>10269</v>
      </c>
      <c r="F107" s="182">
        <v>1</v>
      </c>
      <c r="G107" s="95" t="s">
        <v>3230</v>
      </c>
      <c r="H107" s="199">
        <f>VLOOKUP(G107,BARRAS!$C$5:$E$553,2,0)</f>
        <v>2109987230232</v>
      </c>
      <c r="I107" s="95">
        <v>0</v>
      </c>
      <c r="J107" s="204">
        <v>0</v>
      </c>
      <c r="K107" s="95">
        <v>0</v>
      </c>
      <c r="L107" s="95" t="s">
        <v>747</v>
      </c>
      <c r="M107" s="95" t="s">
        <v>747</v>
      </c>
      <c r="N107" s="95" t="s">
        <v>10268</v>
      </c>
      <c r="O107" s="95" t="s">
        <v>8091</v>
      </c>
      <c r="P107" s="95"/>
      <c r="Q107" s="95" t="str">
        <f t="shared" si="13"/>
        <v/>
      </c>
      <c r="R107" s="95" t="str">
        <f>IF(L107="R",VLOOKUP(G107,BARRAS!$C$5:$E$233,3,0),IF(L107="L",VLOOKUP(G107,BARRAS!$C$5:$E$233,3,0),""))</f>
        <v/>
      </c>
      <c r="S107" s="95">
        <f t="shared" si="9"/>
        <v>1</v>
      </c>
      <c r="T107" s="95"/>
      <c r="U107" s="95" t="str">
        <f t="shared" si="10"/>
        <v>PMGD</v>
      </c>
      <c r="V107" s="95">
        <v>0</v>
      </c>
      <c r="W107" s="95"/>
      <c r="X107" s="95"/>
      <c r="Y107" s="95" t="str">
        <f t="shared" si="14"/>
        <v>No</v>
      </c>
      <c r="Z107" s="95">
        <v>0</v>
      </c>
      <c r="AA107" s="95" t="str">
        <f t="shared" si="11"/>
        <v>SAESA</v>
      </c>
    </row>
    <row r="108" spans="1:27" x14ac:dyDescent="0.2">
      <c r="A108" s="19">
        <f t="shared" si="8"/>
        <v>1</v>
      </c>
      <c r="B108" s="95">
        <f t="shared" si="12"/>
        <v>104</v>
      </c>
      <c r="C108" s="95" t="s">
        <v>10272</v>
      </c>
      <c r="D108" s="28" t="s">
        <v>10297</v>
      </c>
      <c r="E108" s="95" t="s">
        <v>10274</v>
      </c>
      <c r="F108" s="182">
        <v>1</v>
      </c>
      <c r="G108" s="95" t="s">
        <v>3230</v>
      </c>
      <c r="H108" s="199">
        <f>VLOOKUP(G108,BARRAS!$C$5:$E$553,2,0)</f>
        <v>2109987230232</v>
      </c>
      <c r="I108" s="95">
        <v>0</v>
      </c>
      <c r="J108" s="204">
        <v>0</v>
      </c>
      <c r="K108" s="95">
        <v>0</v>
      </c>
      <c r="L108" s="95" t="s">
        <v>747</v>
      </c>
      <c r="M108" s="95" t="s">
        <v>747</v>
      </c>
      <c r="N108" s="95" t="s">
        <v>10297</v>
      </c>
      <c r="O108" s="95" t="s">
        <v>8091</v>
      </c>
      <c r="P108" s="95"/>
      <c r="Q108" s="95" t="str">
        <f t="shared" si="13"/>
        <v/>
      </c>
      <c r="R108" s="95" t="str">
        <f>IF(L108="R",VLOOKUP(G108,BARRAS!$C$5:$E$233,3,0),IF(L108="L",VLOOKUP(G108,BARRAS!$C$5:$E$233,3,0),""))</f>
        <v/>
      </c>
      <c r="S108" s="95">
        <f t="shared" si="9"/>
        <v>1</v>
      </c>
      <c r="T108" s="95"/>
      <c r="U108" s="95" t="str">
        <f t="shared" si="10"/>
        <v>PMGD</v>
      </c>
      <c r="V108" s="95">
        <v>0</v>
      </c>
      <c r="W108" s="95">
        <v>0</v>
      </c>
      <c r="X108" s="95"/>
      <c r="Y108" s="95" t="str">
        <f t="shared" si="14"/>
        <v>No</v>
      </c>
      <c r="Z108" s="95">
        <v>0</v>
      </c>
      <c r="AA108" s="95" t="str">
        <f t="shared" si="11"/>
        <v>SAESA</v>
      </c>
    </row>
    <row r="109" spans="1:27" x14ac:dyDescent="0.2">
      <c r="A109" s="19">
        <f t="shared" si="8"/>
        <v>1</v>
      </c>
      <c r="B109" s="95">
        <f t="shared" si="12"/>
        <v>105</v>
      </c>
      <c r="C109" s="95" t="s">
        <v>10271</v>
      </c>
      <c r="D109" s="28" t="s">
        <v>10297</v>
      </c>
      <c r="E109" s="95" t="s">
        <v>10273</v>
      </c>
      <c r="F109" s="182">
        <v>1</v>
      </c>
      <c r="G109" s="95" t="s">
        <v>3230</v>
      </c>
      <c r="H109" s="199">
        <f>VLOOKUP(G109,BARRAS!$C$5:$E$553,2,0)</f>
        <v>2109987230232</v>
      </c>
      <c r="I109" s="95">
        <v>0</v>
      </c>
      <c r="J109" s="204">
        <v>0</v>
      </c>
      <c r="K109" s="95">
        <v>0</v>
      </c>
      <c r="L109" s="95" t="s">
        <v>747</v>
      </c>
      <c r="M109" s="95" t="s">
        <v>747</v>
      </c>
      <c r="N109" s="95" t="s">
        <v>10297</v>
      </c>
      <c r="O109" s="95" t="s">
        <v>8091</v>
      </c>
      <c r="P109" s="95"/>
      <c r="Q109" s="95" t="str">
        <f t="shared" si="13"/>
        <v/>
      </c>
      <c r="R109" s="95" t="str">
        <f>IF(L109="R",VLOOKUP(G109,BARRAS!$C$5:$E$233,3,0),IF(L109="L",VLOOKUP(G109,BARRAS!$C$5:$E$233,3,0),""))</f>
        <v/>
      </c>
      <c r="S109" s="95">
        <f t="shared" si="9"/>
        <v>1</v>
      </c>
      <c r="T109" s="95"/>
      <c r="U109" s="95" t="str">
        <f t="shared" si="10"/>
        <v>PMGD</v>
      </c>
      <c r="V109" s="95">
        <v>0</v>
      </c>
      <c r="W109" s="95"/>
      <c r="X109" s="95"/>
      <c r="Y109" s="95" t="str">
        <f t="shared" si="14"/>
        <v>No</v>
      </c>
      <c r="Z109" s="95">
        <v>0</v>
      </c>
      <c r="AA109" s="95" t="str">
        <f t="shared" si="11"/>
        <v>SAESA</v>
      </c>
    </row>
    <row r="110" spans="1:27" x14ac:dyDescent="0.2">
      <c r="A110" s="19">
        <f t="shared" si="8"/>
        <v>1</v>
      </c>
      <c r="B110" s="95">
        <f t="shared" si="12"/>
        <v>106</v>
      </c>
      <c r="C110" s="95" t="s">
        <v>8173</v>
      </c>
      <c r="D110" s="28" t="s">
        <v>8088</v>
      </c>
      <c r="E110" s="95" t="s">
        <v>8091</v>
      </c>
      <c r="F110" s="182">
        <v>1</v>
      </c>
      <c r="G110" s="95" t="s">
        <v>3230</v>
      </c>
      <c r="H110" s="199">
        <f>VLOOKUP(G110,BARRAS!$C$5:$E$553,2,0)</f>
        <v>2109987230232</v>
      </c>
      <c r="I110" s="95">
        <v>0</v>
      </c>
      <c r="J110" s="204">
        <v>1</v>
      </c>
      <c r="K110" s="95">
        <v>0</v>
      </c>
      <c r="L110" s="95" t="s">
        <v>489</v>
      </c>
      <c r="M110" s="95" t="s">
        <v>489</v>
      </c>
      <c r="N110" s="95" t="s">
        <v>9178</v>
      </c>
      <c r="O110" s="95"/>
      <c r="P110" s="95" t="s">
        <v>8091</v>
      </c>
      <c r="Q110" s="95" t="str">
        <f t="shared" si="13"/>
        <v>R</v>
      </c>
      <c r="R110" s="95" t="str">
        <f>IF(L110="R",VLOOKUP(G110,BARRAS!$C$5:$E$233,3,0),IF(L110="L",VLOOKUP(G110,BARRAS!$C$5:$E$233,3,0),""))</f>
        <v>S6</v>
      </c>
      <c r="S110" s="95">
        <f t="shared" si="9"/>
        <v>0</v>
      </c>
      <c r="T110" s="95"/>
      <c r="U110" s="95" t="str">
        <f t="shared" si="10"/>
        <v/>
      </c>
      <c r="V110" s="95">
        <v>0</v>
      </c>
      <c r="W110" s="95"/>
      <c r="X110" s="95"/>
      <c r="Y110" s="95" t="str">
        <f t="shared" si="14"/>
        <v>Sí</v>
      </c>
      <c r="Z110" s="95">
        <v>0</v>
      </c>
      <c r="AA110" s="95" t="str">
        <f t="shared" si="11"/>
        <v>SAESA</v>
      </c>
    </row>
    <row r="111" spans="1:27" x14ac:dyDescent="0.2">
      <c r="A111" s="19">
        <f t="shared" si="8"/>
        <v>1</v>
      </c>
      <c r="B111" s="95">
        <f t="shared" si="12"/>
        <v>107</v>
      </c>
      <c r="C111" s="95" t="s">
        <v>8174</v>
      </c>
      <c r="D111" s="28" t="s">
        <v>8089</v>
      </c>
      <c r="E111" s="95" t="s">
        <v>8091</v>
      </c>
      <c r="F111" s="182">
        <v>1</v>
      </c>
      <c r="G111" s="95" t="s">
        <v>3230</v>
      </c>
      <c r="H111" s="199">
        <f>VLOOKUP(G111,BARRAS!$C$5:$E$553,2,0)</f>
        <v>2109987230232</v>
      </c>
      <c r="I111" s="95">
        <v>0</v>
      </c>
      <c r="J111" s="204">
        <v>1</v>
      </c>
      <c r="K111" s="95">
        <v>0</v>
      </c>
      <c r="L111" s="95" t="s">
        <v>489</v>
      </c>
      <c r="M111" s="95" t="s">
        <v>489</v>
      </c>
      <c r="N111" s="95" t="s">
        <v>9178</v>
      </c>
      <c r="O111" s="95"/>
      <c r="P111" s="95" t="s">
        <v>8091</v>
      </c>
      <c r="Q111" s="95" t="str">
        <f t="shared" si="13"/>
        <v>R</v>
      </c>
      <c r="R111" s="95" t="str">
        <f>IF(L111="R",VLOOKUP(G111,BARRAS!$C$5:$E$233,3,0),IF(L111="L",VLOOKUP(G111,BARRAS!$C$5:$E$233,3,0),""))</f>
        <v>S6</v>
      </c>
      <c r="S111" s="95">
        <f t="shared" si="9"/>
        <v>0</v>
      </c>
      <c r="T111" s="95"/>
      <c r="U111" s="95" t="str">
        <f t="shared" si="10"/>
        <v/>
      </c>
      <c r="V111" s="95">
        <v>0</v>
      </c>
      <c r="W111" s="95"/>
      <c r="X111" s="95"/>
      <c r="Y111" s="95" t="str">
        <f t="shared" si="14"/>
        <v>Sí</v>
      </c>
      <c r="Z111" s="95">
        <v>0</v>
      </c>
      <c r="AA111" s="95" t="str">
        <f t="shared" si="11"/>
        <v>SAESA</v>
      </c>
    </row>
    <row r="112" spans="1:27" x14ac:dyDescent="0.2">
      <c r="A112" s="19">
        <f t="shared" si="8"/>
        <v>1</v>
      </c>
      <c r="B112" s="95">
        <f t="shared" si="12"/>
        <v>108</v>
      </c>
      <c r="C112" s="95" t="s">
        <v>8175</v>
      </c>
      <c r="D112" s="28" t="s">
        <v>8090</v>
      </c>
      <c r="E112" s="95" t="s">
        <v>8091</v>
      </c>
      <c r="F112" s="182">
        <v>1</v>
      </c>
      <c r="G112" s="95" t="s">
        <v>3230</v>
      </c>
      <c r="H112" s="199">
        <f>VLOOKUP(G112,BARRAS!$C$5:$E$553,2,0)</f>
        <v>2109987230232</v>
      </c>
      <c r="I112" s="95">
        <v>0</v>
      </c>
      <c r="J112" s="204">
        <v>1</v>
      </c>
      <c r="K112" s="95">
        <v>0</v>
      </c>
      <c r="L112" s="95" t="s">
        <v>489</v>
      </c>
      <c r="M112" s="95" t="s">
        <v>489</v>
      </c>
      <c r="N112" s="95" t="s">
        <v>9178</v>
      </c>
      <c r="O112" s="95"/>
      <c r="P112" s="95" t="s">
        <v>8091</v>
      </c>
      <c r="Q112" s="95" t="str">
        <f t="shared" si="13"/>
        <v>R</v>
      </c>
      <c r="R112" s="95" t="str">
        <f>IF(L112="R",VLOOKUP(G112,BARRAS!$C$5:$E$233,3,0),IF(L112="L",VLOOKUP(G112,BARRAS!$C$5:$E$233,3,0),""))</f>
        <v>S6</v>
      </c>
      <c r="S112" s="95">
        <f t="shared" si="9"/>
        <v>0</v>
      </c>
      <c r="T112" s="95"/>
      <c r="U112" s="95" t="str">
        <f t="shared" si="10"/>
        <v/>
      </c>
      <c r="V112" s="95">
        <v>0</v>
      </c>
      <c r="W112" s="95"/>
      <c r="X112" s="95"/>
      <c r="Y112" s="95" t="str">
        <f t="shared" si="14"/>
        <v>Sí</v>
      </c>
      <c r="Z112" s="95">
        <v>0</v>
      </c>
      <c r="AA112" s="95" t="str">
        <f t="shared" si="11"/>
        <v>SAESA</v>
      </c>
    </row>
    <row r="113" spans="1:27" x14ac:dyDescent="0.2">
      <c r="A113" s="19">
        <f t="shared" si="8"/>
        <v>1</v>
      </c>
      <c r="B113" s="95">
        <f t="shared" si="12"/>
        <v>109</v>
      </c>
      <c r="C113" s="194" t="s">
        <v>11964</v>
      </c>
      <c r="D113" s="213" t="s">
        <v>1304</v>
      </c>
      <c r="E113" s="194" t="s">
        <v>3219</v>
      </c>
      <c r="F113" s="182">
        <v>1</v>
      </c>
      <c r="G113" s="95" t="s">
        <v>3230</v>
      </c>
      <c r="H113" s="199">
        <f>VLOOKUP(G113,BARRAS!$C$5:$E$553,2,0)</f>
        <v>2109987230232</v>
      </c>
      <c r="I113" s="95">
        <v>0</v>
      </c>
      <c r="J113" s="204">
        <v>0</v>
      </c>
      <c r="K113" s="95">
        <v>0</v>
      </c>
      <c r="L113" s="95" t="s">
        <v>492</v>
      </c>
      <c r="M113" s="95" t="s">
        <v>492</v>
      </c>
      <c r="N113" s="95" t="s">
        <v>12352</v>
      </c>
      <c r="O113" s="95"/>
      <c r="P113" s="95"/>
      <c r="Q113" s="95"/>
      <c r="R113" s="95" t="str">
        <f>IF(L113="R",VLOOKUP(G113,BARRAS!$C$5:$E$233,3,0),IF(L113="L",VLOOKUP(G113,BARRAS!$C$5:$E$233,3,0),""))</f>
        <v/>
      </c>
      <c r="S113" s="95">
        <f t="shared" si="9"/>
        <v>0</v>
      </c>
      <c r="T113" s="95"/>
      <c r="U113" s="95" t="str">
        <f t="shared" si="10"/>
        <v/>
      </c>
      <c r="V113" s="95"/>
      <c r="W113" s="95"/>
      <c r="X113" s="95"/>
      <c r="Y113" s="95"/>
      <c r="Z113" s="95"/>
      <c r="AA113" s="95">
        <f t="shared" si="11"/>
        <v>0</v>
      </c>
    </row>
    <row r="114" spans="1:27" x14ac:dyDescent="0.2">
      <c r="A114" s="19">
        <f t="shared" si="8"/>
        <v>1</v>
      </c>
      <c r="B114" s="95">
        <f t="shared" si="12"/>
        <v>110</v>
      </c>
      <c r="C114" s="95" t="s">
        <v>762</v>
      </c>
      <c r="D114" s="28" t="s">
        <v>542</v>
      </c>
      <c r="E114" s="95" t="s">
        <v>1429</v>
      </c>
      <c r="F114" s="182">
        <v>1</v>
      </c>
      <c r="G114" s="95" t="s">
        <v>8665</v>
      </c>
      <c r="H114" s="199">
        <f>VLOOKUP(G114,BARRAS!$C$5:$E$553,2,0)</f>
        <v>2079999680131</v>
      </c>
      <c r="I114" s="95">
        <v>0</v>
      </c>
      <c r="J114" s="204">
        <v>0</v>
      </c>
      <c r="K114" s="95">
        <v>0</v>
      </c>
      <c r="L114" s="95" t="s">
        <v>12280</v>
      </c>
      <c r="M114" s="95" t="s">
        <v>12280</v>
      </c>
      <c r="N114" s="95" t="s">
        <v>542</v>
      </c>
      <c r="O114" s="95"/>
      <c r="P114" s="95"/>
      <c r="Q114" s="95" t="s">
        <v>748</v>
      </c>
      <c r="R114" s="95" t="str">
        <f>IF(L114="R",VLOOKUP(G114,BARRAS!$C$5:$E$233,3,0),IF(L114="L",VLOOKUP(G114,BARRAS!$C$5:$E$233,3,0),""))</f>
        <v/>
      </c>
      <c r="S114" s="95">
        <f t="shared" si="9"/>
        <v>0</v>
      </c>
      <c r="T114" s="95"/>
      <c r="U114" s="95" t="str">
        <f t="shared" si="10"/>
        <v/>
      </c>
      <c r="V114" s="95">
        <v>0</v>
      </c>
      <c r="W114" s="95"/>
      <c r="X114" s="95">
        <v>0</v>
      </c>
      <c r="Y114" s="95">
        <v>0</v>
      </c>
      <c r="Z114" s="95"/>
      <c r="AA114" s="95">
        <f t="shared" si="11"/>
        <v>0</v>
      </c>
    </row>
    <row r="115" spans="1:27" x14ac:dyDescent="0.2">
      <c r="A115" s="19">
        <f t="shared" si="8"/>
        <v>1</v>
      </c>
      <c r="B115" s="95">
        <f t="shared" si="12"/>
        <v>111</v>
      </c>
      <c r="C115" s="95" t="s">
        <v>10815</v>
      </c>
      <c r="D115" s="28" t="s">
        <v>10013</v>
      </c>
      <c r="E115" s="95" t="s">
        <v>3208</v>
      </c>
      <c r="F115" s="182">
        <v>1</v>
      </c>
      <c r="G115" s="95" t="s">
        <v>8665</v>
      </c>
      <c r="H115" s="199">
        <f>VLOOKUP(G115,BARRAS!$C$5:$E$553,2,0)</f>
        <v>2079999680131</v>
      </c>
      <c r="I115" s="95">
        <v>0</v>
      </c>
      <c r="J115" s="204">
        <v>1</v>
      </c>
      <c r="K115" s="95">
        <v>0</v>
      </c>
      <c r="L115" s="95" t="s">
        <v>489</v>
      </c>
      <c r="M115" s="95" t="s">
        <v>489</v>
      </c>
      <c r="N115" s="95" t="s">
        <v>9178</v>
      </c>
      <c r="O115" s="95"/>
      <c r="P115" s="95" t="s">
        <v>9972</v>
      </c>
      <c r="Q115" s="95" t="s">
        <v>489</v>
      </c>
      <c r="R115" s="95">
        <f>IF(L115="R",VLOOKUP(G115,BARRAS!$C$5:$E$233,3,0),IF(L115="L",VLOOKUP(G115,BARRAS!$C$5:$E$233,3,0),""))</f>
        <v>0</v>
      </c>
      <c r="S115" s="95">
        <f t="shared" si="9"/>
        <v>0</v>
      </c>
      <c r="T115" s="95"/>
      <c r="U115" s="95" t="str">
        <f t="shared" si="10"/>
        <v/>
      </c>
      <c r="V115" s="95">
        <v>0</v>
      </c>
      <c r="W115" s="95"/>
      <c r="X115" s="95">
        <v>0</v>
      </c>
      <c r="Y115" s="95">
        <v>0</v>
      </c>
      <c r="Z115" s="95"/>
      <c r="AA115" s="95" t="str">
        <f t="shared" si="11"/>
        <v>CGE</v>
      </c>
    </row>
    <row r="116" spans="1:27" x14ac:dyDescent="0.2">
      <c r="A116" s="19">
        <f t="shared" si="8"/>
        <v>1</v>
      </c>
      <c r="B116" s="95">
        <f t="shared" si="12"/>
        <v>112</v>
      </c>
      <c r="C116" s="95" t="s">
        <v>10816</v>
      </c>
      <c r="D116" s="28" t="s">
        <v>10014</v>
      </c>
      <c r="E116" s="95" t="s">
        <v>3208</v>
      </c>
      <c r="F116" s="182">
        <v>1</v>
      </c>
      <c r="G116" s="95" t="s">
        <v>8665</v>
      </c>
      <c r="H116" s="199">
        <f>VLOOKUP(G116,BARRAS!$C$5:$E$553,2,0)</f>
        <v>2079999680131</v>
      </c>
      <c r="I116" s="95">
        <v>0</v>
      </c>
      <c r="J116" s="204">
        <v>1</v>
      </c>
      <c r="K116" s="95">
        <v>0</v>
      </c>
      <c r="L116" s="95" t="s">
        <v>489</v>
      </c>
      <c r="M116" s="95" t="s">
        <v>489</v>
      </c>
      <c r="N116" s="95" t="s">
        <v>9178</v>
      </c>
      <c r="O116" s="95"/>
      <c r="P116" s="95" t="s">
        <v>9972</v>
      </c>
      <c r="Q116" s="95" t="s">
        <v>489</v>
      </c>
      <c r="R116" s="95">
        <f>IF(L116="R",VLOOKUP(G116,BARRAS!$C$5:$E$233,3,0),IF(L116="L",VLOOKUP(G116,BARRAS!$C$5:$E$233,3,0),""))</f>
        <v>0</v>
      </c>
      <c r="S116" s="95">
        <f t="shared" si="9"/>
        <v>0</v>
      </c>
      <c r="T116" s="95"/>
      <c r="U116" s="95" t="str">
        <f t="shared" si="10"/>
        <v/>
      </c>
      <c r="V116" s="95">
        <v>0</v>
      </c>
      <c r="W116" s="95"/>
      <c r="X116" s="95">
        <v>0</v>
      </c>
      <c r="Y116" s="95">
        <v>0</v>
      </c>
      <c r="Z116" s="95"/>
      <c r="AA116" s="95" t="str">
        <f t="shared" si="11"/>
        <v>CGE</v>
      </c>
    </row>
    <row r="117" spans="1:27" x14ac:dyDescent="0.2">
      <c r="A117" s="19">
        <f t="shared" si="8"/>
        <v>1</v>
      </c>
      <c r="B117" s="95">
        <f t="shared" si="12"/>
        <v>113</v>
      </c>
      <c r="C117" s="95" t="s">
        <v>10817</v>
      </c>
      <c r="D117" s="28" t="s">
        <v>10015</v>
      </c>
      <c r="E117" s="95" t="s">
        <v>3208</v>
      </c>
      <c r="F117" s="182">
        <v>1</v>
      </c>
      <c r="G117" s="95" t="s">
        <v>8665</v>
      </c>
      <c r="H117" s="199">
        <f>VLOOKUP(G117,BARRAS!$C$5:$E$553,2,0)</f>
        <v>2079999680131</v>
      </c>
      <c r="I117" s="95">
        <v>0</v>
      </c>
      <c r="J117" s="204">
        <v>1</v>
      </c>
      <c r="K117" s="95">
        <v>0</v>
      </c>
      <c r="L117" s="95" t="s">
        <v>489</v>
      </c>
      <c r="M117" s="95" t="s">
        <v>489</v>
      </c>
      <c r="N117" s="95" t="s">
        <v>9178</v>
      </c>
      <c r="O117" s="95"/>
      <c r="P117" s="95" t="s">
        <v>9972</v>
      </c>
      <c r="Q117" s="95" t="s">
        <v>489</v>
      </c>
      <c r="R117" s="95">
        <f>IF(L117="R",VLOOKUP(G117,BARRAS!$C$5:$E$233,3,0),IF(L117="L",VLOOKUP(G117,BARRAS!$C$5:$E$233,3,0),""))</f>
        <v>0</v>
      </c>
      <c r="S117" s="95">
        <f t="shared" si="9"/>
        <v>0</v>
      </c>
      <c r="T117" s="95"/>
      <c r="U117" s="95" t="str">
        <f t="shared" si="10"/>
        <v/>
      </c>
      <c r="V117" s="95">
        <v>0</v>
      </c>
      <c r="W117" s="95"/>
      <c r="X117" s="95">
        <v>0</v>
      </c>
      <c r="Y117" s="95">
        <v>0</v>
      </c>
      <c r="Z117" s="95"/>
      <c r="AA117" s="95" t="str">
        <f t="shared" si="11"/>
        <v>CGE</v>
      </c>
    </row>
    <row r="118" spans="1:27" x14ac:dyDescent="0.2">
      <c r="A118" s="19">
        <f t="shared" si="8"/>
        <v>1</v>
      </c>
      <c r="B118" s="95">
        <f t="shared" si="12"/>
        <v>114</v>
      </c>
      <c r="C118" s="194" t="s">
        <v>11753</v>
      </c>
      <c r="D118" s="213" t="s">
        <v>1304</v>
      </c>
      <c r="E118" s="194" t="s">
        <v>10795</v>
      </c>
      <c r="F118" s="182">
        <v>0</v>
      </c>
      <c r="G118" s="95" t="s">
        <v>8665</v>
      </c>
      <c r="H118" s="199">
        <f>VLOOKUP(G118,BARRAS!$C$5:$E$553,2,0)</f>
        <v>2079999680131</v>
      </c>
      <c r="I118" s="95">
        <v>0</v>
      </c>
      <c r="J118" s="204">
        <v>0</v>
      </c>
      <c r="K118" s="95">
        <v>1</v>
      </c>
      <c r="L118" s="95" t="s">
        <v>492</v>
      </c>
      <c r="M118" s="95" t="s">
        <v>492</v>
      </c>
      <c r="N118" s="95" t="s">
        <v>12352</v>
      </c>
      <c r="O118" s="95"/>
      <c r="P118" s="95"/>
      <c r="Q118" s="95"/>
      <c r="R118" s="95" t="str">
        <f>IF(L118="R",VLOOKUP(G118,BARRAS!$C$5:$E$233,3,0),IF(L118="L",VLOOKUP(G118,BARRAS!$C$5:$E$233,3,0),""))</f>
        <v/>
      </c>
      <c r="S118" s="95">
        <f t="shared" si="9"/>
        <v>0</v>
      </c>
      <c r="T118" s="95"/>
      <c r="U118" s="95" t="str">
        <f t="shared" si="10"/>
        <v/>
      </c>
      <c r="V118" s="95"/>
      <c r="W118" s="95"/>
      <c r="X118" s="95"/>
      <c r="Y118" s="95"/>
      <c r="Z118" s="95"/>
      <c r="AA118" s="95">
        <f t="shared" si="11"/>
        <v>0</v>
      </c>
    </row>
    <row r="119" spans="1:27" x14ac:dyDescent="0.2">
      <c r="A119" s="19">
        <f t="shared" si="8"/>
        <v>1</v>
      </c>
      <c r="B119" s="95">
        <f t="shared" si="12"/>
        <v>115</v>
      </c>
      <c r="C119" s="95" t="s">
        <v>9276</v>
      </c>
      <c r="D119" s="28" t="s">
        <v>8365</v>
      </c>
      <c r="E119" s="95" t="s">
        <v>9278</v>
      </c>
      <c r="F119" s="182">
        <v>1</v>
      </c>
      <c r="G119" s="95" t="s">
        <v>301</v>
      </c>
      <c r="H119" s="199">
        <f>VLOOKUP(G119,BARRAS!$C$5:$E$553,2,0)</f>
        <v>2109999630132</v>
      </c>
      <c r="I119" s="95">
        <v>0</v>
      </c>
      <c r="J119" s="204">
        <v>0</v>
      </c>
      <c r="K119" s="95">
        <v>0</v>
      </c>
      <c r="L119" s="95" t="s">
        <v>8423</v>
      </c>
      <c r="M119" s="95" t="s">
        <v>8423</v>
      </c>
      <c r="N119" s="95" t="s">
        <v>8365</v>
      </c>
      <c r="O119" s="95" t="s">
        <v>8091</v>
      </c>
      <c r="P119" s="95"/>
      <c r="Q119" s="95"/>
      <c r="R119" s="95" t="str">
        <f>IF(L119="R",VLOOKUP(G119,BARRAS!$C$5:$E$233,3,0),IF(L119="L",VLOOKUP(G119,BARRAS!$C$5:$E$233,3,0),""))</f>
        <v/>
      </c>
      <c r="S119" s="95">
        <f t="shared" si="9"/>
        <v>0</v>
      </c>
      <c r="T119" s="95"/>
      <c r="U119" s="95" t="str">
        <f t="shared" si="10"/>
        <v/>
      </c>
      <c r="V119" s="95"/>
      <c r="W119" s="95"/>
      <c r="X119" s="95"/>
      <c r="Y119" s="95" t="str">
        <f>+IF(P119="","No","Sí")</f>
        <v>No</v>
      </c>
      <c r="Z119" s="95">
        <v>0</v>
      </c>
      <c r="AA119" s="95" t="str">
        <f t="shared" si="11"/>
        <v>SAESA</v>
      </c>
    </row>
    <row r="120" spans="1:27" x14ac:dyDescent="0.2">
      <c r="A120" s="19">
        <f t="shared" si="8"/>
        <v>1</v>
      </c>
      <c r="B120" s="95">
        <f t="shared" si="12"/>
        <v>116</v>
      </c>
      <c r="C120" s="95" t="s">
        <v>9535</v>
      </c>
      <c r="D120" s="28" t="s">
        <v>8365</v>
      </c>
      <c r="E120" s="95" t="s">
        <v>9278</v>
      </c>
      <c r="F120" s="182">
        <v>1</v>
      </c>
      <c r="G120" s="95" t="s">
        <v>301</v>
      </c>
      <c r="H120" s="199">
        <f>VLOOKUP(G120,BARRAS!$C$5:$E$553,2,0)</f>
        <v>2109999630132</v>
      </c>
      <c r="I120" s="95">
        <v>0</v>
      </c>
      <c r="J120" s="204">
        <v>0</v>
      </c>
      <c r="K120" s="95">
        <v>0</v>
      </c>
      <c r="L120" s="95" t="s">
        <v>8423</v>
      </c>
      <c r="M120" s="95" t="s">
        <v>8423</v>
      </c>
      <c r="N120" s="95" t="s">
        <v>8365</v>
      </c>
      <c r="O120" s="95" t="s">
        <v>8091</v>
      </c>
      <c r="P120" s="95"/>
      <c r="Q120" s="95"/>
      <c r="R120" s="95" t="str">
        <f>IF(L120="R",VLOOKUP(G120,BARRAS!$C$5:$E$233,3,0),IF(L120="L",VLOOKUP(G120,BARRAS!$C$5:$E$233,3,0),""))</f>
        <v/>
      </c>
      <c r="S120" s="95">
        <f t="shared" si="9"/>
        <v>0</v>
      </c>
      <c r="T120" s="95"/>
      <c r="U120" s="95" t="str">
        <f t="shared" si="10"/>
        <v/>
      </c>
      <c r="V120" s="95"/>
      <c r="W120" s="95"/>
      <c r="X120" s="95"/>
      <c r="Y120" s="95" t="str">
        <f>+IF(P120="","No","Sí")</f>
        <v>No</v>
      </c>
      <c r="Z120" s="95">
        <v>0</v>
      </c>
      <c r="AA120" s="95" t="str">
        <f t="shared" si="11"/>
        <v>SAESA</v>
      </c>
    </row>
    <row r="121" spans="1:27" x14ac:dyDescent="0.2">
      <c r="A121" s="19">
        <f t="shared" si="8"/>
        <v>1</v>
      </c>
      <c r="B121" s="95">
        <f t="shared" si="12"/>
        <v>117</v>
      </c>
      <c r="C121" s="95" t="s">
        <v>8930</v>
      </c>
      <c r="D121" s="28" t="s">
        <v>8365</v>
      </c>
      <c r="E121" s="95" t="s">
        <v>8965</v>
      </c>
      <c r="F121" s="182">
        <v>1</v>
      </c>
      <c r="G121" s="95" t="s">
        <v>301</v>
      </c>
      <c r="H121" s="199">
        <f>VLOOKUP(G121,BARRAS!$C$5:$E$553,2,0)</f>
        <v>2109999630132</v>
      </c>
      <c r="I121" s="95">
        <v>0</v>
      </c>
      <c r="J121" s="204">
        <v>0</v>
      </c>
      <c r="K121" s="95">
        <v>0</v>
      </c>
      <c r="L121" s="95" t="s">
        <v>8423</v>
      </c>
      <c r="M121" s="95" t="s">
        <v>8423</v>
      </c>
      <c r="N121" s="95" t="s">
        <v>8365</v>
      </c>
      <c r="O121" s="95" t="s">
        <v>8091</v>
      </c>
      <c r="P121" s="95"/>
      <c r="Q121" s="95"/>
      <c r="R121" s="95" t="str">
        <f>IF(L121="R",VLOOKUP(G121,BARRAS!$C$5:$E$233,3,0),IF(L121="L",VLOOKUP(G121,BARRAS!$C$5:$E$233,3,0),""))</f>
        <v/>
      </c>
      <c r="S121" s="95">
        <f t="shared" si="9"/>
        <v>0</v>
      </c>
      <c r="T121" s="95"/>
      <c r="U121" s="95" t="str">
        <f t="shared" si="10"/>
        <v/>
      </c>
      <c r="V121" s="95" t="s">
        <v>8091</v>
      </c>
      <c r="W121" s="95"/>
      <c r="X121" s="95"/>
      <c r="Y121" s="95" t="str">
        <f>+IF(P121="","No","Sí")</f>
        <v>No</v>
      </c>
      <c r="Z121" s="95">
        <v>0</v>
      </c>
      <c r="AA121" s="95" t="str">
        <f t="shared" si="11"/>
        <v>SAESA</v>
      </c>
    </row>
    <row r="122" spans="1:27" x14ac:dyDescent="0.2">
      <c r="A122" s="19">
        <f t="shared" si="8"/>
        <v>1</v>
      </c>
      <c r="B122" s="95">
        <f t="shared" si="12"/>
        <v>118</v>
      </c>
      <c r="C122" s="95" t="s">
        <v>9549</v>
      </c>
      <c r="D122" s="28" t="s">
        <v>8365</v>
      </c>
      <c r="E122" s="95" t="s">
        <v>8965</v>
      </c>
      <c r="F122" s="182">
        <v>1</v>
      </c>
      <c r="G122" s="95" t="s">
        <v>301</v>
      </c>
      <c r="H122" s="199">
        <f>VLOOKUP(G122,BARRAS!$C$5:$E$553,2,0)</f>
        <v>2109999630132</v>
      </c>
      <c r="I122" s="95">
        <v>0</v>
      </c>
      <c r="J122" s="204">
        <v>0</v>
      </c>
      <c r="K122" s="95">
        <v>0</v>
      </c>
      <c r="L122" s="95" t="s">
        <v>8423</v>
      </c>
      <c r="M122" s="95" t="s">
        <v>8423</v>
      </c>
      <c r="N122" s="95" t="s">
        <v>8365</v>
      </c>
      <c r="O122" s="95" t="s">
        <v>8091</v>
      </c>
      <c r="P122" s="95"/>
      <c r="Q122" s="95"/>
      <c r="R122" s="95" t="str">
        <f>IF(L122="R",VLOOKUP(G122,BARRAS!$C$5:$E$233,3,0),IF(L122="L",VLOOKUP(G122,BARRAS!$C$5:$E$233,3,0),""))</f>
        <v/>
      </c>
      <c r="S122" s="95">
        <f t="shared" si="9"/>
        <v>0</v>
      </c>
      <c r="T122" s="95"/>
      <c r="U122" s="95" t="str">
        <f t="shared" si="10"/>
        <v/>
      </c>
      <c r="V122" s="95" t="s">
        <v>8091</v>
      </c>
      <c r="W122" s="95"/>
      <c r="X122" s="95"/>
      <c r="Y122" s="95" t="str">
        <f>+IF(P122="","No","Sí")</f>
        <v>No</v>
      </c>
      <c r="Z122" s="95">
        <v>0</v>
      </c>
      <c r="AA122" s="95" t="str">
        <f t="shared" si="11"/>
        <v>SAESA</v>
      </c>
    </row>
    <row r="123" spans="1:27" x14ac:dyDescent="0.2">
      <c r="A123" s="19">
        <f t="shared" si="8"/>
        <v>1</v>
      </c>
      <c r="B123" s="95">
        <f t="shared" si="12"/>
        <v>119</v>
      </c>
      <c r="C123" s="95" t="s">
        <v>9550</v>
      </c>
      <c r="D123" s="28" t="s">
        <v>8365</v>
      </c>
      <c r="E123" s="95" t="s">
        <v>8965</v>
      </c>
      <c r="F123" s="182">
        <v>1</v>
      </c>
      <c r="G123" s="95" t="s">
        <v>301</v>
      </c>
      <c r="H123" s="199">
        <f>VLOOKUP(G123,BARRAS!$C$5:$E$553,2,0)</f>
        <v>2109999630132</v>
      </c>
      <c r="I123" s="95">
        <v>0</v>
      </c>
      <c r="J123" s="204">
        <v>0</v>
      </c>
      <c r="K123" s="95">
        <v>0</v>
      </c>
      <c r="L123" s="95" t="s">
        <v>8423</v>
      </c>
      <c r="M123" s="95" t="s">
        <v>8423</v>
      </c>
      <c r="N123" s="95" t="s">
        <v>8365</v>
      </c>
      <c r="O123" s="95" t="s">
        <v>8091</v>
      </c>
      <c r="P123" s="95"/>
      <c r="Q123" s="95"/>
      <c r="R123" s="95" t="str">
        <f>IF(L123="R",VLOOKUP(G123,BARRAS!$C$5:$E$233,3,0),IF(L123="L",VLOOKUP(G123,BARRAS!$C$5:$E$233,3,0),""))</f>
        <v/>
      </c>
      <c r="S123" s="95">
        <f t="shared" si="9"/>
        <v>0</v>
      </c>
      <c r="T123" s="95"/>
      <c r="U123" s="95" t="str">
        <f t="shared" si="10"/>
        <v/>
      </c>
      <c r="V123" s="95" t="s">
        <v>8091</v>
      </c>
      <c r="W123" s="95"/>
      <c r="X123" s="95"/>
      <c r="Y123" s="95" t="str">
        <f>+IF(P123="","No","Sí")</f>
        <v>No</v>
      </c>
      <c r="Z123" s="95">
        <v>0</v>
      </c>
      <c r="AA123" s="95" t="str">
        <f t="shared" si="11"/>
        <v>SAESA</v>
      </c>
    </row>
    <row r="124" spans="1:27" x14ac:dyDescent="0.2">
      <c r="A124" s="19">
        <f t="shared" si="8"/>
        <v>1</v>
      </c>
      <c r="B124" s="95">
        <f t="shared" si="12"/>
        <v>120</v>
      </c>
      <c r="C124" s="95" t="s">
        <v>9467</v>
      </c>
      <c r="D124" s="28" t="s">
        <v>12122</v>
      </c>
      <c r="E124" s="95" t="s">
        <v>9472</v>
      </c>
      <c r="F124" s="182">
        <v>1</v>
      </c>
      <c r="G124" s="95" t="s">
        <v>301</v>
      </c>
      <c r="H124" s="199">
        <f>VLOOKUP(G124,BARRAS!$C$5:$E$553,2,0)</f>
        <v>2109999630132</v>
      </c>
      <c r="I124" s="95">
        <v>0</v>
      </c>
      <c r="J124" s="204">
        <v>0</v>
      </c>
      <c r="K124" s="95">
        <v>0</v>
      </c>
      <c r="L124" s="95" t="s">
        <v>8423</v>
      </c>
      <c r="M124" s="95" t="s">
        <v>8423</v>
      </c>
      <c r="N124" s="95" t="s">
        <v>12122</v>
      </c>
      <c r="O124" s="95" t="s">
        <v>8091</v>
      </c>
      <c r="P124" s="95"/>
      <c r="Q124" s="95"/>
      <c r="R124" s="95" t="str">
        <f>IF(L124="R",VLOOKUP(G124,BARRAS!$C$5:$E$233,3,0),IF(L124="L",VLOOKUP(G124,BARRAS!$C$5:$E$233,3,0),""))</f>
        <v/>
      </c>
      <c r="S124" s="95">
        <f t="shared" si="9"/>
        <v>0</v>
      </c>
      <c r="T124" s="95"/>
      <c r="U124" s="95" t="str">
        <f t="shared" si="10"/>
        <v/>
      </c>
      <c r="V124" s="95"/>
      <c r="W124" s="95"/>
      <c r="X124" s="95"/>
      <c r="Y124" s="95"/>
      <c r="Z124" s="95">
        <v>0</v>
      </c>
      <c r="AA124" s="95" t="str">
        <f t="shared" si="11"/>
        <v>SAESA</v>
      </c>
    </row>
    <row r="125" spans="1:27" x14ac:dyDescent="0.2">
      <c r="A125" s="19">
        <f t="shared" si="8"/>
        <v>1</v>
      </c>
      <c r="B125" s="95">
        <f t="shared" si="12"/>
        <v>121</v>
      </c>
      <c r="C125" s="95" t="s">
        <v>12003</v>
      </c>
      <c r="D125" s="28" t="s">
        <v>12122</v>
      </c>
      <c r="E125" s="95" t="s">
        <v>9472</v>
      </c>
      <c r="F125" s="182">
        <v>1</v>
      </c>
      <c r="G125" s="95" t="s">
        <v>301</v>
      </c>
      <c r="H125" s="199">
        <f>VLOOKUP(G125,BARRAS!$C$5:$E$553,2,0)</f>
        <v>2109999630132</v>
      </c>
      <c r="I125" s="95">
        <v>0</v>
      </c>
      <c r="J125" s="204">
        <v>0</v>
      </c>
      <c r="K125" s="95">
        <v>0</v>
      </c>
      <c r="L125" s="95" t="s">
        <v>8423</v>
      </c>
      <c r="M125" s="95" t="s">
        <v>8423</v>
      </c>
      <c r="N125" s="95" t="s">
        <v>12122</v>
      </c>
      <c r="O125" s="95" t="s">
        <v>8091</v>
      </c>
      <c r="P125" s="95"/>
      <c r="Q125" s="95"/>
      <c r="R125" s="95" t="str">
        <f>IF(L125="R",VLOOKUP(G125,BARRAS!$C$5:$E$233,3,0),IF(L125="L",VLOOKUP(G125,BARRAS!$C$5:$E$233,3,0),""))</f>
        <v/>
      </c>
      <c r="S125" s="95">
        <f t="shared" si="9"/>
        <v>0</v>
      </c>
      <c r="T125" s="95"/>
      <c r="U125" s="95" t="str">
        <f t="shared" si="10"/>
        <v/>
      </c>
      <c r="V125" s="95"/>
      <c r="W125" s="95"/>
      <c r="X125" s="95"/>
      <c r="Y125" s="95"/>
      <c r="Z125" s="95">
        <v>0</v>
      </c>
      <c r="AA125" s="95" t="str">
        <f t="shared" si="11"/>
        <v>SAESA</v>
      </c>
    </row>
    <row r="126" spans="1:27" x14ac:dyDescent="0.2">
      <c r="A126" s="19">
        <f t="shared" si="8"/>
        <v>1</v>
      </c>
      <c r="B126" s="95">
        <f t="shared" si="12"/>
        <v>122</v>
      </c>
      <c r="C126" s="95" t="s">
        <v>13338</v>
      </c>
      <c r="D126" s="28" t="s">
        <v>12122</v>
      </c>
      <c r="E126" s="95" t="s">
        <v>13339</v>
      </c>
      <c r="F126" s="182">
        <v>1</v>
      </c>
      <c r="G126" s="95" t="s">
        <v>301</v>
      </c>
      <c r="H126" s="199">
        <f>VLOOKUP(G126,BARRAS!$C$5:$E$553,2,0)</f>
        <v>2109999630132</v>
      </c>
      <c r="I126" s="95">
        <v>0</v>
      </c>
      <c r="J126" s="204">
        <v>0</v>
      </c>
      <c r="K126" s="95">
        <v>0</v>
      </c>
      <c r="L126" s="95" t="s">
        <v>8423</v>
      </c>
      <c r="M126" s="95" t="s">
        <v>8423</v>
      </c>
      <c r="N126" s="28" t="s">
        <v>12122</v>
      </c>
      <c r="O126" s="28" t="s">
        <v>8091</v>
      </c>
      <c r="P126" s="95"/>
      <c r="Q126" s="95"/>
      <c r="R126" s="95"/>
      <c r="S126" s="95">
        <f t="shared" si="9"/>
        <v>0</v>
      </c>
      <c r="T126" s="95"/>
      <c r="U126" s="95" t="str">
        <f t="shared" si="10"/>
        <v/>
      </c>
      <c r="V126" s="95"/>
      <c r="W126" s="95"/>
      <c r="X126" s="95"/>
      <c r="Y126" s="95"/>
      <c r="Z126" s="95"/>
      <c r="AA126" s="95" t="str">
        <f t="shared" si="11"/>
        <v>SAESA</v>
      </c>
    </row>
    <row r="127" spans="1:27" x14ac:dyDescent="0.2">
      <c r="A127" s="19">
        <f t="shared" si="8"/>
        <v>1</v>
      </c>
      <c r="B127" s="95">
        <f t="shared" si="12"/>
        <v>123</v>
      </c>
      <c r="C127" s="95" t="s">
        <v>13973</v>
      </c>
      <c r="D127" s="28" t="s">
        <v>545</v>
      </c>
      <c r="E127" s="28" t="s">
        <v>13724</v>
      </c>
      <c r="F127" s="182">
        <v>1</v>
      </c>
      <c r="G127" s="95" t="s">
        <v>301</v>
      </c>
      <c r="H127" s="199">
        <f>VLOOKUP(G127,BARRAS!$C$5:$E$553,2,0)</f>
        <v>2109999630132</v>
      </c>
      <c r="I127" s="95">
        <v>0</v>
      </c>
      <c r="J127" s="204">
        <v>0</v>
      </c>
      <c r="K127" s="95">
        <v>0</v>
      </c>
      <c r="L127" s="95" t="s">
        <v>8423</v>
      </c>
      <c r="M127" s="95" t="s">
        <v>8423</v>
      </c>
      <c r="N127" s="28" t="s">
        <v>545</v>
      </c>
      <c r="O127" s="28" t="s">
        <v>8091</v>
      </c>
      <c r="P127" s="95"/>
      <c r="Q127" s="95"/>
      <c r="R127" s="95"/>
      <c r="S127" s="95">
        <f t="shared" si="9"/>
        <v>0</v>
      </c>
      <c r="T127" s="95"/>
      <c r="U127" s="95" t="str">
        <f t="shared" si="10"/>
        <v/>
      </c>
      <c r="V127" s="95"/>
      <c r="W127" s="95"/>
      <c r="X127" s="95"/>
      <c r="Y127" s="95"/>
      <c r="Z127" s="95"/>
      <c r="AA127" s="95" t="str">
        <f t="shared" si="11"/>
        <v>SAESA</v>
      </c>
    </row>
    <row r="128" spans="1:27" x14ac:dyDescent="0.2">
      <c r="A128" s="230">
        <f t="shared" si="8"/>
        <v>1</v>
      </c>
      <c r="B128" s="95">
        <f t="shared" si="12"/>
        <v>124</v>
      </c>
      <c r="C128" s="95" t="s">
        <v>14646</v>
      </c>
      <c r="D128" s="28" t="s">
        <v>8365</v>
      </c>
      <c r="E128" s="28" t="s">
        <v>9278</v>
      </c>
      <c r="F128" s="182">
        <v>1</v>
      </c>
      <c r="G128" s="95" t="s">
        <v>301</v>
      </c>
      <c r="H128" s="199">
        <f>VLOOKUP(G128,BARRAS!$C$5:$E$553,2,0)</f>
        <v>2109999630132</v>
      </c>
      <c r="I128" s="95">
        <v>0</v>
      </c>
      <c r="J128" s="204">
        <v>0</v>
      </c>
      <c r="K128" s="95">
        <v>0</v>
      </c>
      <c r="L128" s="95" t="s">
        <v>8423</v>
      </c>
      <c r="M128" s="95" t="s">
        <v>8423</v>
      </c>
      <c r="N128" s="28" t="s">
        <v>8365</v>
      </c>
      <c r="O128" s="28" t="s">
        <v>8091</v>
      </c>
      <c r="P128" s="95"/>
      <c r="Q128" s="95"/>
      <c r="R128" s="95"/>
      <c r="S128" s="95">
        <f t="shared" si="9"/>
        <v>0</v>
      </c>
      <c r="T128" s="95"/>
      <c r="U128" s="95" t="str">
        <f t="shared" si="10"/>
        <v/>
      </c>
      <c r="V128" s="95"/>
      <c r="W128" s="95"/>
      <c r="X128" s="95"/>
      <c r="Y128" s="95"/>
      <c r="Z128" s="95"/>
      <c r="AA128" s="95" t="str">
        <f t="shared" si="11"/>
        <v>SAESA</v>
      </c>
    </row>
    <row r="129" spans="1:27" x14ac:dyDescent="0.2">
      <c r="A129" s="230">
        <f t="shared" si="8"/>
        <v>1</v>
      </c>
      <c r="B129" s="95">
        <f t="shared" si="12"/>
        <v>125</v>
      </c>
      <c r="C129" s="95" t="s">
        <v>14647</v>
      </c>
      <c r="D129" s="28" t="s">
        <v>8365</v>
      </c>
      <c r="E129" s="28" t="s">
        <v>9278</v>
      </c>
      <c r="F129" s="182">
        <v>1</v>
      </c>
      <c r="G129" s="95" t="s">
        <v>301</v>
      </c>
      <c r="H129" s="199">
        <f>VLOOKUP(G129,BARRAS!$C$5:$E$553,2,0)</f>
        <v>2109999630132</v>
      </c>
      <c r="I129" s="95">
        <v>0</v>
      </c>
      <c r="J129" s="204">
        <v>0</v>
      </c>
      <c r="K129" s="95">
        <v>0</v>
      </c>
      <c r="L129" s="95" t="s">
        <v>8423</v>
      </c>
      <c r="M129" s="95" t="s">
        <v>8423</v>
      </c>
      <c r="N129" s="28" t="s">
        <v>8365</v>
      </c>
      <c r="O129" s="28" t="s">
        <v>8091</v>
      </c>
      <c r="P129" s="95"/>
      <c r="Q129" s="95"/>
      <c r="R129" s="95"/>
      <c r="S129" s="95">
        <f t="shared" si="9"/>
        <v>0</v>
      </c>
      <c r="T129" s="95"/>
      <c r="U129" s="95" t="str">
        <f t="shared" si="10"/>
        <v/>
      </c>
      <c r="V129" s="95"/>
      <c r="W129" s="95"/>
      <c r="X129" s="95"/>
      <c r="Y129" s="95"/>
      <c r="Z129" s="95"/>
      <c r="AA129" s="95" t="str">
        <f t="shared" si="11"/>
        <v>SAESA</v>
      </c>
    </row>
    <row r="130" spans="1:27" x14ac:dyDescent="0.2">
      <c r="A130" s="230">
        <f t="shared" si="8"/>
        <v>1</v>
      </c>
      <c r="B130" s="95">
        <f t="shared" si="12"/>
        <v>126</v>
      </c>
      <c r="C130" s="95" t="s">
        <v>14648</v>
      </c>
      <c r="D130" s="28" t="s">
        <v>8365</v>
      </c>
      <c r="E130" s="28" t="s">
        <v>9278</v>
      </c>
      <c r="F130" s="182">
        <v>1</v>
      </c>
      <c r="G130" s="95" t="s">
        <v>301</v>
      </c>
      <c r="H130" s="199">
        <f>VLOOKUP(G130,BARRAS!$C$5:$E$553,2,0)</f>
        <v>2109999630132</v>
      </c>
      <c r="I130" s="95">
        <v>0</v>
      </c>
      <c r="J130" s="204">
        <v>0</v>
      </c>
      <c r="K130" s="95">
        <v>0</v>
      </c>
      <c r="L130" s="95" t="s">
        <v>8423</v>
      </c>
      <c r="M130" s="95" t="s">
        <v>8423</v>
      </c>
      <c r="N130" s="28" t="s">
        <v>8365</v>
      </c>
      <c r="O130" s="28" t="s">
        <v>8091</v>
      </c>
      <c r="P130" s="95"/>
      <c r="Q130" s="95"/>
      <c r="R130" s="95"/>
      <c r="S130" s="95">
        <f t="shared" si="9"/>
        <v>0</v>
      </c>
      <c r="T130" s="95"/>
      <c r="U130" s="95" t="str">
        <f t="shared" si="10"/>
        <v/>
      </c>
      <c r="V130" s="95"/>
      <c r="W130" s="95"/>
      <c r="X130" s="95"/>
      <c r="Y130" s="95"/>
      <c r="Z130" s="95"/>
      <c r="AA130" s="95" t="str">
        <f t="shared" si="11"/>
        <v>SAESA</v>
      </c>
    </row>
    <row r="131" spans="1:27" x14ac:dyDescent="0.2">
      <c r="A131" s="19">
        <f t="shared" si="8"/>
        <v>1</v>
      </c>
      <c r="B131" s="95">
        <f t="shared" si="12"/>
        <v>127</v>
      </c>
      <c r="C131" s="95" t="s">
        <v>10505</v>
      </c>
      <c r="D131" s="28" t="s">
        <v>9079</v>
      </c>
      <c r="E131" s="95" t="s">
        <v>10507</v>
      </c>
      <c r="F131" s="182">
        <v>1</v>
      </c>
      <c r="G131" s="95" t="s">
        <v>301</v>
      </c>
      <c r="H131" s="199">
        <f>VLOOKUP(G131,BARRAS!$C$5:$E$553,2,0)</f>
        <v>2109999630132</v>
      </c>
      <c r="I131" s="95">
        <v>0</v>
      </c>
      <c r="J131" s="204">
        <v>0</v>
      </c>
      <c r="K131" s="95">
        <v>0</v>
      </c>
      <c r="L131" s="95" t="s">
        <v>747</v>
      </c>
      <c r="M131" s="95" t="s">
        <v>747</v>
      </c>
      <c r="N131" s="95" t="s">
        <v>9079</v>
      </c>
      <c r="O131" s="95" t="s">
        <v>8091</v>
      </c>
      <c r="P131" s="95"/>
      <c r="Q131" s="95"/>
      <c r="R131" s="95" t="str">
        <f>IF(L131="R",VLOOKUP(G131,BARRAS!$C$5:$E$233,3,0),IF(L131="L",VLOOKUP(G131,BARRAS!$C$5:$E$233,3,0),""))</f>
        <v/>
      </c>
      <c r="S131" s="95">
        <f t="shared" si="9"/>
        <v>1</v>
      </c>
      <c r="T131" s="95"/>
      <c r="U131" s="95" t="str">
        <f t="shared" si="10"/>
        <v>PMGD</v>
      </c>
      <c r="V131" s="95"/>
      <c r="W131" s="95">
        <v>0</v>
      </c>
      <c r="X131" s="95"/>
      <c r="Y131" s="95"/>
      <c r="Z131" s="95">
        <v>0</v>
      </c>
      <c r="AA131" s="95" t="str">
        <f t="shared" si="11"/>
        <v>SAESA</v>
      </c>
    </row>
    <row r="132" spans="1:27" x14ac:dyDescent="0.2">
      <c r="A132" s="19">
        <f t="shared" si="8"/>
        <v>1</v>
      </c>
      <c r="B132" s="95">
        <f t="shared" si="12"/>
        <v>128</v>
      </c>
      <c r="C132" s="95" t="s">
        <v>10504</v>
      </c>
      <c r="D132" s="28" t="s">
        <v>9079</v>
      </c>
      <c r="E132" s="95" t="s">
        <v>10506</v>
      </c>
      <c r="F132" s="182">
        <v>1</v>
      </c>
      <c r="G132" s="95" t="s">
        <v>301</v>
      </c>
      <c r="H132" s="199">
        <f>VLOOKUP(G132,BARRAS!$C$5:$E$553,2,0)</f>
        <v>2109999630132</v>
      </c>
      <c r="I132" s="95">
        <v>0</v>
      </c>
      <c r="J132" s="204">
        <v>0</v>
      </c>
      <c r="K132" s="95">
        <v>0</v>
      </c>
      <c r="L132" s="95" t="s">
        <v>747</v>
      </c>
      <c r="M132" s="95" t="s">
        <v>747</v>
      </c>
      <c r="N132" s="95" t="s">
        <v>9079</v>
      </c>
      <c r="O132" s="95" t="s">
        <v>8091</v>
      </c>
      <c r="P132" s="95"/>
      <c r="Q132" s="95" t="str">
        <f>IF(L132="R","R",IF(L132="L","L",""))</f>
        <v/>
      </c>
      <c r="R132" s="95" t="str">
        <f>IF(L132="R",VLOOKUP(G132,BARRAS!$C$5:$E$233,3,0),IF(L132="L",VLOOKUP(G132,BARRAS!$C$5:$E$233,3,0),""))</f>
        <v/>
      </c>
      <c r="S132" s="95">
        <f t="shared" si="9"/>
        <v>1</v>
      </c>
      <c r="T132" s="95"/>
      <c r="U132" s="95" t="str">
        <f t="shared" si="10"/>
        <v>PMGD</v>
      </c>
      <c r="V132" s="95">
        <v>0</v>
      </c>
      <c r="W132" s="95"/>
      <c r="X132" s="95"/>
      <c r="Y132" s="95" t="str">
        <f>+IF(P132="","No","Sí")</f>
        <v>No</v>
      </c>
      <c r="Z132" s="95">
        <v>0</v>
      </c>
      <c r="AA132" s="95" t="str">
        <f t="shared" si="11"/>
        <v>SAESA</v>
      </c>
    </row>
    <row r="133" spans="1:27" x14ac:dyDescent="0.2">
      <c r="A133" s="19">
        <f t="shared" ref="A133:A196" si="15">+COUNTIF($C:$C,C133)</f>
        <v>1</v>
      </c>
      <c r="B133" s="95">
        <f t="shared" si="12"/>
        <v>129</v>
      </c>
      <c r="C133" s="95" t="s">
        <v>8113</v>
      </c>
      <c r="D133" s="28" t="s">
        <v>8088</v>
      </c>
      <c r="E133" s="95" t="s">
        <v>8091</v>
      </c>
      <c r="F133" s="182">
        <v>1</v>
      </c>
      <c r="G133" s="95" t="s">
        <v>301</v>
      </c>
      <c r="H133" s="199">
        <f>VLOOKUP(G133,BARRAS!$C$5:$E$553,2,0)</f>
        <v>2109999630132</v>
      </c>
      <c r="I133" s="95">
        <v>0</v>
      </c>
      <c r="J133" s="204">
        <v>1</v>
      </c>
      <c r="K133" s="95">
        <v>0</v>
      </c>
      <c r="L133" s="95" t="s">
        <v>489</v>
      </c>
      <c r="M133" s="95" t="s">
        <v>489</v>
      </c>
      <c r="N133" s="95" t="s">
        <v>9178</v>
      </c>
      <c r="O133" s="95"/>
      <c r="P133" s="95" t="s">
        <v>8091</v>
      </c>
      <c r="Q133" s="95" t="str">
        <f>IF(L133="R","R",IF(L133="L","L",""))</f>
        <v>R</v>
      </c>
      <c r="R133" s="95" t="str">
        <f>IF(L133="R",VLOOKUP(G133,BARRAS!$C$5:$E$233,3,0),IF(L133="L",VLOOKUP(G133,BARRAS!$C$5:$E$233,3,0),""))</f>
        <v>S4</v>
      </c>
      <c r="S133" s="95">
        <f t="shared" si="9"/>
        <v>0</v>
      </c>
      <c r="T133" s="95"/>
      <c r="U133" s="95" t="str">
        <f t="shared" si="10"/>
        <v/>
      </c>
      <c r="V133" s="95">
        <v>0</v>
      </c>
      <c r="W133" s="95"/>
      <c r="X133" s="95"/>
      <c r="Y133" s="95" t="str">
        <f>+IF(P133="","No","Sí")</f>
        <v>Sí</v>
      </c>
      <c r="Z133" s="95">
        <v>0</v>
      </c>
      <c r="AA133" s="95" t="str">
        <f t="shared" si="11"/>
        <v>SAESA</v>
      </c>
    </row>
    <row r="134" spans="1:27" x14ac:dyDescent="0.2">
      <c r="A134" s="19">
        <f t="shared" si="15"/>
        <v>1</v>
      </c>
      <c r="B134" s="95">
        <f t="shared" si="12"/>
        <v>130</v>
      </c>
      <c r="C134" s="95" t="s">
        <v>8114</v>
      </c>
      <c r="D134" s="28" t="s">
        <v>8089</v>
      </c>
      <c r="E134" s="95" t="s">
        <v>8091</v>
      </c>
      <c r="F134" s="182">
        <v>1</v>
      </c>
      <c r="G134" s="95" t="s">
        <v>301</v>
      </c>
      <c r="H134" s="199">
        <f>VLOOKUP(G134,BARRAS!$C$5:$E$553,2,0)</f>
        <v>2109999630132</v>
      </c>
      <c r="I134" s="95">
        <v>0</v>
      </c>
      <c r="J134" s="204">
        <v>1</v>
      </c>
      <c r="K134" s="95">
        <v>0</v>
      </c>
      <c r="L134" s="95" t="s">
        <v>489</v>
      </c>
      <c r="M134" s="95" t="s">
        <v>489</v>
      </c>
      <c r="N134" s="95" t="s">
        <v>9178</v>
      </c>
      <c r="O134" s="95"/>
      <c r="P134" s="95" t="s">
        <v>8091</v>
      </c>
      <c r="Q134" s="95" t="str">
        <f>IF(L134="R","R",IF(L134="L","L",""))</f>
        <v>R</v>
      </c>
      <c r="R134" s="95" t="str">
        <f>IF(L134="R",VLOOKUP(G134,BARRAS!$C$5:$E$233,3,0),IF(L134="L",VLOOKUP(G134,BARRAS!$C$5:$E$233,3,0),""))</f>
        <v>S4</v>
      </c>
      <c r="S134" s="95">
        <f t="shared" si="9"/>
        <v>0</v>
      </c>
      <c r="T134" s="95"/>
      <c r="U134" s="95" t="str">
        <f t="shared" si="10"/>
        <v/>
      </c>
      <c r="V134" s="95">
        <v>0</v>
      </c>
      <c r="W134" s="95"/>
      <c r="X134" s="95"/>
      <c r="Y134" s="95" t="str">
        <f>+IF(P134="","No","Sí")</f>
        <v>Sí</v>
      </c>
      <c r="Z134" s="95">
        <v>0</v>
      </c>
      <c r="AA134" s="95" t="str">
        <f t="shared" si="11"/>
        <v>SAESA</v>
      </c>
    </row>
    <row r="135" spans="1:27" x14ac:dyDescent="0.2">
      <c r="A135" s="19">
        <f t="shared" si="15"/>
        <v>1</v>
      </c>
      <c r="B135" s="95">
        <f t="shared" si="12"/>
        <v>131</v>
      </c>
      <c r="C135" s="95" t="s">
        <v>8115</v>
      </c>
      <c r="D135" s="28" t="s">
        <v>8090</v>
      </c>
      <c r="E135" s="95" t="s">
        <v>8091</v>
      </c>
      <c r="F135" s="182">
        <v>1</v>
      </c>
      <c r="G135" s="95" t="s">
        <v>301</v>
      </c>
      <c r="H135" s="199">
        <f>VLOOKUP(G135,BARRAS!$C$5:$E$553,2,0)</f>
        <v>2109999630132</v>
      </c>
      <c r="I135" s="95">
        <v>0</v>
      </c>
      <c r="J135" s="204">
        <v>1</v>
      </c>
      <c r="K135" s="95">
        <v>0</v>
      </c>
      <c r="L135" s="95" t="s">
        <v>489</v>
      </c>
      <c r="M135" s="95" t="s">
        <v>489</v>
      </c>
      <c r="N135" s="95" t="s">
        <v>9178</v>
      </c>
      <c r="O135" s="95"/>
      <c r="P135" s="95" t="s">
        <v>8091</v>
      </c>
      <c r="Q135" s="95" t="str">
        <f>IF(L135="R","R",IF(L135="L","L",""))</f>
        <v>R</v>
      </c>
      <c r="R135" s="95" t="str">
        <f>IF(L135="R",VLOOKUP(G135,BARRAS!$C$5:$E$233,3,0),IF(L135="L",VLOOKUP(G135,BARRAS!$C$5:$E$233,3,0),""))</f>
        <v>S4</v>
      </c>
      <c r="S135" s="95">
        <f t="shared" si="9"/>
        <v>0</v>
      </c>
      <c r="T135" s="95"/>
      <c r="U135" s="95" t="str">
        <f t="shared" si="10"/>
        <v/>
      </c>
      <c r="V135" s="95">
        <v>0</v>
      </c>
      <c r="W135" s="95"/>
      <c r="X135" s="95"/>
      <c r="Y135" s="95" t="str">
        <f>+IF(P135="","No","Sí")</f>
        <v>Sí</v>
      </c>
      <c r="Z135" s="95">
        <v>0</v>
      </c>
      <c r="AA135" s="95" t="str">
        <f t="shared" si="11"/>
        <v>SAESA</v>
      </c>
    </row>
    <row r="136" spans="1:27" x14ac:dyDescent="0.2">
      <c r="A136" s="19">
        <f t="shared" si="15"/>
        <v>1</v>
      </c>
      <c r="B136" s="95">
        <f t="shared" si="12"/>
        <v>132</v>
      </c>
      <c r="C136" s="194" t="s">
        <v>11906</v>
      </c>
      <c r="D136" s="213" t="s">
        <v>1304</v>
      </c>
      <c r="E136" s="194" t="s">
        <v>312</v>
      </c>
      <c r="F136" s="182">
        <v>1</v>
      </c>
      <c r="G136" s="95" t="s">
        <v>301</v>
      </c>
      <c r="H136" s="199">
        <f>VLOOKUP(G136,BARRAS!$C$5:$E$553,2,0)</f>
        <v>2109999630132</v>
      </c>
      <c r="I136" s="95">
        <v>0</v>
      </c>
      <c r="J136" s="204">
        <v>0</v>
      </c>
      <c r="K136" s="95">
        <v>0</v>
      </c>
      <c r="L136" s="95" t="s">
        <v>492</v>
      </c>
      <c r="M136" s="95" t="s">
        <v>492</v>
      </c>
      <c r="N136" s="95" t="s">
        <v>12352</v>
      </c>
      <c r="O136" s="95"/>
      <c r="P136" s="95"/>
      <c r="Q136" s="95"/>
      <c r="R136" s="95" t="str">
        <f>IF(L136="R",VLOOKUP(G136,BARRAS!$C$5:$E$233,3,0),IF(L136="L",VLOOKUP(G136,BARRAS!$C$5:$E$233,3,0),""))</f>
        <v/>
      </c>
      <c r="S136" s="95">
        <f t="shared" ref="S136:S203" si="16">IF(RIGHT(LEFT(E136,6),4)="PMGD",1,IF(RIGHT(LEFT(E136,6),4)="PMG_",1,0))</f>
        <v>0</v>
      </c>
      <c r="T136" s="95"/>
      <c r="U136" s="95" t="str">
        <f t="shared" ref="U136:U203" si="17">+IF(L136="G",LEFT(RIGHT(E136,LEN(E136)-2),4),"")</f>
        <v/>
      </c>
      <c r="V136" s="95"/>
      <c r="W136" s="95"/>
      <c r="X136" s="95"/>
      <c r="Y136" s="95"/>
      <c r="Z136" s="95"/>
      <c r="AA136" s="95">
        <f t="shared" si="11"/>
        <v>0</v>
      </c>
    </row>
    <row r="137" spans="1:27" x14ac:dyDescent="0.2">
      <c r="A137" s="19">
        <f t="shared" si="15"/>
        <v>1</v>
      </c>
      <c r="B137" s="95">
        <f t="shared" ref="B137:B200" si="18">B136+1</f>
        <v>133</v>
      </c>
      <c r="C137" s="95" t="s">
        <v>9255</v>
      </c>
      <c r="D137" s="28" t="s">
        <v>14110</v>
      </c>
      <c r="E137" s="95" t="s">
        <v>10111</v>
      </c>
      <c r="F137" s="182">
        <v>1</v>
      </c>
      <c r="G137" s="95" t="s">
        <v>191</v>
      </c>
      <c r="H137" s="199">
        <f>VLOOKUP(G137,BARRAS!$C$5:$E$553,2,0)</f>
        <v>2089999580132</v>
      </c>
      <c r="I137" s="95">
        <v>0</v>
      </c>
      <c r="J137" s="204">
        <v>0</v>
      </c>
      <c r="K137" s="95">
        <v>0</v>
      </c>
      <c r="L137" s="95" t="s">
        <v>8423</v>
      </c>
      <c r="M137" s="95" t="s">
        <v>8423</v>
      </c>
      <c r="N137" s="28" t="s">
        <v>14110</v>
      </c>
      <c r="O137" s="95" t="s">
        <v>9972</v>
      </c>
      <c r="P137" s="95"/>
      <c r="Q137" s="95" t="s">
        <v>509</v>
      </c>
      <c r="R137" s="95" t="str">
        <f>IF(L137="R",VLOOKUP(G137,BARRAS!$C$5:$E$233,3,0),IF(L137="L",VLOOKUP(G137,BARRAS!$C$5:$E$233,3,0),""))</f>
        <v/>
      </c>
      <c r="S137" s="95">
        <f t="shared" si="16"/>
        <v>0</v>
      </c>
      <c r="T137" s="95"/>
      <c r="U137" s="95" t="str">
        <f t="shared" si="17"/>
        <v/>
      </c>
      <c r="V137" s="95"/>
      <c r="W137" s="95"/>
      <c r="X137" s="95">
        <v>0</v>
      </c>
      <c r="Y137" s="95"/>
      <c r="Z137" s="95"/>
      <c r="AA137" s="95" t="str">
        <f t="shared" ref="AA137:AA205" si="19">IF(OR(N137="Dx",N137="No_informado"),P137,O137)</f>
        <v>CGE</v>
      </c>
    </row>
    <row r="138" spans="1:27" x14ac:dyDescent="0.2">
      <c r="A138" s="19">
        <f t="shared" si="15"/>
        <v>1</v>
      </c>
      <c r="B138" s="95">
        <f t="shared" si="18"/>
        <v>134</v>
      </c>
      <c r="C138" s="95" t="s">
        <v>9070</v>
      </c>
      <c r="D138" s="28" t="s">
        <v>8365</v>
      </c>
      <c r="E138" s="95" t="s">
        <v>8827</v>
      </c>
      <c r="F138" s="182">
        <v>1</v>
      </c>
      <c r="G138" s="95" t="s">
        <v>191</v>
      </c>
      <c r="H138" s="199">
        <f>VLOOKUP(G138,BARRAS!$C$5:$E$553,2,0)</f>
        <v>2089999580132</v>
      </c>
      <c r="I138" s="95">
        <v>0</v>
      </c>
      <c r="J138" s="204">
        <v>0</v>
      </c>
      <c r="K138" s="95">
        <v>0</v>
      </c>
      <c r="L138" s="95" t="s">
        <v>8423</v>
      </c>
      <c r="M138" s="95" t="s">
        <v>8423</v>
      </c>
      <c r="N138" s="28" t="s">
        <v>8365</v>
      </c>
      <c r="O138" s="28" t="s">
        <v>9972</v>
      </c>
      <c r="P138" s="95"/>
      <c r="Q138" s="95" t="s">
        <v>509</v>
      </c>
      <c r="R138" s="95" t="str">
        <f>IF(L138="R",VLOOKUP(G138,BARRAS!$C$5:$E$233,3,0),IF(L138="L",VLOOKUP(G138,BARRAS!$C$5:$E$233,3,0),""))</f>
        <v/>
      </c>
      <c r="S138" s="95">
        <f t="shared" si="16"/>
        <v>0</v>
      </c>
      <c r="T138" s="95"/>
      <c r="U138" s="95" t="str">
        <f t="shared" si="17"/>
        <v/>
      </c>
      <c r="V138" s="95"/>
      <c r="W138" s="95"/>
      <c r="X138" s="95">
        <v>0</v>
      </c>
      <c r="Y138" s="95"/>
      <c r="Z138" s="95"/>
      <c r="AA138" s="95" t="str">
        <f t="shared" si="19"/>
        <v>CGE</v>
      </c>
    </row>
    <row r="139" spans="1:27" x14ac:dyDescent="0.2">
      <c r="A139" s="19">
        <f t="shared" si="15"/>
        <v>1</v>
      </c>
      <c r="B139" s="95">
        <f t="shared" si="18"/>
        <v>135</v>
      </c>
      <c r="C139" s="95" t="s">
        <v>13079</v>
      </c>
      <c r="D139" s="28" t="s">
        <v>12122</v>
      </c>
      <c r="E139" s="95" t="s">
        <v>12275</v>
      </c>
      <c r="F139" s="182">
        <v>1</v>
      </c>
      <c r="G139" s="95" t="s">
        <v>191</v>
      </c>
      <c r="H139" s="199">
        <f>VLOOKUP(G139,BARRAS!$C$5:$E$553,2,0)</f>
        <v>2089999580132</v>
      </c>
      <c r="I139" s="95">
        <v>0</v>
      </c>
      <c r="J139" s="204">
        <v>0</v>
      </c>
      <c r="K139" s="95">
        <v>0</v>
      </c>
      <c r="L139" s="95" t="s">
        <v>8423</v>
      </c>
      <c r="M139" s="95" t="s">
        <v>8423</v>
      </c>
      <c r="N139" s="28" t="s">
        <v>12122</v>
      </c>
      <c r="O139" s="28" t="s">
        <v>9972</v>
      </c>
      <c r="P139" s="95"/>
      <c r="Q139" s="95"/>
      <c r="R139" s="95"/>
      <c r="S139" s="95">
        <f t="shared" si="16"/>
        <v>0</v>
      </c>
      <c r="T139" s="95"/>
      <c r="U139" s="95" t="str">
        <f t="shared" si="17"/>
        <v/>
      </c>
      <c r="V139" s="95"/>
      <c r="W139" s="95"/>
      <c r="X139" s="95"/>
      <c r="Y139" s="95"/>
      <c r="Z139" s="95"/>
      <c r="AA139" s="95" t="str">
        <f t="shared" si="19"/>
        <v>CGE</v>
      </c>
    </row>
    <row r="140" spans="1:27" x14ac:dyDescent="0.2">
      <c r="A140" s="19">
        <f t="shared" si="15"/>
        <v>1</v>
      </c>
      <c r="B140" s="95">
        <f t="shared" si="18"/>
        <v>136</v>
      </c>
      <c r="C140" s="95" t="s">
        <v>13078</v>
      </c>
      <c r="D140" s="28" t="s">
        <v>8365</v>
      </c>
      <c r="E140" s="95" t="s">
        <v>13080</v>
      </c>
      <c r="F140" s="182">
        <v>1</v>
      </c>
      <c r="G140" s="95" t="s">
        <v>191</v>
      </c>
      <c r="H140" s="199">
        <f>VLOOKUP(G140,BARRAS!$C$5:$E$553,2,0)</f>
        <v>2089999580132</v>
      </c>
      <c r="I140" s="95">
        <v>0</v>
      </c>
      <c r="J140" s="204">
        <v>0</v>
      </c>
      <c r="K140" s="95">
        <v>0</v>
      </c>
      <c r="L140" s="95" t="s">
        <v>8423</v>
      </c>
      <c r="M140" s="95" t="s">
        <v>8423</v>
      </c>
      <c r="N140" s="28" t="s">
        <v>8365</v>
      </c>
      <c r="O140" s="28" t="s">
        <v>9972</v>
      </c>
      <c r="P140" s="95"/>
      <c r="Q140" s="95"/>
      <c r="R140" s="95"/>
      <c r="S140" s="95">
        <f t="shared" si="16"/>
        <v>0</v>
      </c>
      <c r="T140" s="95"/>
      <c r="U140" s="95" t="str">
        <f t="shared" si="17"/>
        <v/>
      </c>
      <c r="V140" s="95"/>
      <c r="W140" s="95"/>
      <c r="X140" s="95"/>
      <c r="Y140" s="95"/>
      <c r="Z140" s="95"/>
      <c r="AA140" s="95" t="str">
        <f t="shared" si="19"/>
        <v>CGE</v>
      </c>
    </row>
    <row r="141" spans="1:27" x14ac:dyDescent="0.2">
      <c r="A141" s="19">
        <f t="shared" si="15"/>
        <v>1</v>
      </c>
      <c r="B141" s="95">
        <f t="shared" si="18"/>
        <v>137</v>
      </c>
      <c r="C141" s="95" t="s">
        <v>8593</v>
      </c>
      <c r="D141" s="28" t="s">
        <v>8365</v>
      </c>
      <c r="E141" s="95" t="s">
        <v>10314</v>
      </c>
      <c r="F141" s="182">
        <v>1</v>
      </c>
      <c r="G141" s="95" t="s">
        <v>191</v>
      </c>
      <c r="H141" s="199">
        <f>VLOOKUP(G141,BARRAS!$C$5:$E$553,2,0)</f>
        <v>2089999580132</v>
      </c>
      <c r="I141" s="95">
        <v>0</v>
      </c>
      <c r="J141" s="204">
        <v>0</v>
      </c>
      <c r="K141" s="95">
        <v>0</v>
      </c>
      <c r="L141" s="95" t="s">
        <v>8423</v>
      </c>
      <c r="M141" s="95" t="s">
        <v>8423</v>
      </c>
      <c r="N141" s="95" t="s">
        <v>8365</v>
      </c>
      <c r="O141" s="95" t="s">
        <v>9972</v>
      </c>
      <c r="P141" s="95"/>
      <c r="Q141" s="95" t="s">
        <v>509</v>
      </c>
      <c r="R141" s="95" t="str">
        <f>IF(L141="R",VLOOKUP(G141,BARRAS!$C$5:$E$233,3,0),IF(L141="L",VLOOKUP(G141,BARRAS!$C$5:$E$233,3,0),""))</f>
        <v/>
      </c>
      <c r="S141" s="95">
        <f t="shared" si="16"/>
        <v>0</v>
      </c>
      <c r="T141" s="95"/>
      <c r="U141" s="95" t="str">
        <f t="shared" si="17"/>
        <v/>
      </c>
      <c r="V141" s="95"/>
      <c r="W141" s="95"/>
      <c r="X141" s="95">
        <v>0</v>
      </c>
      <c r="Y141" s="95"/>
      <c r="Z141" s="95"/>
      <c r="AA141" s="95" t="str">
        <f t="shared" si="19"/>
        <v>CGE</v>
      </c>
    </row>
    <row r="142" spans="1:27" x14ac:dyDescent="0.2">
      <c r="A142" s="19">
        <f t="shared" si="15"/>
        <v>1</v>
      </c>
      <c r="B142" s="95">
        <f t="shared" si="18"/>
        <v>138</v>
      </c>
      <c r="C142" s="95" t="s">
        <v>10155</v>
      </c>
      <c r="D142" s="28" t="s">
        <v>13427</v>
      </c>
      <c r="E142" s="95" t="s">
        <v>12442</v>
      </c>
      <c r="F142" s="182">
        <v>1</v>
      </c>
      <c r="G142" s="95" t="s">
        <v>191</v>
      </c>
      <c r="H142" s="199">
        <f>VLOOKUP(G142,BARRAS!$C$5:$E$553,2,0)</f>
        <v>2089999580132</v>
      </c>
      <c r="I142" s="95">
        <v>0</v>
      </c>
      <c r="J142" s="204">
        <v>0</v>
      </c>
      <c r="K142" s="95">
        <v>0</v>
      </c>
      <c r="L142" s="95" t="s">
        <v>8423</v>
      </c>
      <c r="M142" s="95" t="s">
        <v>8423</v>
      </c>
      <c r="N142" s="95" t="s">
        <v>13427</v>
      </c>
      <c r="O142" s="95" t="s">
        <v>9972</v>
      </c>
      <c r="P142" s="95"/>
      <c r="Q142" s="95" t="s">
        <v>509</v>
      </c>
      <c r="R142" s="95" t="str">
        <f>IF(L142="R",VLOOKUP(G142,BARRAS!$C$5:$E$233,3,0),IF(L142="L",VLOOKUP(G142,BARRAS!$C$5:$E$233,3,0),""))</f>
        <v/>
      </c>
      <c r="S142" s="95">
        <f t="shared" si="16"/>
        <v>0</v>
      </c>
      <c r="T142" s="95"/>
      <c r="U142" s="95" t="str">
        <f t="shared" si="17"/>
        <v/>
      </c>
      <c r="V142" s="95"/>
      <c r="W142" s="95"/>
      <c r="X142" s="95">
        <v>0</v>
      </c>
      <c r="Y142" s="95"/>
      <c r="Z142" s="95"/>
      <c r="AA142" s="95" t="str">
        <f t="shared" si="19"/>
        <v>CGE</v>
      </c>
    </row>
    <row r="143" spans="1:27" x14ac:dyDescent="0.2">
      <c r="A143" s="19">
        <f t="shared" si="15"/>
        <v>1</v>
      </c>
      <c r="B143" s="95">
        <f t="shared" si="18"/>
        <v>139</v>
      </c>
      <c r="C143" s="95" t="s">
        <v>9143</v>
      </c>
      <c r="D143" s="28" t="s">
        <v>8365</v>
      </c>
      <c r="E143" s="95" t="s">
        <v>10122</v>
      </c>
      <c r="F143" s="182">
        <v>1</v>
      </c>
      <c r="G143" s="95" t="s">
        <v>191</v>
      </c>
      <c r="H143" s="199">
        <f>VLOOKUP(G143,BARRAS!$C$5:$E$553,2,0)</f>
        <v>2089999580132</v>
      </c>
      <c r="I143" s="95">
        <v>0</v>
      </c>
      <c r="J143" s="204">
        <v>0</v>
      </c>
      <c r="K143" s="95">
        <v>0</v>
      </c>
      <c r="L143" s="95" t="s">
        <v>8423</v>
      </c>
      <c r="M143" s="95" t="s">
        <v>8423</v>
      </c>
      <c r="N143" s="28" t="s">
        <v>8365</v>
      </c>
      <c r="O143" s="28" t="s">
        <v>9972</v>
      </c>
      <c r="P143" s="95"/>
      <c r="Q143" s="95" t="s">
        <v>509</v>
      </c>
      <c r="R143" s="95" t="str">
        <f>IF(L143="R",VLOOKUP(G143,BARRAS!$C$5:$E$233,3,0),IF(L143="L",VLOOKUP(G143,BARRAS!$C$5:$E$233,3,0),""))</f>
        <v/>
      </c>
      <c r="S143" s="95">
        <f t="shared" si="16"/>
        <v>0</v>
      </c>
      <c r="T143" s="95"/>
      <c r="U143" s="95" t="str">
        <f t="shared" si="17"/>
        <v/>
      </c>
      <c r="V143" s="95"/>
      <c r="W143" s="95"/>
      <c r="X143" s="95"/>
      <c r="Y143" s="95"/>
      <c r="Z143" s="95"/>
      <c r="AA143" s="95" t="str">
        <f t="shared" si="19"/>
        <v>CGE</v>
      </c>
    </row>
    <row r="144" spans="1:27" x14ac:dyDescent="0.2">
      <c r="A144" s="19">
        <f t="shared" si="15"/>
        <v>1</v>
      </c>
      <c r="B144" s="95">
        <f t="shared" si="18"/>
        <v>140</v>
      </c>
      <c r="C144" s="95" t="s">
        <v>12431</v>
      </c>
      <c r="D144" s="28" t="s">
        <v>8365</v>
      </c>
      <c r="E144" s="95" t="s">
        <v>12406</v>
      </c>
      <c r="F144" s="182">
        <v>1</v>
      </c>
      <c r="G144" s="95" t="s">
        <v>191</v>
      </c>
      <c r="H144" s="199">
        <f>VLOOKUP(G144,BARRAS!$C$5:$E$553,2,0)</f>
        <v>2089999580132</v>
      </c>
      <c r="I144" s="95">
        <v>0</v>
      </c>
      <c r="J144" s="204">
        <v>0</v>
      </c>
      <c r="K144" s="95">
        <v>0</v>
      </c>
      <c r="L144" s="95" t="s">
        <v>8423</v>
      </c>
      <c r="M144" s="95" t="s">
        <v>8423</v>
      </c>
      <c r="N144" s="28" t="s">
        <v>8365</v>
      </c>
      <c r="O144" s="28" t="s">
        <v>9972</v>
      </c>
      <c r="P144" s="95"/>
      <c r="Q144" s="95" t="s">
        <v>509</v>
      </c>
      <c r="R144" s="95" t="str">
        <f>IF(L144="R",VLOOKUP(G144,BARRAS!$C$5:$E$233,3,0),IF(L144="L",VLOOKUP(G144,BARRAS!$C$5:$E$233,3,0),""))</f>
        <v/>
      </c>
      <c r="S144" s="95">
        <f t="shared" si="16"/>
        <v>0</v>
      </c>
      <c r="T144" s="95"/>
      <c r="U144" s="95" t="str">
        <f t="shared" si="17"/>
        <v/>
      </c>
      <c r="V144" s="95"/>
      <c r="W144" s="95"/>
      <c r="X144" s="95"/>
      <c r="Y144" s="95"/>
      <c r="Z144" s="95"/>
      <c r="AA144" s="95" t="str">
        <f t="shared" si="19"/>
        <v>CGE</v>
      </c>
    </row>
    <row r="145" spans="1:27" x14ac:dyDescent="0.2">
      <c r="A145" s="19">
        <f t="shared" si="15"/>
        <v>1</v>
      </c>
      <c r="B145" s="95">
        <f t="shared" si="18"/>
        <v>141</v>
      </c>
      <c r="C145" s="95" t="s">
        <v>8840</v>
      </c>
      <c r="D145" s="28" t="s">
        <v>543</v>
      </c>
      <c r="E145" s="95" t="s">
        <v>8831</v>
      </c>
      <c r="F145" s="182">
        <v>1</v>
      </c>
      <c r="G145" s="95" t="s">
        <v>191</v>
      </c>
      <c r="H145" s="199">
        <f>VLOOKUP(G145,BARRAS!$C$5:$E$553,2,0)</f>
        <v>2089999580132</v>
      </c>
      <c r="I145" s="95">
        <v>0</v>
      </c>
      <c r="J145" s="204">
        <v>0</v>
      </c>
      <c r="K145" s="95">
        <v>0</v>
      </c>
      <c r="L145" s="95" t="s">
        <v>8423</v>
      </c>
      <c r="M145" s="95" t="s">
        <v>8423</v>
      </c>
      <c r="N145" s="95" t="s">
        <v>543</v>
      </c>
      <c r="O145" s="95" t="s">
        <v>9972</v>
      </c>
      <c r="P145" s="95"/>
      <c r="Q145" s="95" t="s">
        <v>509</v>
      </c>
      <c r="R145" s="95" t="str">
        <f>IF(L145="R",VLOOKUP(G145,BARRAS!$C$5:$E$233,3,0),IF(L145="L",VLOOKUP(G145,BARRAS!$C$5:$E$233,3,0),""))</f>
        <v/>
      </c>
      <c r="S145" s="95">
        <f t="shared" si="16"/>
        <v>0</v>
      </c>
      <c r="T145" s="95"/>
      <c r="U145" s="95" t="str">
        <f t="shared" si="17"/>
        <v/>
      </c>
      <c r="V145" s="95"/>
      <c r="W145" s="95"/>
      <c r="X145" s="95">
        <v>0</v>
      </c>
      <c r="Y145" s="95"/>
      <c r="Z145" s="95"/>
      <c r="AA145" s="95" t="str">
        <f t="shared" si="19"/>
        <v>CGE</v>
      </c>
    </row>
    <row r="146" spans="1:27" x14ac:dyDescent="0.2">
      <c r="A146" s="19">
        <f t="shared" si="15"/>
        <v>1</v>
      </c>
      <c r="B146" s="95">
        <f t="shared" si="18"/>
        <v>142</v>
      </c>
      <c r="C146" s="95" t="s">
        <v>13388</v>
      </c>
      <c r="D146" s="28" t="s">
        <v>12122</v>
      </c>
      <c r="E146" s="95" t="s">
        <v>12275</v>
      </c>
      <c r="F146" s="182">
        <v>1</v>
      </c>
      <c r="G146" s="95" t="s">
        <v>191</v>
      </c>
      <c r="H146" s="199">
        <f>VLOOKUP(G146,BARRAS!$C$5:$E$553,2,0)</f>
        <v>2089999580132</v>
      </c>
      <c r="I146" s="95">
        <v>0</v>
      </c>
      <c r="J146" s="204">
        <v>0</v>
      </c>
      <c r="K146" s="95">
        <v>0</v>
      </c>
      <c r="L146" s="95" t="s">
        <v>8423</v>
      </c>
      <c r="M146" s="95" t="s">
        <v>8423</v>
      </c>
      <c r="N146" s="28" t="s">
        <v>12122</v>
      </c>
      <c r="O146" s="95" t="s">
        <v>9972</v>
      </c>
      <c r="P146" s="95"/>
      <c r="Q146" s="95"/>
      <c r="R146" s="95"/>
      <c r="S146" s="95">
        <f t="shared" si="16"/>
        <v>0</v>
      </c>
      <c r="T146" s="95"/>
      <c r="U146" s="95" t="str">
        <f t="shared" si="17"/>
        <v/>
      </c>
      <c r="V146" s="95"/>
      <c r="W146" s="95"/>
      <c r="X146" s="95"/>
      <c r="Y146" s="95"/>
      <c r="Z146" s="95"/>
      <c r="AA146" s="95" t="str">
        <f t="shared" si="19"/>
        <v>CGE</v>
      </c>
    </row>
    <row r="147" spans="1:27" x14ac:dyDescent="0.2">
      <c r="A147" s="19">
        <f t="shared" si="15"/>
        <v>1</v>
      </c>
      <c r="B147" s="95">
        <f t="shared" si="18"/>
        <v>143</v>
      </c>
      <c r="C147" s="95" t="s">
        <v>13828</v>
      </c>
      <c r="D147" s="28" t="s">
        <v>8241</v>
      </c>
      <c r="E147" s="95" t="s">
        <v>13829</v>
      </c>
      <c r="F147" s="182">
        <v>1</v>
      </c>
      <c r="G147" s="95" t="s">
        <v>191</v>
      </c>
      <c r="H147" s="199">
        <f>VLOOKUP(G147,BARRAS!$C$5:$E$553,2,0)</f>
        <v>2089999580132</v>
      </c>
      <c r="I147" s="95">
        <v>0</v>
      </c>
      <c r="J147" s="204">
        <v>0</v>
      </c>
      <c r="K147" s="95">
        <v>0</v>
      </c>
      <c r="L147" s="95" t="s">
        <v>8423</v>
      </c>
      <c r="M147" s="95" t="s">
        <v>8423</v>
      </c>
      <c r="N147" s="28" t="s">
        <v>8241</v>
      </c>
      <c r="O147" s="95" t="s">
        <v>9972</v>
      </c>
      <c r="P147" s="95"/>
      <c r="Q147" s="95"/>
      <c r="R147" s="95"/>
      <c r="S147" s="95">
        <f t="shared" si="16"/>
        <v>0</v>
      </c>
      <c r="T147" s="95"/>
      <c r="U147" s="95" t="str">
        <f t="shared" si="17"/>
        <v/>
      </c>
      <c r="V147" s="95"/>
      <c r="W147" s="95"/>
      <c r="X147" s="95"/>
      <c r="Y147" s="95"/>
      <c r="Z147" s="95"/>
      <c r="AA147" s="95" t="str">
        <f t="shared" si="19"/>
        <v>CGE</v>
      </c>
    </row>
    <row r="148" spans="1:27" x14ac:dyDescent="0.2">
      <c r="A148" s="19">
        <f t="shared" si="15"/>
        <v>1</v>
      </c>
      <c r="B148" s="95">
        <f t="shared" si="18"/>
        <v>144</v>
      </c>
      <c r="C148" s="95" t="s">
        <v>13864</v>
      </c>
      <c r="D148" s="28" t="s">
        <v>8365</v>
      </c>
      <c r="E148" s="95" t="s">
        <v>13865</v>
      </c>
      <c r="F148" s="182">
        <v>1</v>
      </c>
      <c r="G148" s="95" t="s">
        <v>191</v>
      </c>
      <c r="H148" s="199">
        <f>VLOOKUP(G148,BARRAS!$C$5:$E$553,2,0)</f>
        <v>2089999580132</v>
      </c>
      <c r="I148" s="95">
        <v>0</v>
      </c>
      <c r="J148" s="204">
        <v>0</v>
      </c>
      <c r="K148" s="95">
        <v>0</v>
      </c>
      <c r="L148" s="95" t="s">
        <v>8423</v>
      </c>
      <c r="M148" s="95" t="s">
        <v>8423</v>
      </c>
      <c r="N148" s="28" t="s">
        <v>8365</v>
      </c>
      <c r="O148" s="95" t="s">
        <v>9972</v>
      </c>
      <c r="P148" s="95"/>
      <c r="Q148" s="95"/>
      <c r="R148" s="95"/>
      <c r="S148" s="95">
        <f t="shared" si="16"/>
        <v>0</v>
      </c>
      <c r="T148" s="95"/>
      <c r="U148" s="95" t="str">
        <f t="shared" si="17"/>
        <v/>
      </c>
      <c r="V148" s="95"/>
      <c r="W148" s="95"/>
      <c r="X148" s="95"/>
      <c r="Y148" s="95"/>
      <c r="Z148" s="95"/>
      <c r="AA148" s="95" t="str">
        <f t="shared" si="19"/>
        <v>CGE</v>
      </c>
    </row>
    <row r="149" spans="1:27" x14ac:dyDescent="0.2">
      <c r="A149" s="19">
        <f t="shared" si="15"/>
        <v>1</v>
      </c>
      <c r="B149" s="95">
        <f t="shared" si="18"/>
        <v>145</v>
      </c>
      <c r="C149" s="95" t="s">
        <v>14209</v>
      </c>
      <c r="D149" s="28" t="s">
        <v>13876</v>
      </c>
      <c r="E149" s="95" t="s">
        <v>14210</v>
      </c>
      <c r="F149" s="182">
        <v>1</v>
      </c>
      <c r="G149" s="95" t="s">
        <v>191</v>
      </c>
      <c r="H149" s="199">
        <f>VLOOKUP(G149,BARRAS!$C$5:$E$553,2,0)</f>
        <v>2089999580132</v>
      </c>
      <c r="I149" s="95">
        <v>0</v>
      </c>
      <c r="J149" s="204">
        <v>0</v>
      </c>
      <c r="K149" s="95">
        <v>0</v>
      </c>
      <c r="L149" s="95" t="s">
        <v>8423</v>
      </c>
      <c r="M149" s="95" t="s">
        <v>8423</v>
      </c>
      <c r="N149" s="28" t="s">
        <v>13876</v>
      </c>
      <c r="O149" s="28" t="s">
        <v>9972</v>
      </c>
      <c r="P149" s="95"/>
      <c r="Q149" s="95"/>
      <c r="R149" s="95"/>
      <c r="S149" s="95">
        <f t="shared" si="16"/>
        <v>0</v>
      </c>
      <c r="T149" s="95"/>
      <c r="U149" s="95" t="str">
        <f t="shared" si="17"/>
        <v/>
      </c>
      <c r="V149" s="95"/>
      <c r="W149" s="95"/>
      <c r="X149" s="95"/>
      <c r="Y149" s="95"/>
      <c r="Z149" s="95"/>
      <c r="AA149" s="95" t="str">
        <f t="shared" si="19"/>
        <v>CGE</v>
      </c>
    </row>
    <row r="150" spans="1:27" x14ac:dyDescent="0.2">
      <c r="A150" s="19">
        <f t="shared" si="15"/>
        <v>1</v>
      </c>
      <c r="B150" s="95">
        <f t="shared" si="18"/>
        <v>146</v>
      </c>
      <c r="C150" s="95" t="s">
        <v>14494</v>
      </c>
      <c r="D150" s="28" t="s">
        <v>543</v>
      </c>
      <c r="E150" s="28" t="s">
        <v>14511</v>
      </c>
      <c r="F150" s="182">
        <v>1</v>
      </c>
      <c r="G150" s="95" t="s">
        <v>191</v>
      </c>
      <c r="H150" s="199">
        <f>VLOOKUP(G150,BARRAS!$C$5:$E$553,2,0)</f>
        <v>2089999580132</v>
      </c>
      <c r="I150" s="95">
        <v>0</v>
      </c>
      <c r="J150" s="204">
        <v>0</v>
      </c>
      <c r="K150" s="95">
        <v>0</v>
      </c>
      <c r="L150" s="95" t="s">
        <v>8423</v>
      </c>
      <c r="M150" s="95" t="s">
        <v>8423</v>
      </c>
      <c r="N150" s="28" t="s">
        <v>543</v>
      </c>
      <c r="O150" s="28" t="s">
        <v>9972</v>
      </c>
      <c r="P150" s="95"/>
      <c r="Q150" s="95"/>
      <c r="R150" s="95"/>
      <c r="S150" s="95">
        <f t="shared" si="16"/>
        <v>0</v>
      </c>
      <c r="T150" s="95"/>
      <c r="U150" s="95" t="str">
        <f t="shared" si="17"/>
        <v/>
      </c>
      <c r="V150" s="95"/>
      <c r="W150" s="95"/>
      <c r="X150" s="95"/>
      <c r="Y150" s="95"/>
      <c r="Z150" s="95"/>
      <c r="AA150" s="95" t="str">
        <f t="shared" si="19"/>
        <v>CGE</v>
      </c>
    </row>
    <row r="151" spans="1:27" x14ac:dyDescent="0.2">
      <c r="A151" s="19">
        <f t="shared" si="15"/>
        <v>1</v>
      </c>
      <c r="B151" s="95">
        <f t="shared" si="18"/>
        <v>147</v>
      </c>
      <c r="C151" s="95" t="s">
        <v>14495</v>
      </c>
      <c r="D151" s="28" t="s">
        <v>543</v>
      </c>
      <c r="E151" s="28" t="s">
        <v>14511</v>
      </c>
      <c r="F151" s="182">
        <v>1</v>
      </c>
      <c r="G151" s="95" t="s">
        <v>191</v>
      </c>
      <c r="H151" s="199">
        <f>VLOOKUP(G151,BARRAS!$C$5:$E$553,2,0)</f>
        <v>2089999580132</v>
      </c>
      <c r="I151" s="95">
        <v>0</v>
      </c>
      <c r="J151" s="204">
        <v>0</v>
      </c>
      <c r="K151" s="95">
        <v>0</v>
      </c>
      <c r="L151" s="95" t="s">
        <v>8423</v>
      </c>
      <c r="M151" s="95" t="s">
        <v>8423</v>
      </c>
      <c r="N151" s="28" t="s">
        <v>543</v>
      </c>
      <c r="O151" s="28" t="s">
        <v>9972</v>
      </c>
      <c r="P151" s="95"/>
      <c r="Q151" s="95"/>
      <c r="R151" s="95"/>
      <c r="S151" s="95">
        <f t="shared" si="16"/>
        <v>0</v>
      </c>
      <c r="T151" s="95"/>
      <c r="U151" s="95" t="str">
        <f t="shared" si="17"/>
        <v/>
      </c>
      <c r="V151" s="95"/>
      <c r="W151" s="95"/>
      <c r="X151" s="95"/>
      <c r="Y151" s="95"/>
      <c r="Z151" s="95"/>
      <c r="AA151" s="95" t="str">
        <f t="shared" si="19"/>
        <v>CGE</v>
      </c>
    </row>
    <row r="152" spans="1:27" x14ac:dyDescent="0.2">
      <c r="A152" s="19">
        <f t="shared" si="15"/>
        <v>1</v>
      </c>
      <c r="B152" s="95">
        <f t="shared" si="18"/>
        <v>148</v>
      </c>
      <c r="C152" s="95" t="s">
        <v>14496</v>
      </c>
      <c r="D152" s="28" t="s">
        <v>543</v>
      </c>
      <c r="E152" s="28" t="s">
        <v>14511</v>
      </c>
      <c r="F152" s="182">
        <v>1</v>
      </c>
      <c r="G152" s="95" t="s">
        <v>191</v>
      </c>
      <c r="H152" s="199">
        <f>VLOOKUP(G152,BARRAS!$C$5:$E$553,2,0)</f>
        <v>2089999580132</v>
      </c>
      <c r="I152" s="95">
        <v>0</v>
      </c>
      <c r="J152" s="204">
        <v>0</v>
      </c>
      <c r="K152" s="95">
        <v>0</v>
      </c>
      <c r="L152" s="95" t="s">
        <v>8423</v>
      </c>
      <c r="M152" s="95" t="s">
        <v>8423</v>
      </c>
      <c r="N152" s="28" t="s">
        <v>543</v>
      </c>
      <c r="O152" s="28" t="s">
        <v>9972</v>
      </c>
      <c r="P152" s="95"/>
      <c r="Q152" s="95"/>
      <c r="R152" s="95"/>
      <c r="S152" s="95">
        <f t="shared" si="16"/>
        <v>0</v>
      </c>
      <c r="T152" s="95"/>
      <c r="U152" s="95" t="str">
        <f t="shared" si="17"/>
        <v/>
      </c>
      <c r="V152" s="95"/>
      <c r="W152" s="95"/>
      <c r="X152" s="95"/>
      <c r="Y152" s="95"/>
      <c r="Z152" s="95"/>
      <c r="AA152" s="95" t="str">
        <f t="shared" si="19"/>
        <v>CGE</v>
      </c>
    </row>
    <row r="153" spans="1:27" x14ac:dyDescent="0.2">
      <c r="A153" s="19">
        <f t="shared" si="15"/>
        <v>1</v>
      </c>
      <c r="B153" s="95">
        <f t="shared" si="18"/>
        <v>149</v>
      </c>
      <c r="C153" s="95" t="s">
        <v>10320</v>
      </c>
      <c r="D153" s="28" t="s">
        <v>10321</v>
      </c>
      <c r="E153" s="95" t="s">
        <v>12441</v>
      </c>
      <c r="F153" s="182">
        <v>1</v>
      </c>
      <c r="G153" s="95" t="s">
        <v>191</v>
      </c>
      <c r="H153" s="199">
        <f>VLOOKUP(G153,BARRAS!$C$5:$E$553,2,0)</f>
        <v>2089999580132</v>
      </c>
      <c r="I153" s="95">
        <v>0</v>
      </c>
      <c r="J153" s="204">
        <v>0</v>
      </c>
      <c r="K153" s="95">
        <v>0</v>
      </c>
      <c r="L153" s="95" t="s">
        <v>747</v>
      </c>
      <c r="M153" s="95" t="s">
        <v>747</v>
      </c>
      <c r="N153" s="95" t="s">
        <v>10321</v>
      </c>
      <c r="O153" s="95" t="s">
        <v>9972</v>
      </c>
      <c r="P153" s="95"/>
      <c r="Q153" s="95" t="str">
        <f>IF(L153="R","R",IF(L153="L","L",""))</f>
        <v/>
      </c>
      <c r="R153" s="95" t="str">
        <f>IF(L153="R",VLOOKUP(G153,BARRAS!$C$5:$E$233,3,0),IF(L153="L",VLOOKUP(G153,BARRAS!$C$5:$E$233,3,0),""))</f>
        <v/>
      </c>
      <c r="S153" s="95">
        <f t="shared" si="16"/>
        <v>1</v>
      </c>
      <c r="T153" s="95"/>
      <c r="U153" s="95" t="str">
        <f t="shared" si="17"/>
        <v>PMGD</v>
      </c>
      <c r="V153" s="95">
        <v>0</v>
      </c>
      <c r="W153" s="95">
        <v>0</v>
      </c>
      <c r="X153" s="95"/>
      <c r="Y153" s="95" t="str">
        <f>+IF(P153="","No","Sí")</f>
        <v>No</v>
      </c>
      <c r="Z153" s="95">
        <v>0</v>
      </c>
      <c r="AA153" s="95" t="str">
        <f t="shared" si="19"/>
        <v>CGE</v>
      </c>
    </row>
    <row r="154" spans="1:27" x14ac:dyDescent="0.2">
      <c r="A154" s="19">
        <f t="shared" si="15"/>
        <v>1</v>
      </c>
      <c r="B154" s="95">
        <f t="shared" si="18"/>
        <v>150</v>
      </c>
      <c r="C154" s="95" t="s">
        <v>10319</v>
      </c>
      <c r="D154" s="28" t="s">
        <v>10321</v>
      </c>
      <c r="E154" s="95" t="s">
        <v>10322</v>
      </c>
      <c r="F154" s="182">
        <v>1</v>
      </c>
      <c r="G154" s="95" t="s">
        <v>191</v>
      </c>
      <c r="H154" s="199">
        <f>VLOOKUP(G154,BARRAS!$C$5:$E$553,2,0)</f>
        <v>2089999580132</v>
      </c>
      <c r="I154" s="95">
        <v>0</v>
      </c>
      <c r="J154" s="204">
        <v>0</v>
      </c>
      <c r="K154" s="95">
        <v>0</v>
      </c>
      <c r="L154" s="95" t="s">
        <v>747</v>
      </c>
      <c r="M154" s="95" t="s">
        <v>747</v>
      </c>
      <c r="N154" s="95" t="s">
        <v>10321</v>
      </c>
      <c r="O154" s="95" t="s">
        <v>9972</v>
      </c>
      <c r="P154" s="95"/>
      <c r="Q154" s="95" t="str">
        <f>IF(L154="R","R",IF(L154="L","L",""))</f>
        <v/>
      </c>
      <c r="R154" s="95" t="str">
        <f>IF(L154="R",VLOOKUP(G154,BARRAS!$C$5:$E$233,3,0),IF(L154="L",VLOOKUP(G154,BARRAS!$C$5:$E$233,3,0),""))</f>
        <v/>
      </c>
      <c r="S154" s="95">
        <f t="shared" si="16"/>
        <v>1</v>
      </c>
      <c r="T154" s="95" t="s">
        <v>10322</v>
      </c>
      <c r="U154" s="95" t="str">
        <f t="shared" si="17"/>
        <v>PMGD</v>
      </c>
      <c r="V154" s="95">
        <v>0</v>
      </c>
      <c r="W154" s="95"/>
      <c r="X154" s="95"/>
      <c r="Y154" s="95" t="str">
        <f>+IF(P154="","No","Sí")</f>
        <v>No</v>
      </c>
      <c r="Z154" s="95">
        <v>0</v>
      </c>
      <c r="AA154" s="95" t="str">
        <f t="shared" si="19"/>
        <v>CGE</v>
      </c>
    </row>
    <row r="155" spans="1:27" x14ac:dyDescent="0.2">
      <c r="A155" s="19">
        <f t="shared" si="15"/>
        <v>1</v>
      </c>
      <c r="B155" s="95">
        <f t="shared" si="18"/>
        <v>151</v>
      </c>
      <c r="C155" s="95" t="s">
        <v>7834</v>
      </c>
      <c r="D155" s="28" t="s">
        <v>8970</v>
      </c>
      <c r="E155" s="95" t="s">
        <v>1870</v>
      </c>
      <c r="F155" s="182">
        <v>1</v>
      </c>
      <c r="G155" s="95" t="s">
        <v>191</v>
      </c>
      <c r="H155" s="199">
        <f>VLOOKUP(G155,BARRAS!$C$5:$E$553,2,0)</f>
        <v>2089999580132</v>
      </c>
      <c r="I155" s="95">
        <v>0</v>
      </c>
      <c r="J155" s="204">
        <v>1</v>
      </c>
      <c r="K155" s="95">
        <v>0</v>
      </c>
      <c r="L155" s="95" t="s">
        <v>489</v>
      </c>
      <c r="M155" s="95" t="s">
        <v>489</v>
      </c>
      <c r="N155" s="95" t="s">
        <v>9178</v>
      </c>
      <c r="O155" s="95"/>
      <c r="P155" s="95" t="s">
        <v>9972</v>
      </c>
      <c r="Q155" s="95" t="s">
        <v>489</v>
      </c>
      <c r="R155" s="95">
        <f>IF(L155="R",VLOOKUP(G155,BARRAS!$C$5:$E$233,3,0),IF(L155="L",VLOOKUP(G155,BARRAS!$C$5:$E$233,3,0),""))</f>
        <v>0</v>
      </c>
      <c r="S155" s="95">
        <f t="shared" si="16"/>
        <v>0</v>
      </c>
      <c r="T155" s="95"/>
      <c r="U155" s="95" t="str">
        <f t="shared" si="17"/>
        <v/>
      </c>
      <c r="V155" s="95"/>
      <c r="W155" s="95"/>
      <c r="X155" s="95">
        <v>0</v>
      </c>
      <c r="Y155" s="95"/>
      <c r="Z155" s="95"/>
      <c r="AA155" s="95" t="str">
        <f t="shared" si="19"/>
        <v>CGE</v>
      </c>
    </row>
    <row r="156" spans="1:27" x14ac:dyDescent="0.2">
      <c r="A156" s="19">
        <f t="shared" si="15"/>
        <v>1</v>
      </c>
      <c r="B156" s="95">
        <f t="shared" si="18"/>
        <v>152</v>
      </c>
      <c r="C156" s="95" t="s">
        <v>7835</v>
      </c>
      <c r="D156" s="28" t="s">
        <v>8971</v>
      </c>
      <c r="E156" s="95" t="s">
        <v>1870</v>
      </c>
      <c r="F156" s="182">
        <v>1</v>
      </c>
      <c r="G156" s="95" t="s">
        <v>191</v>
      </c>
      <c r="H156" s="199">
        <f>VLOOKUP(G156,BARRAS!$C$5:$E$553,2,0)</f>
        <v>2089999580132</v>
      </c>
      <c r="I156" s="95">
        <v>0</v>
      </c>
      <c r="J156" s="204">
        <v>1</v>
      </c>
      <c r="K156" s="95">
        <v>0</v>
      </c>
      <c r="L156" s="95" t="s">
        <v>489</v>
      </c>
      <c r="M156" s="95" t="s">
        <v>489</v>
      </c>
      <c r="N156" s="95" t="s">
        <v>9178</v>
      </c>
      <c r="O156" s="95"/>
      <c r="P156" s="95" t="s">
        <v>9972</v>
      </c>
      <c r="Q156" s="95" t="s">
        <v>489</v>
      </c>
      <c r="R156" s="95">
        <f>IF(L156="R",VLOOKUP(G156,BARRAS!$C$5:$E$233,3,0),IF(L156="L",VLOOKUP(G156,BARRAS!$C$5:$E$233,3,0),""))</f>
        <v>0</v>
      </c>
      <c r="S156" s="95">
        <f t="shared" si="16"/>
        <v>0</v>
      </c>
      <c r="T156" s="95"/>
      <c r="U156" s="95" t="str">
        <f t="shared" si="17"/>
        <v/>
      </c>
      <c r="V156" s="95"/>
      <c r="W156" s="95"/>
      <c r="X156" s="95">
        <v>0</v>
      </c>
      <c r="Y156" s="95"/>
      <c r="Z156" s="95"/>
      <c r="AA156" s="95" t="str">
        <f t="shared" si="19"/>
        <v>CGE</v>
      </c>
    </row>
    <row r="157" spans="1:27" x14ac:dyDescent="0.2">
      <c r="A157" s="19">
        <f t="shared" si="15"/>
        <v>1</v>
      </c>
      <c r="B157" s="95">
        <f t="shared" si="18"/>
        <v>153</v>
      </c>
      <c r="C157" s="95" t="s">
        <v>7836</v>
      </c>
      <c r="D157" s="28" t="s">
        <v>8972</v>
      </c>
      <c r="E157" s="95" t="s">
        <v>1870</v>
      </c>
      <c r="F157" s="182">
        <v>1</v>
      </c>
      <c r="G157" s="95" t="s">
        <v>191</v>
      </c>
      <c r="H157" s="199">
        <f>VLOOKUP(G157,BARRAS!$C$5:$E$553,2,0)</f>
        <v>2089999580132</v>
      </c>
      <c r="I157" s="95">
        <v>0</v>
      </c>
      <c r="J157" s="204">
        <v>1</v>
      </c>
      <c r="K157" s="95">
        <v>0</v>
      </c>
      <c r="L157" s="95" t="s">
        <v>489</v>
      </c>
      <c r="M157" s="95" t="s">
        <v>489</v>
      </c>
      <c r="N157" s="95" t="s">
        <v>9178</v>
      </c>
      <c r="O157" s="95"/>
      <c r="P157" s="95" t="s">
        <v>9972</v>
      </c>
      <c r="Q157" s="95" t="s">
        <v>489</v>
      </c>
      <c r="R157" s="95">
        <f>IF(L157="R",VLOOKUP(G157,BARRAS!$C$5:$E$233,3,0),IF(L157="L",VLOOKUP(G157,BARRAS!$C$5:$E$233,3,0),""))</f>
        <v>0</v>
      </c>
      <c r="S157" s="95">
        <f t="shared" si="16"/>
        <v>0</v>
      </c>
      <c r="T157" s="95"/>
      <c r="U157" s="95" t="str">
        <f t="shared" si="17"/>
        <v/>
      </c>
      <c r="V157" s="95"/>
      <c r="W157" s="95"/>
      <c r="X157" s="95">
        <v>0</v>
      </c>
      <c r="Y157" s="95"/>
      <c r="Z157" s="95"/>
      <c r="AA157" s="95" t="str">
        <f t="shared" si="19"/>
        <v>CGE</v>
      </c>
    </row>
    <row r="158" spans="1:27" x14ac:dyDescent="0.2">
      <c r="A158" s="19">
        <f t="shared" si="15"/>
        <v>1</v>
      </c>
      <c r="B158" s="95">
        <f t="shared" si="18"/>
        <v>154</v>
      </c>
      <c r="C158" s="194" t="s">
        <v>11946</v>
      </c>
      <c r="D158" s="213" t="s">
        <v>1304</v>
      </c>
      <c r="E158" s="194" t="s">
        <v>1622</v>
      </c>
      <c r="F158" s="182">
        <v>1</v>
      </c>
      <c r="G158" s="95" t="s">
        <v>191</v>
      </c>
      <c r="H158" s="199">
        <f>VLOOKUP(G158,BARRAS!$C$5:$E$553,2,0)</f>
        <v>2089999580132</v>
      </c>
      <c r="I158" s="95">
        <v>0</v>
      </c>
      <c r="J158" s="204">
        <v>0</v>
      </c>
      <c r="K158" s="95">
        <v>0</v>
      </c>
      <c r="L158" s="95" t="s">
        <v>492</v>
      </c>
      <c r="M158" s="95" t="s">
        <v>492</v>
      </c>
      <c r="N158" s="95" t="s">
        <v>12352</v>
      </c>
      <c r="O158" s="95"/>
      <c r="P158" s="95"/>
      <c r="Q158" s="95"/>
      <c r="R158" s="95" t="str">
        <f>IF(L158="R",VLOOKUP(G158,BARRAS!$C$5:$E$233,3,0),IF(L158="L",VLOOKUP(G158,BARRAS!$C$5:$E$233,3,0),""))</f>
        <v/>
      </c>
      <c r="S158" s="95">
        <f t="shared" si="16"/>
        <v>0</v>
      </c>
      <c r="T158" s="95"/>
      <c r="U158" s="95" t="str">
        <f t="shared" si="17"/>
        <v/>
      </c>
      <c r="V158" s="95"/>
      <c r="W158" s="95"/>
      <c r="X158" s="95"/>
      <c r="Y158" s="95"/>
      <c r="Z158" s="95"/>
      <c r="AA158" s="95">
        <f t="shared" si="19"/>
        <v>0</v>
      </c>
    </row>
    <row r="159" spans="1:27" x14ac:dyDescent="0.2">
      <c r="A159" s="19">
        <f t="shared" si="15"/>
        <v>1</v>
      </c>
      <c r="B159" s="95">
        <f t="shared" si="18"/>
        <v>155</v>
      </c>
      <c r="C159" s="95" t="s">
        <v>12615</v>
      </c>
      <c r="D159" s="28" t="s">
        <v>8365</v>
      </c>
      <c r="E159" s="95" t="s">
        <v>9761</v>
      </c>
      <c r="F159" s="182">
        <v>1</v>
      </c>
      <c r="G159" s="95" t="s">
        <v>729</v>
      </c>
      <c r="H159" s="199">
        <f>VLOOKUP(G159,BARRAS!$C$5:$E$553,2,0)</f>
        <v>2089999530132</v>
      </c>
      <c r="I159" s="95">
        <v>0</v>
      </c>
      <c r="J159" s="204">
        <v>0</v>
      </c>
      <c r="K159" s="95">
        <v>0</v>
      </c>
      <c r="L159" s="95" t="s">
        <v>8423</v>
      </c>
      <c r="M159" s="95" t="s">
        <v>8423</v>
      </c>
      <c r="N159" s="95" t="s">
        <v>8365</v>
      </c>
      <c r="O159" s="95" t="s">
        <v>7984</v>
      </c>
      <c r="P159" s="95"/>
      <c r="Q159" s="95"/>
      <c r="R159" s="95" t="str">
        <f>IF(L159="R",VLOOKUP(G159,BARRAS!$C$5:$E$233,3,0),IF(L159="L",VLOOKUP(G159,BARRAS!$C$5:$E$233,3,0),""))</f>
        <v/>
      </c>
      <c r="S159" s="95">
        <f t="shared" si="16"/>
        <v>0</v>
      </c>
      <c r="T159" s="95"/>
      <c r="U159" s="95" t="str">
        <f t="shared" si="17"/>
        <v/>
      </c>
      <c r="V159" s="95"/>
      <c r="W159" s="95"/>
      <c r="X159" s="95"/>
      <c r="Y159" s="95" t="str">
        <f>+IF(P159="","No","Sí")</f>
        <v>No</v>
      </c>
      <c r="Z159" s="95">
        <v>0</v>
      </c>
      <c r="AA159" s="95" t="str">
        <f t="shared" si="19"/>
        <v>FRONTEL</v>
      </c>
    </row>
    <row r="160" spans="1:27" x14ac:dyDescent="0.2">
      <c r="A160" s="19">
        <f t="shared" si="15"/>
        <v>1</v>
      </c>
      <c r="B160" s="95">
        <f t="shared" si="18"/>
        <v>156</v>
      </c>
      <c r="C160" s="95" t="s">
        <v>9532</v>
      </c>
      <c r="D160" s="28" t="s">
        <v>8365</v>
      </c>
      <c r="E160" s="95" t="s">
        <v>12443</v>
      </c>
      <c r="F160" s="182">
        <v>1</v>
      </c>
      <c r="G160" s="95" t="s">
        <v>729</v>
      </c>
      <c r="H160" s="199">
        <f>VLOOKUP(G160,BARRAS!$C$5:$E$553,2,0)</f>
        <v>2089999530132</v>
      </c>
      <c r="I160" s="95">
        <v>0</v>
      </c>
      <c r="J160" s="204">
        <v>0</v>
      </c>
      <c r="K160" s="95">
        <v>0</v>
      </c>
      <c r="L160" s="95" t="s">
        <v>8423</v>
      </c>
      <c r="M160" s="95" t="s">
        <v>8423</v>
      </c>
      <c r="N160" s="95" t="s">
        <v>8365</v>
      </c>
      <c r="O160" s="95" t="s">
        <v>7984</v>
      </c>
      <c r="P160" s="95"/>
      <c r="Q160" s="95"/>
      <c r="R160" s="95" t="str">
        <f>IF(L160="R",VLOOKUP(G160,BARRAS!$C$5:$E$233,3,0),IF(L160="L",VLOOKUP(G160,BARRAS!$C$5:$E$233,3,0),""))</f>
        <v/>
      </c>
      <c r="S160" s="95">
        <f t="shared" si="16"/>
        <v>0</v>
      </c>
      <c r="T160" s="95"/>
      <c r="U160" s="95" t="str">
        <f t="shared" si="17"/>
        <v/>
      </c>
      <c r="V160" s="95"/>
      <c r="W160" s="95"/>
      <c r="X160" s="95"/>
      <c r="Y160" s="95"/>
      <c r="Z160" s="95">
        <v>0</v>
      </c>
      <c r="AA160" s="95" t="str">
        <f t="shared" si="19"/>
        <v>FRONTEL</v>
      </c>
    </row>
    <row r="161" spans="1:27" x14ac:dyDescent="0.2">
      <c r="A161" s="19">
        <f t="shared" si="15"/>
        <v>1</v>
      </c>
      <c r="B161" s="95">
        <f t="shared" si="18"/>
        <v>157</v>
      </c>
      <c r="C161" s="95" t="s">
        <v>10356</v>
      </c>
      <c r="D161" s="28" t="s">
        <v>545</v>
      </c>
      <c r="E161" s="95" t="s">
        <v>12445</v>
      </c>
      <c r="F161" s="182">
        <v>1</v>
      </c>
      <c r="G161" s="95" t="s">
        <v>729</v>
      </c>
      <c r="H161" s="199">
        <f>VLOOKUP(G161,BARRAS!$C$5:$E$553,2,0)</f>
        <v>2089999530132</v>
      </c>
      <c r="I161" s="95">
        <v>0</v>
      </c>
      <c r="J161" s="204">
        <v>0</v>
      </c>
      <c r="K161" s="95">
        <v>0</v>
      </c>
      <c r="L161" s="95" t="s">
        <v>8423</v>
      </c>
      <c r="M161" s="95" t="s">
        <v>8423</v>
      </c>
      <c r="N161" s="95" t="s">
        <v>545</v>
      </c>
      <c r="O161" s="95" t="s">
        <v>7984</v>
      </c>
      <c r="P161" s="95"/>
      <c r="Q161" s="95"/>
      <c r="R161" s="95" t="str">
        <f>IF(L161="R",VLOOKUP(G161,BARRAS!$C$5:$E$233,3,0),IF(L161="L",VLOOKUP(G161,BARRAS!$C$5:$E$233,3,0),""))</f>
        <v/>
      </c>
      <c r="S161" s="95">
        <f t="shared" si="16"/>
        <v>0</v>
      </c>
      <c r="T161" s="95"/>
      <c r="U161" s="95" t="str">
        <f t="shared" si="17"/>
        <v/>
      </c>
      <c r="V161" s="95"/>
      <c r="W161" s="95"/>
      <c r="X161" s="95"/>
      <c r="Y161" s="95"/>
      <c r="Z161" s="95"/>
      <c r="AA161" s="95" t="str">
        <f t="shared" si="19"/>
        <v>FRONTEL</v>
      </c>
    </row>
    <row r="162" spans="1:27" x14ac:dyDescent="0.2">
      <c r="A162" s="19">
        <f t="shared" si="15"/>
        <v>1</v>
      </c>
      <c r="B162" s="95">
        <f t="shared" si="18"/>
        <v>158</v>
      </c>
      <c r="C162" s="95" t="s">
        <v>10355</v>
      </c>
      <c r="D162" s="28" t="s">
        <v>545</v>
      </c>
      <c r="E162" s="95" t="s">
        <v>12444</v>
      </c>
      <c r="F162" s="182">
        <v>1</v>
      </c>
      <c r="G162" s="95" t="s">
        <v>729</v>
      </c>
      <c r="H162" s="199">
        <f>VLOOKUP(G162,BARRAS!$C$5:$E$553,2,0)</f>
        <v>2089999530132</v>
      </c>
      <c r="I162" s="95">
        <v>0</v>
      </c>
      <c r="J162" s="204">
        <v>0</v>
      </c>
      <c r="K162" s="95">
        <v>0</v>
      </c>
      <c r="L162" s="95" t="s">
        <v>8423</v>
      </c>
      <c r="M162" s="95" t="s">
        <v>8423</v>
      </c>
      <c r="N162" s="95" t="s">
        <v>545</v>
      </c>
      <c r="O162" s="95" t="s">
        <v>7984</v>
      </c>
      <c r="P162" s="95"/>
      <c r="Q162" s="95"/>
      <c r="R162" s="95" t="str">
        <f>IF(L162="R",VLOOKUP(G162,BARRAS!$C$5:$E$233,3,0),IF(L162="L",VLOOKUP(G162,BARRAS!$C$5:$E$233,3,0),""))</f>
        <v/>
      </c>
      <c r="S162" s="95">
        <f t="shared" si="16"/>
        <v>0</v>
      </c>
      <c r="T162" s="95"/>
      <c r="U162" s="95" t="str">
        <f t="shared" si="17"/>
        <v/>
      </c>
      <c r="V162" s="95"/>
      <c r="W162" s="95"/>
      <c r="X162" s="95"/>
      <c r="Y162" s="95"/>
      <c r="Z162" s="95"/>
      <c r="AA162" s="95" t="str">
        <f t="shared" si="19"/>
        <v>FRONTEL</v>
      </c>
    </row>
    <row r="163" spans="1:27" x14ac:dyDescent="0.2">
      <c r="A163" s="19">
        <f t="shared" si="15"/>
        <v>1</v>
      </c>
      <c r="B163" s="95">
        <f t="shared" si="18"/>
        <v>159</v>
      </c>
      <c r="C163" s="95" t="s">
        <v>9409</v>
      </c>
      <c r="D163" s="28" t="s">
        <v>545</v>
      </c>
      <c r="E163" s="95" t="s">
        <v>12446</v>
      </c>
      <c r="F163" s="182">
        <v>1</v>
      </c>
      <c r="G163" s="95" t="s">
        <v>729</v>
      </c>
      <c r="H163" s="199">
        <f>VLOOKUP(G163,BARRAS!$C$5:$E$553,2,0)</f>
        <v>2089999530132</v>
      </c>
      <c r="I163" s="95">
        <v>0</v>
      </c>
      <c r="J163" s="204">
        <v>0</v>
      </c>
      <c r="K163" s="95">
        <v>0</v>
      </c>
      <c r="L163" s="95" t="s">
        <v>8423</v>
      </c>
      <c r="M163" s="95" t="s">
        <v>8423</v>
      </c>
      <c r="N163" s="95" t="s">
        <v>545</v>
      </c>
      <c r="O163" s="95" t="s">
        <v>7984</v>
      </c>
      <c r="P163" s="95"/>
      <c r="Q163" s="95"/>
      <c r="R163" s="95" t="str">
        <f>IF(L163="R",VLOOKUP(G163,BARRAS!$C$5:$E$233,3,0),IF(L163="L",VLOOKUP(G163,BARRAS!$C$5:$E$233,3,0),""))</f>
        <v/>
      </c>
      <c r="S163" s="95">
        <f t="shared" si="16"/>
        <v>0</v>
      </c>
      <c r="T163" s="95"/>
      <c r="U163" s="95" t="str">
        <f t="shared" si="17"/>
        <v/>
      </c>
      <c r="V163" s="95"/>
      <c r="W163" s="95"/>
      <c r="X163" s="95"/>
      <c r="Y163" s="95"/>
      <c r="Z163" s="95">
        <v>0</v>
      </c>
      <c r="AA163" s="95" t="str">
        <f t="shared" si="19"/>
        <v>FRONTEL</v>
      </c>
    </row>
    <row r="164" spans="1:27" x14ac:dyDescent="0.2">
      <c r="A164" s="19">
        <f t="shared" si="15"/>
        <v>1</v>
      </c>
      <c r="B164" s="95">
        <f t="shared" si="18"/>
        <v>160</v>
      </c>
      <c r="C164" s="95" t="s">
        <v>12160</v>
      </c>
      <c r="D164" s="28" t="s">
        <v>8365</v>
      </c>
      <c r="E164" s="95" t="s">
        <v>12448</v>
      </c>
      <c r="F164" s="182">
        <v>1</v>
      </c>
      <c r="G164" s="95" t="s">
        <v>729</v>
      </c>
      <c r="H164" s="199">
        <f>VLOOKUP(G164,BARRAS!$C$5:$E$553,2,0)</f>
        <v>2089999530132</v>
      </c>
      <c r="I164" s="95">
        <v>0</v>
      </c>
      <c r="J164" s="204">
        <v>0</v>
      </c>
      <c r="K164" s="95">
        <v>0</v>
      </c>
      <c r="L164" s="95" t="s">
        <v>8423</v>
      </c>
      <c r="M164" s="95" t="s">
        <v>8423</v>
      </c>
      <c r="N164" s="95" t="s">
        <v>8365</v>
      </c>
      <c r="O164" s="95" t="s">
        <v>7984</v>
      </c>
      <c r="P164" s="95"/>
      <c r="Q164" s="95"/>
      <c r="R164" s="95" t="str">
        <f>IF(L164="R",VLOOKUP(G164,BARRAS!$C$5:$E$233,3,0),IF(L164="L",VLOOKUP(G164,BARRAS!$C$5:$E$233,3,0),""))</f>
        <v/>
      </c>
      <c r="S164" s="95">
        <f t="shared" si="16"/>
        <v>0</v>
      </c>
      <c r="T164" s="95"/>
      <c r="U164" s="95" t="str">
        <f t="shared" si="17"/>
        <v/>
      </c>
      <c r="V164" s="95"/>
      <c r="W164" s="95"/>
      <c r="X164" s="95"/>
      <c r="Y164" s="95"/>
      <c r="Z164" s="95"/>
      <c r="AA164" s="95" t="str">
        <f t="shared" si="19"/>
        <v>FRONTEL</v>
      </c>
    </row>
    <row r="165" spans="1:27" x14ac:dyDescent="0.2">
      <c r="A165" s="19">
        <f t="shared" si="15"/>
        <v>1</v>
      </c>
      <c r="B165" s="95">
        <f t="shared" si="18"/>
        <v>161</v>
      </c>
      <c r="C165" s="95" t="s">
        <v>12001</v>
      </c>
      <c r="D165" s="28" t="s">
        <v>8365</v>
      </c>
      <c r="E165" s="95" t="s">
        <v>12447</v>
      </c>
      <c r="F165" s="182">
        <v>1</v>
      </c>
      <c r="G165" s="95" t="s">
        <v>729</v>
      </c>
      <c r="H165" s="199">
        <f>VLOOKUP(G165,BARRAS!$C$5:$E$553,2,0)</f>
        <v>2089999530132</v>
      </c>
      <c r="I165" s="95">
        <v>0</v>
      </c>
      <c r="J165" s="204">
        <v>0</v>
      </c>
      <c r="K165" s="95">
        <v>0</v>
      </c>
      <c r="L165" s="95" t="s">
        <v>8423</v>
      </c>
      <c r="M165" s="95" t="s">
        <v>8423</v>
      </c>
      <c r="N165" s="95" t="s">
        <v>8365</v>
      </c>
      <c r="O165" s="95" t="s">
        <v>7984</v>
      </c>
      <c r="P165" s="95"/>
      <c r="Q165" s="95"/>
      <c r="R165" s="95" t="str">
        <f>IF(L165="R",VLOOKUP(G165,BARRAS!$C$5:$E$233,3,0),IF(L165="L",VLOOKUP(G165,BARRAS!$C$5:$E$233,3,0),""))</f>
        <v/>
      </c>
      <c r="S165" s="95">
        <f t="shared" si="16"/>
        <v>0</v>
      </c>
      <c r="T165" s="95"/>
      <c r="U165" s="95" t="str">
        <f t="shared" si="17"/>
        <v/>
      </c>
      <c r="V165" s="95"/>
      <c r="W165" s="95"/>
      <c r="X165" s="95"/>
      <c r="Y165" s="95" t="str">
        <f>+IF(P165="","No","Sí")</f>
        <v>No</v>
      </c>
      <c r="Z165" s="95">
        <v>0</v>
      </c>
      <c r="AA165" s="95" t="str">
        <f t="shared" si="19"/>
        <v>FRONTEL</v>
      </c>
    </row>
    <row r="166" spans="1:27" x14ac:dyDescent="0.2">
      <c r="A166" s="19">
        <f t="shared" si="15"/>
        <v>1</v>
      </c>
      <c r="B166" s="95">
        <f t="shared" si="18"/>
        <v>162</v>
      </c>
      <c r="C166" s="95" t="s">
        <v>9410</v>
      </c>
      <c r="D166" s="28" t="s">
        <v>545</v>
      </c>
      <c r="E166" s="95" t="s">
        <v>12449</v>
      </c>
      <c r="F166" s="182">
        <v>1</v>
      </c>
      <c r="G166" s="95" t="s">
        <v>729</v>
      </c>
      <c r="H166" s="199">
        <f>VLOOKUP(G166,BARRAS!$C$5:$E$553,2,0)</f>
        <v>2089999530132</v>
      </c>
      <c r="I166" s="95">
        <v>0</v>
      </c>
      <c r="J166" s="204">
        <v>0</v>
      </c>
      <c r="K166" s="95">
        <v>0</v>
      </c>
      <c r="L166" s="95" t="s">
        <v>8423</v>
      </c>
      <c r="M166" s="95" t="s">
        <v>8423</v>
      </c>
      <c r="N166" s="95" t="s">
        <v>545</v>
      </c>
      <c r="O166" s="95" t="s">
        <v>7984</v>
      </c>
      <c r="P166" s="95"/>
      <c r="Q166" s="95"/>
      <c r="R166" s="95" t="str">
        <f>IF(L166="R",VLOOKUP(G166,BARRAS!$C$5:$E$233,3,0),IF(L166="L",VLOOKUP(G166,BARRAS!$C$5:$E$233,3,0),""))</f>
        <v/>
      </c>
      <c r="S166" s="95">
        <f t="shared" si="16"/>
        <v>0</v>
      </c>
      <c r="T166" s="95"/>
      <c r="U166" s="95" t="str">
        <f t="shared" si="17"/>
        <v/>
      </c>
      <c r="V166" s="95"/>
      <c r="W166" s="95"/>
      <c r="X166" s="95"/>
      <c r="Y166" s="95"/>
      <c r="Z166" s="95">
        <v>0</v>
      </c>
      <c r="AA166" s="95" t="str">
        <f t="shared" si="19"/>
        <v>FRONTEL</v>
      </c>
    </row>
    <row r="167" spans="1:27" x14ac:dyDescent="0.2">
      <c r="A167" s="19">
        <f t="shared" si="15"/>
        <v>1</v>
      </c>
      <c r="B167" s="95">
        <f t="shared" si="18"/>
        <v>163</v>
      </c>
      <c r="C167" s="95" t="s">
        <v>9681</v>
      </c>
      <c r="D167" s="28" t="s">
        <v>545</v>
      </c>
      <c r="E167" s="95" t="s">
        <v>12449</v>
      </c>
      <c r="F167" s="182">
        <v>1</v>
      </c>
      <c r="G167" s="95" t="s">
        <v>729</v>
      </c>
      <c r="H167" s="199">
        <f>VLOOKUP(G167,BARRAS!$C$5:$E$553,2,0)</f>
        <v>2089999530132</v>
      </c>
      <c r="I167" s="95">
        <v>0</v>
      </c>
      <c r="J167" s="204">
        <v>0</v>
      </c>
      <c r="K167" s="95">
        <v>0</v>
      </c>
      <c r="L167" s="95" t="s">
        <v>8423</v>
      </c>
      <c r="M167" s="95" t="s">
        <v>8423</v>
      </c>
      <c r="N167" s="95" t="s">
        <v>545</v>
      </c>
      <c r="O167" s="95" t="s">
        <v>7984</v>
      </c>
      <c r="P167" s="95"/>
      <c r="Q167" s="95"/>
      <c r="R167" s="95" t="str">
        <f>IF(L167="R",VLOOKUP(G167,BARRAS!$C$5:$E$233,3,0),IF(L167="L",VLOOKUP(G167,BARRAS!$C$5:$E$233,3,0),""))</f>
        <v/>
      </c>
      <c r="S167" s="95">
        <f t="shared" si="16"/>
        <v>0</v>
      </c>
      <c r="T167" s="95"/>
      <c r="U167" s="95" t="str">
        <f t="shared" si="17"/>
        <v/>
      </c>
      <c r="V167" s="95"/>
      <c r="W167" s="95"/>
      <c r="X167" s="95"/>
      <c r="Y167" s="95"/>
      <c r="Z167" s="95">
        <v>0</v>
      </c>
      <c r="AA167" s="95" t="str">
        <f t="shared" si="19"/>
        <v>FRONTEL</v>
      </c>
    </row>
    <row r="168" spans="1:27" x14ac:dyDescent="0.2">
      <c r="A168" s="19">
        <f t="shared" si="15"/>
        <v>1</v>
      </c>
      <c r="B168" s="95">
        <f t="shared" si="18"/>
        <v>164</v>
      </c>
      <c r="C168" s="95" t="s">
        <v>9682</v>
      </c>
      <c r="D168" s="28" t="s">
        <v>545</v>
      </c>
      <c r="E168" s="95" t="s">
        <v>12449</v>
      </c>
      <c r="F168" s="182">
        <v>1</v>
      </c>
      <c r="G168" s="95" t="s">
        <v>729</v>
      </c>
      <c r="H168" s="199">
        <f>VLOOKUP(G168,BARRAS!$C$5:$E$553,2,0)</f>
        <v>2089999530132</v>
      </c>
      <c r="I168" s="95">
        <v>0</v>
      </c>
      <c r="J168" s="204">
        <v>0</v>
      </c>
      <c r="K168" s="95">
        <v>0</v>
      </c>
      <c r="L168" s="95" t="s">
        <v>8423</v>
      </c>
      <c r="M168" s="95" t="s">
        <v>8423</v>
      </c>
      <c r="N168" s="95" t="s">
        <v>545</v>
      </c>
      <c r="O168" s="95" t="s">
        <v>7984</v>
      </c>
      <c r="P168" s="95"/>
      <c r="Q168" s="95"/>
      <c r="R168" s="95" t="str">
        <f>IF(L168="R",VLOOKUP(G168,BARRAS!$C$5:$E$233,3,0),IF(L168="L",VLOOKUP(G168,BARRAS!$C$5:$E$233,3,0),""))</f>
        <v/>
      </c>
      <c r="S168" s="95">
        <f t="shared" si="16"/>
        <v>0</v>
      </c>
      <c r="T168" s="95"/>
      <c r="U168" s="95" t="str">
        <f t="shared" si="17"/>
        <v/>
      </c>
      <c r="V168" s="95"/>
      <c r="W168" s="95"/>
      <c r="X168" s="95"/>
      <c r="Y168" s="95"/>
      <c r="Z168" s="95">
        <v>0</v>
      </c>
      <c r="AA168" s="95" t="str">
        <f t="shared" si="19"/>
        <v>FRONTEL</v>
      </c>
    </row>
    <row r="169" spans="1:27" x14ac:dyDescent="0.2">
      <c r="A169" s="19">
        <f t="shared" si="15"/>
        <v>1</v>
      </c>
      <c r="B169" s="95">
        <f t="shared" si="18"/>
        <v>165</v>
      </c>
      <c r="C169" s="95" t="s">
        <v>10357</v>
      </c>
      <c r="D169" s="28" t="s">
        <v>545</v>
      </c>
      <c r="E169" s="95" t="s">
        <v>12450</v>
      </c>
      <c r="F169" s="182">
        <v>1</v>
      </c>
      <c r="G169" s="95" t="s">
        <v>729</v>
      </c>
      <c r="H169" s="199">
        <f>VLOOKUP(G169,BARRAS!$C$5:$E$553,2,0)</f>
        <v>2089999530132</v>
      </c>
      <c r="I169" s="95">
        <v>0</v>
      </c>
      <c r="J169" s="204">
        <v>0</v>
      </c>
      <c r="K169" s="95">
        <v>0</v>
      </c>
      <c r="L169" s="95" t="s">
        <v>8423</v>
      </c>
      <c r="M169" s="95" t="s">
        <v>8423</v>
      </c>
      <c r="N169" s="95" t="s">
        <v>545</v>
      </c>
      <c r="O169" s="95" t="s">
        <v>7984</v>
      </c>
      <c r="P169" s="95"/>
      <c r="Q169" s="95"/>
      <c r="R169" s="95" t="str">
        <f>IF(L169="R",VLOOKUP(G169,BARRAS!$C$5:$E$233,3,0),IF(L169="L",VLOOKUP(G169,BARRAS!$C$5:$E$233,3,0),""))</f>
        <v/>
      </c>
      <c r="S169" s="95">
        <f t="shared" si="16"/>
        <v>0</v>
      </c>
      <c r="T169" s="95"/>
      <c r="U169" s="95" t="str">
        <f t="shared" si="17"/>
        <v/>
      </c>
      <c r="V169" s="95"/>
      <c r="W169" s="95"/>
      <c r="X169" s="95"/>
      <c r="Y169" s="95"/>
      <c r="Z169" s="95"/>
      <c r="AA169" s="95" t="str">
        <f t="shared" si="19"/>
        <v>FRONTEL</v>
      </c>
    </row>
    <row r="170" spans="1:27" x14ac:dyDescent="0.2">
      <c r="A170" s="19">
        <f t="shared" si="15"/>
        <v>1</v>
      </c>
      <c r="B170" s="95">
        <f t="shared" si="18"/>
        <v>166</v>
      </c>
      <c r="C170" s="95" t="s">
        <v>12161</v>
      </c>
      <c r="D170" s="28" t="s">
        <v>8365</v>
      </c>
      <c r="E170" s="95" t="s">
        <v>12451</v>
      </c>
      <c r="F170" s="182">
        <v>1</v>
      </c>
      <c r="G170" s="95" t="s">
        <v>729</v>
      </c>
      <c r="H170" s="199">
        <f>VLOOKUP(G170,BARRAS!$C$5:$E$553,2,0)</f>
        <v>2089999530132</v>
      </c>
      <c r="I170" s="95">
        <v>0</v>
      </c>
      <c r="J170" s="204">
        <v>0</v>
      </c>
      <c r="K170" s="95">
        <v>0</v>
      </c>
      <c r="L170" s="95" t="s">
        <v>8423</v>
      </c>
      <c r="M170" s="95" t="s">
        <v>8423</v>
      </c>
      <c r="N170" s="95" t="s">
        <v>8365</v>
      </c>
      <c r="O170" s="95" t="s">
        <v>7984</v>
      </c>
      <c r="P170" s="95"/>
      <c r="Q170" s="95"/>
      <c r="R170" s="95" t="str">
        <f>IF(L170="R",VLOOKUP(G170,BARRAS!$C$5:$E$233,3,0),IF(L170="L",VLOOKUP(G170,BARRAS!$C$5:$E$233,3,0),""))</f>
        <v/>
      </c>
      <c r="S170" s="95">
        <f t="shared" si="16"/>
        <v>0</v>
      </c>
      <c r="T170" s="95"/>
      <c r="U170" s="95" t="str">
        <f t="shared" si="17"/>
        <v/>
      </c>
      <c r="V170" s="95"/>
      <c r="W170" s="95"/>
      <c r="X170" s="95"/>
      <c r="Y170" s="95"/>
      <c r="Z170" s="95"/>
      <c r="AA170" s="95" t="str">
        <f t="shared" si="19"/>
        <v>FRONTEL</v>
      </c>
    </row>
    <row r="171" spans="1:27" x14ac:dyDescent="0.2">
      <c r="A171" s="19">
        <f t="shared" si="15"/>
        <v>1</v>
      </c>
      <c r="B171" s="95">
        <f t="shared" si="18"/>
        <v>167</v>
      </c>
      <c r="C171" s="95" t="s">
        <v>12162</v>
      </c>
      <c r="D171" s="28" t="s">
        <v>8365</v>
      </c>
      <c r="E171" s="95" t="s">
        <v>12451</v>
      </c>
      <c r="F171" s="182">
        <v>1</v>
      </c>
      <c r="G171" s="95" t="s">
        <v>729</v>
      </c>
      <c r="H171" s="199">
        <f>VLOOKUP(G171,BARRAS!$C$5:$E$553,2,0)</f>
        <v>2089999530132</v>
      </c>
      <c r="I171" s="95">
        <v>0</v>
      </c>
      <c r="J171" s="204">
        <v>0</v>
      </c>
      <c r="K171" s="95">
        <v>0</v>
      </c>
      <c r="L171" s="95" t="s">
        <v>8423</v>
      </c>
      <c r="M171" s="95" t="s">
        <v>8423</v>
      </c>
      <c r="N171" s="95" t="s">
        <v>8365</v>
      </c>
      <c r="O171" s="95" t="s">
        <v>7984</v>
      </c>
      <c r="P171" s="95"/>
      <c r="Q171" s="95"/>
      <c r="R171" s="95" t="str">
        <f>IF(L171="R",VLOOKUP(G171,BARRAS!$C$5:$E$233,3,0),IF(L171="L",VLOOKUP(G171,BARRAS!$C$5:$E$233,3,0),""))</f>
        <v/>
      </c>
      <c r="S171" s="95">
        <f t="shared" si="16"/>
        <v>0</v>
      </c>
      <c r="T171" s="95"/>
      <c r="U171" s="95" t="str">
        <f t="shared" si="17"/>
        <v/>
      </c>
      <c r="V171" s="95"/>
      <c r="W171" s="95"/>
      <c r="X171" s="95"/>
      <c r="Y171" s="95"/>
      <c r="Z171" s="95"/>
      <c r="AA171" s="95" t="str">
        <f t="shared" si="19"/>
        <v>FRONTEL</v>
      </c>
    </row>
    <row r="172" spans="1:27" x14ac:dyDescent="0.2">
      <c r="A172" s="19">
        <f t="shared" si="15"/>
        <v>1</v>
      </c>
      <c r="B172" s="95">
        <f t="shared" si="18"/>
        <v>168</v>
      </c>
      <c r="C172" s="95" t="s">
        <v>9331</v>
      </c>
      <c r="D172" s="28" t="s">
        <v>545</v>
      </c>
      <c r="E172" s="95" t="s">
        <v>9345</v>
      </c>
      <c r="F172" s="182">
        <v>1</v>
      </c>
      <c r="G172" s="95" t="s">
        <v>729</v>
      </c>
      <c r="H172" s="199">
        <f>VLOOKUP(G172,BARRAS!$C$5:$E$553,2,0)</f>
        <v>2089999530132</v>
      </c>
      <c r="I172" s="95">
        <v>0</v>
      </c>
      <c r="J172" s="204">
        <v>0</v>
      </c>
      <c r="K172" s="95">
        <v>0</v>
      </c>
      <c r="L172" s="95" t="s">
        <v>8423</v>
      </c>
      <c r="M172" s="95" t="s">
        <v>8423</v>
      </c>
      <c r="N172" s="95" t="s">
        <v>545</v>
      </c>
      <c r="O172" s="95" t="s">
        <v>7984</v>
      </c>
      <c r="P172" s="95"/>
      <c r="Q172" s="95"/>
      <c r="R172" s="95" t="str">
        <f>IF(L172="R",VLOOKUP(G172,BARRAS!$C$5:$E$233,3,0),IF(L172="L",VLOOKUP(G172,BARRAS!$C$5:$E$233,3,0),""))</f>
        <v/>
      </c>
      <c r="S172" s="95">
        <f t="shared" si="16"/>
        <v>0</v>
      </c>
      <c r="T172" s="95"/>
      <c r="U172" s="95" t="str">
        <f t="shared" si="17"/>
        <v/>
      </c>
      <c r="V172" s="95"/>
      <c r="W172" s="95"/>
      <c r="X172" s="95"/>
      <c r="Y172" s="95"/>
      <c r="Z172" s="95">
        <v>0</v>
      </c>
      <c r="AA172" s="95" t="str">
        <f t="shared" si="19"/>
        <v>FRONTEL</v>
      </c>
    </row>
    <row r="173" spans="1:27" x14ac:dyDescent="0.2">
      <c r="A173" s="19">
        <f t="shared" si="15"/>
        <v>1</v>
      </c>
      <c r="B173" s="95">
        <f t="shared" si="18"/>
        <v>169</v>
      </c>
      <c r="C173" s="95" t="s">
        <v>8874</v>
      </c>
      <c r="D173" s="28" t="s">
        <v>8365</v>
      </c>
      <c r="E173" s="95" t="s">
        <v>8444</v>
      </c>
      <c r="F173" s="182">
        <v>1</v>
      </c>
      <c r="G173" s="95" t="s">
        <v>729</v>
      </c>
      <c r="H173" s="199">
        <f>VLOOKUP(G173,BARRAS!$C$5:$E$553,2,0)</f>
        <v>2089999530132</v>
      </c>
      <c r="I173" s="95">
        <v>0</v>
      </c>
      <c r="J173" s="204">
        <v>0</v>
      </c>
      <c r="K173" s="95">
        <v>0</v>
      </c>
      <c r="L173" s="95" t="s">
        <v>8423</v>
      </c>
      <c r="M173" s="95" t="s">
        <v>8423</v>
      </c>
      <c r="N173" s="95" t="s">
        <v>8365</v>
      </c>
      <c r="O173" s="95" t="s">
        <v>7984</v>
      </c>
      <c r="P173" s="95"/>
      <c r="Q173" s="95"/>
      <c r="R173" s="95" t="str">
        <f>IF(L173="R",VLOOKUP(G173,BARRAS!$C$5:$E$233,3,0),IF(L173="L",VLOOKUP(G173,BARRAS!$C$5:$E$233,3,0),""))</f>
        <v/>
      </c>
      <c r="S173" s="95">
        <f t="shared" si="16"/>
        <v>0</v>
      </c>
      <c r="T173" s="95"/>
      <c r="U173" s="95" t="str">
        <f t="shared" si="17"/>
        <v/>
      </c>
      <c r="V173" s="95"/>
      <c r="W173" s="95"/>
      <c r="X173" s="95" t="s">
        <v>8444</v>
      </c>
      <c r="Y173" s="95" t="str">
        <f>+IF(P173="","No","Sí")</f>
        <v>No</v>
      </c>
      <c r="Z173" s="95">
        <v>0</v>
      </c>
      <c r="AA173" s="95" t="str">
        <f t="shared" si="19"/>
        <v>FRONTEL</v>
      </c>
    </row>
    <row r="174" spans="1:27" x14ac:dyDescent="0.2">
      <c r="A174" s="19">
        <f t="shared" si="15"/>
        <v>1</v>
      </c>
      <c r="B174" s="95">
        <f t="shared" si="18"/>
        <v>170</v>
      </c>
      <c r="C174" s="95" t="s">
        <v>14013</v>
      </c>
      <c r="D174" s="28" t="s">
        <v>13087</v>
      </c>
      <c r="E174" s="95" t="s">
        <v>14014</v>
      </c>
      <c r="F174" s="182">
        <v>1</v>
      </c>
      <c r="G174" s="95" t="s">
        <v>729</v>
      </c>
      <c r="H174" s="199">
        <f>VLOOKUP(G174,BARRAS!$C$5:$E$553,2,0)</f>
        <v>2089999530132</v>
      </c>
      <c r="I174" s="95">
        <v>0</v>
      </c>
      <c r="J174" s="204">
        <v>0</v>
      </c>
      <c r="K174" s="95">
        <v>0</v>
      </c>
      <c r="L174" s="95" t="s">
        <v>8423</v>
      </c>
      <c r="M174" s="95" t="s">
        <v>8423</v>
      </c>
      <c r="N174" s="28" t="s">
        <v>13087</v>
      </c>
      <c r="O174" s="95" t="s">
        <v>7984</v>
      </c>
      <c r="P174" s="95"/>
      <c r="Q174" s="95"/>
      <c r="R174" s="95"/>
      <c r="S174" s="95">
        <f t="shared" si="16"/>
        <v>0</v>
      </c>
      <c r="T174" s="95"/>
      <c r="U174" s="95" t="str">
        <f t="shared" si="17"/>
        <v/>
      </c>
      <c r="V174" s="95"/>
      <c r="W174" s="95"/>
      <c r="X174" s="95"/>
      <c r="Y174" s="95"/>
      <c r="Z174" s="95"/>
      <c r="AA174" s="95" t="str">
        <f t="shared" si="19"/>
        <v>FRONTEL</v>
      </c>
    </row>
    <row r="175" spans="1:27" x14ac:dyDescent="0.2">
      <c r="A175" s="230">
        <f t="shared" si="15"/>
        <v>1</v>
      </c>
      <c r="B175" s="95">
        <f t="shared" si="18"/>
        <v>171</v>
      </c>
      <c r="C175" s="95" t="s">
        <v>14637</v>
      </c>
      <c r="D175" s="28" t="s">
        <v>12114</v>
      </c>
      <c r="E175" s="95" t="s">
        <v>12118</v>
      </c>
      <c r="F175" s="182">
        <v>1</v>
      </c>
      <c r="G175" s="95" t="s">
        <v>729</v>
      </c>
      <c r="H175" s="199">
        <f>VLOOKUP(G175,BARRAS!$C$5:$E$553,2,0)</f>
        <v>2089999530132</v>
      </c>
      <c r="I175" s="95">
        <v>0</v>
      </c>
      <c r="J175" s="204">
        <v>0</v>
      </c>
      <c r="K175" s="95">
        <v>0</v>
      </c>
      <c r="L175" s="28" t="s">
        <v>747</v>
      </c>
      <c r="M175" s="28" t="s">
        <v>747</v>
      </c>
      <c r="N175" s="28" t="s">
        <v>12114</v>
      </c>
      <c r="O175" s="95" t="s">
        <v>7984</v>
      </c>
      <c r="P175" s="95"/>
      <c r="Q175" s="95"/>
      <c r="R175" s="95"/>
      <c r="S175" s="95">
        <f t="shared" si="16"/>
        <v>1</v>
      </c>
      <c r="T175" s="95"/>
      <c r="U175" s="95" t="str">
        <f t="shared" si="17"/>
        <v>PMGD</v>
      </c>
      <c r="V175" s="95"/>
      <c r="W175" s="95"/>
      <c r="X175" s="95"/>
      <c r="Y175" s="95"/>
      <c r="Z175" s="95"/>
      <c r="AA175" s="95" t="str">
        <f t="shared" si="19"/>
        <v>FRONTEL</v>
      </c>
    </row>
    <row r="176" spans="1:27" x14ac:dyDescent="0.2">
      <c r="A176" s="230">
        <f t="shared" si="15"/>
        <v>1</v>
      </c>
      <c r="B176" s="95">
        <f t="shared" si="18"/>
        <v>172</v>
      </c>
      <c r="C176" s="95" t="s">
        <v>14638</v>
      </c>
      <c r="D176" s="28" t="s">
        <v>12114</v>
      </c>
      <c r="E176" s="95" t="s">
        <v>12115</v>
      </c>
      <c r="F176" s="182">
        <v>1</v>
      </c>
      <c r="G176" s="95" t="s">
        <v>729</v>
      </c>
      <c r="H176" s="199">
        <f>VLOOKUP(G176,BARRAS!$C$5:$E$553,2,0)</f>
        <v>2089999530132</v>
      </c>
      <c r="I176" s="95">
        <v>0</v>
      </c>
      <c r="J176" s="204">
        <v>0</v>
      </c>
      <c r="K176" s="95">
        <v>0</v>
      </c>
      <c r="L176" s="28" t="s">
        <v>747</v>
      </c>
      <c r="M176" s="28" t="s">
        <v>747</v>
      </c>
      <c r="N176" s="28" t="s">
        <v>12114</v>
      </c>
      <c r="O176" s="95" t="s">
        <v>7984</v>
      </c>
      <c r="P176" s="95"/>
      <c r="Q176" s="95"/>
      <c r="R176" s="95"/>
      <c r="S176" s="95">
        <f t="shared" si="16"/>
        <v>1</v>
      </c>
      <c r="T176" s="95"/>
      <c r="U176" s="95" t="str">
        <f t="shared" si="17"/>
        <v>PMGD</v>
      </c>
      <c r="V176" s="95"/>
      <c r="W176" s="95"/>
      <c r="X176" s="95"/>
      <c r="Y176" s="95"/>
      <c r="Z176" s="95"/>
      <c r="AA176" s="95" t="str">
        <f t="shared" si="19"/>
        <v>FRONTEL</v>
      </c>
    </row>
    <row r="177" spans="1:27" x14ac:dyDescent="0.2">
      <c r="A177" s="230">
        <f t="shared" si="15"/>
        <v>1</v>
      </c>
      <c r="B177" s="95">
        <f t="shared" si="18"/>
        <v>173</v>
      </c>
      <c r="C177" s="95" t="s">
        <v>14639</v>
      </c>
      <c r="D177" s="28" t="s">
        <v>3031</v>
      </c>
      <c r="E177" s="95" t="s">
        <v>14642</v>
      </c>
      <c r="F177" s="182">
        <v>1</v>
      </c>
      <c r="G177" s="95" t="s">
        <v>729</v>
      </c>
      <c r="H177" s="199">
        <f>VLOOKUP(G177,BARRAS!$C$5:$E$553,2,0)</f>
        <v>2089999530132</v>
      </c>
      <c r="I177" s="95">
        <v>0</v>
      </c>
      <c r="J177" s="204">
        <v>0</v>
      </c>
      <c r="K177" s="95">
        <v>0</v>
      </c>
      <c r="L177" s="28" t="s">
        <v>747</v>
      </c>
      <c r="M177" s="28" t="s">
        <v>747</v>
      </c>
      <c r="N177" s="28" t="s">
        <v>3031</v>
      </c>
      <c r="O177" s="95" t="s">
        <v>7984</v>
      </c>
      <c r="P177" s="95"/>
      <c r="Q177" s="95"/>
      <c r="R177" s="95"/>
      <c r="S177" s="95">
        <f t="shared" si="16"/>
        <v>0</v>
      </c>
      <c r="T177" s="95"/>
      <c r="U177" s="95" t="str">
        <f t="shared" si="17"/>
        <v>DIES</v>
      </c>
      <c r="V177" s="95"/>
      <c r="W177" s="95"/>
      <c r="X177" s="95"/>
      <c r="Y177" s="95"/>
      <c r="Z177" s="95"/>
      <c r="AA177" s="95" t="str">
        <f t="shared" si="19"/>
        <v>FRONTEL</v>
      </c>
    </row>
    <row r="178" spans="1:27" x14ac:dyDescent="0.2">
      <c r="A178" s="230">
        <f t="shared" si="15"/>
        <v>1</v>
      </c>
      <c r="B178" s="95">
        <f t="shared" si="18"/>
        <v>174</v>
      </c>
      <c r="C178" s="95" t="s">
        <v>14640</v>
      </c>
      <c r="D178" s="28" t="s">
        <v>3031</v>
      </c>
      <c r="E178" s="95" t="s">
        <v>14643</v>
      </c>
      <c r="F178" s="182">
        <v>1</v>
      </c>
      <c r="G178" s="95" t="s">
        <v>729</v>
      </c>
      <c r="H178" s="199">
        <f>VLOOKUP(G178,BARRAS!$C$5:$E$553,2,0)</f>
        <v>2089999530132</v>
      </c>
      <c r="I178" s="95">
        <v>0</v>
      </c>
      <c r="J178" s="204">
        <v>0</v>
      </c>
      <c r="K178" s="95">
        <v>0</v>
      </c>
      <c r="L178" s="28" t="s">
        <v>747</v>
      </c>
      <c r="M178" s="28" t="s">
        <v>747</v>
      </c>
      <c r="N178" s="28" t="s">
        <v>3031</v>
      </c>
      <c r="O178" s="95" t="s">
        <v>7984</v>
      </c>
      <c r="P178" s="95"/>
      <c r="Q178" s="95"/>
      <c r="R178" s="95"/>
      <c r="S178" s="95">
        <f t="shared" si="16"/>
        <v>0</v>
      </c>
      <c r="T178" s="95"/>
      <c r="U178" s="95" t="str">
        <f t="shared" si="17"/>
        <v>DIES</v>
      </c>
      <c r="V178" s="95"/>
      <c r="W178" s="95"/>
      <c r="X178" s="95"/>
      <c r="Y178" s="95"/>
      <c r="Z178" s="95"/>
      <c r="AA178" s="95" t="str">
        <f t="shared" si="19"/>
        <v>FRONTEL</v>
      </c>
    </row>
    <row r="179" spans="1:27" x14ac:dyDescent="0.2">
      <c r="A179" s="230">
        <f t="shared" si="15"/>
        <v>1</v>
      </c>
      <c r="B179" s="95">
        <f t="shared" si="18"/>
        <v>175</v>
      </c>
      <c r="C179" s="95" t="s">
        <v>14641</v>
      </c>
      <c r="D179" s="28" t="s">
        <v>13087</v>
      </c>
      <c r="E179" s="95" t="s">
        <v>8749</v>
      </c>
      <c r="F179" s="182">
        <v>1</v>
      </c>
      <c r="G179" s="95" t="s">
        <v>729</v>
      </c>
      <c r="H179" s="199">
        <f>VLOOKUP(G179,BARRAS!$C$5:$E$553,2,0)</f>
        <v>2089999530132</v>
      </c>
      <c r="I179" s="95">
        <v>0</v>
      </c>
      <c r="J179" s="204">
        <v>0</v>
      </c>
      <c r="K179" s="95">
        <v>0</v>
      </c>
      <c r="L179" s="28" t="s">
        <v>8423</v>
      </c>
      <c r="M179" s="28" t="s">
        <v>8423</v>
      </c>
      <c r="N179" s="28" t="s">
        <v>13087</v>
      </c>
      <c r="O179" s="95" t="s">
        <v>7984</v>
      </c>
      <c r="P179" s="95"/>
      <c r="Q179" s="95"/>
      <c r="R179" s="95"/>
      <c r="S179" s="95">
        <f t="shared" si="16"/>
        <v>0</v>
      </c>
      <c r="T179" s="95"/>
      <c r="U179" s="95" t="str">
        <f t="shared" si="17"/>
        <v/>
      </c>
      <c r="V179" s="95"/>
      <c r="W179" s="95"/>
      <c r="X179" s="95"/>
      <c r="Y179" s="95"/>
      <c r="Z179" s="95"/>
      <c r="AA179" s="95" t="str">
        <f t="shared" si="19"/>
        <v>FRONTEL</v>
      </c>
    </row>
    <row r="180" spans="1:27" x14ac:dyDescent="0.2">
      <c r="A180" s="19">
        <f t="shared" si="15"/>
        <v>1</v>
      </c>
      <c r="B180" s="95">
        <f t="shared" si="18"/>
        <v>176</v>
      </c>
      <c r="C180" s="95" t="s">
        <v>8015</v>
      </c>
      <c r="D180" s="28" t="s">
        <v>7985</v>
      </c>
      <c r="E180" s="95" t="s">
        <v>7984</v>
      </c>
      <c r="F180" s="182">
        <v>1</v>
      </c>
      <c r="G180" s="95" t="s">
        <v>729</v>
      </c>
      <c r="H180" s="199">
        <f>VLOOKUP(G180,BARRAS!$C$5:$E$553,2,0)</f>
        <v>2089999530132</v>
      </c>
      <c r="I180" s="95">
        <v>0</v>
      </c>
      <c r="J180" s="204">
        <v>1</v>
      </c>
      <c r="K180" s="95">
        <v>0</v>
      </c>
      <c r="L180" s="95" t="s">
        <v>489</v>
      </c>
      <c r="M180" s="95" t="s">
        <v>489</v>
      </c>
      <c r="N180" s="95" t="s">
        <v>9178</v>
      </c>
      <c r="O180" s="95"/>
      <c r="P180" s="95" t="s">
        <v>7984</v>
      </c>
      <c r="Q180" s="95" t="str">
        <f>IF(L180="R","R",IF(L180="L","L",""))</f>
        <v>R</v>
      </c>
      <c r="R180" s="95" t="str">
        <f>IF(L180="R",VLOOKUP(G180,BARRAS!$C$5:$E$233,3,0),IF(L180="L",VLOOKUP(G180,BARRAS!$C$5:$E$233,3,0),""))</f>
        <v/>
      </c>
      <c r="S180" s="95">
        <f t="shared" si="16"/>
        <v>0</v>
      </c>
      <c r="T180" s="95"/>
      <c r="U180" s="95" t="str">
        <f t="shared" si="17"/>
        <v/>
      </c>
      <c r="V180" s="95">
        <v>0</v>
      </c>
      <c r="W180" s="95"/>
      <c r="X180" s="95"/>
      <c r="Y180" s="95" t="str">
        <f>+IF(P180="","No","Sí")</f>
        <v>Sí</v>
      </c>
      <c r="Z180" s="95">
        <v>0</v>
      </c>
      <c r="AA180" s="95" t="str">
        <f t="shared" si="19"/>
        <v>FRONTEL</v>
      </c>
    </row>
    <row r="181" spans="1:27" x14ac:dyDescent="0.2">
      <c r="A181" s="19">
        <f t="shared" si="15"/>
        <v>1</v>
      </c>
      <c r="B181" s="95">
        <f t="shared" si="18"/>
        <v>177</v>
      </c>
      <c r="C181" s="95" t="s">
        <v>8016</v>
      </c>
      <c r="D181" s="28" t="s">
        <v>7986</v>
      </c>
      <c r="E181" s="95" t="s">
        <v>7984</v>
      </c>
      <c r="F181" s="182">
        <v>1</v>
      </c>
      <c r="G181" s="95" t="s">
        <v>729</v>
      </c>
      <c r="H181" s="199">
        <f>VLOOKUP(G181,BARRAS!$C$5:$E$553,2,0)</f>
        <v>2089999530132</v>
      </c>
      <c r="I181" s="95">
        <v>0</v>
      </c>
      <c r="J181" s="204">
        <v>1</v>
      </c>
      <c r="K181" s="95">
        <v>0</v>
      </c>
      <c r="L181" s="95" t="s">
        <v>489</v>
      </c>
      <c r="M181" s="95" t="s">
        <v>489</v>
      </c>
      <c r="N181" s="95" t="s">
        <v>9178</v>
      </c>
      <c r="O181" s="95"/>
      <c r="P181" s="95" t="s">
        <v>7984</v>
      </c>
      <c r="Q181" s="95" t="str">
        <f>IF(L181="R","R",IF(L181="L","L",""))</f>
        <v>R</v>
      </c>
      <c r="R181" s="95" t="str">
        <f>IF(L181="R",VLOOKUP(G181,BARRAS!$C$5:$E$233,3,0),IF(L181="L",VLOOKUP(G181,BARRAS!$C$5:$E$233,3,0),""))</f>
        <v/>
      </c>
      <c r="S181" s="95">
        <f t="shared" si="16"/>
        <v>0</v>
      </c>
      <c r="T181" s="95"/>
      <c r="U181" s="95" t="str">
        <f t="shared" si="17"/>
        <v/>
      </c>
      <c r="V181" s="95">
        <v>0</v>
      </c>
      <c r="W181" s="95"/>
      <c r="X181" s="95"/>
      <c r="Y181" s="95" t="str">
        <f>+IF(P181="","No","Sí")</f>
        <v>Sí</v>
      </c>
      <c r="Z181" s="95">
        <v>0</v>
      </c>
      <c r="AA181" s="95" t="str">
        <f t="shared" si="19"/>
        <v>FRONTEL</v>
      </c>
    </row>
    <row r="182" spans="1:27" x14ac:dyDescent="0.2">
      <c r="A182" s="19">
        <f t="shared" si="15"/>
        <v>1</v>
      </c>
      <c r="B182" s="95">
        <f t="shared" si="18"/>
        <v>178</v>
      </c>
      <c r="C182" s="95" t="s">
        <v>8017</v>
      </c>
      <c r="D182" s="28" t="s">
        <v>7987</v>
      </c>
      <c r="E182" s="95" t="s">
        <v>7984</v>
      </c>
      <c r="F182" s="182">
        <v>1</v>
      </c>
      <c r="G182" s="95" t="s">
        <v>729</v>
      </c>
      <c r="H182" s="199">
        <f>VLOOKUP(G182,BARRAS!$C$5:$E$553,2,0)</f>
        <v>2089999530132</v>
      </c>
      <c r="I182" s="95">
        <v>0</v>
      </c>
      <c r="J182" s="204">
        <v>1</v>
      </c>
      <c r="K182" s="95">
        <v>0</v>
      </c>
      <c r="L182" s="95" t="s">
        <v>489</v>
      </c>
      <c r="M182" s="95" t="s">
        <v>489</v>
      </c>
      <c r="N182" s="95" t="s">
        <v>9178</v>
      </c>
      <c r="O182" s="95"/>
      <c r="P182" s="95" t="s">
        <v>7984</v>
      </c>
      <c r="Q182" s="95" t="str">
        <f>IF(L182="R","R",IF(L182="L","L",""))</f>
        <v>R</v>
      </c>
      <c r="R182" s="95" t="str">
        <f>IF(L182="R",VLOOKUP(G182,BARRAS!$C$5:$E$233,3,0),IF(L182="L",VLOOKUP(G182,BARRAS!$C$5:$E$233,3,0),""))</f>
        <v/>
      </c>
      <c r="S182" s="95">
        <f t="shared" si="16"/>
        <v>0</v>
      </c>
      <c r="T182" s="95"/>
      <c r="U182" s="95" t="str">
        <f t="shared" si="17"/>
        <v/>
      </c>
      <c r="V182" s="95">
        <v>0</v>
      </c>
      <c r="W182" s="95"/>
      <c r="X182" s="95"/>
      <c r="Y182" s="95" t="str">
        <f>+IF(P182="","No","Sí")</f>
        <v>Sí</v>
      </c>
      <c r="Z182" s="95">
        <v>0</v>
      </c>
      <c r="AA182" s="95" t="str">
        <f t="shared" si="19"/>
        <v>FRONTEL</v>
      </c>
    </row>
    <row r="183" spans="1:27" x14ac:dyDescent="0.2">
      <c r="A183" s="19">
        <f t="shared" si="15"/>
        <v>1</v>
      </c>
      <c r="B183" s="95">
        <f t="shared" si="18"/>
        <v>179</v>
      </c>
      <c r="C183" s="194" t="s">
        <v>11893</v>
      </c>
      <c r="D183" s="213" t="s">
        <v>1304</v>
      </c>
      <c r="E183" s="194" t="s">
        <v>1402</v>
      </c>
      <c r="F183" s="182">
        <v>1</v>
      </c>
      <c r="G183" s="95" t="s">
        <v>729</v>
      </c>
      <c r="H183" s="199">
        <f>VLOOKUP(G183,BARRAS!$C$5:$E$553,2,0)</f>
        <v>2089999530132</v>
      </c>
      <c r="I183" s="95">
        <v>0</v>
      </c>
      <c r="J183" s="204">
        <v>0</v>
      </c>
      <c r="K183" s="95">
        <v>0</v>
      </c>
      <c r="L183" s="95" t="s">
        <v>492</v>
      </c>
      <c r="M183" s="95" t="s">
        <v>492</v>
      </c>
      <c r="N183" s="95" t="s">
        <v>12352</v>
      </c>
      <c r="O183" s="95"/>
      <c r="P183" s="95"/>
      <c r="Q183" s="95"/>
      <c r="R183" s="95" t="str">
        <f>IF(L183="R",VLOOKUP(G183,BARRAS!$C$5:$E$233,3,0),IF(L183="L",VLOOKUP(G183,BARRAS!$C$5:$E$233,3,0),""))</f>
        <v/>
      </c>
      <c r="S183" s="95">
        <f t="shared" si="16"/>
        <v>0</v>
      </c>
      <c r="T183" s="95"/>
      <c r="U183" s="95" t="str">
        <f t="shared" si="17"/>
        <v/>
      </c>
      <c r="V183" s="95"/>
      <c r="W183" s="95"/>
      <c r="X183" s="95"/>
      <c r="Y183" s="95"/>
      <c r="Z183" s="95"/>
      <c r="AA183" s="95">
        <f t="shared" si="19"/>
        <v>0</v>
      </c>
    </row>
    <row r="184" spans="1:27" x14ac:dyDescent="0.2">
      <c r="A184" s="19">
        <f t="shared" si="15"/>
        <v>1</v>
      </c>
      <c r="B184" s="95">
        <f t="shared" si="18"/>
        <v>180</v>
      </c>
      <c r="C184" s="95" t="s">
        <v>11845</v>
      </c>
      <c r="D184" s="28" t="s">
        <v>9079</v>
      </c>
      <c r="E184" s="95" t="s">
        <v>12452</v>
      </c>
      <c r="F184" s="182">
        <v>1</v>
      </c>
      <c r="G184" s="95" t="s">
        <v>3148</v>
      </c>
      <c r="H184" s="199">
        <f>VLOOKUP(G184,BARRAS!$C$5:$E$553,2,0)</f>
        <v>2109999380232</v>
      </c>
      <c r="I184" s="95">
        <v>0</v>
      </c>
      <c r="J184" s="204">
        <v>0</v>
      </c>
      <c r="K184" s="95">
        <v>0</v>
      </c>
      <c r="L184" s="95" t="s">
        <v>8423</v>
      </c>
      <c r="M184" s="95" t="s">
        <v>8423</v>
      </c>
      <c r="N184" s="95" t="s">
        <v>9079</v>
      </c>
      <c r="O184" s="95" t="s">
        <v>7939</v>
      </c>
      <c r="P184" s="95"/>
      <c r="Q184" s="95"/>
      <c r="R184" s="95" t="str">
        <f>IF(L184="R",VLOOKUP(G184,BARRAS!$C$5:$E$233,3,0),IF(L184="L",VLOOKUP(G184,BARRAS!$C$5:$E$233,3,0),""))</f>
        <v/>
      </c>
      <c r="S184" s="95">
        <f t="shared" si="16"/>
        <v>0</v>
      </c>
      <c r="T184" s="95"/>
      <c r="U184" s="95" t="str">
        <f t="shared" si="17"/>
        <v/>
      </c>
      <c r="V184" s="95"/>
      <c r="W184" s="95"/>
      <c r="X184" s="95"/>
      <c r="Y184" s="95"/>
      <c r="Z184" s="95"/>
      <c r="AA184" s="95" t="str">
        <f t="shared" si="19"/>
        <v>CRELL</v>
      </c>
    </row>
    <row r="185" spans="1:27" x14ac:dyDescent="0.2">
      <c r="A185" s="19">
        <f t="shared" si="15"/>
        <v>1</v>
      </c>
      <c r="B185" s="95">
        <f t="shared" si="18"/>
        <v>181</v>
      </c>
      <c r="C185" s="95" t="s">
        <v>10432</v>
      </c>
      <c r="D185" s="28" t="s">
        <v>545</v>
      </c>
      <c r="E185" s="95" t="s">
        <v>12453</v>
      </c>
      <c r="F185" s="182">
        <v>1</v>
      </c>
      <c r="G185" s="95" t="s">
        <v>3148</v>
      </c>
      <c r="H185" s="199">
        <f>VLOOKUP(G185,BARRAS!$C$5:$E$553,2,0)</f>
        <v>2109999380232</v>
      </c>
      <c r="I185" s="95">
        <v>0</v>
      </c>
      <c r="J185" s="204">
        <v>0</v>
      </c>
      <c r="K185" s="95">
        <v>0</v>
      </c>
      <c r="L185" s="95" t="s">
        <v>8423</v>
      </c>
      <c r="M185" s="95" t="s">
        <v>8423</v>
      </c>
      <c r="N185" s="95" t="s">
        <v>545</v>
      </c>
      <c r="O185" s="95" t="s">
        <v>7950</v>
      </c>
      <c r="P185" s="95"/>
      <c r="Q185" s="95"/>
      <c r="R185" s="95" t="str">
        <f>IF(L185="R",VLOOKUP(G185,BARRAS!$C$5:$E$233,3,0),IF(L185="L",VLOOKUP(G185,BARRAS!$C$5:$E$233,3,0),""))</f>
        <v/>
      </c>
      <c r="S185" s="95">
        <f t="shared" si="16"/>
        <v>0</v>
      </c>
      <c r="T185" s="95"/>
      <c r="U185" s="95" t="str">
        <f t="shared" si="17"/>
        <v/>
      </c>
      <c r="V185" s="95"/>
      <c r="W185" s="95"/>
      <c r="X185" s="95"/>
      <c r="Y185" s="95"/>
      <c r="Z185" s="95"/>
      <c r="AA185" s="95" t="str">
        <f t="shared" si="19"/>
        <v>LUZOSORNO</v>
      </c>
    </row>
    <row r="186" spans="1:27" x14ac:dyDescent="0.2">
      <c r="A186" s="19">
        <f t="shared" si="15"/>
        <v>1</v>
      </c>
      <c r="B186" s="95">
        <f t="shared" si="18"/>
        <v>182</v>
      </c>
      <c r="C186" s="95" t="s">
        <v>10433</v>
      </c>
      <c r="D186" s="28" t="s">
        <v>545</v>
      </c>
      <c r="E186" s="95" t="s">
        <v>12453</v>
      </c>
      <c r="F186" s="182">
        <v>1</v>
      </c>
      <c r="G186" s="95" t="s">
        <v>3148</v>
      </c>
      <c r="H186" s="199">
        <f>VLOOKUP(G186,BARRAS!$C$5:$E$553,2,0)</f>
        <v>2109999380232</v>
      </c>
      <c r="I186" s="95">
        <v>0</v>
      </c>
      <c r="J186" s="204">
        <v>0</v>
      </c>
      <c r="K186" s="95">
        <v>0</v>
      </c>
      <c r="L186" s="95" t="s">
        <v>8423</v>
      </c>
      <c r="M186" s="95" t="s">
        <v>8423</v>
      </c>
      <c r="N186" s="95" t="s">
        <v>545</v>
      </c>
      <c r="O186" s="95" t="s">
        <v>7950</v>
      </c>
      <c r="P186" s="95"/>
      <c r="Q186" s="95"/>
      <c r="R186" s="95" t="str">
        <f>IF(L186="R",VLOOKUP(G186,BARRAS!$C$5:$E$233,3,0),IF(L186="L",VLOOKUP(G186,BARRAS!$C$5:$E$233,3,0),""))</f>
        <v/>
      </c>
      <c r="S186" s="95">
        <f t="shared" si="16"/>
        <v>0</v>
      </c>
      <c r="T186" s="95"/>
      <c r="U186" s="95" t="str">
        <f t="shared" si="17"/>
        <v/>
      </c>
      <c r="V186" s="95"/>
      <c r="W186" s="95"/>
      <c r="X186" s="95"/>
      <c r="Y186" s="95"/>
      <c r="Z186" s="95"/>
      <c r="AA186" s="95" t="str">
        <f t="shared" si="19"/>
        <v>LUZOSORNO</v>
      </c>
    </row>
    <row r="187" spans="1:27" x14ac:dyDescent="0.2">
      <c r="A187" s="19">
        <f t="shared" si="15"/>
        <v>1</v>
      </c>
      <c r="B187" s="95">
        <f t="shared" si="18"/>
        <v>183</v>
      </c>
      <c r="C187" s="95" t="s">
        <v>9374</v>
      </c>
      <c r="D187" s="28" t="s">
        <v>545</v>
      </c>
      <c r="E187" s="95" t="s">
        <v>12454</v>
      </c>
      <c r="F187" s="182">
        <v>1</v>
      </c>
      <c r="G187" s="95" t="s">
        <v>3148</v>
      </c>
      <c r="H187" s="199">
        <f>VLOOKUP(G187,BARRAS!$C$5:$E$553,2,0)</f>
        <v>2109999380232</v>
      </c>
      <c r="I187" s="95">
        <v>0</v>
      </c>
      <c r="J187" s="204">
        <v>0</v>
      </c>
      <c r="K187" s="95">
        <v>0</v>
      </c>
      <c r="L187" s="95" t="s">
        <v>8423</v>
      </c>
      <c r="M187" s="95" t="s">
        <v>8423</v>
      </c>
      <c r="N187" s="95" t="s">
        <v>545</v>
      </c>
      <c r="O187" s="95" t="s">
        <v>7950</v>
      </c>
      <c r="P187" s="95"/>
      <c r="Q187" s="95"/>
      <c r="R187" s="95" t="str">
        <f>IF(L187="R",VLOOKUP(G187,BARRAS!$C$5:$E$233,3,0),IF(L187="L",VLOOKUP(G187,BARRAS!$C$5:$E$233,3,0),""))</f>
        <v/>
      </c>
      <c r="S187" s="95">
        <f t="shared" si="16"/>
        <v>0</v>
      </c>
      <c r="T187" s="95"/>
      <c r="U187" s="95" t="str">
        <f t="shared" si="17"/>
        <v/>
      </c>
      <c r="V187" s="95"/>
      <c r="W187" s="95"/>
      <c r="X187" s="95"/>
      <c r="Y187" s="95"/>
      <c r="Z187" s="95">
        <v>0</v>
      </c>
      <c r="AA187" s="95" t="str">
        <f t="shared" si="19"/>
        <v>LUZOSORNO</v>
      </c>
    </row>
    <row r="188" spans="1:27" x14ac:dyDescent="0.2">
      <c r="A188" s="19">
        <f t="shared" si="15"/>
        <v>1</v>
      </c>
      <c r="B188" s="95">
        <f t="shared" si="18"/>
        <v>184</v>
      </c>
      <c r="C188" s="95" t="s">
        <v>9582</v>
      </c>
      <c r="D188" s="28" t="s">
        <v>545</v>
      </c>
      <c r="E188" s="95" t="s">
        <v>12454</v>
      </c>
      <c r="F188" s="182">
        <v>1</v>
      </c>
      <c r="G188" s="95" t="s">
        <v>3148</v>
      </c>
      <c r="H188" s="199">
        <f>VLOOKUP(G188,BARRAS!$C$5:$E$553,2,0)</f>
        <v>2109999380232</v>
      </c>
      <c r="I188" s="95">
        <v>0</v>
      </c>
      <c r="J188" s="204">
        <v>0</v>
      </c>
      <c r="K188" s="95">
        <v>0</v>
      </c>
      <c r="L188" s="95" t="s">
        <v>8423</v>
      </c>
      <c r="M188" s="95" t="s">
        <v>8423</v>
      </c>
      <c r="N188" s="95" t="s">
        <v>545</v>
      </c>
      <c r="O188" s="95" t="s">
        <v>7950</v>
      </c>
      <c r="P188" s="95"/>
      <c r="Q188" s="95"/>
      <c r="R188" s="95" t="str">
        <f>IF(L188="R",VLOOKUP(G188,BARRAS!$C$5:$E$233,3,0),IF(L188="L",VLOOKUP(G188,BARRAS!$C$5:$E$233,3,0),""))</f>
        <v/>
      </c>
      <c r="S188" s="95">
        <f t="shared" si="16"/>
        <v>0</v>
      </c>
      <c r="T188" s="95"/>
      <c r="U188" s="95" t="str">
        <f t="shared" si="17"/>
        <v/>
      </c>
      <c r="V188" s="95"/>
      <c r="W188" s="95"/>
      <c r="X188" s="95"/>
      <c r="Y188" s="95"/>
      <c r="Z188" s="95">
        <v>0</v>
      </c>
      <c r="AA188" s="95" t="str">
        <f t="shared" si="19"/>
        <v>LUZOSORNO</v>
      </c>
    </row>
    <row r="189" spans="1:27" x14ac:dyDescent="0.2">
      <c r="A189" s="19">
        <f t="shared" si="15"/>
        <v>1</v>
      </c>
      <c r="B189" s="95">
        <f t="shared" si="18"/>
        <v>185</v>
      </c>
      <c r="C189" s="95" t="s">
        <v>9370</v>
      </c>
      <c r="D189" s="28" t="s">
        <v>545</v>
      </c>
      <c r="E189" s="95" t="s">
        <v>9385</v>
      </c>
      <c r="F189" s="182">
        <v>1</v>
      </c>
      <c r="G189" s="95" t="s">
        <v>3148</v>
      </c>
      <c r="H189" s="199">
        <f>VLOOKUP(G189,BARRAS!$C$5:$E$553,2,0)</f>
        <v>2109999380232</v>
      </c>
      <c r="I189" s="95">
        <v>0</v>
      </c>
      <c r="J189" s="204">
        <v>0</v>
      </c>
      <c r="K189" s="95">
        <v>0</v>
      </c>
      <c r="L189" s="95" t="s">
        <v>8423</v>
      </c>
      <c r="M189" s="95" t="s">
        <v>8423</v>
      </c>
      <c r="N189" s="95" t="s">
        <v>545</v>
      </c>
      <c r="O189" s="95" t="s">
        <v>8091</v>
      </c>
      <c r="P189" s="95"/>
      <c r="Q189" s="95"/>
      <c r="R189" s="95" t="str">
        <f>IF(L189="R",VLOOKUP(G189,BARRAS!$C$5:$E$233,3,0),IF(L189="L",VLOOKUP(G189,BARRAS!$C$5:$E$233,3,0),""))</f>
        <v/>
      </c>
      <c r="S189" s="95">
        <f t="shared" si="16"/>
        <v>0</v>
      </c>
      <c r="T189" s="95"/>
      <c r="U189" s="95" t="str">
        <f t="shared" si="17"/>
        <v/>
      </c>
      <c r="V189" s="95"/>
      <c r="W189" s="95"/>
      <c r="X189" s="95"/>
      <c r="Y189" s="95"/>
      <c r="Z189" s="95">
        <v>0</v>
      </c>
      <c r="AA189" s="95" t="str">
        <f t="shared" si="19"/>
        <v>SAESA</v>
      </c>
    </row>
    <row r="190" spans="1:27" x14ac:dyDescent="0.2">
      <c r="A190" s="19">
        <f t="shared" si="15"/>
        <v>1</v>
      </c>
      <c r="B190" s="95">
        <f t="shared" si="18"/>
        <v>186</v>
      </c>
      <c r="C190" s="95" t="s">
        <v>8493</v>
      </c>
      <c r="D190" s="28" t="s">
        <v>8365</v>
      </c>
      <c r="E190" s="95" t="s">
        <v>8517</v>
      </c>
      <c r="F190" s="182">
        <v>1</v>
      </c>
      <c r="G190" s="95" t="s">
        <v>3148</v>
      </c>
      <c r="H190" s="199">
        <f>VLOOKUP(G190,BARRAS!$C$5:$E$553,2,0)</f>
        <v>2109999380232</v>
      </c>
      <c r="I190" s="95">
        <v>0</v>
      </c>
      <c r="J190" s="204">
        <v>0</v>
      </c>
      <c r="K190" s="95">
        <v>0</v>
      </c>
      <c r="L190" s="95" t="s">
        <v>8423</v>
      </c>
      <c r="M190" s="95" t="s">
        <v>8423</v>
      </c>
      <c r="N190" s="95" t="s">
        <v>8365</v>
      </c>
      <c r="O190" s="95" t="s">
        <v>8091</v>
      </c>
      <c r="P190" s="95" t="s">
        <v>509</v>
      </c>
      <c r="Q190" s="95" t="str">
        <f>IF(L190="R","R",IF(L190="L","L",""))</f>
        <v/>
      </c>
      <c r="R190" s="95" t="str">
        <f>IF(L190="R",VLOOKUP(G190,BARRAS!$C$5:$E$233,3,0),IF(L190="L",VLOOKUP(G190,BARRAS!$C$5:$E$233,3,0),""))</f>
        <v/>
      </c>
      <c r="S190" s="95">
        <f t="shared" si="16"/>
        <v>0</v>
      </c>
      <c r="T190" s="95"/>
      <c r="U190" s="95" t="str">
        <f t="shared" si="17"/>
        <v/>
      </c>
      <c r="V190" s="95" t="s">
        <v>8091</v>
      </c>
      <c r="W190" s="95"/>
      <c r="X190" s="95" t="s">
        <v>8687</v>
      </c>
      <c r="Y190" s="95" t="str">
        <f>+IF(P190="","No","Sí")</f>
        <v>No</v>
      </c>
      <c r="Z190" s="95">
        <v>0</v>
      </c>
      <c r="AA190" s="95" t="str">
        <f t="shared" si="19"/>
        <v>SAESA</v>
      </c>
    </row>
    <row r="191" spans="1:27" x14ac:dyDescent="0.2">
      <c r="A191" s="19">
        <f t="shared" si="15"/>
        <v>1</v>
      </c>
      <c r="B191" s="95">
        <f t="shared" si="18"/>
        <v>187</v>
      </c>
      <c r="C191" s="95" t="s">
        <v>8494</v>
      </c>
      <c r="D191" s="28" t="s">
        <v>8365</v>
      </c>
      <c r="E191" s="95" t="s">
        <v>12455</v>
      </c>
      <c r="F191" s="182">
        <v>1</v>
      </c>
      <c r="G191" s="95" t="s">
        <v>3148</v>
      </c>
      <c r="H191" s="199">
        <f>VLOOKUP(G191,BARRAS!$C$5:$E$553,2,0)</f>
        <v>2109999380232</v>
      </c>
      <c r="I191" s="95">
        <v>0</v>
      </c>
      <c r="J191" s="204">
        <v>0</v>
      </c>
      <c r="K191" s="95">
        <v>0</v>
      </c>
      <c r="L191" s="95" t="s">
        <v>8423</v>
      </c>
      <c r="M191" s="95" t="s">
        <v>8423</v>
      </c>
      <c r="N191" s="95" t="s">
        <v>8365</v>
      </c>
      <c r="O191" s="95" t="s">
        <v>7950</v>
      </c>
      <c r="P191" s="95" t="s">
        <v>509</v>
      </c>
      <c r="Q191" s="95" t="str">
        <f>IF(L191="R","R",IF(L191="L","L",""))</f>
        <v/>
      </c>
      <c r="R191" s="95" t="str">
        <f>IF(L191="R",VLOOKUP(G191,BARRAS!$C$5:$E$233,3,0),IF(L191="L",VLOOKUP(G191,BARRAS!$C$5:$E$233,3,0),""))</f>
        <v/>
      </c>
      <c r="S191" s="95">
        <f t="shared" si="16"/>
        <v>0</v>
      </c>
      <c r="T191" s="95"/>
      <c r="U191" s="95" t="str">
        <f t="shared" si="17"/>
        <v/>
      </c>
      <c r="V191" s="95" t="s">
        <v>8091</v>
      </c>
      <c r="W191" s="95"/>
      <c r="X191" s="95" t="s">
        <v>8687</v>
      </c>
      <c r="Y191" s="95" t="str">
        <f>+IF(P191="","No","Sí")</f>
        <v>No</v>
      </c>
      <c r="Z191" s="95">
        <v>0</v>
      </c>
      <c r="AA191" s="95" t="str">
        <f t="shared" si="19"/>
        <v>LUZOSORNO</v>
      </c>
    </row>
    <row r="192" spans="1:27" x14ac:dyDescent="0.2">
      <c r="A192" s="19">
        <f t="shared" si="15"/>
        <v>1</v>
      </c>
      <c r="B192" s="95">
        <f t="shared" si="18"/>
        <v>188</v>
      </c>
      <c r="C192" s="95" t="s">
        <v>10434</v>
      </c>
      <c r="D192" s="28" t="s">
        <v>545</v>
      </c>
      <c r="E192" s="95" t="s">
        <v>12456</v>
      </c>
      <c r="F192" s="182">
        <v>1</v>
      </c>
      <c r="G192" s="95" t="s">
        <v>3148</v>
      </c>
      <c r="H192" s="199">
        <f>VLOOKUP(G192,BARRAS!$C$5:$E$553,2,0)</f>
        <v>2109999380232</v>
      </c>
      <c r="I192" s="95">
        <v>0</v>
      </c>
      <c r="J192" s="204">
        <v>0</v>
      </c>
      <c r="K192" s="95">
        <v>0</v>
      </c>
      <c r="L192" s="95" t="s">
        <v>8423</v>
      </c>
      <c r="M192" s="95" t="s">
        <v>8423</v>
      </c>
      <c r="N192" s="95" t="s">
        <v>545</v>
      </c>
      <c r="O192" s="95" t="s">
        <v>7950</v>
      </c>
      <c r="P192" s="95"/>
      <c r="Q192" s="95"/>
      <c r="R192" s="95" t="str">
        <f>IF(L192="R",VLOOKUP(G192,BARRAS!$C$5:$E$233,3,0),IF(L192="L",VLOOKUP(G192,BARRAS!$C$5:$E$233,3,0),""))</f>
        <v/>
      </c>
      <c r="S192" s="95">
        <f t="shared" si="16"/>
        <v>0</v>
      </c>
      <c r="T192" s="95"/>
      <c r="U192" s="95" t="str">
        <f t="shared" si="17"/>
        <v/>
      </c>
      <c r="V192" s="95"/>
      <c r="W192" s="95"/>
      <c r="X192" s="95"/>
      <c r="Y192" s="95"/>
      <c r="Z192" s="95"/>
      <c r="AA192" s="95" t="str">
        <f t="shared" si="19"/>
        <v>LUZOSORNO</v>
      </c>
    </row>
    <row r="193" spans="1:27" x14ac:dyDescent="0.2">
      <c r="A193" s="19">
        <f t="shared" si="15"/>
        <v>1</v>
      </c>
      <c r="B193" s="95">
        <f t="shared" si="18"/>
        <v>189</v>
      </c>
      <c r="C193" s="95" t="s">
        <v>10462</v>
      </c>
      <c r="D193" s="28" t="s">
        <v>9080</v>
      </c>
      <c r="E193" s="95" t="s">
        <v>12457</v>
      </c>
      <c r="F193" s="182">
        <v>1</v>
      </c>
      <c r="G193" s="95" t="s">
        <v>3148</v>
      </c>
      <c r="H193" s="199">
        <f>VLOOKUP(G193,BARRAS!$C$5:$E$553,2,0)</f>
        <v>2109999380232</v>
      </c>
      <c r="I193" s="95">
        <v>0</v>
      </c>
      <c r="J193" s="204">
        <v>0</v>
      </c>
      <c r="K193" s="95">
        <v>0</v>
      </c>
      <c r="L193" s="95" t="s">
        <v>8423</v>
      </c>
      <c r="M193" s="95" t="s">
        <v>8423</v>
      </c>
      <c r="N193" s="95" t="s">
        <v>9080</v>
      </c>
      <c r="O193" s="95" t="s">
        <v>7950</v>
      </c>
      <c r="P193" s="95"/>
      <c r="Q193" s="95"/>
      <c r="R193" s="95" t="str">
        <f>IF(L193="R",VLOOKUP(G193,BARRAS!$C$5:$E$233,3,0),IF(L193="L",VLOOKUP(G193,BARRAS!$C$5:$E$233,3,0),""))</f>
        <v/>
      </c>
      <c r="S193" s="95">
        <f t="shared" si="16"/>
        <v>0</v>
      </c>
      <c r="T193" s="95"/>
      <c r="U193" s="95" t="str">
        <f t="shared" si="17"/>
        <v/>
      </c>
      <c r="V193" s="95"/>
      <c r="W193" s="95"/>
      <c r="X193" s="95"/>
      <c r="Y193" s="95"/>
      <c r="Z193" s="95"/>
      <c r="AA193" s="95" t="str">
        <f t="shared" si="19"/>
        <v>LUZOSORNO</v>
      </c>
    </row>
    <row r="194" spans="1:27" x14ac:dyDescent="0.2">
      <c r="A194" s="19">
        <f t="shared" si="15"/>
        <v>1</v>
      </c>
      <c r="B194" s="95">
        <f t="shared" si="18"/>
        <v>190</v>
      </c>
      <c r="C194" s="95" t="s">
        <v>10463</v>
      </c>
      <c r="D194" s="28" t="s">
        <v>9080</v>
      </c>
      <c r="E194" s="95" t="s">
        <v>12457</v>
      </c>
      <c r="F194" s="182">
        <v>1</v>
      </c>
      <c r="G194" s="95" t="s">
        <v>3148</v>
      </c>
      <c r="H194" s="199">
        <f>VLOOKUP(G194,BARRAS!$C$5:$E$553,2,0)</f>
        <v>2109999380232</v>
      </c>
      <c r="I194" s="95">
        <v>0</v>
      </c>
      <c r="J194" s="204">
        <v>0</v>
      </c>
      <c r="K194" s="95">
        <v>0</v>
      </c>
      <c r="L194" s="95" t="s">
        <v>8423</v>
      </c>
      <c r="M194" s="95" t="s">
        <v>8423</v>
      </c>
      <c r="N194" s="95" t="s">
        <v>9080</v>
      </c>
      <c r="O194" s="95" t="s">
        <v>7950</v>
      </c>
      <c r="P194" s="95"/>
      <c r="Q194" s="95"/>
      <c r="R194" s="95" t="str">
        <f>IF(L194="R",VLOOKUP(G194,BARRAS!$C$5:$E$233,3,0),IF(L194="L",VLOOKUP(G194,BARRAS!$C$5:$E$233,3,0),""))</f>
        <v/>
      </c>
      <c r="S194" s="95">
        <f t="shared" si="16"/>
        <v>0</v>
      </c>
      <c r="T194" s="95"/>
      <c r="U194" s="95" t="str">
        <f t="shared" si="17"/>
        <v/>
      </c>
      <c r="V194" s="95"/>
      <c r="W194" s="95"/>
      <c r="X194" s="95"/>
      <c r="Y194" s="95"/>
      <c r="Z194" s="95"/>
      <c r="AA194" s="95" t="str">
        <f t="shared" si="19"/>
        <v>LUZOSORNO</v>
      </c>
    </row>
    <row r="195" spans="1:27" x14ac:dyDescent="0.2">
      <c r="A195" s="19">
        <f t="shared" si="15"/>
        <v>1</v>
      </c>
      <c r="B195" s="95">
        <f t="shared" si="18"/>
        <v>191</v>
      </c>
      <c r="C195" s="95" t="s">
        <v>8755</v>
      </c>
      <c r="D195" s="28" t="s">
        <v>2217</v>
      </c>
      <c r="E195" s="95" t="s">
        <v>8781</v>
      </c>
      <c r="F195" s="182">
        <v>1</v>
      </c>
      <c r="G195" s="95" t="s">
        <v>3148</v>
      </c>
      <c r="H195" s="199">
        <f>VLOOKUP(G195,BARRAS!$C$5:$E$553,2,0)</f>
        <v>2109999380232</v>
      </c>
      <c r="I195" s="95">
        <v>0</v>
      </c>
      <c r="J195" s="204">
        <v>0</v>
      </c>
      <c r="K195" s="95">
        <v>0</v>
      </c>
      <c r="L195" s="95" t="s">
        <v>8423</v>
      </c>
      <c r="M195" s="95" t="s">
        <v>8423</v>
      </c>
      <c r="N195" s="95" t="s">
        <v>2217</v>
      </c>
      <c r="O195" s="95" t="s">
        <v>8091</v>
      </c>
      <c r="P195" s="95"/>
      <c r="Q195" s="95"/>
      <c r="R195" s="95" t="str">
        <f>IF(L195="R",VLOOKUP(G195,BARRAS!$C$5:$E$233,3,0),IF(L195="L",VLOOKUP(G195,BARRAS!$C$5:$E$233,3,0),""))</f>
        <v/>
      </c>
      <c r="S195" s="95">
        <f t="shared" si="16"/>
        <v>0</v>
      </c>
      <c r="T195" s="95"/>
      <c r="U195" s="95" t="str">
        <f t="shared" si="17"/>
        <v/>
      </c>
      <c r="V195" s="95" t="s">
        <v>8091</v>
      </c>
      <c r="W195" s="95"/>
      <c r="X195" s="95" t="s">
        <v>8687</v>
      </c>
      <c r="Y195" s="95" t="str">
        <f>+IF(P195="","No","Sí")</f>
        <v>No</v>
      </c>
      <c r="Z195" s="95">
        <v>0</v>
      </c>
      <c r="AA195" s="95" t="str">
        <f t="shared" si="19"/>
        <v>SAESA</v>
      </c>
    </row>
    <row r="196" spans="1:27" x14ac:dyDescent="0.2">
      <c r="A196" s="19">
        <f t="shared" si="15"/>
        <v>1</v>
      </c>
      <c r="B196" s="95">
        <f t="shared" si="18"/>
        <v>192</v>
      </c>
      <c r="C196" s="95" t="s">
        <v>9551</v>
      </c>
      <c r="D196" s="28" t="s">
        <v>2217</v>
      </c>
      <c r="E196" s="95" t="s">
        <v>8781</v>
      </c>
      <c r="F196" s="182">
        <v>1</v>
      </c>
      <c r="G196" s="95" t="s">
        <v>3148</v>
      </c>
      <c r="H196" s="199">
        <f>VLOOKUP(G196,BARRAS!$C$5:$E$553,2,0)</f>
        <v>2109999380232</v>
      </c>
      <c r="I196" s="95">
        <v>0</v>
      </c>
      <c r="J196" s="204">
        <v>0</v>
      </c>
      <c r="K196" s="95">
        <v>0</v>
      </c>
      <c r="L196" s="95" t="s">
        <v>8423</v>
      </c>
      <c r="M196" s="95" t="s">
        <v>8423</v>
      </c>
      <c r="N196" s="28" t="s">
        <v>2217</v>
      </c>
      <c r="O196" s="95" t="s">
        <v>8091</v>
      </c>
      <c r="P196" s="95"/>
      <c r="Q196" s="95"/>
      <c r="R196" s="95" t="str">
        <f>IF(L196="R",VLOOKUP(G196,BARRAS!$C$5:$E$233,3,0),IF(L196="L",VLOOKUP(G196,BARRAS!$C$5:$E$233,3,0),""))</f>
        <v/>
      </c>
      <c r="S196" s="95">
        <f t="shared" si="16"/>
        <v>0</v>
      </c>
      <c r="T196" s="95"/>
      <c r="U196" s="95" t="str">
        <f t="shared" si="17"/>
        <v/>
      </c>
      <c r="V196" s="95" t="s">
        <v>8091</v>
      </c>
      <c r="W196" s="95"/>
      <c r="X196" s="95" t="s">
        <v>8687</v>
      </c>
      <c r="Y196" s="95" t="str">
        <f>+IF(P196="","No","Sí")</f>
        <v>No</v>
      </c>
      <c r="Z196" s="95">
        <v>0</v>
      </c>
      <c r="AA196" s="95" t="str">
        <f t="shared" si="19"/>
        <v>SAESA</v>
      </c>
    </row>
    <row r="197" spans="1:27" x14ac:dyDescent="0.2">
      <c r="A197" s="19">
        <f t="shared" ref="A197:A260" si="20">+COUNTIF($C:$C,C197)</f>
        <v>1</v>
      </c>
      <c r="B197" s="95">
        <f t="shared" si="18"/>
        <v>193</v>
      </c>
      <c r="C197" s="95" t="s">
        <v>8602</v>
      </c>
      <c r="D197" s="28" t="s">
        <v>12122</v>
      </c>
      <c r="E197" s="95" t="s">
        <v>8601</v>
      </c>
      <c r="F197" s="182">
        <v>1</v>
      </c>
      <c r="G197" s="95" t="s">
        <v>3148</v>
      </c>
      <c r="H197" s="199">
        <f>VLOOKUP(G197,BARRAS!$C$5:$E$553,2,0)</f>
        <v>2109999380232</v>
      </c>
      <c r="I197" s="95">
        <v>0</v>
      </c>
      <c r="J197" s="204">
        <v>0</v>
      </c>
      <c r="K197" s="95">
        <v>0</v>
      </c>
      <c r="L197" s="95" t="s">
        <v>8423</v>
      </c>
      <c r="M197" s="95" t="s">
        <v>8423</v>
      </c>
      <c r="N197" s="28" t="s">
        <v>12122</v>
      </c>
      <c r="O197" s="95" t="s">
        <v>8091</v>
      </c>
      <c r="P197" s="95"/>
      <c r="Q197" s="95"/>
      <c r="R197" s="95" t="str">
        <f>IF(L197="R",VLOOKUP(G197,BARRAS!$C$5:$E$233,3,0),IF(L197="L",VLOOKUP(G197,BARRAS!$C$5:$E$233,3,0),""))</f>
        <v/>
      </c>
      <c r="S197" s="95">
        <f t="shared" si="16"/>
        <v>0</v>
      </c>
      <c r="T197" s="95"/>
      <c r="U197" s="95" t="str">
        <f t="shared" si="17"/>
        <v/>
      </c>
      <c r="V197" s="95"/>
      <c r="W197" s="95"/>
      <c r="X197" s="95" t="s">
        <v>8601</v>
      </c>
      <c r="Y197" s="95" t="str">
        <f>+IF(P197="","No","Sí")</f>
        <v>No</v>
      </c>
      <c r="Z197" s="95">
        <v>0</v>
      </c>
      <c r="AA197" s="95" t="str">
        <f t="shared" si="19"/>
        <v>SAESA</v>
      </c>
    </row>
    <row r="198" spans="1:27" x14ac:dyDescent="0.2">
      <c r="A198" s="19">
        <f t="shared" si="20"/>
        <v>1</v>
      </c>
      <c r="B198" s="95">
        <f t="shared" si="18"/>
        <v>194</v>
      </c>
      <c r="C198" s="95" t="s">
        <v>13340</v>
      </c>
      <c r="D198" s="28" t="s">
        <v>12122</v>
      </c>
      <c r="E198" s="95" t="s">
        <v>12275</v>
      </c>
      <c r="F198" s="182">
        <v>1</v>
      </c>
      <c r="G198" s="95" t="s">
        <v>3148</v>
      </c>
      <c r="H198" s="199">
        <f>VLOOKUP(G198,BARRAS!$C$5:$E$553,2,0)</f>
        <v>2109999380232</v>
      </c>
      <c r="I198" s="95">
        <v>0</v>
      </c>
      <c r="J198" s="204">
        <v>0</v>
      </c>
      <c r="K198" s="95">
        <v>0</v>
      </c>
      <c r="L198" s="95" t="s">
        <v>8423</v>
      </c>
      <c r="M198" s="95" t="s">
        <v>8423</v>
      </c>
      <c r="N198" s="28" t="s">
        <v>12122</v>
      </c>
      <c r="O198" s="95" t="s">
        <v>8091</v>
      </c>
      <c r="P198" s="95"/>
      <c r="Q198" s="95"/>
      <c r="R198" s="95"/>
      <c r="S198" s="95">
        <f t="shared" si="16"/>
        <v>0</v>
      </c>
      <c r="T198" s="95"/>
      <c r="U198" s="95" t="str">
        <f t="shared" si="17"/>
        <v/>
      </c>
      <c r="V198" s="95"/>
      <c r="W198" s="95"/>
      <c r="X198" s="95"/>
      <c r="Y198" s="95"/>
      <c r="Z198" s="95"/>
      <c r="AA198" s="95" t="str">
        <f t="shared" si="19"/>
        <v>SAESA</v>
      </c>
    </row>
    <row r="199" spans="1:27" x14ac:dyDescent="0.2">
      <c r="A199" s="19">
        <f t="shared" si="20"/>
        <v>1</v>
      </c>
      <c r="B199" s="95">
        <f t="shared" si="18"/>
        <v>195</v>
      </c>
      <c r="C199" s="95" t="s">
        <v>9403</v>
      </c>
      <c r="D199" s="28" t="s">
        <v>1830</v>
      </c>
      <c r="E199" s="95" t="s">
        <v>9356</v>
      </c>
      <c r="F199" s="182">
        <v>1</v>
      </c>
      <c r="G199" s="95" t="s">
        <v>3148</v>
      </c>
      <c r="H199" s="199">
        <f>VLOOKUP(G199,BARRAS!$C$5:$E$553,2,0)</f>
        <v>2109999380232</v>
      </c>
      <c r="I199" s="95">
        <v>0</v>
      </c>
      <c r="J199" s="204">
        <v>0</v>
      </c>
      <c r="K199" s="95">
        <v>0</v>
      </c>
      <c r="L199" s="95" t="s">
        <v>8423</v>
      </c>
      <c r="M199" s="95" t="s">
        <v>8423</v>
      </c>
      <c r="N199" s="95" t="s">
        <v>1830</v>
      </c>
      <c r="O199" s="95" t="s">
        <v>8091</v>
      </c>
      <c r="P199" s="95"/>
      <c r="Q199" s="95"/>
      <c r="R199" s="95" t="str">
        <f>IF(L199="R",VLOOKUP(G199,BARRAS!$C$5:$E$233,3,0),IF(L199="L",VLOOKUP(G199,BARRAS!$C$5:$E$233,3,0),""))</f>
        <v/>
      </c>
      <c r="S199" s="95">
        <f t="shared" si="16"/>
        <v>0</v>
      </c>
      <c r="T199" s="95"/>
      <c r="U199" s="95" t="str">
        <f t="shared" si="17"/>
        <v/>
      </c>
      <c r="V199" s="95"/>
      <c r="W199" s="95"/>
      <c r="X199" s="95"/>
      <c r="Y199" s="95"/>
      <c r="Z199" s="95">
        <v>0</v>
      </c>
      <c r="AA199" s="95" t="str">
        <f t="shared" si="19"/>
        <v>SAESA</v>
      </c>
    </row>
    <row r="200" spans="1:27" x14ac:dyDescent="0.2">
      <c r="A200" s="19">
        <f t="shared" si="20"/>
        <v>1</v>
      </c>
      <c r="B200" s="95">
        <f t="shared" si="18"/>
        <v>196</v>
      </c>
      <c r="C200" s="95" t="s">
        <v>8851</v>
      </c>
      <c r="D200" s="28" t="s">
        <v>8808</v>
      </c>
      <c r="E200" s="95" t="s">
        <v>8850</v>
      </c>
      <c r="F200" s="182">
        <v>1</v>
      </c>
      <c r="G200" s="95" t="s">
        <v>3148</v>
      </c>
      <c r="H200" s="199">
        <f>VLOOKUP(G200,BARRAS!$C$5:$E$553,2,0)</f>
        <v>2109999380232</v>
      </c>
      <c r="I200" s="95">
        <v>0</v>
      </c>
      <c r="J200" s="204">
        <v>0</v>
      </c>
      <c r="K200" s="95">
        <v>0</v>
      </c>
      <c r="L200" s="95" t="s">
        <v>8423</v>
      </c>
      <c r="M200" s="95" t="s">
        <v>8423</v>
      </c>
      <c r="N200" s="95" t="s">
        <v>8808</v>
      </c>
      <c r="O200" s="95" t="s">
        <v>8091</v>
      </c>
      <c r="P200" s="95"/>
      <c r="Q200" s="95" t="str">
        <f>IF(L200="R","R",IF(L200="L","L",""))</f>
        <v/>
      </c>
      <c r="R200" s="95" t="str">
        <f>IF(L200="R",VLOOKUP(G200,BARRAS!$C$5:$E$233,3,0),IF(L200="L",VLOOKUP(G200,BARRAS!$C$5:$E$233,3,0),""))</f>
        <v/>
      </c>
      <c r="S200" s="95">
        <f t="shared" si="16"/>
        <v>0</v>
      </c>
      <c r="T200" s="95"/>
      <c r="U200" s="95" t="str">
        <f t="shared" si="17"/>
        <v/>
      </c>
      <c r="V200" s="95" t="s">
        <v>1869</v>
      </c>
      <c r="W200" s="95"/>
      <c r="X200" s="95" t="s">
        <v>8831</v>
      </c>
      <c r="Y200" s="95" t="str">
        <f>+IF(P200="","No","Sí")</f>
        <v>No</v>
      </c>
      <c r="Z200" s="95">
        <v>0</v>
      </c>
      <c r="AA200" s="95" t="str">
        <f t="shared" si="19"/>
        <v>SAESA</v>
      </c>
    </row>
    <row r="201" spans="1:27" x14ac:dyDescent="0.2">
      <c r="A201" s="19">
        <f t="shared" si="20"/>
        <v>1</v>
      </c>
      <c r="B201" s="95">
        <f t="shared" ref="B201:B264" si="21">B200+1</f>
        <v>197</v>
      </c>
      <c r="C201" s="95" t="s">
        <v>13974</v>
      </c>
      <c r="D201" s="28" t="s">
        <v>545</v>
      </c>
      <c r="E201" s="95" t="s">
        <v>13975</v>
      </c>
      <c r="F201" s="182">
        <v>1</v>
      </c>
      <c r="G201" s="95" t="s">
        <v>3148</v>
      </c>
      <c r="H201" s="199">
        <f>VLOOKUP(G201,BARRAS!$C$5:$E$553,2,0)</f>
        <v>2109999380232</v>
      </c>
      <c r="I201" s="95">
        <v>0</v>
      </c>
      <c r="J201" s="204">
        <v>0</v>
      </c>
      <c r="K201" s="95">
        <v>0</v>
      </c>
      <c r="L201" s="95" t="s">
        <v>8423</v>
      </c>
      <c r="M201" s="95" t="s">
        <v>8423</v>
      </c>
      <c r="N201" s="28" t="s">
        <v>545</v>
      </c>
      <c r="O201" s="28" t="s">
        <v>7950</v>
      </c>
      <c r="P201" s="95"/>
      <c r="Q201" s="95"/>
      <c r="R201" s="95"/>
      <c r="S201" s="95">
        <f t="shared" si="16"/>
        <v>0</v>
      </c>
      <c r="T201" s="95"/>
      <c r="U201" s="95" t="str">
        <f t="shared" si="17"/>
        <v/>
      </c>
      <c r="V201" s="95"/>
      <c r="W201" s="95"/>
      <c r="X201" s="95"/>
      <c r="Y201" s="95"/>
      <c r="Z201" s="95"/>
      <c r="AA201" s="95" t="str">
        <f t="shared" si="19"/>
        <v>LUZOSORNO</v>
      </c>
    </row>
    <row r="202" spans="1:27" x14ac:dyDescent="0.2">
      <c r="A202" s="19">
        <f t="shared" si="20"/>
        <v>1</v>
      </c>
      <c r="B202" s="95">
        <f t="shared" si="21"/>
        <v>198</v>
      </c>
      <c r="C202" s="95" t="s">
        <v>14015</v>
      </c>
      <c r="D202" s="28" t="s">
        <v>12122</v>
      </c>
      <c r="E202" s="95" t="s">
        <v>8601</v>
      </c>
      <c r="F202" s="182">
        <v>1</v>
      </c>
      <c r="G202" s="95" t="s">
        <v>3148</v>
      </c>
      <c r="H202" s="199">
        <f>VLOOKUP(G202,BARRAS!$C$5:$E$553,2,0)</f>
        <v>2109999380232</v>
      </c>
      <c r="I202" s="95">
        <v>0</v>
      </c>
      <c r="J202" s="204">
        <v>0</v>
      </c>
      <c r="K202" s="95">
        <v>0</v>
      </c>
      <c r="L202" s="95" t="s">
        <v>8423</v>
      </c>
      <c r="M202" s="95" t="s">
        <v>8423</v>
      </c>
      <c r="N202" s="28" t="s">
        <v>12122</v>
      </c>
      <c r="O202" s="28" t="s">
        <v>8091</v>
      </c>
      <c r="P202" s="95"/>
      <c r="Q202" s="95"/>
      <c r="R202" s="95"/>
      <c r="S202" s="95">
        <f t="shared" si="16"/>
        <v>0</v>
      </c>
      <c r="T202" s="95"/>
      <c r="U202" s="95" t="str">
        <f t="shared" si="17"/>
        <v/>
      </c>
      <c r="V202" s="95"/>
      <c r="W202" s="95"/>
      <c r="X202" s="95"/>
      <c r="Y202" s="95"/>
      <c r="Z202" s="95"/>
      <c r="AA202" s="95" t="str">
        <f t="shared" si="19"/>
        <v>SAESA</v>
      </c>
    </row>
    <row r="203" spans="1:27" x14ac:dyDescent="0.2">
      <c r="A203" s="19">
        <f t="shared" si="20"/>
        <v>1</v>
      </c>
      <c r="B203" s="95">
        <f t="shared" si="21"/>
        <v>199</v>
      </c>
      <c r="C203" s="95" t="s">
        <v>14016</v>
      </c>
      <c r="D203" s="28" t="s">
        <v>12122</v>
      </c>
      <c r="E203" s="95" t="s">
        <v>8601</v>
      </c>
      <c r="F203" s="182">
        <v>1</v>
      </c>
      <c r="G203" s="95" t="s">
        <v>3148</v>
      </c>
      <c r="H203" s="199">
        <f>VLOOKUP(G203,BARRAS!$C$5:$E$553,2,0)</f>
        <v>2109999380232</v>
      </c>
      <c r="I203" s="95">
        <v>0</v>
      </c>
      <c r="J203" s="204">
        <v>0</v>
      </c>
      <c r="K203" s="95">
        <v>0</v>
      </c>
      <c r="L203" s="95" t="s">
        <v>8423</v>
      </c>
      <c r="M203" s="95" t="s">
        <v>8423</v>
      </c>
      <c r="N203" s="28" t="s">
        <v>12122</v>
      </c>
      <c r="O203" s="28" t="s">
        <v>8091</v>
      </c>
      <c r="P203" s="95"/>
      <c r="Q203" s="95"/>
      <c r="R203" s="95"/>
      <c r="S203" s="95">
        <f t="shared" si="16"/>
        <v>0</v>
      </c>
      <c r="T203" s="95"/>
      <c r="U203" s="95" t="str">
        <f t="shared" si="17"/>
        <v/>
      </c>
      <c r="V203" s="95"/>
      <c r="W203" s="95"/>
      <c r="X203" s="95"/>
      <c r="Y203" s="95"/>
      <c r="Z203" s="95"/>
      <c r="AA203" s="95" t="str">
        <f t="shared" si="19"/>
        <v>SAESA</v>
      </c>
    </row>
    <row r="204" spans="1:27" x14ac:dyDescent="0.2">
      <c r="A204" s="19">
        <f t="shared" si="20"/>
        <v>1</v>
      </c>
      <c r="B204" s="95">
        <f t="shared" si="21"/>
        <v>200</v>
      </c>
      <c r="C204" s="95" t="s">
        <v>12978</v>
      </c>
      <c r="D204" s="95" t="s">
        <v>8241</v>
      </c>
      <c r="E204" s="95" t="s">
        <v>13363</v>
      </c>
      <c r="F204" s="182">
        <v>1</v>
      </c>
      <c r="G204" s="95" t="s">
        <v>3148</v>
      </c>
      <c r="H204" s="199">
        <f>VLOOKUP(G204,BARRAS!$C$5:$E$553,2,0)</f>
        <v>2109999380232</v>
      </c>
      <c r="I204" s="95">
        <v>0</v>
      </c>
      <c r="J204" s="204">
        <v>0</v>
      </c>
      <c r="K204" s="95">
        <v>0</v>
      </c>
      <c r="L204" s="95" t="s">
        <v>489</v>
      </c>
      <c r="M204" s="95" t="s">
        <v>489</v>
      </c>
      <c r="N204" s="95" t="s">
        <v>8241</v>
      </c>
      <c r="O204" s="28" t="s">
        <v>8091</v>
      </c>
      <c r="P204" s="95"/>
      <c r="Q204" s="95" t="s">
        <v>489</v>
      </c>
      <c r="R204" s="95"/>
      <c r="S204" s="95">
        <f t="shared" ref="S204:S267" si="22">IF(RIGHT(LEFT(E204,6),4)="PMGD",1,IF(RIGHT(LEFT(E204,6),4)="PMG_",1,0))</f>
        <v>0</v>
      </c>
      <c r="T204" s="95"/>
      <c r="U204" s="95" t="str">
        <f t="shared" ref="U204:U267" si="23">+IF(L204="G",LEFT(RIGHT(E204,LEN(E204)-2),4),"")</f>
        <v/>
      </c>
      <c r="V204" s="95"/>
      <c r="W204" s="95"/>
      <c r="X204" s="95"/>
      <c r="Y204" s="95"/>
      <c r="Z204" s="95"/>
      <c r="AA204" s="95" t="str">
        <f t="shared" si="19"/>
        <v>SAESA</v>
      </c>
    </row>
    <row r="205" spans="1:27" x14ac:dyDescent="0.2">
      <c r="A205" s="19">
        <f t="shared" si="20"/>
        <v>1</v>
      </c>
      <c r="B205" s="95">
        <f t="shared" si="21"/>
        <v>201</v>
      </c>
      <c r="C205" s="28" t="s">
        <v>13565</v>
      </c>
      <c r="D205" s="28" t="s">
        <v>8241</v>
      </c>
      <c r="E205" s="28" t="s">
        <v>13366</v>
      </c>
      <c r="F205" s="182">
        <v>1</v>
      </c>
      <c r="G205" s="95" t="s">
        <v>3148</v>
      </c>
      <c r="H205" s="199">
        <f>VLOOKUP(G205,BARRAS!$C$5:$E$553,2,0)</f>
        <v>2109999380232</v>
      </c>
      <c r="I205" s="95">
        <v>0</v>
      </c>
      <c r="J205" s="204">
        <v>0</v>
      </c>
      <c r="K205" s="95">
        <v>0</v>
      </c>
      <c r="L205" s="95" t="s">
        <v>489</v>
      </c>
      <c r="M205" s="95" t="s">
        <v>489</v>
      </c>
      <c r="N205" s="95" t="s">
        <v>8241</v>
      </c>
      <c r="O205" s="28" t="s">
        <v>7950</v>
      </c>
      <c r="P205" s="95"/>
      <c r="Q205" s="95" t="s">
        <v>489</v>
      </c>
      <c r="R205" s="95"/>
      <c r="S205" s="95">
        <f t="shared" si="22"/>
        <v>0</v>
      </c>
      <c r="T205" s="95"/>
      <c r="U205" s="95" t="str">
        <f t="shared" si="23"/>
        <v/>
      </c>
      <c r="V205" s="95"/>
      <c r="W205" s="95"/>
      <c r="X205" s="95"/>
      <c r="Y205" s="95"/>
      <c r="Z205" s="95"/>
      <c r="AA205" s="95" t="str">
        <f t="shared" si="19"/>
        <v>LUZOSORNO</v>
      </c>
    </row>
    <row r="206" spans="1:27" x14ac:dyDescent="0.2">
      <c r="A206" s="19">
        <f t="shared" si="20"/>
        <v>1</v>
      </c>
      <c r="B206" s="95">
        <f t="shared" si="21"/>
        <v>202</v>
      </c>
      <c r="C206" s="95" t="s">
        <v>7957</v>
      </c>
      <c r="D206" s="28" t="s">
        <v>7951</v>
      </c>
      <c r="E206" s="95" t="s">
        <v>7950</v>
      </c>
      <c r="F206" s="182">
        <v>1</v>
      </c>
      <c r="G206" s="95" t="s">
        <v>3148</v>
      </c>
      <c r="H206" s="199">
        <f>VLOOKUP(G206,BARRAS!$C$5:$E$553,2,0)</f>
        <v>2109999380232</v>
      </c>
      <c r="I206" s="95">
        <v>0</v>
      </c>
      <c r="J206" s="204">
        <v>1</v>
      </c>
      <c r="K206" s="95">
        <v>0</v>
      </c>
      <c r="L206" s="95" t="s">
        <v>489</v>
      </c>
      <c r="M206" s="95" t="s">
        <v>489</v>
      </c>
      <c r="N206" s="95" t="s">
        <v>9178</v>
      </c>
      <c r="O206" s="95"/>
      <c r="P206" s="95" t="s">
        <v>7950</v>
      </c>
      <c r="Q206" s="95" t="str">
        <f t="shared" ref="Q206:Q212" si="24">IF(L206="R","R",IF(L206="L","L",""))</f>
        <v>R</v>
      </c>
      <c r="R206" s="95" t="str">
        <f>IF(L206="R",VLOOKUP(G206,BARRAS!$C$5:$E$233,3,0),IF(L206="L",VLOOKUP(G206,BARRAS!$C$5:$E$233,3,0),""))</f>
        <v/>
      </c>
      <c r="S206" s="95">
        <f t="shared" si="22"/>
        <v>0</v>
      </c>
      <c r="T206" s="95"/>
      <c r="U206" s="95" t="str">
        <f t="shared" si="23"/>
        <v/>
      </c>
      <c r="V206" s="95">
        <v>0</v>
      </c>
      <c r="W206" s="95"/>
      <c r="X206" s="95"/>
      <c r="Y206" s="95" t="str">
        <f t="shared" ref="Y206:Y211" si="25">+IF(P206="","No","Sí")</f>
        <v>Sí</v>
      </c>
      <c r="Z206" s="95">
        <v>0</v>
      </c>
      <c r="AA206" s="95" t="str">
        <f t="shared" ref="AA206:AA270" si="26">IF(OR(N206="Dx",N206="No_informado"),P206,O206)</f>
        <v>LUZOSORNO</v>
      </c>
    </row>
    <row r="207" spans="1:27" x14ac:dyDescent="0.2">
      <c r="A207" s="19">
        <f t="shared" si="20"/>
        <v>1</v>
      </c>
      <c r="B207" s="95">
        <f t="shared" si="21"/>
        <v>203</v>
      </c>
      <c r="C207" s="95" t="s">
        <v>7958</v>
      </c>
      <c r="D207" s="28" t="s">
        <v>7952</v>
      </c>
      <c r="E207" s="95" t="s">
        <v>7950</v>
      </c>
      <c r="F207" s="182">
        <v>1</v>
      </c>
      <c r="G207" s="95" t="s">
        <v>3148</v>
      </c>
      <c r="H207" s="199">
        <f>VLOOKUP(G207,BARRAS!$C$5:$E$553,2,0)</f>
        <v>2109999380232</v>
      </c>
      <c r="I207" s="95">
        <v>0</v>
      </c>
      <c r="J207" s="204">
        <v>1</v>
      </c>
      <c r="K207" s="95">
        <v>0</v>
      </c>
      <c r="L207" s="95" t="s">
        <v>489</v>
      </c>
      <c r="M207" s="95" t="s">
        <v>489</v>
      </c>
      <c r="N207" s="95" t="s">
        <v>9178</v>
      </c>
      <c r="O207" s="95"/>
      <c r="P207" s="95" t="s">
        <v>7950</v>
      </c>
      <c r="Q207" s="95" t="str">
        <f t="shared" si="24"/>
        <v>R</v>
      </c>
      <c r="R207" s="95" t="str">
        <f>IF(L207="R",VLOOKUP(G207,BARRAS!$C$5:$E$233,3,0),IF(L207="L",VLOOKUP(G207,BARRAS!$C$5:$E$233,3,0),""))</f>
        <v/>
      </c>
      <c r="S207" s="95">
        <f t="shared" si="22"/>
        <v>0</v>
      </c>
      <c r="T207" s="95"/>
      <c r="U207" s="95" t="str">
        <f t="shared" si="23"/>
        <v/>
      </c>
      <c r="V207" s="95">
        <v>0</v>
      </c>
      <c r="W207" s="95"/>
      <c r="X207" s="95"/>
      <c r="Y207" s="95" t="str">
        <f t="shared" si="25"/>
        <v>Sí</v>
      </c>
      <c r="Z207" s="95">
        <v>0</v>
      </c>
      <c r="AA207" s="95" t="str">
        <f t="shared" si="26"/>
        <v>LUZOSORNO</v>
      </c>
    </row>
    <row r="208" spans="1:27" x14ac:dyDescent="0.2">
      <c r="A208" s="19">
        <f t="shared" si="20"/>
        <v>1</v>
      </c>
      <c r="B208" s="95">
        <f t="shared" si="21"/>
        <v>204</v>
      </c>
      <c r="C208" s="95" t="s">
        <v>7959</v>
      </c>
      <c r="D208" s="28" t="s">
        <v>7953</v>
      </c>
      <c r="E208" s="95" t="s">
        <v>7950</v>
      </c>
      <c r="F208" s="182">
        <v>1</v>
      </c>
      <c r="G208" s="95" t="s">
        <v>3148</v>
      </c>
      <c r="H208" s="199">
        <f>VLOOKUP(G208,BARRAS!$C$5:$E$553,2,0)</f>
        <v>2109999380232</v>
      </c>
      <c r="I208" s="95">
        <v>0</v>
      </c>
      <c r="J208" s="204">
        <v>1</v>
      </c>
      <c r="K208" s="95">
        <v>0</v>
      </c>
      <c r="L208" s="95" t="s">
        <v>489</v>
      </c>
      <c r="M208" s="95" t="s">
        <v>489</v>
      </c>
      <c r="N208" s="95" t="s">
        <v>9178</v>
      </c>
      <c r="O208" s="95"/>
      <c r="P208" s="95" t="s">
        <v>7950</v>
      </c>
      <c r="Q208" s="95" t="str">
        <f t="shared" si="24"/>
        <v>R</v>
      </c>
      <c r="R208" s="95" t="str">
        <f>IF(L208="R",VLOOKUP(G208,BARRAS!$C$5:$E$233,3,0),IF(L208="L",VLOOKUP(G208,BARRAS!$C$5:$E$233,3,0),""))</f>
        <v/>
      </c>
      <c r="S208" s="95">
        <f t="shared" si="22"/>
        <v>0</v>
      </c>
      <c r="T208" s="95"/>
      <c r="U208" s="95" t="str">
        <f t="shared" si="23"/>
        <v/>
      </c>
      <c r="V208" s="95">
        <v>0</v>
      </c>
      <c r="W208" s="95"/>
      <c r="X208" s="95"/>
      <c r="Y208" s="95" t="str">
        <f t="shared" si="25"/>
        <v>Sí</v>
      </c>
      <c r="Z208" s="95">
        <v>0</v>
      </c>
      <c r="AA208" s="95" t="str">
        <f t="shared" si="26"/>
        <v>LUZOSORNO</v>
      </c>
    </row>
    <row r="209" spans="1:27" x14ac:dyDescent="0.2">
      <c r="A209" s="19">
        <f t="shared" si="20"/>
        <v>1</v>
      </c>
      <c r="B209" s="95">
        <f t="shared" si="21"/>
        <v>205</v>
      </c>
      <c r="C209" s="95" t="s">
        <v>8170</v>
      </c>
      <c r="D209" s="28" t="s">
        <v>8088</v>
      </c>
      <c r="E209" s="95" t="s">
        <v>8091</v>
      </c>
      <c r="F209" s="182">
        <v>1</v>
      </c>
      <c r="G209" s="95" t="s">
        <v>3148</v>
      </c>
      <c r="H209" s="199">
        <f>VLOOKUP(G209,BARRAS!$C$5:$E$553,2,0)</f>
        <v>2109999380232</v>
      </c>
      <c r="I209" s="95">
        <v>0</v>
      </c>
      <c r="J209" s="204">
        <v>1</v>
      </c>
      <c r="K209" s="95">
        <v>0</v>
      </c>
      <c r="L209" s="95" t="s">
        <v>489</v>
      </c>
      <c r="M209" s="95" t="s">
        <v>489</v>
      </c>
      <c r="N209" s="95" t="s">
        <v>9178</v>
      </c>
      <c r="O209" s="95"/>
      <c r="P209" s="95" t="s">
        <v>8091</v>
      </c>
      <c r="Q209" s="95" t="str">
        <f t="shared" si="24"/>
        <v>R</v>
      </c>
      <c r="R209" s="95" t="str">
        <f>IF(L209="R",VLOOKUP(G209,BARRAS!$C$5:$E$233,3,0),IF(L209="L",VLOOKUP(G209,BARRAS!$C$5:$E$233,3,0),""))</f>
        <v/>
      </c>
      <c r="S209" s="95">
        <f t="shared" si="22"/>
        <v>0</v>
      </c>
      <c r="T209" s="95"/>
      <c r="U209" s="95" t="str">
        <f t="shared" si="23"/>
        <v/>
      </c>
      <c r="V209" s="95">
        <v>0</v>
      </c>
      <c r="W209" s="95"/>
      <c r="X209" s="95"/>
      <c r="Y209" s="95" t="str">
        <f t="shared" si="25"/>
        <v>Sí</v>
      </c>
      <c r="Z209" s="95">
        <v>0</v>
      </c>
      <c r="AA209" s="95" t="str">
        <f t="shared" si="26"/>
        <v>SAESA</v>
      </c>
    </row>
    <row r="210" spans="1:27" x14ac:dyDescent="0.2">
      <c r="A210" s="19">
        <f t="shared" si="20"/>
        <v>1</v>
      </c>
      <c r="B210" s="95">
        <f t="shared" si="21"/>
        <v>206</v>
      </c>
      <c r="C210" s="95" t="s">
        <v>8171</v>
      </c>
      <c r="D210" s="28" t="s">
        <v>8089</v>
      </c>
      <c r="E210" s="95" t="s">
        <v>8091</v>
      </c>
      <c r="F210" s="182">
        <v>1</v>
      </c>
      <c r="G210" s="95" t="s">
        <v>3148</v>
      </c>
      <c r="H210" s="199">
        <f>VLOOKUP(G210,BARRAS!$C$5:$E$553,2,0)</f>
        <v>2109999380232</v>
      </c>
      <c r="I210" s="95">
        <v>0</v>
      </c>
      <c r="J210" s="204">
        <v>1</v>
      </c>
      <c r="K210" s="95">
        <v>0</v>
      </c>
      <c r="L210" s="95" t="s">
        <v>489</v>
      </c>
      <c r="M210" s="95" t="s">
        <v>489</v>
      </c>
      <c r="N210" s="95" t="s">
        <v>9178</v>
      </c>
      <c r="O210" s="95"/>
      <c r="P210" s="95" t="s">
        <v>8091</v>
      </c>
      <c r="Q210" s="95" t="str">
        <f t="shared" si="24"/>
        <v>R</v>
      </c>
      <c r="R210" s="95" t="str">
        <f>IF(L210="R",VLOOKUP(G210,BARRAS!$C$5:$E$233,3,0),IF(L210="L",VLOOKUP(G210,BARRAS!$C$5:$E$233,3,0),""))</f>
        <v/>
      </c>
      <c r="S210" s="95">
        <f t="shared" si="22"/>
        <v>0</v>
      </c>
      <c r="T210" s="95"/>
      <c r="U210" s="95" t="str">
        <f t="shared" si="23"/>
        <v/>
      </c>
      <c r="V210" s="95">
        <v>0</v>
      </c>
      <c r="W210" s="95"/>
      <c r="X210" s="95"/>
      <c r="Y210" s="95" t="str">
        <f t="shared" si="25"/>
        <v>Sí</v>
      </c>
      <c r="Z210" s="95">
        <v>0</v>
      </c>
      <c r="AA210" s="95" t="str">
        <f t="shared" si="26"/>
        <v>SAESA</v>
      </c>
    </row>
    <row r="211" spans="1:27" x14ac:dyDescent="0.2">
      <c r="A211" s="19">
        <f t="shared" si="20"/>
        <v>1</v>
      </c>
      <c r="B211" s="95">
        <f t="shared" si="21"/>
        <v>207</v>
      </c>
      <c r="C211" s="95" t="s">
        <v>8172</v>
      </c>
      <c r="D211" s="28" t="s">
        <v>8090</v>
      </c>
      <c r="E211" s="95" t="s">
        <v>8091</v>
      </c>
      <c r="F211" s="182">
        <v>1</v>
      </c>
      <c r="G211" s="95" t="s">
        <v>3148</v>
      </c>
      <c r="H211" s="199">
        <f>VLOOKUP(G211,BARRAS!$C$5:$E$553,2,0)</f>
        <v>2109999380232</v>
      </c>
      <c r="I211" s="95">
        <v>0</v>
      </c>
      <c r="J211" s="204">
        <v>1</v>
      </c>
      <c r="K211" s="95">
        <v>0</v>
      </c>
      <c r="L211" s="95" t="s">
        <v>489</v>
      </c>
      <c r="M211" s="95" t="s">
        <v>489</v>
      </c>
      <c r="N211" s="95" t="s">
        <v>9178</v>
      </c>
      <c r="O211" s="95"/>
      <c r="P211" s="95" t="s">
        <v>8091</v>
      </c>
      <c r="Q211" s="95" t="str">
        <f t="shared" si="24"/>
        <v>R</v>
      </c>
      <c r="R211" s="95" t="str">
        <f>IF(L211="R",VLOOKUP(G211,BARRAS!$C$5:$E$233,3,0),IF(L211="L",VLOOKUP(G211,BARRAS!$C$5:$E$233,3,0),""))</f>
        <v/>
      </c>
      <c r="S211" s="95">
        <f t="shared" si="22"/>
        <v>0</v>
      </c>
      <c r="T211" s="95"/>
      <c r="U211" s="95" t="str">
        <f t="shared" si="23"/>
        <v/>
      </c>
      <c r="V211" s="95">
        <v>0</v>
      </c>
      <c r="W211" s="95"/>
      <c r="X211" s="95"/>
      <c r="Y211" s="95" t="str">
        <f t="shared" si="25"/>
        <v>Sí</v>
      </c>
      <c r="Z211" s="95">
        <v>0</v>
      </c>
      <c r="AA211" s="95" t="str">
        <f t="shared" si="26"/>
        <v>SAESA</v>
      </c>
    </row>
    <row r="212" spans="1:27" x14ac:dyDescent="0.2">
      <c r="A212" s="19">
        <f t="shared" si="20"/>
        <v>1</v>
      </c>
      <c r="B212" s="95">
        <f t="shared" si="21"/>
        <v>208</v>
      </c>
      <c r="C212" s="28" t="s">
        <v>14101</v>
      </c>
      <c r="D212" s="28" t="s">
        <v>13032</v>
      </c>
      <c r="E212" s="28" t="s">
        <v>2684</v>
      </c>
      <c r="F212" s="182">
        <v>0</v>
      </c>
      <c r="G212" s="28" t="s">
        <v>3148</v>
      </c>
      <c r="H212" s="199">
        <f>VLOOKUP(G212,BARRAS!$C$5:$E$553,2,0)</f>
        <v>2109999380232</v>
      </c>
      <c r="I212" s="95">
        <v>50011</v>
      </c>
      <c r="J212" s="204">
        <v>0</v>
      </c>
      <c r="K212" s="95">
        <v>1</v>
      </c>
      <c r="L212" s="28" t="s">
        <v>12347</v>
      </c>
      <c r="M212" s="28" t="s">
        <v>12347</v>
      </c>
      <c r="N212" s="28" t="s">
        <v>12352</v>
      </c>
      <c r="O212" s="95"/>
      <c r="P212" s="95"/>
      <c r="Q212" s="95" t="str">
        <f t="shared" si="24"/>
        <v/>
      </c>
      <c r="R212" s="95"/>
      <c r="S212" s="95">
        <f t="shared" si="22"/>
        <v>0</v>
      </c>
      <c r="T212" s="95"/>
      <c r="U212" s="95" t="str">
        <f t="shared" si="23"/>
        <v/>
      </c>
      <c r="V212" s="95"/>
      <c r="W212" s="95"/>
      <c r="X212" s="95"/>
      <c r="Y212" s="95"/>
      <c r="Z212" s="95"/>
      <c r="AA212" s="95">
        <f t="shared" si="26"/>
        <v>0</v>
      </c>
    </row>
    <row r="213" spans="1:27" x14ac:dyDescent="0.2">
      <c r="A213" s="19">
        <f t="shared" si="20"/>
        <v>1</v>
      </c>
      <c r="B213" s="95">
        <f t="shared" si="21"/>
        <v>209</v>
      </c>
      <c r="C213" s="194" t="s">
        <v>12200</v>
      </c>
      <c r="D213" s="213" t="s">
        <v>1304</v>
      </c>
      <c r="E213" s="194" t="s">
        <v>3151</v>
      </c>
      <c r="F213" s="182">
        <v>1</v>
      </c>
      <c r="G213" s="95" t="s">
        <v>3148</v>
      </c>
      <c r="H213" s="199">
        <f>VLOOKUP(G213,BARRAS!$C$5:$E$553,2,0)</f>
        <v>2109999380232</v>
      </c>
      <c r="I213" s="95">
        <v>0</v>
      </c>
      <c r="J213" s="204">
        <v>0</v>
      </c>
      <c r="K213" s="95">
        <v>0</v>
      </c>
      <c r="L213" s="95" t="s">
        <v>492</v>
      </c>
      <c r="M213" s="95" t="s">
        <v>492</v>
      </c>
      <c r="N213" s="95" t="s">
        <v>12352</v>
      </c>
      <c r="O213" s="95"/>
      <c r="P213" s="95"/>
      <c r="Q213" s="95"/>
      <c r="R213" s="95" t="str">
        <f>IF(L213="R",VLOOKUP(G213,BARRAS!$C$5:$E$233,3,0),IF(L213="L",VLOOKUP(G213,BARRAS!$C$5:$E$233,3,0),""))</f>
        <v/>
      </c>
      <c r="S213" s="95">
        <f t="shared" si="22"/>
        <v>0</v>
      </c>
      <c r="T213" s="95"/>
      <c r="U213" s="95" t="str">
        <f t="shared" si="23"/>
        <v/>
      </c>
      <c r="V213" s="95"/>
      <c r="W213" s="95"/>
      <c r="X213" s="95"/>
      <c r="Y213" s="95"/>
      <c r="Z213" s="95"/>
      <c r="AA213" s="95">
        <f t="shared" si="26"/>
        <v>0</v>
      </c>
    </row>
    <row r="214" spans="1:27" x14ac:dyDescent="0.2">
      <c r="A214" s="19">
        <f t="shared" si="20"/>
        <v>1</v>
      </c>
      <c r="B214" s="95">
        <f t="shared" si="21"/>
        <v>210</v>
      </c>
      <c r="C214" s="95" t="s">
        <v>2272</v>
      </c>
      <c r="D214" s="28" t="s">
        <v>9079</v>
      </c>
      <c r="E214" s="95" t="s">
        <v>13403</v>
      </c>
      <c r="F214" s="182">
        <v>1</v>
      </c>
      <c r="G214" s="95" t="s">
        <v>193</v>
      </c>
      <c r="H214" s="199">
        <f>VLOOKUP(G214,BARRAS!$C$5:$E$553,2,0)</f>
        <v>2139999230132</v>
      </c>
      <c r="I214" s="95">
        <v>0</v>
      </c>
      <c r="J214" s="204">
        <v>0</v>
      </c>
      <c r="K214" s="95">
        <v>0</v>
      </c>
      <c r="L214" s="95" t="s">
        <v>8423</v>
      </c>
      <c r="M214" s="95" t="s">
        <v>8423</v>
      </c>
      <c r="N214" s="28" t="s">
        <v>9079</v>
      </c>
      <c r="O214" s="95" t="s">
        <v>9972</v>
      </c>
      <c r="P214" s="95"/>
      <c r="Q214" s="95" t="s">
        <v>509</v>
      </c>
      <c r="R214" s="95" t="str">
        <f>IF(L214="R",VLOOKUP(G214,BARRAS!$C$5:$E$233,3,0),IF(L214="L",VLOOKUP(G214,BARRAS!$C$5:$E$233,3,0),""))</f>
        <v/>
      </c>
      <c r="S214" s="95">
        <f t="shared" si="22"/>
        <v>0</v>
      </c>
      <c r="T214" s="95"/>
      <c r="U214" s="95" t="str">
        <f t="shared" si="23"/>
        <v/>
      </c>
      <c r="V214" s="95" t="s">
        <v>1869</v>
      </c>
      <c r="W214" s="95"/>
      <c r="X214" s="95">
        <v>0</v>
      </c>
      <c r="Y214" s="95">
        <v>0</v>
      </c>
      <c r="Z214" s="95"/>
      <c r="AA214" s="95" t="str">
        <f t="shared" si="26"/>
        <v>CGE</v>
      </c>
    </row>
    <row r="215" spans="1:27" x14ac:dyDescent="0.2">
      <c r="A215" s="19">
        <f t="shared" si="20"/>
        <v>1</v>
      </c>
      <c r="B215" s="95">
        <f t="shared" si="21"/>
        <v>211</v>
      </c>
      <c r="C215" s="95" t="s">
        <v>11193</v>
      </c>
      <c r="D215" s="28" t="s">
        <v>9079</v>
      </c>
      <c r="E215" s="95" t="s">
        <v>13403</v>
      </c>
      <c r="F215" s="182">
        <v>1</v>
      </c>
      <c r="G215" s="95" t="s">
        <v>193</v>
      </c>
      <c r="H215" s="199">
        <f>VLOOKUP(G215,BARRAS!$C$5:$E$553,2,0)</f>
        <v>2139999230132</v>
      </c>
      <c r="I215" s="95">
        <v>0</v>
      </c>
      <c r="J215" s="204">
        <v>0</v>
      </c>
      <c r="K215" s="95">
        <v>0</v>
      </c>
      <c r="L215" s="95" t="s">
        <v>8423</v>
      </c>
      <c r="M215" s="95" t="s">
        <v>8423</v>
      </c>
      <c r="N215" s="28" t="s">
        <v>9079</v>
      </c>
      <c r="O215" s="95" t="s">
        <v>9972</v>
      </c>
      <c r="P215" s="95"/>
      <c r="Q215" s="95" t="s">
        <v>509</v>
      </c>
      <c r="R215" s="95" t="str">
        <f>IF(L215="R",VLOOKUP(G215,BARRAS!$C$5:$E$233,3,0),IF(L215="L",VLOOKUP(G215,BARRAS!$C$5:$E$233,3,0),""))</f>
        <v/>
      </c>
      <c r="S215" s="95">
        <f t="shared" si="22"/>
        <v>0</v>
      </c>
      <c r="T215" s="95"/>
      <c r="U215" s="95" t="str">
        <f t="shared" si="23"/>
        <v/>
      </c>
      <c r="V215" s="95"/>
      <c r="W215" s="95"/>
      <c r="X215" s="95">
        <v>0</v>
      </c>
      <c r="Y215" s="95">
        <v>0</v>
      </c>
      <c r="Z215" s="95"/>
      <c r="AA215" s="95" t="str">
        <f t="shared" si="26"/>
        <v>CGE</v>
      </c>
    </row>
    <row r="216" spans="1:27" x14ac:dyDescent="0.2">
      <c r="A216" s="19">
        <f t="shared" si="20"/>
        <v>1</v>
      </c>
      <c r="B216" s="95">
        <f t="shared" si="21"/>
        <v>212</v>
      </c>
      <c r="C216" s="95" t="s">
        <v>11110</v>
      </c>
      <c r="D216" s="28" t="s">
        <v>8808</v>
      </c>
      <c r="E216" s="95" t="s">
        <v>11111</v>
      </c>
      <c r="F216" s="182">
        <v>1</v>
      </c>
      <c r="G216" s="95" t="s">
        <v>193</v>
      </c>
      <c r="H216" s="199">
        <f>VLOOKUP(G216,BARRAS!$C$5:$E$553,2,0)</f>
        <v>2139999230132</v>
      </c>
      <c r="I216" s="95">
        <v>0</v>
      </c>
      <c r="J216" s="204">
        <v>0</v>
      </c>
      <c r="K216" s="95">
        <v>0</v>
      </c>
      <c r="L216" s="95" t="s">
        <v>8423</v>
      </c>
      <c r="M216" s="95" t="s">
        <v>8423</v>
      </c>
      <c r="N216" s="95" t="s">
        <v>8808</v>
      </c>
      <c r="O216" s="95" t="s">
        <v>9972</v>
      </c>
      <c r="P216" s="95"/>
      <c r="Q216" s="95" t="s">
        <v>509</v>
      </c>
      <c r="R216" s="95" t="str">
        <f>IF(L216="R",VLOOKUP(G216,BARRAS!$C$5:$E$233,3,0),IF(L216="L",VLOOKUP(G216,BARRAS!$C$5:$E$233,3,0),""))</f>
        <v/>
      </c>
      <c r="S216" s="95">
        <f t="shared" si="22"/>
        <v>0</v>
      </c>
      <c r="T216" s="95"/>
      <c r="U216" s="95" t="str">
        <f t="shared" si="23"/>
        <v/>
      </c>
      <c r="V216" s="95" t="s">
        <v>1869</v>
      </c>
      <c r="W216" s="95"/>
      <c r="X216" s="95">
        <v>0</v>
      </c>
      <c r="Y216" s="95">
        <v>0</v>
      </c>
      <c r="Z216" s="95"/>
      <c r="AA216" s="95" t="str">
        <f t="shared" si="26"/>
        <v>CGE</v>
      </c>
    </row>
    <row r="217" spans="1:27" x14ac:dyDescent="0.2">
      <c r="A217" s="19">
        <f t="shared" si="20"/>
        <v>1</v>
      </c>
      <c r="B217" s="95">
        <f t="shared" si="21"/>
        <v>213</v>
      </c>
      <c r="C217" s="95" t="s">
        <v>11112</v>
      </c>
      <c r="D217" s="28" t="s">
        <v>8808</v>
      </c>
      <c r="E217" s="95" t="s">
        <v>11111</v>
      </c>
      <c r="F217" s="182">
        <v>1</v>
      </c>
      <c r="G217" s="95" t="s">
        <v>193</v>
      </c>
      <c r="H217" s="199">
        <f>VLOOKUP(G217,BARRAS!$C$5:$E$553,2,0)</f>
        <v>2139999230132</v>
      </c>
      <c r="I217" s="95">
        <v>0</v>
      </c>
      <c r="J217" s="204">
        <v>0</v>
      </c>
      <c r="K217" s="95">
        <v>0</v>
      </c>
      <c r="L217" s="95" t="s">
        <v>8423</v>
      </c>
      <c r="M217" s="95" t="s">
        <v>8423</v>
      </c>
      <c r="N217" s="95" t="s">
        <v>8808</v>
      </c>
      <c r="O217" s="95" t="s">
        <v>9972</v>
      </c>
      <c r="P217" s="95"/>
      <c r="Q217" s="95" t="s">
        <v>509</v>
      </c>
      <c r="R217" s="95" t="str">
        <f>IF(L217="R",VLOOKUP(G217,BARRAS!$C$5:$E$233,3,0),IF(L217="L",VLOOKUP(G217,BARRAS!$C$5:$E$233,3,0),""))</f>
        <v/>
      </c>
      <c r="S217" s="95">
        <f t="shared" si="22"/>
        <v>0</v>
      </c>
      <c r="T217" s="95"/>
      <c r="U217" s="95" t="str">
        <f t="shared" si="23"/>
        <v/>
      </c>
      <c r="V217" s="95" t="s">
        <v>1869</v>
      </c>
      <c r="W217" s="95"/>
      <c r="X217" s="95">
        <v>0</v>
      </c>
      <c r="Y217" s="95">
        <v>0</v>
      </c>
      <c r="Z217" s="95"/>
      <c r="AA217" s="95" t="str">
        <f t="shared" si="26"/>
        <v>CGE</v>
      </c>
    </row>
    <row r="218" spans="1:27" x14ac:dyDescent="0.2">
      <c r="A218" s="19">
        <f t="shared" si="20"/>
        <v>1</v>
      </c>
      <c r="B218" s="95">
        <f t="shared" si="21"/>
        <v>214</v>
      </c>
      <c r="C218" s="95" t="s">
        <v>11113</v>
      </c>
      <c r="D218" s="28" t="s">
        <v>8808</v>
      </c>
      <c r="E218" s="95" t="s">
        <v>11111</v>
      </c>
      <c r="F218" s="182">
        <v>1</v>
      </c>
      <c r="G218" s="95" t="s">
        <v>193</v>
      </c>
      <c r="H218" s="199">
        <f>VLOOKUP(G218,BARRAS!$C$5:$E$553,2,0)</f>
        <v>2139999230132</v>
      </c>
      <c r="I218" s="95">
        <v>0</v>
      </c>
      <c r="J218" s="204">
        <v>0</v>
      </c>
      <c r="K218" s="95">
        <v>0</v>
      </c>
      <c r="L218" s="95" t="s">
        <v>8423</v>
      </c>
      <c r="M218" s="95" t="s">
        <v>8423</v>
      </c>
      <c r="N218" s="95" t="s">
        <v>8808</v>
      </c>
      <c r="O218" s="95" t="s">
        <v>9972</v>
      </c>
      <c r="P218" s="95"/>
      <c r="Q218" s="95" t="s">
        <v>509</v>
      </c>
      <c r="R218" s="95" t="str">
        <f>IF(L218="R",VLOOKUP(G218,BARRAS!$C$5:$E$233,3,0),IF(L218="L",VLOOKUP(G218,BARRAS!$C$5:$E$233,3,0),""))</f>
        <v/>
      </c>
      <c r="S218" s="95">
        <f t="shared" si="22"/>
        <v>0</v>
      </c>
      <c r="T218" s="95"/>
      <c r="U218" s="95" t="str">
        <f t="shared" si="23"/>
        <v/>
      </c>
      <c r="V218" s="95" t="s">
        <v>1869</v>
      </c>
      <c r="W218" s="95"/>
      <c r="X218" s="95">
        <v>0</v>
      </c>
      <c r="Y218" s="95">
        <v>0</v>
      </c>
      <c r="Z218" s="95"/>
      <c r="AA218" s="95" t="str">
        <f t="shared" si="26"/>
        <v>CGE</v>
      </c>
    </row>
    <row r="219" spans="1:27" x14ac:dyDescent="0.2">
      <c r="A219" s="19">
        <f t="shared" si="20"/>
        <v>1</v>
      </c>
      <c r="B219" s="95">
        <f t="shared" si="21"/>
        <v>215</v>
      </c>
      <c r="C219" s="95" t="s">
        <v>11592</v>
      </c>
      <c r="D219" s="28" t="s">
        <v>9079</v>
      </c>
      <c r="E219" s="95" t="s">
        <v>12466</v>
      </c>
      <c r="F219" s="182">
        <v>1</v>
      </c>
      <c r="G219" s="95" t="s">
        <v>193</v>
      </c>
      <c r="H219" s="199">
        <f>VLOOKUP(G219,BARRAS!$C$5:$E$553,2,0)</f>
        <v>2139999230132</v>
      </c>
      <c r="I219" s="95">
        <v>0</v>
      </c>
      <c r="J219" s="204">
        <v>0</v>
      </c>
      <c r="K219" s="95">
        <v>0</v>
      </c>
      <c r="L219" s="95" t="s">
        <v>8423</v>
      </c>
      <c r="M219" s="95" t="s">
        <v>8423</v>
      </c>
      <c r="N219" s="95" t="s">
        <v>9079</v>
      </c>
      <c r="O219" s="95" t="s">
        <v>9972</v>
      </c>
      <c r="P219" s="95"/>
      <c r="Q219" s="95"/>
      <c r="R219" s="95" t="str">
        <f>IF(L219="R",VLOOKUP(G219,BARRAS!$C$5:$E$233,3,0),IF(L219="L",VLOOKUP(G219,BARRAS!$C$5:$E$233,3,0),""))</f>
        <v/>
      </c>
      <c r="S219" s="95">
        <f t="shared" si="22"/>
        <v>0</v>
      </c>
      <c r="T219" s="95"/>
      <c r="U219" s="95" t="str">
        <f t="shared" si="23"/>
        <v/>
      </c>
      <c r="V219" s="95"/>
      <c r="W219" s="95"/>
      <c r="X219" s="95"/>
      <c r="Y219" s="95">
        <v>0</v>
      </c>
      <c r="Z219" s="95"/>
      <c r="AA219" s="95" t="str">
        <f t="shared" si="26"/>
        <v>CGE</v>
      </c>
    </row>
    <row r="220" spans="1:27" x14ac:dyDescent="0.2">
      <c r="A220" s="19">
        <f t="shared" si="20"/>
        <v>1</v>
      </c>
      <c r="B220" s="95">
        <f t="shared" si="21"/>
        <v>216</v>
      </c>
      <c r="C220" s="95" t="s">
        <v>11839</v>
      </c>
      <c r="D220" s="28" t="s">
        <v>13427</v>
      </c>
      <c r="E220" s="95" t="s">
        <v>12470</v>
      </c>
      <c r="F220" s="182">
        <v>1</v>
      </c>
      <c r="G220" s="95" t="s">
        <v>193</v>
      </c>
      <c r="H220" s="199">
        <f>VLOOKUP(G220,BARRAS!$C$5:$E$553,2,0)</f>
        <v>2139999230132</v>
      </c>
      <c r="I220" s="95">
        <v>0</v>
      </c>
      <c r="J220" s="204">
        <v>0</v>
      </c>
      <c r="K220" s="95">
        <v>0</v>
      </c>
      <c r="L220" s="95" t="s">
        <v>8423</v>
      </c>
      <c r="M220" s="95" t="s">
        <v>8423</v>
      </c>
      <c r="N220" s="28" t="s">
        <v>13427</v>
      </c>
      <c r="O220" s="95" t="s">
        <v>9972</v>
      </c>
      <c r="P220" s="95"/>
      <c r="Q220" s="95"/>
      <c r="R220" s="95" t="str">
        <f>IF(L220="R",VLOOKUP(G220,BARRAS!$C$5:$E$233,3,0),IF(L220="L",VLOOKUP(G220,BARRAS!$C$5:$E$233,3,0),""))</f>
        <v/>
      </c>
      <c r="S220" s="95">
        <f t="shared" si="22"/>
        <v>0</v>
      </c>
      <c r="T220" s="95"/>
      <c r="U220" s="95" t="str">
        <f t="shared" si="23"/>
        <v/>
      </c>
      <c r="V220" s="95"/>
      <c r="W220" s="95"/>
      <c r="X220" s="95"/>
      <c r="Y220" s="95"/>
      <c r="Z220" s="95"/>
      <c r="AA220" s="95" t="str">
        <f t="shared" si="26"/>
        <v>CGE</v>
      </c>
    </row>
    <row r="221" spans="1:27" x14ac:dyDescent="0.2">
      <c r="A221" s="19">
        <f t="shared" si="20"/>
        <v>1</v>
      </c>
      <c r="B221" s="95">
        <f t="shared" si="21"/>
        <v>217</v>
      </c>
      <c r="C221" s="95" t="s">
        <v>11182</v>
      </c>
      <c r="D221" s="28" t="s">
        <v>8365</v>
      </c>
      <c r="E221" s="95" t="s">
        <v>8827</v>
      </c>
      <c r="F221" s="182">
        <v>1</v>
      </c>
      <c r="G221" s="95" t="s">
        <v>193</v>
      </c>
      <c r="H221" s="199">
        <f>VLOOKUP(G221,BARRAS!$C$5:$E$553,2,0)</f>
        <v>2139999230132</v>
      </c>
      <c r="I221" s="95">
        <v>0</v>
      </c>
      <c r="J221" s="204">
        <v>0</v>
      </c>
      <c r="K221" s="95">
        <v>0</v>
      </c>
      <c r="L221" s="95" t="s">
        <v>8423</v>
      </c>
      <c r="M221" s="95" t="s">
        <v>8423</v>
      </c>
      <c r="N221" s="95" t="s">
        <v>8365</v>
      </c>
      <c r="O221" s="95" t="s">
        <v>9972</v>
      </c>
      <c r="P221" s="95"/>
      <c r="Q221" s="95" t="s">
        <v>509</v>
      </c>
      <c r="R221" s="95" t="str">
        <f>IF(L221="R",VLOOKUP(G221,BARRAS!$C$5:$E$233,3,0),IF(L221="L",VLOOKUP(G221,BARRAS!$C$5:$E$233,3,0),""))</f>
        <v/>
      </c>
      <c r="S221" s="95">
        <f t="shared" si="22"/>
        <v>0</v>
      </c>
      <c r="T221" s="95"/>
      <c r="U221" s="95" t="str">
        <f t="shared" si="23"/>
        <v/>
      </c>
      <c r="V221" s="95" t="s">
        <v>1869</v>
      </c>
      <c r="W221" s="95"/>
      <c r="X221" s="95">
        <v>0</v>
      </c>
      <c r="Y221" s="95">
        <v>0</v>
      </c>
      <c r="Z221" s="95"/>
      <c r="AA221" s="95" t="str">
        <f t="shared" si="26"/>
        <v>CGE</v>
      </c>
    </row>
    <row r="222" spans="1:27" x14ac:dyDescent="0.2">
      <c r="A222" s="19">
        <f t="shared" si="20"/>
        <v>1</v>
      </c>
      <c r="B222" s="95">
        <f t="shared" si="21"/>
        <v>218</v>
      </c>
      <c r="C222" s="95" t="s">
        <v>12619</v>
      </c>
      <c r="D222" s="28" t="s">
        <v>8365</v>
      </c>
      <c r="E222" s="95" t="s">
        <v>12459</v>
      </c>
      <c r="F222" s="182">
        <v>1</v>
      </c>
      <c r="G222" s="95" t="s">
        <v>193</v>
      </c>
      <c r="H222" s="199">
        <f>VLOOKUP(G222,BARRAS!$C$5:$E$553,2,0)</f>
        <v>2139999230132</v>
      </c>
      <c r="I222" s="95">
        <v>0</v>
      </c>
      <c r="J222" s="204">
        <v>0</v>
      </c>
      <c r="K222" s="95">
        <v>0</v>
      </c>
      <c r="L222" s="95" t="s">
        <v>8423</v>
      </c>
      <c r="M222" s="95" t="s">
        <v>8423</v>
      </c>
      <c r="N222" s="95" t="s">
        <v>8365</v>
      </c>
      <c r="O222" s="95" t="s">
        <v>9972</v>
      </c>
      <c r="P222" s="95"/>
      <c r="Q222" s="95"/>
      <c r="R222" s="95" t="str">
        <f>IF(L222="R",VLOOKUP(G222,BARRAS!$C$5:$E$233,3,0),IF(L222="L",VLOOKUP(G222,BARRAS!$C$5:$E$233,3,0),""))</f>
        <v/>
      </c>
      <c r="S222" s="95">
        <f t="shared" si="22"/>
        <v>0</v>
      </c>
      <c r="T222" s="95"/>
      <c r="U222" s="95" t="str">
        <f t="shared" si="23"/>
        <v/>
      </c>
      <c r="V222" s="95"/>
      <c r="W222" s="95"/>
      <c r="X222" s="95"/>
      <c r="Y222" s="95">
        <v>0</v>
      </c>
      <c r="Z222" s="95"/>
      <c r="AA222" s="95" t="str">
        <f t="shared" si="26"/>
        <v>CGE</v>
      </c>
    </row>
    <row r="223" spans="1:27" x14ac:dyDescent="0.2">
      <c r="A223" s="19">
        <f t="shared" si="20"/>
        <v>1</v>
      </c>
      <c r="B223" s="95">
        <f t="shared" si="21"/>
        <v>219</v>
      </c>
      <c r="C223" s="28" t="s">
        <v>14375</v>
      </c>
      <c r="D223" s="28" t="s">
        <v>14110</v>
      </c>
      <c r="E223" s="95" t="s">
        <v>11275</v>
      </c>
      <c r="F223" s="182">
        <v>1</v>
      </c>
      <c r="G223" s="95" t="s">
        <v>193</v>
      </c>
      <c r="H223" s="199">
        <f>VLOOKUP(G223,BARRAS!$C$5:$E$553,2,0)</f>
        <v>2139999230132</v>
      </c>
      <c r="I223" s="95">
        <v>0</v>
      </c>
      <c r="J223" s="204">
        <v>0</v>
      </c>
      <c r="K223" s="95">
        <v>0</v>
      </c>
      <c r="L223" s="95" t="s">
        <v>8423</v>
      </c>
      <c r="M223" s="95" t="s">
        <v>8423</v>
      </c>
      <c r="N223" s="28" t="s">
        <v>14110</v>
      </c>
      <c r="O223" s="95" t="s">
        <v>9972</v>
      </c>
      <c r="P223" s="95"/>
      <c r="Q223" s="95" t="s">
        <v>509</v>
      </c>
      <c r="R223" s="95" t="str">
        <f>IF(L223="R",VLOOKUP(G223,BARRAS!$C$5:$E$233,3,0),IF(L223="L",VLOOKUP(G223,BARRAS!$C$5:$E$233,3,0),""))</f>
        <v/>
      </c>
      <c r="S223" s="95">
        <f t="shared" si="22"/>
        <v>0</v>
      </c>
      <c r="T223" s="95"/>
      <c r="U223" s="95" t="str">
        <f t="shared" si="23"/>
        <v/>
      </c>
      <c r="V223" s="95"/>
      <c r="W223" s="95"/>
      <c r="X223" s="95">
        <v>0</v>
      </c>
      <c r="Y223" s="95">
        <v>0</v>
      </c>
      <c r="Z223" s="95"/>
      <c r="AA223" s="95" t="str">
        <f t="shared" si="26"/>
        <v>CGE</v>
      </c>
    </row>
    <row r="224" spans="1:27" x14ac:dyDescent="0.2">
      <c r="A224" s="19">
        <f t="shared" si="20"/>
        <v>1</v>
      </c>
      <c r="B224" s="95">
        <f t="shared" si="21"/>
        <v>220</v>
      </c>
      <c r="C224" s="95" t="s">
        <v>11593</v>
      </c>
      <c r="D224" s="28" t="s">
        <v>543</v>
      </c>
      <c r="E224" s="95" t="s">
        <v>12467</v>
      </c>
      <c r="F224" s="182">
        <v>1</v>
      </c>
      <c r="G224" s="95" t="s">
        <v>193</v>
      </c>
      <c r="H224" s="199">
        <f>VLOOKUP(G224,BARRAS!$C$5:$E$553,2,0)</f>
        <v>2139999230132</v>
      </c>
      <c r="I224" s="95">
        <v>0</v>
      </c>
      <c r="J224" s="204">
        <v>0</v>
      </c>
      <c r="K224" s="95">
        <v>0</v>
      </c>
      <c r="L224" s="95" t="s">
        <v>8423</v>
      </c>
      <c r="M224" s="95" t="s">
        <v>8423</v>
      </c>
      <c r="N224" s="95" t="s">
        <v>543</v>
      </c>
      <c r="O224" s="95" t="s">
        <v>9972</v>
      </c>
      <c r="P224" s="95"/>
      <c r="Q224" s="95"/>
      <c r="R224" s="95" t="str">
        <f>IF(L224="R",VLOOKUP(G224,BARRAS!$C$5:$E$233,3,0),IF(L224="L",VLOOKUP(G224,BARRAS!$C$5:$E$233,3,0),""))</f>
        <v/>
      </c>
      <c r="S224" s="95">
        <f t="shared" si="22"/>
        <v>0</v>
      </c>
      <c r="T224" s="95"/>
      <c r="U224" s="95" t="str">
        <f t="shared" si="23"/>
        <v/>
      </c>
      <c r="V224" s="95"/>
      <c r="W224" s="95"/>
      <c r="X224" s="95"/>
      <c r="Y224" s="95">
        <v>0</v>
      </c>
      <c r="Z224" s="95"/>
      <c r="AA224" s="95" t="str">
        <f t="shared" si="26"/>
        <v>CGE</v>
      </c>
    </row>
    <row r="225" spans="1:27" x14ac:dyDescent="0.2">
      <c r="A225" s="19">
        <f t="shared" si="20"/>
        <v>1</v>
      </c>
      <c r="B225" s="95">
        <f t="shared" si="21"/>
        <v>221</v>
      </c>
      <c r="C225" s="95" t="s">
        <v>14311</v>
      </c>
      <c r="D225" s="28" t="s">
        <v>8365</v>
      </c>
      <c r="E225" s="28" t="s">
        <v>14310</v>
      </c>
      <c r="F225" s="182">
        <v>1</v>
      </c>
      <c r="G225" s="95" t="s">
        <v>193</v>
      </c>
      <c r="H225" s="199">
        <f>VLOOKUP(G225,BARRAS!$C$5:$E$553,2,0)</f>
        <v>2139999230132</v>
      </c>
      <c r="I225" s="95">
        <v>0</v>
      </c>
      <c r="J225" s="204">
        <v>0</v>
      </c>
      <c r="K225" s="95">
        <v>0</v>
      </c>
      <c r="L225" s="95" t="s">
        <v>8423</v>
      </c>
      <c r="M225" s="95" t="s">
        <v>8423</v>
      </c>
      <c r="N225" s="95" t="s">
        <v>8365</v>
      </c>
      <c r="O225" s="95" t="s">
        <v>9972</v>
      </c>
      <c r="P225" s="95"/>
      <c r="Q225" s="95" t="s">
        <v>509</v>
      </c>
      <c r="R225" s="95" t="str">
        <f>IF(L225="R",VLOOKUP(G225,BARRAS!$C$5:$E$233,3,0),IF(L225="L",VLOOKUP(G225,BARRAS!$C$5:$E$233,3,0),""))</f>
        <v/>
      </c>
      <c r="S225" s="95">
        <f t="shared" si="22"/>
        <v>0</v>
      </c>
      <c r="T225" s="95"/>
      <c r="U225" s="95" t="str">
        <f t="shared" si="23"/>
        <v/>
      </c>
      <c r="V225" s="95"/>
      <c r="W225" s="95"/>
      <c r="X225" s="95">
        <v>0</v>
      </c>
      <c r="Y225" s="95">
        <v>0</v>
      </c>
      <c r="Z225" s="95"/>
      <c r="AA225" s="95" t="str">
        <f t="shared" si="26"/>
        <v>CGE</v>
      </c>
    </row>
    <row r="226" spans="1:27" x14ac:dyDescent="0.2">
      <c r="A226" s="19">
        <f t="shared" si="20"/>
        <v>1</v>
      </c>
      <c r="B226" s="95">
        <f t="shared" si="21"/>
        <v>222</v>
      </c>
      <c r="C226" s="95" t="s">
        <v>11114</v>
      </c>
      <c r="D226" s="28" t="s">
        <v>8365</v>
      </c>
      <c r="E226" s="95" t="s">
        <v>12461</v>
      </c>
      <c r="F226" s="182">
        <v>1</v>
      </c>
      <c r="G226" s="95" t="s">
        <v>193</v>
      </c>
      <c r="H226" s="199">
        <f>VLOOKUP(G226,BARRAS!$C$5:$E$553,2,0)</f>
        <v>2139999230132</v>
      </c>
      <c r="I226" s="95">
        <v>0</v>
      </c>
      <c r="J226" s="204">
        <v>0</v>
      </c>
      <c r="K226" s="95">
        <v>0</v>
      </c>
      <c r="L226" s="95" t="s">
        <v>8423</v>
      </c>
      <c r="M226" s="95" t="s">
        <v>8423</v>
      </c>
      <c r="N226" s="95" t="s">
        <v>8365</v>
      </c>
      <c r="O226" s="95" t="s">
        <v>9972</v>
      </c>
      <c r="P226" s="95"/>
      <c r="Q226" s="95" t="s">
        <v>509</v>
      </c>
      <c r="R226" s="95" t="str">
        <f>IF(L226="R",VLOOKUP(G226,BARRAS!$C$5:$E$233,3,0),IF(L226="L",VLOOKUP(G226,BARRAS!$C$5:$E$233,3,0),""))</f>
        <v/>
      </c>
      <c r="S226" s="95">
        <f t="shared" si="22"/>
        <v>0</v>
      </c>
      <c r="T226" s="95"/>
      <c r="U226" s="95" t="str">
        <f t="shared" si="23"/>
        <v/>
      </c>
      <c r="V226" s="95" t="s">
        <v>1869</v>
      </c>
      <c r="W226" s="95"/>
      <c r="X226" s="95">
        <v>0</v>
      </c>
      <c r="Y226" s="95">
        <v>0</v>
      </c>
      <c r="Z226" s="95"/>
      <c r="AA226" s="95" t="str">
        <f t="shared" si="26"/>
        <v>CGE</v>
      </c>
    </row>
    <row r="227" spans="1:27" x14ac:dyDescent="0.2">
      <c r="A227" s="19">
        <f t="shared" si="20"/>
        <v>1</v>
      </c>
      <c r="B227" s="95">
        <f t="shared" si="21"/>
        <v>223</v>
      </c>
      <c r="C227" s="95" t="s">
        <v>11090</v>
      </c>
      <c r="D227" s="28" t="s">
        <v>8365</v>
      </c>
      <c r="E227" s="95" t="s">
        <v>12460</v>
      </c>
      <c r="F227" s="182">
        <v>1</v>
      </c>
      <c r="G227" s="95" t="s">
        <v>193</v>
      </c>
      <c r="H227" s="199">
        <f>VLOOKUP(G227,BARRAS!$C$5:$E$553,2,0)</f>
        <v>2139999230132</v>
      </c>
      <c r="I227" s="95">
        <v>0</v>
      </c>
      <c r="J227" s="204">
        <v>0</v>
      </c>
      <c r="K227" s="95">
        <v>0</v>
      </c>
      <c r="L227" s="95" t="s">
        <v>8423</v>
      </c>
      <c r="M227" s="95" t="s">
        <v>8423</v>
      </c>
      <c r="N227" s="95" t="s">
        <v>8365</v>
      </c>
      <c r="O227" s="95" t="s">
        <v>9972</v>
      </c>
      <c r="P227" s="95"/>
      <c r="Q227" s="95" t="s">
        <v>509</v>
      </c>
      <c r="R227" s="95" t="str">
        <f>IF(L227="R",VLOOKUP(G227,BARRAS!$C$5:$E$233,3,0),IF(L227="L",VLOOKUP(G227,BARRAS!$C$5:$E$233,3,0),""))</f>
        <v/>
      </c>
      <c r="S227" s="95">
        <f t="shared" si="22"/>
        <v>0</v>
      </c>
      <c r="T227" s="95"/>
      <c r="U227" s="95" t="str">
        <f t="shared" si="23"/>
        <v/>
      </c>
      <c r="V227" s="95"/>
      <c r="W227" s="95"/>
      <c r="X227" s="95">
        <v>0</v>
      </c>
      <c r="Y227" s="95">
        <v>0</v>
      </c>
      <c r="Z227" s="95"/>
      <c r="AA227" s="95" t="str">
        <f t="shared" si="26"/>
        <v>CGE</v>
      </c>
    </row>
    <row r="228" spans="1:27" x14ac:dyDescent="0.2">
      <c r="A228" s="19">
        <f t="shared" si="20"/>
        <v>1</v>
      </c>
      <c r="B228" s="95">
        <f t="shared" si="21"/>
        <v>224</v>
      </c>
      <c r="C228" s="95" t="s">
        <v>11698</v>
      </c>
      <c r="D228" s="28" t="s">
        <v>9525</v>
      </c>
      <c r="E228" s="95" t="s">
        <v>12468</v>
      </c>
      <c r="F228" s="182">
        <v>1</v>
      </c>
      <c r="G228" s="95" t="s">
        <v>193</v>
      </c>
      <c r="H228" s="199">
        <f>VLOOKUP(G228,BARRAS!$C$5:$E$553,2,0)</f>
        <v>2139999230132</v>
      </c>
      <c r="I228" s="95">
        <v>0</v>
      </c>
      <c r="J228" s="204">
        <v>0</v>
      </c>
      <c r="K228" s="95">
        <v>0</v>
      </c>
      <c r="L228" s="95" t="s">
        <v>8423</v>
      </c>
      <c r="M228" s="95" t="s">
        <v>8423</v>
      </c>
      <c r="N228" s="95" t="s">
        <v>9525</v>
      </c>
      <c r="O228" s="95" t="s">
        <v>9972</v>
      </c>
      <c r="P228" s="95"/>
      <c r="Q228" s="95" t="s">
        <v>509</v>
      </c>
      <c r="R228" s="95" t="str">
        <f>IF(L228="R",VLOOKUP(G228,BARRAS!$C$5:$E$233,3,0),IF(L228="L",VLOOKUP(G228,BARRAS!$C$5:$E$233,3,0),""))</f>
        <v/>
      </c>
      <c r="S228" s="95">
        <f t="shared" si="22"/>
        <v>0</v>
      </c>
      <c r="T228" s="95"/>
      <c r="U228" s="95" t="str">
        <f t="shared" si="23"/>
        <v/>
      </c>
      <c r="V228" s="95"/>
      <c r="W228" s="95"/>
      <c r="X228" s="95"/>
      <c r="Y228" s="95">
        <v>0</v>
      </c>
      <c r="Z228" s="95"/>
      <c r="AA228" s="95" t="str">
        <f t="shared" si="26"/>
        <v>CGE</v>
      </c>
    </row>
    <row r="229" spans="1:27" x14ac:dyDescent="0.2">
      <c r="A229" s="19">
        <f t="shared" si="20"/>
        <v>1</v>
      </c>
      <c r="B229" s="95">
        <f t="shared" si="21"/>
        <v>225</v>
      </c>
      <c r="C229" s="95" t="s">
        <v>11198</v>
      </c>
      <c r="D229" s="28" t="s">
        <v>543</v>
      </c>
      <c r="E229" s="95" t="s">
        <v>12462</v>
      </c>
      <c r="F229" s="182">
        <v>1</v>
      </c>
      <c r="G229" s="95" t="s">
        <v>193</v>
      </c>
      <c r="H229" s="199">
        <f>VLOOKUP(G229,BARRAS!$C$5:$E$553,2,0)</f>
        <v>2139999230132</v>
      </c>
      <c r="I229" s="95">
        <v>0</v>
      </c>
      <c r="J229" s="204">
        <v>0</v>
      </c>
      <c r="K229" s="95">
        <v>0</v>
      </c>
      <c r="L229" s="95" t="s">
        <v>8423</v>
      </c>
      <c r="M229" s="95" t="s">
        <v>8423</v>
      </c>
      <c r="N229" s="95" t="s">
        <v>543</v>
      </c>
      <c r="O229" s="95" t="s">
        <v>9972</v>
      </c>
      <c r="P229" s="95"/>
      <c r="Q229" s="95" t="s">
        <v>509</v>
      </c>
      <c r="R229" s="95" t="str">
        <f>IF(L229="R",VLOOKUP(G229,BARRAS!$C$5:$E$233,3,0),IF(L229="L",VLOOKUP(G229,BARRAS!$C$5:$E$233,3,0),""))</f>
        <v/>
      </c>
      <c r="S229" s="95">
        <f t="shared" si="22"/>
        <v>0</v>
      </c>
      <c r="T229" s="95"/>
      <c r="U229" s="95" t="str">
        <f t="shared" si="23"/>
        <v/>
      </c>
      <c r="V229" s="95"/>
      <c r="W229" s="95"/>
      <c r="X229" s="95">
        <v>0</v>
      </c>
      <c r="Y229" s="95">
        <v>0</v>
      </c>
      <c r="Z229" s="95"/>
      <c r="AA229" s="95" t="str">
        <f t="shared" si="26"/>
        <v>CGE</v>
      </c>
    </row>
    <row r="230" spans="1:27" x14ac:dyDescent="0.2">
      <c r="A230" s="19">
        <f t="shared" si="20"/>
        <v>1</v>
      </c>
      <c r="B230" s="95">
        <f t="shared" si="21"/>
        <v>226</v>
      </c>
      <c r="C230" s="95" t="s">
        <v>10919</v>
      </c>
      <c r="D230" s="28" t="s">
        <v>1830</v>
      </c>
      <c r="E230" s="95" t="s">
        <v>10919</v>
      </c>
      <c r="F230" s="182">
        <v>1</v>
      </c>
      <c r="G230" s="95" t="s">
        <v>193</v>
      </c>
      <c r="H230" s="199">
        <f>VLOOKUP(G230,BARRAS!$C$5:$E$553,2,0)</f>
        <v>2139999230132</v>
      </c>
      <c r="I230" s="95">
        <v>0</v>
      </c>
      <c r="J230" s="204">
        <v>0</v>
      </c>
      <c r="K230" s="95">
        <v>0</v>
      </c>
      <c r="L230" s="95" t="s">
        <v>8423</v>
      </c>
      <c r="M230" s="95" t="s">
        <v>8423</v>
      </c>
      <c r="N230" s="95" t="s">
        <v>1830</v>
      </c>
      <c r="O230" s="95" t="s">
        <v>9972</v>
      </c>
      <c r="P230" s="95"/>
      <c r="Q230" s="95" t="s">
        <v>509</v>
      </c>
      <c r="R230" s="95" t="str">
        <f>IF(L230="R",VLOOKUP(G230,BARRAS!$C$5:$E$233,3,0),IF(L230="L",VLOOKUP(G230,BARRAS!$C$5:$E$233,3,0),""))</f>
        <v/>
      </c>
      <c r="S230" s="95">
        <f t="shared" si="22"/>
        <v>0</v>
      </c>
      <c r="T230" s="95"/>
      <c r="U230" s="95" t="str">
        <f t="shared" si="23"/>
        <v/>
      </c>
      <c r="V230" s="95" t="s">
        <v>1869</v>
      </c>
      <c r="W230" s="95"/>
      <c r="X230" s="95">
        <v>0</v>
      </c>
      <c r="Y230" s="95">
        <v>0</v>
      </c>
      <c r="Z230" s="95"/>
      <c r="AA230" s="95" t="str">
        <f t="shared" si="26"/>
        <v>CGE</v>
      </c>
    </row>
    <row r="231" spans="1:27" x14ac:dyDescent="0.2">
      <c r="A231" s="19">
        <f t="shared" si="20"/>
        <v>1</v>
      </c>
      <c r="B231" s="95">
        <f t="shared" si="21"/>
        <v>227</v>
      </c>
      <c r="C231" s="95" t="s">
        <v>11546</v>
      </c>
      <c r="D231" s="28" t="s">
        <v>543</v>
      </c>
      <c r="E231" s="95" t="s">
        <v>12465</v>
      </c>
      <c r="F231" s="182">
        <v>1</v>
      </c>
      <c r="G231" s="95" t="s">
        <v>193</v>
      </c>
      <c r="H231" s="199">
        <f>VLOOKUP(G231,BARRAS!$C$5:$E$553,2,0)</f>
        <v>2139999230132</v>
      </c>
      <c r="I231" s="95">
        <v>0</v>
      </c>
      <c r="J231" s="204">
        <v>0</v>
      </c>
      <c r="K231" s="95">
        <v>0</v>
      </c>
      <c r="L231" s="95" t="s">
        <v>8423</v>
      </c>
      <c r="M231" s="95" t="s">
        <v>8423</v>
      </c>
      <c r="N231" s="95" t="s">
        <v>543</v>
      </c>
      <c r="O231" s="95" t="s">
        <v>9972</v>
      </c>
      <c r="P231" s="95"/>
      <c r="Q231" s="95" t="s">
        <v>509</v>
      </c>
      <c r="R231" s="95" t="str">
        <f>IF(L231="R",VLOOKUP(G231,BARRAS!$C$5:$E$233,3,0),IF(L231="L",VLOOKUP(G231,BARRAS!$C$5:$E$233,3,0),""))</f>
        <v/>
      </c>
      <c r="S231" s="95">
        <f t="shared" si="22"/>
        <v>0</v>
      </c>
      <c r="T231" s="95"/>
      <c r="U231" s="95" t="str">
        <f t="shared" si="23"/>
        <v/>
      </c>
      <c r="V231" s="95"/>
      <c r="W231" s="95"/>
      <c r="X231" s="95"/>
      <c r="Y231" s="95">
        <v>0</v>
      </c>
      <c r="Z231" s="95"/>
      <c r="AA231" s="95" t="str">
        <f t="shared" si="26"/>
        <v>CGE</v>
      </c>
    </row>
    <row r="232" spans="1:27" x14ac:dyDescent="0.2">
      <c r="A232" s="19">
        <f t="shared" si="20"/>
        <v>1</v>
      </c>
      <c r="B232" s="95">
        <f t="shared" si="21"/>
        <v>228</v>
      </c>
      <c r="C232" s="95" t="s">
        <v>11109</v>
      </c>
      <c r="D232" s="28" t="s">
        <v>8365</v>
      </c>
      <c r="E232" s="95" t="s">
        <v>12463</v>
      </c>
      <c r="F232" s="182">
        <v>1</v>
      </c>
      <c r="G232" s="95" t="s">
        <v>193</v>
      </c>
      <c r="H232" s="199">
        <f>VLOOKUP(G232,BARRAS!$C$5:$E$553,2,0)</f>
        <v>2139999230132</v>
      </c>
      <c r="I232" s="95">
        <v>0</v>
      </c>
      <c r="J232" s="204">
        <v>0</v>
      </c>
      <c r="K232" s="95">
        <v>0</v>
      </c>
      <c r="L232" s="95" t="s">
        <v>8423</v>
      </c>
      <c r="M232" s="95" t="s">
        <v>8423</v>
      </c>
      <c r="N232" s="95" t="s">
        <v>8365</v>
      </c>
      <c r="O232" s="95" t="s">
        <v>9972</v>
      </c>
      <c r="P232" s="95"/>
      <c r="Q232" s="95" t="s">
        <v>509</v>
      </c>
      <c r="R232" s="95" t="str">
        <f>IF(L232="R",VLOOKUP(G232,BARRAS!$C$5:$E$233,3,0),IF(L232="L",VLOOKUP(G232,BARRAS!$C$5:$E$233,3,0),""))</f>
        <v/>
      </c>
      <c r="S232" s="95">
        <f t="shared" si="22"/>
        <v>0</v>
      </c>
      <c r="T232" s="95"/>
      <c r="U232" s="95" t="str">
        <f t="shared" si="23"/>
        <v/>
      </c>
      <c r="V232" s="95" t="s">
        <v>1869</v>
      </c>
      <c r="W232" s="95"/>
      <c r="X232" s="95">
        <v>0</v>
      </c>
      <c r="Y232" s="95">
        <v>0</v>
      </c>
      <c r="Z232" s="95"/>
      <c r="AA232" s="95" t="str">
        <f t="shared" si="26"/>
        <v>CGE</v>
      </c>
    </row>
    <row r="233" spans="1:27" x14ac:dyDescent="0.2">
      <c r="A233" s="19">
        <f t="shared" si="20"/>
        <v>1</v>
      </c>
      <c r="B233" s="95">
        <f t="shared" si="21"/>
        <v>229</v>
      </c>
      <c r="C233" s="95" t="s">
        <v>11115</v>
      </c>
      <c r="D233" s="28" t="s">
        <v>8365</v>
      </c>
      <c r="E233" s="95" t="s">
        <v>12464</v>
      </c>
      <c r="F233" s="182">
        <v>1</v>
      </c>
      <c r="G233" s="95" t="s">
        <v>193</v>
      </c>
      <c r="H233" s="199">
        <f>VLOOKUP(G233,BARRAS!$C$5:$E$553,2,0)</f>
        <v>2139999230132</v>
      </c>
      <c r="I233" s="95">
        <v>0</v>
      </c>
      <c r="J233" s="204">
        <v>0</v>
      </c>
      <c r="K233" s="95">
        <v>0</v>
      </c>
      <c r="L233" s="95" t="s">
        <v>8423</v>
      </c>
      <c r="M233" s="95" t="s">
        <v>8423</v>
      </c>
      <c r="N233" s="95" t="s">
        <v>8365</v>
      </c>
      <c r="O233" s="95" t="s">
        <v>9972</v>
      </c>
      <c r="P233" s="95"/>
      <c r="Q233" s="95" t="s">
        <v>509</v>
      </c>
      <c r="R233" s="95" t="str">
        <f>IF(L233="R",VLOOKUP(G233,BARRAS!$C$5:$E$233,3,0),IF(L233="L",VLOOKUP(G233,BARRAS!$C$5:$E$233,3,0),""))</f>
        <v/>
      </c>
      <c r="S233" s="95">
        <f t="shared" si="22"/>
        <v>0</v>
      </c>
      <c r="T233" s="95"/>
      <c r="U233" s="95" t="str">
        <f t="shared" si="23"/>
        <v/>
      </c>
      <c r="V233" s="95" t="s">
        <v>1869</v>
      </c>
      <c r="W233" s="95"/>
      <c r="X233" s="95">
        <v>0</v>
      </c>
      <c r="Y233" s="95">
        <v>0</v>
      </c>
      <c r="Z233" s="95"/>
      <c r="AA233" s="95" t="str">
        <f t="shared" si="26"/>
        <v>CGE</v>
      </c>
    </row>
    <row r="234" spans="1:27" x14ac:dyDescent="0.2">
      <c r="A234" s="19">
        <f t="shared" si="20"/>
        <v>1</v>
      </c>
      <c r="B234" s="95">
        <f t="shared" si="21"/>
        <v>230</v>
      </c>
      <c r="C234" s="95" t="s">
        <v>12313</v>
      </c>
      <c r="D234" s="28" t="s">
        <v>9525</v>
      </c>
      <c r="E234" s="95" t="s">
        <v>12471</v>
      </c>
      <c r="F234" s="182">
        <v>1</v>
      </c>
      <c r="G234" s="95" t="s">
        <v>193</v>
      </c>
      <c r="H234" s="199">
        <f>VLOOKUP(G234,BARRAS!$C$5:$E$553,2,0)</f>
        <v>2139999230132</v>
      </c>
      <c r="I234" s="95">
        <v>0</v>
      </c>
      <c r="J234" s="204">
        <v>0</v>
      </c>
      <c r="K234" s="95">
        <v>0</v>
      </c>
      <c r="L234" s="95" t="s">
        <v>8423</v>
      </c>
      <c r="M234" s="95" t="s">
        <v>8423</v>
      </c>
      <c r="N234" s="95" t="s">
        <v>9525</v>
      </c>
      <c r="O234" s="95" t="s">
        <v>9972</v>
      </c>
      <c r="P234" s="95"/>
      <c r="Q234" s="95"/>
      <c r="R234" s="95" t="str">
        <f>IF(L234="R",VLOOKUP(G234,BARRAS!$C$5:$E$233,3,0),IF(L234="L",VLOOKUP(G234,BARRAS!$C$5:$E$233,3,0),""))</f>
        <v/>
      </c>
      <c r="S234" s="95">
        <f t="shared" si="22"/>
        <v>0</v>
      </c>
      <c r="T234" s="95"/>
      <c r="U234" s="95" t="str">
        <f t="shared" si="23"/>
        <v/>
      </c>
      <c r="V234" s="95"/>
      <c r="W234" s="95"/>
      <c r="X234" s="95"/>
      <c r="Y234" s="95"/>
      <c r="Z234" s="95"/>
      <c r="AA234" s="95" t="str">
        <f t="shared" si="26"/>
        <v>CGE</v>
      </c>
    </row>
    <row r="235" spans="1:27" x14ac:dyDescent="0.2">
      <c r="A235" s="19">
        <f t="shared" si="20"/>
        <v>1</v>
      </c>
      <c r="B235" s="95">
        <f t="shared" si="21"/>
        <v>231</v>
      </c>
      <c r="C235" s="95" t="s">
        <v>11709</v>
      </c>
      <c r="D235" s="28" t="s">
        <v>9525</v>
      </c>
      <c r="E235" s="95" t="s">
        <v>12469</v>
      </c>
      <c r="F235" s="182">
        <v>1</v>
      </c>
      <c r="G235" s="95" t="s">
        <v>193</v>
      </c>
      <c r="H235" s="199">
        <f>VLOOKUP(G235,BARRAS!$C$5:$E$553,2,0)</f>
        <v>2139999230132</v>
      </c>
      <c r="I235" s="95">
        <v>0</v>
      </c>
      <c r="J235" s="204">
        <v>0</v>
      </c>
      <c r="K235" s="95">
        <v>0</v>
      </c>
      <c r="L235" s="95" t="s">
        <v>8423</v>
      </c>
      <c r="M235" s="95" t="s">
        <v>8423</v>
      </c>
      <c r="N235" s="95" t="s">
        <v>9525</v>
      </c>
      <c r="O235" s="95" t="s">
        <v>9972</v>
      </c>
      <c r="P235" s="95"/>
      <c r="Q235" s="95" t="s">
        <v>509</v>
      </c>
      <c r="R235" s="95" t="str">
        <f>IF(L235="R",VLOOKUP(G235,BARRAS!$C$5:$E$233,3,0),IF(L235="L",VLOOKUP(G235,BARRAS!$C$5:$E$233,3,0),""))</f>
        <v/>
      </c>
      <c r="S235" s="95">
        <f t="shared" si="22"/>
        <v>0</v>
      </c>
      <c r="T235" s="95"/>
      <c r="U235" s="95" t="str">
        <f t="shared" si="23"/>
        <v/>
      </c>
      <c r="V235" s="95"/>
      <c r="W235" s="95"/>
      <c r="X235" s="95"/>
      <c r="Y235" s="95"/>
      <c r="Z235" s="95"/>
      <c r="AA235" s="95" t="str">
        <f t="shared" si="26"/>
        <v>CGE</v>
      </c>
    </row>
    <row r="236" spans="1:27" x14ac:dyDescent="0.2">
      <c r="A236" s="19">
        <f t="shared" si="20"/>
        <v>1</v>
      </c>
      <c r="B236" s="95">
        <f t="shared" si="21"/>
        <v>232</v>
      </c>
      <c r="C236" s="95" t="s">
        <v>12616</v>
      </c>
      <c r="D236" s="28" t="s">
        <v>8365</v>
      </c>
      <c r="E236" s="95" t="s">
        <v>9762</v>
      </c>
      <c r="F236" s="182">
        <v>1</v>
      </c>
      <c r="G236" s="95" t="s">
        <v>193</v>
      </c>
      <c r="H236" s="199">
        <f>VLOOKUP(G236,BARRAS!$C$5:$E$553,2,0)</f>
        <v>2139999230132</v>
      </c>
      <c r="I236" s="95">
        <v>0</v>
      </c>
      <c r="J236" s="204">
        <v>0</v>
      </c>
      <c r="K236" s="95">
        <v>0</v>
      </c>
      <c r="L236" s="95" t="s">
        <v>8423</v>
      </c>
      <c r="M236" s="95" t="s">
        <v>8423</v>
      </c>
      <c r="N236" s="28" t="s">
        <v>8365</v>
      </c>
      <c r="O236" s="28" t="s">
        <v>9972</v>
      </c>
      <c r="P236" s="95"/>
      <c r="Q236" s="95" t="s">
        <v>509</v>
      </c>
      <c r="R236" s="95" t="str">
        <f>IF(L236="R",VLOOKUP(G236,BARRAS!$C$5:$E$233,3,0),IF(L236="L",VLOOKUP(G236,BARRAS!$C$5:$E$233,3,0),""))</f>
        <v/>
      </c>
      <c r="S236" s="95">
        <f t="shared" si="22"/>
        <v>0</v>
      </c>
      <c r="T236" s="95"/>
      <c r="U236" s="95" t="str">
        <f t="shared" si="23"/>
        <v/>
      </c>
      <c r="V236" s="95"/>
      <c r="W236" s="95"/>
      <c r="X236" s="95">
        <v>0</v>
      </c>
      <c r="Y236" s="95">
        <v>0</v>
      </c>
      <c r="Z236" s="95"/>
      <c r="AA236" s="95" t="str">
        <f t="shared" si="26"/>
        <v>CGE</v>
      </c>
    </row>
    <row r="237" spans="1:27" x14ac:dyDescent="0.2">
      <c r="A237" s="19">
        <f t="shared" si="20"/>
        <v>1</v>
      </c>
      <c r="B237" s="95">
        <f t="shared" si="21"/>
        <v>233</v>
      </c>
      <c r="C237" s="95" t="s">
        <v>10914</v>
      </c>
      <c r="D237" s="28" t="s">
        <v>8365</v>
      </c>
      <c r="E237" s="95" t="s">
        <v>10049</v>
      </c>
      <c r="F237" s="182">
        <v>1</v>
      </c>
      <c r="G237" s="95" t="s">
        <v>193</v>
      </c>
      <c r="H237" s="199">
        <f>VLOOKUP(G237,BARRAS!$C$5:$E$553,2,0)</f>
        <v>2139999230132</v>
      </c>
      <c r="I237" s="95">
        <v>0</v>
      </c>
      <c r="J237" s="204">
        <v>0</v>
      </c>
      <c r="K237" s="95">
        <v>0</v>
      </c>
      <c r="L237" s="95" t="s">
        <v>8423</v>
      </c>
      <c r="M237" s="95" t="s">
        <v>8423</v>
      </c>
      <c r="N237" s="28" t="s">
        <v>8365</v>
      </c>
      <c r="O237" s="95" t="s">
        <v>9972</v>
      </c>
      <c r="P237" s="95"/>
      <c r="Q237" s="95" t="s">
        <v>509</v>
      </c>
      <c r="R237" s="95" t="str">
        <f>IF(L237="R",VLOOKUP(G237,BARRAS!$C$5:$E$233,3,0),IF(L237="L",VLOOKUP(G237,BARRAS!$C$5:$E$233,3,0),""))</f>
        <v/>
      </c>
      <c r="S237" s="95">
        <f t="shared" si="22"/>
        <v>0</v>
      </c>
      <c r="T237" s="95"/>
      <c r="U237" s="95" t="str">
        <f t="shared" si="23"/>
        <v/>
      </c>
      <c r="V237" s="95" t="s">
        <v>1869</v>
      </c>
      <c r="W237" s="95"/>
      <c r="X237" s="95">
        <v>0</v>
      </c>
      <c r="Y237" s="95">
        <v>0</v>
      </c>
      <c r="Z237" s="95"/>
      <c r="AA237" s="95" t="str">
        <f t="shared" si="26"/>
        <v>CGE</v>
      </c>
    </row>
    <row r="238" spans="1:27" x14ac:dyDescent="0.2">
      <c r="A238" s="19">
        <f t="shared" si="20"/>
        <v>1</v>
      </c>
      <c r="B238" s="95">
        <f t="shared" si="21"/>
        <v>234</v>
      </c>
      <c r="C238" s="95" t="s">
        <v>12618</v>
      </c>
      <c r="D238" s="28" t="s">
        <v>8365</v>
      </c>
      <c r="E238" s="95" t="s">
        <v>12458</v>
      </c>
      <c r="F238" s="182">
        <v>1</v>
      </c>
      <c r="G238" s="95" t="s">
        <v>193</v>
      </c>
      <c r="H238" s="199">
        <f>VLOOKUP(G238,BARRAS!$C$5:$E$553,2,0)</f>
        <v>2139999230132</v>
      </c>
      <c r="I238" s="95">
        <v>0</v>
      </c>
      <c r="J238" s="204">
        <v>0</v>
      </c>
      <c r="K238" s="95">
        <v>0</v>
      </c>
      <c r="L238" s="95" t="s">
        <v>8423</v>
      </c>
      <c r="M238" s="95" t="s">
        <v>8423</v>
      </c>
      <c r="N238" s="28" t="s">
        <v>8365</v>
      </c>
      <c r="O238" s="28" t="s">
        <v>9972</v>
      </c>
      <c r="P238" s="95"/>
      <c r="Q238" s="95" t="s">
        <v>509</v>
      </c>
      <c r="R238" s="95" t="str">
        <f>IF(L238="R",VLOOKUP(G238,BARRAS!$C$5:$E$233,3,0),IF(L238="L",VLOOKUP(G238,BARRAS!$C$5:$E$233,3,0),""))</f>
        <v/>
      </c>
      <c r="S238" s="95">
        <f t="shared" si="22"/>
        <v>0</v>
      </c>
      <c r="T238" s="95"/>
      <c r="U238" s="95" t="str">
        <f t="shared" si="23"/>
        <v/>
      </c>
      <c r="V238" s="95"/>
      <c r="W238" s="95"/>
      <c r="X238" s="95">
        <v>0</v>
      </c>
      <c r="Y238" s="95">
        <v>0</v>
      </c>
      <c r="Z238" s="95"/>
      <c r="AA238" s="95" t="str">
        <f t="shared" si="26"/>
        <v>CGE</v>
      </c>
    </row>
    <row r="239" spans="1:27" x14ac:dyDescent="0.2">
      <c r="A239" s="19">
        <f t="shared" si="20"/>
        <v>1</v>
      </c>
      <c r="B239" s="95">
        <f t="shared" si="21"/>
        <v>235</v>
      </c>
      <c r="C239" s="95" t="s">
        <v>13306</v>
      </c>
      <c r="D239" s="28" t="s">
        <v>8365</v>
      </c>
      <c r="E239" s="95" t="s">
        <v>13307</v>
      </c>
      <c r="F239" s="182">
        <v>1</v>
      </c>
      <c r="G239" s="95" t="s">
        <v>193</v>
      </c>
      <c r="H239" s="199">
        <f>VLOOKUP(G239,BARRAS!$C$5:$E$553,2,0)</f>
        <v>2139999230132</v>
      </c>
      <c r="I239" s="95">
        <v>0</v>
      </c>
      <c r="J239" s="204">
        <v>0</v>
      </c>
      <c r="K239" s="95">
        <v>0</v>
      </c>
      <c r="L239" s="95" t="s">
        <v>8423</v>
      </c>
      <c r="M239" s="95" t="s">
        <v>8423</v>
      </c>
      <c r="N239" s="28" t="s">
        <v>8365</v>
      </c>
      <c r="O239" s="28" t="s">
        <v>9972</v>
      </c>
      <c r="P239" s="95"/>
      <c r="Q239" s="95"/>
      <c r="R239" s="95"/>
      <c r="S239" s="95">
        <f t="shared" si="22"/>
        <v>0</v>
      </c>
      <c r="T239" s="95"/>
      <c r="U239" s="95" t="str">
        <f t="shared" si="23"/>
        <v/>
      </c>
      <c r="V239" s="95"/>
      <c r="W239" s="95"/>
      <c r="X239" s="95"/>
      <c r="Y239" s="95"/>
      <c r="Z239" s="95"/>
      <c r="AA239" s="95" t="str">
        <f t="shared" si="26"/>
        <v>CGE</v>
      </c>
    </row>
    <row r="240" spans="1:27" x14ac:dyDescent="0.2">
      <c r="A240" s="19">
        <f t="shared" si="20"/>
        <v>1</v>
      </c>
      <c r="B240" s="95">
        <f t="shared" si="21"/>
        <v>236</v>
      </c>
      <c r="C240" s="95" t="s">
        <v>13529</v>
      </c>
      <c r="D240" s="28" t="s">
        <v>9079</v>
      </c>
      <c r="E240" s="95" t="s">
        <v>13530</v>
      </c>
      <c r="F240" s="182">
        <v>1</v>
      </c>
      <c r="G240" s="95" t="s">
        <v>193</v>
      </c>
      <c r="H240" s="199">
        <f>VLOOKUP(G240,BARRAS!$C$5:$E$553,2,0)</f>
        <v>2139999230132</v>
      </c>
      <c r="I240" s="95">
        <v>0</v>
      </c>
      <c r="J240" s="204">
        <v>0</v>
      </c>
      <c r="K240" s="95">
        <v>0</v>
      </c>
      <c r="L240" s="95" t="s">
        <v>8423</v>
      </c>
      <c r="M240" s="95" t="s">
        <v>8423</v>
      </c>
      <c r="N240" s="28" t="s">
        <v>9079</v>
      </c>
      <c r="O240" s="28" t="s">
        <v>9972</v>
      </c>
      <c r="P240" s="95"/>
      <c r="Q240" s="95"/>
      <c r="R240" s="95"/>
      <c r="S240" s="95">
        <f t="shared" si="22"/>
        <v>0</v>
      </c>
      <c r="T240" s="95"/>
      <c r="U240" s="95" t="str">
        <f t="shared" si="23"/>
        <v/>
      </c>
      <c r="V240" s="95"/>
      <c r="W240" s="95"/>
      <c r="X240" s="95"/>
      <c r="Y240" s="95"/>
      <c r="Z240" s="95"/>
      <c r="AA240" s="95" t="str">
        <f t="shared" si="26"/>
        <v>CGE</v>
      </c>
    </row>
    <row r="241" spans="1:27" x14ac:dyDescent="0.2">
      <c r="A241" s="19">
        <f t="shared" si="20"/>
        <v>1</v>
      </c>
      <c r="B241" s="95">
        <f t="shared" si="21"/>
        <v>237</v>
      </c>
      <c r="C241" s="95" t="s">
        <v>13667</v>
      </c>
      <c r="D241" s="28" t="s">
        <v>8365</v>
      </c>
      <c r="E241" s="28" t="s">
        <v>13668</v>
      </c>
      <c r="F241" s="182">
        <v>1</v>
      </c>
      <c r="G241" s="95" t="s">
        <v>193</v>
      </c>
      <c r="H241" s="199">
        <f>VLOOKUP(G241,BARRAS!$C$5:$E$553,2,0)</f>
        <v>2139999230132</v>
      </c>
      <c r="I241" s="95">
        <v>0</v>
      </c>
      <c r="J241" s="204">
        <v>0</v>
      </c>
      <c r="K241" s="95">
        <v>0</v>
      </c>
      <c r="L241" s="95" t="s">
        <v>8423</v>
      </c>
      <c r="M241" s="95" t="s">
        <v>8423</v>
      </c>
      <c r="N241" s="28" t="s">
        <v>8365</v>
      </c>
      <c r="O241" s="28" t="s">
        <v>9972</v>
      </c>
      <c r="P241" s="95"/>
      <c r="Q241" s="95"/>
      <c r="R241" s="95"/>
      <c r="S241" s="95">
        <f t="shared" si="22"/>
        <v>0</v>
      </c>
      <c r="T241" s="95"/>
      <c r="U241" s="95" t="str">
        <f t="shared" si="23"/>
        <v/>
      </c>
      <c r="V241" s="95"/>
      <c r="W241" s="95"/>
      <c r="X241" s="95"/>
      <c r="Y241" s="95"/>
      <c r="Z241" s="95"/>
      <c r="AA241" s="95" t="str">
        <f t="shared" si="26"/>
        <v>CGE</v>
      </c>
    </row>
    <row r="242" spans="1:27" x14ac:dyDescent="0.2">
      <c r="A242" s="19">
        <f t="shared" si="20"/>
        <v>1</v>
      </c>
      <c r="B242" s="95">
        <f t="shared" si="21"/>
        <v>238</v>
      </c>
      <c r="C242" s="95" t="s">
        <v>13941</v>
      </c>
      <c r="D242" s="28" t="s">
        <v>543</v>
      </c>
      <c r="E242" s="28" t="s">
        <v>13942</v>
      </c>
      <c r="F242" s="182">
        <v>1</v>
      </c>
      <c r="G242" s="95" t="s">
        <v>193</v>
      </c>
      <c r="H242" s="199">
        <f>VLOOKUP(G242,BARRAS!$C$5:$E$553,2,0)</f>
        <v>2139999230132</v>
      </c>
      <c r="I242" s="95">
        <v>0</v>
      </c>
      <c r="J242" s="204">
        <v>0</v>
      </c>
      <c r="K242" s="95">
        <v>0</v>
      </c>
      <c r="L242" s="95" t="s">
        <v>8423</v>
      </c>
      <c r="M242" s="95" t="s">
        <v>8423</v>
      </c>
      <c r="N242" s="28" t="s">
        <v>543</v>
      </c>
      <c r="O242" s="28" t="s">
        <v>9972</v>
      </c>
      <c r="P242" s="95"/>
      <c r="Q242" s="95"/>
      <c r="R242" s="95"/>
      <c r="S242" s="95">
        <f t="shared" si="22"/>
        <v>0</v>
      </c>
      <c r="T242" s="95"/>
      <c r="U242" s="95" t="str">
        <f t="shared" si="23"/>
        <v/>
      </c>
      <c r="V242" s="95"/>
      <c r="W242" s="95"/>
      <c r="X242" s="95"/>
      <c r="Y242" s="95"/>
      <c r="Z242" s="95"/>
      <c r="AA242" s="95" t="str">
        <f t="shared" si="26"/>
        <v>CGE</v>
      </c>
    </row>
    <row r="243" spans="1:27" x14ac:dyDescent="0.2">
      <c r="A243" s="19">
        <f t="shared" si="20"/>
        <v>1</v>
      </c>
      <c r="B243" s="95">
        <f t="shared" si="21"/>
        <v>239</v>
      </c>
      <c r="C243" s="95" t="s">
        <v>14181</v>
      </c>
      <c r="D243" s="28" t="s">
        <v>14110</v>
      </c>
      <c r="E243" s="28" t="s">
        <v>14182</v>
      </c>
      <c r="F243" s="182">
        <v>1</v>
      </c>
      <c r="G243" s="95" t="s">
        <v>193</v>
      </c>
      <c r="H243" s="199">
        <f>VLOOKUP(G243,BARRAS!$C$5:$E$553,2,0)</f>
        <v>2139999230132</v>
      </c>
      <c r="I243" s="95">
        <v>0</v>
      </c>
      <c r="J243" s="204">
        <v>0</v>
      </c>
      <c r="K243" s="95">
        <v>0</v>
      </c>
      <c r="L243" s="95" t="s">
        <v>8423</v>
      </c>
      <c r="M243" s="95" t="s">
        <v>8423</v>
      </c>
      <c r="N243" s="95" t="s">
        <v>14110</v>
      </c>
      <c r="O243" s="28" t="s">
        <v>9972</v>
      </c>
      <c r="P243" s="95"/>
      <c r="Q243" s="95"/>
      <c r="R243" s="95"/>
      <c r="S243" s="95">
        <f t="shared" si="22"/>
        <v>0</v>
      </c>
      <c r="T243" s="95"/>
      <c r="U243" s="95" t="str">
        <f t="shared" si="23"/>
        <v/>
      </c>
      <c r="V243" s="95"/>
      <c r="W243" s="95"/>
      <c r="X243" s="95"/>
      <c r="Y243" s="95"/>
      <c r="Z243" s="95"/>
      <c r="AA243" s="95" t="str">
        <f t="shared" si="26"/>
        <v>CGE</v>
      </c>
    </row>
    <row r="244" spans="1:27" x14ac:dyDescent="0.2">
      <c r="A244" s="19">
        <f t="shared" si="20"/>
        <v>1</v>
      </c>
      <c r="B244" s="95">
        <f t="shared" si="21"/>
        <v>240</v>
      </c>
      <c r="C244" s="95" t="s">
        <v>14321</v>
      </c>
      <c r="D244" s="28" t="s">
        <v>13236</v>
      </c>
      <c r="E244" s="95" t="s">
        <v>14322</v>
      </c>
      <c r="F244" s="182">
        <v>1</v>
      </c>
      <c r="G244" s="95" t="s">
        <v>193</v>
      </c>
      <c r="H244" s="199">
        <f>VLOOKUP(G244,BARRAS!$C$5:$E$553,2,0)</f>
        <v>2139999230132</v>
      </c>
      <c r="I244" s="95">
        <v>0</v>
      </c>
      <c r="J244" s="204">
        <v>0</v>
      </c>
      <c r="K244" s="95">
        <v>0</v>
      </c>
      <c r="L244" s="95" t="s">
        <v>8423</v>
      </c>
      <c r="M244" s="95" t="s">
        <v>8423</v>
      </c>
      <c r="N244" s="28" t="s">
        <v>13236</v>
      </c>
      <c r="O244" s="28" t="s">
        <v>9972</v>
      </c>
      <c r="P244" s="95"/>
      <c r="Q244" s="95"/>
      <c r="R244" s="95"/>
      <c r="S244" s="95">
        <f t="shared" si="22"/>
        <v>0</v>
      </c>
      <c r="T244" s="95"/>
      <c r="U244" s="95" t="str">
        <f t="shared" si="23"/>
        <v/>
      </c>
      <c r="V244" s="95"/>
      <c r="W244" s="95"/>
      <c r="X244" s="95"/>
      <c r="Y244" s="95"/>
      <c r="Z244" s="95"/>
      <c r="AA244" s="95" t="str">
        <f t="shared" si="26"/>
        <v>CGE</v>
      </c>
    </row>
    <row r="245" spans="1:27" x14ac:dyDescent="0.2">
      <c r="A245" s="231">
        <f t="shared" si="20"/>
        <v>1</v>
      </c>
      <c r="B245" s="95">
        <f t="shared" si="21"/>
        <v>241</v>
      </c>
      <c r="C245" s="95" t="s">
        <v>14610</v>
      </c>
      <c r="D245" s="28" t="s">
        <v>14616</v>
      </c>
      <c r="E245" s="95" t="s">
        <v>14614</v>
      </c>
      <c r="F245" s="182">
        <v>1</v>
      </c>
      <c r="G245" s="95" t="s">
        <v>193</v>
      </c>
      <c r="H245" s="199">
        <f>VLOOKUP(G245,BARRAS!$C$5:$E$553,2,0)</f>
        <v>2139999230132</v>
      </c>
      <c r="I245" s="95">
        <v>0</v>
      </c>
      <c r="J245" s="204">
        <v>0</v>
      </c>
      <c r="K245" s="95">
        <v>0</v>
      </c>
      <c r="L245" s="95" t="s">
        <v>747</v>
      </c>
      <c r="M245" s="95" t="s">
        <v>747</v>
      </c>
      <c r="N245" s="28" t="s">
        <v>14616</v>
      </c>
      <c r="O245" s="28" t="s">
        <v>9972</v>
      </c>
      <c r="P245" s="95"/>
      <c r="Q245" s="95"/>
      <c r="R245" s="95"/>
      <c r="S245" s="95">
        <f t="shared" si="22"/>
        <v>1</v>
      </c>
      <c r="T245" s="95"/>
      <c r="U245" s="95" t="str">
        <f t="shared" si="23"/>
        <v>PMGD</v>
      </c>
      <c r="V245" s="95"/>
      <c r="W245" s="95"/>
      <c r="X245" s="95"/>
      <c r="Y245" s="95"/>
      <c r="Z245" s="95"/>
      <c r="AA245" s="95" t="str">
        <f t="shared" si="26"/>
        <v>CGE</v>
      </c>
    </row>
    <row r="246" spans="1:27" x14ac:dyDescent="0.2">
      <c r="A246" s="231">
        <f t="shared" si="20"/>
        <v>1</v>
      </c>
      <c r="B246" s="95">
        <f t="shared" si="21"/>
        <v>242</v>
      </c>
      <c r="C246" s="95" t="s">
        <v>14611</v>
      </c>
      <c r="D246" s="28" t="s">
        <v>14616</v>
      </c>
      <c r="E246" s="95" t="s">
        <v>14615</v>
      </c>
      <c r="F246" s="182">
        <v>1</v>
      </c>
      <c r="G246" s="95" t="s">
        <v>193</v>
      </c>
      <c r="H246" s="199">
        <f>VLOOKUP(G246,BARRAS!$C$5:$E$553,2,0)</f>
        <v>2139999230132</v>
      </c>
      <c r="I246" s="95">
        <v>0</v>
      </c>
      <c r="J246" s="204">
        <v>0</v>
      </c>
      <c r="K246" s="95">
        <v>0</v>
      </c>
      <c r="L246" s="95" t="s">
        <v>747</v>
      </c>
      <c r="M246" s="95" t="s">
        <v>747</v>
      </c>
      <c r="N246" s="28" t="s">
        <v>14616</v>
      </c>
      <c r="O246" s="28" t="s">
        <v>9972</v>
      </c>
      <c r="P246" s="95"/>
      <c r="Q246" s="95"/>
      <c r="R246" s="95"/>
      <c r="S246" s="95">
        <f t="shared" si="22"/>
        <v>1</v>
      </c>
      <c r="T246" s="95"/>
      <c r="U246" s="95" t="str">
        <f t="shared" si="23"/>
        <v>PMGD</v>
      </c>
      <c r="V246" s="95"/>
      <c r="W246" s="95"/>
      <c r="X246" s="95"/>
      <c r="Y246" s="95"/>
      <c r="Z246" s="95"/>
      <c r="AA246" s="95" t="str">
        <f t="shared" si="26"/>
        <v>CGE</v>
      </c>
    </row>
    <row r="247" spans="1:27" x14ac:dyDescent="0.2">
      <c r="A247" s="19">
        <f t="shared" si="20"/>
        <v>1</v>
      </c>
      <c r="B247" s="95">
        <f t="shared" si="21"/>
        <v>243</v>
      </c>
      <c r="C247" s="95" t="s">
        <v>10974</v>
      </c>
      <c r="D247" s="28" t="s">
        <v>8970</v>
      </c>
      <c r="E247" s="95" t="s">
        <v>1870</v>
      </c>
      <c r="F247" s="182">
        <v>1</v>
      </c>
      <c r="G247" s="95" t="s">
        <v>193</v>
      </c>
      <c r="H247" s="199">
        <f>VLOOKUP(G247,BARRAS!$C$5:$E$553,2,0)</f>
        <v>2139999230132</v>
      </c>
      <c r="I247" s="95">
        <v>0</v>
      </c>
      <c r="J247" s="204">
        <v>1</v>
      </c>
      <c r="K247" s="95">
        <v>0</v>
      </c>
      <c r="L247" s="95" t="s">
        <v>489</v>
      </c>
      <c r="M247" s="95" t="s">
        <v>489</v>
      </c>
      <c r="N247" s="95" t="s">
        <v>9178</v>
      </c>
      <c r="O247" s="95"/>
      <c r="P247" s="95" t="s">
        <v>9972</v>
      </c>
      <c r="Q247" s="95" t="s">
        <v>489</v>
      </c>
      <c r="R247" s="95">
        <f>IF(L247="R",VLOOKUP(G247,BARRAS!$C$5:$E$233,3,0),IF(L247="L",VLOOKUP(G247,BARRAS!$C$5:$E$233,3,0),""))</f>
        <v>0</v>
      </c>
      <c r="S247" s="95">
        <f t="shared" si="22"/>
        <v>0</v>
      </c>
      <c r="T247" s="95"/>
      <c r="U247" s="95" t="str">
        <f t="shared" si="23"/>
        <v/>
      </c>
      <c r="V247" s="95">
        <v>0</v>
      </c>
      <c r="W247" s="95"/>
      <c r="X247" s="95">
        <v>0</v>
      </c>
      <c r="Y247" s="95">
        <v>0</v>
      </c>
      <c r="Z247" s="95"/>
      <c r="AA247" s="95" t="str">
        <f t="shared" si="26"/>
        <v>CGE</v>
      </c>
    </row>
    <row r="248" spans="1:27" x14ac:dyDescent="0.2">
      <c r="A248" s="19">
        <f t="shared" si="20"/>
        <v>1</v>
      </c>
      <c r="B248" s="95">
        <f t="shared" si="21"/>
        <v>244</v>
      </c>
      <c r="C248" s="95" t="s">
        <v>10975</v>
      </c>
      <c r="D248" s="28" t="s">
        <v>8971</v>
      </c>
      <c r="E248" s="95" t="s">
        <v>1870</v>
      </c>
      <c r="F248" s="182">
        <v>1</v>
      </c>
      <c r="G248" s="95" t="s">
        <v>193</v>
      </c>
      <c r="H248" s="199">
        <f>VLOOKUP(G248,BARRAS!$C$5:$E$553,2,0)</f>
        <v>2139999230132</v>
      </c>
      <c r="I248" s="95">
        <v>0</v>
      </c>
      <c r="J248" s="204">
        <v>1</v>
      </c>
      <c r="K248" s="95">
        <v>0</v>
      </c>
      <c r="L248" s="95" t="s">
        <v>489</v>
      </c>
      <c r="M248" s="95" t="s">
        <v>489</v>
      </c>
      <c r="N248" s="95" t="s">
        <v>9178</v>
      </c>
      <c r="O248" s="95"/>
      <c r="P248" s="95" t="s">
        <v>9972</v>
      </c>
      <c r="Q248" s="95" t="s">
        <v>489</v>
      </c>
      <c r="R248" s="95">
        <f>IF(L248="R",VLOOKUP(G248,BARRAS!$C$5:$E$233,3,0),IF(L248="L",VLOOKUP(G248,BARRAS!$C$5:$E$233,3,0),""))</f>
        <v>0</v>
      </c>
      <c r="S248" s="95">
        <f t="shared" si="22"/>
        <v>0</v>
      </c>
      <c r="T248" s="95"/>
      <c r="U248" s="95" t="str">
        <f t="shared" si="23"/>
        <v/>
      </c>
      <c r="V248" s="95">
        <v>0</v>
      </c>
      <c r="W248" s="95"/>
      <c r="X248" s="95">
        <v>0</v>
      </c>
      <c r="Y248" s="95">
        <v>0</v>
      </c>
      <c r="Z248" s="95"/>
      <c r="AA248" s="95" t="str">
        <f t="shared" si="26"/>
        <v>CGE</v>
      </c>
    </row>
    <row r="249" spans="1:27" x14ac:dyDescent="0.2">
      <c r="A249" s="19">
        <f t="shared" si="20"/>
        <v>1</v>
      </c>
      <c r="B249" s="95">
        <f t="shared" si="21"/>
        <v>245</v>
      </c>
      <c r="C249" s="95" t="s">
        <v>10976</v>
      </c>
      <c r="D249" s="28" t="s">
        <v>8972</v>
      </c>
      <c r="E249" s="95" t="s">
        <v>1870</v>
      </c>
      <c r="F249" s="182">
        <v>1</v>
      </c>
      <c r="G249" s="95" t="s">
        <v>193</v>
      </c>
      <c r="H249" s="199">
        <f>VLOOKUP(G249,BARRAS!$C$5:$E$553,2,0)</f>
        <v>2139999230132</v>
      </c>
      <c r="I249" s="95">
        <v>0</v>
      </c>
      <c r="J249" s="204">
        <v>1</v>
      </c>
      <c r="K249" s="95">
        <v>0</v>
      </c>
      <c r="L249" s="95" t="s">
        <v>489</v>
      </c>
      <c r="M249" s="95" t="s">
        <v>489</v>
      </c>
      <c r="N249" s="95" t="s">
        <v>9178</v>
      </c>
      <c r="O249" s="95"/>
      <c r="P249" s="95" t="s">
        <v>9972</v>
      </c>
      <c r="Q249" s="95" t="s">
        <v>489</v>
      </c>
      <c r="R249" s="95">
        <f>IF(L249="R",VLOOKUP(G249,BARRAS!$C$5:$E$233,3,0),IF(L249="L",VLOOKUP(G249,BARRAS!$C$5:$E$233,3,0),""))</f>
        <v>0</v>
      </c>
      <c r="S249" s="95">
        <f t="shared" si="22"/>
        <v>0</v>
      </c>
      <c r="T249" s="95"/>
      <c r="U249" s="95" t="str">
        <f t="shared" si="23"/>
        <v/>
      </c>
      <c r="V249" s="95">
        <v>0</v>
      </c>
      <c r="W249" s="95"/>
      <c r="X249" s="95">
        <v>0</v>
      </c>
      <c r="Y249" s="95">
        <v>0</v>
      </c>
      <c r="Z249" s="95"/>
      <c r="AA249" s="95" t="str">
        <f t="shared" si="26"/>
        <v>CGE</v>
      </c>
    </row>
    <row r="250" spans="1:27" x14ac:dyDescent="0.2">
      <c r="A250" s="19">
        <f t="shared" si="20"/>
        <v>1</v>
      </c>
      <c r="B250" s="95">
        <f t="shared" si="21"/>
        <v>246</v>
      </c>
      <c r="C250" s="194" t="s">
        <v>11769</v>
      </c>
      <c r="D250" s="213" t="s">
        <v>1304</v>
      </c>
      <c r="E250" s="194" t="s">
        <v>1624</v>
      </c>
      <c r="F250" s="182">
        <v>1</v>
      </c>
      <c r="G250" s="95" t="s">
        <v>193</v>
      </c>
      <c r="H250" s="199">
        <f>VLOOKUP(G250,BARRAS!$C$5:$E$553,2,0)</f>
        <v>2139999230132</v>
      </c>
      <c r="I250" s="95">
        <v>0</v>
      </c>
      <c r="J250" s="204">
        <v>0</v>
      </c>
      <c r="K250" s="95">
        <v>0</v>
      </c>
      <c r="L250" s="95" t="s">
        <v>492</v>
      </c>
      <c r="M250" s="95" t="s">
        <v>492</v>
      </c>
      <c r="N250" s="95" t="s">
        <v>12352</v>
      </c>
      <c r="O250" s="95"/>
      <c r="P250" s="95"/>
      <c r="Q250" s="95"/>
      <c r="R250" s="95" t="str">
        <f>IF(L250="R",VLOOKUP(G250,BARRAS!$C$5:$E$233,3,0),IF(L250="L",VLOOKUP(G250,BARRAS!$C$5:$E$233,3,0),""))</f>
        <v/>
      </c>
      <c r="S250" s="95">
        <f t="shared" si="22"/>
        <v>0</v>
      </c>
      <c r="T250" s="95"/>
      <c r="U250" s="95" t="str">
        <f t="shared" si="23"/>
        <v/>
      </c>
      <c r="V250" s="95"/>
      <c r="W250" s="95"/>
      <c r="X250" s="95"/>
      <c r="Y250" s="95"/>
      <c r="Z250" s="95"/>
      <c r="AA250" s="95">
        <f t="shared" si="26"/>
        <v>0</v>
      </c>
    </row>
    <row r="251" spans="1:27" x14ac:dyDescent="0.2">
      <c r="A251" s="19">
        <f t="shared" si="20"/>
        <v>1</v>
      </c>
      <c r="B251" s="95">
        <f t="shared" si="21"/>
        <v>247</v>
      </c>
      <c r="C251" s="95" t="s">
        <v>10358</v>
      </c>
      <c r="D251" s="28" t="s">
        <v>545</v>
      </c>
      <c r="E251" s="95" t="s">
        <v>12473</v>
      </c>
      <c r="F251" s="182">
        <v>1</v>
      </c>
      <c r="G251" s="95" t="s">
        <v>1689</v>
      </c>
      <c r="H251" s="199">
        <f>VLOOKUP(G251,BARRAS!$C$5:$E$553,2,0)</f>
        <v>2089999130132</v>
      </c>
      <c r="I251" s="95">
        <v>0</v>
      </c>
      <c r="J251" s="204">
        <v>0</v>
      </c>
      <c r="K251" s="95">
        <v>0</v>
      </c>
      <c r="L251" s="95" t="s">
        <v>8423</v>
      </c>
      <c r="M251" s="95" t="s">
        <v>8423</v>
      </c>
      <c r="N251" s="95" t="s">
        <v>545</v>
      </c>
      <c r="O251" s="95" t="s">
        <v>7984</v>
      </c>
      <c r="P251" s="95"/>
      <c r="Q251" s="95"/>
      <c r="R251" s="95" t="str">
        <f>IF(L251="R",VLOOKUP(G251,BARRAS!$C$5:$E$233,3,0),IF(L251="L",VLOOKUP(G251,BARRAS!$C$5:$E$233,3,0),""))</f>
        <v/>
      </c>
      <c r="S251" s="95">
        <f t="shared" si="22"/>
        <v>0</v>
      </c>
      <c r="T251" s="95"/>
      <c r="U251" s="95" t="str">
        <f t="shared" si="23"/>
        <v/>
      </c>
      <c r="V251" s="95"/>
      <c r="W251" s="95"/>
      <c r="X251" s="95"/>
      <c r="Y251" s="95"/>
      <c r="Z251" s="95"/>
      <c r="AA251" s="95" t="str">
        <f t="shared" si="26"/>
        <v>FRONTEL</v>
      </c>
    </row>
    <row r="252" spans="1:27" x14ac:dyDescent="0.2">
      <c r="A252" s="19">
        <f t="shared" si="20"/>
        <v>1</v>
      </c>
      <c r="B252" s="95">
        <f t="shared" si="21"/>
        <v>248</v>
      </c>
      <c r="C252" s="95" t="s">
        <v>10224</v>
      </c>
      <c r="D252" s="28" t="s">
        <v>8365</v>
      </c>
      <c r="E252" s="95" t="s">
        <v>12482</v>
      </c>
      <c r="F252" s="182">
        <v>1</v>
      </c>
      <c r="G252" s="95" t="s">
        <v>1689</v>
      </c>
      <c r="H252" s="199">
        <f>VLOOKUP(G252,BARRAS!$C$5:$E$553,2,0)</f>
        <v>2089999130132</v>
      </c>
      <c r="I252" s="95">
        <v>0</v>
      </c>
      <c r="J252" s="204">
        <v>0</v>
      </c>
      <c r="K252" s="95">
        <v>0</v>
      </c>
      <c r="L252" s="95" t="s">
        <v>8423</v>
      </c>
      <c r="M252" s="95" t="s">
        <v>8423</v>
      </c>
      <c r="N252" s="95" t="s">
        <v>8365</v>
      </c>
      <c r="O252" s="95" t="s">
        <v>8078</v>
      </c>
      <c r="P252" s="95"/>
      <c r="Q252" s="95"/>
      <c r="R252" s="95" t="str">
        <f>IF(L252="R",VLOOKUP(G252,BARRAS!$C$5:$E$233,3,0),IF(L252="L",VLOOKUP(G252,BARRAS!$C$5:$E$233,3,0),""))</f>
        <v/>
      </c>
      <c r="S252" s="95">
        <f t="shared" si="22"/>
        <v>0</v>
      </c>
      <c r="T252" s="95"/>
      <c r="U252" s="95" t="str">
        <f t="shared" si="23"/>
        <v/>
      </c>
      <c r="V252" s="95"/>
      <c r="W252" s="95"/>
      <c r="X252" s="95"/>
      <c r="Y252" s="95"/>
      <c r="Z252" s="95"/>
      <c r="AA252" s="95" t="str">
        <f t="shared" si="26"/>
        <v>COELCHA</v>
      </c>
    </row>
    <row r="253" spans="1:27" x14ac:dyDescent="0.2">
      <c r="A253" s="19">
        <f t="shared" si="20"/>
        <v>1</v>
      </c>
      <c r="B253" s="95">
        <f t="shared" si="21"/>
        <v>249</v>
      </c>
      <c r="C253" s="95" t="s">
        <v>12002</v>
      </c>
      <c r="D253" s="28" t="s">
        <v>8365</v>
      </c>
      <c r="E253" s="95" t="s">
        <v>12474</v>
      </c>
      <c r="F253" s="182">
        <v>1</v>
      </c>
      <c r="G253" s="95" t="s">
        <v>1689</v>
      </c>
      <c r="H253" s="199">
        <f>VLOOKUP(G253,BARRAS!$C$5:$E$553,2,0)</f>
        <v>2089999130132</v>
      </c>
      <c r="I253" s="95">
        <v>0</v>
      </c>
      <c r="J253" s="204">
        <v>0</v>
      </c>
      <c r="K253" s="95">
        <v>0</v>
      </c>
      <c r="L253" s="95" t="s">
        <v>8423</v>
      </c>
      <c r="M253" s="95" t="s">
        <v>8423</v>
      </c>
      <c r="N253" s="95" t="s">
        <v>8365</v>
      </c>
      <c r="O253" s="95" t="s">
        <v>7984</v>
      </c>
      <c r="P253" s="95"/>
      <c r="Q253" s="95"/>
      <c r="R253" s="95" t="str">
        <f>IF(L253="R",VLOOKUP(G253,BARRAS!$C$5:$E$233,3,0),IF(L253="L",VLOOKUP(G253,BARRAS!$C$5:$E$233,3,0),""))</f>
        <v/>
      </c>
      <c r="S253" s="95">
        <f t="shared" si="22"/>
        <v>0</v>
      </c>
      <c r="T253" s="95"/>
      <c r="U253" s="95" t="str">
        <f t="shared" si="23"/>
        <v/>
      </c>
      <c r="V253" s="95"/>
      <c r="W253" s="95"/>
      <c r="X253" s="95"/>
      <c r="Y253" s="95"/>
      <c r="Z253" s="95"/>
      <c r="AA253" s="95" t="str">
        <f t="shared" si="26"/>
        <v>FRONTEL</v>
      </c>
    </row>
    <row r="254" spans="1:27" x14ac:dyDescent="0.2">
      <c r="A254" s="19">
        <f t="shared" si="20"/>
        <v>1</v>
      </c>
      <c r="B254" s="95">
        <f t="shared" si="21"/>
        <v>250</v>
      </c>
      <c r="C254" s="95" t="s">
        <v>8747</v>
      </c>
      <c r="D254" s="28" t="s">
        <v>8365</v>
      </c>
      <c r="E254" s="95" t="s">
        <v>12475</v>
      </c>
      <c r="F254" s="182">
        <v>1</v>
      </c>
      <c r="G254" s="95" t="s">
        <v>1689</v>
      </c>
      <c r="H254" s="199">
        <f>VLOOKUP(G254,BARRAS!$C$5:$E$553,2,0)</f>
        <v>2089999130132</v>
      </c>
      <c r="I254" s="95">
        <v>0</v>
      </c>
      <c r="J254" s="204">
        <v>0</v>
      </c>
      <c r="K254" s="95">
        <v>0</v>
      </c>
      <c r="L254" s="95" t="s">
        <v>8423</v>
      </c>
      <c r="M254" s="95" t="s">
        <v>8423</v>
      </c>
      <c r="N254" s="95" t="s">
        <v>8365</v>
      </c>
      <c r="O254" s="95" t="s">
        <v>7984</v>
      </c>
      <c r="P254" s="95"/>
      <c r="Q254" s="95"/>
      <c r="R254" s="95" t="str">
        <f>IF(L254="R",VLOOKUP(G254,BARRAS!$C$5:$E$233,3,0),IF(L254="L",VLOOKUP(G254,BARRAS!$C$5:$E$233,3,0),""))</f>
        <v/>
      </c>
      <c r="S254" s="95">
        <f t="shared" si="22"/>
        <v>0</v>
      </c>
      <c r="T254" s="95"/>
      <c r="U254" s="95" t="str">
        <f t="shared" si="23"/>
        <v/>
      </c>
      <c r="V254" s="95" t="s">
        <v>7984</v>
      </c>
      <c r="W254" s="95"/>
      <c r="X254" s="95" t="s">
        <v>8688</v>
      </c>
      <c r="Y254" s="95" t="str">
        <f>+IF(P254="","No","Sí")</f>
        <v>No</v>
      </c>
      <c r="Z254" s="95">
        <v>0</v>
      </c>
      <c r="AA254" s="95" t="str">
        <f t="shared" si="26"/>
        <v>FRONTEL</v>
      </c>
    </row>
    <row r="255" spans="1:27" x14ac:dyDescent="0.2">
      <c r="A255" s="19">
        <f t="shared" si="20"/>
        <v>1</v>
      </c>
      <c r="B255" s="95">
        <f t="shared" si="21"/>
        <v>251</v>
      </c>
      <c r="C255" s="95" t="s">
        <v>13103</v>
      </c>
      <c r="D255" s="28" t="s">
        <v>12122</v>
      </c>
      <c r="E255" s="95" t="s">
        <v>12275</v>
      </c>
      <c r="F255" s="182">
        <v>1</v>
      </c>
      <c r="G255" s="95" t="s">
        <v>1689</v>
      </c>
      <c r="H255" s="199">
        <f>VLOOKUP(G255,BARRAS!$C$5:$E$553,2,0)</f>
        <v>2089999130132</v>
      </c>
      <c r="I255" s="95">
        <v>0</v>
      </c>
      <c r="J255" s="204">
        <v>0</v>
      </c>
      <c r="K255" s="95">
        <v>0</v>
      </c>
      <c r="L255" s="95" t="s">
        <v>8423</v>
      </c>
      <c r="M255" s="95" t="s">
        <v>8423</v>
      </c>
      <c r="N255" s="28" t="s">
        <v>12122</v>
      </c>
      <c r="O255" s="28" t="s">
        <v>7984</v>
      </c>
      <c r="P255" s="95"/>
      <c r="Q255" s="95"/>
      <c r="R255" s="95"/>
      <c r="S255" s="95">
        <f t="shared" si="22"/>
        <v>0</v>
      </c>
      <c r="T255" s="95"/>
      <c r="U255" s="95" t="str">
        <f t="shared" si="23"/>
        <v/>
      </c>
      <c r="V255" s="95"/>
      <c r="W255" s="95"/>
      <c r="X255" s="95"/>
      <c r="Y255" s="95"/>
      <c r="Z255" s="95"/>
      <c r="AA255" s="95" t="str">
        <f t="shared" si="26"/>
        <v>FRONTEL</v>
      </c>
    </row>
    <row r="256" spans="1:27" x14ac:dyDescent="0.2">
      <c r="A256" s="19">
        <f t="shared" si="20"/>
        <v>1</v>
      </c>
      <c r="B256" s="95">
        <f t="shared" si="21"/>
        <v>252</v>
      </c>
      <c r="C256" s="95" t="s">
        <v>12974</v>
      </c>
      <c r="D256" s="28" t="s">
        <v>8365</v>
      </c>
      <c r="E256" s="95" t="s">
        <v>12975</v>
      </c>
      <c r="F256" s="182">
        <v>1</v>
      </c>
      <c r="G256" s="95" t="s">
        <v>1689</v>
      </c>
      <c r="H256" s="199">
        <f>VLOOKUP(G256,BARRAS!$C$5:$E$553,2,0)</f>
        <v>2089999130132</v>
      </c>
      <c r="I256" s="95">
        <v>0</v>
      </c>
      <c r="J256" s="204">
        <v>0</v>
      </c>
      <c r="K256" s="95">
        <v>0</v>
      </c>
      <c r="L256" s="95" t="s">
        <v>8423</v>
      </c>
      <c r="M256" s="95" t="s">
        <v>8423</v>
      </c>
      <c r="N256" s="28" t="s">
        <v>8365</v>
      </c>
      <c r="O256" s="28" t="s">
        <v>7984</v>
      </c>
      <c r="P256" s="95"/>
      <c r="Q256" s="95"/>
      <c r="R256" s="95"/>
      <c r="S256" s="95">
        <f t="shared" si="22"/>
        <v>0</v>
      </c>
      <c r="T256" s="95"/>
      <c r="U256" s="95" t="str">
        <f t="shared" si="23"/>
        <v/>
      </c>
      <c r="V256" s="95"/>
      <c r="W256" s="95"/>
      <c r="X256" s="95"/>
      <c r="Y256" s="95"/>
      <c r="Z256" s="95"/>
      <c r="AA256" s="95" t="str">
        <f t="shared" si="26"/>
        <v>FRONTEL</v>
      </c>
    </row>
    <row r="257" spans="1:27" x14ac:dyDescent="0.2">
      <c r="A257" s="19">
        <f t="shared" si="20"/>
        <v>1</v>
      </c>
      <c r="B257" s="95">
        <f t="shared" si="21"/>
        <v>253</v>
      </c>
      <c r="C257" s="95" t="s">
        <v>9312</v>
      </c>
      <c r="D257" s="28" t="s">
        <v>8365</v>
      </c>
      <c r="E257" s="95" t="s">
        <v>12595</v>
      </c>
      <c r="F257" s="182">
        <v>1</v>
      </c>
      <c r="G257" s="95" t="s">
        <v>1689</v>
      </c>
      <c r="H257" s="199">
        <f>VLOOKUP(G257,BARRAS!$C$5:$E$553,2,0)</f>
        <v>2089999130132</v>
      </c>
      <c r="I257" s="95">
        <v>0</v>
      </c>
      <c r="J257" s="204">
        <v>0</v>
      </c>
      <c r="K257" s="95">
        <v>0</v>
      </c>
      <c r="L257" s="95" t="s">
        <v>8423</v>
      </c>
      <c r="M257" s="95" t="s">
        <v>8423</v>
      </c>
      <c r="N257" s="95" t="s">
        <v>9720</v>
      </c>
      <c r="O257" s="95" t="s">
        <v>7984</v>
      </c>
      <c r="P257" s="95"/>
      <c r="Q257" s="95"/>
      <c r="R257" s="95" t="str">
        <f>IF(L257="R",VLOOKUP(G257,BARRAS!$C$5:$E$233,3,0),IF(L257="L",VLOOKUP(G257,BARRAS!$C$5:$E$233,3,0),""))</f>
        <v/>
      </c>
      <c r="S257" s="95">
        <f t="shared" si="22"/>
        <v>0</v>
      </c>
      <c r="T257" s="95"/>
      <c r="U257" s="95" t="str">
        <f t="shared" si="23"/>
        <v/>
      </c>
      <c r="V257" s="95"/>
      <c r="W257" s="95"/>
      <c r="X257" s="95"/>
      <c r="Y257" s="95"/>
      <c r="Z257" s="95">
        <v>0</v>
      </c>
      <c r="AA257" s="95" t="str">
        <f t="shared" si="26"/>
        <v>FRONTEL</v>
      </c>
    </row>
    <row r="258" spans="1:27" x14ac:dyDescent="0.2">
      <c r="A258" s="19">
        <f t="shared" si="20"/>
        <v>1</v>
      </c>
      <c r="B258" s="95">
        <f t="shared" si="21"/>
        <v>254</v>
      </c>
      <c r="C258" s="95" t="s">
        <v>10792</v>
      </c>
      <c r="D258" s="28" t="s">
        <v>8365</v>
      </c>
      <c r="E258" s="95" t="s">
        <v>10314</v>
      </c>
      <c r="F258" s="182">
        <v>1</v>
      </c>
      <c r="G258" s="95" t="s">
        <v>1689</v>
      </c>
      <c r="H258" s="199">
        <f>VLOOKUP(G258,BARRAS!$C$5:$E$553,2,0)</f>
        <v>2089999130132</v>
      </c>
      <c r="I258" s="95">
        <v>0</v>
      </c>
      <c r="J258" s="204">
        <v>0</v>
      </c>
      <c r="K258" s="95">
        <v>0</v>
      </c>
      <c r="L258" s="95" t="s">
        <v>8423</v>
      </c>
      <c r="M258" s="95" t="s">
        <v>8423</v>
      </c>
      <c r="N258" s="95" t="s">
        <v>8365</v>
      </c>
      <c r="O258" s="95" t="s">
        <v>7984</v>
      </c>
      <c r="P258" s="95"/>
      <c r="Q258" s="95"/>
      <c r="R258" s="95" t="str">
        <f>IF(L258="R",VLOOKUP(G258,BARRAS!$C$5:$E$233,3,0),IF(L258="L",VLOOKUP(G258,BARRAS!$C$5:$E$233,3,0),""))</f>
        <v/>
      </c>
      <c r="S258" s="95">
        <f t="shared" si="22"/>
        <v>0</v>
      </c>
      <c r="T258" s="95"/>
      <c r="U258" s="95" t="str">
        <f t="shared" si="23"/>
        <v/>
      </c>
      <c r="V258" s="95"/>
      <c r="W258" s="95"/>
      <c r="X258" s="95"/>
      <c r="Y258" s="95"/>
      <c r="Z258" s="95"/>
      <c r="AA258" s="95" t="str">
        <f t="shared" si="26"/>
        <v>FRONTEL</v>
      </c>
    </row>
    <row r="259" spans="1:27" x14ac:dyDescent="0.2">
      <c r="A259" s="19">
        <f t="shared" si="20"/>
        <v>1</v>
      </c>
      <c r="B259" s="95">
        <f t="shared" si="21"/>
        <v>255</v>
      </c>
      <c r="C259" s="95" t="s">
        <v>12621</v>
      </c>
      <c r="D259" s="28" t="s">
        <v>8365</v>
      </c>
      <c r="E259" s="95" t="s">
        <v>12472</v>
      </c>
      <c r="F259" s="182">
        <v>1</v>
      </c>
      <c r="G259" s="95" t="s">
        <v>1689</v>
      </c>
      <c r="H259" s="199">
        <f>VLOOKUP(G259,BARRAS!$C$5:$E$553,2,0)</f>
        <v>2089999130132</v>
      </c>
      <c r="I259" s="95">
        <v>0</v>
      </c>
      <c r="J259" s="204">
        <v>0</v>
      </c>
      <c r="K259" s="95">
        <v>0</v>
      </c>
      <c r="L259" s="95" t="s">
        <v>8423</v>
      </c>
      <c r="M259" s="95" t="s">
        <v>8423</v>
      </c>
      <c r="N259" s="95" t="s">
        <v>8365</v>
      </c>
      <c r="O259" s="95" t="s">
        <v>8078</v>
      </c>
      <c r="P259" s="95"/>
      <c r="Q259" s="95"/>
      <c r="R259" s="95" t="str">
        <f>IF(L259="R",VLOOKUP(G259,BARRAS!$C$5:$E$233,3,0),IF(L259="L",VLOOKUP(G259,BARRAS!$C$5:$E$233,3,0),""))</f>
        <v/>
      </c>
      <c r="S259" s="95">
        <f t="shared" si="22"/>
        <v>0</v>
      </c>
      <c r="T259" s="95"/>
      <c r="U259" s="95" t="str">
        <f t="shared" si="23"/>
        <v/>
      </c>
      <c r="V259" s="95"/>
      <c r="W259" s="95"/>
      <c r="X259" s="95"/>
      <c r="Y259" s="95" t="str">
        <f>+IF(P259="","No","Sí")</f>
        <v>No</v>
      </c>
      <c r="Z259" s="95">
        <v>0</v>
      </c>
      <c r="AA259" s="95" t="str">
        <f t="shared" si="26"/>
        <v>COELCHA</v>
      </c>
    </row>
    <row r="260" spans="1:27" x14ac:dyDescent="0.2">
      <c r="A260" s="19">
        <f t="shared" si="20"/>
        <v>1</v>
      </c>
      <c r="B260" s="95">
        <f t="shared" si="21"/>
        <v>256</v>
      </c>
      <c r="C260" s="95" t="s">
        <v>10426</v>
      </c>
      <c r="D260" s="28" t="s">
        <v>8365</v>
      </c>
      <c r="E260" s="95" t="s">
        <v>12481</v>
      </c>
      <c r="F260" s="182">
        <v>1</v>
      </c>
      <c r="G260" s="95" t="s">
        <v>1689</v>
      </c>
      <c r="H260" s="199">
        <f>VLOOKUP(G260,BARRAS!$C$5:$E$553,2,0)</f>
        <v>2089999130132</v>
      </c>
      <c r="I260" s="95">
        <v>0</v>
      </c>
      <c r="J260" s="204">
        <v>0</v>
      </c>
      <c r="K260" s="95">
        <v>0</v>
      </c>
      <c r="L260" s="95" t="s">
        <v>8423</v>
      </c>
      <c r="M260" s="95" t="s">
        <v>8423</v>
      </c>
      <c r="N260" s="95" t="s">
        <v>8365</v>
      </c>
      <c r="O260" s="95" t="s">
        <v>7984</v>
      </c>
      <c r="P260" s="95"/>
      <c r="Q260" s="95"/>
      <c r="R260" s="95" t="str">
        <f>IF(L260="R",VLOOKUP(G260,BARRAS!$C$5:$E$233,3,0),IF(L260="L",VLOOKUP(G260,BARRAS!$C$5:$E$233,3,0),""))</f>
        <v/>
      </c>
      <c r="S260" s="95">
        <f t="shared" si="22"/>
        <v>0</v>
      </c>
      <c r="T260" s="95"/>
      <c r="U260" s="95" t="str">
        <f t="shared" si="23"/>
        <v/>
      </c>
      <c r="V260" s="95"/>
      <c r="W260" s="95"/>
      <c r="X260" s="95"/>
      <c r="Y260" s="95"/>
      <c r="Z260" s="95"/>
      <c r="AA260" s="95" t="str">
        <f t="shared" si="26"/>
        <v>FRONTEL</v>
      </c>
    </row>
    <row r="261" spans="1:27" x14ac:dyDescent="0.2">
      <c r="A261" s="19">
        <f t="shared" ref="A261:A324" si="27">+COUNTIF($C:$C,C261)</f>
        <v>1</v>
      </c>
      <c r="B261" s="95">
        <f t="shared" si="21"/>
        <v>257</v>
      </c>
      <c r="C261" s="95" t="s">
        <v>13711</v>
      </c>
      <c r="D261" s="28" t="s">
        <v>2081</v>
      </c>
      <c r="E261" s="95" t="s">
        <v>13712</v>
      </c>
      <c r="F261" s="182">
        <v>1</v>
      </c>
      <c r="G261" s="95" t="s">
        <v>1689</v>
      </c>
      <c r="H261" s="199">
        <f>VLOOKUP(G261,BARRAS!$C$5:$E$553,2,0)</f>
        <v>2089999130132</v>
      </c>
      <c r="I261" s="95">
        <v>0</v>
      </c>
      <c r="J261" s="204">
        <v>0</v>
      </c>
      <c r="K261" s="95">
        <v>0</v>
      </c>
      <c r="L261" s="95" t="s">
        <v>8423</v>
      </c>
      <c r="M261" s="95" t="s">
        <v>8423</v>
      </c>
      <c r="N261" s="95" t="s">
        <v>2081</v>
      </c>
      <c r="O261" s="28" t="s">
        <v>8078</v>
      </c>
      <c r="P261" s="95"/>
      <c r="Q261" s="95"/>
      <c r="R261" s="95"/>
      <c r="S261" s="95">
        <f t="shared" si="22"/>
        <v>0</v>
      </c>
      <c r="T261" s="95"/>
      <c r="U261" s="95" t="str">
        <f t="shared" si="23"/>
        <v/>
      </c>
      <c r="V261" s="95"/>
      <c r="W261" s="95"/>
      <c r="X261" s="95"/>
      <c r="Y261" s="95"/>
      <c r="Z261" s="95"/>
      <c r="AA261" s="95" t="str">
        <f t="shared" si="26"/>
        <v>COELCHA</v>
      </c>
    </row>
    <row r="262" spans="1:27" x14ac:dyDescent="0.2">
      <c r="A262" s="19">
        <f t="shared" si="27"/>
        <v>1</v>
      </c>
      <c r="B262" s="95">
        <f t="shared" si="21"/>
        <v>258</v>
      </c>
      <c r="C262" s="95" t="s">
        <v>12059</v>
      </c>
      <c r="D262" s="28" t="s">
        <v>12057</v>
      </c>
      <c r="E262" s="95" t="s">
        <v>12476</v>
      </c>
      <c r="F262" s="182">
        <v>1</v>
      </c>
      <c r="G262" s="95" t="s">
        <v>1689</v>
      </c>
      <c r="H262" s="199">
        <f>VLOOKUP(G262,BARRAS!$C$5:$E$553,2,0)</f>
        <v>2089999130132</v>
      </c>
      <c r="I262" s="95">
        <v>0</v>
      </c>
      <c r="J262" s="204">
        <v>0</v>
      </c>
      <c r="K262" s="95">
        <v>0</v>
      </c>
      <c r="L262" s="95" t="s">
        <v>747</v>
      </c>
      <c r="M262" s="95" t="s">
        <v>747</v>
      </c>
      <c r="N262" s="95" t="s">
        <v>12057</v>
      </c>
      <c r="O262" s="95" t="s">
        <v>7984</v>
      </c>
      <c r="P262" s="95"/>
      <c r="Q262" s="95" t="s">
        <v>509</v>
      </c>
      <c r="R262" s="95" t="str">
        <f>IF(L262="R",VLOOKUP(G262,BARRAS!$C$5:$E$233,3,0),IF(L262="L",VLOOKUP(G262,BARRAS!$C$5:$E$233,3,0),""))</f>
        <v/>
      </c>
      <c r="S262" s="95">
        <f t="shared" si="22"/>
        <v>1</v>
      </c>
      <c r="T262" s="95"/>
      <c r="U262" s="95" t="str">
        <f t="shared" si="23"/>
        <v>PMGD</v>
      </c>
      <c r="V262" s="95"/>
      <c r="W262" s="95">
        <v>1</v>
      </c>
      <c r="X262" s="95"/>
      <c r="Y262" s="95"/>
      <c r="Z262" s="95"/>
      <c r="AA262" s="95" t="str">
        <f t="shared" si="26"/>
        <v>FRONTEL</v>
      </c>
    </row>
    <row r="263" spans="1:27" x14ac:dyDescent="0.2">
      <c r="A263" s="19">
        <f t="shared" si="27"/>
        <v>1</v>
      </c>
      <c r="B263" s="95">
        <f t="shared" si="21"/>
        <v>259</v>
      </c>
      <c r="C263" s="95" t="s">
        <v>12058</v>
      </c>
      <c r="D263" s="28" t="s">
        <v>12057</v>
      </c>
      <c r="E263" s="95" t="s">
        <v>12060</v>
      </c>
      <c r="F263" s="182">
        <v>1</v>
      </c>
      <c r="G263" s="95" t="s">
        <v>1689</v>
      </c>
      <c r="H263" s="199">
        <f>VLOOKUP(G263,BARRAS!$C$5:$E$553,2,0)</f>
        <v>2089999130132</v>
      </c>
      <c r="I263" s="95">
        <v>0</v>
      </c>
      <c r="J263" s="204">
        <v>0</v>
      </c>
      <c r="K263" s="95">
        <v>0</v>
      </c>
      <c r="L263" s="95" t="s">
        <v>747</v>
      </c>
      <c r="M263" s="95" t="s">
        <v>747</v>
      </c>
      <c r="N263" s="95" t="s">
        <v>12057</v>
      </c>
      <c r="O263" s="95" t="s">
        <v>7984</v>
      </c>
      <c r="P263" s="95"/>
      <c r="Q263" s="95" t="s">
        <v>509</v>
      </c>
      <c r="R263" s="95" t="str">
        <f>IF(L263="R",VLOOKUP(G263,BARRAS!$C$5:$E$233,3,0),IF(L263="L",VLOOKUP(G263,BARRAS!$C$5:$E$233,3,0),""))</f>
        <v/>
      </c>
      <c r="S263" s="95">
        <f t="shared" si="22"/>
        <v>1</v>
      </c>
      <c r="T263" s="95" t="s">
        <v>12060</v>
      </c>
      <c r="U263" s="95" t="str">
        <f t="shared" si="23"/>
        <v>PMGD</v>
      </c>
      <c r="V263" s="95"/>
      <c r="W263" s="95"/>
      <c r="X263" s="95"/>
      <c r="Y263" s="95"/>
      <c r="Z263" s="95"/>
      <c r="AA263" s="95" t="str">
        <f t="shared" si="26"/>
        <v>FRONTEL</v>
      </c>
    </row>
    <row r="264" spans="1:27" x14ac:dyDescent="0.2">
      <c r="A264" s="19">
        <f t="shared" si="27"/>
        <v>1</v>
      </c>
      <c r="B264" s="95">
        <f t="shared" si="21"/>
        <v>260</v>
      </c>
      <c r="C264" s="95" t="s">
        <v>8640</v>
      </c>
      <c r="D264" s="28" t="s">
        <v>1693</v>
      </c>
      <c r="E264" s="95" t="s">
        <v>12477</v>
      </c>
      <c r="F264" s="182">
        <v>1</v>
      </c>
      <c r="G264" s="95" t="s">
        <v>1689</v>
      </c>
      <c r="H264" s="199">
        <f>VLOOKUP(G264,BARRAS!$C$5:$E$553,2,0)</f>
        <v>2089999130132</v>
      </c>
      <c r="I264" s="95">
        <v>0</v>
      </c>
      <c r="J264" s="204">
        <v>0</v>
      </c>
      <c r="K264" s="95">
        <v>0</v>
      </c>
      <c r="L264" s="95" t="s">
        <v>747</v>
      </c>
      <c r="M264" s="95" t="s">
        <v>747</v>
      </c>
      <c r="N264" s="95" t="s">
        <v>1693</v>
      </c>
      <c r="O264" s="95" t="s">
        <v>7984</v>
      </c>
      <c r="P264" s="95"/>
      <c r="Q264" s="95" t="str">
        <f>IF(L264="R","R",IF(L264="L","L",""))</f>
        <v/>
      </c>
      <c r="R264" s="95" t="str">
        <f>IF(L264="R",VLOOKUP(G264,BARRAS!$C$5:$E$233,3,0),IF(L264="L",VLOOKUP(G264,BARRAS!$C$5:$E$233,3,0),""))</f>
        <v/>
      </c>
      <c r="S264" s="95">
        <f t="shared" si="22"/>
        <v>1</v>
      </c>
      <c r="T264" s="95"/>
      <c r="U264" s="95" t="str">
        <f t="shared" si="23"/>
        <v>PMGD</v>
      </c>
      <c r="V264" s="95">
        <v>0</v>
      </c>
      <c r="W264" s="95">
        <v>1</v>
      </c>
      <c r="X264" s="95"/>
      <c r="Y264" s="95" t="str">
        <f>+IF(P264="","No","Sí")</f>
        <v>No</v>
      </c>
      <c r="Z264" s="95">
        <v>0</v>
      </c>
      <c r="AA264" s="95" t="str">
        <f t="shared" si="26"/>
        <v>FRONTEL</v>
      </c>
    </row>
    <row r="265" spans="1:27" x14ac:dyDescent="0.2">
      <c r="A265" s="19">
        <f t="shared" si="27"/>
        <v>1</v>
      </c>
      <c r="B265" s="95">
        <f t="shared" ref="B265:B328" si="28">B264+1</f>
        <v>261</v>
      </c>
      <c r="C265" s="95" t="s">
        <v>8629</v>
      </c>
      <c r="D265" s="28" t="s">
        <v>1693</v>
      </c>
      <c r="E265" s="95" t="s">
        <v>12479</v>
      </c>
      <c r="F265" s="182">
        <v>1</v>
      </c>
      <c r="G265" s="95" t="s">
        <v>1689</v>
      </c>
      <c r="H265" s="199">
        <f>VLOOKUP(G265,BARRAS!$C$5:$E$553,2,0)</f>
        <v>2089999130132</v>
      </c>
      <c r="I265" s="95">
        <v>0</v>
      </c>
      <c r="J265" s="204">
        <v>0</v>
      </c>
      <c r="K265" s="95">
        <v>0</v>
      </c>
      <c r="L265" s="95" t="s">
        <v>747</v>
      </c>
      <c r="M265" s="95" t="s">
        <v>747</v>
      </c>
      <c r="N265" s="95" t="s">
        <v>1693</v>
      </c>
      <c r="O265" s="95" t="s">
        <v>7984</v>
      </c>
      <c r="P265" s="95"/>
      <c r="Q265" s="95" t="str">
        <f>IF(L265="R","R",IF(L265="L","L",""))</f>
        <v/>
      </c>
      <c r="R265" s="95" t="str">
        <f>IF(L265="R",VLOOKUP(G265,BARRAS!$C$5:$E$233,3,0),IF(L265="L",VLOOKUP(G265,BARRAS!$C$5:$E$233,3,0),""))</f>
        <v/>
      </c>
      <c r="S265" s="95">
        <f t="shared" si="22"/>
        <v>1</v>
      </c>
      <c r="T265" s="95"/>
      <c r="U265" s="95" t="str">
        <f t="shared" si="23"/>
        <v>PMGD</v>
      </c>
      <c r="V265" s="95">
        <v>0</v>
      </c>
      <c r="W265" s="95"/>
      <c r="X265" s="95"/>
      <c r="Y265" s="95" t="str">
        <f>+IF(P265="","No","Sí")</f>
        <v>No</v>
      </c>
      <c r="Z265" s="95">
        <v>0</v>
      </c>
      <c r="AA265" s="95" t="str">
        <f t="shared" si="26"/>
        <v>FRONTEL</v>
      </c>
    </row>
    <row r="266" spans="1:27" x14ac:dyDescent="0.2">
      <c r="A266" s="19">
        <f t="shared" si="27"/>
        <v>1</v>
      </c>
      <c r="B266" s="95">
        <f t="shared" si="28"/>
        <v>262</v>
      </c>
      <c r="C266" s="95" t="s">
        <v>9991</v>
      </c>
      <c r="D266" s="28" t="s">
        <v>3031</v>
      </c>
      <c r="E266" s="95" t="s">
        <v>12478</v>
      </c>
      <c r="F266" s="182">
        <v>1</v>
      </c>
      <c r="G266" s="95" t="s">
        <v>1689</v>
      </c>
      <c r="H266" s="199">
        <f>VLOOKUP(G266,BARRAS!$C$5:$E$553,2,0)</f>
        <v>2089999130132</v>
      </c>
      <c r="I266" s="95">
        <v>0</v>
      </c>
      <c r="J266" s="204">
        <v>0</v>
      </c>
      <c r="K266" s="95">
        <v>0</v>
      </c>
      <c r="L266" s="95" t="s">
        <v>747</v>
      </c>
      <c r="M266" s="95" t="s">
        <v>747</v>
      </c>
      <c r="N266" s="95" t="s">
        <v>3031</v>
      </c>
      <c r="O266" s="95" t="s">
        <v>7984</v>
      </c>
      <c r="P266" s="95"/>
      <c r="Q266" s="95"/>
      <c r="R266" s="95" t="str">
        <f>IF(L266="R",VLOOKUP(G266,BARRAS!$C$5:$E$233,3,0),IF(L266="L",VLOOKUP(G266,BARRAS!$C$5:$E$233,3,0),""))</f>
        <v/>
      </c>
      <c r="S266" s="95">
        <f t="shared" si="22"/>
        <v>1</v>
      </c>
      <c r="T266" s="95"/>
      <c r="U266" s="95" t="str">
        <f t="shared" si="23"/>
        <v>PMGD</v>
      </c>
      <c r="V266" s="95"/>
      <c r="W266" s="95">
        <v>0</v>
      </c>
      <c r="X266" s="95"/>
      <c r="Y266" s="95"/>
      <c r="Z266" s="95"/>
      <c r="AA266" s="95" t="str">
        <f t="shared" si="26"/>
        <v>FRONTEL</v>
      </c>
    </row>
    <row r="267" spans="1:27" x14ac:dyDescent="0.2">
      <c r="A267" s="19">
        <f t="shared" si="27"/>
        <v>1</v>
      </c>
      <c r="B267" s="95">
        <f t="shared" si="28"/>
        <v>263</v>
      </c>
      <c r="C267" s="95" t="s">
        <v>9988</v>
      </c>
      <c r="D267" s="28" t="s">
        <v>3031</v>
      </c>
      <c r="E267" s="95" t="s">
        <v>12480</v>
      </c>
      <c r="F267" s="182">
        <v>1</v>
      </c>
      <c r="G267" s="95" t="s">
        <v>1689</v>
      </c>
      <c r="H267" s="199">
        <f>VLOOKUP(G267,BARRAS!$C$5:$E$553,2,0)</f>
        <v>2089999130132</v>
      </c>
      <c r="I267" s="95">
        <v>0</v>
      </c>
      <c r="J267" s="204">
        <v>0</v>
      </c>
      <c r="K267" s="95">
        <v>0</v>
      </c>
      <c r="L267" s="95" t="s">
        <v>747</v>
      </c>
      <c r="M267" s="95" t="s">
        <v>747</v>
      </c>
      <c r="N267" s="95" t="s">
        <v>3031</v>
      </c>
      <c r="O267" s="95" t="s">
        <v>7984</v>
      </c>
      <c r="P267" s="95"/>
      <c r="Q267" s="95"/>
      <c r="R267" s="95" t="str">
        <f>IF(L267="R",VLOOKUP(G267,BARRAS!$C$5:$E$233,3,0),IF(L267="L",VLOOKUP(G267,BARRAS!$C$5:$E$233,3,0),""))</f>
        <v/>
      </c>
      <c r="S267" s="95">
        <f t="shared" si="22"/>
        <v>1</v>
      </c>
      <c r="T267" s="95"/>
      <c r="U267" s="95" t="str">
        <f t="shared" si="23"/>
        <v>PMGD</v>
      </c>
      <c r="V267" s="95"/>
      <c r="W267" s="95"/>
      <c r="X267" s="95"/>
      <c r="Y267" s="95"/>
      <c r="Z267" s="95"/>
      <c r="AA267" s="95" t="str">
        <f t="shared" si="26"/>
        <v>FRONTEL</v>
      </c>
    </row>
    <row r="268" spans="1:27" x14ac:dyDescent="0.2">
      <c r="A268" s="19">
        <f t="shared" si="27"/>
        <v>1</v>
      </c>
      <c r="B268" s="95">
        <f t="shared" si="28"/>
        <v>264</v>
      </c>
      <c r="C268" s="95" t="s">
        <v>13714</v>
      </c>
      <c r="D268" s="28" t="s">
        <v>13716</v>
      </c>
      <c r="E268" s="28" t="s">
        <v>13718</v>
      </c>
      <c r="F268" s="182">
        <v>1</v>
      </c>
      <c r="G268" s="95" t="s">
        <v>1689</v>
      </c>
      <c r="H268" s="199">
        <f>VLOOKUP(G268,BARRAS!$C$5:$E$553,2,0)</f>
        <v>2089999130132</v>
      </c>
      <c r="I268" s="95">
        <v>0</v>
      </c>
      <c r="J268" s="204">
        <v>0</v>
      </c>
      <c r="K268" s="95">
        <v>0</v>
      </c>
      <c r="L268" s="95" t="s">
        <v>747</v>
      </c>
      <c r="M268" s="95" t="s">
        <v>747</v>
      </c>
      <c r="N268" s="95" t="s">
        <v>13716</v>
      </c>
      <c r="O268" s="95" t="s">
        <v>8078</v>
      </c>
      <c r="P268" s="95"/>
      <c r="Q268" s="95"/>
      <c r="R268" s="95"/>
      <c r="S268" s="95">
        <f t="shared" ref="S268:S331" si="29">IF(RIGHT(LEFT(E268,6),4)="PMGD",1,IF(RIGHT(LEFT(E268,6),4)="PMG_",1,0))</f>
        <v>1</v>
      </c>
      <c r="T268" s="95"/>
      <c r="U268" s="95" t="str">
        <f t="shared" ref="U268:U331" si="30">+IF(L268="G",LEFT(RIGHT(E268,LEN(E268)-2),4),"")</f>
        <v>PMGD</v>
      </c>
      <c r="V268" s="95"/>
      <c r="W268" s="95"/>
      <c r="X268" s="95"/>
      <c r="Y268" s="95"/>
      <c r="Z268" s="95"/>
      <c r="AA268" s="95" t="str">
        <f t="shared" si="26"/>
        <v>COELCHA</v>
      </c>
    </row>
    <row r="269" spans="1:27" x14ac:dyDescent="0.2">
      <c r="A269" s="19">
        <f t="shared" si="27"/>
        <v>1</v>
      </c>
      <c r="B269" s="95">
        <f t="shared" si="28"/>
        <v>265</v>
      </c>
      <c r="C269" s="95" t="s">
        <v>13715</v>
      </c>
      <c r="D269" s="28" t="s">
        <v>13716</v>
      </c>
      <c r="E269" s="95" t="s">
        <v>13717</v>
      </c>
      <c r="F269" s="182">
        <v>1</v>
      </c>
      <c r="G269" s="95" t="s">
        <v>1689</v>
      </c>
      <c r="H269" s="199">
        <f>VLOOKUP(G269,BARRAS!$C$5:$E$553,2,0)</f>
        <v>2089999130132</v>
      </c>
      <c r="I269" s="95">
        <v>0</v>
      </c>
      <c r="J269" s="204">
        <v>0</v>
      </c>
      <c r="K269" s="95">
        <v>0</v>
      </c>
      <c r="L269" s="95" t="s">
        <v>747</v>
      </c>
      <c r="M269" s="95" t="s">
        <v>747</v>
      </c>
      <c r="N269" s="95" t="s">
        <v>13716</v>
      </c>
      <c r="O269" s="95" t="s">
        <v>8078</v>
      </c>
      <c r="P269" s="95"/>
      <c r="Q269" s="95"/>
      <c r="R269" s="95"/>
      <c r="S269" s="95">
        <f t="shared" si="29"/>
        <v>1</v>
      </c>
      <c r="T269" s="95" t="s">
        <v>13717</v>
      </c>
      <c r="U269" s="95" t="str">
        <f t="shared" si="30"/>
        <v>PMGD</v>
      </c>
      <c r="V269" s="95"/>
      <c r="W269" s="95"/>
      <c r="X269" s="95"/>
      <c r="Y269" s="95"/>
      <c r="Z269" s="95"/>
      <c r="AA269" s="95" t="str">
        <f t="shared" si="26"/>
        <v>COELCHA</v>
      </c>
    </row>
    <row r="270" spans="1:27" x14ac:dyDescent="0.2">
      <c r="A270" s="19">
        <f t="shared" si="27"/>
        <v>1</v>
      </c>
      <c r="B270" s="95">
        <f t="shared" si="28"/>
        <v>266</v>
      </c>
      <c r="C270" s="95" t="s">
        <v>13823</v>
      </c>
      <c r="D270" s="28" t="s">
        <v>13825</v>
      </c>
      <c r="E270" s="95" t="s">
        <v>13826</v>
      </c>
      <c r="F270" s="182">
        <v>1</v>
      </c>
      <c r="G270" s="95" t="s">
        <v>1689</v>
      </c>
      <c r="H270" s="199">
        <f>VLOOKUP(G270,BARRAS!$C$5:$E$553,2,0)</f>
        <v>2089999130132</v>
      </c>
      <c r="I270" s="95">
        <v>0</v>
      </c>
      <c r="J270" s="204">
        <v>0</v>
      </c>
      <c r="K270" s="95">
        <v>0</v>
      </c>
      <c r="L270" s="95" t="s">
        <v>747</v>
      </c>
      <c r="M270" s="95" t="s">
        <v>747</v>
      </c>
      <c r="N270" s="28" t="s">
        <v>13825</v>
      </c>
      <c r="O270" s="95" t="s">
        <v>7984</v>
      </c>
      <c r="P270" s="95"/>
      <c r="Q270" s="95"/>
      <c r="R270" s="95"/>
      <c r="S270" s="95">
        <f t="shared" si="29"/>
        <v>1</v>
      </c>
      <c r="T270" s="95"/>
      <c r="U270" s="95" t="str">
        <f t="shared" si="30"/>
        <v>PMGD</v>
      </c>
      <c r="V270" s="95"/>
      <c r="W270" s="95"/>
      <c r="X270" s="95"/>
      <c r="Y270" s="95"/>
      <c r="Z270" s="95"/>
      <c r="AA270" s="95" t="str">
        <f t="shared" si="26"/>
        <v>FRONTEL</v>
      </c>
    </row>
    <row r="271" spans="1:27" x14ac:dyDescent="0.2">
      <c r="A271" s="19">
        <f t="shared" si="27"/>
        <v>1</v>
      </c>
      <c r="B271" s="95">
        <f t="shared" si="28"/>
        <v>267</v>
      </c>
      <c r="C271" s="95" t="s">
        <v>13824</v>
      </c>
      <c r="D271" s="28" t="s">
        <v>13825</v>
      </c>
      <c r="E271" s="95" t="s">
        <v>13827</v>
      </c>
      <c r="F271" s="182">
        <v>1</v>
      </c>
      <c r="G271" s="95" t="s">
        <v>1689</v>
      </c>
      <c r="H271" s="199">
        <f>VLOOKUP(G271,BARRAS!$C$5:$E$553,2,0)</f>
        <v>2089999130132</v>
      </c>
      <c r="I271" s="95">
        <v>0</v>
      </c>
      <c r="J271" s="204">
        <v>0</v>
      </c>
      <c r="K271" s="95">
        <v>0</v>
      </c>
      <c r="L271" s="95" t="s">
        <v>747</v>
      </c>
      <c r="M271" s="95" t="s">
        <v>747</v>
      </c>
      <c r="N271" s="28" t="s">
        <v>13825</v>
      </c>
      <c r="O271" s="95" t="s">
        <v>7984</v>
      </c>
      <c r="P271" s="95"/>
      <c r="Q271" s="95"/>
      <c r="R271" s="95"/>
      <c r="S271" s="95">
        <f t="shared" si="29"/>
        <v>1</v>
      </c>
      <c r="T271" s="95" t="s">
        <v>13827</v>
      </c>
      <c r="U271" s="95" t="str">
        <f t="shared" si="30"/>
        <v>PMGD</v>
      </c>
      <c r="V271" s="95"/>
      <c r="W271" s="95"/>
      <c r="X271" s="95"/>
      <c r="Y271" s="95"/>
      <c r="Z271" s="95"/>
      <c r="AA271" s="95" t="str">
        <f t="shared" ref="AA271:AA329" si="31">IF(OR(N271="Dx",N271="No_informado"),P271,O271)</f>
        <v>FRONTEL</v>
      </c>
    </row>
    <row r="272" spans="1:27" x14ac:dyDescent="0.2">
      <c r="A272" s="19">
        <f t="shared" si="27"/>
        <v>1</v>
      </c>
      <c r="B272" s="95">
        <f t="shared" si="28"/>
        <v>268</v>
      </c>
      <c r="C272" s="95" t="s">
        <v>8085</v>
      </c>
      <c r="D272" s="28" t="s">
        <v>8075</v>
      </c>
      <c r="E272" s="95" t="s">
        <v>8078</v>
      </c>
      <c r="F272" s="182">
        <v>1</v>
      </c>
      <c r="G272" s="95" t="s">
        <v>1689</v>
      </c>
      <c r="H272" s="199">
        <f>VLOOKUP(G272,BARRAS!$C$5:$E$553,2,0)</f>
        <v>2089999130132</v>
      </c>
      <c r="I272" s="95">
        <v>0</v>
      </c>
      <c r="J272" s="223">
        <v>1</v>
      </c>
      <c r="K272" s="95">
        <v>0</v>
      </c>
      <c r="L272" s="95" t="s">
        <v>489</v>
      </c>
      <c r="M272" s="95" t="s">
        <v>489</v>
      </c>
      <c r="N272" s="95" t="s">
        <v>9178</v>
      </c>
      <c r="O272" s="95"/>
      <c r="P272" s="95" t="s">
        <v>8078</v>
      </c>
      <c r="Q272" s="95" t="str">
        <f t="shared" ref="Q272:Q277" si="32">IF(L272="R","R",IF(L272="L","L",""))</f>
        <v>R</v>
      </c>
      <c r="R272" s="95" t="str">
        <f>IF(L272="R",VLOOKUP(G272,BARRAS!$C$5:$E$233,3,0),IF(L272="L",VLOOKUP(G272,BARRAS!$C$5:$E$233,3,0),""))</f>
        <v>S4</v>
      </c>
      <c r="S272" s="95">
        <f t="shared" si="29"/>
        <v>0</v>
      </c>
      <c r="T272" s="95"/>
      <c r="U272" s="95" t="str">
        <f t="shared" si="30"/>
        <v/>
      </c>
      <c r="V272" s="95">
        <v>0</v>
      </c>
      <c r="W272" s="95"/>
      <c r="X272" s="95"/>
      <c r="Y272" s="95" t="str">
        <f t="shared" ref="Y272:Y277" si="33">+IF(P272="","No","Sí")</f>
        <v>Sí</v>
      </c>
      <c r="Z272" s="95">
        <v>0</v>
      </c>
      <c r="AA272" s="95" t="str">
        <f t="shared" si="31"/>
        <v>COELCHA</v>
      </c>
    </row>
    <row r="273" spans="1:27" x14ac:dyDescent="0.2">
      <c r="A273" s="19">
        <f t="shared" si="27"/>
        <v>1</v>
      </c>
      <c r="B273" s="95">
        <f t="shared" si="28"/>
        <v>269</v>
      </c>
      <c r="C273" s="95" t="s">
        <v>8086</v>
      </c>
      <c r="D273" s="28" t="s">
        <v>8076</v>
      </c>
      <c r="E273" s="95" t="s">
        <v>8078</v>
      </c>
      <c r="F273" s="182">
        <v>1</v>
      </c>
      <c r="G273" s="95" t="s">
        <v>1689</v>
      </c>
      <c r="H273" s="199">
        <f>VLOOKUP(G273,BARRAS!$C$5:$E$553,2,0)</f>
        <v>2089999130132</v>
      </c>
      <c r="I273" s="95">
        <v>0</v>
      </c>
      <c r="J273" s="223">
        <v>1</v>
      </c>
      <c r="K273" s="95">
        <v>0</v>
      </c>
      <c r="L273" s="95" t="s">
        <v>489</v>
      </c>
      <c r="M273" s="95" t="s">
        <v>489</v>
      </c>
      <c r="N273" s="95" t="s">
        <v>9178</v>
      </c>
      <c r="O273" s="95"/>
      <c r="P273" s="95" t="s">
        <v>8078</v>
      </c>
      <c r="Q273" s="95" t="str">
        <f t="shared" si="32"/>
        <v>R</v>
      </c>
      <c r="R273" s="95" t="str">
        <f>IF(L273="R",VLOOKUP(G273,BARRAS!$C$5:$E$233,3,0),IF(L273="L",VLOOKUP(G273,BARRAS!$C$5:$E$233,3,0),""))</f>
        <v>S4</v>
      </c>
      <c r="S273" s="95">
        <f t="shared" si="29"/>
        <v>0</v>
      </c>
      <c r="T273" s="95"/>
      <c r="U273" s="95" t="str">
        <f t="shared" si="30"/>
        <v/>
      </c>
      <c r="V273" s="95">
        <v>0</v>
      </c>
      <c r="W273" s="95"/>
      <c r="X273" s="95"/>
      <c r="Y273" s="95" t="str">
        <f t="shared" si="33"/>
        <v>Sí</v>
      </c>
      <c r="Z273" s="95">
        <v>0</v>
      </c>
      <c r="AA273" s="95" t="str">
        <f t="shared" si="31"/>
        <v>COELCHA</v>
      </c>
    </row>
    <row r="274" spans="1:27" x14ac:dyDescent="0.2">
      <c r="A274" s="19">
        <f t="shared" si="27"/>
        <v>1</v>
      </c>
      <c r="B274" s="95">
        <f t="shared" si="28"/>
        <v>270</v>
      </c>
      <c r="C274" s="95" t="s">
        <v>8087</v>
      </c>
      <c r="D274" s="28" t="s">
        <v>8077</v>
      </c>
      <c r="E274" s="95" t="s">
        <v>8078</v>
      </c>
      <c r="F274" s="182">
        <v>1</v>
      </c>
      <c r="G274" s="95" t="s">
        <v>1689</v>
      </c>
      <c r="H274" s="199">
        <f>VLOOKUP(G274,BARRAS!$C$5:$E$553,2,0)</f>
        <v>2089999130132</v>
      </c>
      <c r="I274" s="95">
        <v>0</v>
      </c>
      <c r="J274" s="223">
        <v>1</v>
      </c>
      <c r="K274" s="95">
        <v>0</v>
      </c>
      <c r="L274" s="95" t="s">
        <v>489</v>
      </c>
      <c r="M274" s="95" t="s">
        <v>489</v>
      </c>
      <c r="N274" s="95" t="s">
        <v>9178</v>
      </c>
      <c r="O274" s="95"/>
      <c r="P274" s="95" t="s">
        <v>8078</v>
      </c>
      <c r="Q274" s="95" t="str">
        <f t="shared" si="32"/>
        <v>R</v>
      </c>
      <c r="R274" s="95" t="str">
        <f>IF(L274="R",VLOOKUP(G274,BARRAS!$C$5:$E$233,3,0),IF(L274="L",VLOOKUP(G274,BARRAS!$C$5:$E$233,3,0),""))</f>
        <v>S4</v>
      </c>
      <c r="S274" s="95">
        <f t="shared" si="29"/>
        <v>0</v>
      </c>
      <c r="T274" s="95"/>
      <c r="U274" s="95" t="str">
        <f t="shared" si="30"/>
        <v/>
      </c>
      <c r="V274" s="95">
        <v>0</v>
      </c>
      <c r="W274" s="95"/>
      <c r="X274" s="95"/>
      <c r="Y274" s="95" t="str">
        <f t="shared" si="33"/>
        <v>Sí</v>
      </c>
      <c r="Z274" s="95">
        <v>0</v>
      </c>
      <c r="AA274" s="95" t="str">
        <f t="shared" si="31"/>
        <v>COELCHA</v>
      </c>
    </row>
    <row r="275" spans="1:27" x14ac:dyDescent="0.2">
      <c r="A275" s="19">
        <f t="shared" si="27"/>
        <v>1</v>
      </c>
      <c r="B275" s="95">
        <f t="shared" si="28"/>
        <v>271</v>
      </c>
      <c r="C275" s="95" t="s">
        <v>8009</v>
      </c>
      <c r="D275" s="28" t="s">
        <v>7985</v>
      </c>
      <c r="E275" s="95" t="s">
        <v>7984</v>
      </c>
      <c r="F275" s="182">
        <v>1</v>
      </c>
      <c r="G275" s="95" t="s">
        <v>1689</v>
      </c>
      <c r="H275" s="199">
        <f>VLOOKUP(G275,BARRAS!$C$5:$E$553,2,0)</f>
        <v>2089999130132</v>
      </c>
      <c r="I275" s="95">
        <v>0</v>
      </c>
      <c r="J275" s="223">
        <v>1</v>
      </c>
      <c r="K275" s="95">
        <v>0</v>
      </c>
      <c r="L275" s="95" t="s">
        <v>489</v>
      </c>
      <c r="M275" s="95" t="s">
        <v>489</v>
      </c>
      <c r="N275" s="95" t="s">
        <v>9178</v>
      </c>
      <c r="O275" s="95"/>
      <c r="P275" s="95" t="s">
        <v>7984</v>
      </c>
      <c r="Q275" s="95" t="str">
        <f t="shared" si="32"/>
        <v>R</v>
      </c>
      <c r="R275" s="95" t="str">
        <f>IF(L275="R",VLOOKUP(G275,BARRAS!$C$5:$E$233,3,0),IF(L275="L",VLOOKUP(G275,BARRAS!$C$5:$E$233,3,0),""))</f>
        <v>S4</v>
      </c>
      <c r="S275" s="95">
        <f t="shared" si="29"/>
        <v>0</v>
      </c>
      <c r="T275" s="95"/>
      <c r="U275" s="95" t="str">
        <f t="shared" si="30"/>
        <v/>
      </c>
      <c r="V275" s="95">
        <v>0</v>
      </c>
      <c r="W275" s="95"/>
      <c r="X275" s="95"/>
      <c r="Y275" s="95" t="str">
        <f t="shared" si="33"/>
        <v>Sí</v>
      </c>
      <c r="Z275" s="95">
        <v>0</v>
      </c>
      <c r="AA275" s="95" t="str">
        <f t="shared" si="31"/>
        <v>FRONTEL</v>
      </c>
    </row>
    <row r="276" spans="1:27" x14ac:dyDescent="0.2">
      <c r="A276" s="19">
        <f t="shared" si="27"/>
        <v>1</v>
      </c>
      <c r="B276" s="95">
        <f t="shared" si="28"/>
        <v>272</v>
      </c>
      <c r="C276" s="95" t="s">
        <v>8010</v>
      </c>
      <c r="D276" s="28" t="s">
        <v>7986</v>
      </c>
      <c r="E276" s="95" t="s">
        <v>7984</v>
      </c>
      <c r="F276" s="182">
        <v>1</v>
      </c>
      <c r="G276" s="95" t="s">
        <v>1689</v>
      </c>
      <c r="H276" s="199">
        <f>VLOOKUP(G276,BARRAS!$C$5:$E$553,2,0)</f>
        <v>2089999130132</v>
      </c>
      <c r="I276" s="95">
        <v>0</v>
      </c>
      <c r="J276" s="223">
        <v>1</v>
      </c>
      <c r="K276" s="95">
        <v>0</v>
      </c>
      <c r="L276" s="95" t="s">
        <v>489</v>
      </c>
      <c r="M276" s="95" t="s">
        <v>489</v>
      </c>
      <c r="N276" s="95" t="s">
        <v>9178</v>
      </c>
      <c r="O276" s="95"/>
      <c r="P276" s="95" t="s">
        <v>7984</v>
      </c>
      <c r="Q276" s="95" t="str">
        <f t="shared" si="32"/>
        <v>R</v>
      </c>
      <c r="R276" s="95" t="str">
        <f>IF(L276="R",VLOOKUP(G276,BARRAS!$C$5:$E$233,3,0),IF(L276="L",VLOOKUP(G276,BARRAS!$C$5:$E$233,3,0),""))</f>
        <v>S4</v>
      </c>
      <c r="S276" s="95">
        <f t="shared" si="29"/>
        <v>0</v>
      </c>
      <c r="T276" s="95"/>
      <c r="U276" s="95" t="str">
        <f t="shared" si="30"/>
        <v/>
      </c>
      <c r="V276" s="95">
        <v>0</v>
      </c>
      <c r="W276" s="95"/>
      <c r="X276" s="95"/>
      <c r="Y276" s="95" t="str">
        <f t="shared" si="33"/>
        <v>Sí</v>
      </c>
      <c r="Z276" s="95">
        <v>0</v>
      </c>
      <c r="AA276" s="95" t="str">
        <f t="shared" si="31"/>
        <v>FRONTEL</v>
      </c>
    </row>
    <row r="277" spans="1:27" x14ac:dyDescent="0.2">
      <c r="A277" s="19">
        <f t="shared" si="27"/>
        <v>1</v>
      </c>
      <c r="B277" s="95">
        <f t="shared" si="28"/>
        <v>273</v>
      </c>
      <c r="C277" s="95" t="s">
        <v>8011</v>
      </c>
      <c r="D277" s="28" t="s">
        <v>7987</v>
      </c>
      <c r="E277" s="95" t="s">
        <v>7984</v>
      </c>
      <c r="F277" s="182">
        <v>1</v>
      </c>
      <c r="G277" s="95" t="s">
        <v>1689</v>
      </c>
      <c r="H277" s="199">
        <f>VLOOKUP(G277,BARRAS!$C$5:$E$553,2,0)</f>
        <v>2089999130132</v>
      </c>
      <c r="I277" s="95">
        <v>0</v>
      </c>
      <c r="J277" s="223">
        <v>1</v>
      </c>
      <c r="K277" s="95">
        <v>0</v>
      </c>
      <c r="L277" s="95" t="s">
        <v>489</v>
      </c>
      <c r="M277" s="95" t="s">
        <v>489</v>
      </c>
      <c r="N277" s="95" t="s">
        <v>9178</v>
      </c>
      <c r="O277" s="95"/>
      <c r="P277" s="95" t="s">
        <v>7984</v>
      </c>
      <c r="Q277" s="95" t="str">
        <f t="shared" si="32"/>
        <v>R</v>
      </c>
      <c r="R277" s="95" t="str">
        <f>IF(L277="R",VLOOKUP(G277,BARRAS!$C$5:$E$233,3,0),IF(L277="L",VLOOKUP(G277,BARRAS!$C$5:$E$233,3,0),""))</f>
        <v>S4</v>
      </c>
      <c r="S277" s="95">
        <f t="shared" si="29"/>
        <v>0</v>
      </c>
      <c r="T277" s="95"/>
      <c r="U277" s="95" t="str">
        <f t="shared" si="30"/>
        <v/>
      </c>
      <c r="V277" s="95">
        <v>0</v>
      </c>
      <c r="W277" s="95"/>
      <c r="X277" s="95"/>
      <c r="Y277" s="95" t="str">
        <f t="shared" si="33"/>
        <v>Sí</v>
      </c>
      <c r="Z277" s="95">
        <v>0</v>
      </c>
      <c r="AA277" s="95" t="str">
        <f t="shared" si="31"/>
        <v>FRONTEL</v>
      </c>
    </row>
    <row r="278" spans="1:27" x14ac:dyDescent="0.2">
      <c r="A278" s="19">
        <f t="shared" si="27"/>
        <v>1</v>
      </c>
      <c r="B278" s="95">
        <f t="shared" si="28"/>
        <v>274</v>
      </c>
      <c r="C278" s="213" t="s">
        <v>14570</v>
      </c>
      <c r="D278" s="213" t="s">
        <v>1304</v>
      </c>
      <c r="E278" s="213" t="s">
        <v>1695</v>
      </c>
      <c r="F278" s="182">
        <v>1</v>
      </c>
      <c r="G278" s="28" t="s">
        <v>1689</v>
      </c>
      <c r="H278" s="199">
        <f>VLOOKUP(G278,BARRAS!$C$5:$E$553,2,0)</f>
        <v>2089999130132</v>
      </c>
      <c r="I278" s="95">
        <v>0</v>
      </c>
      <c r="J278" s="204">
        <v>0</v>
      </c>
      <c r="K278" s="95">
        <v>0</v>
      </c>
      <c r="L278" s="28" t="s">
        <v>492</v>
      </c>
      <c r="M278" s="28" t="s">
        <v>492</v>
      </c>
      <c r="N278" s="95" t="s">
        <v>12352</v>
      </c>
      <c r="O278" s="95"/>
      <c r="P278" s="95"/>
      <c r="Q278" s="95"/>
      <c r="R278" s="95" t="str">
        <f>IF(L278="R",VLOOKUP(G278,BARRAS!$C$5:$E$233,3,0),IF(L278="L",VLOOKUP(G278,BARRAS!$C$5:$E$233,3,0),""))</f>
        <v/>
      </c>
      <c r="S278" s="95">
        <f t="shared" si="29"/>
        <v>0</v>
      </c>
      <c r="T278" s="95"/>
      <c r="U278" s="95" t="str">
        <f t="shared" si="30"/>
        <v/>
      </c>
      <c r="V278" s="95"/>
      <c r="W278" s="95"/>
      <c r="X278" s="95"/>
      <c r="Y278" s="95"/>
      <c r="Z278" s="95"/>
      <c r="AA278" s="95">
        <f t="shared" si="31"/>
        <v>0</v>
      </c>
    </row>
    <row r="279" spans="1:27" x14ac:dyDescent="0.2">
      <c r="A279" s="19">
        <f t="shared" si="27"/>
        <v>1</v>
      </c>
      <c r="B279" s="95">
        <f t="shared" si="28"/>
        <v>275</v>
      </c>
      <c r="C279" s="95" t="s">
        <v>10981</v>
      </c>
      <c r="D279" s="28" t="s">
        <v>8808</v>
      </c>
      <c r="E279" s="95" t="s">
        <v>8238</v>
      </c>
      <c r="F279" s="182">
        <v>1</v>
      </c>
      <c r="G279" s="95" t="s">
        <v>194</v>
      </c>
      <c r="H279" s="199">
        <f>VLOOKUP(G279,BARRAS!$C$5:$E$553,2,0)</f>
        <v>2069999080132</v>
      </c>
      <c r="I279" s="95">
        <v>0</v>
      </c>
      <c r="J279" s="204">
        <v>0</v>
      </c>
      <c r="K279" s="95">
        <v>0</v>
      </c>
      <c r="L279" s="95" t="s">
        <v>8423</v>
      </c>
      <c r="M279" s="95" t="s">
        <v>8423</v>
      </c>
      <c r="N279" s="95" t="s">
        <v>8808</v>
      </c>
      <c r="O279" s="95" t="s">
        <v>9972</v>
      </c>
      <c r="P279" s="95"/>
      <c r="Q279" s="95" t="s">
        <v>509</v>
      </c>
      <c r="R279" s="95" t="str">
        <f>IF(L279="R",VLOOKUP(G279,BARRAS!$C$5:$E$233,3,0),IF(L279="L",VLOOKUP(G279,BARRAS!$C$5:$E$233,3,0),""))</f>
        <v/>
      </c>
      <c r="S279" s="95">
        <f t="shared" si="29"/>
        <v>0</v>
      </c>
      <c r="T279" s="95"/>
      <c r="U279" s="95" t="str">
        <f t="shared" si="30"/>
        <v/>
      </c>
      <c r="V279" s="95" t="s">
        <v>1869</v>
      </c>
      <c r="W279" s="95"/>
      <c r="X279" s="95">
        <v>0</v>
      </c>
      <c r="Y279" s="95">
        <v>0</v>
      </c>
      <c r="Z279" s="95"/>
      <c r="AA279" s="95" t="str">
        <f t="shared" si="31"/>
        <v>CGE</v>
      </c>
    </row>
    <row r="280" spans="1:27" x14ac:dyDescent="0.2">
      <c r="A280" s="19">
        <f t="shared" si="27"/>
        <v>1</v>
      </c>
      <c r="B280" s="95">
        <f t="shared" si="28"/>
        <v>276</v>
      </c>
      <c r="C280" s="95" t="s">
        <v>11118</v>
      </c>
      <c r="D280" s="28" t="s">
        <v>8808</v>
      </c>
      <c r="E280" s="95" t="s">
        <v>9049</v>
      </c>
      <c r="F280" s="182">
        <v>1</v>
      </c>
      <c r="G280" s="95" t="s">
        <v>194</v>
      </c>
      <c r="H280" s="199">
        <f>VLOOKUP(G280,BARRAS!$C$5:$E$553,2,0)</f>
        <v>2069999080132</v>
      </c>
      <c r="I280" s="95">
        <v>0</v>
      </c>
      <c r="J280" s="204">
        <v>0</v>
      </c>
      <c r="K280" s="95">
        <v>0</v>
      </c>
      <c r="L280" s="95" t="s">
        <v>8423</v>
      </c>
      <c r="M280" s="95" t="s">
        <v>8423</v>
      </c>
      <c r="N280" s="95" t="s">
        <v>8808</v>
      </c>
      <c r="O280" s="95" t="s">
        <v>9972</v>
      </c>
      <c r="P280" s="95"/>
      <c r="Q280" s="95" t="s">
        <v>509</v>
      </c>
      <c r="R280" s="95" t="str">
        <f>IF(L280="R",VLOOKUP(G280,BARRAS!$C$5:$E$233,3,0),IF(L280="L",VLOOKUP(G280,BARRAS!$C$5:$E$233,3,0),""))</f>
        <v/>
      </c>
      <c r="S280" s="95">
        <f t="shared" si="29"/>
        <v>0</v>
      </c>
      <c r="T280" s="95"/>
      <c r="U280" s="95" t="str">
        <f t="shared" si="30"/>
        <v/>
      </c>
      <c r="V280" s="95" t="s">
        <v>1869</v>
      </c>
      <c r="W280" s="95"/>
      <c r="X280" s="95">
        <v>0</v>
      </c>
      <c r="Y280" s="95">
        <v>0</v>
      </c>
      <c r="Z280" s="95"/>
      <c r="AA280" s="95" t="str">
        <f t="shared" si="31"/>
        <v>CGE</v>
      </c>
    </row>
    <row r="281" spans="1:27" x14ac:dyDescent="0.2">
      <c r="A281" s="19">
        <f t="shared" si="27"/>
        <v>1</v>
      </c>
      <c r="B281" s="95">
        <f t="shared" si="28"/>
        <v>277</v>
      </c>
      <c r="C281" s="95" t="s">
        <v>11573</v>
      </c>
      <c r="D281" s="28" t="s">
        <v>8365</v>
      </c>
      <c r="E281" s="95" t="s">
        <v>12490</v>
      </c>
      <c r="F281" s="182">
        <v>1</v>
      </c>
      <c r="G281" s="95" t="s">
        <v>194</v>
      </c>
      <c r="H281" s="199">
        <f>VLOOKUP(G281,BARRAS!$C$5:$E$553,2,0)</f>
        <v>2069999080132</v>
      </c>
      <c r="I281" s="95">
        <v>0</v>
      </c>
      <c r="J281" s="204">
        <v>0</v>
      </c>
      <c r="K281" s="95">
        <v>0</v>
      </c>
      <c r="L281" s="95" t="s">
        <v>8423</v>
      </c>
      <c r="M281" s="95" t="s">
        <v>8423</v>
      </c>
      <c r="N281" s="95" t="s">
        <v>8365</v>
      </c>
      <c r="O281" s="95" t="s">
        <v>9972</v>
      </c>
      <c r="P281" s="95"/>
      <c r="Q281" s="95"/>
      <c r="R281" s="95" t="str">
        <f>IF(L281="R",VLOOKUP(G281,BARRAS!$C$5:$E$233,3,0),IF(L281="L",VLOOKUP(G281,BARRAS!$C$5:$E$233,3,0),""))</f>
        <v/>
      </c>
      <c r="S281" s="95">
        <f t="shared" si="29"/>
        <v>0</v>
      </c>
      <c r="T281" s="95"/>
      <c r="U281" s="95" t="str">
        <f t="shared" si="30"/>
        <v/>
      </c>
      <c r="V281" s="95"/>
      <c r="W281" s="95"/>
      <c r="X281" s="95"/>
      <c r="Y281" s="95">
        <v>0</v>
      </c>
      <c r="Z281" s="95"/>
      <c r="AA281" s="95" t="str">
        <f t="shared" si="31"/>
        <v>CGE</v>
      </c>
    </row>
    <row r="282" spans="1:27" x14ac:dyDescent="0.2">
      <c r="A282" s="19">
        <f t="shared" si="27"/>
        <v>1</v>
      </c>
      <c r="B282" s="95">
        <f t="shared" si="28"/>
        <v>278</v>
      </c>
      <c r="C282" s="95" t="s">
        <v>1574</v>
      </c>
      <c r="D282" s="28" t="s">
        <v>8365</v>
      </c>
      <c r="E282" s="95" t="s">
        <v>1189</v>
      </c>
      <c r="F282" s="182">
        <v>1</v>
      </c>
      <c r="G282" s="95" t="s">
        <v>194</v>
      </c>
      <c r="H282" s="199">
        <f>VLOOKUP(G282,BARRAS!$C$5:$E$553,2,0)</f>
        <v>2069999080132</v>
      </c>
      <c r="I282" s="95">
        <v>0</v>
      </c>
      <c r="J282" s="204">
        <v>0</v>
      </c>
      <c r="K282" s="95">
        <v>0</v>
      </c>
      <c r="L282" s="95" t="s">
        <v>8423</v>
      </c>
      <c r="M282" s="95" t="s">
        <v>8423</v>
      </c>
      <c r="N282" s="95" t="s">
        <v>8365</v>
      </c>
      <c r="O282" s="95"/>
      <c r="P282" s="95"/>
      <c r="Q282" s="95" t="s">
        <v>509</v>
      </c>
      <c r="R282" s="95" t="str">
        <f>IF(L282="R",VLOOKUP(G282,BARRAS!$C$5:$E$233,3,0),IF(L282="L",VLOOKUP(G282,BARRAS!$C$5:$E$233,3,0),""))</f>
        <v/>
      </c>
      <c r="S282" s="95">
        <f t="shared" si="29"/>
        <v>0</v>
      </c>
      <c r="T282" s="95"/>
      <c r="U282" s="95" t="str">
        <f t="shared" si="30"/>
        <v/>
      </c>
      <c r="V282" s="95" t="s">
        <v>1869</v>
      </c>
      <c r="W282" s="95"/>
      <c r="X282" s="95">
        <v>0</v>
      </c>
      <c r="Y282" s="95">
        <v>0</v>
      </c>
      <c r="Z282" s="95"/>
      <c r="AA282" s="95">
        <f t="shared" si="31"/>
        <v>0</v>
      </c>
    </row>
    <row r="283" spans="1:27" x14ac:dyDescent="0.2">
      <c r="A283" s="19">
        <f t="shared" si="27"/>
        <v>1</v>
      </c>
      <c r="B283" s="95">
        <f t="shared" si="28"/>
        <v>279</v>
      </c>
      <c r="C283" s="95" t="s">
        <v>11720</v>
      </c>
      <c r="D283" s="28" t="s">
        <v>9079</v>
      </c>
      <c r="E283" s="95" t="s">
        <v>10649</v>
      </c>
      <c r="F283" s="182">
        <v>1</v>
      </c>
      <c r="G283" s="95" t="s">
        <v>194</v>
      </c>
      <c r="H283" s="199">
        <f>VLOOKUP(G283,BARRAS!$C$5:$E$553,2,0)</f>
        <v>2069999080132</v>
      </c>
      <c r="I283" s="95">
        <v>0</v>
      </c>
      <c r="J283" s="204">
        <v>0</v>
      </c>
      <c r="K283" s="95">
        <v>0</v>
      </c>
      <c r="L283" s="95" t="s">
        <v>8423</v>
      </c>
      <c r="M283" s="95" t="s">
        <v>8423</v>
      </c>
      <c r="N283" s="95" t="s">
        <v>9079</v>
      </c>
      <c r="O283" s="95" t="s">
        <v>9972</v>
      </c>
      <c r="P283" s="95"/>
      <c r="Q283" s="95" t="s">
        <v>509</v>
      </c>
      <c r="R283" s="95" t="str">
        <f>IF(L283="R",VLOOKUP(G283,BARRAS!$C$5:$E$233,3,0),IF(L283="L",VLOOKUP(G283,BARRAS!$C$5:$E$233,3,0),""))</f>
        <v/>
      </c>
      <c r="S283" s="95">
        <f t="shared" si="29"/>
        <v>0</v>
      </c>
      <c r="T283" s="95"/>
      <c r="U283" s="95" t="str">
        <f t="shared" si="30"/>
        <v/>
      </c>
      <c r="V283" s="95"/>
      <c r="W283" s="95"/>
      <c r="X283" s="95"/>
      <c r="Y283" s="95"/>
      <c r="Z283" s="95"/>
      <c r="AA283" s="95" t="str">
        <f t="shared" si="31"/>
        <v>CGE</v>
      </c>
    </row>
    <row r="284" spans="1:27" x14ac:dyDescent="0.2">
      <c r="A284" s="19">
        <f t="shared" si="27"/>
        <v>1</v>
      </c>
      <c r="B284" s="95">
        <f t="shared" si="28"/>
        <v>280</v>
      </c>
      <c r="C284" s="95" t="s">
        <v>12623</v>
      </c>
      <c r="D284" s="28" t="s">
        <v>3079</v>
      </c>
      <c r="E284" s="95" t="s">
        <v>12489</v>
      </c>
      <c r="F284" s="182">
        <v>1</v>
      </c>
      <c r="G284" s="95" t="s">
        <v>194</v>
      </c>
      <c r="H284" s="199">
        <f>VLOOKUP(G284,BARRAS!$C$5:$E$553,2,0)</f>
        <v>2069999080132</v>
      </c>
      <c r="I284" s="95">
        <v>0</v>
      </c>
      <c r="J284" s="204">
        <v>0</v>
      </c>
      <c r="K284" s="95">
        <v>0</v>
      </c>
      <c r="L284" s="95" t="s">
        <v>8423</v>
      </c>
      <c r="M284" s="95" t="s">
        <v>8423</v>
      </c>
      <c r="N284" s="95" t="s">
        <v>9178</v>
      </c>
      <c r="O284" s="95"/>
      <c r="P284" s="95" t="s">
        <v>9971</v>
      </c>
      <c r="Q284" s="95"/>
      <c r="R284" s="95" t="str">
        <f>IF(L284="R",VLOOKUP(G284,BARRAS!$C$5:$E$233,3,0),IF(L284="L",VLOOKUP(G284,BARRAS!$C$5:$E$233,3,0),""))</f>
        <v/>
      </c>
      <c r="S284" s="95">
        <f t="shared" si="29"/>
        <v>0</v>
      </c>
      <c r="T284" s="95"/>
      <c r="U284" s="95" t="str">
        <f t="shared" si="30"/>
        <v/>
      </c>
      <c r="V284" s="95"/>
      <c r="W284" s="95"/>
      <c r="X284" s="95"/>
      <c r="Y284" s="95">
        <v>0</v>
      </c>
      <c r="Z284" s="95"/>
      <c r="AA284" s="95" t="str">
        <f t="shared" si="31"/>
        <v>ENEL_DISTRIBUCION</v>
      </c>
    </row>
    <row r="285" spans="1:27" x14ac:dyDescent="0.2">
      <c r="A285" s="19">
        <f t="shared" si="27"/>
        <v>1</v>
      </c>
      <c r="B285" s="95">
        <f t="shared" si="28"/>
        <v>281</v>
      </c>
      <c r="C285" s="95" t="s">
        <v>11631</v>
      </c>
      <c r="D285" s="28" t="s">
        <v>9525</v>
      </c>
      <c r="E285" s="95" t="s">
        <v>12491</v>
      </c>
      <c r="F285" s="182">
        <v>1</v>
      </c>
      <c r="G285" s="95" t="s">
        <v>194</v>
      </c>
      <c r="H285" s="199">
        <f>VLOOKUP(G285,BARRAS!$C$5:$E$553,2,0)</f>
        <v>2069999080132</v>
      </c>
      <c r="I285" s="95">
        <v>0</v>
      </c>
      <c r="J285" s="204">
        <v>0</v>
      </c>
      <c r="K285" s="95">
        <v>0</v>
      </c>
      <c r="L285" s="95" t="s">
        <v>8423</v>
      </c>
      <c r="M285" s="95" t="s">
        <v>8423</v>
      </c>
      <c r="N285" s="95" t="s">
        <v>9525</v>
      </c>
      <c r="O285" s="95" t="s">
        <v>9972</v>
      </c>
      <c r="P285" s="95"/>
      <c r="Q285" s="95" t="s">
        <v>509</v>
      </c>
      <c r="R285" s="95" t="str">
        <f>IF(L285="R",VLOOKUP(G285,BARRAS!$C$5:$E$233,3,0),IF(L285="L",VLOOKUP(G285,BARRAS!$C$5:$E$233,3,0),""))</f>
        <v/>
      </c>
      <c r="S285" s="95">
        <f t="shared" si="29"/>
        <v>0</v>
      </c>
      <c r="T285" s="95"/>
      <c r="U285" s="95" t="str">
        <f t="shared" si="30"/>
        <v/>
      </c>
      <c r="V285" s="95"/>
      <c r="W285" s="95"/>
      <c r="X285" s="95"/>
      <c r="Y285" s="95">
        <v>0</v>
      </c>
      <c r="Z285" s="95"/>
      <c r="AA285" s="95" t="str">
        <f t="shared" si="31"/>
        <v>CGE</v>
      </c>
    </row>
    <row r="286" spans="1:27" x14ac:dyDescent="0.2">
      <c r="A286" s="19">
        <f t="shared" si="27"/>
        <v>1</v>
      </c>
      <c r="B286" s="95">
        <f t="shared" si="28"/>
        <v>282</v>
      </c>
      <c r="C286" s="95" t="s">
        <v>11281</v>
      </c>
      <c r="D286" s="28" t="s">
        <v>8365</v>
      </c>
      <c r="E286" s="95" t="s">
        <v>12484</v>
      </c>
      <c r="F286" s="182">
        <v>1</v>
      </c>
      <c r="G286" s="95" t="s">
        <v>194</v>
      </c>
      <c r="H286" s="199">
        <f>VLOOKUP(G286,BARRAS!$C$5:$E$553,2,0)</f>
        <v>2069999080132</v>
      </c>
      <c r="I286" s="95">
        <v>0</v>
      </c>
      <c r="J286" s="204">
        <v>0</v>
      </c>
      <c r="K286" s="95">
        <v>0</v>
      </c>
      <c r="L286" s="95" t="s">
        <v>8423</v>
      </c>
      <c r="M286" s="95" t="s">
        <v>8423</v>
      </c>
      <c r="N286" s="95" t="s">
        <v>8365</v>
      </c>
      <c r="O286" s="95" t="s">
        <v>9972</v>
      </c>
      <c r="P286" s="95"/>
      <c r="Q286" s="95" t="s">
        <v>509</v>
      </c>
      <c r="R286" s="95" t="str">
        <f>IF(L286="R",VLOOKUP(G286,BARRAS!$C$5:$E$233,3,0),IF(L286="L",VLOOKUP(G286,BARRAS!$C$5:$E$233,3,0),""))</f>
        <v/>
      </c>
      <c r="S286" s="95">
        <f t="shared" si="29"/>
        <v>0</v>
      </c>
      <c r="T286" s="95"/>
      <c r="U286" s="95" t="str">
        <f t="shared" si="30"/>
        <v/>
      </c>
      <c r="V286" s="95"/>
      <c r="W286" s="95"/>
      <c r="X286" s="95">
        <v>0</v>
      </c>
      <c r="Y286" s="95">
        <v>0</v>
      </c>
      <c r="Z286" s="95"/>
      <c r="AA286" s="95" t="str">
        <f t="shared" si="31"/>
        <v>CGE</v>
      </c>
    </row>
    <row r="287" spans="1:27" x14ac:dyDescent="0.2">
      <c r="A287" s="19">
        <f t="shared" si="27"/>
        <v>1</v>
      </c>
      <c r="B287" s="95">
        <f t="shared" si="28"/>
        <v>283</v>
      </c>
      <c r="C287" s="95" t="s">
        <v>11309</v>
      </c>
      <c r="D287" s="28" t="s">
        <v>8365</v>
      </c>
      <c r="E287" s="95" t="s">
        <v>12488</v>
      </c>
      <c r="F287" s="182">
        <v>1</v>
      </c>
      <c r="G287" s="95" t="s">
        <v>194</v>
      </c>
      <c r="H287" s="199">
        <f>VLOOKUP(G287,BARRAS!$C$5:$E$553,2,0)</f>
        <v>2069999080132</v>
      </c>
      <c r="I287" s="95">
        <v>0</v>
      </c>
      <c r="J287" s="204">
        <v>0</v>
      </c>
      <c r="K287" s="95">
        <v>0</v>
      </c>
      <c r="L287" s="95" t="s">
        <v>8423</v>
      </c>
      <c r="M287" s="95" t="s">
        <v>8423</v>
      </c>
      <c r="N287" s="95" t="s">
        <v>8365</v>
      </c>
      <c r="O287" s="95" t="s">
        <v>9972</v>
      </c>
      <c r="P287" s="95"/>
      <c r="Q287" s="95" t="s">
        <v>509</v>
      </c>
      <c r="R287" s="95" t="str">
        <f>IF(L287="R",VLOOKUP(G287,BARRAS!$C$5:$E$233,3,0),IF(L287="L",VLOOKUP(G287,BARRAS!$C$5:$E$233,3,0),""))</f>
        <v/>
      </c>
      <c r="S287" s="95">
        <f t="shared" si="29"/>
        <v>0</v>
      </c>
      <c r="T287" s="95"/>
      <c r="U287" s="95" t="str">
        <f t="shared" si="30"/>
        <v/>
      </c>
      <c r="V287" s="95"/>
      <c r="W287" s="95"/>
      <c r="X287" s="95">
        <v>0</v>
      </c>
      <c r="Y287" s="95">
        <v>0</v>
      </c>
      <c r="Z287" s="95"/>
      <c r="AA287" s="95" t="str">
        <f t="shared" si="31"/>
        <v>CGE</v>
      </c>
    </row>
    <row r="288" spans="1:27" x14ac:dyDescent="0.2">
      <c r="A288" s="19">
        <f t="shared" si="27"/>
        <v>1</v>
      </c>
      <c r="B288" s="95">
        <f t="shared" si="28"/>
        <v>284</v>
      </c>
      <c r="C288" s="95" t="s">
        <v>11308</v>
      </c>
      <c r="D288" s="28" t="s">
        <v>543</v>
      </c>
      <c r="E288" s="95" t="s">
        <v>12487</v>
      </c>
      <c r="F288" s="182">
        <v>1</v>
      </c>
      <c r="G288" s="95" t="s">
        <v>194</v>
      </c>
      <c r="H288" s="199">
        <f>VLOOKUP(G288,BARRAS!$C$5:$E$553,2,0)</f>
        <v>2069999080132</v>
      </c>
      <c r="I288" s="95">
        <v>0</v>
      </c>
      <c r="J288" s="204">
        <v>0</v>
      </c>
      <c r="K288" s="95">
        <v>0</v>
      </c>
      <c r="L288" s="95" t="s">
        <v>8423</v>
      </c>
      <c r="M288" s="95" t="s">
        <v>8423</v>
      </c>
      <c r="N288" s="95" t="s">
        <v>543</v>
      </c>
      <c r="O288" s="95" t="s">
        <v>9972</v>
      </c>
      <c r="P288" s="95"/>
      <c r="Q288" s="95" t="s">
        <v>509</v>
      </c>
      <c r="R288" s="95" t="str">
        <f>IF(L288="R",VLOOKUP(G288,BARRAS!$C$5:$E$233,3,0),IF(L288="L",VLOOKUP(G288,BARRAS!$C$5:$E$233,3,0),""))</f>
        <v/>
      </c>
      <c r="S288" s="95">
        <f t="shared" si="29"/>
        <v>0</v>
      </c>
      <c r="T288" s="95"/>
      <c r="U288" s="95" t="str">
        <f t="shared" si="30"/>
        <v/>
      </c>
      <c r="V288" s="95"/>
      <c r="W288" s="95"/>
      <c r="X288" s="95">
        <v>0</v>
      </c>
      <c r="Y288" s="95">
        <v>0</v>
      </c>
      <c r="Z288" s="95"/>
      <c r="AA288" s="95" t="str">
        <f t="shared" si="31"/>
        <v>CGE</v>
      </c>
    </row>
    <row r="289" spans="1:27" x14ac:dyDescent="0.2">
      <c r="A289" s="19">
        <f t="shared" si="27"/>
        <v>1</v>
      </c>
      <c r="B289" s="95">
        <f t="shared" si="28"/>
        <v>285</v>
      </c>
      <c r="C289" s="95" t="s">
        <v>10843</v>
      </c>
      <c r="D289" s="28" t="s">
        <v>543</v>
      </c>
      <c r="E289" s="95" t="s">
        <v>12493</v>
      </c>
      <c r="F289" s="182">
        <v>1</v>
      </c>
      <c r="G289" s="95" t="s">
        <v>194</v>
      </c>
      <c r="H289" s="199">
        <f>VLOOKUP(G289,BARRAS!$C$5:$E$553,2,0)</f>
        <v>2069999080132</v>
      </c>
      <c r="I289" s="95">
        <v>0</v>
      </c>
      <c r="J289" s="204">
        <v>0</v>
      </c>
      <c r="K289" s="95">
        <v>0</v>
      </c>
      <c r="L289" s="95" t="s">
        <v>8423</v>
      </c>
      <c r="M289" s="95" t="s">
        <v>8423</v>
      </c>
      <c r="N289" s="95" t="s">
        <v>543</v>
      </c>
      <c r="O289" s="95" t="s">
        <v>9972</v>
      </c>
      <c r="P289" s="95"/>
      <c r="Q289" s="95" t="s">
        <v>509</v>
      </c>
      <c r="R289" s="95" t="str">
        <f>IF(L289="R",VLOOKUP(G289,BARRAS!$C$5:$E$233,3,0),IF(L289="L",VLOOKUP(G289,BARRAS!$C$5:$E$233,3,0),""))</f>
        <v/>
      </c>
      <c r="S289" s="95">
        <f t="shared" si="29"/>
        <v>0</v>
      </c>
      <c r="T289" s="95"/>
      <c r="U289" s="95" t="str">
        <f t="shared" si="30"/>
        <v/>
      </c>
      <c r="V289" s="95" t="s">
        <v>1869</v>
      </c>
      <c r="W289" s="95"/>
      <c r="X289" s="95">
        <v>0</v>
      </c>
      <c r="Y289" s="95">
        <v>0</v>
      </c>
      <c r="Z289" s="95"/>
      <c r="AA289" s="95" t="str">
        <f t="shared" si="31"/>
        <v>CGE</v>
      </c>
    </row>
    <row r="290" spans="1:27" x14ac:dyDescent="0.2">
      <c r="A290" s="19">
        <f t="shared" si="27"/>
        <v>1</v>
      </c>
      <c r="B290" s="95">
        <f t="shared" si="28"/>
        <v>286</v>
      </c>
      <c r="C290" s="95" t="s">
        <v>11283</v>
      </c>
      <c r="D290" s="28" t="s">
        <v>8808</v>
      </c>
      <c r="E290" s="95" t="s">
        <v>12486</v>
      </c>
      <c r="F290" s="182">
        <v>1</v>
      </c>
      <c r="G290" s="95" t="s">
        <v>194</v>
      </c>
      <c r="H290" s="199">
        <f>VLOOKUP(G290,BARRAS!$C$5:$E$553,2,0)</f>
        <v>2069999080132</v>
      </c>
      <c r="I290" s="95">
        <v>0</v>
      </c>
      <c r="J290" s="204">
        <v>0</v>
      </c>
      <c r="K290" s="95">
        <v>0</v>
      </c>
      <c r="L290" s="95" t="s">
        <v>8423</v>
      </c>
      <c r="M290" s="95" t="s">
        <v>8423</v>
      </c>
      <c r="N290" s="95" t="s">
        <v>8808</v>
      </c>
      <c r="O290" s="95" t="s">
        <v>9972</v>
      </c>
      <c r="P290" s="95"/>
      <c r="Q290" s="95" t="s">
        <v>509</v>
      </c>
      <c r="R290" s="95" t="str">
        <f>IF(L290="R",VLOOKUP(G290,BARRAS!$C$5:$E$233,3,0),IF(L290="L",VLOOKUP(G290,BARRAS!$C$5:$E$233,3,0),""))</f>
        <v/>
      </c>
      <c r="S290" s="95">
        <f t="shared" si="29"/>
        <v>0</v>
      </c>
      <c r="T290" s="95"/>
      <c r="U290" s="95" t="str">
        <f t="shared" si="30"/>
        <v/>
      </c>
      <c r="V290" s="95"/>
      <c r="W290" s="95"/>
      <c r="X290" s="95">
        <v>0</v>
      </c>
      <c r="Y290" s="95">
        <v>0</v>
      </c>
      <c r="Z290" s="95"/>
      <c r="AA290" s="95" t="str">
        <f t="shared" si="31"/>
        <v>CGE</v>
      </c>
    </row>
    <row r="291" spans="1:27" x14ac:dyDescent="0.2">
      <c r="A291" s="19">
        <f t="shared" si="27"/>
        <v>1</v>
      </c>
      <c r="B291" s="95">
        <f t="shared" si="28"/>
        <v>287</v>
      </c>
      <c r="C291" s="95" t="s">
        <v>11282</v>
      </c>
      <c r="D291" s="28" t="s">
        <v>8365</v>
      </c>
      <c r="E291" s="95" t="s">
        <v>12485</v>
      </c>
      <c r="F291" s="182">
        <v>1</v>
      </c>
      <c r="G291" s="95" t="s">
        <v>194</v>
      </c>
      <c r="H291" s="199">
        <f>VLOOKUP(G291,BARRAS!$C$5:$E$553,2,0)</f>
        <v>2069999080132</v>
      </c>
      <c r="I291" s="95">
        <v>0</v>
      </c>
      <c r="J291" s="204">
        <v>0</v>
      </c>
      <c r="K291" s="95">
        <v>0</v>
      </c>
      <c r="L291" s="95" t="s">
        <v>8423</v>
      </c>
      <c r="M291" s="95" t="s">
        <v>8423</v>
      </c>
      <c r="N291" s="95" t="s">
        <v>8365</v>
      </c>
      <c r="O291" s="95" t="s">
        <v>9972</v>
      </c>
      <c r="P291" s="95"/>
      <c r="Q291" s="95" t="s">
        <v>509</v>
      </c>
      <c r="R291" s="95" t="str">
        <f>IF(L291="R",VLOOKUP(G291,BARRAS!$C$5:$E$233,3,0),IF(L291="L",VLOOKUP(G291,BARRAS!$C$5:$E$233,3,0),""))</f>
        <v/>
      </c>
      <c r="S291" s="95">
        <f t="shared" si="29"/>
        <v>0</v>
      </c>
      <c r="T291" s="95"/>
      <c r="U291" s="95" t="str">
        <f t="shared" si="30"/>
        <v/>
      </c>
      <c r="V291" s="95"/>
      <c r="W291" s="95"/>
      <c r="X291" s="95">
        <v>0</v>
      </c>
      <c r="Y291" s="95">
        <v>0</v>
      </c>
      <c r="Z291" s="95"/>
      <c r="AA291" s="95" t="str">
        <f t="shared" si="31"/>
        <v>CGE</v>
      </c>
    </row>
    <row r="292" spans="1:27" x14ac:dyDescent="0.2">
      <c r="A292" s="19">
        <f t="shared" si="27"/>
        <v>1</v>
      </c>
      <c r="B292" s="95">
        <f t="shared" si="28"/>
        <v>288</v>
      </c>
      <c r="C292" s="95" t="s">
        <v>12323</v>
      </c>
      <c r="D292" s="28" t="s">
        <v>9294</v>
      </c>
      <c r="E292" s="95" t="s">
        <v>12494</v>
      </c>
      <c r="F292" s="182">
        <v>1</v>
      </c>
      <c r="G292" s="95" t="s">
        <v>194</v>
      </c>
      <c r="H292" s="199">
        <f>VLOOKUP(G292,BARRAS!$C$5:$E$553,2,0)</f>
        <v>2069999080132</v>
      </c>
      <c r="I292" s="95">
        <v>0</v>
      </c>
      <c r="J292" s="204">
        <v>0</v>
      </c>
      <c r="K292" s="95">
        <v>0</v>
      </c>
      <c r="L292" s="95" t="s">
        <v>8423</v>
      </c>
      <c r="M292" s="95" t="s">
        <v>8423</v>
      </c>
      <c r="N292" s="95" t="s">
        <v>9294</v>
      </c>
      <c r="O292" s="95" t="s">
        <v>9972</v>
      </c>
      <c r="P292" s="95"/>
      <c r="Q292" s="95"/>
      <c r="R292" s="95" t="str">
        <f>IF(L292="R",VLOOKUP(G292,BARRAS!$C$5:$E$233,3,0),IF(L292="L",VLOOKUP(G292,BARRAS!$C$5:$E$233,3,0),""))</f>
        <v/>
      </c>
      <c r="S292" s="95">
        <f t="shared" si="29"/>
        <v>0</v>
      </c>
      <c r="T292" s="95"/>
      <c r="U292" s="95" t="str">
        <f t="shared" si="30"/>
        <v/>
      </c>
      <c r="V292" s="95"/>
      <c r="W292" s="95"/>
      <c r="X292" s="95"/>
      <c r="Y292" s="95"/>
      <c r="Z292" s="95"/>
      <c r="AA292" s="95" t="str">
        <f t="shared" si="31"/>
        <v>CGE</v>
      </c>
    </row>
    <row r="293" spans="1:27" x14ac:dyDescent="0.2">
      <c r="A293" s="19">
        <f t="shared" si="27"/>
        <v>1</v>
      </c>
      <c r="B293" s="95">
        <f t="shared" si="28"/>
        <v>289</v>
      </c>
      <c r="C293" s="95" t="s">
        <v>11284</v>
      </c>
      <c r="D293" s="28" t="s">
        <v>8365</v>
      </c>
      <c r="E293" s="95" t="s">
        <v>11280</v>
      </c>
      <c r="F293" s="182">
        <v>1</v>
      </c>
      <c r="G293" s="95" t="s">
        <v>194</v>
      </c>
      <c r="H293" s="199">
        <f>VLOOKUP(G293,BARRAS!$C$5:$E$553,2,0)</f>
        <v>2069999080132</v>
      </c>
      <c r="I293" s="95">
        <v>0</v>
      </c>
      <c r="J293" s="204">
        <v>0</v>
      </c>
      <c r="K293" s="95">
        <v>0</v>
      </c>
      <c r="L293" s="95" t="s">
        <v>8423</v>
      </c>
      <c r="M293" s="95" t="s">
        <v>8423</v>
      </c>
      <c r="N293" s="95" t="s">
        <v>8365</v>
      </c>
      <c r="O293" s="95" t="s">
        <v>9972</v>
      </c>
      <c r="P293" s="95"/>
      <c r="Q293" s="95" t="s">
        <v>509</v>
      </c>
      <c r="R293" s="95" t="str">
        <f>IF(L293="R",VLOOKUP(G293,BARRAS!$C$5:$E$233,3,0),IF(L293="L",VLOOKUP(G293,BARRAS!$C$5:$E$233,3,0),""))</f>
        <v/>
      </c>
      <c r="S293" s="95">
        <f t="shared" si="29"/>
        <v>0</v>
      </c>
      <c r="T293" s="95"/>
      <c r="U293" s="95" t="str">
        <f t="shared" si="30"/>
        <v/>
      </c>
      <c r="V293" s="95"/>
      <c r="W293" s="95"/>
      <c r="X293" s="95">
        <v>0</v>
      </c>
      <c r="Y293" s="95">
        <v>0</v>
      </c>
      <c r="Z293" s="95"/>
      <c r="AA293" s="95" t="str">
        <f t="shared" si="31"/>
        <v>CGE</v>
      </c>
    </row>
    <row r="294" spans="1:27" x14ac:dyDescent="0.2">
      <c r="A294" s="19">
        <f t="shared" si="27"/>
        <v>1</v>
      </c>
      <c r="B294" s="95">
        <f t="shared" si="28"/>
        <v>290</v>
      </c>
      <c r="C294" s="95" t="s">
        <v>11080</v>
      </c>
      <c r="D294" s="28" t="s">
        <v>543</v>
      </c>
      <c r="E294" s="95" t="s">
        <v>8831</v>
      </c>
      <c r="F294" s="182">
        <v>1</v>
      </c>
      <c r="G294" s="95" t="s">
        <v>194</v>
      </c>
      <c r="H294" s="199">
        <f>VLOOKUP(G294,BARRAS!$C$5:$E$553,2,0)</f>
        <v>2069999080132</v>
      </c>
      <c r="I294" s="95">
        <v>0</v>
      </c>
      <c r="J294" s="204">
        <v>0</v>
      </c>
      <c r="K294" s="95">
        <v>0</v>
      </c>
      <c r="L294" s="95" t="s">
        <v>8423</v>
      </c>
      <c r="M294" s="95" t="s">
        <v>8423</v>
      </c>
      <c r="N294" s="95" t="s">
        <v>543</v>
      </c>
      <c r="O294" s="95" t="s">
        <v>9972</v>
      </c>
      <c r="P294" s="95"/>
      <c r="Q294" s="95" t="s">
        <v>509</v>
      </c>
      <c r="R294" s="95" t="str">
        <f>IF(L294="R",VLOOKUP(G294,BARRAS!$C$5:$E$233,3,0),IF(L294="L",VLOOKUP(G294,BARRAS!$C$5:$E$233,3,0),""))</f>
        <v/>
      </c>
      <c r="S294" s="95">
        <f t="shared" si="29"/>
        <v>0</v>
      </c>
      <c r="T294" s="95"/>
      <c r="U294" s="95" t="str">
        <f t="shared" si="30"/>
        <v/>
      </c>
      <c r="V294" s="95" t="s">
        <v>1869</v>
      </c>
      <c r="W294" s="95"/>
      <c r="X294" s="95">
        <v>0</v>
      </c>
      <c r="Y294" s="95">
        <v>0</v>
      </c>
      <c r="Z294" s="95"/>
      <c r="AA294" s="95" t="str">
        <f t="shared" si="31"/>
        <v>CGE</v>
      </c>
    </row>
    <row r="295" spans="1:27" x14ac:dyDescent="0.2">
      <c r="A295" s="19">
        <f t="shared" si="27"/>
        <v>1</v>
      </c>
      <c r="B295" s="95">
        <f t="shared" si="28"/>
        <v>291</v>
      </c>
      <c r="C295" s="95" t="s">
        <v>11701</v>
      </c>
      <c r="D295" s="28" t="s">
        <v>8365</v>
      </c>
      <c r="E295" s="95" t="s">
        <v>12492</v>
      </c>
      <c r="F295" s="182">
        <v>1</v>
      </c>
      <c r="G295" s="95" t="s">
        <v>194</v>
      </c>
      <c r="H295" s="199">
        <f>VLOOKUP(G295,BARRAS!$C$5:$E$553,2,0)</f>
        <v>2069999080132</v>
      </c>
      <c r="I295" s="95">
        <v>0</v>
      </c>
      <c r="J295" s="204">
        <v>0</v>
      </c>
      <c r="K295" s="95">
        <v>0</v>
      </c>
      <c r="L295" s="95" t="s">
        <v>8423</v>
      </c>
      <c r="M295" s="95" t="s">
        <v>8423</v>
      </c>
      <c r="N295" s="95" t="s">
        <v>8365</v>
      </c>
      <c r="O295" s="95" t="s">
        <v>9972</v>
      </c>
      <c r="P295" s="95"/>
      <c r="Q295" s="95" t="s">
        <v>509</v>
      </c>
      <c r="R295" s="95" t="str">
        <f>IF(L295="R",VLOOKUP(G295,BARRAS!$C$5:$E$233,3,0),IF(L295="L",VLOOKUP(G295,BARRAS!$C$5:$E$233,3,0),""))</f>
        <v/>
      </c>
      <c r="S295" s="95">
        <f t="shared" si="29"/>
        <v>0</v>
      </c>
      <c r="T295" s="95"/>
      <c r="U295" s="95" t="str">
        <f t="shared" si="30"/>
        <v/>
      </c>
      <c r="V295" s="95"/>
      <c r="W295" s="95"/>
      <c r="X295" s="95"/>
      <c r="Y295" s="95"/>
      <c r="Z295" s="95"/>
      <c r="AA295" s="95" t="str">
        <f t="shared" si="31"/>
        <v>CGE</v>
      </c>
    </row>
    <row r="296" spans="1:27" x14ac:dyDescent="0.2">
      <c r="A296" s="19">
        <f t="shared" si="27"/>
        <v>1</v>
      </c>
      <c r="B296" s="95">
        <f t="shared" si="28"/>
        <v>292</v>
      </c>
      <c r="C296" s="95" t="s">
        <v>13308</v>
      </c>
      <c r="D296" s="28" t="s">
        <v>8365</v>
      </c>
      <c r="E296" s="95" t="s">
        <v>13309</v>
      </c>
      <c r="F296" s="182">
        <v>1</v>
      </c>
      <c r="G296" s="95" t="s">
        <v>194</v>
      </c>
      <c r="H296" s="199">
        <f>VLOOKUP(G296,BARRAS!$C$5:$E$553,2,0)</f>
        <v>2069999080132</v>
      </c>
      <c r="I296" s="95">
        <v>0</v>
      </c>
      <c r="J296" s="204">
        <v>0</v>
      </c>
      <c r="K296" s="95">
        <v>0</v>
      </c>
      <c r="L296" s="95" t="s">
        <v>8423</v>
      </c>
      <c r="M296" s="95" t="s">
        <v>8423</v>
      </c>
      <c r="N296" s="95" t="s">
        <v>8365</v>
      </c>
      <c r="O296" s="95" t="s">
        <v>9972</v>
      </c>
      <c r="P296" s="95"/>
      <c r="Q296" s="95"/>
      <c r="R296" s="95"/>
      <c r="S296" s="95">
        <f t="shared" si="29"/>
        <v>0</v>
      </c>
      <c r="T296" s="95"/>
      <c r="U296" s="95" t="str">
        <f t="shared" si="30"/>
        <v/>
      </c>
      <c r="V296" s="95"/>
      <c r="W296" s="95"/>
      <c r="X296" s="95"/>
      <c r="Y296" s="95"/>
      <c r="Z296" s="95"/>
      <c r="AA296" s="95" t="str">
        <f t="shared" si="31"/>
        <v>CGE</v>
      </c>
    </row>
    <row r="297" spans="1:27" x14ac:dyDescent="0.2">
      <c r="A297" s="19">
        <f t="shared" si="27"/>
        <v>1</v>
      </c>
      <c r="B297" s="95">
        <f t="shared" si="28"/>
        <v>293</v>
      </c>
      <c r="C297" s="95" t="s">
        <v>13389</v>
      </c>
      <c r="D297" s="28" t="s">
        <v>9294</v>
      </c>
      <c r="E297" s="95" t="s">
        <v>13391</v>
      </c>
      <c r="F297" s="182">
        <v>1</v>
      </c>
      <c r="G297" s="95" t="s">
        <v>194</v>
      </c>
      <c r="H297" s="199">
        <f>VLOOKUP(G297,BARRAS!$C$5:$E$553,2,0)</f>
        <v>2069999080132</v>
      </c>
      <c r="I297" s="95">
        <v>0</v>
      </c>
      <c r="J297" s="204">
        <v>0</v>
      </c>
      <c r="K297" s="95">
        <v>0</v>
      </c>
      <c r="L297" s="95" t="s">
        <v>8423</v>
      </c>
      <c r="M297" s="95" t="s">
        <v>8423</v>
      </c>
      <c r="N297" s="95" t="s">
        <v>9294</v>
      </c>
      <c r="O297" s="95" t="s">
        <v>9972</v>
      </c>
      <c r="P297" s="95"/>
      <c r="Q297" s="95"/>
      <c r="R297" s="95"/>
      <c r="S297" s="95">
        <f t="shared" si="29"/>
        <v>0</v>
      </c>
      <c r="T297" s="95"/>
      <c r="U297" s="95" t="str">
        <f t="shared" si="30"/>
        <v/>
      </c>
      <c r="V297" s="95"/>
      <c r="W297" s="95"/>
      <c r="X297" s="95"/>
      <c r="Y297" s="95"/>
      <c r="Z297" s="95"/>
      <c r="AA297" s="95" t="str">
        <f t="shared" si="31"/>
        <v>CGE</v>
      </c>
    </row>
    <row r="298" spans="1:27" x14ac:dyDescent="0.2">
      <c r="A298" s="19">
        <f t="shared" si="27"/>
        <v>1</v>
      </c>
      <c r="B298" s="95">
        <f t="shared" si="28"/>
        <v>294</v>
      </c>
      <c r="C298" s="95" t="s">
        <v>13390</v>
      </c>
      <c r="D298" s="28" t="s">
        <v>12122</v>
      </c>
      <c r="E298" s="95" t="s">
        <v>12275</v>
      </c>
      <c r="F298" s="182">
        <v>1</v>
      </c>
      <c r="G298" s="95" t="s">
        <v>194</v>
      </c>
      <c r="H298" s="199">
        <f>VLOOKUP(G298,BARRAS!$C$5:$E$553,2,0)</f>
        <v>2069999080132</v>
      </c>
      <c r="I298" s="95">
        <v>0</v>
      </c>
      <c r="J298" s="204">
        <v>0</v>
      </c>
      <c r="K298" s="95">
        <v>0</v>
      </c>
      <c r="L298" s="95" t="s">
        <v>8423</v>
      </c>
      <c r="M298" s="95" t="s">
        <v>8423</v>
      </c>
      <c r="N298" s="95" t="s">
        <v>12122</v>
      </c>
      <c r="O298" s="95" t="s">
        <v>9972</v>
      </c>
      <c r="P298" s="95"/>
      <c r="Q298" s="95"/>
      <c r="R298" s="95"/>
      <c r="S298" s="95">
        <f t="shared" si="29"/>
        <v>0</v>
      </c>
      <c r="T298" s="95"/>
      <c r="U298" s="95" t="str">
        <f t="shared" si="30"/>
        <v/>
      </c>
      <c r="V298" s="95"/>
      <c r="W298" s="95"/>
      <c r="X298" s="95"/>
      <c r="Y298" s="95"/>
      <c r="Z298" s="95"/>
      <c r="AA298" s="95" t="str">
        <f t="shared" si="31"/>
        <v>CGE</v>
      </c>
    </row>
    <row r="299" spans="1:27" x14ac:dyDescent="0.2">
      <c r="A299" s="19">
        <f t="shared" si="27"/>
        <v>1</v>
      </c>
      <c r="B299" s="95">
        <f t="shared" si="28"/>
        <v>295</v>
      </c>
      <c r="C299" s="95" t="s">
        <v>13458</v>
      </c>
      <c r="D299" s="28" t="s">
        <v>8241</v>
      </c>
      <c r="E299" s="28" t="s">
        <v>10314</v>
      </c>
      <c r="F299" s="182">
        <v>1</v>
      </c>
      <c r="G299" s="95" t="s">
        <v>194</v>
      </c>
      <c r="H299" s="199">
        <f>VLOOKUP(G299,BARRAS!$C$5:$E$553,2,0)</f>
        <v>2069999080132</v>
      </c>
      <c r="I299" s="95">
        <v>0</v>
      </c>
      <c r="J299" s="204">
        <v>0</v>
      </c>
      <c r="K299" s="95">
        <v>0</v>
      </c>
      <c r="L299" s="95" t="s">
        <v>8423</v>
      </c>
      <c r="M299" s="95" t="s">
        <v>8423</v>
      </c>
      <c r="N299" s="95" t="s">
        <v>8241</v>
      </c>
      <c r="O299" s="95" t="s">
        <v>9972</v>
      </c>
      <c r="P299" s="95"/>
      <c r="Q299" s="95"/>
      <c r="R299" s="95"/>
      <c r="S299" s="95">
        <f t="shared" si="29"/>
        <v>0</v>
      </c>
      <c r="T299" s="95"/>
      <c r="U299" s="95" t="str">
        <f t="shared" si="30"/>
        <v/>
      </c>
      <c r="V299" s="95"/>
      <c r="W299" s="95"/>
      <c r="X299" s="95"/>
      <c r="Y299" s="95"/>
      <c r="Z299" s="95"/>
      <c r="AA299" s="95" t="str">
        <f t="shared" si="31"/>
        <v>CGE</v>
      </c>
    </row>
    <row r="300" spans="1:27" x14ac:dyDescent="0.2">
      <c r="A300" s="19">
        <f t="shared" si="27"/>
        <v>1</v>
      </c>
      <c r="B300" s="95">
        <f t="shared" si="28"/>
        <v>296</v>
      </c>
      <c r="C300" s="95" t="s">
        <v>13459</v>
      </c>
      <c r="D300" s="28" t="s">
        <v>8241</v>
      </c>
      <c r="E300" s="28" t="s">
        <v>10314</v>
      </c>
      <c r="F300" s="182">
        <v>1</v>
      </c>
      <c r="G300" s="95" t="s">
        <v>194</v>
      </c>
      <c r="H300" s="199">
        <f>VLOOKUP(G300,BARRAS!$C$5:$E$553,2,0)</f>
        <v>2069999080132</v>
      </c>
      <c r="I300" s="95">
        <v>0</v>
      </c>
      <c r="J300" s="204">
        <v>0</v>
      </c>
      <c r="K300" s="95">
        <v>0</v>
      </c>
      <c r="L300" s="95" t="s">
        <v>8423</v>
      </c>
      <c r="M300" s="95" t="s">
        <v>8423</v>
      </c>
      <c r="N300" s="95" t="s">
        <v>8241</v>
      </c>
      <c r="O300" s="95" t="s">
        <v>9972</v>
      </c>
      <c r="P300" s="95"/>
      <c r="Q300" s="95"/>
      <c r="R300" s="95"/>
      <c r="S300" s="95">
        <f t="shared" si="29"/>
        <v>0</v>
      </c>
      <c r="T300" s="95"/>
      <c r="U300" s="95" t="str">
        <f t="shared" si="30"/>
        <v/>
      </c>
      <c r="V300" s="95"/>
      <c r="W300" s="95"/>
      <c r="X300" s="95"/>
      <c r="Y300" s="95"/>
      <c r="Z300" s="95"/>
      <c r="AA300" s="95" t="str">
        <f t="shared" si="31"/>
        <v>CGE</v>
      </c>
    </row>
    <row r="301" spans="1:27" x14ac:dyDescent="0.2">
      <c r="A301" s="19">
        <f t="shared" si="27"/>
        <v>1</v>
      </c>
      <c r="B301" s="95">
        <f t="shared" si="28"/>
        <v>297</v>
      </c>
      <c r="C301" s="95" t="s">
        <v>13460</v>
      </c>
      <c r="D301" s="28" t="s">
        <v>9525</v>
      </c>
      <c r="E301" s="28" t="s">
        <v>13462</v>
      </c>
      <c r="F301" s="182">
        <v>1</v>
      </c>
      <c r="G301" s="95" t="s">
        <v>194</v>
      </c>
      <c r="H301" s="199">
        <f>VLOOKUP(G301,BARRAS!$C$5:$E$553,2,0)</f>
        <v>2069999080132</v>
      </c>
      <c r="I301" s="95">
        <v>0</v>
      </c>
      <c r="J301" s="204">
        <v>0</v>
      </c>
      <c r="K301" s="95">
        <v>0</v>
      </c>
      <c r="L301" s="95" t="s">
        <v>8423</v>
      </c>
      <c r="M301" s="95" t="s">
        <v>8423</v>
      </c>
      <c r="N301" s="95" t="s">
        <v>9525</v>
      </c>
      <c r="O301" s="95" t="s">
        <v>9972</v>
      </c>
      <c r="P301" s="95"/>
      <c r="Q301" s="95"/>
      <c r="R301" s="95"/>
      <c r="S301" s="95">
        <f t="shared" si="29"/>
        <v>0</v>
      </c>
      <c r="T301" s="95"/>
      <c r="U301" s="95" t="str">
        <f t="shared" si="30"/>
        <v/>
      </c>
      <c r="V301" s="95"/>
      <c r="W301" s="95"/>
      <c r="X301" s="95"/>
      <c r="Y301" s="95"/>
      <c r="Z301" s="95"/>
      <c r="AA301" s="95" t="str">
        <f t="shared" si="31"/>
        <v>CGE</v>
      </c>
    </row>
    <row r="302" spans="1:27" x14ac:dyDescent="0.2">
      <c r="A302" s="19">
        <f t="shared" si="27"/>
        <v>1</v>
      </c>
      <c r="B302" s="95">
        <f t="shared" si="28"/>
        <v>298</v>
      </c>
      <c r="C302" s="95" t="s">
        <v>13461</v>
      </c>
      <c r="D302" s="28" t="s">
        <v>9525</v>
      </c>
      <c r="E302" s="28" t="s">
        <v>13462</v>
      </c>
      <c r="F302" s="182">
        <v>1</v>
      </c>
      <c r="G302" s="95" t="s">
        <v>194</v>
      </c>
      <c r="H302" s="199">
        <f>VLOOKUP(G302,BARRAS!$C$5:$E$553,2,0)</f>
        <v>2069999080132</v>
      </c>
      <c r="I302" s="95">
        <v>0</v>
      </c>
      <c r="J302" s="204">
        <v>0</v>
      </c>
      <c r="K302" s="95">
        <v>0</v>
      </c>
      <c r="L302" s="95" t="s">
        <v>8423</v>
      </c>
      <c r="M302" s="95" t="s">
        <v>8423</v>
      </c>
      <c r="N302" s="95" t="s">
        <v>9525</v>
      </c>
      <c r="O302" s="95" t="s">
        <v>9972</v>
      </c>
      <c r="P302" s="95"/>
      <c r="Q302" s="95"/>
      <c r="R302" s="95"/>
      <c r="S302" s="95">
        <f t="shared" si="29"/>
        <v>0</v>
      </c>
      <c r="T302" s="95"/>
      <c r="U302" s="95" t="str">
        <f t="shared" si="30"/>
        <v/>
      </c>
      <c r="V302" s="95"/>
      <c r="W302" s="95"/>
      <c r="X302" s="95"/>
      <c r="Y302" s="95"/>
      <c r="Z302" s="95"/>
      <c r="AA302" s="95" t="str">
        <f t="shared" si="31"/>
        <v>CGE</v>
      </c>
    </row>
    <row r="303" spans="1:27" x14ac:dyDescent="0.2">
      <c r="A303" s="19">
        <f t="shared" si="27"/>
        <v>1</v>
      </c>
      <c r="B303" s="95">
        <f t="shared" si="28"/>
        <v>299</v>
      </c>
      <c r="C303" s="95" t="s">
        <v>13943</v>
      </c>
      <c r="D303" s="28" t="s">
        <v>8365</v>
      </c>
      <c r="E303" s="28" t="s">
        <v>13944</v>
      </c>
      <c r="F303" s="182">
        <v>1</v>
      </c>
      <c r="G303" s="95" t="s">
        <v>194</v>
      </c>
      <c r="H303" s="199">
        <f>VLOOKUP(G303,BARRAS!$C$5:$E$553,2,0)</f>
        <v>2069999080132</v>
      </c>
      <c r="I303" s="95">
        <v>0</v>
      </c>
      <c r="J303" s="204">
        <v>0</v>
      </c>
      <c r="K303" s="95">
        <v>0</v>
      </c>
      <c r="L303" s="95" t="s">
        <v>8423</v>
      </c>
      <c r="M303" s="95" t="s">
        <v>8423</v>
      </c>
      <c r="N303" s="28" t="s">
        <v>8365</v>
      </c>
      <c r="O303" s="28" t="s">
        <v>9972</v>
      </c>
      <c r="P303" s="95"/>
      <c r="Q303" s="95"/>
      <c r="R303" s="95"/>
      <c r="S303" s="95">
        <f t="shared" si="29"/>
        <v>0</v>
      </c>
      <c r="T303" s="95"/>
      <c r="U303" s="95" t="str">
        <f t="shared" si="30"/>
        <v/>
      </c>
      <c r="V303" s="95"/>
      <c r="W303" s="95"/>
      <c r="X303" s="95"/>
      <c r="Y303" s="95"/>
      <c r="Z303" s="95"/>
      <c r="AA303" s="95" t="str">
        <f t="shared" si="31"/>
        <v>CGE</v>
      </c>
    </row>
    <row r="304" spans="1:27" x14ac:dyDescent="0.2">
      <c r="A304" s="19">
        <f t="shared" si="27"/>
        <v>1</v>
      </c>
      <c r="B304" s="95">
        <f t="shared" si="28"/>
        <v>300</v>
      </c>
      <c r="C304" s="95" t="s">
        <v>14017</v>
      </c>
      <c r="D304" s="28" t="s">
        <v>9294</v>
      </c>
      <c r="E304" s="28" t="s">
        <v>14018</v>
      </c>
      <c r="F304" s="182">
        <v>1</v>
      </c>
      <c r="G304" s="95" t="s">
        <v>194</v>
      </c>
      <c r="H304" s="199">
        <f>VLOOKUP(G304,BARRAS!$C$5:$E$553,2,0)</f>
        <v>2069999080132</v>
      </c>
      <c r="I304" s="95">
        <v>0</v>
      </c>
      <c r="J304" s="204">
        <v>0</v>
      </c>
      <c r="K304" s="95">
        <v>0</v>
      </c>
      <c r="L304" s="95" t="s">
        <v>8423</v>
      </c>
      <c r="M304" s="95" t="s">
        <v>8423</v>
      </c>
      <c r="N304" s="28" t="s">
        <v>9294</v>
      </c>
      <c r="O304" s="28" t="s">
        <v>9972</v>
      </c>
      <c r="P304" s="95"/>
      <c r="Q304" s="95"/>
      <c r="R304" s="95"/>
      <c r="S304" s="95">
        <f t="shared" si="29"/>
        <v>0</v>
      </c>
      <c r="T304" s="95"/>
      <c r="U304" s="95" t="str">
        <f t="shared" si="30"/>
        <v/>
      </c>
      <c r="V304" s="95"/>
      <c r="W304" s="95"/>
      <c r="X304" s="95"/>
      <c r="Y304" s="95"/>
      <c r="Z304" s="95"/>
      <c r="AA304" s="95" t="str">
        <f t="shared" si="31"/>
        <v>CGE</v>
      </c>
    </row>
    <row r="305" spans="1:27" x14ac:dyDescent="0.2">
      <c r="A305" s="19">
        <f t="shared" si="27"/>
        <v>1</v>
      </c>
      <c r="B305" s="95">
        <f t="shared" si="28"/>
        <v>301</v>
      </c>
      <c r="C305" s="95" t="s">
        <v>14211</v>
      </c>
      <c r="D305" s="28" t="s">
        <v>8365</v>
      </c>
      <c r="E305" s="28" t="s">
        <v>14212</v>
      </c>
      <c r="F305" s="182">
        <v>1</v>
      </c>
      <c r="G305" s="95" t="s">
        <v>194</v>
      </c>
      <c r="H305" s="199">
        <f>VLOOKUP(G305,BARRAS!$C$5:$E$553,2,0)</f>
        <v>2069999080132</v>
      </c>
      <c r="I305" s="95">
        <v>0</v>
      </c>
      <c r="J305" s="204">
        <v>0</v>
      </c>
      <c r="K305" s="95">
        <v>0</v>
      </c>
      <c r="L305" s="95" t="s">
        <v>8423</v>
      </c>
      <c r="M305" s="95" t="s">
        <v>8423</v>
      </c>
      <c r="N305" s="28" t="s">
        <v>8365</v>
      </c>
      <c r="O305" s="28" t="s">
        <v>9972</v>
      </c>
      <c r="P305" s="95"/>
      <c r="Q305" s="95"/>
      <c r="R305" s="95"/>
      <c r="S305" s="95">
        <f t="shared" si="29"/>
        <v>0</v>
      </c>
      <c r="T305" s="95"/>
      <c r="U305" s="95" t="str">
        <f t="shared" si="30"/>
        <v/>
      </c>
      <c r="V305" s="95"/>
      <c r="W305" s="95"/>
      <c r="X305" s="95"/>
      <c r="Y305" s="95"/>
      <c r="Z305" s="95"/>
      <c r="AA305" s="95" t="str">
        <f t="shared" si="31"/>
        <v>CGE</v>
      </c>
    </row>
    <row r="306" spans="1:27" x14ac:dyDescent="0.2">
      <c r="A306" s="19">
        <f t="shared" si="27"/>
        <v>1</v>
      </c>
      <c r="B306" s="95">
        <f t="shared" si="28"/>
        <v>302</v>
      </c>
      <c r="C306" s="95" t="s">
        <v>14439</v>
      </c>
      <c r="D306" s="28" t="s">
        <v>9294</v>
      </c>
      <c r="E306" s="28" t="s">
        <v>14440</v>
      </c>
      <c r="F306" s="182">
        <v>1</v>
      </c>
      <c r="G306" s="95" t="s">
        <v>194</v>
      </c>
      <c r="H306" s="199">
        <f>VLOOKUP(G306,BARRAS!$C$5:$E$553,2,0)</f>
        <v>2069999080132</v>
      </c>
      <c r="I306" s="95">
        <v>0</v>
      </c>
      <c r="J306" s="204">
        <v>0</v>
      </c>
      <c r="K306" s="95">
        <v>0</v>
      </c>
      <c r="L306" s="95" t="s">
        <v>8423</v>
      </c>
      <c r="M306" s="95" t="s">
        <v>8423</v>
      </c>
      <c r="N306" s="28" t="s">
        <v>9294</v>
      </c>
      <c r="O306" s="28" t="s">
        <v>9972</v>
      </c>
      <c r="P306" s="95"/>
      <c r="Q306" s="95"/>
      <c r="R306" s="95"/>
      <c r="S306" s="95">
        <f t="shared" si="29"/>
        <v>0</v>
      </c>
      <c r="T306" s="95"/>
      <c r="U306" s="95" t="str">
        <f t="shared" si="30"/>
        <v/>
      </c>
      <c r="V306" s="95"/>
      <c r="W306" s="95"/>
      <c r="X306" s="95"/>
      <c r="Y306" s="95"/>
      <c r="Z306" s="95"/>
      <c r="AA306" s="95" t="str">
        <f t="shared" si="31"/>
        <v>CGE</v>
      </c>
    </row>
    <row r="307" spans="1:27" x14ac:dyDescent="0.2">
      <c r="A307" s="19">
        <f t="shared" si="27"/>
        <v>1</v>
      </c>
      <c r="B307" s="95">
        <f t="shared" si="28"/>
        <v>303</v>
      </c>
      <c r="C307" s="95" t="s">
        <v>10978</v>
      </c>
      <c r="D307" s="28" t="s">
        <v>8970</v>
      </c>
      <c r="E307" s="95" t="s">
        <v>1870</v>
      </c>
      <c r="F307" s="182">
        <v>1</v>
      </c>
      <c r="G307" s="95" t="s">
        <v>194</v>
      </c>
      <c r="H307" s="199">
        <f>VLOOKUP(G307,BARRAS!$C$5:$E$553,2,0)</f>
        <v>2069999080132</v>
      </c>
      <c r="I307" s="95">
        <v>0</v>
      </c>
      <c r="J307" s="204">
        <v>1</v>
      </c>
      <c r="K307" s="95">
        <v>0</v>
      </c>
      <c r="L307" s="95" t="s">
        <v>489</v>
      </c>
      <c r="M307" s="95" t="s">
        <v>489</v>
      </c>
      <c r="N307" s="95" t="s">
        <v>9178</v>
      </c>
      <c r="O307" s="95"/>
      <c r="P307" s="95" t="s">
        <v>9972</v>
      </c>
      <c r="Q307" s="95" t="s">
        <v>489</v>
      </c>
      <c r="R307" s="95">
        <f>IF(L307="R",VLOOKUP(G307,BARRAS!$C$5:$E$233,3,0),IF(L307="L",VLOOKUP(G307,BARRAS!$C$5:$E$233,3,0),""))</f>
        <v>0</v>
      </c>
      <c r="S307" s="95">
        <f t="shared" si="29"/>
        <v>0</v>
      </c>
      <c r="T307" s="95"/>
      <c r="U307" s="95" t="str">
        <f t="shared" si="30"/>
        <v/>
      </c>
      <c r="V307" s="95">
        <v>0</v>
      </c>
      <c r="W307" s="95"/>
      <c r="X307" s="95">
        <v>0</v>
      </c>
      <c r="Y307" s="95">
        <v>0</v>
      </c>
      <c r="Z307" s="95"/>
      <c r="AA307" s="95" t="str">
        <f t="shared" si="31"/>
        <v>CGE</v>
      </c>
    </row>
    <row r="308" spans="1:27" x14ac:dyDescent="0.2">
      <c r="A308" s="19">
        <f t="shared" si="27"/>
        <v>1</v>
      </c>
      <c r="B308" s="95">
        <f t="shared" si="28"/>
        <v>304</v>
      </c>
      <c r="C308" s="95" t="s">
        <v>10979</v>
      </c>
      <c r="D308" s="28" t="s">
        <v>8971</v>
      </c>
      <c r="E308" s="95" t="s">
        <v>1870</v>
      </c>
      <c r="F308" s="182">
        <v>1</v>
      </c>
      <c r="G308" s="95" t="s">
        <v>194</v>
      </c>
      <c r="H308" s="199">
        <f>VLOOKUP(G308,BARRAS!$C$5:$E$553,2,0)</f>
        <v>2069999080132</v>
      </c>
      <c r="I308" s="95">
        <v>0</v>
      </c>
      <c r="J308" s="204">
        <v>1</v>
      </c>
      <c r="K308" s="95">
        <v>0</v>
      </c>
      <c r="L308" s="95" t="s">
        <v>489</v>
      </c>
      <c r="M308" s="95" t="s">
        <v>489</v>
      </c>
      <c r="N308" s="95" t="s">
        <v>9178</v>
      </c>
      <c r="O308" s="95"/>
      <c r="P308" s="95" t="s">
        <v>9972</v>
      </c>
      <c r="Q308" s="95" t="s">
        <v>489</v>
      </c>
      <c r="R308" s="95">
        <f>IF(L308="R",VLOOKUP(G308,BARRAS!$C$5:$E$233,3,0),IF(L308="L",VLOOKUP(G308,BARRAS!$C$5:$E$233,3,0),""))</f>
        <v>0</v>
      </c>
      <c r="S308" s="95">
        <f t="shared" si="29"/>
        <v>0</v>
      </c>
      <c r="T308" s="95"/>
      <c r="U308" s="95" t="str">
        <f t="shared" si="30"/>
        <v/>
      </c>
      <c r="V308" s="95">
        <v>0</v>
      </c>
      <c r="W308" s="95"/>
      <c r="X308" s="95">
        <v>0</v>
      </c>
      <c r="Y308" s="95">
        <v>0</v>
      </c>
      <c r="Z308" s="95"/>
      <c r="AA308" s="95" t="str">
        <f t="shared" si="31"/>
        <v>CGE</v>
      </c>
    </row>
    <row r="309" spans="1:27" x14ac:dyDescent="0.2">
      <c r="A309" s="19">
        <f t="shared" si="27"/>
        <v>1</v>
      </c>
      <c r="B309" s="95">
        <f t="shared" si="28"/>
        <v>305</v>
      </c>
      <c r="C309" s="95" t="s">
        <v>10980</v>
      </c>
      <c r="D309" s="28" t="s">
        <v>8972</v>
      </c>
      <c r="E309" s="95" t="s">
        <v>1870</v>
      </c>
      <c r="F309" s="182">
        <v>1</v>
      </c>
      <c r="G309" s="95" t="s">
        <v>194</v>
      </c>
      <c r="H309" s="199">
        <f>VLOOKUP(G309,BARRAS!$C$5:$E$553,2,0)</f>
        <v>2069999080132</v>
      </c>
      <c r="I309" s="95">
        <v>0</v>
      </c>
      <c r="J309" s="204">
        <v>1</v>
      </c>
      <c r="K309" s="95">
        <v>0</v>
      </c>
      <c r="L309" s="95" t="s">
        <v>489</v>
      </c>
      <c r="M309" s="95" t="s">
        <v>489</v>
      </c>
      <c r="N309" s="95" t="s">
        <v>9178</v>
      </c>
      <c r="O309" s="95"/>
      <c r="P309" s="95" t="s">
        <v>9972</v>
      </c>
      <c r="Q309" s="95" t="s">
        <v>489</v>
      </c>
      <c r="R309" s="95">
        <f>IF(L309="R",VLOOKUP(G309,BARRAS!$C$5:$E$233,3,0),IF(L309="L",VLOOKUP(G309,BARRAS!$C$5:$E$233,3,0),""))</f>
        <v>0</v>
      </c>
      <c r="S309" s="95">
        <f t="shared" si="29"/>
        <v>0</v>
      </c>
      <c r="T309" s="95"/>
      <c r="U309" s="95" t="str">
        <f t="shared" si="30"/>
        <v/>
      </c>
      <c r="V309" s="95">
        <v>0</v>
      </c>
      <c r="W309" s="95"/>
      <c r="X309" s="95">
        <v>0</v>
      </c>
      <c r="Y309" s="95">
        <v>0</v>
      </c>
      <c r="Z309" s="95"/>
      <c r="AA309" s="95" t="str">
        <f t="shared" si="31"/>
        <v>CGE</v>
      </c>
    </row>
    <row r="310" spans="1:27" x14ac:dyDescent="0.2">
      <c r="A310" s="19">
        <f t="shared" si="27"/>
        <v>1</v>
      </c>
      <c r="B310" s="95">
        <f t="shared" si="28"/>
        <v>306</v>
      </c>
      <c r="C310" s="194" t="s">
        <v>11758</v>
      </c>
      <c r="D310" s="213" t="s">
        <v>1304</v>
      </c>
      <c r="E310" s="194" t="s">
        <v>1625</v>
      </c>
      <c r="F310" s="182">
        <v>1</v>
      </c>
      <c r="G310" s="28" t="s">
        <v>194</v>
      </c>
      <c r="H310" s="199">
        <f>VLOOKUP(G310,BARRAS!$C$5:$E$553,2,0)</f>
        <v>2069999080132</v>
      </c>
      <c r="I310" s="95">
        <v>0</v>
      </c>
      <c r="J310" s="204">
        <v>0</v>
      </c>
      <c r="K310" s="95">
        <v>0</v>
      </c>
      <c r="L310" s="95" t="s">
        <v>492</v>
      </c>
      <c r="M310" s="95" t="s">
        <v>492</v>
      </c>
      <c r="N310" s="95" t="s">
        <v>12352</v>
      </c>
      <c r="O310" s="95"/>
      <c r="P310" s="95"/>
      <c r="Q310" s="95"/>
      <c r="R310" s="95" t="str">
        <f>IF(L310="R",VLOOKUP(G310,BARRAS!$C$5:$E$233,3,0),IF(L310="L",VLOOKUP(G310,BARRAS!$C$5:$E$233,3,0),""))</f>
        <v/>
      </c>
      <c r="S310" s="95">
        <f t="shared" si="29"/>
        <v>0</v>
      </c>
      <c r="T310" s="95"/>
      <c r="U310" s="95" t="str">
        <f t="shared" si="30"/>
        <v/>
      </c>
      <c r="V310" s="95"/>
      <c r="W310" s="95"/>
      <c r="X310" s="95"/>
      <c r="Y310" s="95"/>
      <c r="Z310" s="95"/>
      <c r="AA310" s="95">
        <f t="shared" si="31"/>
        <v>0</v>
      </c>
    </row>
    <row r="311" spans="1:27" x14ac:dyDescent="0.2">
      <c r="A311" s="19">
        <f t="shared" si="27"/>
        <v>1</v>
      </c>
      <c r="B311" s="95">
        <f t="shared" si="28"/>
        <v>307</v>
      </c>
      <c r="C311" s="95" t="s">
        <v>12324</v>
      </c>
      <c r="D311" s="28" t="s">
        <v>12122</v>
      </c>
      <c r="E311" s="95" t="s">
        <v>12275</v>
      </c>
      <c r="F311" s="182">
        <v>1</v>
      </c>
      <c r="G311" s="95" t="s">
        <v>1821</v>
      </c>
      <c r="H311" s="199">
        <f>VLOOKUP(G311,BARRAS!$C$5:$E$553,2,0)</f>
        <v>2109999030132</v>
      </c>
      <c r="I311" s="95">
        <v>0</v>
      </c>
      <c r="J311" s="204">
        <v>0</v>
      </c>
      <c r="K311" s="95">
        <v>0</v>
      </c>
      <c r="L311" s="95" t="s">
        <v>8423</v>
      </c>
      <c r="M311" s="95" t="s">
        <v>8423</v>
      </c>
      <c r="N311" s="95" t="s">
        <v>12122</v>
      </c>
      <c r="O311" s="95" t="s">
        <v>8091</v>
      </c>
      <c r="P311" s="95"/>
      <c r="Q311" s="95"/>
      <c r="R311" s="95" t="str">
        <f>IF(L311="R",VLOOKUP(G311,BARRAS!$C$5:$E$233,3,0),IF(L311="L",VLOOKUP(G311,BARRAS!$C$5:$E$233,3,0),""))</f>
        <v/>
      </c>
      <c r="S311" s="95">
        <f t="shared" si="29"/>
        <v>0</v>
      </c>
      <c r="T311" s="95"/>
      <c r="U311" s="95" t="str">
        <f t="shared" si="30"/>
        <v/>
      </c>
      <c r="V311" s="95"/>
      <c r="W311" s="95"/>
      <c r="X311" s="95"/>
      <c r="Y311" s="95"/>
      <c r="Z311" s="95"/>
      <c r="AA311" s="95" t="str">
        <f t="shared" si="31"/>
        <v>SAESA</v>
      </c>
    </row>
    <row r="312" spans="1:27" x14ac:dyDescent="0.2">
      <c r="A312" s="19">
        <f t="shared" si="27"/>
        <v>1</v>
      </c>
      <c r="B312" s="95">
        <f t="shared" si="28"/>
        <v>308</v>
      </c>
      <c r="C312" s="95" t="s">
        <v>8926</v>
      </c>
      <c r="D312" s="28" t="s">
        <v>543</v>
      </c>
      <c r="E312" s="95" t="s">
        <v>12495</v>
      </c>
      <c r="F312" s="182">
        <v>1</v>
      </c>
      <c r="G312" s="95" t="s">
        <v>1821</v>
      </c>
      <c r="H312" s="199">
        <f>VLOOKUP(G312,BARRAS!$C$5:$E$553,2,0)</f>
        <v>2109999030132</v>
      </c>
      <c r="I312" s="95">
        <v>0</v>
      </c>
      <c r="J312" s="204">
        <v>0</v>
      </c>
      <c r="K312" s="95">
        <v>0</v>
      </c>
      <c r="L312" s="95" t="s">
        <v>8423</v>
      </c>
      <c r="M312" s="95" t="s">
        <v>8423</v>
      </c>
      <c r="N312" s="95" t="s">
        <v>543</v>
      </c>
      <c r="O312" s="95" t="s">
        <v>8091</v>
      </c>
      <c r="P312" s="95"/>
      <c r="Q312" s="95"/>
      <c r="R312" s="95" t="str">
        <f>IF(L312="R",VLOOKUP(G312,BARRAS!$C$5:$E$233,3,0),IF(L312="L",VLOOKUP(G312,BARRAS!$C$5:$E$233,3,0),""))</f>
        <v/>
      </c>
      <c r="S312" s="95">
        <f t="shared" si="29"/>
        <v>0</v>
      </c>
      <c r="T312" s="95"/>
      <c r="U312" s="95" t="str">
        <f t="shared" si="30"/>
        <v/>
      </c>
      <c r="V312" s="95" t="s">
        <v>8091</v>
      </c>
      <c r="W312" s="95"/>
      <c r="X312" s="95"/>
      <c r="Y312" s="95" t="str">
        <f t="shared" ref="Y312:Y317" si="34">+IF(P312="","No","Sí")</f>
        <v>No</v>
      </c>
      <c r="Z312" s="95">
        <v>0</v>
      </c>
      <c r="AA312" s="95" t="str">
        <f t="shared" si="31"/>
        <v>SAESA</v>
      </c>
    </row>
    <row r="313" spans="1:27" x14ac:dyDescent="0.2">
      <c r="A313" s="19">
        <f t="shared" si="27"/>
        <v>1</v>
      </c>
      <c r="B313" s="95">
        <f t="shared" si="28"/>
        <v>309</v>
      </c>
      <c r="C313" s="95" t="s">
        <v>9552</v>
      </c>
      <c r="D313" s="28" t="s">
        <v>543</v>
      </c>
      <c r="E313" s="95" t="s">
        <v>12495</v>
      </c>
      <c r="F313" s="182">
        <v>1</v>
      </c>
      <c r="G313" s="95" t="s">
        <v>1821</v>
      </c>
      <c r="H313" s="199">
        <f>VLOOKUP(G313,BARRAS!$C$5:$E$553,2,0)</f>
        <v>2109999030132</v>
      </c>
      <c r="I313" s="95">
        <v>0</v>
      </c>
      <c r="J313" s="204">
        <v>0</v>
      </c>
      <c r="K313" s="95">
        <v>0</v>
      </c>
      <c r="L313" s="95" t="s">
        <v>8423</v>
      </c>
      <c r="M313" s="95" t="s">
        <v>8423</v>
      </c>
      <c r="N313" s="95" t="s">
        <v>543</v>
      </c>
      <c r="O313" s="95" t="s">
        <v>8091</v>
      </c>
      <c r="P313" s="95"/>
      <c r="Q313" s="95"/>
      <c r="R313" s="95" t="str">
        <f>IF(L313="R",VLOOKUP(G313,BARRAS!$C$5:$E$233,3,0),IF(L313="L",VLOOKUP(G313,BARRAS!$C$5:$E$233,3,0),""))</f>
        <v/>
      </c>
      <c r="S313" s="95">
        <f t="shared" si="29"/>
        <v>0</v>
      </c>
      <c r="T313" s="95"/>
      <c r="U313" s="95" t="str">
        <f t="shared" si="30"/>
        <v/>
      </c>
      <c r="V313" s="95" t="s">
        <v>8091</v>
      </c>
      <c r="W313" s="95"/>
      <c r="X313" s="95"/>
      <c r="Y313" s="95" t="str">
        <f t="shared" si="34"/>
        <v>No</v>
      </c>
      <c r="Z313" s="95">
        <v>0</v>
      </c>
      <c r="AA313" s="95" t="str">
        <f t="shared" si="31"/>
        <v>SAESA</v>
      </c>
    </row>
    <row r="314" spans="1:27" x14ac:dyDescent="0.2">
      <c r="A314" s="19">
        <f t="shared" si="27"/>
        <v>1</v>
      </c>
      <c r="B314" s="95">
        <f t="shared" si="28"/>
        <v>310</v>
      </c>
      <c r="C314" s="95" t="s">
        <v>9553</v>
      </c>
      <c r="D314" s="28" t="s">
        <v>13087</v>
      </c>
      <c r="E314" s="95" t="s">
        <v>12495</v>
      </c>
      <c r="F314" s="182">
        <v>1</v>
      </c>
      <c r="G314" s="95" t="s">
        <v>1821</v>
      </c>
      <c r="H314" s="199">
        <f>VLOOKUP(G314,BARRAS!$C$5:$E$553,2,0)</f>
        <v>2109999030132</v>
      </c>
      <c r="I314" s="95">
        <v>0</v>
      </c>
      <c r="J314" s="204">
        <v>0</v>
      </c>
      <c r="K314" s="95">
        <v>0</v>
      </c>
      <c r="L314" s="95" t="s">
        <v>8423</v>
      </c>
      <c r="M314" s="95" t="s">
        <v>8423</v>
      </c>
      <c r="N314" s="28" t="s">
        <v>13087</v>
      </c>
      <c r="O314" s="95" t="s">
        <v>8091</v>
      </c>
      <c r="P314" s="95"/>
      <c r="Q314" s="95"/>
      <c r="R314" s="95" t="str">
        <f>IF(L314="R",VLOOKUP(G314,BARRAS!$C$5:$E$233,3,0),IF(L314="L",VLOOKUP(G314,BARRAS!$C$5:$E$233,3,0),""))</f>
        <v/>
      </c>
      <c r="S314" s="95">
        <f t="shared" si="29"/>
        <v>0</v>
      </c>
      <c r="T314" s="95"/>
      <c r="U314" s="95" t="str">
        <f t="shared" si="30"/>
        <v/>
      </c>
      <c r="V314" s="95" t="s">
        <v>8091</v>
      </c>
      <c r="W314" s="95"/>
      <c r="X314" s="95"/>
      <c r="Y314" s="95" t="str">
        <f t="shared" si="34"/>
        <v>No</v>
      </c>
      <c r="Z314" s="95">
        <v>0</v>
      </c>
      <c r="AA314" s="95" t="str">
        <f t="shared" si="31"/>
        <v>SAESA</v>
      </c>
    </row>
    <row r="315" spans="1:27" x14ac:dyDescent="0.2">
      <c r="A315" s="19">
        <f t="shared" si="27"/>
        <v>1</v>
      </c>
      <c r="B315" s="95">
        <f t="shared" si="28"/>
        <v>311</v>
      </c>
      <c r="C315" s="95" t="s">
        <v>8933</v>
      </c>
      <c r="D315" s="28" t="s">
        <v>8365</v>
      </c>
      <c r="E315" s="95" t="s">
        <v>8965</v>
      </c>
      <c r="F315" s="182">
        <v>1</v>
      </c>
      <c r="G315" s="95" t="s">
        <v>1821</v>
      </c>
      <c r="H315" s="199">
        <f>VLOOKUP(G315,BARRAS!$C$5:$E$553,2,0)</f>
        <v>2109999030132</v>
      </c>
      <c r="I315" s="95">
        <v>0</v>
      </c>
      <c r="J315" s="204">
        <v>0</v>
      </c>
      <c r="K315" s="95">
        <v>0</v>
      </c>
      <c r="L315" s="95" t="s">
        <v>8423</v>
      </c>
      <c r="M315" s="95" t="s">
        <v>8423</v>
      </c>
      <c r="N315" s="95" t="s">
        <v>8365</v>
      </c>
      <c r="O315" s="95" t="s">
        <v>8091</v>
      </c>
      <c r="P315" s="95"/>
      <c r="Q315" s="95"/>
      <c r="R315" s="95" t="str">
        <f>IF(L315="R",VLOOKUP(G315,BARRAS!$C$5:$E$233,3,0),IF(L315="L",VLOOKUP(G315,BARRAS!$C$5:$E$233,3,0),""))</f>
        <v/>
      </c>
      <c r="S315" s="95">
        <f t="shared" si="29"/>
        <v>0</v>
      </c>
      <c r="T315" s="95"/>
      <c r="U315" s="95" t="str">
        <f t="shared" si="30"/>
        <v/>
      </c>
      <c r="V315" s="95" t="s">
        <v>8091</v>
      </c>
      <c r="W315" s="95"/>
      <c r="X315" s="95"/>
      <c r="Y315" s="95" t="str">
        <f t="shared" si="34"/>
        <v>No</v>
      </c>
      <c r="Z315" s="95">
        <v>0</v>
      </c>
      <c r="AA315" s="95" t="str">
        <f t="shared" si="31"/>
        <v>SAESA</v>
      </c>
    </row>
    <row r="316" spans="1:27" x14ac:dyDescent="0.2">
      <c r="A316" s="19">
        <f t="shared" si="27"/>
        <v>1</v>
      </c>
      <c r="B316" s="95">
        <f t="shared" si="28"/>
        <v>312</v>
      </c>
      <c r="C316" s="95" t="s">
        <v>8946</v>
      </c>
      <c r="D316" s="28" t="s">
        <v>8365</v>
      </c>
      <c r="E316" s="95" t="s">
        <v>8969</v>
      </c>
      <c r="F316" s="182">
        <v>1</v>
      </c>
      <c r="G316" s="95" t="s">
        <v>1821</v>
      </c>
      <c r="H316" s="199">
        <f>VLOOKUP(G316,BARRAS!$C$5:$E$553,2,0)</f>
        <v>2109999030132</v>
      </c>
      <c r="I316" s="95">
        <v>0</v>
      </c>
      <c r="J316" s="204">
        <v>0</v>
      </c>
      <c r="K316" s="95">
        <v>0</v>
      </c>
      <c r="L316" s="95" t="s">
        <v>8423</v>
      </c>
      <c r="M316" s="95" t="s">
        <v>8423</v>
      </c>
      <c r="N316" s="95" t="s">
        <v>8365</v>
      </c>
      <c r="O316" s="95" t="s">
        <v>8091</v>
      </c>
      <c r="P316" s="95"/>
      <c r="Q316" s="95"/>
      <c r="R316" s="95" t="str">
        <f>IF(L316="R",VLOOKUP(G316,BARRAS!$C$5:$E$233,3,0),IF(L316="L",VLOOKUP(G316,BARRAS!$C$5:$E$233,3,0),""))</f>
        <v/>
      </c>
      <c r="S316" s="95">
        <f t="shared" si="29"/>
        <v>0</v>
      </c>
      <c r="T316" s="95"/>
      <c r="U316" s="95" t="str">
        <f t="shared" si="30"/>
        <v/>
      </c>
      <c r="V316" s="95" t="s">
        <v>8091</v>
      </c>
      <c r="W316" s="95"/>
      <c r="X316" s="95"/>
      <c r="Y316" s="95" t="str">
        <f t="shared" si="34"/>
        <v>No</v>
      </c>
      <c r="Z316" s="95">
        <v>0</v>
      </c>
      <c r="AA316" s="95" t="str">
        <f t="shared" si="31"/>
        <v>SAESA</v>
      </c>
    </row>
    <row r="317" spans="1:27" x14ac:dyDescent="0.2">
      <c r="A317" s="19">
        <f t="shared" si="27"/>
        <v>1</v>
      </c>
      <c r="B317" s="95">
        <f t="shared" si="28"/>
        <v>313</v>
      </c>
      <c r="C317" s="95" t="s">
        <v>8773</v>
      </c>
      <c r="D317" s="28" t="s">
        <v>8365</v>
      </c>
      <c r="E317" s="95" t="s">
        <v>8797</v>
      </c>
      <c r="F317" s="182">
        <v>1</v>
      </c>
      <c r="G317" s="95" t="s">
        <v>1821</v>
      </c>
      <c r="H317" s="199">
        <f>VLOOKUP(G317,BARRAS!$C$5:$E$553,2,0)</f>
        <v>2109999030132</v>
      </c>
      <c r="I317" s="95">
        <v>0</v>
      </c>
      <c r="J317" s="204">
        <v>0</v>
      </c>
      <c r="K317" s="95">
        <v>0</v>
      </c>
      <c r="L317" s="95" t="s">
        <v>8423</v>
      </c>
      <c r="M317" s="95" t="s">
        <v>8423</v>
      </c>
      <c r="N317" s="95" t="s">
        <v>8365</v>
      </c>
      <c r="O317" s="95" t="s">
        <v>8091</v>
      </c>
      <c r="P317" s="95"/>
      <c r="Q317" s="95"/>
      <c r="R317" s="95" t="str">
        <f>IF(L317="R",VLOOKUP(G317,BARRAS!$C$5:$E$233,3,0),IF(L317="L",VLOOKUP(G317,BARRAS!$C$5:$E$233,3,0),""))</f>
        <v/>
      </c>
      <c r="S317" s="95">
        <f t="shared" si="29"/>
        <v>0</v>
      </c>
      <c r="T317" s="95"/>
      <c r="U317" s="95" t="str">
        <f t="shared" si="30"/>
        <v/>
      </c>
      <c r="V317" s="95" t="s">
        <v>8091</v>
      </c>
      <c r="W317" s="95"/>
      <c r="X317" s="95" t="s">
        <v>8687</v>
      </c>
      <c r="Y317" s="95" t="str">
        <f t="shared" si="34"/>
        <v>No</v>
      </c>
      <c r="Z317" s="95">
        <v>0</v>
      </c>
      <c r="AA317" s="95" t="str">
        <f t="shared" si="31"/>
        <v>SAESA</v>
      </c>
    </row>
    <row r="318" spans="1:27" x14ac:dyDescent="0.2">
      <c r="A318" s="19">
        <f t="shared" si="27"/>
        <v>1</v>
      </c>
      <c r="B318" s="95">
        <f t="shared" si="28"/>
        <v>314</v>
      </c>
      <c r="C318" s="95" t="s">
        <v>10177</v>
      </c>
      <c r="D318" s="28" t="s">
        <v>8365</v>
      </c>
      <c r="E318" s="95" t="s">
        <v>12496</v>
      </c>
      <c r="F318" s="182">
        <v>1</v>
      </c>
      <c r="G318" s="95" t="s">
        <v>1821</v>
      </c>
      <c r="H318" s="199">
        <f>VLOOKUP(G318,BARRAS!$C$5:$E$553,2,0)</f>
        <v>2109999030132</v>
      </c>
      <c r="I318" s="95">
        <v>0</v>
      </c>
      <c r="J318" s="204">
        <v>0</v>
      </c>
      <c r="K318" s="95">
        <v>0</v>
      </c>
      <c r="L318" s="95" t="s">
        <v>8423</v>
      </c>
      <c r="M318" s="95" t="s">
        <v>8423</v>
      </c>
      <c r="N318" s="95" t="s">
        <v>8365</v>
      </c>
      <c r="O318" s="95" t="s">
        <v>8091</v>
      </c>
      <c r="P318" s="95"/>
      <c r="Q318" s="95"/>
      <c r="R318" s="95" t="str">
        <f>IF(L318="R",VLOOKUP(G318,BARRAS!$C$5:$E$233,3,0),IF(L318="L",VLOOKUP(G318,BARRAS!$C$5:$E$233,3,0),""))</f>
        <v/>
      </c>
      <c r="S318" s="95">
        <f t="shared" si="29"/>
        <v>0</v>
      </c>
      <c r="T318" s="95"/>
      <c r="U318" s="95" t="str">
        <f t="shared" si="30"/>
        <v/>
      </c>
      <c r="V318" s="95"/>
      <c r="W318" s="95"/>
      <c r="X318" s="95"/>
      <c r="Y318" s="95"/>
      <c r="Z318" s="95"/>
      <c r="AA318" s="95" t="str">
        <f t="shared" si="31"/>
        <v>SAESA</v>
      </c>
    </row>
    <row r="319" spans="1:27" x14ac:dyDescent="0.2">
      <c r="A319" s="19">
        <f t="shared" si="27"/>
        <v>1</v>
      </c>
      <c r="B319" s="95">
        <f t="shared" si="28"/>
        <v>315</v>
      </c>
      <c r="C319" s="95" t="s">
        <v>8761</v>
      </c>
      <c r="D319" s="28" t="s">
        <v>8365</v>
      </c>
      <c r="E319" s="95" t="s">
        <v>12497</v>
      </c>
      <c r="F319" s="182">
        <v>1</v>
      </c>
      <c r="G319" s="95" t="s">
        <v>1821</v>
      </c>
      <c r="H319" s="199">
        <f>VLOOKUP(G319,BARRAS!$C$5:$E$553,2,0)</f>
        <v>2109999030132</v>
      </c>
      <c r="I319" s="95">
        <v>0</v>
      </c>
      <c r="J319" s="204">
        <v>0</v>
      </c>
      <c r="K319" s="95">
        <v>0</v>
      </c>
      <c r="L319" s="95" t="s">
        <v>8423</v>
      </c>
      <c r="M319" s="95" t="s">
        <v>8423</v>
      </c>
      <c r="N319" s="95" t="s">
        <v>8365</v>
      </c>
      <c r="O319" s="95" t="s">
        <v>8091</v>
      </c>
      <c r="P319" s="95"/>
      <c r="Q319" s="95"/>
      <c r="R319" s="95" t="str">
        <f>IF(L319="R",VLOOKUP(G319,BARRAS!$C$5:$E$233,3,0),IF(L319="L",VLOOKUP(G319,BARRAS!$C$5:$E$233,3,0),""))</f>
        <v/>
      </c>
      <c r="S319" s="95">
        <f t="shared" si="29"/>
        <v>0</v>
      </c>
      <c r="T319" s="95"/>
      <c r="U319" s="95" t="str">
        <f t="shared" si="30"/>
        <v/>
      </c>
      <c r="V319" s="95" t="s">
        <v>8091</v>
      </c>
      <c r="W319" s="95"/>
      <c r="X319" s="95" t="s">
        <v>8687</v>
      </c>
      <c r="Y319" s="95" t="str">
        <f>+IF(P319="","No","Sí")</f>
        <v>No</v>
      </c>
      <c r="Z319" s="95">
        <v>0</v>
      </c>
      <c r="AA319" s="95" t="str">
        <f t="shared" si="31"/>
        <v>SAESA</v>
      </c>
    </row>
    <row r="320" spans="1:27" x14ac:dyDescent="0.2">
      <c r="A320" s="19">
        <f t="shared" si="27"/>
        <v>1</v>
      </c>
      <c r="B320" s="95">
        <f t="shared" si="28"/>
        <v>316</v>
      </c>
      <c r="C320" s="95" t="s">
        <v>8544</v>
      </c>
      <c r="D320" s="28" t="s">
        <v>2217</v>
      </c>
      <c r="E320" s="95" t="s">
        <v>8552</v>
      </c>
      <c r="F320" s="182">
        <v>1</v>
      </c>
      <c r="G320" s="95" t="s">
        <v>1821</v>
      </c>
      <c r="H320" s="199">
        <f>VLOOKUP(G320,BARRAS!$C$5:$E$553,2,0)</f>
        <v>2109999030132</v>
      </c>
      <c r="I320" s="95">
        <v>0</v>
      </c>
      <c r="J320" s="204">
        <v>0</v>
      </c>
      <c r="K320" s="95">
        <v>0</v>
      </c>
      <c r="L320" s="95" t="s">
        <v>8423</v>
      </c>
      <c r="M320" s="95" t="s">
        <v>8423</v>
      </c>
      <c r="N320" s="95" t="s">
        <v>2217</v>
      </c>
      <c r="O320" s="95" t="s">
        <v>8091</v>
      </c>
      <c r="P320" s="95"/>
      <c r="Q320" s="95" t="str">
        <f>IF(L320="R","R",IF(L320="L","L",""))</f>
        <v/>
      </c>
      <c r="R320" s="95" t="str">
        <f>IF(L320="R",VLOOKUP(G320,BARRAS!$C$5:$E$233,3,0),IF(L320="L",VLOOKUP(G320,BARRAS!$C$5:$E$233,3,0),""))</f>
        <v/>
      </c>
      <c r="S320" s="95">
        <f t="shared" si="29"/>
        <v>0</v>
      </c>
      <c r="T320" s="95"/>
      <c r="U320" s="95" t="str">
        <f t="shared" si="30"/>
        <v/>
      </c>
      <c r="V320" s="95" t="s">
        <v>8091</v>
      </c>
      <c r="W320" s="95"/>
      <c r="X320" s="95" t="s">
        <v>8552</v>
      </c>
      <c r="Y320" s="95" t="str">
        <f>+IF(P320="","No","Sí")</f>
        <v>No</v>
      </c>
      <c r="Z320" s="95">
        <v>0</v>
      </c>
      <c r="AA320" s="95" t="str">
        <f t="shared" si="31"/>
        <v>SAESA</v>
      </c>
    </row>
    <row r="321" spans="1:27" x14ac:dyDescent="0.2">
      <c r="A321" s="19">
        <f t="shared" si="27"/>
        <v>1</v>
      </c>
      <c r="B321" s="95">
        <f t="shared" si="28"/>
        <v>317</v>
      </c>
      <c r="C321" s="95" t="s">
        <v>9703</v>
      </c>
      <c r="D321" s="28" t="s">
        <v>2217</v>
      </c>
      <c r="E321" s="95" t="s">
        <v>8552</v>
      </c>
      <c r="F321" s="182">
        <v>1</v>
      </c>
      <c r="G321" s="95" t="s">
        <v>1821</v>
      </c>
      <c r="H321" s="199">
        <f>VLOOKUP(G321,BARRAS!$C$5:$E$553,2,0)</f>
        <v>2109999030132</v>
      </c>
      <c r="I321" s="95">
        <v>0</v>
      </c>
      <c r="J321" s="204">
        <v>0</v>
      </c>
      <c r="K321" s="95">
        <v>0</v>
      </c>
      <c r="L321" s="95" t="s">
        <v>8423</v>
      </c>
      <c r="M321" s="95" t="s">
        <v>8423</v>
      </c>
      <c r="N321" s="95" t="s">
        <v>2217</v>
      </c>
      <c r="O321" s="95" t="s">
        <v>8091</v>
      </c>
      <c r="P321" s="95"/>
      <c r="Q321" s="95"/>
      <c r="R321" s="95" t="str">
        <f>IF(L321="R",VLOOKUP(G321,BARRAS!$C$5:$E$233,3,0),IF(L321="L",VLOOKUP(G321,BARRAS!$C$5:$E$233,3,0),""))</f>
        <v/>
      </c>
      <c r="S321" s="95">
        <f t="shared" si="29"/>
        <v>0</v>
      </c>
      <c r="T321" s="95"/>
      <c r="U321" s="95" t="str">
        <f t="shared" si="30"/>
        <v/>
      </c>
      <c r="V321" s="95"/>
      <c r="W321" s="95"/>
      <c r="X321" s="95"/>
      <c r="Y321" s="95"/>
      <c r="Z321" s="95">
        <v>0</v>
      </c>
      <c r="AA321" s="95" t="str">
        <f t="shared" si="31"/>
        <v>SAESA</v>
      </c>
    </row>
    <row r="322" spans="1:27" x14ac:dyDescent="0.2">
      <c r="A322" s="19">
        <f t="shared" si="27"/>
        <v>1</v>
      </c>
      <c r="B322" s="95">
        <f t="shared" si="28"/>
        <v>318</v>
      </c>
      <c r="C322" s="95" t="s">
        <v>8950</v>
      </c>
      <c r="D322" s="28" t="s">
        <v>543</v>
      </c>
      <c r="E322" s="95" t="s">
        <v>12498</v>
      </c>
      <c r="F322" s="182">
        <v>1</v>
      </c>
      <c r="G322" s="95" t="s">
        <v>1821</v>
      </c>
      <c r="H322" s="199">
        <f>VLOOKUP(G322,BARRAS!$C$5:$E$553,2,0)</f>
        <v>2109999030132</v>
      </c>
      <c r="I322" s="95">
        <v>0</v>
      </c>
      <c r="J322" s="204">
        <v>0</v>
      </c>
      <c r="K322" s="95">
        <v>0</v>
      </c>
      <c r="L322" s="95" t="s">
        <v>8423</v>
      </c>
      <c r="M322" s="95" t="s">
        <v>8423</v>
      </c>
      <c r="N322" s="95" t="s">
        <v>543</v>
      </c>
      <c r="O322" s="95" t="s">
        <v>8091</v>
      </c>
      <c r="P322" s="95"/>
      <c r="Q322" s="95"/>
      <c r="R322" s="95" t="str">
        <f>IF(L322="R",VLOOKUP(G322,BARRAS!$C$5:$E$233,3,0),IF(L322="L",VLOOKUP(G322,BARRAS!$C$5:$E$233,3,0),""))</f>
        <v/>
      </c>
      <c r="S322" s="95">
        <f t="shared" si="29"/>
        <v>0</v>
      </c>
      <c r="T322" s="95"/>
      <c r="U322" s="95" t="str">
        <f t="shared" si="30"/>
        <v/>
      </c>
      <c r="V322" s="95" t="s">
        <v>8091</v>
      </c>
      <c r="W322" s="95"/>
      <c r="X322" s="95"/>
      <c r="Y322" s="95" t="str">
        <f>+IF(P322="","No","Sí")</f>
        <v>No</v>
      </c>
      <c r="Z322" s="95">
        <v>0</v>
      </c>
      <c r="AA322" s="95" t="str">
        <f t="shared" si="31"/>
        <v>SAESA</v>
      </c>
    </row>
    <row r="323" spans="1:27" x14ac:dyDescent="0.2">
      <c r="A323" s="19">
        <f t="shared" si="27"/>
        <v>1</v>
      </c>
      <c r="B323" s="95">
        <f t="shared" si="28"/>
        <v>319</v>
      </c>
      <c r="C323" s="95" t="s">
        <v>8092</v>
      </c>
      <c r="D323" s="28" t="s">
        <v>8088</v>
      </c>
      <c r="E323" s="95" t="s">
        <v>8091</v>
      </c>
      <c r="F323" s="182">
        <v>1</v>
      </c>
      <c r="G323" s="95" t="s">
        <v>1821</v>
      </c>
      <c r="H323" s="199">
        <f>VLOOKUP(G323,BARRAS!$C$5:$E$553,2,0)</f>
        <v>2109999030132</v>
      </c>
      <c r="I323" s="95">
        <v>0</v>
      </c>
      <c r="J323" s="204">
        <v>1</v>
      </c>
      <c r="K323" s="95">
        <v>0</v>
      </c>
      <c r="L323" s="95" t="s">
        <v>489</v>
      </c>
      <c r="M323" s="95" t="s">
        <v>489</v>
      </c>
      <c r="N323" s="95" t="s">
        <v>9178</v>
      </c>
      <c r="O323" s="95"/>
      <c r="P323" s="95" t="s">
        <v>8091</v>
      </c>
      <c r="Q323" s="95" t="str">
        <f>IF(L323="R","R",IF(L323="L","L",""))</f>
        <v>R</v>
      </c>
      <c r="R323" s="95">
        <f>IF(L323="R",VLOOKUP(G323,BARRAS!$C$5:$E$233,3,0),IF(L323="L",VLOOKUP(G323,BARRAS!$C$5:$E$233,3,0),""))</f>
        <v>0</v>
      </c>
      <c r="S323" s="95">
        <f t="shared" si="29"/>
        <v>0</v>
      </c>
      <c r="T323" s="95"/>
      <c r="U323" s="95" t="str">
        <f t="shared" si="30"/>
        <v/>
      </c>
      <c r="V323" s="95">
        <v>0</v>
      </c>
      <c r="W323" s="95"/>
      <c r="X323" s="95"/>
      <c r="Y323" s="95" t="str">
        <f>+IF(P323="","No","Sí")</f>
        <v>Sí</v>
      </c>
      <c r="Z323" s="95">
        <v>0</v>
      </c>
      <c r="AA323" s="95" t="str">
        <f t="shared" si="31"/>
        <v>SAESA</v>
      </c>
    </row>
    <row r="324" spans="1:27" x14ac:dyDescent="0.2">
      <c r="A324" s="19">
        <f t="shared" si="27"/>
        <v>1</v>
      </c>
      <c r="B324" s="95">
        <f t="shared" si="28"/>
        <v>320</v>
      </c>
      <c r="C324" s="95" t="s">
        <v>8093</v>
      </c>
      <c r="D324" s="28" t="s">
        <v>8089</v>
      </c>
      <c r="E324" s="95" t="s">
        <v>8091</v>
      </c>
      <c r="F324" s="182">
        <v>1</v>
      </c>
      <c r="G324" s="95" t="s">
        <v>1821</v>
      </c>
      <c r="H324" s="199">
        <f>VLOOKUP(G324,BARRAS!$C$5:$E$553,2,0)</f>
        <v>2109999030132</v>
      </c>
      <c r="I324" s="95">
        <v>0</v>
      </c>
      <c r="J324" s="204">
        <v>1</v>
      </c>
      <c r="K324" s="95">
        <v>0</v>
      </c>
      <c r="L324" s="95" t="s">
        <v>489</v>
      </c>
      <c r="M324" s="95" t="s">
        <v>489</v>
      </c>
      <c r="N324" s="95" t="s">
        <v>9178</v>
      </c>
      <c r="O324" s="95"/>
      <c r="P324" s="95" t="s">
        <v>8091</v>
      </c>
      <c r="Q324" s="95" t="str">
        <f>IF(L324="R","R",IF(L324="L","L",""))</f>
        <v>R</v>
      </c>
      <c r="R324" s="95">
        <f>IF(L324="R",VLOOKUP(G324,BARRAS!$C$5:$E$233,3,0),IF(L324="L",VLOOKUP(G324,BARRAS!$C$5:$E$233,3,0),""))</f>
        <v>0</v>
      </c>
      <c r="S324" s="95">
        <f t="shared" si="29"/>
        <v>0</v>
      </c>
      <c r="T324" s="95"/>
      <c r="U324" s="95" t="str">
        <f t="shared" si="30"/>
        <v/>
      </c>
      <c r="V324" s="95">
        <v>0</v>
      </c>
      <c r="W324" s="95"/>
      <c r="X324" s="95"/>
      <c r="Y324" s="95" t="str">
        <f>+IF(P324="","No","Sí")</f>
        <v>Sí</v>
      </c>
      <c r="Z324" s="95">
        <v>0</v>
      </c>
      <c r="AA324" s="95" t="str">
        <f t="shared" si="31"/>
        <v>SAESA</v>
      </c>
    </row>
    <row r="325" spans="1:27" x14ac:dyDescent="0.2">
      <c r="A325" s="19">
        <f t="shared" ref="A325:A388" si="35">+COUNTIF($C:$C,C325)</f>
        <v>1</v>
      </c>
      <c r="B325" s="95">
        <f t="shared" si="28"/>
        <v>321</v>
      </c>
      <c r="C325" s="95" t="s">
        <v>8094</v>
      </c>
      <c r="D325" s="28" t="s">
        <v>8090</v>
      </c>
      <c r="E325" s="95" t="s">
        <v>8091</v>
      </c>
      <c r="F325" s="182">
        <v>1</v>
      </c>
      <c r="G325" s="95" t="s">
        <v>1821</v>
      </c>
      <c r="H325" s="199">
        <f>VLOOKUP(G325,BARRAS!$C$5:$E$553,2,0)</f>
        <v>2109999030132</v>
      </c>
      <c r="I325" s="95">
        <v>0</v>
      </c>
      <c r="J325" s="204">
        <v>1</v>
      </c>
      <c r="K325" s="95">
        <v>0</v>
      </c>
      <c r="L325" s="95" t="s">
        <v>489</v>
      </c>
      <c r="M325" s="95" t="s">
        <v>489</v>
      </c>
      <c r="N325" s="95" t="s">
        <v>9178</v>
      </c>
      <c r="O325" s="95"/>
      <c r="P325" s="95" t="s">
        <v>8091</v>
      </c>
      <c r="Q325" s="95" t="str">
        <f>IF(L325="R","R",IF(L325="L","L",""))</f>
        <v>R</v>
      </c>
      <c r="R325" s="95">
        <f>IF(L325="R",VLOOKUP(G325,BARRAS!$C$5:$E$233,3,0),IF(L325="L",VLOOKUP(G325,BARRAS!$C$5:$E$233,3,0),""))</f>
        <v>0</v>
      </c>
      <c r="S325" s="95">
        <f t="shared" si="29"/>
        <v>0</v>
      </c>
      <c r="T325" s="95"/>
      <c r="U325" s="95" t="str">
        <f t="shared" si="30"/>
        <v/>
      </c>
      <c r="V325" s="95">
        <v>0</v>
      </c>
      <c r="W325" s="95"/>
      <c r="X325" s="95"/>
      <c r="Y325" s="95" t="str">
        <f>+IF(P325="","No","Sí")</f>
        <v>Sí</v>
      </c>
      <c r="Z325" s="95">
        <v>0</v>
      </c>
      <c r="AA325" s="95" t="str">
        <f t="shared" si="31"/>
        <v>SAESA</v>
      </c>
    </row>
    <row r="326" spans="1:27" x14ac:dyDescent="0.2">
      <c r="A326" s="19">
        <f t="shared" si="35"/>
        <v>1</v>
      </c>
      <c r="B326" s="95">
        <f t="shared" si="28"/>
        <v>322</v>
      </c>
      <c r="C326" s="194" t="s">
        <v>11913</v>
      </c>
      <c r="D326" s="213" t="s">
        <v>1304</v>
      </c>
      <c r="E326" s="194" t="s">
        <v>1905</v>
      </c>
      <c r="F326" s="182">
        <v>1</v>
      </c>
      <c r="G326" s="95" t="s">
        <v>1821</v>
      </c>
      <c r="H326" s="199">
        <f>VLOOKUP(G326,BARRAS!$C$5:$E$553,2,0)</f>
        <v>2109999030132</v>
      </c>
      <c r="I326" s="95">
        <v>0</v>
      </c>
      <c r="J326" s="204">
        <v>0</v>
      </c>
      <c r="K326" s="95">
        <v>0</v>
      </c>
      <c r="L326" s="95" t="s">
        <v>492</v>
      </c>
      <c r="M326" s="95" t="s">
        <v>492</v>
      </c>
      <c r="N326" s="95" t="s">
        <v>12352</v>
      </c>
      <c r="O326" s="95"/>
      <c r="P326" s="95"/>
      <c r="Q326" s="95"/>
      <c r="R326" s="95" t="str">
        <f>IF(L326="R",VLOOKUP(G326,BARRAS!$C$5:$E$233,3,0),IF(L326="L",VLOOKUP(G326,BARRAS!$C$5:$E$233,3,0),""))</f>
        <v/>
      </c>
      <c r="S326" s="95">
        <f t="shared" si="29"/>
        <v>0</v>
      </c>
      <c r="T326" s="95"/>
      <c r="U326" s="95" t="str">
        <f t="shared" si="30"/>
        <v/>
      </c>
      <c r="V326" s="95"/>
      <c r="W326" s="95"/>
      <c r="X326" s="95"/>
      <c r="Y326" s="95"/>
      <c r="Z326" s="95"/>
      <c r="AA326" s="95">
        <f t="shared" si="31"/>
        <v>0</v>
      </c>
    </row>
    <row r="327" spans="1:27" x14ac:dyDescent="0.2">
      <c r="A327" s="19">
        <f t="shared" si="35"/>
        <v>1</v>
      </c>
      <c r="B327" s="95">
        <f t="shared" si="28"/>
        <v>323</v>
      </c>
      <c r="C327" s="95" t="s">
        <v>10427</v>
      </c>
      <c r="D327" s="28" t="s">
        <v>8365</v>
      </c>
      <c r="E327" s="95" t="s">
        <v>10314</v>
      </c>
      <c r="F327" s="182">
        <v>1</v>
      </c>
      <c r="G327" s="95" t="s">
        <v>2722</v>
      </c>
      <c r="H327" s="199">
        <f>VLOOKUP(G327,BARRAS!$C$5:$E$553,2,0)</f>
        <v>2089998880232</v>
      </c>
      <c r="I327" s="95">
        <v>0</v>
      </c>
      <c r="J327" s="204">
        <v>0</v>
      </c>
      <c r="K327" s="95">
        <v>0</v>
      </c>
      <c r="L327" s="95" t="s">
        <v>8423</v>
      </c>
      <c r="M327" s="95" t="s">
        <v>8423</v>
      </c>
      <c r="N327" s="95" t="s">
        <v>8365</v>
      </c>
      <c r="O327" s="95" t="s">
        <v>7984</v>
      </c>
      <c r="P327" s="95"/>
      <c r="Q327" s="95"/>
      <c r="R327" s="95" t="str">
        <f>IF(L327="R",VLOOKUP(G327,BARRAS!$C$5:$E$233,3,0),IF(L327="L",VLOOKUP(G327,BARRAS!$C$5:$E$233,3,0),""))</f>
        <v/>
      </c>
      <c r="S327" s="95">
        <f t="shared" si="29"/>
        <v>0</v>
      </c>
      <c r="T327" s="95"/>
      <c r="U327" s="95" t="str">
        <f t="shared" si="30"/>
        <v/>
      </c>
      <c r="V327" s="95"/>
      <c r="W327" s="95"/>
      <c r="X327" s="95"/>
      <c r="Y327" s="95"/>
      <c r="Z327" s="95"/>
      <c r="AA327" s="95" t="str">
        <f t="shared" si="31"/>
        <v>FRONTEL</v>
      </c>
    </row>
    <row r="328" spans="1:27" x14ac:dyDescent="0.2">
      <c r="A328" s="19">
        <f t="shared" si="35"/>
        <v>1</v>
      </c>
      <c r="B328" s="95">
        <f t="shared" si="28"/>
        <v>324</v>
      </c>
      <c r="C328" s="95" t="s">
        <v>12624</v>
      </c>
      <c r="D328" s="28" t="s">
        <v>3079</v>
      </c>
      <c r="E328" s="95" t="s">
        <v>12499</v>
      </c>
      <c r="F328" s="182">
        <v>1</v>
      </c>
      <c r="G328" s="95" t="s">
        <v>2722</v>
      </c>
      <c r="H328" s="199">
        <f>VLOOKUP(G328,BARRAS!$C$5:$E$553,2,0)</f>
        <v>2089998880232</v>
      </c>
      <c r="I328" s="95">
        <v>0</v>
      </c>
      <c r="J328" s="204">
        <v>0</v>
      </c>
      <c r="K328" s="95">
        <v>0</v>
      </c>
      <c r="L328" s="95" t="s">
        <v>8423</v>
      </c>
      <c r="M328" s="95" t="s">
        <v>8423</v>
      </c>
      <c r="N328" s="95" t="s">
        <v>9178</v>
      </c>
      <c r="O328" s="95"/>
      <c r="P328" s="95" t="s">
        <v>9971</v>
      </c>
      <c r="Q328" s="95"/>
      <c r="R328" s="95" t="str">
        <f>IF(L328="R",VLOOKUP(G328,BARRAS!$C$5:$E$233,3,0),IF(L328="L",VLOOKUP(G328,BARRAS!$C$5:$E$233,3,0),""))</f>
        <v/>
      </c>
      <c r="S328" s="95">
        <f t="shared" si="29"/>
        <v>0</v>
      </c>
      <c r="T328" s="95"/>
      <c r="U328" s="95" t="str">
        <f t="shared" si="30"/>
        <v/>
      </c>
      <c r="V328" s="95"/>
      <c r="W328" s="95"/>
      <c r="X328" s="95"/>
      <c r="Y328" s="95"/>
      <c r="Z328" s="95"/>
      <c r="AA328" s="95" t="str">
        <f t="shared" si="31"/>
        <v>ENEL_DISTRIBUCION</v>
      </c>
    </row>
    <row r="329" spans="1:27" x14ac:dyDescent="0.2">
      <c r="A329" s="19">
        <f t="shared" si="35"/>
        <v>1</v>
      </c>
      <c r="B329" s="95">
        <f t="shared" ref="B329:B392" si="36">B328+1</f>
        <v>325</v>
      </c>
      <c r="C329" s="95" t="s">
        <v>12414</v>
      </c>
      <c r="D329" s="28" t="s">
        <v>545</v>
      </c>
      <c r="E329" s="95" t="s">
        <v>12610</v>
      </c>
      <c r="F329" s="182">
        <v>1</v>
      </c>
      <c r="G329" s="95" t="s">
        <v>2722</v>
      </c>
      <c r="H329" s="199">
        <f>VLOOKUP(G329,BARRAS!$C$5:$E$553,2,0)</f>
        <v>2089998880232</v>
      </c>
      <c r="I329" s="95">
        <v>0</v>
      </c>
      <c r="J329" s="204">
        <v>0</v>
      </c>
      <c r="K329" s="95">
        <v>0</v>
      </c>
      <c r="L329" s="95" t="s">
        <v>747</v>
      </c>
      <c r="M329" s="95" t="s">
        <v>747</v>
      </c>
      <c r="N329" s="95" t="s">
        <v>545</v>
      </c>
      <c r="O329" s="95" t="s">
        <v>7984</v>
      </c>
      <c r="P329" s="95"/>
      <c r="Q329" s="95"/>
      <c r="R329" s="95"/>
      <c r="S329" s="95">
        <f t="shared" si="29"/>
        <v>1</v>
      </c>
      <c r="T329" s="95"/>
      <c r="U329" s="95" t="str">
        <f t="shared" si="30"/>
        <v>PMGD</v>
      </c>
      <c r="V329" s="95"/>
      <c r="W329" s="95">
        <v>1</v>
      </c>
      <c r="X329" s="95"/>
      <c r="Y329" s="95"/>
      <c r="Z329" s="95"/>
      <c r="AA329" s="95" t="str">
        <f t="shared" si="31"/>
        <v>FRONTEL</v>
      </c>
    </row>
    <row r="330" spans="1:27" x14ac:dyDescent="0.2">
      <c r="A330" s="19">
        <f t="shared" si="35"/>
        <v>1</v>
      </c>
      <c r="B330" s="95">
        <f t="shared" si="36"/>
        <v>326</v>
      </c>
      <c r="C330" s="95" t="s">
        <v>8612</v>
      </c>
      <c r="D330" s="28" t="s">
        <v>545</v>
      </c>
      <c r="E330" s="95" t="s">
        <v>12500</v>
      </c>
      <c r="F330" s="182">
        <v>1</v>
      </c>
      <c r="G330" s="95" t="s">
        <v>2722</v>
      </c>
      <c r="H330" s="199">
        <f>VLOOKUP(G330,BARRAS!$C$5:$E$553,2,0)</f>
        <v>2089998880232</v>
      </c>
      <c r="I330" s="95">
        <v>0</v>
      </c>
      <c r="J330" s="204">
        <v>0</v>
      </c>
      <c r="K330" s="95">
        <v>0</v>
      </c>
      <c r="L330" s="95" t="s">
        <v>747</v>
      </c>
      <c r="M330" s="95" t="s">
        <v>747</v>
      </c>
      <c r="N330" s="95" t="s">
        <v>545</v>
      </c>
      <c r="O330" s="95" t="s">
        <v>7984</v>
      </c>
      <c r="P330" s="95"/>
      <c r="Q330" s="95" t="str">
        <f>IF(L330="R","R",IF(L330="L","L",""))</f>
        <v/>
      </c>
      <c r="R330" s="95" t="str">
        <f>IF(L330="R",VLOOKUP(G330,BARRAS!$C$5:$E$233,3,0),IF(L330="L",VLOOKUP(G330,BARRAS!$C$5:$E$233,3,0),""))</f>
        <v/>
      </c>
      <c r="S330" s="95">
        <f t="shared" si="29"/>
        <v>1</v>
      </c>
      <c r="T330" s="95"/>
      <c r="U330" s="95" t="str">
        <f t="shared" si="30"/>
        <v>PMGD</v>
      </c>
      <c r="V330" s="95">
        <v>0</v>
      </c>
      <c r="W330" s="95"/>
      <c r="X330" s="95"/>
      <c r="Y330" s="95" t="str">
        <f>+IF(P330="","No","Sí")</f>
        <v>No</v>
      </c>
      <c r="Z330" s="95">
        <v>0</v>
      </c>
      <c r="AA330" s="95" t="str">
        <f t="shared" ref="AA330:AA393" si="37">IF(OR(N330="Dx",N330="No_informado"),P330,O330)</f>
        <v>FRONTEL</v>
      </c>
    </row>
    <row r="331" spans="1:27" x14ac:dyDescent="0.2">
      <c r="A331" s="19">
        <f t="shared" si="35"/>
        <v>1</v>
      </c>
      <c r="B331" s="95">
        <f t="shared" si="36"/>
        <v>327</v>
      </c>
      <c r="C331" s="95" t="s">
        <v>12415</v>
      </c>
      <c r="D331" s="28" t="s">
        <v>545</v>
      </c>
      <c r="E331" s="95" t="s">
        <v>12611</v>
      </c>
      <c r="F331" s="182">
        <v>1</v>
      </c>
      <c r="G331" s="95" t="s">
        <v>2722</v>
      </c>
      <c r="H331" s="199">
        <f>VLOOKUP(G331,BARRAS!$C$5:$E$553,2,0)</f>
        <v>2089998880232</v>
      </c>
      <c r="I331" s="95">
        <v>0</v>
      </c>
      <c r="J331" s="204">
        <v>0</v>
      </c>
      <c r="K331" s="95">
        <v>0</v>
      </c>
      <c r="L331" s="95" t="s">
        <v>747</v>
      </c>
      <c r="M331" s="95" t="s">
        <v>747</v>
      </c>
      <c r="N331" s="95" t="s">
        <v>545</v>
      </c>
      <c r="O331" s="95" t="s">
        <v>7984</v>
      </c>
      <c r="P331" s="95"/>
      <c r="Q331" s="95"/>
      <c r="R331" s="95"/>
      <c r="S331" s="95">
        <f t="shared" si="29"/>
        <v>1</v>
      </c>
      <c r="T331" s="95"/>
      <c r="U331" s="95" t="str">
        <f t="shared" si="30"/>
        <v>PMGD</v>
      </c>
      <c r="V331" s="95"/>
      <c r="W331" s="95">
        <v>1</v>
      </c>
      <c r="X331" s="95"/>
      <c r="Y331" s="95"/>
      <c r="Z331" s="95"/>
      <c r="AA331" s="95" t="str">
        <f t="shared" si="37"/>
        <v>FRONTEL</v>
      </c>
    </row>
    <row r="332" spans="1:27" x14ac:dyDescent="0.2">
      <c r="A332" s="19">
        <f t="shared" si="35"/>
        <v>1</v>
      </c>
      <c r="B332" s="95">
        <f t="shared" si="36"/>
        <v>328</v>
      </c>
      <c r="C332" s="95" t="s">
        <v>2026</v>
      </c>
      <c r="D332" s="28" t="s">
        <v>545</v>
      </c>
      <c r="E332" s="95" t="s">
        <v>12501</v>
      </c>
      <c r="F332" s="182">
        <v>1</v>
      </c>
      <c r="G332" s="95" t="s">
        <v>2722</v>
      </c>
      <c r="H332" s="199">
        <f>VLOOKUP(G332,BARRAS!$C$5:$E$553,2,0)</f>
        <v>2089998880232</v>
      </c>
      <c r="I332" s="95">
        <v>0</v>
      </c>
      <c r="J332" s="204">
        <v>0</v>
      </c>
      <c r="K332" s="95">
        <v>0</v>
      </c>
      <c r="L332" s="95" t="s">
        <v>747</v>
      </c>
      <c r="M332" s="95" t="s">
        <v>747</v>
      </c>
      <c r="N332" s="95" t="s">
        <v>545</v>
      </c>
      <c r="O332" s="95" t="s">
        <v>7984</v>
      </c>
      <c r="P332" s="95"/>
      <c r="Q332" s="95" t="str">
        <f>IF(L332="R","R",IF(L332="L","L",""))</f>
        <v/>
      </c>
      <c r="R332" s="95" t="str">
        <f>IF(L332="R",VLOOKUP(G332,BARRAS!$C$5:$E$233,3,0),IF(L332="L",VLOOKUP(G332,BARRAS!$C$5:$E$233,3,0),""))</f>
        <v/>
      </c>
      <c r="S332" s="95">
        <f t="shared" ref="S332:S395" si="38">IF(RIGHT(LEFT(E332,6),4)="PMGD",1,IF(RIGHT(LEFT(E332,6),4)="PMG_",1,0))</f>
        <v>1</v>
      </c>
      <c r="T332" s="95"/>
      <c r="U332" s="95" t="str">
        <f t="shared" ref="U332:U395" si="39">+IF(L332="G",LEFT(RIGHT(E332,LEN(E332)-2),4),"")</f>
        <v>PMGD</v>
      </c>
      <c r="V332" s="95">
        <v>0</v>
      </c>
      <c r="W332" s="95"/>
      <c r="X332" s="95"/>
      <c r="Y332" s="95" t="str">
        <f>+IF(P332="","No","Sí")</f>
        <v>No</v>
      </c>
      <c r="Z332" s="95">
        <v>0</v>
      </c>
      <c r="AA332" s="95" t="str">
        <f t="shared" si="37"/>
        <v>FRONTEL</v>
      </c>
    </row>
    <row r="333" spans="1:27" x14ac:dyDescent="0.2">
      <c r="A333" s="19">
        <f t="shared" si="35"/>
        <v>1</v>
      </c>
      <c r="B333" s="95">
        <f t="shared" si="36"/>
        <v>329</v>
      </c>
      <c r="C333" s="95" t="s">
        <v>7997</v>
      </c>
      <c r="D333" s="28" t="s">
        <v>7985</v>
      </c>
      <c r="E333" s="95" t="s">
        <v>7984</v>
      </c>
      <c r="F333" s="182">
        <v>1</v>
      </c>
      <c r="G333" s="95" t="s">
        <v>2722</v>
      </c>
      <c r="H333" s="199">
        <f>VLOOKUP(G333,BARRAS!$C$5:$E$553,2,0)</f>
        <v>2089998880232</v>
      </c>
      <c r="I333" s="95">
        <v>0</v>
      </c>
      <c r="J333" s="204">
        <v>1</v>
      </c>
      <c r="K333" s="95">
        <v>0</v>
      </c>
      <c r="L333" s="95" t="s">
        <v>489</v>
      </c>
      <c r="M333" s="95" t="s">
        <v>489</v>
      </c>
      <c r="N333" s="95" t="s">
        <v>9178</v>
      </c>
      <c r="O333" s="95"/>
      <c r="P333" s="95" t="s">
        <v>7984</v>
      </c>
      <c r="Q333" s="95" t="str">
        <f>IF(L333="R","R",IF(L333="L","L",""))</f>
        <v>R</v>
      </c>
      <c r="R333" s="95" t="str">
        <f>IF(L333="R",VLOOKUP(G333,BARRAS!$C$5:$E$233,3,0),IF(L333="L",VLOOKUP(G333,BARRAS!$C$5:$E$233,3,0),""))</f>
        <v/>
      </c>
      <c r="S333" s="95">
        <f t="shared" si="38"/>
        <v>0</v>
      </c>
      <c r="T333" s="95"/>
      <c r="U333" s="95" t="str">
        <f t="shared" si="39"/>
        <v/>
      </c>
      <c r="V333" s="95">
        <v>0</v>
      </c>
      <c r="W333" s="95"/>
      <c r="X333" s="95"/>
      <c r="Y333" s="95" t="str">
        <f>+IF(P333="","No","Sí")</f>
        <v>Sí</v>
      </c>
      <c r="Z333" s="95">
        <v>0</v>
      </c>
      <c r="AA333" s="95" t="str">
        <f t="shared" si="37"/>
        <v>FRONTEL</v>
      </c>
    </row>
    <row r="334" spans="1:27" x14ac:dyDescent="0.2">
      <c r="A334" s="19">
        <f t="shared" si="35"/>
        <v>1</v>
      </c>
      <c r="B334" s="95">
        <f t="shared" si="36"/>
        <v>330</v>
      </c>
      <c r="C334" s="95" t="s">
        <v>7998</v>
      </c>
      <c r="D334" s="28" t="s">
        <v>7986</v>
      </c>
      <c r="E334" s="95" t="s">
        <v>7984</v>
      </c>
      <c r="F334" s="182">
        <v>1</v>
      </c>
      <c r="G334" s="95" t="s">
        <v>2722</v>
      </c>
      <c r="H334" s="199">
        <f>VLOOKUP(G334,BARRAS!$C$5:$E$553,2,0)</f>
        <v>2089998880232</v>
      </c>
      <c r="I334" s="95">
        <v>0</v>
      </c>
      <c r="J334" s="204">
        <v>1</v>
      </c>
      <c r="K334" s="95">
        <v>0</v>
      </c>
      <c r="L334" s="95" t="s">
        <v>489</v>
      </c>
      <c r="M334" s="95" t="s">
        <v>489</v>
      </c>
      <c r="N334" s="95" t="s">
        <v>9178</v>
      </c>
      <c r="O334" s="95"/>
      <c r="P334" s="95" t="s">
        <v>7984</v>
      </c>
      <c r="Q334" s="95" t="str">
        <f>IF(L334="R","R",IF(L334="L","L",""))</f>
        <v>R</v>
      </c>
      <c r="R334" s="95" t="str">
        <f>IF(L334="R",VLOOKUP(G334,BARRAS!$C$5:$E$233,3,0),IF(L334="L",VLOOKUP(G334,BARRAS!$C$5:$E$233,3,0),""))</f>
        <v/>
      </c>
      <c r="S334" s="95">
        <f t="shared" si="38"/>
        <v>0</v>
      </c>
      <c r="T334" s="95"/>
      <c r="U334" s="95" t="str">
        <f t="shared" si="39"/>
        <v/>
      </c>
      <c r="V334" s="95">
        <v>0</v>
      </c>
      <c r="W334" s="95"/>
      <c r="X334" s="95"/>
      <c r="Y334" s="95" t="str">
        <f>+IF(P334="","No","Sí")</f>
        <v>Sí</v>
      </c>
      <c r="Z334" s="95">
        <v>0</v>
      </c>
      <c r="AA334" s="95" t="str">
        <f t="shared" si="37"/>
        <v>FRONTEL</v>
      </c>
    </row>
    <row r="335" spans="1:27" x14ac:dyDescent="0.2">
      <c r="A335" s="19">
        <f t="shared" si="35"/>
        <v>1</v>
      </c>
      <c r="B335" s="95">
        <f t="shared" si="36"/>
        <v>331</v>
      </c>
      <c r="C335" s="95" t="s">
        <v>7999</v>
      </c>
      <c r="D335" s="28" t="s">
        <v>7987</v>
      </c>
      <c r="E335" s="95" t="s">
        <v>7984</v>
      </c>
      <c r="F335" s="182">
        <v>1</v>
      </c>
      <c r="G335" s="95" t="s">
        <v>2722</v>
      </c>
      <c r="H335" s="199">
        <f>VLOOKUP(G335,BARRAS!$C$5:$E$553,2,0)</f>
        <v>2089998880232</v>
      </c>
      <c r="I335" s="95">
        <v>0</v>
      </c>
      <c r="J335" s="204">
        <v>1</v>
      </c>
      <c r="K335" s="95">
        <v>0</v>
      </c>
      <c r="L335" s="95" t="s">
        <v>489</v>
      </c>
      <c r="M335" s="95" t="s">
        <v>489</v>
      </c>
      <c r="N335" s="95" t="s">
        <v>9178</v>
      </c>
      <c r="O335" s="95"/>
      <c r="P335" s="95" t="s">
        <v>7984</v>
      </c>
      <c r="Q335" s="95" t="str">
        <f>IF(L335="R","R",IF(L335="L","L",""))</f>
        <v>R</v>
      </c>
      <c r="R335" s="95" t="str">
        <f>IF(L335="R",VLOOKUP(G335,BARRAS!$C$5:$E$233,3,0),IF(L335="L",VLOOKUP(G335,BARRAS!$C$5:$E$233,3,0),""))</f>
        <v/>
      </c>
      <c r="S335" s="95">
        <f t="shared" si="38"/>
        <v>0</v>
      </c>
      <c r="T335" s="95"/>
      <c r="U335" s="95" t="str">
        <f t="shared" si="39"/>
        <v/>
      </c>
      <c r="V335" s="95">
        <v>0</v>
      </c>
      <c r="W335" s="95"/>
      <c r="X335" s="95"/>
      <c r="Y335" s="95" t="str">
        <f>+IF(P335="","No","Sí")</f>
        <v>Sí</v>
      </c>
      <c r="Z335" s="95">
        <v>0</v>
      </c>
      <c r="AA335" s="95" t="str">
        <f t="shared" si="37"/>
        <v>FRONTEL</v>
      </c>
    </row>
    <row r="336" spans="1:27" x14ac:dyDescent="0.2">
      <c r="A336" s="19">
        <f t="shared" si="35"/>
        <v>1</v>
      </c>
      <c r="B336" s="95">
        <f t="shared" si="36"/>
        <v>332</v>
      </c>
      <c r="C336" s="194" t="s">
        <v>11892</v>
      </c>
      <c r="D336" s="213" t="s">
        <v>1304</v>
      </c>
      <c r="E336" s="194" t="s">
        <v>12502</v>
      </c>
      <c r="F336" s="182">
        <v>1</v>
      </c>
      <c r="G336" s="95" t="s">
        <v>2722</v>
      </c>
      <c r="H336" s="199">
        <f>VLOOKUP(G336,BARRAS!$C$5:$E$553,2,0)</f>
        <v>2089998880232</v>
      </c>
      <c r="I336" s="95">
        <v>0</v>
      </c>
      <c r="J336" s="204">
        <v>0</v>
      </c>
      <c r="K336" s="95">
        <v>0</v>
      </c>
      <c r="L336" s="95" t="s">
        <v>492</v>
      </c>
      <c r="M336" s="95" t="s">
        <v>492</v>
      </c>
      <c r="N336" s="95" t="s">
        <v>12352</v>
      </c>
      <c r="O336" s="95"/>
      <c r="P336" s="95"/>
      <c r="Q336" s="95"/>
      <c r="R336" s="95" t="str">
        <f>IF(L336="R",VLOOKUP(G336,BARRAS!$C$5:$E$233,3,0),IF(L336="L",VLOOKUP(G336,BARRAS!$C$5:$E$233,3,0),""))</f>
        <v/>
      </c>
      <c r="S336" s="95">
        <f t="shared" si="38"/>
        <v>0</v>
      </c>
      <c r="T336" s="95"/>
      <c r="U336" s="95" t="str">
        <f t="shared" si="39"/>
        <v/>
      </c>
      <c r="V336" s="95"/>
      <c r="W336" s="95"/>
      <c r="X336" s="95"/>
      <c r="Y336" s="95"/>
      <c r="Z336" s="95"/>
      <c r="AA336" s="95">
        <f t="shared" si="37"/>
        <v>0</v>
      </c>
    </row>
    <row r="337" spans="1:27" x14ac:dyDescent="0.2">
      <c r="A337" s="19">
        <f t="shared" si="35"/>
        <v>1</v>
      </c>
      <c r="B337" s="95">
        <f t="shared" si="36"/>
        <v>333</v>
      </c>
      <c r="C337" s="95" t="s">
        <v>10428</v>
      </c>
      <c r="D337" s="28" t="s">
        <v>8365</v>
      </c>
      <c r="E337" s="95" t="s">
        <v>10314</v>
      </c>
      <c r="F337" s="182">
        <v>1</v>
      </c>
      <c r="G337" s="95" t="s">
        <v>148</v>
      </c>
      <c r="H337" s="199">
        <f>VLOOKUP(G337,BARRAS!$C$5:$E$553,2,0)</f>
        <v>2089998780132</v>
      </c>
      <c r="I337" s="95">
        <v>0</v>
      </c>
      <c r="J337" s="204">
        <v>0</v>
      </c>
      <c r="K337" s="95">
        <v>0</v>
      </c>
      <c r="L337" s="95" t="s">
        <v>8423</v>
      </c>
      <c r="M337" s="95" t="s">
        <v>8423</v>
      </c>
      <c r="N337" s="95" t="s">
        <v>8365</v>
      </c>
      <c r="O337" s="95" t="s">
        <v>7984</v>
      </c>
      <c r="P337" s="95"/>
      <c r="Q337" s="95"/>
      <c r="R337" s="95" t="str">
        <f>IF(L337="R",VLOOKUP(G337,BARRAS!$C$5:$E$233,3,0),IF(L337="L",VLOOKUP(G337,BARRAS!$C$5:$E$233,3,0),""))</f>
        <v/>
      </c>
      <c r="S337" s="95">
        <f t="shared" si="38"/>
        <v>0</v>
      </c>
      <c r="T337" s="95"/>
      <c r="U337" s="95" t="str">
        <f t="shared" si="39"/>
        <v/>
      </c>
      <c r="V337" s="95"/>
      <c r="W337" s="95"/>
      <c r="X337" s="95"/>
      <c r="Y337" s="95"/>
      <c r="Z337" s="95"/>
      <c r="AA337" s="95" t="str">
        <f t="shared" si="37"/>
        <v>FRONTEL</v>
      </c>
    </row>
    <row r="338" spans="1:27" x14ac:dyDescent="0.2">
      <c r="A338" s="19">
        <f t="shared" si="35"/>
        <v>1</v>
      </c>
      <c r="B338" s="95">
        <f t="shared" si="36"/>
        <v>334</v>
      </c>
      <c r="C338" s="95" t="s">
        <v>10791</v>
      </c>
      <c r="D338" s="28" t="s">
        <v>8365</v>
      </c>
      <c r="E338" s="95" t="s">
        <v>10314</v>
      </c>
      <c r="F338" s="182">
        <v>1</v>
      </c>
      <c r="G338" s="95" t="s">
        <v>148</v>
      </c>
      <c r="H338" s="199">
        <f>VLOOKUP(G338,BARRAS!$C$5:$E$553,2,0)</f>
        <v>2089998780132</v>
      </c>
      <c r="I338" s="95">
        <v>0</v>
      </c>
      <c r="J338" s="204">
        <v>0</v>
      </c>
      <c r="K338" s="95">
        <v>0</v>
      </c>
      <c r="L338" s="95" t="s">
        <v>8423</v>
      </c>
      <c r="M338" s="95" t="s">
        <v>8423</v>
      </c>
      <c r="N338" s="95" t="s">
        <v>8365</v>
      </c>
      <c r="O338" s="95" t="s">
        <v>7984</v>
      </c>
      <c r="P338" s="95"/>
      <c r="Q338" s="95"/>
      <c r="R338" s="95" t="str">
        <f>IF(L338="R",VLOOKUP(G338,BARRAS!$C$5:$E$233,3,0),IF(L338="L",VLOOKUP(G338,BARRAS!$C$5:$E$233,3,0),""))</f>
        <v/>
      </c>
      <c r="S338" s="95">
        <f t="shared" si="38"/>
        <v>0</v>
      </c>
      <c r="T338" s="95"/>
      <c r="U338" s="95" t="str">
        <f t="shared" si="39"/>
        <v/>
      </c>
      <c r="V338" s="95"/>
      <c r="W338" s="95"/>
      <c r="X338" s="95"/>
      <c r="Y338" s="95"/>
      <c r="Z338" s="95"/>
      <c r="AA338" s="95" t="str">
        <f t="shared" si="37"/>
        <v>FRONTEL</v>
      </c>
    </row>
    <row r="339" spans="1:27" x14ac:dyDescent="0.2">
      <c r="A339" s="19">
        <f t="shared" si="35"/>
        <v>1</v>
      </c>
      <c r="B339" s="95">
        <f t="shared" si="36"/>
        <v>335</v>
      </c>
      <c r="C339" s="95" t="s">
        <v>13976</v>
      </c>
      <c r="D339" s="28" t="s">
        <v>545</v>
      </c>
      <c r="E339" s="95" t="s">
        <v>13977</v>
      </c>
      <c r="F339" s="182">
        <v>1</v>
      </c>
      <c r="G339" s="95" t="s">
        <v>148</v>
      </c>
      <c r="H339" s="199">
        <f>VLOOKUP(G339,BARRAS!$C$5:$E$553,2,0)</f>
        <v>2089998780132</v>
      </c>
      <c r="I339" s="95">
        <v>0</v>
      </c>
      <c r="J339" s="204">
        <v>0</v>
      </c>
      <c r="K339" s="95">
        <v>0</v>
      </c>
      <c r="L339" s="95" t="s">
        <v>8423</v>
      </c>
      <c r="M339" s="95" t="s">
        <v>8423</v>
      </c>
      <c r="N339" s="28" t="s">
        <v>545</v>
      </c>
      <c r="O339" s="28" t="s">
        <v>7984</v>
      </c>
      <c r="P339" s="95"/>
      <c r="Q339" s="95"/>
      <c r="R339" s="95"/>
      <c r="S339" s="95">
        <f t="shared" si="38"/>
        <v>0</v>
      </c>
      <c r="T339" s="95"/>
      <c r="U339" s="95" t="str">
        <f t="shared" si="39"/>
        <v/>
      </c>
      <c r="V339" s="95"/>
      <c r="W339" s="95"/>
      <c r="X339" s="95"/>
      <c r="Y339" s="95"/>
      <c r="Z339" s="95"/>
      <c r="AA339" s="95" t="str">
        <f t="shared" si="37"/>
        <v>FRONTEL</v>
      </c>
    </row>
    <row r="340" spans="1:27" x14ac:dyDescent="0.2">
      <c r="A340" s="19">
        <f t="shared" si="35"/>
        <v>1</v>
      </c>
      <c r="B340" s="95">
        <f t="shared" si="36"/>
        <v>336</v>
      </c>
      <c r="C340" s="28" t="s">
        <v>14363</v>
      </c>
      <c r="D340" s="28" t="s">
        <v>12351</v>
      </c>
      <c r="E340" s="95" t="s">
        <v>14365</v>
      </c>
      <c r="F340" s="182">
        <v>0</v>
      </c>
      <c r="G340" s="95" t="s">
        <v>148</v>
      </c>
      <c r="H340" s="199">
        <f>VLOOKUP(G340,BARRAS!$C$5:$E$553,2,0)</f>
        <v>2089998780132</v>
      </c>
      <c r="I340" s="95">
        <v>50012</v>
      </c>
      <c r="J340" s="204">
        <v>0</v>
      </c>
      <c r="K340" s="95">
        <v>2</v>
      </c>
      <c r="L340" s="28" t="s">
        <v>12347</v>
      </c>
      <c r="M340" s="28" t="s">
        <v>12347</v>
      </c>
      <c r="N340" s="95" t="s">
        <v>12352</v>
      </c>
      <c r="O340" s="95"/>
      <c r="P340" s="95"/>
      <c r="Q340" s="95"/>
      <c r="R340" s="95"/>
      <c r="S340" s="95">
        <f t="shared" si="38"/>
        <v>0</v>
      </c>
      <c r="T340" s="95"/>
      <c r="U340" s="95" t="str">
        <f t="shared" si="39"/>
        <v/>
      </c>
      <c r="V340" s="95"/>
      <c r="W340" s="95"/>
      <c r="X340" s="95"/>
      <c r="Y340" s="95"/>
      <c r="Z340" s="95"/>
      <c r="AA340" s="95">
        <f t="shared" si="37"/>
        <v>0</v>
      </c>
    </row>
    <row r="341" spans="1:27" x14ac:dyDescent="0.2">
      <c r="A341" s="19">
        <f t="shared" si="35"/>
        <v>1</v>
      </c>
      <c r="B341" s="95">
        <f t="shared" si="36"/>
        <v>337</v>
      </c>
      <c r="C341" s="95" t="s">
        <v>8003</v>
      </c>
      <c r="D341" s="28" t="s">
        <v>7985</v>
      </c>
      <c r="E341" s="95" t="s">
        <v>7984</v>
      </c>
      <c r="F341" s="182">
        <v>1</v>
      </c>
      <c r="G341" s="95" t="s">
        <v>148</v>
      </c>
      <c r="H341" s="199">
        <f>VLOOKUP(G341,BARRAS!$C$5:$E$553,2,0)</f>
        <v>2089998780132</v>
      </c>
      <c r="I341" s="95">
        <v>0</v>
      </c>
      <c r="J341" s="204">
        <v>1</v>
      </c>
      <c r="K341" s="95">
        <v>0</v>
      </c>
      <c r="L341" s="95" t="s">
        <v>489</v>
      </c>
      <c r="M341" s="95" t="s">
        <v>489</v>
      </c>
      <c r="N341" s="95" t="s">
        <v>9178</v>
      </c>
      <c r="O341" s="95"/>
      <c r="P341" s="95" t="s">
        <v>7984</v>
      </c>
      <c r="Q341" s="95" t="str">
        <f>IF(L341="R","R",IF(L341="L","L",""))</f>
        <v>R</v>
      </c>
      <c r="R341" s="95">
        <f>IF(L341="R",VLOOKUP(G341,BARRAS!$C$5:$E$233,3,0),IF(L341="L",VLOOKUP(G341,BARRAS!$C$5:$E$233,3,0),""))</f>
        <v>0</v>
      </c>
      <c r="S341" s="95">
        <f t="shared" si="38"/>
        <v>0</v>
      </c>
      <c r="T341" s="95"/>
      <c r="U341" s="95" t="str">
        <f t="shared" si="39"/>
        <v/>
      </c>
      <c r="V341" s="95">
        <v>0</v>
      </c>
      <c r="W341" s="95"/>
      <c r="X341" s="95"/>
      <c r="Y341" s="95" t="str">
        <f>+IF(P341="","No","Sí")</f>
        <v>Sí</v>
      </c>
      <c r="Z341" s="95">
        <v>0</v>
      </c>
      <c r="AA341" s="95" t="str">
        <f t="shared" si="37"/>
        <v>FRONTEL</v>
      </c>
    </row>
    <row r="342" spans="1:27" x14ac:dyDescent="0.2">
      <c r="A342" s="19">
        <f t="shared" si="35"/>
        <v>1</v>
      </c>
      <c r="B342" s="95">
        <f t="shared" si="36"/>
        <v>338</v>
      </c>
      <c r="C342" s="95" t="s">
        <v>8004</v>
      </c>
      <c r="D342" s="28" t="s">
        <v>7986</v>
      </c>
      <c r="E342" s="95" t="s">
        <v>7984</v>
      </c>
      <c r="F342" s="182">
        <v>1</v>
      </c>
      <c r="G342" s="95" t="s">
        <v>148</v>
      </c>
      <c r="H342" s="199">
        <f>VLOOKUP(G342,BARRAS!$C$5:$E$553,2,0)</f>
        <v>2089998780132</v>
      </c>
      <c r="I342" s="95">
        <v>0</v>
      </c>
      <c r="J342" s="204">
        <v>1</v>
      </c>
      <c r="K342" s="95">
        <v>0</v>
      </c>
      <c r="L342" s="95" t="s">
        <v>489</v>
      </c>
      <c r="M342" s="95" t="s">
        <v>489</v>
      </c>
      <c r="N342" s="95" t="s">
        <v>9178</v>
      </c>
      <c r="O342" s="95"/>
      <c r="P342" s="95" t="s">
        <v>7984</v>
      </c>
      <c r="Q342" s="95" t="str">
        <f>IF(L342="R","R",IF(L342="L","L",""))</f>
        <v>R</v>
      </c>
      <c r="R342" s="95">
        <f>IF(L342="R",VLOOKUP(G342,BARRAS!$C$5:$E$233,3,0),IF(L342="L",VLOOKUP(G342,BARRAS!$C$5:$E$233,3,0),""))</f>
        <v>0</v>
      </c>
      <c r="S342" s="95">
        <f t="shared" si="38"/>
        <v>0</v>
      </c>
      <c r="T342" s="95"/>
      <c r="U342" s="95" t="str">
        <f t="shared" si="39"/>
        <v/>
      </c>
      <c r="V342" s="95">
        <v>0</v>
      </c>
      <c r="W342" s="95"/>
      <c r="X342" s="95"/>
      <c r="Y342" s="95" t="str">
        <f>+IF(P342="","No","Sí")</f>
        <v>Sí</v>
      </c>
      <c r="Z342" s="95">
        <v>0</v>
      </c>
      <c r="AA342" s="95" t="str">
        <f t="shared" si="37"/>
        <v>FRONTEL</v>
      </c>
    </row>
    <row r="343" spans="1:27" x14ac:dyDescent="0.2">
      <c r="A343" s="19">
        <f t="shared" si="35"/>
        <v>1</v>
      </c>
      <c r="B343" s="95">
        <f t="shared" si="36"/>
        <v>339</v>
      </c>
      <c r="C343" s="95" t="s">
        <v>8005</v>
      </c>
      <c r="D343" s="28" t="s">
        <v>7987</v>
      </c>
      <c r="E343" s="95" t="s">
        <v>7984</v>
      </c>
      <c r="F343" s="182">
        <v>1</v>
      </c>
      <c r="G343" s="95" t="s">
        <v>148</v>
      </c>
      <c r="H343" s="199">
        <f>VLOOKUP(G343,BARRAS!$C$5:$E$553,2,0)</f>
        <v>2089998780132</v>
      </c>
      <c r="I343" s="95">
        <v>0</v>
      </c>
      <c r="J343" s="204">
        <v>1</v>
      </c>
      <c r="K343" s="95">
        <v>0</v>
      </c>
      <c r="L343" s="95" t="s">
        <v>489</v>
      </c>
      <c r="M343" s="95" t="s">
        <v>489</v>
      </c>
      <c r="N343" s="95" t="s">
        <v>9178</v>
      </c>
      <c r="O343" s="95"/>
      <c r="P343" s="95" t="s">
        <v>7984</v>
      </c>
      <c r="Q343" s="95" t="str">
        <f>IF(L343="R","R",IF(L343="L","L",""))</f>
        <v>R</v>
      </c>
      <c r="R343" s="95">
        <f>IF(L343="R",VLOOKUP(G343,BARRAS!$C$5:$E$233,3,0),IF(L343="L",VLOOKUP(G343,BARRAS!$C$5:$E$233,3,0),""))</f>
        <v>0</v>
      </c>
      <c r="S343" s="95">
        <f t="shared" si="38"/>
        <v>0</v>
      </c>
      <c r="T343" s="95"/>
      <c r="U343" s="95" t="str">
        <f t="shared" si="39"/>
        <v/>
      </c>
      <c r="V343" s="95">
        <v>0</v>
      </c>
      <c r="W343" s="95"/>
      <c r="X343" s="95"/>
      <c r="Y343" s="95" t="str">
        <f>+IF(P343="","No","Sí")</f>
        <v>Sí</v>
      </c>
      <c r="Z343" s="95">
        <v>0</v>
      </c>
      <c r="AA343" s="95" t="str">
        <f t="shared" si="37"/>
        <v>FRONTEL</v>
      </c>
    </row>
    <row r="344" spans="1:27" x14ac:dyDescent="0.2">
      <c r="A344" s="19">
        <f t="shared" si="35"/>
        <v>1</v>
      </c>
      <c r="B344" s="95">
        <f t="shared" si="36"/>
        <v>340</v>
      </c>
      <c r="C344" s="194" t="s">
        <v>11916</v>
      </c>
      <c r="D344" s="213" t="s">
        <v>1304</v>
      </c>
      <c r="E344" s="213" t="s">
        <v>150</v>
      </c>
      <c r="F344" s="182">
        <v>1</v>
      </c>
      <c r="G344" s="95" t="s">
        <v>148</v>
      </c>
      <c r="H344" s="199">
        <f>VLOOKUP(G344,BARRAS!$C$5:$E$553,2,0)</f>
        <v>2089998780132</v>
      </c>
      <c r="I344" s="95">
        <v>0</v>
      </c>
      <c r="J344" s="204">
        <v>0</v>
      </c>
      <c r="K344" s="95">
        <v>1</v>
      </c>
      <c r="L344" s="95" t="s">
        <v>492</v>
      </c>
      <c r="M344" s="95" t="s">
        <v>492</v>
      </c>
      <c r="N344" s="95" t="s">
        <v>12352</v>
      </c>
      <c r="O344" s="95"/>
      <c r="P344" s="95"/>
      <c r="Q344" s="95"/>
      <c r="R344" s="95" t="str">
        <f>IF(L344="R",VLOOKUP(G344,BARRAS!$C$5:$E$233,3,0),IF(L344="L",VLOOKUP(G344,BARRAS!$C$5:$E$233,3,0),""))</f>
        <v/>
      </c>
      <c r="S344" s="95">
        <f t="shared" si="38"/>
        <v>0</v>
      </c>
      <c r="T344" s="95"/>
      <c r="U344" s="95" t="str">
        <f t="shared" si="39"/>
        <v/>
      </c>
      <c r="V344" s="95"/>
      <c r="W344" s="95"/>
      <c r="X344" s="95"/>
      <c r="Y344" s="95"/>
      <c r="Z344" s="95"/>
      <c r="AA344" s="95">
        <f t="shared" si="37"/>
        <v>0</v>
      </c>
    </row>
    <row r="345" spans="1:27" x14ac:dyDescent="0.2">
      <c r="A345" s="19">
        <f t="shared" si="35"/>
        <v>1</v>
      </c>
      <c r="B345" s="95">
        <f t="shared" si="36"/>
        <v>341</v>
      </c>
      <c r="C345" s="95" t="s">
        <v>14323</v>
      </c>
      <c r="D345" s="28" t="s">
        <v>14325</v>
      </c>
      <c r="E345" s="28" t="s">
        <v>14326</v>
      </c>
      <c r="F345" s="182">
        <v>1</v>
      </c>
      <c r="G345" s="95" t="s">
        <v>8345</v>
      </c>
      <c r="H345" s="199">
        <f>VLOOKUP(G345,BARRAS!$C$5:$E$553,2,0)</f>
        <v>2089998780232</v>
      </c>
      <c r="I345" s="95">
        <v>0</v>
      </c>
      <c r="J345" s="204">
        <v>0</v>
      </c>
      <c r="K345" s="95">
        <v>0</v>
      </c>
      <c r="L345" s="28" t="s">
        <v>747</v>
      </c>
      <c r="M345" s="28" t="s">
        <v>747</v>
      </c>
      <c r="N345" s="95" t="s">
        <v>14325</v>
      </c>
      <c r="O345" s="28" t="s">
        <v>7984</v>
      </c>
      <c r="P345" s="95"/>
      <c r="Q345" s="95"/>
      <c r="R345" s="95"/>
      <c r="S345" s="95">
        <f t="shared" si="38"/>
        <v>1</v>
      </c>
      <c r="T345" s="95"/>
      <c r="U345" s="95" t="str">
        <f t="shared" si="39"/>
        <v>PMGD</v>
      </c>
      <c r="V345" s="95"/>
      <c r="W345" s="95"/>
      <c r="X345" s="95"/>
      <c r="Y345" s="95"/>
      <c r="Z345" s="95"/>
      <c r="AA345" s="95" t="str">
        <f t="shared" si="37"/>
        <v>FRONTEL</v>
      </c>
    </row>
    <row r="346" spans="1:27" x14ac:dyDescent="0.2">
      <c r="A346" s="19">
        <f t="shared" si="35"/>
        <v>1</v>
      </c>
      <c r="B346" s="95">
        <f t="shared" si="36"/>
        <v>342</v>
      </c>
      <c r="C346" s="95" t="s">
        <v>14324</v>
      </c>
      <c r="D346" s="28" t="s">
        <v>14325</v>
      </c>
      <c r="E346" s="28" t="s">
        <v>14327</v>
      </c>
      <c r="F346" s="182">
        <v>1</v>
      </c>
      <c r="G346" s="95" t="s">
        <v>8345</v>
      </c>
      <c r="H346" s="199">
        <f>VLOOKUP(G346,BARRAS!$C$5:$E$553,2,0)</f>
        <v>2089998780232</v>
      </c>
      <c r="I346" s="95">
        <v>0</v>
      </c>
      <c r="J346" s="204">
        <v>0</v>
      </c>
      <c r="K346" s="95">
        <v>0</v>
      </c>
      <c r="L346" s="28" t="s">
        <v>747</v>
      </c>
      <c r="M346" s="28" t="s">
        <v>747</v>
      </c>
      <c r="N346" s="95" t="s">
        <v>14325</v>
      </c>
      <c r="O346" s="28" t="s">
        <v>7984</v>
      </c>
      <c r="P346" s="95"/>
      <c r="Q346" s="95"/>
      <c r="R346" s="95"/>
      <c r="S346" s="95">
        <f t="shared" si="38"/>
        <v>1</v>
      </c>
      <c r="T346" s="28" t="s">
        <v>14385</v>
      </c>
      <c r="U346" s="95" t="str">
        <f t="shared" si="39"/>
        <v>PMGD</v>
      </c>
      <c r="V346" s="95"/>
      <c r="W346" s="95"/>
      <c r="X346" s="95"/>
      <c r="Y346" s="95"/>
      <c r="Z346" s="95"/>
      <c r="AA346" s="95" t="str">
        <f t="shared" si="37"/>
        <v>FRONTEL</v>
      </c>
    </row>
    <row r="347" spans="1:27" x14ac:dyDescent="0.2">
      <c r="A347" s="19">
        <f t="shared" si="35"/>
        <v>1</v>
      </c>
      <c r="B347" s="95">
        <f t="shared" si="36"/>
        <v>343</v>
      </c>
      <c r="C347" s="28" t="s">
        <v>14364</v>
      </c>
      <c r="D347" s="28" t="s">
        <v>12351</v>
      </c>
      <c r="E347" s="95" t="s">
        <v>2628</v>
      </c>
      <c r="F347" s="182">
        <v>0</v>
      </c>
      <c r="G347" s="28" t="s">
        <v>8345</v>
      </c>
      <c r="H347" s="199">
        <f>VLOOKUP(G347,BARRAS!$C$5:$E$553,2,0)</f>
        <v>2089998780232</v>
      </c>
      <c r="I347" s="95">
        <v>50012</v>
      </c>
      <c r="J347" s="204">
        <v>0</v>
      </c>
      <c r="K347" s="95">
        <v>1</v>
      </c>
      <c r="L347" s="28" t="s">
        <v>12347</v>
      </c>
      <c r="M347" s="28" t="s">
        <v>12347</v>
      </c>
      <c r="N347" s="95" t="s">
        <v>12352</v>
      </c>
      <c r="O347" s="95"/>
      <c r="P347" s="95"/>
      <c r="Q347" s="95"/>
      <c r="R347" s="95"/>
      <c r="S347" s="95">
        <f t="shared" si="38"/>
        <v>0</v>
      </c>
      <c r="T347" s="95"/>
      <c r="U347" s="95" t="str">
        <f t="shared" si="39"/>
        <v/>
      </c>
      <c r="V347" s="95"/>
      <c r="W347" s="95"/>
      <c r="X347" s="95"/>
      <c r="Y347" s="95"/>
      <c r="Z347" s="95"/>
      <c r="AA347" s="95">
        <f t="shared" si="37"/>
        <v>0</v>
      </c>
    </row>
    <row r="348" spans="1:27" x14ac:dyDescent="0.2">
      <c r="A348" s="19">
        <f t="shared" si="35"/>
        <v>1</v>
      </c>
      <c r="B348" s="95">
        <f t="shared" si="36"/>
        <v>344</v>
      </c>
      <c r="C348" s="213" t="s">
        <v>14361</v>
      </c>
      <c r="D348" s="213" t="s">
        <v>1304</v>
      </c>
      <c r="E348" s="194" t="s">
        <v>14362</v>
      </c>
      <c r="F348" s="182">
        <v>1</v>
      </c>
      <c r="G348" s="95" t="s">
        <v>8345</v>
      </c>
      <c r="H348" s="199">
        <f>VLOOKUP(G348,BARRAS!$C$5:$E$553,2,0)</f>
        <v>2089998780232</v>
      </c>
      <c r="I348" s="95">
        <v>0</v>
      </c>
      <c r="J348" s="204">
        <v>0</v>
      </c>
      <c r="K348" s="95">
        <v>1</v>
      </c>
      <c r="L348" s="95" t="s">
        <v>492</v>
      </c>
      <c r="M348" s="95" t="s">
        <v>492</v>
      </c>
      <c r="N348" s="95" t="s">
        <v>12352</v>
      </c>
      <c r="O348" s="95"/>
      <c r="P348" s="95"/>
      <c r="Q348" s="95"/>
      <c r="R348" s="95" t="str">
        <f>IF(L348="R",VLOOKUP(G348,BARRAS!$C$5:$E$233,3,0),IF(L348="L",VLOOKUP(G348,BARRAS!$C$5:$E$233,3,0),""))</f>
        <v/>
      </c>
      <c r="S348" s="95">
        <f t="shared" si="38"/>
        <v>0</v>
      </c>
      <c r="T348" s="95"/>
      <c r="U348" s="95" t="str">
        <f t="shared" si="39"/>
        <v/>
      </c>
      <c r="V348" s="95"/>
      <c r="W348" s="95"/>
      <c r="X348" s="95"/>
      <c r="Y348" s="95"/>
      <c r="Z348" s="95"/>
      <c r="AA348" s="95">
        <f t="shared" si="37"/>
        <v>0</v>
      </c>
    </row>
    <row r="349" spans="1:27" x14ac:dyDescent="0.2">
      <c r="A349" s="19">
        <f t="shared" si="35"/>
        <v>1</v>
      </c>
      <c r="B349" s="95">
        <f t="shared" si="36"/>
        <v>345</v>
      </c>
      <c r="C349" s="95" t="s">
        <v>8925</v>
      </c>
      <c r="D349" s="28" t="s">
        <v>543</v>
      </c>
      <c r="E349" s="95" t="s">
        <v>8953</v>
      </c>
      <c r="F349" s="182">
        <v>1</v>
      </c>
      <c r="G349" s="95" t="s">
        <v>1936</v>
      </c>
      <c r="H349" s="199">
        <f>VLOOKUP(G349,BARRAS!$C$5:$E$553,2,0)</f>
        <v>2109998680232</v>
      </c>
      <c r="I349" s="95">
        <v>0</v>
      </c>
      <c r="J349" s="204">
        <v>0</v>
      </c>
      <c r="K349" s="95">
        <v>0</v>
      </c>
      <c r="L349" s="95" t="s">
        <v>8423</v>
      </c>
      <c r="M349" s="95" t="s">
        <v>8423</v>
      </c>
      <c r="N349" s="95" t="s">
        <v>543</v>
      </c>
      <c r="O349" s="95" t="s">
        <v>8091</v>
      </c>
      <c r="P349" s="95"/>
      <c r="Q349" s="95"/>
      <c r="R349" s="95" t="str">
        <f>IF(L349="R",VLOOKUP(G349,BARRAS!$C$5:$E$233,3,0),IF(L349="L",VLOOKUP(G349,BARRAS!$C$5:$E$233,3,0),""))</f>
        <v/>
      </c>
      <c r="S349" s="95">
        <f t="shared" si="38"/>
        <v>0</v>
      </c>
      <c r="T349" s="95"/>
      <c r="U349" s="95" t="str">
        <f t="shared" si="39"/>
        <v/>
      </c>
      <c r="V349" s="95" t="s">
        <v>8091</v>
      </c>
      <c r="W349" s="95"/>
      <c r="X349" s="95"/>
      <c r="Y349" s="95" t="str">
        <f>+IF(P349="","No","Sí")</f>
        <v>No</v>
      </c>
      <c r="Z349" s="95">
        <v>0</v>
      </c>
      <c r="AA349" s="95" t="str">
        <f t="shared" si="37"/>
        <v>SAESA</v>
      </c>
    </row>
    <row r="350" spans="1:27" x14ac:dyDescent="0.2">
      <c r="A350" s="19">
        <f t="shared" si="35"/>
        <v>1</v>
      </c>
      <c r="B350" s="95">
        <f t="shared" si="36"/>
        <v>346</v>
      </c>
      <c r="C350" s="95" t="s">
        <v>8929</v>
      </c>
      <c r="D350" s="28" t="s">
        <v>8365</v>
      </c>
      <c r="E350" s="95" t="s">
        <v>8965</v>
      </c>
      <c r="F350" s="182">
        <v>1</v>
      </c>
      <c r="G350" s="95" t="s">
        <v>1936</v>
      </c>
      <c r="H350" s="199">
        <f>VLOOKUP(G350,BARRAS!$C$5:$E$553,2,0)</f>
        <v>2109998680232</v>
      </c>
      <c r="I350" s="95">
        <v>0</v>
      </c>
      <c r="J350" s="204">
        <v>0</v>
      </c>
      <c r="K350" s="95">
        <v>0</v>
      </c>
      <c r="L350" s="95" t="s">
        <v>8423</v>
      </c>
      <c r="M350" s="95" t="s">
        <v>8423</v>
      </c>
      <c r="N350" s="95" t="s">
        <v>8365</v>
      </c>
      <c r="O350" s="95" t="s">
        <v>8091</v>
      </c>
      <c r="P350" s="95"/>
      <c r="Q350" s="95"/>
      <c r="R350" s="95" t="str">
        <f>IF(L350="R",VLOOKUP(G350,BARRAS!$C$5:$E$233,3,0),IF(L350="L",VLOOKUP(G350,BARRAS!$C$5:$E$233,3,0),""))</f>
        <v/>
      </c>
      <c r="S350" s="95">
        <f t="shared" si="38"/>
        <v>0</v>
      </c>
      <c r="T350" s="95"/>
      <c r="U350" s="95" t="str">
        <f t="shared" si="39"/>
        <v/>
      </c>
      <c r="V350" s="95" t="s">
        <v>8091</v>
      </c>
      <c r="W350" s="95"/>
      <c r="X350" s="95"/>
      <c r="Y350" s="95" t="str">
        <f>+IF(P350="","No","Sí")</f>
        <v>No</v>
      </c>
      <c r="Z350" s="95">
        <v>0</v>
      </c>
      <c r="AA350" s="95" t="str">
        <f t="shared" si="37"/>
        <v>SAESA</v>
      </c>
    </row>
    <row r="351" spans="1:27" x14ac:dyDescent="0.2">
      <c r="A351" s="19">
        <f t="shared" si="35"/>
        <v>1</v>
      </c>
      <c r="B351" s="95">
        <f t="shared" si="36"/>
        <v>347</v>
      </c>
      <c r="C351" s="95" t="s">
        <v>8547</v>
      </c>
      <c r="D351" s="28" t="s">
        <v>8365</v>
      </c>
      <c r="E351" s="95" t="s">
        <v>8556</v>
      </c>
      <c r="F351" s="182">
        <v>1</v>
      </c>
      <c r="G351" s="95" t="s">
        <v>1936</v>
      </c>
      <c r="H351" s="199">
        <f>VLOOKUP(G351,BARRAS!$C$5:$E$553,2,0)</f>
        <v>2109998680232</v>
      </c>
      <c r="I351" s="95">
        <v>0</v>
      </c>
      <c r="J351" s="204">
        <v>0</v>
      </c>
      <c r="K351" s="95">
        <v>0</v>
      </c>
      <c r="L351" s="95" t="s">
        <v>8423</v>
      </c>
      <c r="M351" s="95" t="s">
        <v>8423</v>
      </c>
      <c r="N351" s="95" t="s">
        <v>8365</v>
      </c>
      <c r="O351" s="95" t="s">
        <v>8091</v>
      </c>
      <c r="P351" s="95"/>
      <c r="Q351" s="95" t="str">
        <f>IF(L351="R","R",IF(L351="L","L",""))</f>
        <v/>
      </c>
      <c r="R351" s="95" t="str">
        <f>IF(L351="R",VLOOKUP(G351,BARRAS!$C$5:$E$233,3,0),IF(L351="L",VLOOKUP(G351,BARRAS!$C$5:$E$233,3,0),""))</f>
        <v/>
      </c>
      <c r="S351" s="95">
        <f t="shared" si="38"/>
        <v>0</v>
      </c>
      <c r="T351" s="95"/>
      <c r="U351" s="95" t="str">
        <f t="shared" si="39"/>
        <v/>
      </c>
      <c r="V351" s="95" t="s">
        <v>8091</v>
      </c>
      <c r="W351" s="95"/>
      <c r="X351" s="95" t="s">
        <v>8692</v>
      </c>
      <c r="Y351" s="95" t="str">
        <f>+IF(P351="","No","Sí")</f>
        <v>No</v>
      </c>
      <c r="Z351" s="95">
        <v>0</v>
      </c>
      <c r="AA351" s="95" t="str">
        <f t="shared" si="37"/>
        <v>SAESA</v>
      </c>
    </row>
    <row r="352" spans="1:27" x14ac:dyDescent="0.2">
      <c r="A352" s="19">
        <f t="shared" si="35"/>
        <v>1</v>
      </c>
      <c r="B352" s="95">
        <f t="shared" si="36"/>
        <v>348</v>
      </c>
      <c r="C352" s="95" t="s">
        <v>12625</v>
      </c>
      <c r="D352" s="28" t="s">
        <v>3079</v>
      </c>
      <c r="E352" s="95" t="s">
        <v>12503</v>
      </c>
      <c r="F352" s="182">
        <v>1</v>
      </c>
      <c r="G352" s="95" t="s">
        <v>1936</v>
      </c>
      <c r="H352" s="199">
        <f>VLOOKUP(G352,BARRAS!$C$5:$E$553,2,0)</f>
        <v>2109998680232</v>
      </c>
      <c r="I352" s="95">
        <v>0</v>
      </c>
      <c r="J352" s="204">
        <v>0</v>
      </c>
      <c r="K352" s="95">
        <v>0</v>
      </c>
      <c r="L352" s="95" t="s">
        <v>8423</v>
      </c>
      <c r="M352" s="95" t="s">
        <v>8423</v>
      </c>
      <c r="N352" s="95" t="s">
        <v>9178</v>
      </c>
      <c r="O352" s="95"/>
      <c r="P352" s="95" t="s">
        <v>9971</v>
      </c>
      <c r="Q352" s="95"/>
      <c r="R352" s="95" t="str">
        <f>IF(L352="R",VLOOKUP(G352,BARRAS!$C$5:$E$233,3,0),IF(L352="L",VLOOKUP(G352,BARRAS!$C$5:$E$233,3,0),""))</f>
        <v/>
      </c>
      <c r="S352" s="95">
        <f t="shared" si="38"/>
        <v>0</v>
      </c>
      <c r="T352" s="95"/>
      <c r="U352" s="95" t="str">
        <f t="shared" si="39"/>
        <v/>
      </c>
      <c r="V352" s="95"/>
      <c r="W352" s="95"/>
      <c r="X352" s="95"/>
      <c r="Y352" s="95"/>
      <c r="Z352" s="95"/>
      <c r="AA352" s="95" t="str">
        <f t="shared" si="37"/>
        <v>ENEL_DISTRIBUCION</v>
      </c>
    </row>
    <row r="353" spans="1:27" x14ac:dyDescent="0.2">
      <c r="A353" s="19">
        <f t="shared" si="35"/>
        <v>1</v>
      </c>
      <c r="B353" s="95">
        <f t="shared" si="36"/>
        <v>349</v>
      </c>
      <c r="C353" s="95" t="s">
        <v>9082</v>
      </c>
      <c r="D353" s="28" t="s">
        <v>12122</v>
      </c>
      <c r="E353" s="95" t="s">
        <v>8968</v>
      </c>
      <c r="F353" s="182">
        <v>1</v>
      </c>
      <c r="G353" s="95" t="s">
        <v>1936</v>
      </c>
      <c r="H353" s="199">
        <f>VLOOKUP(G353,BARRAS!$C$5:$E$553,2,0)</f>
        <v>2109998680232</v>
      </c>
      <c r="I353" s="95">
        <v>0</v>
      </c>
      <c r="J353" s="204">
        <v>0</v>
      </c>
      <c r="K353" s="95">
        <v>0</v>
      </c>
      <c r="L353" s="95" t="s">
        <v>8423</v>
      </c>
      <c r="M353" s="95" t="s">
        <v>8423</v>
      </c>
      <c r="N353" s="95" t="s">
        <v>12122</v>
      </c>
      <c r="O353" s="95" t="s">
        <v>8091</v>
      </c>
      <c r="P353" s="95"/>
      <c r="Q353" s="95"/>
      <c r="R353" s="95" t="str">
        <f>IF(L353="R",VLOOKUP(G353,BARRAS!$C$5:$E$233,3,0),IF(L353="L",VLOOKUP(G353,BARRAS!$C$5:$E$233,3,0),""))</f>
        <v/>
      </c>
      <c r="S353" s="95">
        <f t="shared" si="38"/>
        <v>0</v>
      </c>
      <c r="T353" s="95"/>
      <c r="U353" s="95" t="str">
        <f t="shared" si="39"/>
        <v/>
      </c>
      <c r="V353" s="95" t="s">
        <v>8091</v>
      </c>
      <c r="W353" s="95"/>
      <c r="X353" s="95"/>
      <c r="Y353" s="95" t="str">
        <f>+IF(P353="","No","Sí")</f>
        <v>No</v>
      </c>
      <c r="Z353" s="95">
        <v>0</v>
      </c>
      <c r="AA353" s="95" t="str">
        <f t="shared" si="37"/>
        <v>SAESA</v>
      </c>
    </row>
    <row r="354" spans="1:27" x14ac:dyDescent="0.2">
      <c r="A354" s="19">
        <f t="shared" si="35"/>
        <v>1</v>
      </c>
      <c r="B354" s="95">
        <f t="shared" si="36"/>
        <v>350</v>
      </c>
      <c r="C354" s="95" t="s">
        <v>8905</v>
      </c>
      <c r="D354" s="28" t="s">
        <v>8365</v>
      </c>
      <c r="E354" s="95" t="s">
        <v>8906</v>
      </c>
      <c r="F354" s="182">
        <v>1</v>
      </c>
      <c r="G354" s="95" t="s">
        <v>1936</v>
      </c>
      <c r="H354" s="199">
        <f>VLOOKUP(G354,BARRAS!$C$5:$E$553,2,0)</f>
        <v>2109998680232</v>
      </c>
      <c r="I354" s="95">
        <v>0</v>
      </c>
      <c r="J354" s="204">
        <v>0</v>
      </c>
      <c r="K354" s="95">
        <v>0</v>
      </c>
      <c r="L354" s="95" t="s">
        <v>8423</v>
      </c>
      <c r="M354" s="95" t="s">
        <v>8423</v>
      </c>
      <c r="N354" s="95" t="s">
        <v>8365</v>
      </c>
      <c r="O354" s="95" t="s">
        <v>8091</v>
      </c>
      <c r="P354" s="95"/>
      <c r="Q354" s="95"/>
      <c r="R354" s="95" t="str">
        <f>IF(L354="R",VLOOKUP(G354,BARRAS!$C$5:$E$233,3,0),IF(L354="L",VLOOKUP(G354,BARRAS!$C$5:$E$233,3,0),""))</f>
        <v/>
      </c>
      <c r="S354" s="95">
        <f t="shared" si="38"/>
        <v>0</v>
      </c>
      <c r="T354" s="95"/>
      <c r="U354" s="95" t="str">
        <f t="shared" si="39"/>
        <v/>
      </c>
      <c r="V354" s="95" t="s">
        <v>8091</v>
      </c>
      <c r="W354" s="95"/>
      <c r="X354" s="95" t="s">
        <v>8906</v>
      </c>
      <c r="Y354" s="95" t="str">
        <f>+IF(P354="","No","Sí")</f>
        <v>No</v>
      </c>
      <c r="Z354" s="95">
        <v>0</v>
      </c>
      <c r="AA354" s="95" t="str">
        <f t="shared" si="37"/>
        <v>SAESA</v>
      </c>
    </row>
    <row r="355" spans="1:27" x14ac:dyDescent="0.2">
      <c r="A355" s="19">
        <f t="shared" si="35"/>
        <v>1</v>
      </c>
      <c r="B355" s="95">
        <f t="shared" si="36"/>
        <v>351</v>
      </c>
      <c r="C355" s="95" t="s">
        <v>8902</v>
      </c>
      <c r="D355" s="28" t="s">
        <v>12122</v>
      </c>
      <c r="E355" s="95" t="s">
        <v>8902</v>
      </c>
      <c r="F355" s="182">
        <v>1</v>
      </c>
      <c r="G355" s="95" t="s">
        <v>1936</v>
      </c>
      <c r="H355" s="199">
        <f>VLOOKUP(G355,BARRAS!$C$5:$E$553,2,0)</f>
        <v>2109998680232</v>
      </c>
      <c r="I355" s="95">
        <v>0</v>
      </c>
      <c r="J355" s="204">
        <v>0</v>
      </c>
      <c r="K355" s="95">
        <v>0</v>
      </c>
      <c r="L355" s="95" t="s">
        <v>8423</v>
      </c>
      <c r="M355" s="95" t="s">
        <v>8423</v>
      </c>
      <c r="N355" s="28" t="s">
        <v>12122</v>
      </c>
      <c r="O355" s="95" t="s">
        <v>8091</v>
      </c>
      <c r="P355" s="95"/>
      <c r="Q355" s="95"/>
      <c r="R355" s="95" t="str">
        <f>IF(L355="R",VLOOKUP(G355,BARRAS!$C$5:$E$233,3,0),IF(L355="L",VLOOKUP(G355,BARRAS!$C$5:$E$233,3,0),""))</f>
        <v/>
      </c>
      <c r="S355" s="95">
        <f t="shared" si="38"/>
        <v>0</v>
      </c>
      <c r="T355" s="95"/>
      <c r="U355" s="95" t="str">
        <f t="shared" si="39"/>
        <v/>
      </c>
      <c r="V355" s="95" t="s">
        <v>8091</v>
      </c>
      <c r="W355" s="95"/>
      <c r="X355" s="95" t="s">
        <v>8902</v>
      </c>
      <c r="Y355" s="95" t="str">
        <f>+IF(P355="","No","Sí")</f>
        <v>No</v>
      </c>
      <c r="Z355" s="95">
        <v>0</v>
      </c>
      <c r="AA355" s="95" t="str">
        <f t="shared" si="37"/>
        <v>SAESA</v>
      </c>
    </row>
    <row r="356" spans="1:27" x14ac:dyDescent="0.2">
      <c r="A356" s="19">
        <f t="shared" si="35"/>
        <v>1</v>
      </c>
      <c r="B356" s="95">
        <f t="shared" si="36"/>
        <v>352</v>
      </c>
      <c r="C356" s="95" t="s">
        <v>13723</v>
      </c>
      <c r="D356" s="28" t="s">
        <v>545</v>
      </c>
      <c r="E356" s="95" t="s">
        <v>13724</v>
      </c>
      <c r="F356" s="182">
        <v>1</v>
      </c>
      <c r="G356" s="95" t="s">
        <v>1936</v>
      </c>
      <c r="H356" s="199">
        <f>VLOOKUP(G356,BARRAS!$C$5:$E$553,2,0)</f>
        <v>2109998680232</v>
      </c>
      <c r="I356" s="95">
        <v>0</v>
      </c>
      <c r="J356" s="204">
        <v>0</v>
      </c>
      <c r="K356" s="95">
        <v>0</v>
      </c>
      <c r="L356" s="95" t="s">
        <v>8423</v>
      </c>
      <c r="M356" s="95" t="s">
        <v>8423</v>
      </c>
      <c r="N356" s="95" t="s">
        <v>545</v>
      </c>
      <c r="O356" s="95" t="s">
        <v>8091</v>
      </c>
      <c r="P356" s="95"/>
      <c r="Q356" s="95"/>
      <c r="R356" s="95"/>
      <c r="S356" s="95">
        <f t="shared" si="38"/>
        <v>0</v>
      </c>
      <c r="T356" s="95"/>
      <c r="U356" s="95" t="str">
        <f t="shared" si="39"/>
        <v/>
      </c>
      <c r="V356" s="95"/>
      <c r="W356" s="95"/>
      <c r="X356" s="95"/>
      <c r="Y356" s="95"/>
      <c r="Z356" s="95"/>
      <c r="AA356" s="95" t="str">
        <f t="shared" si="37"/>
        <v>SAESA</v>
      </c>
    </row>
    <row r="357" spans="1:27" x14ac:dyDescent="0.2">
      <c r="A357" s="19">
        <f t="shared" si="35"/>
        <v>1</v>
      </c>
      <c r="B357" s="95">
        <f t="shared" si="36"/>
        <v>353</v>
      </c>
      <c r="C357" s="28" t="s">
        <v>14019</v>
      </c>
      <c r="D357" s="95" t="s">
        <v>8241</v>
      </c>
      <c r="E357" s="95" t="s">
        <v>13363</v>
      </c>
      <c r="F357" s="182">
        <v>1</v>
      </c>
      <c r="G357" s="95" t="s">
        <v>1936</v>
      </c>
      <c r="H357" s="199">
        <f>VLOOKUP(G357,BARRAS!$C$5:$E$553,2,0)</f>
        <v>2109998680232</v>
      </c>
      <c r="I357" s="95">
        <v>0</v>
      </c>
      <c r="J357" s="204">
        <v>0</v>
      </c>
      <c r="K357" s="95">
        <v>0</v>
      </c>
      <c r="L357" s="95" t="s">
        <v>489</v>
      </c>
      <c r="M357" s="95" t="s">
        <v>489</v>
      </c>
      <c r="N357" s="95" t="s">
        <v>8241</v>
      </c>
      <c r="O357" s="95" t="s">
        <v>8091</v>
      </c>
      <c r="P357" s="95"/>
      <c r="Q357" s="95"/>
      <c r="R357" s="95"/>
      <c r="S357" s="95">
        <f t="shared" si="38"/>
        <v>0</v>
      </c>
      <c r="T357" s="95"/>
      <c r="U357" s="95" t="str">
        <f t="shared" si="39"/>
        <v/>
      </c>
      <c r="V357" s="95"/>
      <c r="W357" s="95"/>
      <c r="X357" s="95"/>
      <c r="Y357" s="95"/>
      <c r="Z357" s="95"/>
      <c r="AA357" s="95" t="str">
        <f t="shared" si="37"/>
        <v>SAESA</v>
      </c>
    </row>
    <row r="358" spans="1:27" x14ac:dyDescent="0.2">
      <c r="A358" s="19">
        <f t="shared" si="35"/>
        <v>1</v>
      </c>
      <c r="B358" s="95">
        <f t="shared" si="36"/>
        <v>354</v>
      </c>
      <c r="C358" s="95" t="s">
        <v>8107</v>
      </c>
      <c r="D358" s="28" t="s">
        <v>8088</v>
      </c>
      <c r="E358" s="95" t="s">
        <v>8091</v>
      </c>
      <c r="F358" s="182">
        <v>1</v>
      </c>
      <c r="G358" s="95" t="s">
        <v>1936</v>
      </c>
      <c r="H358" s="199">
        <f>VLOOKUP(G358,BARRAS!$C$5:$E$553,2,0)</f>
        <v>2109998680232</v>
      </c>
      <c r="I358" s="95">
        <v>0</v>
      </c>
      <c r="J358" s="204">
        <v>1</v>
      </c>
      <c r="K358" s="95">
        <v>0</v>
      </c>
      <c r="L358" s="95" t="s">
        <v>489</v>
      </c>
      <c r="M358" s="95" t="s">
        <v>489</v>
      </c>
      <c r="N358" s="95" t="s">
        <v>9178</v>
      </c>
      <c r="O358" s="95"/>
      <c r="P358" s="95" t="s">
        <v>8091</v>
      </c>
      <c r="Q358" s="95" t="str">
        <f>IF(L358="R","R",IF(L358="L","L",""))</f>
        <v>R</v>
      </c>
      <c r="R358" s="95" t="str">
        <f>IF(L358="R",VLOOKUP(G358,BARRAS!$C$5:$E$233,3,0),IF(L358="L",VLOOKUP(G358,BARRAS!$C$5:$E$233,3,0),""))</f>
        <v>S6</v>
      </c>
      <c r="S358" s="95">
        <f t="shared" si="38"/>
        <v>0</v>
      </c>
      <c r="T358" s="95"/>
      <c r="U358" s="95" t="str">
        <f t="shared" si="39"/>
        <v/>
      </c>
      <c r="V358" s="95">
        <v>0</v>
      </c>
      <c r="W358" s="95"/>
      <c r="X358" s="95"/>
      <c r="Y358" s="95" t="str">
        <f>+IF(P358="","No","Sí")</f>
        <v>Sí</v>
      </c>
      <c r="Z358" s="95">
        <v>0</v>
      </c>
      <c r="AA358" s="95" t="str">
        <f t="shared" si="37"/>
        <v>SAESA</v>
      </c>
    </row>
    <row r="359" spans="1:27" x14ac:dyDescent="0.2">
      <c r="A359" s="19">
        <f t="shared" si="35"/>
        <v>1</v>
      </c>
      <c r="B359" s="95">
        <f t="shared" si="36"/>
        <v>355</v>
      </c>
      <c r="C359" s="95" t="s">
        <v>8108</v>
      </c>
      <c r="D359" s="28" t="s">
        <v>8089</v>
      </c>
      <c r="E359" s="95" t="s">
        <v>8091</v>
      </c>
      <c r="F359" s="182">
        <v>1</v>
      </c>
      <c r="G359" s="95" t="s">
        <v>1936</v>
      </c>
      <c r="H359" s="199">
        <f>VLOOKUP(G359,BARRAS!$C$5:$E$553,2,0)</f>
        <v>2109998680232</v>
      </c>
      <c r="I359" s="95">
        <v>0</v>
      </c>
      <c r="J359" s="204">
        <v>1</v>
      </c>
      <c r="K359" s="95">
        <v>0</v>
      </c>
      <c r="L359" s="95" t="s">
        <v>489</v>
      </c>
      <c r="M359" s="95" t="s">
        <v>489</v>
      </c>
      <c r="N359" s="95" t="s">
        <v>9178</v>
      </c>
      <c r="O359" s="95"/>
      <c r="P359" s="95" t="s">
        <v>8091</v>
      </c>
      <c r="Q359" s="95" t="str">
        <f>IF(L359="R","R",IF(L359="L","L",""))</f>
        <v>R</v>
      </c>
      <c r="R359" s="95" t="str">
        <f>IF(L359="R",VLOOKUP(G359,BARRAS!$C$5:$E$233,3,0),IF(L359="L",VLOOKUP(G359,BARRAS!$C$5:$E$233,3,0),""))</f>
        <v>S6</v>
      </c>
      <c r="S359" s="95">
        <f t="shared" si="38"/>
        <v>0</v>
      </c>
      <c r="T359" s="95"/>
      <c r="U359" s="95" t="str">
        <f t="shared" si="39"/>
        <v/>
      </c>
      <c r="V359" s="95">
        <v>0</v>
      </c>
      <c r="W359" s="95"/>
      <c r="X359" s="95"/>
      <c r="Y359" s="95" t="str">
        <f>+IF(P359="","No","Sí")</f>
        <v>Sí</v>
      </c>
      <c r="Z359" s="95">
        <v>0</v>
      </c>
      <c r="AA359" s="95" t="str">
        <f t="shared" si="37"/>
        <v>SAESA</v>
      </c>
    </row>
    <row r="360" spans="1:27" x14ac:dyDescent="0.2">
      <c r="A360" s="19">
        <f t="shared" si="35"/>
        <v>1</v>
      </c>
      <c r="B360" s="95">
        <f t="shared" si="36"/>
        <v>356</v>
      </c>
      <c r="C360" s="95" t="s">
        <v>8109</v>
      </c>
      <c r="D360" s="28" t="s">
        <v>8090</v>
      </c>
      <c r="E360" s="95" t="s">
        <v>8091</v>
      </c>
      <c r="F360" s="182">
        <v>1</v>
      </c>
      <c r="G360" s="95" t="s">
        <v>1936</v>
      </c>
      <c r="H360" s="199">
        <f>VLOOKUP(G360,BARRAS!$C$5:$E$553,2,0)</f>
        <v>2109998680232</v>
      </c>
      <c r="I360" s="95">
        <v>0</v>
      </c>
      <c r="J360" s="204">
        <v>1</v>
      </c>
      <c r="K360" s="95">
        <v>0</v>
      </c>
      <c r="L360" s="95" t="s">
        <v>489</v>
      </c>
      <c r="M360" s="95" t="s">
        <v>489</v>
      </c>
      <c r="N360" s="95" t="s">
        <v>9178</v>
      </c>
      <c r="O360" s="95"/>
      <c r="P360" s="95" t="s">
        <v>8091</v>
      </c>
      <c r="Q360" s="95" t="str">
        <f>IF(L360="R","R",IF(L360="L","L",""))</f>
        <v>R</v>
      </c>
      <c r="R360" s="95" t="str">
        <f>IF(L360="R",VLOOKUP(G360,BARRAS!$C$5:$E$233,3,0),IF(L360="L",VLOOKUP(G360,BARRAS!$C$5:$E$233,3,0),""))</f>
        <v>S6</v>
      </c>
      <c r="S360" s="95">
        <f t="shared" si="38"/>
        <v>0</v>
      </c>
      <c r="T360" s="95"/>
      <c r="U360" s="95" t="str">
        <f t="shared" si="39"/>
        <v/>
      </c>
      <c r="V360" s="95">
        <v>0</v>
      </c>
      <c r="W360" s="95"/>
      <c r="X360" s="95"/>
      <c r="Y360" s="95" t="str">
        <f>+IF(P360="","No","Sí")</f>
        <v>Sí</v>
      </c>
      <c r="Z360" s="95">
        <v>0</v>
      </c>
      <c r="AA360" s="95" t="str">
        <f t="shared" si="37"/>
        <v>SAESA</v>
      </c>
    </row>
    <row r="361" spans="1:27" x14ac:dyDescent="0.2">
      <c r="A361" s="19">
        <f t="shared" si="35"/>
        <v>1</v>
      </c>
      <c r="B361" s="95">
        <f t="shared" si="36"/>
        <v>357</v>
      </c>
      <c r="C361" s="194" t="s">
        <v>11909</v>
      </c>
      <c r="D361" s="213" t="s">
        <v>1304</v>
      </c>
      <c r="E361" s="194" t="s">
        <v>1942</v>
      </c>
      <c r="F361" s="182">
        <v>1</v>
      </c>
      <c r="G361" s="95" t="s">
        <v>1936</v>
      </c>
      <c r="H361" s="199">
        <f>VLOOKUP(G361,BARRAS!$C$5:$E$553,2,0)</f>
        <v>2109998680232</v>
      </c>
      <c r="I361" s="95">
        <v>0</v>
      </c>
      <c r="J361" s="204">
        <v>0</v>
      </c>
      <c r="K361" s="95">
        <v>0</v>
      </c>
      <c r="L361" s="95" t="s">
        <v>492</v>
      </c>
      <c r="M361" s="95" t="s">
        <v>492</v>
      </c>
      <c r="N361" s="95" t="s">
        <v>12352</v>
      </c>
      <c r="O361" s="95"/>
      <c r="P361" s="95"/>
      <c r="Q361" s="95"/>
      <c r="R361" s="95" t="str">
        <f>IF(L361="R",VLOOKUP(G361,BARRAS!$C$5:$E$233,3,0),IF(L361="L",VLOOKUP(G361,BARRAS!$C$5:$E$233,3,0),""))</f>
        <v/>
      </c>
      <c r="S361" s="95">
        <f t="shared" si="38"/>
        <v>0</v>
      </c>
      <c r="T361" s="95"/>
      <c r="U361" s="95" t="str">
        <f t="shared" si="39"/>
        <v/>
      </c>
      <c r="V361" s="95"/>
      <c r="W361" s="95"/>
      <c r="X361" s="95"/>
      <c r="Y361" s="95"/>
      <c r="Z361" s="95"/>
      <c r="AA361" s="95">
        <f t="shared" si="37"/>
        <v>0</v>
      </c>
    </row>
    <row r="362" spans="1:27" x14ac:dyDescent="0.2">
      <c r="A362" s="19">
        <f t="shared" si="35"/>
        <v>1</v>
      </c>
      <c r="B362" s="95">
        <f t="shared" si="36"/>
        <v>358</v>
      </c>
      <c r="C362" s="95" t="s">
        <v>10197</v>
      </c>
      <c r="D362" s="28" t="s">
        <v>8365</v>
      </c>
      <c r="E362" s="95" t="s">
        <v>12507</v>
      </c>
      <c r="F362" s="182">
        <v>1</v>
      </c>
      <c r="G362" s="95" t="s">
        <v>1538</v>
      </c>
      <c r="H362" s="199">
        <f>VLOOKUP(G362,BARRAS!$C$5:$E$553,2,0)</f>
        <v>2089998630132</v>
      </c>
      <c r="I362" s="95">
        <v>0</v>
      </c>
      <c r="J362" s="204">
        <v>0</v>
      </c>
      <c r="K362" s="95">
        <v>0</v>
      </c>
      <c r="L362" s="95" t="s">
        <v>8423</v>
      </c>
      <c r="M362" s="95" t="s">
        <v>8423</v>
      </c>
      <c r="N362" s="28" t="s">
        <v>8365</v>
      </c>
      <c r="O362" s="95" t="s">
        <v>9972</v>
      </c>
      <c r="P362" s="95"/>
      <c r="Q362" s="95"/>
      <c r="R362" s="95" t="str">
        <f>IF(L362="R",VLOOKUP(G362,BARRAS!$C$5:$E$233,3,0),IF(L362="L",VLOOKUP(G362,BARRAS!$C$5:$E$233,3,0),""))</f>
        <v/>
      </c>
      <c r="S362" s="95">
        <f t="shared" si="38"/>
        <v>0</v>
      </c>
      <c r="T362" s="95"/>
      <c r="U362" s="95" t="str">
        <f t="shared" si="39"/>
        <v/>
      </c>
      <c r="V362" s="95"/>
      <c r="W362" s="95"/>
      <c r="X362" s="95"/>
      <c r="Y362" s="95"/>
      <c r="Z362" s="95"/>
      <c r="AA362" s="95" t="str">
        <f t="shared" si="37"/>
        <v>CGE</v>
      </c>
    </row>
    <row r="363" spans="1:27" x14ac:dyDescent="0.2">
      <c r="A363" s="19">
        <f t="shared" si="35"/>
        <v>1</v>
      </c>
      <c r="B363" s="95">
        <f t="shared" si="36"/>
        <v>359</v>
      </c>
      <c r="C363" s="95" t="s">
        <v>9926</v>
      </c>
      <c r="D363" s="28" t="s">
        <v>543</v>
      </c>
      <c r="E363" s="95" t="s">
        <v>12506</v>
      </c>
      <c r="F363" s="182">
        <v>1</v>
      </c>
      <c r="G363" s="95" t="s">
        <v>1538</v>
      </c>
      <c r="H363" s="199">
        <f>VLOOKUP(G363,BARRAS!$C$5:$E$553,2,0)</f>
        <v>2089998630132</v>
      </c>
      <c r="I363" s="95">
        <v>0</v>
      </c>
      <c r="J363" s="204">
        <v>0</v>
      </c>
      <c r="K363" s="95">
        <v>0</v>
      </c>
      <c r="L363" s="95" t="s">
        <v>8423</v>
      </c>
      <c r="M363" s="95" t="s">
        <v>8423</v>
      </c>
      <c r="N363" s="95" t="s">
        <v>543</v>
      </c>
      <c r="O363" s="95" t="s">
        <v>9972</v>
      </c>
      <c r="P363" s="95"/>
      <c r="Q363" s="95" t="s">
        <v>509</v>
      </c>
      <c r="R363" s="95" t="str">
        <f>IF(L363="R",VLOOKUP(G363,BARRAS!$C$5:$E$233,3,0),IF(L363="L",VLOOKUP(G363,BARRAS!$C$5:$E$233,3,0),""))</f>
        <v/>
      </c>
      <c r="S363" s="95">
        <f t="shared" si="38"/>
        <v>0</v>
      </c>
      <c r="T363" s="95"/>
      <c r="U363" s="95" t="str">
        <f t="shared" si="39"/>
        <v/>
      </c>
      <c r="V363" s="95"/>
      <c r="W363" s="95"/>
      <c r="X363" s="95"/>
      <c r="Y363" s="95"/>
      <c r="Z363" s="95"/>
      <c r="AA363" s="95" t="str">
        <f t="shared" si="37"/>
        <v>CGE</v>
      </c>
    </row>
    <row r="364" spans="1:27" x14ac:dyDescent="0.2">
      <c r="A364" s="19">
        <f t="shared" si="35"/>
        <v>1</v>
      </c>
      <c r="B364" s="95">
        <f t="shared" si="36"/>
        <v>360</v>
      </c>
      <c r="C364" s="95" t="s">
        <v>12312</v>
      </c>
      <c r="D364" s="28" t="s">
        <v>9294</v>
      </c>
      <c r="E364" s="95" t="s">
        <v>12508</v>
      </c>
      <c r="F364" s="182">
        <v>1</v>
      </c>
      <c r="G364" s="95" t="s">
        <v>1538</v>
      </c>
      <c r="H364" s="199">
        <f>VLOOKUP(G364,BARRAS!$C$5:$E$553,2,0)</f>
        <v>2089998630132</v>
      </c>
      <c r="I364" s="95">
        <v>0</v>
      </c>
      <c r="J364" s="204">
        <v>0</v>
      </c>
      <c r="K364" s="95">
        <v>0</v>
      </c>
      <c r="L364" s="95" t="s">
        <v>8423</v>
      </c>
      <c r="M364" s="95" t="s">
        <v>8423</v>
      </c>
      <c r="N364" s="95" t="s">
        <v>9294</v>
      </c>
      <c r="O364" s="95" t="s">
        <v>9972</v>
      </c>
      <c r="P364" s="95"/>
      <c r="Q364" s="95"/>
      <c r="R364" s="95" t="str">
        <f>IF(L364="R",VLOOKUP(G364,BARRAS!$C$5:$E$233,3,0),IF(L364="L",VLOOKUP(G364,BARRAS!$C$5:$E$233,3,0),""))</f>
        <v/>
      </c>
      <c r="S364" s="95">
        <f t="shared" si="38"/>
        <v>0</v>
      </c>
      <c r="T364" s="95"/>
      <c r="U364" s="95" t="str">
        <f t="shared" si="39"/>
        <v/>
      </c>
      <c r="V364" s="95"/>
      <c r="W364" s="95"/>
      <c r="X364" s="95"/>
      <c r="Y364" s="95"/>
      <c r="Z364" s="95"/>
      <c r="AA364" s="95" t="str">
        <f t="shared" si="37"/>
        <v>CGE</v>
      </c>
    </row>
    <row r="365" spans="1:27" x14ac:dyDescent="0.2">
      <c r="A365" s="19">
        <f t="shared" si="35"/>
        <v>1</v>
      </c>
      <c r="B365" s="95">
        <f t="shared" si="36"/>
        <v>361</v>
      </c>
      <c r="C365" s="95" t="s">
        <v>8317</v>
      </c>
      <c r="D365" s="28" t="s">
        <v>3038</v>
      </c>
      <c r="E365" s="95" t="s">
        <v>10039</v>
      </c>
      <c r="F365" s="182">
        <v>1</v>
      </c>
      <c r="G365" s="95" t="s">
        <v>1538</v>
      </c>
      <c r="H365" s="199">
        <f>VLOOKUP(G365,BARRAS!$C$5:$E$553,2,0)</f>
        <v>2089998630132</v>
      </c>
      <c r="I365" s="95">
        <v>0</v>
      </c>
      <c r="J365" s="204">
        <v>0</v>
      </c>
      <c r="K365" s="95">
        <v>0</v>
      </c>
      <c r="L365" s="95" t="s">
        <v>8423</v>
      </c>
      <c r="M365" s="95" t="s">
        <v>8423</v>
      </c>
      <c r="N365" s="95" t="s">
        <v>3038</v>
      </c>
      <c r="O365" s="95" t="s">
        <v>9972</v>
      </c>
      <c r="P365" s="95"/>
      <c r="Q365" s="95" t="s">
        <v>509</v>
      </c>
      <c r="R365" s="95" t="str">
        <f>IF(L365="R",VLOOKUP(G365,BARRAS!$C$5:$E$233,3,0),IF(L365="L",VLOOKUP(G365,BARRAS!$C$5:$E$233,3,0),""))</f>
        <v/>
      </c>
      <c r="S365" s="95">
        <f t="shared" si="38"/>
        <v>0</v>
      </c>
      <c r="T365" s="95"/>
      <c r="U365" s="95" t="str">
        <f t="shared" si="39"/>
        <v/>
      </c>
      <c r="V365" s="95"/>
      <c r="W365" s="95"/>
      <c r="X365" s="95">
        <v>0</v>
      </c>
      <c r="Y365" s="95"/>
      <c r="Z365" s="95"/>
      <c r="AA365" s="95" t="str">
        <f t="shared" si="37"/>
        <v>CGE</v>
      </c>
    </row>
    <row r="366" spans="1:27" x14ac:dyDescent="0.2">
      <c r="A366" s="19">
        <f t="shared" si="35"/>
        <v>1</v>
      </c>
      <c r="B366" s="95">
        <f t="shared" si="36"/>
        <v>362</v>
      </c>
      <c r="C366" s="95" t="s">
        <v>8576</v>
      </c>
      <c r="D366" s="28" t="s">
        <v>8365</v>
      </c>
      <c r="E366" s="95" t="s">
        <v>12504</v>
      </c>
      <c r="F366" s="182">
        <v>1</v>
      </c>
      <c r="G366" s="95" t="s">
        <v>1538</v>
      </c>
      <c r="H366" s="199">
        <f>VLOOKUP(G366,BARRAS!$C$5:$E$553,2,0)</f>
        <v>2089998630132</v>
      </c>
      <c r="I366" s="95">
        <v>0</v>
      </c>
      <c r="J366" s="204">
        <v>0</v>
      </c>
      <c r="K366" s="95">
        <v>0</v>
      </c>
      <c r="L366" s="95" t="s">
        <v>8423</v>
      </c>
      <c r="M366" s="95" t="s">
        <v>8423</v>
      </c>
      <c r="N366" s="95" t="s">
        <v>8365</v>
      </c>
      <c r="O366" s="95" t="s">
        <v>9972</v>
      </c>
      <c r="P366" s="95"/>
      <c r="Q366" s="95" t="s">
        <v>509</v>
      </c>
      <c r="R366" s="95" t="str">
        <f>IF(L366="R",VLOOKUP(G366,BARRAS!$C$5:$E$233,3,0),IF(L366="L",VLOOKUP(G366,BARRAS!$C$5:$E$233,3,0),""))</f>
        <v/>
      </c>
      <c r="S366" s="95">
        <f t="shared" si="38"/>
        <v>0</v>
      </c>
      <c r="T366" s="95"/>
      <c r="U366" s="95" t="str">
        <f t="shared" si="39"/>
        <v/>
      </c>
      <c r="V366" s="95"/>
      <c r="W366" s="95"/>
      <c r="X366" s="95">
        <v>0</v>
      </c>
      <c r="Y366" s="95"/>
      <c r="Z366" s="95"/>
      <c r="AA366" s="95" t="str">
        <f t="shared" si="37"/>
        <v>CGE</v>
      </c>
    </row>
    <row r="367" spans="1:27" x14ac:dyDescent="0.2">
      <c r="A367" s="19">
        <f t="shared" si="35"/>
        <v>1</v>
      </c>
      <c r="B367" s="95">
        <f t="shared" si="36"/>
        <v>363</v>
      </c>
      <c r="C367" s="95" t="s">
        <v>8571</v>
      </c>
      <c r="D367" s="28" t="s">
        <v>8365</v>
      </c>
      <c r="E367" s="95" t="s">
        <v>12505</v>
      </c>
      <c r="F367" s="182">
        <v>1</v>
      </c>
      <c r="G367" s="95" t="s">
        <v>1538</v>
      </c>
      <c r="H367" s="199">
        <f>VLOOKUP(G367,BARRAS!$C$5:$E$553,2,0)</f>
        <v>2089998630132</v>
      </c>
      <c r="I367" s="95">
        <v>0</v>
      </c>
      <c r="J367" s="204">
        <v>0</v>
      </c>
      <c r="K367" s="95">
        <v>0</v>
      </c>
      <c r="L367" s="95" t="s">
        <v>8423</v>
      </c>
      <c r="M367" s="95" t="s">
        <v>8423</v>
      </c>
      <c r="N367" s="95" t="s">
        <v>8365</v>
      </c>
      <c r="O367" s="95" t="s">
        <v>9972</v>
      </c>
      <c r="P367" s="95"/>
      <c r="Q367" s="95" t="s">
        <v>509</v>
      </c>
      <c r="R367" s="95" t="str">
        <f>IF(L367="R",VLOOKUP(G367,BARRAS!$C$5:$E$233,3,0),IF(L367="L",VLOOKUP(G367,BARRAS!$C$5:$E$233,3,0),""))</f>
        <v/>
      </c>
      <c r="S367" s="95">
        <f t="shared" si="38"/>
        <v>0</v>
      </c>
      <c r="T367" s="95"/>
      <c r="U367" s="95" t="str">
        <f t="shared" si="39"/>
        <v/>
      </c>
      <c r="V367" s="95"/>
      <c r="W367" s="95"/>
      <c r="X367" s="95">
        <v>0</v>
      </c>
      <c r="Y367" s="95"/>
      <c r="Z367" s="95"/>
      <c r="AA367" s="95" t="str">
        <f t="shared" si="37"/>
        <v>CGE</v>
      </c>
    </row>
    <row r="368" spans="1:27" x14ac:dyDescent="0.2">
      <c r="A368" s="19">
        <f t="shared" si="35"/>
        <v>1</v>
      </c>
      <c r="B368" s="95">
        <f t="shared" si="36"/>
        <v>364</v>
      </c>
      <c r="C368" s="95" t="s">
        <v>13392</v>
      </c>
      <c r="D368" s="28" t="s">
        <v>543</v>
      </c>
      <c r="E368" s="28" t="s">
        <v>13575</v>
      </c>
      <c r="F368" s="182">
        <v>1</v>
      </c>
      <c r="G368" s="95" t="s">
        <v>1538</v>
      </c>
      <c r="H368" s="199">
        <f>VLOOKUP(G368,BARRAS!$C$5:$E$553,2,0)</f>
        <v>2089998630132</v>
      </c>
      <c r="I368" s="95">
        <v>0</v>
      </c>
      <c r="J368" s="204">
        <v>0</v>
      </c>
      <c r="K368" s="95">
        <v>0</v>
      </c>
      <c r="L368" s="95" t="s">
        <v>8423</v>
      </c>
      <c r="M368" s="95" t="s">
        <v>8423</v>
      </c>
      <c r="N368" s="95" t="s">
        <v>543</v>
      </c>
      <c r="O368" s="95" t="s">
        <v>9972</v>
      </c>
      <c r="P368" s="95"/>
      <c r="Q368" s="95"/>
      <c r="R368" s="95"/>
      <c r="S368" s="95">
        <f t="shared" si="38"/>
        <v>0</v>
      </c>
      <c r="T368" s="95"/>
      <c r="U368" s="95" t="str">
        <f t="shared" si="39"/>
        <v/>
      </c>
      <c r="V368" s="95"/>
      <c r="W368" s="95"/>
      <c r="X368" s="95"/>
      <c r="Y368" s="95"/>
      <c r="Z368" s="95"/>
      <c r="AA368" s="95" t="str">
        <f t="shared" si="37"/>
        <v>CGE</v>
      </c>
    </row>
    <row r="369" spans="1:27" x14ac:dyDescent="0.2">
      <c r="A369" s="19">
        <f t="shared" si="35"/>
        <v>1</v>
      </c>
      <c r="B369" s="95">
        <f t="shared" si="36"/>
        <v>365</v>
      </c>
      <c r="C369" s="95" t="s">
        <v>7762</v>
      </c>
      <c r="D369" s="28" t="s">
        <v>10013</v>
      </c>
      <c r="E369" s="95" t="s">
        <v>3208</v>
      </c>
      <c r="F369" s="182">
        <v>1</v>
      </c>
      <c r="G369" s="95" t="s">
        <v>1538</v>
      </c>
      <c r="H369" s="199">
        <f>VLOOKUP(G369,BARRAS!$C$5:$E$553,2,0)</f>
        <v>2089998630132</v>
      </c>
      <c r="I369" s="95">
        <v>0</v>
      </c>
      <c r="J369" s="204">
        <v>1</v>
      </c>
      <c r="K369" s="95">
        <v>0</v>
      </c>
      <c r="L369" s="95" t="s">
        <v>489</v>
      </c>
      <c r="M369" s="95" t="s">
        <v>489</v>
      </c>
      <c r="N369" s="95" t="s">
        <v>9178</v>
      </c>
      <c r="O369" s="95"/>
      <c r="P369" s="95" t="s">
        <v>9972</v>
      </c>
      <c r="Q369" s="95" t="s">
        <v>489</v>
      </c>
      <c r="R369" s="95">
        <f>IF(L369="R",VLOOKUP(G369,BARRAS!$C$5:$E$233,3,0),IF(L369="L",VLOOKUP(G369,BARRAS!$C$5:$E$233,3,0),""))</f>
        <v>0</v>
      </c>
      <c r="S369" s="95">
        <f t="shared" si="38"/>
        <v>0</v>
      </c>
      <c r="T369" s="95"/>
      <c r="U369" s="95" t="str">
        <f t="shared" si="39"/>
        <v/>
      </c>
      <c r="V369" s="95"/>
      <c r="W369" s="95"/>
      <c r="X369" s="95">
        <v>0</v>
      </c>
      <c r="Y369" s="95"/>
      <c r="Z369" s="95"/>
      <c r="AA369" s="95" t="str">
        <f t="shared" si="37"/>
        <v>CGE</v>
      </c>
    </row>
    <row r="370" spans="1:27" x14ac:dyDescent="0.2">
      <c r="A370" s="19">
        <f t="shared" si="35"/>
        <v>1</v>
      </c>
      <c r="B370" s="95">
        <f t="shared" si="36"/>
        <v>366</v>
      </c>
      <c r="C370" s="95" t="s">
        <v>7763</v>
      </c>
      <c r="D370" s="28" t="s">
        <v>10014</v>
      </c>
      <c r="E370" s="95" t="s">
        <v>3208</v>
      </c>
      <c r="F370" s="182">
        <v>1</v>
      </c>
      <c r="G370" s="95" t="s">
        <v>1538</v>
      </c>
      <c r="H370" s="199">
        <f>VLOOKUP(G370,BARRAS!$C$5:$E$553,2,0)</f>
        <v>2089998630132</v>
      </c>
      <c r="I370" s="95">
        <v>0</v>
      </c>
      <c r="J370" s="204">
        <v>1</v>
      </c>
      <c r="K370" s="95">
        <v>0</v>
      </c>
      <c r="L370" s="95" t="s">
        <v>489</v>
      </c>
      <c r="M370" s="95" t="s">
        <v>489</v>
      </c>
      <c r="N370" s="95" t="s">
        <v>9178</v>
      </c>
      <c r="O370" s="95"/>
      <c r="P370" s="95" t="s">
        <v>9972</v>
      </c>
      <c r="Q370" s="95" t="s">
        <v>489</v>
      </c>
      <c r="R370" s="95">
        <f>IF(L370="R",VLOOKUP(G370,BARRAS!$C$5:$E$233,3,0),IF(L370="L",VLOOKUP(G370,BARRAS!$C$5:$E$233,3,0),""))</f>
        <v>0</v>
      </c>
      <c r="S370" s="95">
        <f t="shared" si="38"/>
        <v>0</v>
      </c>
      <c r="T370" s="95"/>
      <c r="U370" s="95" t="str">
        <f t="shared" si="39"/>
        <v/>
      </c>
      <c r="V370" s="95"/>
      <c r="W370" s="95"/>
      <c r="X370" s="95">
        <v>0</v>
      </c>
      <c r="Y370" s="95"/>
      <c r="Z370" s="95"/>
      <c r="AA370" s="95" t="str">
        <f t="shared" si="37"/>
        <v>CGE</v>
      </c>
    </row>
    <row r="371" spans="1:27" x14ac:dyDescent="0.2">
      <c r="A371" s="19">
        <f t="shared" si="35"/>
        <v>1</v>
      </c>
      <c r="B371" s="95">
        <f t="shared" si="36"/>
        <v>367</v>
      </c>
      <c r="C371" s="95" t="s">
        <v>7764</v>
      </c>
      <c r="D371" s="28" t="s">
        <v>10015</v>
      </c>
      <c r="E371" s="95" t="s">
        <v>3208</v>
      </c>
      <c r="F371" s="182">
        <v>1</v>
      </c>
      <c r="G371" s="95" t="s">
        <v>1538</v>
      </c>
      <c r="H371" s="199">
        <f>VLOOKUP(G371,BARRAS!$C$5:$E$553,2,0)</f>
        <v>2089998630132</v>
      </c>
      <c r="I371" s="95">
        <v>0</v>
      </c>
      <c r="J371" s="204">
        <v>1</v>
      </c>
      <c r="K371" s="95">
        <v>0</v>
      </c>
      <c r="L371" s="95" t="s">
        <v>489</v>
      </c>
      <c r="M371" s="95" t="s">
        <v>489</v>
      </c>
      <c r="N371" s="95" t="s">
        <v>9178</v>
      </c>
      <c r="O371" s="95"/>
      <c r="P371" s="95" t="s">
        <v>9972</v>
      </c>
      <c r="Q371" s="95" t="s">
        <v>489</v>
      </c>
      <c r="R371" s="95">
        <f>IF(L371="R",VLOOKUP(G371,BARRAS!$C$5:$E$233,3,0),IF(L371="L",VLOOKUP(G371,BARRAS!$C$5:$E$233,3,0),""))</f>
        <v>0</v>
      </c>
      <c r="S371" s="95">
        <f t="shared" si="38"/>
        <v>0</v>
      </c>
      <c r="T371" s="95"/>
      <c r="U371" s="95" t="str">
        <f t="shared" si="39"/>
        <v/>
      </c>
      <c r="V371" s="95"/>
      <c r="W371" s="95"/>
      <c r="X371" s="95">
        <v>0</v>
      </c>
      <c r="Y371" s="95"/>
      <c r="Z371" s="95"/>
      <c r="AA371" s="95" t="str">
        <f t="shared" si="37"/>
        <v>CGE</v>
      </c>
    </row>
    <row r="372" spans="1:27" x14ac:dyDescent="0.2">
      <c r="A372" s="19">
        <f t="shared" si="35"/>
        <v>1</v>
      </c>
      <c r="B372" s="95">
        <f t="shared" si="36"/>
        <v>368</v>
      </c>
      <c r="C372" s="194" t="s">
        <v>11957</v>
      </c>
      <c r="D372" s="213" t="s">
        <v>1304</v>
      </c>
      <c r="E372" s="194" t="s">
        <v>1539</v>
      </c>
      <c r="F372" s="182">
        <v>1</v>
      </c>
      <c r="G372" s="95" t="s">
        <v>1538</v>
      </c>
      <c r="H372" s="199">
        <f>VLOOKUP(G372,BARRAS!$C$5:$E$553,2,0)</f>
        <v>2089998630132</v>
      </c>
      <c r="I372" s="95">
        <v>0</v>
      </c>
      <c r="J372" s="204">
        <v>0</v>
      </c>
      <c r="K372" s="95">
        <v>1</v>
      </c>
      <c r="L372" s="95" t="s">
        <v>492</v>
      </c>
      <c r="M372" s="95" t="s">
        <v>492</v>
      </c>
      <c r="N372" s="95" t="s">
        <v>12352</v>
      </c>
      <c r="O372" s="95"/>
      <c r="P372" s="95"/>
      <c r="Q372" s="95"/>
      <c r="R372" s="95" t="str">
        <f>IF(L372="R",VLOOKUP(G372,BARRAS!$C$5:$E$233,3,0),IF(L372="L",VLOOKUP(G372,BARRAS!$C$5:$E$233,3,0),""))</f>
        <v/>
      </c>
      <c r="S372" s="95">
        <f t="shared" si="38"/>
        <v>0</v>
      </c>
      <c r="T372" s="95"/>
      <c r="U372" s="95" t="str">
        <f t="shared" si="39"/>
        <v/>
      </c>
      <c r="V372" s="95"/>
      <c r="W372" s="95"/>
      <c r="X372" s="95"/>
      <c r="Y372" s="95"/>
      <c r="Z372" s="95"/>
      <c r="AA372" s="95">
        <f t="shared" si="37"/>
        <v>0</v>
      </c>
    </row>
    <row r="373" spans="1:27" x14ac:dyDescent="0.2">
      <c r="A373" s="19">
        <f t="shared" si="35"/>
        <v>1</v>
      </c>
      <c r="B373" s="95">
        <f t="shared" si="36"/>
        <v>369</v>
      </c>
      <c r="C373" s="95" t="s">
        <v>1791</v>
      </c>
      <c r="D373" s="28" t="s">
        <v>12351</v>
      </c>
      <c r="E373" s="95" t="s">
        <v>2541</v>
      </c>
      <c r="F373" s="182">
        <v>1</v>
      </c>
      <c r="G373" s="95" t="s">
        <v>1537</v>
      </c>
      <c r="H373" s="199">
        <f>VLOOKUP(G373,BARRAS!$C$5:$E$553,2,0)</f>
        <v>2089998630662</v>
      </c>
      <c r="I373" s="95">
        <v>1982</v>
      </c>
      <c r="J373" s="204">
        <v>0</v>
      </c>
      <c r="K373" s="95">
        <v>0</v>
      </c>
      <c r="L373" s="95" t="s">
        <v>12347</v>
      </c>
      <c r="M373" s="95" t="s">
        <v>12347</v>
      </c>
      <c r="N373" s="95" t="s">
        <v>9972</v>
      </c>
      <c r="O373" s="95"/>
      <c r="P373" s="95"/>
      <c r="Q373" s="95"/>
      <c r="R373" s="95"/>
      <c r="S373" s="95">
        <f t="shared" si="38"/>
        <v>0</v>
      </c>
      <c r="T373" s="95"/>
      <c r="U373" s="95" t="str">
        <f t="shared" si="39"/>
        <v/>
      </c>
      <c r="V373" s="95"/>
      <c r="W373" s="95"/>
      <c r="X373" s="95"/>
      <c r="Y373" s="95"/>
      <c r="Z373" s="95"/>
      <c r="AA373" s="95">
        <f t="shared" si="37"/>
        <v>0</v>
      </c>
    </row>
    <row r="374" spans="1:27" x14ac:dyDescent="0.2">
      <c r="A374" s="19">
        <f t="shared" si="35"/>
        <v>1</v>
      </c>
      <c r="B374" s="95">
        <f t="shared" si="36"/>
        <v>370</v>
      </c>
      <c r="C374" s="194" t="s">
        <v>13025</v>
      </c>
      <c r="D374" s="213" t="s">
        <v>1304</v>
      </c>
      <c r="E374" s="194" t="s">
        <v>10795</v>
      </c>
      <c r="F374" s="182">
        <v>0</v>
      </c>
      <c r="G374" s="95" t="s">
        <v>1537</v>
      </c>
      <c r="H374" s="199">
        <f>VLOOKUP(G374,BARRAS!$C$5:$E$553,2,0)</f>
        <v>2089998630662</v>
      </c>
      <c r="I374" s="95">
        <v>0</v>
      </c>
      <c r="J374" s="204">
        <v>0</v>
      </c>
      <c r="K374" s="95">
        <v>1</v>
      </c>
      <c r="L374" s="95" t="s">
        <v>492</v>
      </c>
      <c r="M374" s="95" t="s">
        <v>492</v>
      </c>
      <c r="N374" s="95" t="s">
        <v>12352</v>
      </c>
      <c r="O374" s="95"/>
      <c r="P374" s="95"/>
      <c r="Q374" s="95"/>
      <c r="R374" s="95" t="str">
        <f>IF(L374="R",VLOOKUP(G374,BARRAS!$C$5:$E$233,3,0),IF(L374="L",VLOOKUP(G374,BARRAS!$C$5:$E$233,3,0),""))</f>
        <v/>
      </c>
      <c r="S374" s="95">
        <f t="shared" si="38"/>
        <v>0</v>
      </c>
      <c r="T374" s="95"/>
      <c r="U374" s="95" t="str">
        <f t="shared" si="39"/>
        <v/>
      </c>
      <c r="V374" s="95"/>
      <c r="W374" s="95"/>
      <c r="X374" s="95"/>
      <c r="Y374" s="95"/>
      <c r="Z374" s="95"/>
      <c r="AA374" s="95">
        <f t="shared" si="37"/>
        <v>0</v>
      </c>
    </row>
    <row r="375" spans="1:27" x14ac:dyDescent="0.2">
      <c r="A375" s="19">
        <f t="shared" si="35"/>
        <v>1</v>
      </c>
      <c r="B375" s="95">
        <f t="shared" si="36"/>
        <v>371</v>
      </c>
      <c r="C375" s="95" t="s">
        <v>9676</v>
      </c>
      <c r="D375" s="28" t="s">
        <v>543</v>
      </c>
      <c r="E375" s="95" t="s">
        <v>12511</v>
      </c>
      <c r="F375" s="182">
        <v>1</v>
      </c>
      <c r="G375" s="95" t="s">
        <v>250</v>
      </c>
      <c r="H375" s="199">
        <f>VLOOKUP(G375,BARRAS!$C$5:$E$553,2,0)</f>
        <v>2079998530132</v>
      </c>
      <c r="I375" s="95">
        <v>0</v>
      </c>
      <c r="J375" s="204">
        <v>0</v>
      </c>
      <c r="K375" s="95">
        <v>0</v>
      </c>
      <c r="L375" s="95" t="s">
        <v>8423</v>
      </c>
      <c r="M375" s="95" t="s">
        <v>8423</v>
      </c>
      <c r="N375" s="95" t="s">
        <v>543</v>
      </c>
      <c r="O375" s="95" t="s">
        <v>9972</v>
      </c>
      <c r="P375" s="95"/>
      <c r="Q375" s="95" t="s">
        <v>509</v>
      </c>
      <c r="R375" s="95" t="str">
        <f>IF(L375="R",VLOOKUP(G375,BARRAS!$C$5:$E$233,3,0),IF(L375="L",VLOOKUP(G375,BARRAS!$C$5:$E$233,3,0),""))</f>
        <v/>
      </c>
      <c r="S375" s="95">
        <f t="shared" si="38"/>
        <v>0</v>
      </c>
      <c r="T375" s="95"/>
      <c r="U375" s="95" t="str">
        <f t="shared" si="39"/>
        <v/>
      </c>
      <c r="V375" s="95"/>
      <c r="W375" s="95"/>
      <c r="X375" s="95"/>
      <c r="Y375" s="95"/>
      <c r="Z375" s="95"/>
      <c r="AA375" s="95" t="str">
        <f t="shared" si="37"/>
        <v>CGE</v>
      </c>
    </row>
    <row r="376" spans="1:27" x14ac:dyDescent="0.2">
      <c r="A376" s="19">
        <f t="shared" si="35"/>
        <v>1</v>
      </c>
      <c r="B376" s="95">
        <f t="shared" si="36"/>
        <v>372</v>
      </c>
      <c r="C376" s="95" t="s">
        <v>9265</v>
      </c>
      <c r="D376" s="28" t="s">
        <v>8365</v>
      </c>
      <c r="E376" s="95" t="s">
        <v>12509</v>
      </c>
      <c r="F376" s="182">
        <v>1</v>
      </c>
      <c r="G376" s="95" t="s">
        <v>250</v>
      </c>
      <c r="H376" s="199">
        <f>VLOOKUP(G376,BARRAS!$C$5:$E$553,2,0)</f>
        <v>2079998530132</v>
      </c>
      <c r="I376" s="95">
        <v>0</v>
      </c>
      <c r="J376" s="204">
        <v>0</v>
      </c>
      <c r="K376" s="95">
        <v>0</v>
      </c>
      <c r="L376" s="95" t="s">
        <v>8423</v>
      </c>
      <c r="M376" s="95" t="s">
        <v>8423</v>
      </c>
      <c r="N376" s="95" t="s">
        <v>8365</v>
      </c>
      <c r="O376" s="95" t="s">
        <v>9972</v>
      </c>
      <c r="P376" s="95"/>
      <c r="Q376" s="95" t="s">
        <v>509</v>
      </c>
      <c r="R376" s="95" t="str">
        <f>IF(L376="R",VLOOKUP(G376,BARRAS!$C$5:$E$233,3,0),IF(L376="L",VLOOKUP(G376,BARRAS!$C$5:$E$233,3,0),""))</f>
        <v/>
      </c>
      <c r="S376" s="95">
        <f t="shared" si="38"/>
        <v>0</v>
      </c>
      <c r="T376" s="95"/>
      <c r="U376" s="95" t="str">
        <f t="shared" si="39"/>
        <v/>
      </c>
      <c r="V376" s="95"/>
      <c r="W376" s="95"/>
      <c r="X376" s="95">
        <v>0</v>
      </c>
      <c r="Y376" s="95"/>
      <c r="Z376" s="95"/>
      <c r="AA376" s="95" t="str">
        <f t="shared" si="37"/>
        <v>CGE</v>
      </c>
    </row>
    <row r="377" spans="1:27" x14ac:dyDescent="0.2">
      <c r="A377" s="19">
        <f t="shared" si="35"/>
        <v>1</v>
      </c>
      <c r="B377" s="95">
        <f t="shared" si="36"/>
        <v>373</v>
      </c>
      <c r="C377" s="95" t="s">
        <v>9591</v>
      </c>
      <c r="D377" s="28" t="s">
        <v>8365</v>
      </c>
      <c r="E377" s="95" t="s">
        <v>10131</v>
      </c>
      <c r="F377" s="182">
        <v>1</v>
      </c>
      <c r="G377" s="95" t="s">
        <v>250</v>
      </c>
      <c r="H377" s="199">
        <f>VLOOKUP(G377,BARRAS!$C$5:$E$553,2,0)</f>
        <v>2079998530132</v>
      </c>
      <c r="I377" s="95">
        <v>0</v>
      </c>
      <c r="J377" s="204">
        <v>0</v>
      </c>
      <c r="K377" s="95">
        <v>0</v>
      </c>
      <c r="L377" s="95" t="s">
        <v>8423</v>
      </c>
      <c r="M377" s="95" t="s">
        <v>8423</v>
      </c>
      <c r="N377" s="95" t="s">
        <v>8365</v>
      </c>
      <c r="O377" s="95" t="s">
        <v>9972</v>
      </c>
      <c r="P377" s="95"/>
      <c r="Q377" s="95" t="s">
        <v>509</v>
      </c>
      <c r="R377" s="95" t="str">
        <f>IF(L377="R",VLOOKUP(G377,BARRAS!$C$5:$E$233,3,0),IF(L377="L",VLOOKUP(G377,BARRAS!$C$5:$E$233,3,0),""))</f>
        <v/>
      </c>
      <c r="S377" s="95">
        <f t="shared" si="38"/>
        <v>0</v>
      </c>
      <c r="T377" s="95"/>
      <c r="U377" s="95" t="str">
        <f t="shared" si="39"/>
        <v/>
      </c>
      <c r="V377" s="95"/>
      <c r="W377" s="95"/>
      <c r="X377" s="95"/>
      <c r="Y377" s="95"/>
      <c r="Z377" s="95"/>
      <c r="AA377" s="95" t="str">
        <f t="shared" si="37"/>
        <v>CGE</v>
      </c>
    </row>
    <row r="378" spans="1:27" x14ac:dyDescent="0.2">
      <c r="A378" s="19">
        <f t="shared" si="35"/>
        <v>1</v>
      </c>
      <c r="B378" s="95">
        <f t="shared" si="36"/>
        <v>374</v>
      </c>
      <c r="C378" s="95" t="s">
        <v>9298</v>
      </c>
      <c r="D378" s="28" t="s">
        <v>8365</v>
      </c>
      <c r="E378" s="95" t="s">
        <v>12595</v>
      </c>
      <c r="F378" s="182">
        <v>1</v>
      </c>
      <c r="G378" s="95" t="s">
        <v>250</v>
      </c>
      <c r="H378" s="199">
        <f>VLOOKUP(G378,BARRAS!$C$5:$E$553,2,0)</f>
        <v>2079998530132</v>
      </c>
      <c r="I378" s="95">
        <v>0</v>
      </c>
      <c r="J378" s="204">
        <v>0</v>
      </c>
      <c r="K378" s="95">
        <v>0</v>
      </c>
      <c r="L378" s="95" t="s">
        <v>8423</v>
      </c>
      <c r="M378" s="95" t="s">
        <v>8423</v>
      </c>
      <c r="N378" s="95" t="s">
        <v>9720</v>
      </c>
      <c r="O378" s="95" t="s">
        <v>9972</v>
      </c>
      <c r="P378" s="95"/>
      <c r="Q378" s="95" t="s">
        <v>509</v>
      </c>
      <c r="R378" s="95" t="str">
        <f>IF(L378="R",VLOOKUP(G378,BARRAS!$C$5:$E$233,3,0),IF(L378="L",VLOOKUP(G378,BARRAS!$C$5:$E$233,3,0),""))</f>
        <v/>
      </c>
      <c r="S378" s="95">
        <f t="shared" si="38"/>
        <v>0</v>
      </c>
      <c r="T378" s="95"/>
      <c r="U378" s="95" t="str">
        <f t="shared" si="39"/>
        <v/>
      </c>
      <c r="V378" s="95"/>
      <c r="W378" s="95"/>
      <c r="X378" s="95"/>
      <c r="Y378" s="95"/>
      <c r="Z378" s="95"/>
      <c r="AA378" s="95" t="str">
        <f t="shared" si="37"/>
        <v>CGE</v>
      </c>
    </row>
    <row r="379" spans="1:27" x14ac:dyDescent="0.2">
      <c r="A379" s="19">
        <f t="shared" si="35"/>
        <v>1</v>
      </c>
      <c r="B379" s="95">
        <f t="shared" si="36"/>
        <v>375</v>
      </c>
      <c r="C379" s="95" t="s">
        <v>12613</v>
      </c>
      <c r="D379" s="28" t="s">
        <v>8365</v>
      </c>
      <c r="E379" s="95" t="s">
        <v>9309</v>
      </c>
      <c r="F379" s="182">
        <v>1</v>
      </c>
      <c r="G379" s="95" t="s">
        <v>250</v>
      </c>
      <c r="H379" s="199">
        <f>VLOOKUP(G379,BARRAS!$C$5:$E$553,2,0)</f>
        <v>2079998530132</v>
      </c>
      <c r="I379" s="95">
        <v>0</v>
      </c>
      <c r="J379" s="204">
        <v>0</v>
      </c>
      <c r="K379" s="95">
        <v>0</v>
      </c>
      <c r="L379" s="95" t="s">
        <v>8423</v>
      </c>
      <c r="M379" s="95" t="s">
        <v>8423</v>
      </c>
      <c r="N379" s="95" t="s">
        <v>8365</v>
      </c>
      <c r="O379" s="95" t="s">
        <v>9972</v>
      </c>
      <c r="P379" s="95"/>
      <c r="Q379" s="95" t="s">
        <v>509</v>
      </c>
      <c r="R379" s="95" t="str">
        <f>IF(L379="R",VLOOKUP(G379,BARRAS!$C$5:$E$233,3,0),IF(L379="L",VLOOKUP(G379,BARRAS!$C$5:$E$233,3,0),""))</f>
        <v/>
      </c>
      <c r="S379" s="95">
        <f t="shared" si="38"/>
        <v>0</v>
      </c>
      <c r="T379" s="95"/>
      <c r="U379" s="95" t="str">
        <f t="shared" si="39"/>
        <v/>
      </c>
      <c r="V379" s="95"/>
      <c r="W379" s="95"/>
      <c r="X379" s="95"/>
      <c r="Y379" s="95"/>
      <c r="Z379" s="95"/>
      <c r="AA379" s="95" t="str">
        <f t="shared" si="37"/>
        <v>CGE</v>
      </c>
    </row>
    <row r="380" spans="1:27" x14ac:dyDescent="0.2">
      <c r="A380" s="19">
        <f t="shared" si="35"/>
        <v>1</v>
      </c>
      <c r="B380" s="95">
        <f t="shared" si="36"/>
        <v>376</v>
      </c>
      <c r="C380" s="95" t="s">
        <v>8572</v>
      </c>
      <c r="D380" s="28" t="s">
        <v>8365</v>
      </c>
      <c r="E380" s="95" t="s">
        <v>12512</v>
      </c>
      <c r="F380" s="182">
        <v>1</v>
      </c>
      <c r="G380" s="95" t="s">
        <v>250</v>
      </c>
      <c r="H380" s="199">
        <f>VLOOKUP(G380,BARRAS!$C$5:$E$553,2,0)</f>
        <v>2079998530132</v>
      </c>
      <c r="I380" s="95">
        <v>0</v>
      </c>
      <c r="J380" s="204">
        <v>0</v>
      </c>
      <c r="K380" s="95">
        <v>0</v>
      </c>
      <c r="L380" s="95" t="s">
        <v>8423</v>
      </c>
      <c r="M380" s="95" t="s">
        <v>8423</v>
      </c>
      <c r="N380" s="95" t="s">
        <v>8365</v>
      </c>
      <c r="O380" s="95" t="s">
        <v>9972</v>
      </c>
      <c r="P380" s="95"/>
      <c r="Q380" s="95" t="s">
        <v>509</v>
      </c>
      <c r="R380" s="95" t="str">
        <f>IF(L380="R",VLOOKUP(G380,BARRAS!$C$5:$E$233,3,0),IF(L380="L",VLOOKUP(G380,BARRAS!$C$5:$E$233,3,0),""))</f>
        <v/>
      </c>
      <c r="S380" s="95">
        <f t="shared" si="38"/>
        <v>0</v>
      </c>
      <c r="T380" s="95"/>
      <c r="U380" s="95" t="str">
        <f t="shared" si="39"/>
        <v/>
      </c>
      <c r="V380" s="95"/>
      <c r="W380" s="95"/>
      <c r="X380" s="95">
        <v>0</v>
      </c>
      <c r="Y380" s="95"/>
      <c r="Z380" s="95"/>
      <c r="AA380" s="95" t="str">
        <f t="shared" si="37"/>
        <v>CGE</v>
      </c>
    </row>
    <row r="381" spans="1:27" x14ac:dyDescent="0.2">
      <c r="A381" s="19">
        <f t="shared" si="35"/>
        <v>1</v>
      </c>
      <c r="B381" s="95">
        <f t="shared" si="36"/>
        <v>377</v>
      </c>
      <c r="C381" s="95" t="s">
        <v>9266</v>
      </c>
      <c r="D381" s="28" t="s">
        <v>8365</v>
      </c>
      <c r="E381" s="95" t="s">
        <v>12510</v>
      </c>
      <c r="F381" s="182">
        <v>1</v>
      </c>
      <c r="G381" s="95" t="s">
        <v>250</v>
      </c>
      <c r="H381" s="199">
        <f>VLOOKUP(G381,BARRAS!$C$5:$E$553,2,0)</f>
        <v>2079998530132</v>
      </c>
      <c r="I381" s="95">
        <v>0</v>
      </c>
      <c r="J381" s="204">
        <v>0</v>
      </c>
      <c r="K381" s="95">
        <v>0</v>
      </c>
      <c r="L381" s="95" t="s">
        <v>8423</v>
      </c>
      <c r="M381" s="95" t="s">
        <v>8423</v>
      </c>
      <c r="N381" s="95" t="s">
        <v>8365</v>
      </c>
      <c r="O381" s="95" t="s">
        <v>9972</v>
      </c>
      <c r="P381" s="95"/>
      <c r="Q381" s="95" t="s">
        <v>509</v>
      </c>
      <c r="R381" s="95" t="str">
        <f>IF(L381="R",VLOOKUP(G381,BARRAS!$C$5:$E$233,3,0),IF(L381="L",VLOOKUP(G381,BARRAS!$C$5:$E$233,3,0),""))</f>
        <v/>
      </c>
      <c r="S381" s="95">
        <f t="shared" si="38"/>
        <v>0</v>
      </c>
      <c r="T381" s="95"/>
      <c r="U381" s="95" t="str">
        <f t="shared" si="39"/>
        <v/>
      </c>
      <c r="V381" s="95"/>
      <c r="W381" s="95"/>
      <c r="X381" s="95">
        <v>0</v>
      </c>
      <c r="Y381" s="95"/>
      <c r="Z381" s="95"/>
      <c r="AA381" s="95" t="str">
        <f t="shared" si="37"/>
        <v>CGE</v>
      </c>
    </row>
    <row r="382" spans="1:27" x14ac:dyDescent="0.2">
      <c r="A382" s="19">
        <f t="shared" si="35"/>
        <v>1</v>
      </c>
      <c r="B382" s="95">
        <f t="shared" si="36"/>
        <v>378</v>
      </c>
      <c r="C382" s="95" t="s">
        <v>8435</v>
      </c>
      <c r="D382" s="28" t="s">
        <v>8365</v>
      </c>
      <c r="E382" s="95" t="s">
        <v>8444</v>
      </c>
      <c r="F382" s="182">
        <v>1</v>
      </c>
      <c r="G382" s="95" t="s">
        <v>250</v>
      </c>
      <c r="H382" s="199">
        <f>VLOOKUP(G382,BARRAS!$C$5:$E$553,2,0)</f>
        <v>2079998530132</v>
      </c>
      <c r="I382" s="95">
        <v>0</v>
      </c>
      <c r="J382" s="204">
        <v>0</v>
      </c>
      <c r="K382" s="95">
        <v>0</v>
      </c>
      <c r="L382" s="95" t="s">
        <v>8423</v>
      </c>
      <c r="M382" s="95" t="s">
        <v>8423</v>
      </c>
      <c r="N382" s="95" t="s">
        <v>8365</v>
      </c>
      <c r="O382" s="95" t="s">
        <v>9972</v>
      </c>
      <c r="P382" s="95"/>
      <c r="Q382" s="95" t="s">
        <v>509</v>
      </c>
      <c r="R382" s="95" t="str">
        <f>IF(L382="R",VLOOKUP(G382,BARRAS!$C$5:$E$233,3,0),IF(L382="L",VLOOKUP(G382,BARRAS!$C$5:$E$233,3,0),""))</f>
        <v/>
      </c>
      <c r="S382" s="95">
        <f t="shared" si="38"/>
        <v>0</v>
      </c>
      <c r="T382" s="95"/>
      <c r="U382" s="95" t="str">
        <f t="shared" si="39"/>
        <v/>
      </c>
      <c r="V382" s="95"/>
      <c r="W382" s="95"/>
      <c r="X382" s="95">
        <v>0</v>
      </c>
      <c r="Y382" s="95"/>
      <c r="Z382" s="95"/>
      <c r="AA382" s="95" t="str">
        <f t="shared" si="37"/>
        <v>CGE</v>
      </c>
    </row>
    <row r="383" spans="1:27" x14ac:dyDescent="0.2">
      <c r="A383" s="19">
        <f t="shared" si="35"/>
        <v>1</v>
      </c>
      <c r="B383" s="95">
        <f t="shared" si="36"/>
        <v>379</v>
      </c>
      <c r="C383" s="95" t="s">
        <v>8838</v>
      </c>
      <c r="D383" s="28" t="s">
        <v>543</v>
      </c>
      <c r="E383" s="95" t="s">
        <v>8831</v>
      </c>
      <c r="F383" s="182">
        <v>1</v>
      </c>
      <c r="G383" s="95" t="s">
        <v>250</v>
      </c>
      <c r="H383" s="199">
        <f>VLOOKUP(G383,BARRAS!$C$5:$E$553,2,0)</f>
        <v>2079998530132</v>
      </c>
      <c r="I383" s="95">
        <v>0</v>
      </c>
      <c r="J383" s="204">
        <v>0</v>
      </c>
      <c r="K383" s="95">
        <v>0</v>
      </c>
      <c r="L383" s="95" t="s">
        <v>8423</v>
      </c>
      <c r="M383" s="95" t="s">
        <v>8423</v>
      </c>
      <c r="N383" s="95" t="s">
        <v>543</v>
      </c>
      <c r="O383" s="95" t="s">
        <v>9972</v>
      </c>
      <c r="P383" s="95"/>
      <c r="Q383" s="95" t="s">
        <v>509</v>
      </c>
      <c r="R383" s="95" t="str">
        <f>IF(L383="R",VLOOKUP(G383,BARRAS!$C$5:$E$233,3,0),IF(L383="L",VLOOKUP(G383,BARRAS!$C$5:$E$233,3,0),""))</f>
        <v/>
      </c>
      <c r="S383" s="95">
        <f t="shared" si="38"/>
        <v>0</v>
      </c>
      <c r="T383" s="95"/>
      <c r="U383" s="95" t="str">
        <f t="shared" si="39"/>
        <v/>
      </c>
      <c r="V383" s="95"/>
      <c r="W383" s="95"/>
      <c r="X383" s="95">
        <v>0</v>
      </c>
      <c r="Y383" s="95"/>
      <c r="Z383" s="95"/>
      <c r="AA383" s="95" t="str">
        <f t="shared" si="37"/>
        <v>CGE</v>
      </c>
    </row>
    <row r="384" spans="1:27" x14ac:dyDescent="0.2">
      <c r="A384" s="19">
        <f t="shared" si="35"/>
        <v>1</v>
      </c>
      <c r="B384" s="95">
        <f t="shared" si="36"/>
        <v>380</v>
      </c>
      <c r="C384" s="95" t="s">
        <v>13314</v>
      </c>
      <c r="D384" s="28" t="s">
        <v>8365</v>
      </c>
      <c r="E384" s="95" t="s">
        <v>11337</v>
      </c>
      <c r="F384" s="182">
        <v>1</v>
      </c>
      <c r="G384" s="95" t="s">
        <v>250</v>
      </c>
      <c r="H384" s="199">
        <f>VLOOKUP(G384,BARRAS!$C$5:$E$553,2,0)</f>
        <v>2079998530132</v>
      </c>
      <c r="I384" s="95">
        <v>0</v>
      </c>
      <c r="J384" s="204">
        <v>0</v>
      </c>
      <c r="K384" s="95">
        <v>0</v>
      </c>
      <c r="L384" s="95" t="s">
        <v>8423</v>
      </c>
      <c r="M384" s="95" t="s">
        <v>8423</v>
      </c>
      <c r="N384" s="95" t="s">
        <v>8365</v>
      </c>
      <c r="O384" s="95" t="s">
        <v>9972</v>
      </c>
      <c r="P384" s="95"/>
      <c r="Q384" s="95"/>
      <c r="R384" s="95"/>
      <c r="S384" s="95">
        <f t="shared" si="38"/>
        <v>0</v>
      </c>
      <c r="T384" s="95"/>
      <c r="U384" s="95" t="str">
        <f t="shared" si="39"/>
        <v/>
      </c>
      <c r="V384" s="95"/>
      <c r="W384" s="95"/>
      <c r="X384" s="95"/>
      <c r="Y384" s="95"/>
      <c r="Z384" s="95"/>
      <c r="AA384" s="95" t="str">
        <f t="shared" si="37"/>
        <v>CGE</v>
      </c>
    </row>
    <row r="385" spans="1:27" x14ac:dyDescent="0.2">
      <c r="A385" s="19">
        <f t="shared" si="35"/>
        <v>1</v>
      </c>
      <c r="B385" s="95">
        <f t="shared" si="36"/>
        <v>381</v>
      </c>
      <c r="C385" s="95" t="s">
        <v>13531</v>
      </c>
      <c r="D385" s="28" t="s">
        <v>8365</v>
      </c>
      <c r="E385" s="28" t="s">
        <v>11337</v>
      </c>
      <c r="F385" s="182">
        <v>1</v>
      </c>
      <c r="G385" s="95" t="s">
        <v>250</v>
      </c>
      <c r="H385" s="199">
        <f>VLOOKUP(G385,BARRAS!$C$5:$E$553,2,0)</f>
        <v>2079998530132</v>
      </c>
      <c r="I385" s="95">
        <v>0</v>
      </c>
      <c r="J385" s="204">
        <v>0</v>
      </c>
      <c r="K385" s="95">
        <v>0</v>
      </c>
      <c r="L385" s="95" t="s">
        <v>8423</v>
      </c>
      <c r="M385" s="95" t="s">
        <v>8423</v>
      </c>
      <c r="N385" s="95" t="s">
        <v>8365</v>
      </c>
      <c r="O385" s="95" t="s">
        <v>9972</v>
      </c>
      <c r="P385" s="95"/>
      <c r="Q385" s="95"/>
      <c r="R385" s="95"/>
      <c r="S385" s="95">
        <f t="shared" si="38"/>
        <v>0</v>
      </c>
      <c r="T385" s="95"/>
      <c r="U385" s="95" t="str">
        <f t="shared" si="39"/>
        <v/>
      </c>
      <c r="V385" s="95"/>
      <c r="W385" s="95"/>
      <c r="X385" s="95"/>
      <c r="Y385" s="95"/>
      <c r="Z385" s="95"/>
      <c r="AA385" s="95" t="str">
        <f t="shared" si="37"/>
        <v>CGE</v>
      </c>
    </row>
    <row r="386" spans="1:27" x14ac:dyDescent="0.2">
      <c r="A386" s="19">
        <f t="shared" si="35"/>
        <v>1</v>
      </c>
      <c r="B386" s="95">
        <f t="shared" si="36"/>
        <v>382</v>
      </c>
      <c r="C386" s="28" t="s">
        <v>14214</v>
      </c>
      <c r="D386" s="28" t="s">
        <v>14217</v>
      </c>
      <c r="E386" s="28" t="s">
        <v>14218</v>
      </c>
      <c r="F386" s="182">
        <v>1</v>
      </c>
      <c r="G386" s="95" t="s">
        <v>250</v>
      </c>
      <c r="H386" s="199">
        <f>VLOOKUP(G386,BARRAS!$C$5:$E$553,2,0)</f>
        <v>2079998530132</v>
      </c>
      <c r="I386" s="95">
        <v>0</v>
      </c>
      <c r="J386" s="204">
        <v>0</v>
      </c>
      <c r="K386" s="95">
        <v>0</v>
      </c>
      <c r="L386" s="28" t="s">
        <v>747</v>
      </c>
      <c r="M386" s="28" t="s">
        <v>747</v>
      </c>
      <c r="N386" s="95" t="s">
        <v>14217</v>
      </c>
      <c r="O386" s="95" t="s">
        <v>9972</v>
      </c>
      <c r="P386" s="95"/>
      <c r="Q386" s="95"/>
      <c r="R386" s="95"/>
      <c r="S386" s="95">
        <f t="shared" si="38"/>
        <v>1</v>
      </c>
      <c r="T386" s="95"/>
      <c r="U386" s="95" t="str">
        <f t="shared" si="39"/>
        <v>PMGD</v>
      </c>
      <c r="V386" s="95"/>
      <c r="W386" s="95"/>
      <c r="X386" s="95"/>
      <c r="Y386" s="95"/>
      <c r="Z386" s="95"/>
      <c r="AA386" s="95" t="str">
        <f t="shared" si="37"/>
        <v>CGE</v>
      </c>
    </row>
    <row r="387" spans="1:27" x14ac:dyDescent="0.2">
      <c r="A387" s="19">
        <f t="shared" si="35"/>
        <v>1</v>
      </c>
      <c r="B387" s="95">
        <f t="shared" si="36"/>
        <v>383</v>
      </c>
      <c r="C387" s="95" t="s">
        <v>14383</v>
      </c>
      <c r="D387" s="28" t="s">
        <v>14217</v>
      </c>
      <c r="E387" s="28" t="s">
        <v>14219</v>
      </c>
      <c r="F387" s="182">
        <v>1</v>
      </c>
      <c r="G387" s="95" t="s">
        <v>250</v>
      </c>
      <c r="H387" s="199">
        <f>VLOOKUP(G387,BARRAS!$C$5:$E$553,2,0)</f>
        <v>2079998530132</v>
      </c>
      <c r="I387" s="95">
        <v>0</v>
      </c>
      <c r="J387" s="204">
        <v>0</v>
      </c>
      <c r="K387" s="95">
        <v>0</v>
      </c>
      <c r="L387" s="28" t="s">
        <v>747</v>
      </c>
      <c r="M387" s="28" t="s">
        <v>747</v>
      </c>
      <c r="N387" s="95" t="s">
        <v>14217</v>
      </c>
      <c r="O387" s="95" t="s">
        <v>9972</v>
      </c>
      <c r="P387" s="95"/>
      <c r="Q387" s="95"/>
      <c r="R387" s="95"/>
      <c r="S387" s="95">
        <f t="shared" si="38"/>
        <v>1</v>
      </c>
      <c r="T387" s="95"/>
      <c r="U387" s="95" t="str">
        <f t="shared" si="39"/>
        <v>PMGD</v>
      </c>
      <c r="V387" s="95"/>
      <c r="W387" s="95"/>
      <c r="X387" s="95"/>
      <c r="Y387" s="95"/>
      <c r="Z387" s="95"/>
      <c r="AA387" s="95" t="str">
        <f t="shared" si="37"/>
        <v>CGE</v>
      </c>
    </row>
    <row r="388" spans="1:27" x14ac:dyDescent="0.2">
      <c r="A388" s="19">
        <f t="shared" si="35"/>
        <v>1</v>
      </c>
      <c r="B388" s="95">
        <f t="shared" si="36"/>
        <v>384</v>
      </c>
      <c r="C388" s="95" t="s">
        <v>14213</v>
      </c>
      <c r="D388" s="28" t="s">
        <v>14217</v>
      </c>
      <c r="E388" s="28" t="s">
        <v>14219</v>
      </c>
      <c r="F388" s="182">
        <v>1</v>
      </c>
      <c r="G388" s="95" t="s">
        <v>250</v>
      </c>
      <c r="H388" s="199">
        <f>VLOOKUP(G388,BARRAS!$C$5:$E$553,2,0)</f>
        <v>2079998530132</v>
      </c>
      <c r="I388" s="95">
        <v>0</v>
      </c>
      <c r="J388" s="204">
        <v>0</v>
      </c>
      <c r="K388" s="95">
        <v>0</v>
      </c>
      <c r="L388" s="28" t="s">
        <v>747</v>
      </c>
      <c r="M388" s="28" t="s">
        <v>747</v>
      </c>
      <c r="N388" s="95" t="s">
        <v>14217</v>
      </c>
      <c r="O388" s="95" t="s">
        <v>9972</v>
      </c>
      <c r="P388" s="95"/>
      <c r="Q388" s="95"/>
      <c r="R388" s="95"/>
      <c r="S388" s="95">
        <f t="shared" si="38"/>
        <v>1</v>
      </c>
      <c r="T388" s="28" t="s">
        <v>14219</v>
      </c>
      <c r="U388" s="95" t="str">
        <f t="shared" si="39"/>
        <v>PMGD</v>
      </c>
      <c r="V388" s="95"/>
      <c r="W388" s="95"/>
      <c r="X388" s="95"/>
      <c r="Y388" s="95"/>
      <c r="Z388" s="95"/>
      <c r="AA388" s="95" t="str">
        <f t="shared" si="37"/>
        <v>CGE</v>
      </c>
    </row>
    <row r="389" spans="1:27" x14ac:dyDescent="0.2">
      <c r="A389" s="19">
        <f t="shared" ref="A389:A452" si="40">+COUNTIF($C:$C,C389)</f>
        <v>1</v>
      </c>
      <c r="B389" s="95">
        <f t="shared" si="36"/>
        <v>385</v>
      </c>
      <c r="C389" s="95" t="s">
        <v>13295</v>
      </c>
      <c r="D389" s="28" t="s">
        <v>13345</v>
      </c>
      <c r="E389" s="28" t="s">
        <v>13296</v>
      </c>
      <c r="F389" s="182">
        <v>1</v>
      </c>
      <c r="G389" s="95" t="s">
        <v>250</v>
      </c>
      <c r="H389" s="199">
        <f>VLOOKUP(G389,BARRAS!$C$5:$E$553,2,0)</f>
        <v>2079998530132</v>
      </c>
      <c r="I389" s="95">
        <v>0</v>
      </c>
      <c r="J389" s="204">
        <v>0</v>
      </c>
      <c r="K389" s="95">
        <v>0</v>
      </c>
      <c r="L389" s="28" t="s">
        <v>747</v>
      </c>
      <c r="M389" s="28" t="s">
        <v>747</v>
      </c>
      <c r="N389" s="95" t="s">
        <v>13345</v>
      </c>
      <c r="O389" s="28" t="s">
        <v>9972</v>
      </c>
      <c r="P389" s="95"/>
      <c r="Q389" s="95"/>
      <c r="R389" s="95"/>
      <c r="S389" s="95">
        <f t="shared" si="38"/>
        <v>1</v>
      </c>
      <c r="T389" s="95"/>
      <c r="U389" s="95" t="str">
        <f t="shared" si="39"/>
        <v>PMGD</v>
      </c>
      <c r="V389" s="95"/>
      <c r="W389" s="95"/>
      <c r="X389" s="95"/>
      <c r="Y389" s="95"/>
      <c r="Z389" s="95"/>
      <c r="AA389" s="95" t="str">
        <f t="shared" si="37"/>
        <v>CGE</v>
      </c>
    </row>
    <row r="390" spans="1:27" x14ac:dyDescent="0.2">
      <c r="A390" s="19">
        <f t="shared" si="40"/>
        <v>1</v>
      </c>
      <c r="B390" s="95">
        <f t="shared" si="36"/>
        <v>386</v>
      </c>
      <c r="C390" s="95" t="s">
        <v>13294</v>
      </c>
      <c r="D390" s="28" t="s">
        <v>13345</v>
      </c>
      <c r="E390" s="28" t="s">
        <v>13297</v>
      </c>
      <c r="F390" s="182">
        <v>1</v>
      </c>
      <c r="G390" s="95" t="s">
        <v>250</v>
      </c>
      <c r="H390" s="199">
        <f>VLOOKUP(G390,BARRAS!$C$5:$E$553,2,0)</f>
        <v>2079998530132</v>
      </c>
      <c r="I390" s="95">
        <v>0</v>
      </c>
      <c r="J390" s="204">
        <v>0</v>
      </c>
      <c r="K390" s="95">
        <v>0</v>
      </c>
      <c r="L390" s="28" t="s">
        <v>747</v>
      </c>
      <c r="M390" s="28" t="s">
        <v>747</v>
      </c>
      <c r="N390" s="95" t="s">
        <v>13345</v>
      </c>
      <c r="O390" s="28" t="s">
        <v>9972</v>
      </c>
      <c r="P390" s="95"/>
      <c r="Q390" s="95"/>
      <c r="R390" s="95"/>
      <c r="S390" s="95">
        <f t="shared" si="38"/>
        <v>1</v>
      </c>
      <c r="T390" s="95" t="s">
        <v>13297</v>
      </c>
      <c r="U390" s="95" t="str">
        <f t="shared" si="39"/>
        <v>PMGD</v>
      </c>
      <c r="V390" s="95"/>
      <c r="W390" s="95"/>
      <c r="X390" s="95"/>
      <c r="Y390" s="95"/>
      <c r="Z390" s="95"/>
      <c r="AA390" s="95" t="str">
        <f t="shared" si="37"/>
        <v>CGE</v>
      </c>
    </row>
    <row r="391" spans="1:27" x14ac:dyDescent="0.2">
      <c r="A391" s="19">
        <f t="shared" si="40"/>
        <v>1</v>
      </c>
      <c r="B391" s="95">
        <f t="shared" si="36"/>
        <v>387</v>
      </c>
      <c r="C391" s="28" t="s">
        <v>13598</v>
      </c>
      <c r="D391" s="28" t="s">
        <v>14384</v>
      </c>
      <c r="E391" s="28" t="s">
        <v>13600</v>
      </c>
      <c r="F391" s="182">
        <v>1</v>
      </c>
      <c r="G391" s="95" t="s">
        <v>250</v>
      </c>
      <c r="H391" s="199">
        <f>VLOOKUP(G391,BARRAS!$C$5:$E$553,2,0)</f>
        <v>2079998530132</v>
      </c>
      <c r="I391" s="95">
        <v>0</v>
      </c>
      <c r="J391" s="204">
        <v>0</v>
      </c>
      <c r="K391" s="95">
        <v>0</v>
      </c>
      <c r="L391" s="95" t="s">
        <v>747</v>
      </c>
      <c r="M391" s="95" t="s">
        <v>747</v>
      </c>
      <c r="N391" s="95" t="s">
        <v>14384</v>
      </c>
      <c r="O391" s="95" t="s">
        <v>9972</v>
      </c>
      <c r="P391" s="95"/>
      <c r="Q391" s="95"/>
      <c r="R391" s="95"/>
      <c r="S391" s="95">
        <f t="shared" si="38"/>
        <v>1</v>
      </c>
      <c r="T391" s="28"/>
      <c r="U391" s="95" t="str">
        <f t="shared" si="39"/>
        <v>PMGD</v>
      </c>
      <c r="V391" s="95"/>
      <c r="W391" s="95"/>
      <c r="X391" s="95"/>
      <c r="Y391" s="95"/>
      <c r="Z391" s="95"/>
      <c r="AA391" s="95" t="str">
        <f t="shared" si="37"/>
        <v>CGE</v>
      </c>
    </row>
    <row r="392" spans="1:27" x14ac:dyDescent="0.2">
      <c r="A392" s="19">
        <f t="shared" si="40"/>
        <v>1</v>
      </c>
      <c r="B392" s="95">
        <f t="shared" si="36"/>
        <v>388</v>
      </c>
      <c r="C392" s="28" t="s">
        <v>13599</v>
      </c>
      <c r="D392" s="28" t="s">
        <v>14384</v>
      </c>
      <c r="E392" s="28" t="s">
        <v>13601</v>
      </c>
      <c r="F392" s="182">
        <v>1</v>
      </c>
      <c r="G392" s="95" t="s">
        <v>250</v>
      </c>
      <c r="H392" s="199">
        <f>VLOOKUP(G392,BARRAS!$C$5:$E$553,2,0)</f>
        <v>2079998530132</v>
      </c>
      <c r="I392" s="95">
        <v>0</v>
      </c>
      <c r="J392" s="204">
        <v>0</v>
      </c>
      <c r="K392" s="95">
        <v>0</v>
      </c>
      <c r="L392" s="95" t="s">
        <v>747</v>
      </c>
      <c r="M392" s="95" t="s">
        <v>747</v>
      </c>
      <c r="N392" s="95" t="s">
        <v>14384</v>
      </c>
      <c r="O392" s="95" t="s">
        <v>9972</v>
      </c>
      <c r="P392" s="95"/>
      <c r="Q392" s="95"/>
      <c r="R392" s="95"/>
      <c r="S392" s="95">
        <f t="shared" si="38"/>
        <v>1</v>
      </c>
      <c r="T392" s="28" t="s">
        <v>13601</v>
      </c>
      <c r="U392" s="95" t="str">
        <f t="shared" si="39"/>
        <v>PMGD</v>
      </c>
      <c r="V392" s="95"/>
      <c r="W392" s="95"/>
      <c r="X392" s="95"/>
      <c r="Y392" s="95"/>
      <c r="Z392" s="95"/>
      <c r="AA392" s="95" t="str">
        <f t="shared" si="37"/>
        <v>CGE</v>
      </c>
    </row>
    <row r="393" spans="1:27" x14ac:dyDescent="0.2">
      <c r="A393" s="19">
        <f t="shared" si="40"/>
        <v>1</v>
      </c>
      <c r="B393" s="95">
        <f t="shared" ref="B393:B456" si="41">B392+1</f>
        <v>389</v>
      </c>
      <c r="C393" s="95" t="s">
        <v>14042</v>
      </c>
      <c r="D393" s="28" t="s">
        <v>14096</v>
      </c>
      <c r="E393" s="95" t="s">
        <v>14045</v>
      </c>
      <c r="F393" s="182">
        <v>1</v>
      </c>
      <c r="G393" s="95" t="s">
        <v>250</v>
      </c>
      <c r="H393" s="199">
        <f>VLOOKUP(G393,BARRAS!$C$5:$E$553,2,0)</f>
        <v>2079998530132</v>
      </c>
      <c r="I393" s="95">
        <v>0</v>
      </c>
      <c r="J393" s="204">
        <v>0</v>
      </c>
      <c r="K393" s="95">
        <v>0</v>
      </c>
      <c r="L393" s="95" t="s">
        <v>747</v>
      </c>
      <c r="M393" s="95" t="s">
        <v>747</v>
      </c>
      <c r="N393" s="28" t="s">
        <v>14096</v>
      </c>
      <c r="O393" s="95" t="s">
        <v>9972</v>
      </c>
      <c r="P393" s="95"/>
      <c r="Q393" s="95"/>
      <c r="R393" s="95"/>
      <c r="S393" s="95">
        <f t="shared" si="38"/>
        <v>1</v>
      </c>
      <c r="T393" s="95"/>
      <c r="U393" s="95" t="str">
        <f t="shared" si="39"/>
        <v>PMGD</v>
      </c>
      <c r="V393" s="95"/>
      <c r="W393" s="95"/>
      <c r="X393" s="95"/>
      <c r="Y393" s="95"/>
      <c r="Z393" s="95"/>
      <c r="AA393" s="95" t="str">
        <f t="shared" si="37"/>
        <v>CGE</v>
      </c>
    </row>
    <row r="394" spans="1:27" x14ac:dyDescent="0.2">
      <c r="A394" s="19">
        <f t="shared" si="40"/>
        <v>1</v>
      </c>
      <c r="B394" s="95">
        <f t="shared" si="41"/>
        <v>390</v>
      </c>
      <c r="C394" s="95" t="s">
        <v>14043</v>
      </c>
      <c r="D394" s="28" t="s">
        <v>14096</v>
      </c>
      <c r="E394" s="95" t="s">
        <v>14044</v>
      </c>
      <c r="F394" s="182">
        <v>1</v>
      </c>
      <c r="G394" s="95" t="s">
        <v>250</v>
      </c>
      <c r="H394" s="199">
        <f>VLOOKUP(G394,BARRAS!$C$5:$E$553,2,0)</f>
        <v>2079998530132</v>
      </c>
      <c r="I394" s="95">
        <v>0</v>
      </c>
      <c r="J394" s="204">
        <v>0</v>
      </c>
      <c r="K394" s="95">
        <v>0</v>
      </c>
      <c r="L394" s="95" t="s">
        <v>747</v>
      </c>
      <c r="M394" s="95" t="s">
        <v>747</v>
      </c>
      <c r="N394" s="28" t="s">
        <v>14096</v>
      </c>
      <c r="O394" s="95" t="s">
        <v>9972</v>
      </c>
      <c r="P394" s="95"/>
      <c r="Q394" s="95"/>
      <c r="R394" s="95"/>
      <c r="S394" s="95">
        <f t="shared" si="38"/>
        <v>1</v>
      </c>
      <c r="T394" s="95" t="s">
        <v>14044</v>
      </c>
      <c r="U394" s="95" t="str">
        <f t="shared" si="39"/>
        <v>PMGD</v>
      </c>
      <c r="V394" s="95"/>
      <c r="W394" s="95"/>
      <c r="X394" s="95"/>
      <c r="Y394" s="95"/>
      <c r="Z394" s="95"/>
      <c r="AA394" s="95" t="str">
        <f t="shared" ref="AA394:AA457" si="42">IF(OR(N394="Dx",N394="No_informado"),P394,O394)</f>
        <v>CGE</v>
      </c>
    </row>
    <row r="395" spans="1:27" x14ac:dyDescent="0.2">
      <c r="A395" s="19">
        <f t="shared" si="40"/>
        <v>1</v>
      </c>
      <c r="B395" s="95">
        <f t="shared" si="41"/>
        <v>391</v>
      </c>
      <c r="C395" s="95" t="s">
        <v>7927</v>
      </c>
      <c r="D395" s="28" t="s">
        <v>8970</v>
      </c>
      <c r="E395" s="95" t="s">
        <v>1870</v>
      </c>
      <c r="F395" s="182">
        <v>1</v>
      </c>
      <c r="G395" s="95" t="s">
        <v>250</v>
      </c>
      <c r="H395" s="199">
        <f>VLOOKUP(G395,BARRAS!$C$5:$E$553,2,0)</f>
        <v>2079998530132</v>
      </c>
      <c r="I395" s="95">
        <v>0</v>
      </c>
      <c r="J395" s="204">
        <v>1</v>
      </c>
      <c r="K395" s="95">
        <v>0</v>
      </c>
      <c r="L395" s="95" t="s">
        <v>489</v>
      </c>
      <c r="M395" s="95" t="s">
        <v>489</v>
      </c>
      <c r="N395" s="95" t="s">
        <v>9178</v>
      </c>
      <c r="O395" s="95"/>
      <c r="P395" s="95" t="s">
        <v>9972</v>
      </c>
      <c r="Q395" s="95" t="s">
        <v>489</v>
      </c>
      <c r="R395" s="95">
        <f>IF(L395="R",VLOOKUP(G395,BARRAS!$C$5:$E$233,3,0),IF(L395="L",VLOOKUP(G395,BARRAS!$C$5:$E$233,3,0),""))</f>
        <v>0</v>
      </c>
      <c r="S395" s="95">
        <f t="shared" si="38"/>
        <v>0</v>
      </c>
      <c r="T395" s="95"/>
      <c r="U395" s="95" t="str">
        <f t="shared" si="39"/>
        <v/>
      </c>
      <c r="V395" s="95"/>
      <c r="W395" s="95"/>
      <c r="X395" s="95">
        <v>0</v>
      </c>
      <c r="Y395" s="95"/>
      <c r="Z395" s="95"/>
      <c r="AA395" s="95" t="str">
        <f t="shared" si="42"/>
        <v>CGE</v>
      </c>
    </row>
    <row r="396" spans="1:27" x14ac:dyDescent="0.2">
      <c r="A396" s="19">
        <f t="shared" si="40"/>
        <v>1</v>
      </c>
      <c r="B396" s="95">
        <f t="shared" si="41"/>
        <v>392</v>
      </c>
      <c r="C396" s="95" t="s">
        <v>7928</v>
      </c>
      <c r="D396" s="28" t="s">
        <v>8971</v>
      </c>
      <c r="E396" s="95" t="s">
        <v>1870</v>
      </c>
      <c r="F396" s="182">
        <v>1</v>
      </c>
      <c r="G396" s="95" t="s">
        <v>250</v>
      </c>
      <c r="H396" s="199">
        <f>VLOOKUP(G396,BARRAS!$C$5:$E$553,2,0)</f>
        <v>2079998530132</v>
      </c>
      <c r="I396" s="95">
        <v>0</v>
      </c>
      <c r="J396" s="204">
        <v>1</v>
      </c>
      <c r="K396" s="95">
        <v>0</v>
      </c>
      <c r="L396" s="95" t="s">
        <v>489</v>
      </c>
      <c r="M396" s="95" t="s">
        <v>489</v>
      </c>
      <c r="N396" s="95" t="s">
        <v>9178</v>
      </c>
      <c r="O396" s="95"/>
      <c r="P396" s="95" t="s">
        <v>9972</v>
      </c>
      <c r="Q396" s="95" t="s">
        <v>489</v>
      </c>
      <c r="R396" s="95">
        <f>IF(L396="R",VLOOKUP(G396,BARRAS!$C$5:$E$233,3,0),IF(L396="L",VLOOKUP(G396,BARRAS!$C$5:$E$233,3,0),""))</f>
        <v>0</v>
      </c>
      <c r="S396" s="95">
        <f t="shared" ref="S396:S459" si="43">IF(RIGHT(LEFT(E396,6),4)="PMGD",1,IF(RIGHT(LEFT(E396,6),4)="PMG_",1,0))</f>
        <v>0</v>
      </c>
      <c r="T396" s="95"/>
      <c r="U396" s="95" t="str">
        <f t="shared" ref="U396:U459" si="44">+IF(L396="G",LEFT(RIGHT(E396,LEN(E396)-2),4),"")</f>
        <v/>
      </c>
      <c r="V396" s="95"/>
      <c r="W396" s="95"/>
      <c r="X396" s="95">
        <v>0</v>
      </c>
      <c r="Y396" s="95"/>
      <c r="Z396" s="95"/>
      <c r="AA396" s="95" t="str">
        <f t="shared" si="42"/>
        <v>CGE</v>
      </c>
    </row>
    <row r="397" spans="1:27" x14ac:dyDescent="0.2">
      <c r="A397" s="19">
        <f t="shared" si="40"/>
        <v>1</v>
      </c>
      <c r="B397" s="95">
        <f t="shared" si="41"/>
        <v>393</v>
      </c>
      <c r="C397" s="95" t="s">
        <v>7929</v>
      </c>
      <c r="D397" s="28" t="s">
        <v>8972</v>
      </c>
      <c r="E397" s="95" t="s">
        <v>1870</v>
      </c>
      <c r="F397" s="182">
        <v>1</v>
      </c>
      <c r="G397" s="95" t="s">
        <v>250</v>
      </c>
      <c r="H397" s="199">
        <f>VLOOKUP(G397,BARRAS!$C$5:$E$553,2,0)</f>
        <v>2079998530132</v>
      </c>
      <c r="I397" s="95">
        <v>0</v>
      </c>
      <c r="J397" s="204">
        <v>1</v>
      </c>
      <c r="K397" s="95">
        <v>0</v>
      </c>
      <c r="L397" s="95" t="s">
        <v>489</v>
      </c>
      <c r="M397" s="95" t="s">
        <v>489</v>
      </c>
      <c r="N397" s="95" t="s">
        <v>9178</v>
      </c>
      <c r="O397" s="95"/>
      <c r="P397" s="95" t="s">
        <v>9972</v>
      </c>
      <c r="Q397" s="95" t="s">
        <v>489</v>
      </c>
      <c r="R397" s="95">
        <f>IF(L397="R",VLOOKUP(G397,BARRAS!$C$5:$E$233,3,0),IF(L397="L",VLOOKUP(G397,BARRAS!$C$5:$E$233,3,0),""))</f>
        <v>0</v>
      </c>
      <c r="S397" s="95">
        <f t="shared" si="43"/>
        <v>0</v>
      </c>
      <c r="T397" s="95"/>
      <c r="U397" s="95" t="str">
        <f t="shared" si="44"/>
        <v/>
      </c>
      <c r="V397" s="95"/>
      <c r="W397" s="95"/>
      <c r="X397" s="95">
        <v>0</v>
      </c>
      <c r="Y397" s="95"/>
      <c r="Z397" s="95"/>
      <c r="AA397" s="95" t="str">
        <f t="shared" si="42"/>
        <v>CGE</v>
      </c>
    </row>
    <row r="398" spans="1:27" x14ac:dyDescent="0.2">
      <c r="A398" s="19">
        <f t="shared" si="40"/>
        <v>1</v>
      </c>
      <c r="B398" s="95">
        <f t="shared" si="41"/>
        <v>394</v>
      </c>
      <c r="C398" s="194" t="s">
        <v>11956</v>
      </c>
      <c r="D398" s="213" t="s">
        <v>12351</v>
      </c>
      <c r="E398" s="194" t="s">
        <v>2530</v>
      </c>
      <c r="F398" s="182">
        <v>0</v>
      </c>
      <c r="G398" s="95" t="s">
        <v>250</v>
      </c>
      <c r="H398" s="199">
        <f>VLOOKUP(G398,BARRAS!$C$5:$E$553,2,0)</f>
        <v>2079998530132</v>
      </c>
      <c r="I398" s="95">
        <v>3639</v>
      </c>
      <c r="J398" s="204">
        <v>0</v>
      </c>
      <c r="K398" s="95">
        <v>2</v>
      </c>
      <c r="L398" s="95" t="s">
        <v>12347</v>
      </c>
      <c r="M398" s="95" t="s">
        <v>12347</v>
      </c>
      <c r="N398" s="95" t="s">
        <v>12352</v>
      </c>
      <c r="O398" s="95"/>
      <c r="P398" s="95"/>
      <c r="Q398" s="95"/>
      <c r="R398" s="95" t="str">
        <f>IF(L398="R",VLOOKUP(G398,BARRAS!$C$5:$E$233,3,0),IF(L398="L",VLOOKUP(G398,BARRAS!$C$5:$E$233,3,0),""))</f>
        <v/>
      </c>
      <c r="S398" s="95">
        <f t="shared" si="43"/>
        <v>0</v>
      </c>
      <c r="T398" s="95"/>
      <c r="U398" s="95" t="str">
        <f t="shared" si="44"/>
        <v/>
      </c>
      <c r="V398" s="95"/>
      <c r="W398" s="95"/>
      <c r="X398" s="95"/>
      <c r="Y398" s="95"/>
      <c r="Z398" s="95"/>
      <c r="AA398" s="95">
        <f t="shared" si="42"/>
        <v>0</v>
      </c>
    </row>
    <row r="399" spans="1:27" x14ac:dyDescent="0.2">
      <c r="A399" s="19">
        <f t="shared" si="40"/>
        <v>1</v>
      </c>
      <c r="B399" s="95">
        <f t="shared" si="41"/>
        <v>395</v>
      </c>
      <c r="C399" s="95" t="s">
        <v>1576</v>
      </c>
      <c r="D399" s="28" t="s">
        <v>12351</v>
      </c>
      <c r="E399" s="95" t="s">
        <v>2531</v>
      </c>
      <c r="F399" s="182">
        <v>1</v>
      </c>
      <c r="G399" s="95" t="s">
        <v>1481</v>
      </c>
      <c r="H399" s="199">
        <f>VLOOKUP(G399,BARRAS!$C$5:$E$553,2,0)</f>
        <v>2079998530662</v>
      </c>
      <c r="I399" s="95">
        <v>3639</v>
      </c>
      <c r="J399" s="204">
        <v>0</v>
      </c>
      <c r="K399" s="95">
        <v>0</v>
      </c>
      <c r="L399" s="95" t="s">
        <v>12347</v>
      </c>
      <c r="M399" s="95" t="s">
        <v>12347</v>
      </c>
      <c r="N399" s="95" t="s">
        <v>9972</v>
      </c>
      <c r="O399" s="95"/>
      <c r="P399" s="95"/>
      <c r="Q399" s="95"/>
      <c r="R399" s="95"/>
      <c r="S399" s="95">
        <f t="shared" si="43"/>
        <v>0</v>
      </c>
      <c r="T399" s="95"/>
      <c r="U399" s="95" t="str">
        <f t="shared" si="44"/>
        <v/>
      </c>
      <c r="V399" s="95"/>
      <c r="W399" s="95"/>
      <c r="X399" s="95"/>
      <c r="Y399" s="95"/>
      <c r="Z399" s="95"/>
      <c r="AA399" s="95">
        <f t="shared" si="42"/>
        <v>0</v>
      </c>
    </row>
    <row r="400" spans="1:27" x14ac:dyDescent="0.2">
      <c r="A400" s="19">
        <f t="shared" si="40"/>
        <v>1</v>
      </c>
      <c r="B400" s="95">
        <f t="shared" si="41"/>
        <v>396</v>
      </c>
      <c r="C400" s="213" t="s">
        <v>13026</v>
      </c>
      <c r="D400" s="213" t="s">
        <v>1304</v>
      </c>
      <c r="E400" s="194" t="s">
        <v>10795</v>
      </c>
      <c r="F400" s="182">
        <v>0</v>
      </c>
      <c r="G400" s="95" t="s">
        <v>1481</v>
      </c>
      <c r="H400" s="199">
        <f>VLOOKUP(G400,BARRAS!$C$5:$E$553,2,0)</f>
        <v>2079998530662</v>
      </c>
      <c r="I400" s="95">
        <v>0</v>
      </c>
      <c r="J400" s="204">
        <v>0</v>
      </c>
      <c r="K400" s="95">
        <v>1</v>
      </c>
      <c r="L400" s="95" t="s">
        <v>492</v>
      </c>
      <c r="M400" s="95" t="s">
        <v>492</v>
      </c>
      <c r="N400" s="95" t="s">
        <v>12352</v>
      </c>
      <c r="O400" s="95"/>
      <c r="P400" s="95"/>
      <c r="Q400" s="95"/>
      <c r="R400" s="95" t="str">
        <f>IF(L400="R",VLOOKUP(G400,BARRAS!$C$5:$E$233,3,0),IF(L400="L",VLOOKUP(G400,BARRAS!$C$5:$E$233,3,0),""))</f>
        <v/>
      </c>
      <c r="S400" s="95">
        <f t="shared" si="43"/>
        <v>0</v>
      </c>
      <c r="T400" s="95"/>
      <c r="U400" s="95" t="str">
        <f t="shared" si="44"/>
        <v/>
      </c>
      <c r="V400" s="95"/>
      <c r="W400" s="95"/>
      <c r="X400" s="95"/>
      <c r="Y400" s="95"/>
      <c r="Z400" s="95"/>
      <c r="AA400" s="95">
        <f t="shared" si="42"/>
        <v>0</v>
      </c>
    </row>
    <row r="401" spans="1:27" x14ac:dyDescent="0.2">
      <c r="A401" s="19">
        <f t="shared" si="40"/>
        <v>1</v>
      </c>
      <c r="B401" s="95">
        <f t="shared" si="41"/>
        <v>397</v>
      </c>
      <c r="C401" s="95" t="s">
        <v>8063</v>
      </c>
      <c r="D401" s="28" t="s">
        <v>7985</v>
      </c>
      <c r="E401" s="95" t="s">
        <v>7984</v>
      </c>
      <c r="F401" s="182">
        <v>1</v>
      </c>
      <c r="G401" s="95" t="s">
        <v>721</v>
      </c>
      <c r="H401" s="199">
        <f>VLOOKUP(G401,BARRAS!$C$5:$E$553,2,0)</f>
        <v>2089998480132</v>
      </c>
      <c r="I401" s="95">
        <v>0</v>
      </c>
      <c r="J401" s="204">
        <v>1</v>
      </c>
      <c r="K401" s="95">
        <v>0</v>
      </c>
      <c r="L401" s="95" t="s">
        <v>489</v>
      </c>
      <c r="M401" s="95" t="s">
        <v>489</v>
      </c>
      <c r="N401" s="95" t="s">
        <v>9178</v>
      </c>
      <c r="O401" s="95"/>
      <c r="P401" s="95" t="s">
        <v>7984</v>
      </c>
      <c r="Q401" s="95" t="str">
        <f>IF(L401="R","R",IF(L401="L","L",""))</f>
        <v>R</v>
      </c>
      <c r="R401" s="95">
        <f>IF(L401="R",VLOOKUP(G401,BARRAS!$C$5:$E$233,3,0),IF(L401="L",VLOOKUP(G401,BARRAS!$C$5:$E$233,3,0),""))</f>
        <v>0</v>
      </c>
      <c r="S401" s="95">
        <f t="shared" si="43"/>
        <v>0</v>
      </c>
      <c r="T401" s="95"/>
      <c r="U401" s="95" t="str">
        <f t="shared" si="44"/>
        <v/>
      </c>
      <c r="V401" s="95">
        <v>0</v>
      </c>
      <c r="W401" s="95"/>
      <c r="X401" s="95"/>
      <c r="Y401" s="95" t="str">
        <f>+IF(P401="","No","Sí")</f>
        <v>Sí</v>
      </c>
      <c r="Z401" s="95">
        <v>0</v>
      </c>
      <c r="AA401" s="95" t="str">
        <f t="shared" si="42"/>
        <v>FRONTEL</v>
      </c>
    </row>
    <row r="402" spans="1:27" x14ac:dyDescent="0.2">
      <c r="A402" s="19">
        <f t="shared" si="40"/>
        <v>1</v>
      </c>
      <c r="B402" s="95">
        <f t="shared" si="41"/>
        <v>398</v>
      </c>
      <c r="C402" s="95" t="s">
        <v>8064</v>
      </c>
      <c r="D402" s="28" t="s">
        <v>7986</v>
      </c>
      <c r="E402" s="95" t="s">
        <v>7984</v>
      </c>
      <c r="F402" s="182">
        <v>1</v>
      </c>
      <c r="G402" s="95" t="s">
        <v>721</v>
      </c>
      <c r="H402" s="199">
        <f>VLOOKUP(G402,BARRAS!$C$5:$E$553,2,0)</f>
        <v>2089998480132</v>
      </c>
      <c r="I402" s="95">
        <v>0</v>
      </c>
      <c r="J402" s="204">
        <v>1</v>
      </c>
      <c r="K402" s="95">
        <v>0</v>
      </c>
      <c r="L402" s="95" t="s">
        <v>489</v>
      </c>
      <c r="M402" s="95" t="s">
        <v>489</v>
      </c>
      <c r="N402" s="95" t="s">
        <v>9178</v>
      </c>
      <c r="O402" s="95"/>
      <c r="P402" s="95" t="s">
        <v>7984</v>
      </c>
      <c r="Q402" s="95" t="str">
        <f>IF(L402="R","R",IF(L402="L","L",""))</f>
        <v>R</v>
      </c>
      <c r="R402" s="95">
        <f>IF(L402="R",VLOOKUP(G402,BARRAS!$C$5:$E$233,3,0),IF(L402="L",VLOOKUP(G402,BARRAS!$C$5:$E$233,3,0),""))</f>
        <v>0</v>
      </c>
      <c r="S402" s="95">
        <f t="shared" si="43"/>
        <v>0</v>
      </c>
      <c r="T402" s="95"/>
      <c r="U402" s="95" t="str">
        <f t="shared" si="44"/>
        <v/>
      </c>
      <c r="V402" s="95">
        <v>0</v>
      </c>
      <c r="W402" s="95"/>
      <c r="X402" s="95"/>
      <c r="Y402" s="95" t="str">
        <f>+IF(P402="","No","Sí")</f>
        <v>Sí</v>
      </c>
      <c r="Z402" s="95">
        <v>0</v>
      </c>
      <c r="AA402" s="95" t="str">
        <f t="shared" si="42"/>
        <v>FRONTEL</v>
      </c>
    </row>
    <row r="403" spans="1:27" x14ac:dyDescent="0.2">
      <c r="A403" s="19">
        <f t="shared" si="40"/>
        <v>1</v>
      </c>
      <c r="B403" s="95">
        <f t="shared" si="41"/>
        <v>399</v>
      </c>
      <c r="C403" s="95" t="s">
        <v>8065</v>
      </c>
      <c r="D403" s="28" t="s">
        <v>7987</v>
      </c>
      <c r="E403" s="95" t="s">
        <v>7984</v>
      </c>
      <c r="F403" s="182">
        <v>1</v>
      </c>
      <c r="G403" s="95" t="s">
        <v>721</v>
      </c>
      <c r="H403" s="199">
        <f>VLOOKUP(G403,BARRAS!$C$5:$E$553,2,0)</f>
        <v>2089998480132</v>
      </c>
      <c r="I403" s="95">
        <v>0</v>
      </c>
      <c r="J403" s="204">
        <v>1</v>
      </c>
      <c r="K403" s="95">
        <v>0</v>
      </c>
      <c r="L403" s="95" t="s">
        <v>489</v>
      </c>
      <c r="M403" s="95" t="s">
        <v>489</v>
      </c>
      <c r="N403" s="95" t="s">
        <v>9178</v>
      </c>
      <c r="O403" s="95"/>
      <c r="P403" s="95" t="s">
        <v>7984</v>
      </c>
      <c r="Q403" s="95" t="str">
        <f>IF(L403="R","R",IF(L403="L","L",""))</f>
        <v>R</v>
      </c>
      <c r="R403" s="95">
        <f>IF(L403="R",VLOOKUP(G403,BARRAS!$C$5:$E$233,3,0),IF(L403="L",VLOOKUP(G403,BARRAS!$C$5:$E$233,3,0),""))</f>
        <v>0</v>
      </c>
      <c r="S403" s="95">
        <f t="shared" si="43"/>
        <v>0</v>
      </c>
      <c r="T403" s="95"/>
      <c r="U403" s="95" t="str">
        <f t="shared" si="44"/>
        <v/>
      </c>
      <c r="V403" s="95">
        <v>0</v>
      </c>
      <c r="W403" s="95"/>
      <c r="X403" s="95"/>
      <c r="Y403" s="95" t="str">
        <f>+IF(P403="","No","Sí")</f>
        <v>Sí</v>
      </c>
      <c r="Z403" s="95">
        <v>0</v>
      </c>
      <c r="AA403" s="95" t="str">
        <f t="shared" si="42"/>
        <v>FRONTEL</v>
      </c>
    </row>
    <row r="404" spans="1:27" x14ac:dyDescent="0.2">
      <c r="A404" s="134">
        <f t="shared" si="40"/>
        <v>1</v>
      </c>
      <c r="B404" s="95">
        <f t="shared" si="41"/>
        <v>400</v>
      </c>
      <c r="C404" s="95" t="s">
        <v>14630</v>
      </c>
      <c r="D404" s="28" t="s">
        <v>8365</v>
      </c>
      <c r="E404" s="95" t="s">
        <v>14631</v>
      </c>
      <c r="F404" s="182">
        <v>1</v>
      </c>
      <c r="G404" s="95" t="s">
        <v>721</v>
      </c>
      <c r="H404" s="199">
        <f>VLOOKUP(G404,BARRAS!$C$5:$E$553,2,0)</f>
        <v>2089998480132</v>
      </c>
      <c r="I404" s="95">
        <v>0</v>
      </c>
      <c r="J404" s="204">
        <v>0</v>
      </c>
      <c r="K404" s="95">
        <v>0</v>
      </c>
      <c r="L404" s="28" t="s">
        <v>8423</v>
      </c>
      <c r="M404" s="28" t="s">
        <v>8423</v>
      </c>
      <c r="N404" s="28" t="s">
        <v>8365</v>
      </c>
      <c r="O404" s="28" t="s">
        <v>7984</v>
      </c>
      <c r="P404" s="95"/>
      <c r="Q404" s="95"/>
      <c r="R404" s="95"/>
      <c r="S404" s="95">
        <f t="shared" si="43"/>
        <v>0</v>
      </c>
      <c r="T404" s="95"/>
      <c r="U404" s="95"/>
      <c r="V404" s="95"/>
      <c r="W404" s="95"/>
      <c r="X404" s="95"/>
      <c r="Y404" s="95"/>
      <c r="Z404" s="95"/>
      <c r="AA404" s="95" t="str">
        <f t="shared" si="42"/>
        <v>FRONTEL</v>
      </c>
    </row>
    <row r="405" spans="1:27" x14ac:dyDescent="0.2">
      <c r="A405" s="19">
        <f t="shared" si="40"/>
        <v>1</v>
      </c>
      <c r="B405" s="95">
        <f t="shared" si="41"/>
        <v>401</v>
      </c>
      <c r="C405" s="194" t="s">
        <v>11888</v>
      </c>
      <c r="D405" s="213" t="s">
        <v>1304</v>
      </c>
      <c r="E405" s="194" t="s">
        <v>10795</v>
      </c>
      <c r="F405" s="182">
        <v>0</v>
      </c>
      <c r="G405" s="95" t="s">
        <v>721</v>
      </c>
      <c r="H405" s="199">
        <f>VLOOKUP(G405,BARRAS!$C$5:$E$553,2,0)</f>
        <v>2089998480132</v>
      </c>
      <c r="I405" s="95">
        <v>0</v>
      </c>
      <c r="J405" s="204">
        <v>0</v>
      </c>
      <c r="K405" s="95">
        <v>1</v>
      </c>
      <c r="L405" s="95" t="s">
        <v>492</v>
      </c>
      <c r="M405" s="95" t="s">
        <v>492</v>
      </c>
      <c r="N405" s="95" t="s">
        <v>12352</v>
      </c>
      <c r="O405" s="95"/>
      <c r="P405" s="95"/>
      <c r="Q405" s="95"/>
      <c r="R405" s="95" t="str">
        <f>IF(L405="R",VLOOKUP(G405,BARRAS!$C$5:$E$233,3,0),IF(L405="L",VLOOKUP(G405,BARRAS!$C$5:$E$233,3,0),""))</f>
        <v/>
      </c>
      <c r="S405" s="95">
        <f t="shared" si="43"/>
        <v>0</v>
      </c>
      <c r="T405" s="95"/>
      <c r="U405" s="95" t="str">
        <f t="shared" si="44"/>
        <v/>
      </c>
      <c r="V405" s="95"/>
      <c r="W405" s="95"/>
      <c r="X405" s="95"/>
      <c r="Y405" s="95"/>
      <c r="Z405" s="95"/>
      <c r="AA405" s="95">
        <f t="shared" si="42"/>
        <v>0</v>
      </c>
    </row>
    <row r="406" spans="1:27" x14ac:dyDescent="0.2">
      <c r="A406" s="19">
        <f t="shared" si="40"/>
        <v>1</v>
      </c>
      <c r="B406" s="95">
        <f t="shared" si="41"/>
        <v>402</v>
      </c>
      <c r="C406" s="95" t="s">
        <v>8066</v>
      </c>
      <c r="D406" s="28" t="s">
        <v>7985</v>
      </c>
      <c r="E406" s="95" t="s">
        <v>7984</v>
      </c>
      <c r="F406" s="182">
        <v>1</v>
      </c>
      <c r="G406" s="95" t="s">
        <v>587</v>
      </c>
      <c r="H406" s="199">
        <f>VLOOKUP(G406,BARRAS!$C$5:$E$553,2,0)</f>
        <v>2089998481542</v>
      </c>
      <c r="I406" s="95">
        <v>0</v>
      </c>
      <c r="J406" s="204">
        <v>1</v>
      </c>
      <c r="K406" s="95">
        <v>0</v>
      </c>
      <c r="L406" s="95" t="s">
        <v>489</v>
      </c>
      <c r="M406" s="95" t="s">
        <v>489</v>
      </c>
      <c r="N406" s="95" t="s">
        <v>9178</v>
      </c>
      <c r="O406" s="95"/>
      <c r="P406" s="95" t="s">
        <v>7984</v>
      </c>
      <c r="Q406" s="95" t="str">
        <f>IF(L406="R","R",IF(L406="L","L",""))</f>
        <v>R</v>
      </c>
      <c r="R406" s="95">
        <f>IF(L406="R",VLOOKUP(G406,BARRAS!$C$5:$E$233,3,0),IF(L406="L",VLOOKUP(G406,BARRAS!$C$5:$E$233,3,0),""))</f>
        <v>0</v>
      </c>
      <c r="S406" s="95">
        <f t="shared" si="43"/>
        <v>0</v>
      </c>
      <c r="T406" s="95"/>
      <c r="U406" s="95" t="str">
        <f t="shared" si="44"/>
        <v/>
      </c>
      <c r="V406" s="95">
        <v>0</v>
      </c>
      <c r="W406" s="95"/>
      <c r="X406" s="95"/>
      <c r="Y406" s="95" t="str">
        <f>+IF(P406="","No","Sí")</f>
        <v>Sí</v>
      </c>
      <c r="Z406" s="95">
        <v>0</v>
      </c>
      <c r="AA406" s="95" t="str">
        <f t="shared" si="42"/>
        <v>FRONTEL</v>
      </c>
    </row>
    <row r="407" spans="1:27" x14ac:dyDescent="0.2">
      <c r="A407" s="19">
        <f t="shared" si="40"/>
        <v>1</v>
      </c>
      <c r="B407" s="95">
        <f t="shared" si="41"/>
        <v>403</v>
      </c>
      <c r="C407" s="95" t="s">
        <v>8067</v>
      </c>
      <c r="D407" s="28" t="s">
        <v>7986</v>
      </c>
      <c r="E407" s="95" t="s">
        <v>7984</v>
      </c>
      <c r="F407" s="182">
        <v>1</v>
      </c>
      <c r="G407" s="95" t="s">
        <v>587</v>
      </c>
      <c r="H407" s="199">
        <f>VLOOKUP(G407,BARRAS!$C$5:$E$553,2,0)</f>
        <v>2089998481542</v>
      </c>
      <c r="I407" s="95">
        <v>0</v>
      </c>
      <c r="J407" s="204">
        <v>1</v>
      </c>
      <c r="K407" s="95">
        <v>0</v>
      </c>
      <c r="L407" s="95" t="s">
        <v>489</v>
      </c>
      <c r="M407" s="95" t="s">
        <v>489</v>
      </c>
      <c r="N407" s="95" t="s">
        <v>9178</v>
      </c>
      <c r="O407" s="95"/>
      <c r="P407" s="95" t="s">
        <v>7984</v>
      </c>
      <c r="Q407" s="95" t="str">
        <f>IF(L407="R","R",IF(L407="L","L",""))</f>
        <v>R</v>
      </c>
      <c r="R407" s="95">
        <f>IF(L407="R",VLOOKUP(G407,BARRAS!$C$5:$E$233,3,0),IF(L407="L",VLOOKUP(G407,BARRAS!$C$5:$E$233,3,0),""))</f>
        <v>0</v>
      </c>
      <c r="S407" s="95">
        <f t="shared" si="43"/>
        <v>0</v>
      </c>
      <c r="T407" s="95"/>
      <c r="U407" s="95" t="str">
        <f t="shared" si="44"/>
        <v/>
      </c>
      <c r="V407" s="95">
        <v>0</v>
      </c>
      <c r="W407" s="95"/>
      <c r="X407" s="95"/>
      <c r="Y407" s="95" t="str">
        <f>+IF(P407="","No","Sí")</f>
        <v>Sí</v>
      </c>
      <c r="Z407" s="95">
        <v>0</v>
      </c>
      <c r="AA407" s="95" t="str">
        <f t="shared" si="42"/>
        <v>FRONTEL</v>
      </c>
    </row>
    <row r="408" spans="1:27" x14ac:dyDescent="0.2">
      <c r="A408" s="19">
        <f t="shared" si="40"/>
        <v>1</v>
      </c>
      <c r="B408" s="95">
        <f t="shared" si="41"/>
        <v>404</v>
      </c>
      <c r="C408" s="95" t="s">
        <v>8068</v>
      </c>
      <c r="D408" s="28" t="s">
        <v>7987</v>
      </c>
      <c r="E408" s="95" t="s">
        <v>7984</v>
      </c>
      <c r="F408" s="182">
        <v>1</v>
      </c>
      <c r="G408" s="95" t="s">
        <v>587</v>
      </c>
      <c r="H408" s="199">
        <f>VLOOKUP(G408,BARRAS!$C$5:$E$553,2,0)</f>
        <v>2089998481542</v>
      </c>
      <c r="I408" s="95">
        <v>0</v>
      </c>
      <c r="J408" s="204">
        <v>1</v>
      </c>
      <c r="K408" s="95">
        <v>0</v>
      </c>
      <c r="L408" s="95" t="s">
        <v>489</v>
      </c>
      <c r="M408" s="95" t="s">
        <v>489</v>
      </c>
      <c r="N408" s="95" t="s">
        <v>9178</v>
      </c>
      <c r="O408" s="95"/>
      <c r="P408" s="95" t="s">
        <v>7984</v>
      </c>
      <c r="Q408" s="95" t="str">
        <f>IF(L408="R","R",IF(L408="L","L",""))</f>
        <v>R</v>
      </c>
      <c r="R408" s="95">
        <f>IF(L408="R",VLOOKUP(G408,BARRAS!$C$5:$E$233,3,0),IF(L408="L",VLOOKUP(G408,BARRAS!$C$5:$E$233,3,0),""))</f>
        <v>0</v>
      </c>
      <c r="S408" s="95">
        <f t="shared" si="43"/>
        <v>0</v>
      </c>
      <c r="T408" s="95"/>
      <c r="U408" s="95" t="str">
        <f t="shared" si="44"/>
        <v/>
      </c>
      <c r="V408" s="95">
        <v>0</v>
      </c>
      <c r="W408" s="95"/>
      <c r="X408" s="95"/>
      <c r="Y408" s="95" t="str">
        <f>+IF(P408="","No","Sí")</f>
        <v>Sí</v>
      </c>
      <c r="Z408" s="95">
        <v>0</v>
      </c>
      <c r="AA408" s="95" t="str">
        <f t="shared" si="42"/>
        <v>FRONTEL</v>
      </c>
    </row>
    <row r="409" spans="1:27" x14ac:dyDescent="0.2">
      <c r="A409" s="19">
        <f t="shared" si="40"/>
        <v>1</v>
      </c>
      <c r="B409" s="95">
        <f t="shared" si="41"/>
        <v>405</v>
      </c>
      <c r="C409" s="194" t="s">
        <v>11874</v>
      </c>
      <c r="D409" s="213" t="s">
        <v>1304</v>
      </c>
      <c r="E409" s="194" t="s">
        <v>10795</v>
      </c>
      <c r="F409" s="182">
        <v>0</v>
      </c>
      <c r="G409" s="95" t="s">
        <v>587</v>
      </c>
      <c r="H409" s="199">
        <f>VLOOKUP(G409,BARRAS!$C$5:$E$553,2,0)</f>
        <v>2089998481542</v>
      </c>
      <c r="I409" s="95">
        <v>0</v>
      </c>
      <c r="J409" s="204">
        <v>0</v>
      </c>
      <c r="K409" s="95">
        <v>1</v>
      </c>
      <c r="L409" s="95" t="s">
        <v>492</v>
      </c>
      <c r="M409" s="95" t="s">
        <v>492</v>
      </c>
      <c r="N409" s="95" t="s">
        <v>12352</v>
      </c>
      <c r="O409" s="95"/>
      <c r="P409" s="95"/>
      <c r="Q409" s="95"/>
      <c r="R409" s="95" t="str">
        <f>IF(L409="R",VLOOKUP(G409,BARRAS!$C$5:$E$233,3,0),IF(L409="L",VLOOKUP(G409,BARRAS!$C$5:$E$233,3,0),""))</f>
        <v/>
      </c>
      <c r="S409" s="95">
        <f t="shared" si="43"/>
        <v>0</v>
      </c>
      <c r="T409" s="95"/>
      <c r="U409" s="95" t="str">
        <f t="shared" si="44"/>
        <v/>
      </c>
      <c r="V409" s="95"/>
      <c r="W409" s="95"/>
      <c r="X409" s="95"/>
      <c r="Y409" s="95"/>
      <c r="Z409" s="95"/>
      <c r="AA409" s="95">
        <f t="shared" si="42"/>
        <v>0</v>
      </c>
    </row>
    <row r="410" spans="1:27" x14ac:dyDescent="0.2">
      <c r="A410" s="19">
        <f t="shared" si="40"/>
        <v>1</v>
      </c>
      <c r="B410" s="95">
        <f t="shared" si="41"/>
        <v>406</v>
      </c>
      <c r="C410" s="95" t="s">
        <v>9034</v>
      </c>
      <c r="D410" s="28" t="s">
        <v>8808</v>
      </c>
      <c r="E410" s="95" t="s">
        <v>9049</v>
      </c>
      <c r="F410" s="182">
        <v>1</v>
      </c>
      <c r="G410" s="95" t="s">
        <v>195</v>
      </c>
      <c r="H410" s="199">
        <f>VLOOKUP(G410,BARRAS!$C$5:$E$553,2,0)</f>
        <v>2089998430152</v>
      </c>
      <c r="I410" s="95">
        <v>0</v>
      </c>
      <c r="J410" s="204">
        <v>0</v>
      </c>
      <c r="K410" s="95">
        <v>0</v>
      </c>
      <c r="L410" s="95" t="s">
        <v>8423</v>
      </c>
      <c r="M410" s="95" t="s">
        <v>8423</v>
      </c>
      <c r="N410" s="95" t="s">
        <v>8808</v>
      </c>
      <c r="O410" s="95" t="s">
        <v>9972</v>
      </c>
      <c r="P410" s="95"/>
      <c r="Q410" s="95" t="s">
        <v>509</v>
      </c>
      <c r="R410" s="95" t="str">
        <f>IF(L410="R",VLOOKUP(G410,BARRAS!$C$5:$E$233,3,0),IF(L410="L",VLOOKUP(G410,BARRAS!$C$5:$E$233,3,0),""))</f>
        <v/>
      </c>
      <c r="S410" s="95">
        <f t="shared" si="43"/>
        <v>0</v>
      </c>
      <c r="T410" s="95"/>
      <c r="U410" s="95" t="str">
        <f t="shared" si="44"/>
        <v/>
      </c>
      <c r="V410" s="95"/>
      <c r="W410" s="95"/>
      <c r="X410" s="95">
        <v>0</v>
      </c>
      <c r="Y410" s="95"/>
      <c r="Z410" s="95"/>
      <c r="AA410" s="95" t="str">
        <f t="shared" si="42"/>
        <v>CGE</v>
      </c>
    </row>
    <row r="411" spans="1:27" x14ac:dyDescent="0.2">
      <c r="A411" s="19">
        <f t="shared" si="40"/>
        <v>1</v>
      </c>
      <c r="B411" s="95">
        <f t="shared" si="41"/>
        <v>407</v>
      </c>
      <c r="C411" s="95" t="s">
        <v>13081</v>
      </c>
      <c r="D411" s="28" t="s">
        <v>8365</v>
      </c>
      <c r="E411" s="95" t="s">
        <v>13082</v>
      </c>
      <c r="F411" s="182">
        <v>1</v>
      </c>
      <c r="G411" s="95" t="s">
        <v>195</v>
      </c>
      <c r="H411" s="199">
        <f>VLOOKUP(G411,BARRAS!$C$5:$E$553,2,0)</f>
        <v>2089998430152</v>
      </c>
      <c r="I411" s="95">
        <v>0</v>
      </c>
      <c r="J411" s="204">
        <v>0</v>
      </c>
      <c r="K411" s="95">
        <v>0</v>
      </c>
      <c r="L411" s="95" t="s">
        <v>8423</v>
      </c>
      <c r="M411" s="95" t="s">
        <v>8423</v>
      </c>
      <c r="N411" s="95" t="s">
        <v>8365</v>
      </c>
      <c r="O411" s="95" t="s">
        <v>9972</v>
      </c>
      <c r="P411" s="95"/>
      <c r="Q411" s="95"/>
      <c r="R411" s="95"/>
      <c r="S411" s="95">
        <f t="shared" si="43"/>
        <v>0</v>
      </c>
      <c r="T411" s="95"/>
      <c r="U411" s="95" t="str">
        <f t="shared" si="44"/>
        <v/>
      </c>
      <c r="V411" s="95"/>
      <c r="W411" s="95"/>
      <c r="X411" s="95"/>
      <c r="Y411" s="95"/>
      <c r="Z411" s="95"/>
      <c r="AA411" s="95" t="str">
        <f t="shared" si="42"/>
        <v>CGE</v>
      </c>
    </row>
    <row r="412" spans="1:27" x14ac:dyDescent="0.2">
      <c r="A412" s="19">
        <f t="shared" si="40"/>
        <v>1</v>
      </c>
      <c r="B412" s="95">
        <f t="shared" si="41"/>
        <v>408</v>
      </c>
      <c r="C412" s="95" t="s">
        <v>8586</v>
      </c>
      <c r="D412" s="28" t="s">
        <v>8365</v>
      </c>
      <c r="E412" s="95" t="s">
        <v>10314</v>
      </c>
      <c r="F412" s="182">
        <v>1</v>
      </c>
      <c r="G412" s="95" t="s">
        <v>195</v>
      </c>
      <c r="H412" s="199">
        <f>VLOOKUP(G412,BARRAS!$C$5:$E$553,2,0)</f>
        <v>2089998430152</v>
      </c>
      <c r="I412" s="95">
        <v>0</v>
      </c>
      <c r="J412" s="204">
        <v>0</v>
      </c>
      <c r="K412" s="95">
        <v>0</v>
      </c>
      <c r="L412" s="95" t="s">
        <v>8423</v>
      </c>
      <c r="M412" s="95" t="s">
        <v>8423</v>
      </c>
      <c r="N412" s="95" t="s">
        <v>8365</v>
      </c>
      <c r="O412" s="95" t="s">
        <v>9972</v>
      </c>
      <c r="P412" s="95"/>
      <c r="Q412" s="95" t="s">
        <v>509</v>
      </c>
      <c r="R412" s="95" t="str">
        <f>IF(L412="R",VLOOKUP(G412,BARRAS!$C$5:$E$233,3,0),IF(L412="L",VLOOKUP(G412,BARRAS!$C$5:$E$233,3,0),""))</f>
        <v/>
      </c>
      <c r="S412" s="95">
        <f t="shared" si="43"/>
        <v>0</v>
      </c>
      <c r="T412" s="95"/>
      <c r="U412" s="95" t="str">
        <f t="shared" si="44"/>
        <v/>
      </c>
      <c r="V412" s="95"/>
      <c r="W412" s="95"/>
      <c r="X412" s="95">
        <v>0</v>
      </c>
      <c r="Y412" s="95"/>
      <c r="Z412" s="95"/>
      <c r="AA412" s="95" t="str">
        <f t="shared" si="42"/>
        <v>CGE</v>
      </c>
    </row>
    <row r="413" spans="1:27" x14ac:dyDescent="0.2">
      <c r="A413" s="19">
        <f t="shared" si="40"/>
        <v>1</v>
      </c>
      <c r="B413" s="95">
        <f t="shared" si="41"/>
        <v>409</v>
      </c>
      <c r="C413" s="95" t="s">
        <v>12626</v>
      </c>
      <c r="D413" s="28" t="s">
        <v>8365</v>
      </c>
      <c r="E413" s="95" t="s">
        <v>12515</v>
      </c>
      <c r="F413" s="182">
        <v>1</v>
      </c>
      <c r="G413" s="95" t="s">
        <v>195</v>
      </c>
      <c r="H413" s="199">
        <f>VLOOKUP(G413,BARRAS!$C$5:$E$553,2,0)</f>
        <v>2089998430152</v>
      </c>
      <c r="I413" s="95">
        <v>0</v>
      </c>
      <c r="J413" s="204">
        <v>0</v>
      </c>
      <c r="K413" s="95">
        <v>0</v>
      </c>
      <c r="L413" s="95" t="s">
        <v>8423</v>
      </c>
      <c r="M413" s="95" t="s">
        <v>8423</v>
      </c>
      <c r="N413" s="95" t="s">
        <v>8365</v>
      </c>
      <c r="O413" s="95" t="s">
        <v>9972</v>
      </c>
      <c r="P413" s="95"/>
      <c r="Q413" s="95" t="s">
        <v>509</v>
      </c>
      <c r="R413" s="95" t="str">
        <f>IF(L413="R",VLOOKUP(G413,BARRAS!$C$5:$E$233,3,0),IF(L413="L",VLOOKUP(G413,BARRAS!$C$5:$E$233,3,0),""))</f>
        <v/>
      </c>
      <c r="S413" s="95">
        <f t="shared" si="43"/>
        <v>0</v>
      </c>
      <c r="T413" s="95"/>
      <c r="U413" s="95" t="str">
        <f t="shared" si="44"/>
        <v/>
      </c>
      <c r="V413" s="95"/>
      <c r="W413" s="95"/>
      <c r="X413" s="95">
        <v>0</v>
      </c>
      <c r="Y413" s="95"/>
      <c r="Z413" s="95"/>
      <c r="AA413" s="95" t="str">
        <f t="shared" si="42"/>
        <v>CGE</v>
      </c>
    </row>
    <row r="414" spans="1:27" x14ac:dyDescent="0.2">
      <c r="A414" s="19">
        <f t="shared" si="40"/>
        <v>1</v>
      </c>
      <c r="B414" s="95">
        <f t="shared" si="41"/>
        <v>410</v>
      </c>
      <c r="C414" s="95" t="s">
        <v>9659</v>
      </c>
      <c r="D414" s="28" t="s">
        <v>543</v>
      </c>
      <c r="E414" s="95" t="s">
        <v>12514</v>
      </c>
      <c r="F414" s="182">
        <v>1</v>
      </c>
      <c r="G414" s="95" t="s">
        <v>195</v>
      </c>
      <c r="H414" s="199">
        <f>VLOOKUP(G414,BARRAS!$C$5:$E$553,2,0)</f>
        <v>2089998430152</v>
      </c>
      <c r="I414" s="95">
        <v>0</v>
      </c>
      <c r="J414" s="204">
        <v>0</v>
      </c>
      <c r="K414" s="95">
        <v>0</v>
      </c>
      <c r="L414" s="95" t="s">
        <v>8423</v>
      </c>
      <c r="M414" s="95" t="s">
        <v>8423</v>
      </c>
      <c r="N414" s="95" t="s">
        <v>543</v>
      </c>
      <c r="O414" s="95" t="s">
        <v>9972</v>
      </c>
      <c r="P414" s="95"/>
      <c r="Q414" s="95" t="s">
        <v>509</v>
      </c>
      <c r="R414" s="95" t="str">
        <f>IF(L414="R",VLOOKUP(G414,BARRAS!$C$5:$E$233,3,0),IF(L414="L",VLOOKUP(G414,BARRAS!$C$5:$E$233,3,0),""))</f>
        <v/>
      </c>
      <c r="S414" s="95">
        <f t="shared" si="43"/>
        <v>0</v>
      </c>
      <c r="T414" s="95"/>
      <c r="U414" s="95" t="str">
        <f t="shared" si="44"/>
        <v/>
      </c>
      <c r="V414" s="95"/>
      <c r="W414" s="95"/>
      <c r="X414" s="95"/>
      <c r="Y414" s="95"/>
      <c r="Z414" s="95"/>
      <c r="AA414" s="95" t="str">
        <f t="shared" si="42"/>
        <v>CGE</v>
      </c>
    </row>
    <row r="415" spans="1:27" x14ac:dyDescent="0.2">
      <c r="A415" s="19">
        <f t="shared" si="40"/>
        <v>1</v>
      </c>
      <c r="B415" s="95">
        <f t="shared" si="41"/>
        <v>411</v>
      </c>
      <c r="C415" s="95" t="s">
        <v>7840</v>
      </c>
      <c r="D415" s="28" t="s">
        <v>8970</v>
      </c>
      <c r="E415" s="95" t="s">
        <v>1870</v>
      </c>
      <c r="F415" s="182">
        <v>1</v>
      </c>
      <c r="G415" s="95" t="s">
        <v>195</v>
      </c>
      <c r="H415" s="199">
        <f>VLOOKUP(G415,BARRAS!$C$5:$E$553,2,0)</f>
        <v>2089998430152</v>
      </c>
      <c r="I415" s="95">
        <v>0</v>
      </c>
      <c r="J415" s="204">
        <v>1</v>
      </c>
      <c r="K415" s="95">
        <v>0</v>
      </c>
      <c r="L415" s="95" t="s">
        <v>489</v>
      </c>
      <c r="M415" s="95" t="s">
        <v>489</v>
      </c>
      <c r="N415" s="95" t="s">
        <v>9178</v>
      </c>
      <c r="O415" s="95"/>
      <c r="P415" s="95" t="s">
        <v>9972</v>
      </c>
      <c r="Q415" s="95" t="s">
        <v>489</v>
      </c>
      <c r="R415" s="95">
        <f>IF(L415="R",VLOOKUP(G415,BARRAS!$C$5:$E$233,3,0),IF(L415="L",VLOOKUP(G415,BARRAS!$C$5:$E$233,3,0),""))</f>
        <v>0</v>
      </c>
      <c r="S415" s="95">
        <f t="shared" si="43"/>
        <v>0</v>
      </c>
      <c r="T415" s="95"/>
      <c r="U415" s="95" t="str">
        <f t="shared" si="44"/>
        <v/>
      </c>
      <c r="V415" s="95"/>
      <c r="W415" s="95"/>
      <c r="X415" s="95">
        <v>0</v>
      </c>
      <c r="Y415" s="95"/>
      <c r="Z415" s="95"/>
      <c r="AA415" s="95" t="str">
        <f t="shared" si="42"/>
        <v>CGE</v>
      </c>
    </row>
    <row r="416" spans="1:27" x14ac:dyDescent="0.2">
      <c r="A416" s="19">
        <f t="shared" si="40"/>
        <v>1</v>
      </c>
      <c r="B416" s="95">
        <f t="shared" si="41"/>
        <v>412</v>
      </c>
      <c r="C416" s="95" t="s">
        <v>7841</v>
      </c>
      <c r="D416" s="28" t="s">
        <v>8971</v>
      </c>
      <c r="E416" s="95" t="s">
        <v>1870</v>
      </c>
      <c r="F416" s="182">
        <v>1</v>
      </c>
      <c r="G416" s="95" t="s">
        <v>195</v>
      </c>
      <c r="H416" s="199">
        <f>VLOOKUP(G416,BARRAS!$C$5:$E$553,2,0)</f>
        <v>2089998430152</v>
      </c>
      <c r="I416" s="95">
        <v>0</v>
      </c>
      <c r="J416" s="204">
        <v>1</v>
      </c>
      <c r="K416" s="95">
        <v>0</v>
      </c>
      <c r="L416" s="95" t="s">
        <v>489</v>
      </c>
      <c r="M416" s="95" t="s">
        <v>489</v>
      </c>
      <c r="N416" s="95" t="s">
        <v>9178</v>
      </c>
      <c r="O416" s="95"/>
      <c r="P416" s="95" t="s">
        <v>9972</v>
      </c>
      <c r="Q416" s="95" t="s">
        <v>489</v>
      </c>
      <c r="R416" s="95">
        <f>IF(L416="R",VLOOKUP(G416,BARRAS!$C$5:$E$233,3,0),IF(L416="L",VLOOKUP(G416,BARRAS!$C$5:$E$233,3,0),""))</f>
        <v>0</v>
      </c>
      <c r="S416" s="95">
        <f t="shared" si="43"/>
        <v>0</v>
      </c>
      <c r="T416" s="95"/>
      <c r="U416" s="95" t="str">
        <f t="shared" si="44"/>
        <v/>
      </c>
      <c r="V416" s="95"/>
      <c r="W416" s="95"/>
      <c r="X416" s="95">
        <v>0</v>
      </c>
      <c r="Y416" s="95"/>
      <c r="Z416" s="95"/>
      <c r="AA416" s="95" t="str">
        <f t="shared" si="42"/>
        <v>CGE</v>
      </c>
    </row>
    <row r="417" spans="1:27" x14ac:dyDescent="0.2">
      <c r="A417" s="19">
        <f t="shared" si="40"/>
        <v>1</v>
      </c>
      <c r="B417" s="95">
        <f t="shared" si="41"/>
        <v>413</v>
      </c>
      <c r="C417" s="95" t="s">
        <v>7842</v>
      </c>
      <c r="D417" s="28" t="s">
        <v>8972</v>
      </c>
      <c r="E417" s="95" t="s">
        <v>1870</v>
      </c>
      <c r="F417" s="182">
        <v>1</v>
      </c>
      <c r="G417" s="95" t="s">
        <v>195</v>
      </c>
      <c r="H417" s="199">
        <f>VLOOKUP(G417,BARRAS!$C$5:$E$553,2,0)</f>
        <v>2089998430152</v>
      </c>
      <c r="I417" s="95">
        <v>0</v>
      </c>
      <c r="J417" s="204">
        <v>1</v>
      </c>
      <c r="K417" s="95">
        <v>0</v>
      </c>
      <c r="L417" s="95" t="s">
        <v>489</v>
      </c>
      <c r="M417" s="95" t="s">
        <v>489</v>
      </c>
      <c r="N417" s="95" t="s">
        <v>9178</v>
      </c>
      <c r="O417" s="95"/>
      <c r="P417" s="95" t="s">
        <v>9972</v>
      </c>
      <c r="Q417" s="95" t="s">
        <v>489</v>
      </c>
      <c r="R417" s="95">
        <f>IF(L417="R",VLOOKUP(G417,BARRAS!$C$5:$E$233,3,0),IF(L417="L",VLOOKUP(G417,BARRAS!$C$5:$E$233,3,0),""))</f>
        <v>0</v>
      </c>
      <c r="S417" s="95">
        <f t="shared" si="43"/>
        <v>0</v>
      </c>
      <c r="T417" s="95"/>
      <c r="U417" s="95" t="str">
        <f t="shared" si="44"/>
        <v/>
      </c>
      <c r="V417" s="95"/>
      <c r="W417" s="95"/>
      <c r="X417" s="95">
        <v>0</v>
      </c>
      <c r="Y417" s="95"/>
      <c r="Z417" s="95"/>
      <c r="AA417" s="95" t="str">
        <f t="shared" si="42"/>
        <v>CGE</v>
      </c>
    </row>
    <row r="418" spans="1:27" x14ac:dyDescent="0.2">
      <c r="A418" s="19">
        <f t="shared" si="40"/>
        <v>1</v>
      </c>
      <c r="B418" s="95">
        <f t="shared" si="41"/>
        <v>414</v>
      </c>
      <c r="C418" s="194" t="s">
        <v>11949</v>
      </c>
      <c r="D418" s="213" t="s">
        <v>1304</v>
      </c>
      <c r="E418" s="194" t="s">
        <v>1626</v>
      </c>
      <c r="F418" s="182">
        <v>1</v>
      </c>
      <c r="G418" s="95" t="s">
        <v>195</v>
      </c>
      <c r="H418" s="199">
        <f>VLOOKUP(G418,BARRAS!$C$5:$E$553,2,0)</f>
        <v>2089998430152</v>
      </c>
      <c r="I418" s="95">
        <v>0</v>
      </c>
      <c r="J418" s="204">
        <v>0</v>
      </c>
      <c r="K418" s="95">
        <v>0</v>
      </c>
      <c r="L418" s="95" t="s">
        <v>492</v>
      </c>
      <c r="M418" s="95" t="s">
        <v>492</v>
      </c>
      <c r="N418" s="95" t="s">
        <v>12352</v>
      </c>
      <c r="O418" s="95"/>
      <c r="P418" s="95"/>
      <c r="Q418" s="95"/>
      <c r="R418" s="95" t="str">
        <f>IF(L418="R",VLOOKUP(G418,BARRAS!$C$5:$E$233,3,0),IF(L418="L",VLOOKUP(G418,BARRAS!$C$5:$E$233,3,0),""))</f>
        <v/>
      </c>
      <c r="S418" s="95">
        <f t="shared" si="43"/>
        <v>0</v>
      </c>
      <c r="T418" s="95"/>
      <c r="U418" s="95" t="str">
        <f t="shared" si="44"/>
        <v/>
      </c>
      <c r="V418" s="95"/>
      <c r="W418" s="95"/>
      <c r="X418" s="95"/>
      <c r="Y418" s="95"/>
      <c r="Z418" s="95"/>
      <c r="AA418" s="95">
        <f t="shared" si="42"/>
        <v>0</v>
      </c>
    </row>
    <row r="419" spans="1:27" x14ac:dyDescent="0.2">
      <c r="A419" s="19">
        <f t="shared" si="40"/>
        <v>1</v>
      </c>
      <c r="B419" s="95">
        <f t="shared" si="41"/>
        <v>415</v>
      </c>
      <c r="C419" s="95" t="s">
        <v>12084</v>
      </c>
      <c r="D419" s="28" t="s">
        <v>9525</v>
      </c>
      <c r="E419" s="95" t="s">
        <v>12524</v>
      </c>
      <c r="F419" s="182">
        <v>1</v>
      </c>
      <c r="G419" s="95" t="s">
        <v>720</v>
      </c>
      <c r="H419" s="199">
        <f>VLOOKUP(G419,BARRAS!$C$5:$E$553,2,0)</f>
        <v>2089998380132</v>
      </c>
      <c r="I419" s="95">
        <v>0</v>
      </c>
      <c r="J419" s="204">
        <v>0</v>
      </c>
      <c r="K419" s="95">
        <v>0</v>
      </c>
      <c r="L419" s="95" t="s">
        <v>8423</v>
      </c>
      <c r="M419" s="95" t="s">
        <v>8423</v>
      </c>
      <c r="N419" s="95" t="s">
        <v>9525</v>
      </c>
      <c r="O419" s="95" t="s">
        <v>9972</v>
      </c>
      <c r="P419" s="95"/>
      <c r="Q419" s="95"/>
      <c r="R419" s="95" t="str">
        <f>IF(L419="R",VLOOKUP(G419,BARRAS!$C$5:$E$233,3,0),IF(L419="L",VLOOKUP(G419,BARRAS!$C$5:$E$233,3,0),""))</f>
        <v/>
      </c>
      <c r="S419" s="95">
        <f t="shared" si="43"/>
        <v>0</v>
      </c>
      <c r="T419" s="95"/>
      <c r="U419" s="95" t="str">
        <f t="shared" si="44"/>
        <v/>
      </c>
      <c r="V419" s="95"/>
      <c r="W419" s="95"/>
      <c r="X419" s="95"/>
      <c r="Y419" s="95"/>
      <c r="Z419" s="95"/>
      <c r="AA419" s="95" t="str">
        <f t="shared" si="42"/>
        <v>CGE</v>
      </c>
    </row>
    <row r="420" spans="1:27" x14ac:dyDescent="0.2">
      <c r="A420" s="19">
        <f t="shared" si="40"/>
        <v>1</v>
      </c>
      <c r="B420" s="95">
        <f t="shared" si="41"/>
        <v>416</v>
      </c>
      <c r="C420" s="95" t="s">
        <v>9059</v>
      </c>
      <c r="D420" s="28" t="s">
        <v>8365</v>
      </c>
      <c r="E420" s="95" t="s">
        <v>12518</v>
      </c>
      <c r="F420" s="182">
        <v>1</v>
      </c>
      <c r="G420" s="95" t="s">
        <v>720</v>
      </c>
      <c r="H420" s="199">
        <f>VLOOKUP(G420,BARRAS!$C$5:$E$553,2,0)</f>
        <v>2089998380132</v>
      </c>
      <c r="I420" s="95">
        <v>0</v>
      </c>
      <c r="J420" s="204">
        <v>0</v>
      </c>
      <c r="K420" s="95">
        <v>0</v>
      </c>
      <c r="L420" s="95" t="s">
        <v>8423</v>
      </c>
      <c r="M420" s="95" t="s">
        <v>8423</v>
      </c>
      <c r="N420" s="95" t="s">
        <v>8365</v>
      </c>
      <c r="O420" s="95" t="s">
        <v>10040</v>
      </c>
      <c r="P420" s="95"/>
      <c r="Q420" s="95" t="s">
        <v>509</v>
      </c>
      <c r="R420" s="95" t="str">
        <f>IF(L420="R",VLOOKUP(G420,BARRAS!$C$5:$E$233,3,0),IF(L420="L",VLOOKUP(G420,BARRAS!$C$5:$E$233,3,0),""))</f>
        <v/>
      </c>
      <c r="S420" s="95">
        <f t="shared" si="43"/>
        <v>0</v>
      </c>
      <c r="T420" s="95"/>
      <c r="U420" s="95" t="str">
        <f t="shared" si="44"/>
        <v/>
      </c>
      <c r="V420" s="95"/>
      <c r="W420" s="95"/>
      <c r="X420" s="95">
        <v>0</v>
      </c>
      <c r="Y420" s="95"/>
      <c r="Z420" s="95"/>
      <c r="AA420" s="95" t="str">
        <f t="shared" si="42"/>
        <v>COPELEC</v>
      </c>
    </row>
    <row r="421" spans="1:27" x14ac:dyDescent="0.2">
      <c r="A421" s="19">
        <f t="shared" si="40"/>
        <v>1</v>
      </c>
      <c r="B421" s="95">
        <f t="shared" si="41"/>
        <v>417</v>
      </c>
      <c r="C421" s="95" t="s">
        <v>9035</v>
      </c>
      <c r="D421" s="28" t="s">
        <v>8808</v>
      </c>
      <c r="E421" s="95" t="s">
        <v>9049</v>
      </c>
      <c r="F421" s="182">
        <v>1</v>
      </c>
      <c r="G421" s="95" t="s">
        <v>720</v>
      </c>
      <c r="H421" s="199">
        <f>VLOOKUP(G421,BARRAS!$C$5:$E$553,2,0)</f>
        <v>2089998380132</v>
      </c>
      <c r="I421" s="95">
        <v>0</v>
      </c>
      <c r="J421" s="204">
        <v>0</v>
      </c>
      <c r="K421" s="95">
        <v>0</v>
      </c>
      <c r="L421" s="95" t="s">
        <v>8423</v>
      </c>
      <c r="M421" s="95" t="s">
        <v>8423</v>
      </c>
      <c r="N421" s="95" t="s">
        <v>8808</v>
      </c>
      <c r="O421" s="95" t="s">
        <v>9972</v>
      </c>
      <c r="P421" s="95"/>
      <c r="Q421" s="95" t="s">
        <v>509</v>
      </c>
      <c r="R421" s="95" t="str">
        <f>IF(L421="R",VLOOKUP(G421,BARRAS!$C$5:$E$233,3,0),IF(L421="L",VLOOKUP(G421,BARRAS!$C$5:$E$233,3,0),""))</f>
        <v/>
      </c>
      <c r="S421" s="95">
        <f t="shared" si="43"/>
        <v>0</v>
      </c>
      <c r="T421" s="95"/>
      <c r="U421" s="95" t="str">
        <f t="shared" si="44"/>
        <v/>
      </c>
      <c r="V421" s="95"/>
      <c r="W421" s="95"/>
      <c r="X421" s="95">
        <v>0</v>
      </c>
      <c r="Y421" s="95"/>
      <c r="Z421" s="95"/>
      <c r="AA421" s="95" t="str">
        <f t="shared" si="42"/>
        <v>CGE</v>
      </c>
    </row>
    <row r="422" spans="1:27" x14ac:dyDescent="0.2">
      <c r="A422" s="19">
        <f t="shared" si="40"/>
        <v>1</v>
      </c>
      <c r="B422" s="95">
        <f t="shared" si="41"/>
        <v>418</v>
      </c>
      <c r="C422" s="95" t="s">
        <v>9060</v>
      </c>
      <c r="D422" s="28" t="s">
        <v>8286</v>
      </c>
      <c r="E422" s="95" t="s">
        <v>9060</v>
      </c>
      <c r="F422" s="182">
        <v>1</v>
      </c>
      <c r="G422" s="95" t="s">
        <v>720</v>
      </c>
      <c r="H422" s="199">
        <f>VLOOKUP(G422,BARRAS!$C$5:$E$553,2,0)</f>
        <v>2089998380132</v>
      </c>
      <c r="I422" s="95">
        <v>0</v>
      </c>
      <c r="J422" s="204">
        <v>0</v>
      </c>
      <c r="K422" s="95">
        <v>0</v>
      </c>
      <c r="L422" s="95" t="s">
        <v>8423</v>
      </c>
      <c r="M422" s="95" t="s">
        <v>8423</v>
      </c>
      <c r="N422" s="95" t="s">
        <v>8286</v>
      </c>
      <c r="O422" s="95" t="s">
        <v>10040</v>
      </c>
      <c r="P422" s="95"/>
      <c r="Q422" s="95" t="s">
        <v>509</v>
      </c>
      <c r="R422" s="95" t="str">
        <f>IF(L422="R",VLOOKUP(G422,BARRAS!$C$5:$E$233,3,0),IF(L422="L",VLOOKUP(G422,BARRAS!$C$5:$E$233,3,0),""))</f>
        <v/>
      </c>
      <c r="S422" s="95">
        <f t="shared" si="43"/>
        <v>0</v>
      </c>
      <c r="T422" s="95"/>
      <c r="U422" s="95" t="str">
        <f t="shared" si="44"/>
        <v/>
      </c>
      <c r="V422" s="95"/>
      <c r="W422" s="95"/>
      <c r="X422" s="95">
        <v>0</v>
      </c>
      <c r="Y422" s="95"/>
      <c r="Z422" s="95"/>
      <c r="AA422" s="95" t="str">
        <f t="shared" si="42"/>
        <v>COPELEC</v>
      </c>
    </row>
    <row r="423" spans="1:27" x14ac:dyDescent="0.2">
      <c r="A423" s="19">
        <f t="shared" si="40"/>
        <v>1</v>
      </c>
      <c r="B423" s="95">
        <f t="shared" si="41"/>
        <v>419</v>
      </c>
      <c r="C423" s="95" t="s">
        <v>11997</v>
      </c>
      <c r="D423" s="28" t="s">
        <v>9525</v>
      </c>
      <c r="E423" s="95" t="s">
        <v>12523</v>
      </c>
      <c r="F423" s="182">
        <v>1</v>
      </c>
      <c r="G423" s="95" t="s">
        <v>720</v>
      </c>
      <c r="H423" s="199">
        <f>VLOOKUP(G423,BARRAS!$C$5:$E$553,2,0)</f>
        <v>2089998380132</v>
      </c>
      <c r="I423" s="95">
        <v>0</v>
      </c>
      <c r="J423" s="204">
        <v>0</v>
      </c>
      <c r="K423" s="95">
        <v>0</v>
      </c>
      <c r="L423" s="95" t="s">
        <v>8423</v>
      </c>
      <c r="M423" s="95" t="s">
        <v>8423</v>
      </c>
      <c r="N423" s="95" t="s">
        <v>9525</v>
      </c>
      <c r="O423" s="95" t="s">
        <v>9972</v>
      </c>
      <c r="P423" s="95"/>
      <c r="Q423" s="95"/>
      <c r="R423" s="95" t="str">
        <f>IF(L423="R",VLOOKUP(G423,BARRAS!$C$5:$E$233,3,0),IF(L423="L",VLOOKUP(G423,BARRAS!$C$5:$E$233,3,0),""))</f>
        <v/>
      </c>
      <c r="S423" s="95">
        <f t="shared" si="43"/>
        <v>0</v>
      </c>
      <c r="T423" s="95"/>
      <c r="U423" s="95" t="str">
        <f t="shared" si="44"/>
        <v/>
      </c>
      <c r="V423" s="95"/>
      <c r="W423" s="95"/>
      <c r="X423" s="95"/>
      <c r="Y423" s="95"/>
      <c r="Z423" s="95"/>
      <c r="AA423" s="95" t="str">
        <f t="shared" si="42"/>
        <v>CGE</v>
      </c>
    </row>
    <row r="424" spans="1:27" x14ac:dyDescent="0.2">
      <c r="A424" s="19">
        <f t="shared" si="40"/>
        <v>1</v>
      </c>
      <c r="B424" s="95">
        <f t="shared" si="41"/>
        <v>420</v>
      </c>
      <c r="C424" s="95" t="s">
        <v>9299</v>
      </c>
      <c r="D424" s="28" t="s">
        <v>8365</v>
      </c>
      <c r="E424" s="95" t="s">
        <v>12595</v>
      </c>
      <c r="F424" s="182">
        <v>1</v>
      </c>
      <c r="G424" s="95" t="s">
        <v>720</v>
      </c>
      <c r="H424" s="199">
        <f>VLOOKUP(G424,BARRAS!$C$5:$E$553,2,0)</f>
        <v>2089998380132</v>
      </c>
      <c r="I424" s="95">
        <v>0</v>
      </c>
      <c r="J424" s="204">
        <v>0</v>
      </c>
      <c r="K424" s="95">
        <v>0</v>
      </c>
      <c r="L424" s="95" t="s">
        <v>8423</v>
      </c>
      <c r="M424" s="95" t="s">
        <v>8423</v>
      </c>
      <c r="N424" s="95" t="s">
        <v>9720</v>
      </c>
      <c r="O424" s="95" t="s">
        <v>9972</v>
      </c>
      <c r="P424" s="95"/>
      <c r="Q424" s="95" t="s">
        <v>509</v>
      </c>
      <c r="R424" s="95" t="str">
        <f>IF(L424="R",VLOOKUP(G424,BARRAS!$C$5:$E$233,3,0),IF(L424="L",VLOOKUP(G424,BARRAS!$C$5:$E$233,3,0),""))</f>
        <v/>
      </c>
      <c r="S424" s="95">
        <f t="shared" si="43"/>
        <v>0</v>
      </c>
      <c r="T424" s="95"/>
      <c r="U424" s="95" t="str">
        <f t="shared" si="44"/>
        <v/>
      </c>
      <c r="V424" s="95"/>
      <c r="W424" s="95"/>
      <c r="X424" s="95"/>
      <c r="Y424" s="95"/>
      <c r="Z424" s="95"/>
      <c r="AA424" s="95" t="str">
        <f t="shared" si="42"/>
        <v>CGE</v>
      </c>
    </row>
    <row r="425" spans="1:27" x14ac:dyDescent="0.2">
      <c r="A425" s="19">
        <f t="shared" si="40"/>
        <v>1</v>
      </c>
      <c r="B425" s="95">
        <f t="shared" si="41"/>
        <v>421</v>
      </c>
      <c r="C425" s="95" t="s">
        <v>10325</v>
      </c>
      <c r="D425" s="28" t="s">
        <v>8365</v>
      </c>
      <c r="E425" s="95" t="s">
        <v>10489</v>
      </c>
      <c r="F425" s="182">
        <v>1</v>
      </c>
      <c r="G425" s="95" t="s">
        <v>720</v>
      </c>
      <c r="H425" s="199">
        <f>VLOOKUP(G425,BARRAS!$C$5:$E$553,2,0)</f>
        <v>2089998380132</v>
      </c>
      <c r="I425" s="95">
        <v>0</v>
      </c>
      <c r="J425" s="204">
        <v>0</v>
      </c>
      <c r="K425" s="95">
        <v>0</v>
      </c>
      <c r="L425" s="95" t="s">
        <v>8423</v>
      </c>
      <c r="M425" s="95" t="s">
        <v>8423</v>
      </c>
      <c r="N425" s="95" t="s">
        <v>8365</v>
      </c>
      <c r="O425" s="95" t="s">
        <v>9972</v>
      </c>
      <c r="P425" s="95"/>
      <c r="Q425" s="95"/>
      <c r="R425" s="95" t="str">
        <f>IF(L425="R",VLOOKUP(G425,BARRAS!$C$5:$E$233,3,0),IF(L425="L",VLOOKUP(G425,BARRAS!$C$5:$E$233,3,0),""))</f>
        <v/>
      </c>
      <c r="S425" s="95">
        <f t="shared" si="43"/>
        <v>0</v>
      </c>
      <c r="T425" s="95"/>
      <c r="U425" s="95" t="str">
        <f t="shared" si="44"/>
        <v/>
      </c>
      <c r="V425" s="95"/>
      <c r="W425" s="95"/>
      <c r="X425" s="95"/>
      <c r="Y425" s="95"/>
      <c r="Z425" s="95"/>
      <c r="AA425" s="95" t="str">
        <f t="shared" si="42"/>
        <v>CGE</v>
      </c>
    </row>
    <row r="426" spans="1:27" x14ac:dyDescent="0.2">
      <c r="A426" s="19">
        <f t="shared" si="40"/>
        <v>1</v>
      </c>
      <c r="B426" s="95">
        <f t="shared" si="41"/>
        <v>422</v>
      </c>
      <c r="C426" s="95" t="s">
        <v>8592</v>
      </c>
      <c r="D426" s="28" t="s">
        <v>8365</v>
      </c>
      <c r="E426" s="95" t="s">
        <v>10314</v>
      </c>
      <c r="F426" s="182">
        <v>1</v>
      </c>
      <c r="G426" s="95" t="s">
        <v>720</v>
      </c>
      <c r="H426" s="199">
        <f>VLOOKUP(G426,BARRAS!$C$5:$E$553,2,0)</f>
        <v>2089998380132</v>
      </c>
      <c r="I426" s="95">
        <v>0</v>
      </c>
      <c r="J426" s="204">
        <v>0</v>
      </c>
      <c r="K426" s="95">
        <v>0</v>
      </c>
      <c r="L426" s="95" t="s">
        <v>8423</v>
      </c>
      <c r="M426" s="95" t="s">
        <v>8423</v>
      </c>
      <c r="N426" s="95" t="s">
        <v>8365</v>
      </c>
      <c r="O426" s="95" t="s">
        <v>9972</v>
      </c>
      <c r="P426" s="95"/>
      <c r="Q426" s="95" t="s">
        <v>509</v>
      </c>
      <c r="R426" s="95" t="str">
        <f>IF(L426="R",VLOOKUP(G426,BARRAS!$C$5:$E$233,3,0),IF(L426="L",VLOOKUP(G426,BARRAS!$C$5:$E$233,3,0),""))</f>
        <v/>
      </c>
      <c r="S426" s="95">
        <f t="shared" si="43"/>
        <v>0</v>
      </c>
      <c r="T426" s="95"/>
      <c r="U426" s="95" t="str">
        <f t="shared" si="44"/>
        <v/>
      </c>
      <c r="V426" s="95"/>
      <c r="W426" s="95"/>
      <c r="X426" s="95">
        <v>0</v>
      </c>
      <c r="Y426" s="95"/>
      <c r="Z426" s="95"/>
      <c r="AA426" s="95" t="str">
        <f t="shared" si="42"/>
        <v>CGE</v>
      </c>
    </row>
    <row r="427" spans="1:27" x14ac:dyDescent="0.2">
      <c r="A427" s="19">
        <f t="shared" si="40"/>
        <v>1</v>
      </c>
      <c r="B427" s="95">
        <f t="shared" si="41"/>
        <v>423</v>
      </c>
      <c r="C427" s="95" t="s">
        <v>8584</v>
      </c>
      <c r="D427" s="28" t="s">
        <v>8365</v>
      </c>
      <c r="E427" s="95" t="s">
        <v>10314</v>
      </c>
      <c r="F427" s="182">
        <v>1</v>
      </c>
      <c r="G427" s="95" t="s">
        <v>720</v>
      </c>
      <c r="H427" s="199">
        <f>VLOOKUP(G427,BARRAS!$C$5:$E$553,2,0)</f>
        <v>2089998380132</v>
      </c>
      <c r="I427" s="95">
        <v>0</v>
      </c>
      <c r="J427" s="204">
        <v>0</v>
      </c>
      <c r="K427" s="95">
        <v>0</v>
      </c>
      <c r="L427" s="95" t="s">
        <v>8423</v>
      </c>
      <c r="M427" s="95" t="s">
        <v>8423</v>
      </c>
      <c r="N427" s="95" t="s">
        <v>8365</v>
      </c>
      <c r="O427" s="95" t="s">
        <v>9972</v>
      </c>
      <c r="P427" s="95"/>
      <c r="Q427" s="95" t="s">
        <v>509</v>
      </c>
      <c r="R427" s="95" t="str">
        <f>IF(L427="R",VLOOKUP(G427,BARRAS!$C$5:$E$233,3,0),IF(L427="L",VLOOKUP(G427,BARRAS!$C$5:$E$233,3,0),""))</f>
        <v/>
      </c>
      <c r="S427" s="95">
        <f t="shared" si="43"/>
        <v>0</v>
      </c>
      <c r="T427" s="95"/>
      <c r="U427" s="95" t="str">
        <f t="shared" si="44"/>
        <v/>
      </c>
      <c r="V427" s="95"/>
      <c r="W427" s="95"/>
      <c r="X427" s="95">
        <v>0</v>
      </c>
      <c r="Y427" s="95"/>
      <c r="Z427" s="95"/>
      <c r="AA427" s="95" t="str">
        <f t="shared" si="42"/>
        <v>CGE</v>
      </c>
    </row>
    <row r="428" spans="1:27" x14ac:dyDescent="0.2">
      <c r="A428" s="19">
        <f t="shared" si="40"/>
        <v>1</v>
      </c>
      <c r="B428" s="95">
        <f t="shared" si="41"/>
        <v>424</v>
      </c>
      <c r="C428" s="95" t="s">
        <v>8585</v>
      </c>
      <c r="D428" s="28" t="s">
        <v>8365</v>
      </c>
      <c r="E428" s="95" t="s">
        <v>10314</v>
      </c>
      <c r="F428" s="182">
        <v>1</v>
      </c>
      <c r="G428" s="95" t="s">
        <v>720</v>
      </c>
      <c r="H428" s="199">
        <f>VLOOKUP(G428,BARRAS!$C$5:$E$553,2,0)</f>
        <v>2089998380132</v>
      </c>
      <c r="I428" s="95">
        <v>0</v>
      </c>
      <c r="J428" s="204">
        <v>0</v>
      </c>
      <c r="K428" s="95">
        <v>0</v>
      </c>
      <c r="L428" s="95" t="s">
        <v>8423</v>
      </c>
      <c r="M428" s="95" t="s">
        <v>8423</v>
      </c>
      <c r="N428" s="95" t="s">
        <v>8365</v>
      </c>
      <c r="O428" s="95" t="s">
        <v>9972</v>
      </c>
      <c r="P428" s="95"/>
      <c r="Q428" s="95" t="s">
        <v>509</v>
      </c>
      <c r="R428" s="95" t="str">
        <f>IF(L428="R",VLOOKUP(G428,BARRAS!$C$5:$E$233,3,0),IF(L428="L",VLOOKUP(G428,BARRAS!$C$5:$E$233,3,0),""))</f>
        <v/>
      </c>
      <c r="S428" s="95">
        <f t="shared" si="43"/>
        <v>0</v>
      </c>
      <c r="T428" s="95"/>
      <c r="U428" s="95" t="str">
        <f t="shared" si="44"/>
        <v/>
      </c>
      <c r="V428" s="95"/>
      <c r="W428" s="95"/>
      <c r="X428" s="95">
        <v>0</v>
      </c>
      <c r="Y428" s="95"/>
      <c r="Z428" s="95"/>
      <c r="AA428" s="95" t="str">
        <f t="shared" si="42"/>
        <v>CGE</v>
      </c>
    </row>
    <row r="429" spans="1:27" x14ac:dyDescent="0.2">
      <c r="A429" s="19">
        <f t="shared" si="40"/>
        <v>1</v>
      </c>
      <c r="B429" s="95">
        <f t="shared" si="41"/>
        <v>425</v>
      </c>
      <c r="C429" s="95" t="s">
        <v>10247</v>
      </c>
      <c r="D429" s="28" t="s">
        <v>8365</v>
      </c>
      <c r="E429" s="95" t="s">
        <v>12516</v>
      </c>
      <c r="F429" s="182">
        <v>1</v>
      </c>
      <c r="G429" s="95" t="s">
        <v>720</v>
      </c>
      <c r="H429" s="199">
        <f>VLOOKUP(G429,BARRAS!$C$5:$E$553,2,0)</f>
        <v>2089998380132</v>
      </c>
      <c r="I429" s="95">
        <v>0</v>
      </c>
      <c r="J429" s="204">
        <v>0</v>
      </c>
      <c r="K429" s="95">
        <v>0</v>
      </c>
      <c r="L429" s="95" t="s">
        <v>8423</v>
      </c>
      <c r="M429" s="95" t="s">
        <v>8423</v>
      </c>
      <c r="N429" s="95" t="s">
        <v>8365</v>
      </c>
      <c r="O429" s="95" t="s">
        <v>9972</v>
      </c>
      <c r="P429" s="95"/>
      <c r="Q429" s="95"/>
      <c r="R429" s="95" t="str">
        <f>IF(L429="R",VLOOKUP(G429,BARRAS!$C$5:$E$233,3,0),IF(L429="L",VLOOKUP(G429,BARRAS!$C$5:$E$233,3,0),""))</f>
        <v/>
      </c>
      <c r="S429" s="95">
        <f t="shared" si="43"/>
        <v>0</v>
      </c>
      <c r="T429" s="95"/>
      <c r="U429" s="95" t="str">
        <f t="shared" si="44"/>
        <v/>
      </c>
      <c r="V429" s="95"/>
      <c r="W429" s="95"/>
      <c r="X429" s="95"/>
      <c r="Y429" s="95"/>
      <c r="Z429" s="95"/>
      <c r="AA429" s="95" t="str">
        <f t="shared" si="42"/>
        <v>CGE</v>
      </c>
    </row>
    <row r="430" spans="1:27" x14ac:dyDescent="0.2">
      <c r="A430" s="19">
        <f t="shared" si="40"/>
        <v>1</v>
      </c>
      <c r="B430" s="95">
        <f t="shared" si="41"/>
        <v>426</v>
      </c>
      <c r="C430" s="95" t="s">
        <v>9286</v>
      </c>
      <c r="D430" s="28" t="s">
        <v>543</v>
      </c>
      <c r="E430" s="95" t="s">
        <v>12520</v>
      </c>
      <c r="F430" s="182">
        <v>1</v>
      </c>
      <c r="G430" s="95" t="s">
        <v>720</v>
      </c>
      <c r="H430" s="199">
        <f>VLOOKUP(G430,BARRAS!$C$5:$E$553,2,0)</f>
        <v>2089998380132</v>
      </c>
      <c r="I430" s="95">
        <v>0</v>
      </c>
      <c r="J430" s="204">
        <v>0</v>
      </c>
      <c r="K430" s="95">
        <v>0</v>
      </c>
      <c r="L430" s="95" t="s">
        <v>8423</v>
      </c>
      <c r="M430" s="95" t="s">
        <v>8423</v>
      </c>
      <c r="N430" s="95" t="s">
        <v>543</v>
      </c>
      <c r="O430" s="95" t="s">
        <v>9972</v>
      </c>
      <c r="P430" s="95"/>
      <c r="Q430" s="95" t="s">
        <v>509</v>
      </c>
      <c r="R430" s="95" t="str">
        <f>IF(L430="R",VLOOKUP(G430,BARRAS!$C$5:$E$233,3,0),IF(L430="L",VLOOKUP(G430,BARRAS!$C$5:$E$233,3,0),""))</f>
        <v/>
      </c>
      <c r="S430" s="95">
        <f t="shared" si="43"/>
        <v>0</v>
      </c>
      <c r="T430" s="95"/>
      <c r="U430" s="95" t="str">
        <f t="shared" si="44"/>
        <v/>
      </c>
      <c r="V430" s="95"/>
      <c r="W430" s="95"/>
      <c r="X430" s="95">
        <v>0</v>
      </c>
      <c r="Y430" s="95"/>
      <c r="Z430" s="95"/>
      <c r="AA430" s="95" t="str">
        <f t="shared" si="42"/>
        <v>CGE</v>
      </c>
    </row>
    <row r="431" spans="1:27" x14ac:dyDescent="0.2">
      <c r="A431" s="19">
        <f t="shared" si="40"/>
        <v>1</v>
      </c>
      <c r="B431" s="95">
        <f t="shared" si="41"/>
        <v>427</v>
      </c>
      <c r="C431" s="95" t="s">
        <v>12614</v>
      </c>
      <c r="D431" s="28" t="s">
        <v>8365</v>
      </c>
      <c r="E431" s="95" t="s">
        <v>9132</v>
      </c>
      <c r="F431" s="182">
        <v>1</v>
      </c>
      <c r="G431" s="95" t="s">
        <v>720</v>
      </c>
      <c r="H431" s="199">
        <f>VLOOKUP(G431,BARRAS!$C$5:$E$553,2,0)</f>
        <v>2089998380132</v>
      </c>
      <c r="I431" s="95">
        <v>0</v>
      </c>
      <c r="J431" s="204">
        <v>0</v>
      </c>
      <c r="K431" s="95">
        <v>0</v>
      </c>
      <c r="L431" s="95" t="s">
        <v>8423</v>
      </c>
      <c r="M431" s="95" t="s">
        <v>8423</v>
      </c>
      <c r="N431" s="95" t="s">
        <v>8365</v>
      </c>
      <c r="O431" s="95" t="s">
        <v>9972</v>
      </c>
      <c r="P431" s="95"/>
      <c r="Q431" s="95" t="s">
        <v>509</v>
      </c>
      <c r="R431" s="95" t="str">
        <f>IF(L431="R",VLOOKUP(G431,BARRAS!$C$5:$E$233,3,0),IF(L431="L",VLOOKUP(G431,BARRAS!$C$5:$E$233,3,0),""))</f>
        <v/>
      </c>
      <c r="S431" s="95">
        <f t="shared" si="43"/>
        <v>0</v>
      </c>
      <c r="T431" s="95"/>
      <c r="U431" s="95" t="str">
        <f t="shared" si="44"/>
        <v/>
      </c>
      <c r="V431" s="95"/>
      <c r="W431" s="95"/>
      <c r="X431" s="95">
        <v>0</v>
      </c>
      <c r="Y431" s="95"/>
      <c r="Z431" s="95"/>
      <c r="AA431" s="95" t="str">
        <f t="shared" si="42"/>
        <v>CGE</v>
      </c>
    </row>
    <row r="432" spans="1:27" x14ac:dyDescent="0.2">
      <c r="A432" s="19">
        <f t="shared" si="40"/>
        <v>1</v>
      </c>
      <c r="B432" s="95">
        <f t="shared" si="41"/>
        <v>428</v>
      </c>
      <c r="C432" s="95" t="s">
        <v>12629</v>
      </c>
      <c r="D432" s="28" t="s">
        <v>8365</v>
      </c>
      <c r="E432" s="95" t="s">
        <v>12517</v>
      </c>
      <c r="F432" s="182">
        <v>1</v>
      </c>
      <c r="G432" s="95" t="s">
        <v>720</v>
      </c>
      <c r="H432" s="199">
        <f>VLOOKUP(G432,BARRAS!$C$5:$E$553,2,0)</f>
        <v>2089998380132</v>
      </c>
      <c r="I432" s="95">
        <v>0</v>
      </c>
      <c r="J432" s="204">
        <v>0</v>
      </c>
      <c r="K432" s="95">
        <v>0</v>
      </c>
      <c r="L432" s="95" t="s">
        <v>8423</v>
      </c>
      <c r="M432" s="95" t="s">
        <v>8423</v>
      </c>
      <c r="N432" s="95" t="s">
        <v>8365</v>
      </c>
      <c r="O432" s="95" t="s">
        <v>9972</v>
      </c>
      <c r="P432" s="95"/>
      <c r="Q432" s="95"/>
      <c r="R432" s="95" t="str">
        <f>IF(L432="R",VLOOKUP(G432,BARRAS!$C$5:$E$233,3,0),IF(L432="L",VLOOKUP(G432,BARRAS!$C$5:$E$233,3,0),""))</f>
        <v/>
      </c>
      <c r="S432" s="95">
        <f t="shared" si="43"/>
        <v>0</v>
      </c>
      <c r="T432" s="95"/>
      <c r="U432" s="95" t="str">
        <f t="shared" si="44"/>
        <v/>
      </c>
      <c r="V432" s="95"/>
      <c r="W432" s="95"/>
      <c r="X432" s="95"/>
      <c r="Y432" s="95"/>
      <c r="Z432" s="95"/>
      <c r="AA432" s="95" t="str">
        <f t="shared" si="42"/>
        <v>CGE</v>
      </c>
    </row>
    <row r="433" spans="1:27" x14ac:dyDescent="0.2">
      <c r="A433" s="19">
        <f t="shared" si="40"/>
        <v>1</v>
      </c>
      <c r="B433" s="95">
        <f t="shared" si="41"/>
        <v>429</v>
      </c>
      <c r="C433" s="95" t="s">
        <v>12627</v>
      </c>
      <c r="D433" s="28" t="s">
        <v>8365</v>
      </c>
      <c r="E433" s="95" t="s">
        <v>9762</v>
      </c>
      <c r="F433" s="182">
        <v>1</v>
      </c>
      <c r="G433" s="95" t="s">
        <v>720</v>
      </c>
      <c r="H433" s="199">
        <f>VLOOKUP(G433,BARRAS!$C$5:$E$553,2,0)</f>
        <v>2089998380132</v>
      </c>
      <c r="I433" s="95">
        <v>0</v>
      </c>
      <c r="J433" s="204">
        <v>0</v>
      </c>
      <c r="K433" s="95">
        <v>0</v>
      </c>
      <c r="L433" s="95" t="s">
        <v>8423</v>
      </c>
      <c r="M433" s="95" t="s">
        <v>8423</v>
      </c>
      <c r="N433" s="28" t="s">
        <v>8365</v>
      </c>
      <c r="O433" s="28" t="s">
        <v>9972</v>
      </c>
      <c r="P433" s="95"/>
      <c r="Q433" s="95" t="s">
        <v>509</v>
      </c>
      <c r="R433" s="95" t="str">
        <f>IF(L433="R",VLOOKUP(G433,BARRAS!$C$5:$E$233,3,0),IF(L433="L",VLOOKUP(G433,BARRAS!$C$5:$E$233,3,0),""))</f>
        <v/>
      </c>
      <c r="S433" s="95">
        <f t="shared" si="43"/>
        <v>0</v>
      </c>
      <c r="T433" s="95"/>
      <c r="U433" s="95" t="str">
        <f t="shared" si="44"/>
        <v/>
      </c>
      <c r="V433" s="95"/>
      <c r="W433" s="95"/>
      <c r="X433" s="95"/>
      <c r="Y433" s="95"/>
      <c r="Z433" s="95"/>
      <c r="AA433" s="95" t="str">
        <f t="shared" si="42"/>
        <v>CGE</v>
      </c>
    </row>
    <row r="434" spans="1:27" x14ac:dyDescent="0.2">
      <c r="A434" s="19">
        <f t="shared" si="40"/>
        <v>1</v>
      </c>
      <c r="B434" s="95">
        <f t="shared" si="41"/>
        <v>430</v>
      </c>
      <c r="C434" s="95" t="s">
        <v>12628</v>
      </c>
      <c r="D434" s="28" t="s">
        <v>8365</v>
      </c>
      <c r="E434" s="95" t="s">
        <v>9249</v>
      </c>
      <c r="F434" s="182">
        <v>1</v>
      </c>
      <c r="G434" s="95" t="s">
        <v>720</v>
      </c>
      <c r="H434" s="199">
        <f>VLOOKUP(G434,BARRAS!$C$5:$E$553,2,0)</f>
        <v>2089998380132</v>
      </c>
      <c r="I434" s="95">
        <v>0</v>
      </c>
      <c r="J434" s="204">
        <v>0</v>
      </c>
      <c r="K434" s="95">
        <v>0</v>
      </c>
      <c r="L434" s="95" t="s">
        <v>8423</v>
      </c>
      <c r="M434" s="95" t="s">
        <v>8423</v>
      </c>
      <c r="N434" s="28" t="s">
        <v>8365</v>
      </c>
      <c r="O434" s="28" t="s">
        <v>9972</v>
      </c>
      <c r="P434" s="95"/>
      <c r="Q434" s="95" t="s">
        <v>509</v>
      </c>
      <c r="R434" s="95" t="str">
        <f>IF(L434="R",VLOOKUP(G434,BARRAS!$C$5:$E$233,3,0),IF(L434="L",VLOOKUP(G434,BARRAS!$C$5:$E$233,3,0),""))</f>
        <v/>
      </c>
      <c r="S434" s="95">
        <f t="shared" si="43"/>
        <v>0</v>
      </c>
      <c r="T434" s="95"/>
      <c r="U434" s="95" t="str">
        <f t="shared" si="44"/>
        <v/>
      </c>
      <c r="V434" s="95"/>
      <c r="W434" s="95"/>
      <c r="X434" s="95">
        <v>0</v>
      </c>
      <c r="Y434" s="95"/>
      <c r="Z434" s="95"/>
      <c r="AA434" s="95" t="str">
        <f t="shared" si="42"/>
        <v>CGE</v>
      </c>
    </row>
    <row r="435" spans="1:27" x14ac:dyDescent="0.2">
      <c r="A435" s="19">
        <f t="shared" si="40"/>
        <v>1</v>
      </c>
      <c r="B435" s="95">
        <f t="shared" si="41"/>
        <v>431</v>
      </c>
      <c r="C435" s="95" t="s">
        <v>9288</v>
      </c>
      <c r="D435" s="28" t="s">
        <v>543</v>
      </c>
      <c r="E435" s="95" t="s">
        <v>10115</v>
      </c>
      <c r="F435" s="182">
        <v>1</v>
      </c>
      <c r="G435" s="95" t="s">
        <v>720</v>
      </c>
      <c r="H435" s="199">
        <f>VLOOKUP(G435,BARRAS!$C$5:$E$553,2,0)</f>
        <v>2089998380132</v>
      </c>
      <c r="I435" s="95">
        <v>0</v>
      </c>
      <c r="J435" s="204">
        <v>0</v>
      </c>
      <c r="K435" s="95">
        <v>0</v>
      </c>
      <c r="L435" s="95" t="s">
        <v>8423</v>
      </c>
      <c r="M435" s="95" t="s">
        <v>8423</v>
      </c>
      <c r="N435" s="95" t="s">
        <v>543</v>
      </c>
      <c r="O435" s="95" t="s">
        <v>9972</v>
      </c>
      <c r="P435" s="95"/>
      <c r="Q435" s="95" t="s">
        <v>509</v>
      </c>
      <c r="R435" s="95" t="str">
        <f>IF(L435="R",VLOOKUP(G435,BARRAS!$C$5:$E$233,3,0),IF(L435="L",VLOOKUP(G435,BARRAS!$C$5:$E$233,3,0),""))</f>
        <v/>
      </c>
      <c r="S435" s="95">
        <f t="shared" si="43"/>
        <v>0</v>
      </c>
      <c r="T435" s="95"/>
      <c r="U435" s="95" t="str">
        <f t="shared" si="44"/>
        <v/>
      </c>
      <c r="V435" s="95"/>
      <c r="W435" s="95"/>
      <c r="X435" s="95">
        <v>0</v>
      </c>
      <c r="Y435" s="95"/>
      <c r="Z435" s="95"/>
      <c r="AA435" s="95" t="str">
        <f t="shared" si="42"/>
        <v>CGE</v>
      </c>
    </row>
    <row r="436" spans="1:27" x14ac:dyDescent="0.2">
      <c r="A436" s="19">
        <f t="shared" si="40"/>
        <v>1</v>
      </c>
      <c r="B436" s="95">
        <f t="shared" si="41"/>
        <v>432</v>
      </c>
      <c r="C436" s="95" t="s">
        <v>9036</v>
      </c>
      <c r="D436" s="28" t="s">
        <v>8286</v>
      </c>
      <c r="E436" s="95" t="s">
        <v>12519</v>
      </c>
      <c r="F436" s="182">
        <v>1</v>
      </c>
      <c r="G436" s="95" t="s">
        <v>720</v>
      </c>
      <c r="H436" s="199">
        <f>VLOOKUP(G436,BARRAS!$C$5:$E$553,2,0)</f>
        <v>2089998380132</v>
      </c>
      <c r="I436" s="95">
        <v>0</v>
      </c>
      <c r="J436" s="204">
        <v>0</v>
      </c>
      <c r="K436" s="95">
        <v>0</v>
      </c>
      <c r="L436" s="95" t="s">
        <v>8423</v>
      </c>
      <c r="M436" s="95" t="s">
        <v>8423</v>
      </c>
      <c r="N436" s="95" t="s">
        <v>8286</v>
      </c>
      <c r="O436" s="95" t="s">
        <v>9972</v>
      </c>
      <c r="P436" s="95"/>
      <c r="Q436" s="95" t="s">
        <v>509</v>
      </c>
      <c r="R436" s="95" t="str">
        <f>IF(L436="R",VLOOKUP(G436,BARRAS!$C$5:$E$233,3,0),IF(L436="L",VLOOKUP(G436,BARRAS!$C$5:$E$233,3,0),""))</f>
        <v/>
      </c>
      <c r="S436" s="95">
        <f t="shared" si="43"/>
        <v>0</v>
      </c>
      <c r="T436" s="95"/>
      <c r="U436" s="95" t="str">
        <f t="shared" si="44"/>
        <v/>
      </c>
      <c r="V436" s="95"/>
      <c r="W436" s="95"/>
      <c r="X436" s="95">
        <v>0</v>
      </c>
      <c r="Y436" s="95"/>
      <c r="Z436" s="95"/>
      <c r="AA436" s="95" t="str">
        <f t="shared" si="42"/>
        <v>CGE</v>
      </c>
    </row>
    <row r="437" spans="1:27" x14ac:dyDescent="0.2">
      <c r="A437" s="19">
        <f t="shared" si="40"/>
        <v>1</v>
      </c>
      <c r="B437" s="95">
        <f t="shared" si="41"/>
        <v>433</v>
      </c>
      <c r="C437" s="95" t="s">
        <v>11868</v>
      </c>
      <c r="D437" s="28" t="s">
        <v>8365</v>
      </c>
      <c r="E437" s="95" t="s">
        <v>12522</v>
      </c>
      <c r="F437" s="182">
        <v>1</v>
      </c>
      <c r="G437" s="95" t="s">
        <v>720</v>
      </c>
      <c r="H437" s="199">
        <f>VLOOKUP(G437,BARRAS!$C$5:$E$553,2,0)</f>
        <v>2089998380132</v>
      </c>
      <c r="I437" s="95">
        <v>0</v>
      </c>
      <c r="J437" s="204">
        <v>0</v>
      </c>
      <c r="K437" s="95">
        <v>0</v>
      </c>
      <c r="L437" s="95" t="s">
        <v>8423</v>
      </c>
      <c r="M437" s="95" t="s">
        <v>8423</v>
      </c>
      <c r="N437" s="95" t="s">
        <v>8365</v>
      </c>
      <c r="O437" s="95" t="s">
        <v>9972</v>
      </c>
      <c r="P437" s="95"/>
      <c r="Q437" s="95"/>
      <c r="R437" s="95" t="str">
        <f>IF(L437="R",VLOOKUP(G437,BARRAS!$C$5:$E$233,3,0),IF(L437="L",VLOOKUP(G437,BARRAS!$C$5:$E$233,3,0),""))</f>
        <v/>
      </c>
      <c r="S437" s="95">
        <f t="shared" si="43"/>
        <v>0</v>
      </c>
      <c r="T437" s="95"/>
      <c r="U437" s="95" t="str">
        <f t="shared" si="44"/>
        <v/>
      </c>
      <c r="V437" s="95"/>
      <c r="W437" s="95"/>
      <c r="X437" s="95"/>
      <c r="Y437" s="95"/>
      <c r="Z437" s="95"/>
      <c r="AA437" s="95" t="str">
        <f t="shared" si="42"/>
        <v>CGE</v>
      </c>
    </row>
    <row r="438" spans="1:27" x14ac:dyDescent="0.2">
      <c r="A438" s="19">
        <f t="shared" si="40"/>
        <v>1</v>
      </c>
      <c r="B438" s="95">
        <f t="shared" si="41"/>
        <v>434</v>
      </c>
      <c r="C438" s="95" t="s">
        <v>9766</v>
      </c>
      <c r="D438" s="28" t="s">
        <v>8365</v>
      </c>
      <c r="E438" s="95" t="s">
        <v>12521</v>
      </c>
      <c r="F438" s="182">
        <v>1</v>
      </c>
      <c r="G438" s="95" t="s">
        <v>720</v>
      </c>
      <c r="H438" s="199">
        <f>VLOOKUP(G438,BARRAS!$C$5:$E$553,2,0)</f>
        <v>2089998380132</v>
      </c>
      <c r="I438" s="95">
        <v>0</v>
      </c>
      <c r="J438" s="204">
        <v>0</v>
      </c>
      <c r="K438" s="95">
        <v>0</v>
      </c>
      <c r="L438" s="95" t="s">
        <v>8423</v>
      </c>
      <c r="M438" s="95" t="s">
        <v>8423</v>
      </c>
      <c r="N438" s="95" t="s">
        <v>8365</v>
      </c>
      <c r="O438" s="95" t="s">
        <v>9972</v>
      </c>
      <c r="P438" s="95"/>
      <c r="Q438" s="95" t="s">
        <v>509</v>
      </c>
      <c r="R438" s="95" t="str">
        <f>IF(L438="R",VLOOKUP(G438,BARRAS!$C$5:$E$233,3,0),IF(L438="L",VLOOKUP(G438,BARRAS!$C$5:$E$233,3,0),""))</f>
        <v/>
      </c>
      <c r="S438" s="95">
        <f t="shared" si="43"/>
        <v>0</v>
      </c>
      <c r="T438" s="95"/>
      <c r="U438" s="95" t="str">
        <f t="shared" si="44"/>
        <v/>
      </c>
      <c r="V438" s="95"/>
      <c r="W438" s="95"/>
      <c r="X438" s="95"/>
      <c r="Y438" s="95"/>
      <c r="Z438" s="95"/>
      <c r="AA438" s="95" t="str">
        <f t="shared" si="42"/>
        <v>CGE</v>
      </c>
    </row>
    <row r="439" spans="1:27" x14ac:dyDescent="0.2">
      <c r="A439" s="19">
        <f t="shared" si="40"/>
        <v>1</v>
      </c>
      <c r="B439" s="95">
        <f t="shared" si="41"/>
        <v>435</v>
      </c>
      <c r="C439" s="95" t="s">
        <v>12427</v>
      </c>
      <c r="D439" s="28" t="s">
        <v>8365</v>
      </c>
      <c r="E439" s="95" t="s">
        <v>12406</v>
      </c>
      <c r="F439" s="182">
        <v>1</v>
      </c>
      <c r="G439" s="95" t="s">
        <v>720</v>
      </c>
      <c r="H439" s="199">
        <f>VLOOKUP(G439,BARRAS!$C$5:$E$553,2,0)</f>
        <v>2089998380132</v>
      </c>
      <c r="I439" s="95">
        <v>0</v>
      </c>
      <c r="J439" s="204">
        <v>0</v>
      </c>
      <c r="K439" s="95">
        <v>0</v>
      </c>
      <c r="L439" s="95" t="s">
        <v>8423</v>
      </c>
      <c r="M439" s="95" t="s">
        <v>8423</v>
      </c>
      <c r="N439" s="95" t="s">
        <v>8365</v>
      </c>
      <c r="O439" s="28" t="s">
        <v>10040</v>
      </c>
      <c r="P439" s="95"/>
      <c r="Q439" s="95"/>
      <c r="R439" s="95"/>
      <c r="S439" s="95">
        <f t="shared" si="43"/>
        <v>0</v>
      </c>
      <c r="T439" s="95"/>
      <c r="U439" s="95" t="str">
        <f t="shared" si="44"/>
        <v/>
      </c>
      <c r="V439" s="95"/>
      <c r="W439" s="95"/>
      <c r="X439" s="95"/>
      <c r="Y439" s="95"/>
      <c r="Z439" s="95"/>
      <c r="AA439" s="95" t="str">
        <f t="shared" si="42"/>
        <v>COPELEC</v>
      </c>
    </row>
    <row r="440" spans="1:27" x14ac:dyDescent="0.2">
      <c r="A440" s="19">
        <f t="shared" si="40"/>
        <v>1</v>
      </c>
      <c r="B440" s="95">
        <f t="shared" si="41"/>
        <v>436</v>
      </c>
      <c r="C440" s="95" t="s">
        <v>8842</v>
      </c>
      <c r="D440" s="28" t="s">
        <v>543</v>
      </c>
      <c r="E440" s="95" t="s">
        <v>8831</v>
      </c>
      <c r="F440" s="182">
        <v>1</v>
      </c>
      <c r="G440" s="95" t="s">
        <v>720</v>
      </c>
      <c r="H440" s="199">
        <f>VLOOKUP(G440,BARRAS!$C$5:$E$553,2,0)</f>
        <v>2089998380132</v>
      </c>
      <c r="I440" s="95">
        <v>0</v>
      </c>
      <c r="J440" s="204">
        <v>0</v>
      </c>
      <c r="K440" s="95">
        <v>0</v>
      </c>
      <c r="L440" s="95" t="s">
        <v>8423</v>
      </c>
      <c r="M440" s="95" t="s">
        <v>8423</v>
      </c>
      <c r="N440" s="95" t="s">
        <v>543</v>
      </c>
      <c r="O440" s="95" t="s">
        <v>9972</v>
      </c>
      <c r="P440" s="95"/>
      <c r="Q440" s="95" t="s">
        <v>509</v>
      </c>
      <c r="R440" s="95" t="str">
        <f>IF(L440="R",VLOOKUP(G440,BARRAS!$C$5:$E$233,3,0),IF(L440="L",VLOOKUP(G440,BARRAS!$C$5:$E$233,3,0),""))</f>
        <v/>
      </c>
      <c r="S440" s="95">
        <f t="shared" si="43"/>
        <v>0</v>
      </c>
      <c r="T440" s="95"/>
      <c r="U440" s="95" t="str">
        <f t="shared" si="44"/>
        <v/>
      </c>
      <c r="V440" s="95"/>
      <c r="W440" s="95"/>
      <c r="X440" s="95">
        <v>0</v>
      </c>
      <c r="Y440" s="95"/>
      <c r="Z440" s="95"/>
      <c r="AA440" s="95" t="str">
        <f t="shared" si="42"/>
        <v>CGE</v>
      </c>
    </row>
    <row r="441" spans="1:27" x14ac:dyDescent="0.2">
      <c r="A441" s="19">
        <f t="shared" si="40"/>
        <v>1</v>
      </c>
      <c r="B441" s="95">
        <f t="shared" si="41"/>
        <v>437</v>
      </c>
      <c r="C441" s="28" t="s">
        <v>13172</v>
      </c>
      <c r="D441" s="28" t="s">
        <v>12122</v>
      </c>
      <c r="E441" s="28" t="s">
        <v>12275</v>
      </c>
      <c r="F441" s="182">
        <v>1</v>
      </c>
      <c r="G441" s="95" t="s">
        <v>720</v>
      </c>
      <c r="H441" s="199">
        <f>VLOOKUP(G441,BARRAS!$C$5:$E$553,2,0)</f>
        <v>2089998380132</v>
      </c>
      <c r="I441" s="95">
        <v>0</v>
      </c>
      <c r="J441" s="204">
        <v>0</v>
      </c>
      <c r="K441" s="95">
        <v>0</v>
      </c>
      <c r="L441" s="95" t="s">
        <v>8423</v>
      </c>
      <c r="M441" s="95" t="s">
        <v>8423</v>
      </c>
      <c r="N441" s="28" t="s">
        <v>12122</v>
      </c>
      <c r="O441" s="28" t="s">
        <v>10040</v>
      </c>
      <c r="P441" s="95"/>
      <c r="Q441" s="95"/>
      <c r="R441" s="95"/>
      <c r="S441" s="95">
        <f t="shared" si="43"/>
        <v>0</v>
      </c>
      <c r="T441" s="95"/>
      <c r="U441" s="95" t="str">
        <f t="shared" si="44"/>
        <v/>
      </c>
      <c r="V441" s="95"/>
      <c r="W441" s="95"/>
      <c r="X441" s="95"/>
      <c r="Y441" s="95"/>
      <c r="Z441" s="95"/>
      <c r="AA441" s="95" t="str">
        <f t="shared" si="42"/>
        <v>COPELEC</v>
      </c>
    </row>
    <row r="442" spans="1:27" x14ac:dyDescent="0.2">
      <c r="A442" s="19">
        <f t="shared" si="40"/>
        <v>1</v>
      </c>
      <c r="B442" s="95">
        <f t="shared" si="41"/>
        <v>438</v>
      </c>
      <c r="C442" s="28" t="s">
        <v>13463</v>
      </c>
      <c r="D442" s="28" t="s">
        <v>9525</v>
      </c>
      <c r="E442" s="28" t="s">
        <v>13464</v>
      </c>
      <c r="F442" s="182">
        <v>1</v>
      </c>
      <c r="G442" s="95" t="s">
        <v>720</v>
      </c>
      <c r="H442" s="199">
        <f>VLOOKUP(G442,BARRAS!$C$5:$E$553,2,0)</f>
        <v>2089998380132</v>
      </c>
      <c r="I442" s="95">
        <v>0</v>
      </c>
      <c r="J442" s="204">
        <v>0</v>
      </c>
      <c r="K442" s="95">
        <v>0</v>
      </c>
      <c r="L442" s="95" t="s">
        <v>8423</v>
      </c>
      <c r="M442" s="95" t="s">
        <v>8423</v>
      </c>
      <c r="N442" s="28" t="s">
        <v>9525</v>
      </c>
      <c r="O442" s="28" t="s">
        <v>9972</v>
      </c>
      <c r="P442" s="95"/>
      <c r="Q442" s="95"/>
      <c r="R442" s="95"/>
      <c r="S442" s="95">
        <f t="shared" si="43"/>
        <v>0</v>
      </c>
      <c r="T442" s="95"/>
      <c r="U442" s="95" t="str">
        <f t="shared" si="44"/>
        <v/>
      </c>
      <c r="V442" s="95"/>
      <c r="W442" s="95"/>
      <c r="X442" s="95"/>
      <c r="Y442" s="95"/>
      <c r="Z442" s="95"/>
      <c r="AA442" s="95" t="str">
        <f t="shared" si="42"/>
        <v>CGE</v>
      </c>
    </row>
    <row r="443" spans="1:27" x14ac:dyDescent="0.2">
      <c r="A443" s="19">
        <f t="shared" si="40"/>
        <v>1</v>
      </c>
      <c r="B443" s="95">
        <f t="shared" si="41"/>
        <v>439</v>
      </c>
      <c r="C443" s="28" t="s">
        <v>13532</v>
      </c>
      <c r="D443" s="28" t="s">
        <v>8365</v>
      </c>
      <c r="E443" s="28" t="s">
        <v>10314</v>
      </c>
      <c r="F443" s="182">
        <v>1</v>
      </c>
      <c r="G443" s="95" t="s">
        <v>720</v>
      </c>
      <c r="H443" s="199">
        <f>VLOOKUP(G443,BARRAS!$C$5:$E$553,2,0)</f>
        <v>2089998380132</v>
      </c>
      <c r="I443" s="95">
        <v>0</v>
      </c>
      <c r="J443" s="204">
        <v>0</v>
      </c>
      <c r="K443" s="95">
        <v>0</v>
      </c>
      <c r="L443" s="95" t="s">
        <v>8423</v>
      </c>
      <c r="M443" s="95" t="s">
        <v>8423</v>
      </c>
      <c r="N443" s="28" t="s">
        <v>8365</v>
      </c>
      <c r="O443" s="28" t="s">
        <v>9972</v>
      </c>
      <c r="P443" s="95"/>
      <c r="Q443" s="95"/>
      <c r="R443" s="95"/>
      <c r="S443" s="95">
        <f t="shared" si="43"/>
        <v>0</v>
      </c>
      <c r="T443" s="95"/>
      <c r="U443" s="95" t="str">
        <f t="shared" si="44"/>
        <v/>
      </c>
      <c r="V443" s="95"/>
      <c r="W443" s="95"/>
      <c r="X443" s="95"/>
      <c r="Y443" s="95"/>
      <c r="Z443" s="95"/>
      <c r="AA443" s="95" t="str">
        <f t="shared" si="42"/>
        <v>CGE</v>
      </c>
    </row>
    <row r="444" spans="1:27" x14ac:dyDescent="0.2">
      <c r="A444" s="19">
        <f t="shared" si="40"/>
        <v>1</v>
      </c>
      <c r="B444" s="95">
        <f t="shared" si="41"/>
        <v>440</v>
      </c>
      <c r="C444" s="28" t="s">
        <v>13624</v>
      </c>
      <c r="D444" s="28" t="s">
        <v>13087</v>
      </c>
      <c r="E444" s="28" t="s">
        <v>8987</v>
      </c>
      <c r="F444" s="182">
        <v>1</v>
      </c>
      <c r="G444" s="95" t="s">
        <v>720</v>
      </c>
      <c r="H444" s="199">
        <f>VLOOKUP(G444,BARRAS!$C$5:$E$553,2,0)</f>
        <v>2089998380132</v>
      </c>
      <c r="I444" s="95">
        <v>0</v>
      </c>
      <c r="J444" s="204">
        <v>0</v>
      </c>
      <c r="K444" s="95">
        <v>0</v>
      </c>
      <c r="L444" s="95" t="s">
        <v>8423</v>
      </c>
      <c r="M444" s="95" t="s">
        <v>8423</v>
      </c>
      <c r="N444" s="28" t="s">
        <v>13087</v>
      </c>
      <c r="O444" s="28" t="s">
        <v>10040</v>
      </c>
      <c r="P444" s="95"/>
      <c r="Q444" s="95"/>
      <c r="R444" s="95"/>
      <c r="S444" s="95">
        <f t="shared" si="43"/>
        <v>0</v>
      </c>
      <c r="T444" s="95"/>
      <c r="U444" s="95" t="str">
        <f t="shared" si="44"/>
        <v/>
      </c>
      <c r="V444" s="95"/>
      <c r="W444" s="95"/>
      <c r="X444" s="95"/>
      <c r="Y444" s="95"/>
      <c r="Z444" s="95"/>
      <c r="AA444" s="95" t="str">
        <f t="shared" si="42"/>
        <v>COPELEC</v>
      </c>
    </row>
    <row r="445" spans="1:27" x14ac:dyDescent="0.2">
      <c r="A445" s="19">
        <f t="shared" si="40"/>
        <v>1</v>
      </c>
      <c r="B445" s="95">
        <f t="shared" si="41"/>
        <v>441</v>
      </c>
      <c r="C445" s="28" t="s">
        <v>14097</v>
      </c>
      <c r="D445" s="28" t="s">
        <v>13087</v>
      </c>
      <c r="E445" s="28" t="s">
        <v>14098</v>
      </c>
      <c r="F445" s="182">
        <v>1</v>
      </c>
      <c r="G445" s="95" t="s">
        <v>720</v>
      </c>
      <c r="H445" s="199">
        <f>VLOOKUP(G445,BARRAS!$C$5:$E$553,2,0)</f>
        <v>2089998380132</v>
      </c>
      <c r="I445" s="95">
        <v>0</v>
      </c>
      <c r="J445" s="204">
        <v>0</v>
      </c>
      <c r="K445" s="95">
        <v>0</v>
      </c>
      <c r="L445" s="95" t="s">
        <v>8423</v>
      </c>
      <c r="M445" s="95" t="s">
        <v>8423</v>
      </c>
      <c r="N445" s="28" t="s">
        <v>13087</v>
      </c>
      <c r="O445" s="28" t="s">
        <v>10040</v>
      </c>
      <c r="P445" s="95"/>
      <c r="Q445" s="95"/>
      <c r="R445" s="95"/>
      <c r="S445" s="95">
        <f t="shared" si="43"/>
        <v>0</v>
      </c>
      <c r="T445" s="95"/>
      <c r="U445" s="95" t="str">
        <f t="shared" si="44"/>
        <v/>
      </c>
      <c r="V445" s="95"/>
      <c r="W445" s="95"/>
      <c r="X445" s="95"/>
      <c r="Y445" s="95"/>
      <c r="Z445" s="95"/>
      <c r="AA445" s="95" t="str">
        <f t="shared" si="42"/>
        <v>COPELEC</v>
      </c>
    </row>
    <row r="446" spans="1:27" x14ac:dyDescent="0.2">
      <c r="A446" s="19">
        <f t="shared" si="40"/>
        <v>1</v>
      </c>
      <c r="B446" s="95">
        <f t="shared" si="41"/>
        <v>442</v>
      </c>
      <c r="C446" s="28" t="s">
        <v>14158</v>
      </c>
      <c r="D446" s="28" t="s">
        <v>8365</v>
      </c>
      <c r="E446" s="28" t="s">
        <v>14159</v>
      </c>
      <c r="F446" s="182">
        <v>1</v>
      </c>
      <c r="G446" s="95" t="s">
        <v>720</v>
      </c>
      <c r="H446" s="199">
        <f>VLOOKUP(G446,BARRAS!$C$5:$E$553,2,0)</f>
        <v>2089998380132</v>
      </c>
      <c r="I446" s="95">
        <v>0</v>
      </c>
      <c r="J446" s="204">
        <v>0</v>
      </c>
      <c r="K446" s="95">
        <v>0</v>
      </c>
      <c r="L446" s="95" t="s">
        <v>8423</v>
      </c>
      <c r="M446" s="95" t="s">
        <v>8423</v>
      </c>
      <c r="N446" s="28" t="s">
        <v>8365</v>
      </c>
      <c r="O446" s="28" t="s">
        <v>10040</v>
      </c>
      <c r="P446" s="95"/>
      <c r="Q446" s="95"/>
      <c r="R446" s="95"/>
      <c r="S446" s="95">
        <f t="shared" si="43"/>
        <v>0</v>
      </c>
      <c r="T446" s="95"/>
      <c r="U446" s="95" t="str">
        <f t="shared" si="44"/>
        <v/>
      </c>
      <c r="V446" s="95"/>
      <c r="W446" s="95"/>
      <c r="X446" s="95"/>
      <c r="Y446" s="95"/>
      <c r="Z446" s="95"/>
      <c r="AA446" s="95" t="str">
        <f t="shared" si="42"/>
        <v>COPELEC</v>
      </c>
    </row>
    <row r="447" spans="1:27" x14ac:dyDescent="0.2">
      <c r="A447" s="19">
        <f t="shared" si="40"/>
        <v>1</v>
      </c>
      <c r="B447" s="95">
        <f t="shared" si="41"/>
        <v>443</v>
      </c>
      <c r="C447" s="28" t="s">
        <v>13293</v>
      </c>
      <c r="D447" s="28" t="s">
        <v>3031</v>
      </c>
      <c r="E447" s="28" t="s">
        <v>13379</v>
      </c>
      <c r="F447" s="182">
        <v>1</v>
      </c>
      <c r="G447" s="95" t="s">
        <v>720</v>
      </c>
      <c r="H447" s="199">
        <f>VLOOKUP(G447,BARRAS!$C$5:$E$553,2,0)</f>
        <v>2089998380132</v>
      </c>
      <c r="I447" s="95">
        <v>0</v>
      </c>
      <c r="J447" s="204">
        <v>0</v>
      </c>
      <c r="K447" s="95">
        <v>0</v>
      </c>
      <c r="L447" s="28" t="s">
        <v>747</v>
      </c>
      <c r="M447" s="28" t="s">
        <v>747</v>
      </c>
      <c r="N447" s="28" t="s">
        <v>3031</v>
      </c>
      <c r="O447" s="28" t="s">
        <v>9972</v>
      </c>
      <c r="P447" s="95"/>
      <c r="Q447" s="95"/>
      <c r="R447" s="95"/>
      <c r="S447" s="95">
        <f t="shared" si="43"/>
        <v>1</v>
      </c>
      <c r="T447" s="95"/>
      <c r="U447" s="95" t="str">
        <f t="shared" si="44"/>
        <v>PMGD</v>
      </c>
      <c r="V447" s="95"/>
      <c r="W447" s="95"/>
      <c r="X447" s="95"/>
      <c r="Y447" s="95"/>
      <c r="Z447" s="95"/>
      <c r="AA447" s="95" t="str">
        <f t="shared" si="42"/>
        <v>CGE</v>
      </c>
    </row>
    <row r="448" spans="1:27" x14ac:dyDescent="0.2">
      <c r="A448" s="19">
        <f t="shared" si="40"/>
        <v>1</v>
      </c>
      <c r="B448" s="95">
        <f t="shared" si="41"/>
        <v>444</v>
      </c>
      <c r="C448" s="28" t="s">
        <v>13292</v>
      </c>
      <c r="D448" s="28" t="s">
        <v>3031</v>
      </c>
      <c r="E448" s="28" t="s">
        <v>13380</v>
      </c>
      <c r="F448" s="182">
        <v>1</v>
      </c>
      <c r="G448" s="95" t="s">
        <v>720</v>
      </c>
      <c r="H448" s="199">
        <f>VLOOKUP(G448,BARRAS!$C$5:$E$553,2,0)</f>
        <v>2089998380132</v>
      </c>
      <c r="I448" s="95">
        <v>0</v>
      </c>
      <c r="J448" s="204">
        <v>0</v>
      </c>
      <c r="K448" s="95">
        <v>0</v>
      </c>
      <c r="L448" s="28" t="s">
        <v>747</v>
      </c>
      <c r="M448" s="28" t="s">
        <v>747</v>
      </c>
      <c r="N448" s="28" t="s">
        <v>3031</v>
      </c>
      <c r="O448" s="28" t="s">
        <v>9972</v>
      </c>
      <c r="P448" s="95"/>
      <c r="Q448" s="95"/>
      <c r="R448" s="95"/>
      <c r="S448" s="95">
        <f t="shared" si="43"/>
        <v>1</v>
      </c>
      <c r="T448" s="95"/>
      <c r="U448" s="95" t="str">
        <f t="shared" si="44"/>
        <v>PMGD</v>
      </c>
      <c r="V448" s="95"/>
      <c r="W448" s="95"/>
      <c r="X448" s="95"/>
      <c r="Y448" s="95"/>
      <c r="Z448" s="95"/>
      <c r="AA448" s="95" t="str">
        <f t="shared" si="42"/>
        <v>CGE</v>
      </c>
    </row>
    <row r="449" spans="1:27" x14ac:dyDescent="0.2">
      <c r="A449" s="19">
        <f t="shared" si="40"/>
        <v>1</v>
      </c>
      <c r="B449" s="95">
        <f t="shared" si="41"/>
        <v>445</v>
      </c>
      <c r="C449" s="28" t="s">
        <v>13384</v>
      </c>
      <c r="D449" s="28" t="s">
        <v>14384</v>
      </c>
      <c r="E449" s="28" t="s">
        <v>13381</v>
      </c>
      <c r="F449" s="182">
        <v>1</v>
      </c>
      <c r="G449" s="95" t="s">
        <v>720</v>
      </c>
      <c r="H449" s="199">
        <f>VLOOKUP(G449,BARRAS!$C$5:$E$553,2,0)</f>
        <v>2089998380132</v>
      </c>
      <c r="I449" s="95">
        <v>0</v>
      </c>
      <c r="J449" s="204">
        <v>0</v>
      </c>
      <c r="K449" s="95">
        <v>0</v>
      </c>
      <c r="L449" s="28" t="s">
        <v>747</v>
      </c>
      <c r="M449" s="28" t="s">
        <v>747</v>
      </c>
      <c r="N449" s="28" t="s">
        <v>14384</v>
      </c>
      <c r="O449" s="28" t="s">
        <v>9972</v>
      </c>
      <c r="P449" s="95"/>
      <c r="Q449" s="95"/>
      <c r="R449" s="95"/>
      <c r="S449" s="95">
        <f t="shared" si="43"/>
        <v>1</v>
      </c>
      <c r="T449" s="95"/>
      <c r="U449" s="95" t="str">
        <f t="shared" si="44"/>
        <v>PMGD</v>
      </c>
      <c r="V449" s="95"/>
      <c r="W449" s="95"/>
      <c r="X449" s="95"/>
      <c r="Y449" s="95"/>
      <c r="Z449" s="95"/>
      <c r="AA449" s="95" t="str">
        <f t="shared" si="42"/>
        <v>CGE</v>
      </c>
    </row>
    <row r="450" spans="1:27" x14ac:dyDescent="0.2">
      <c r="A450" s="19">
        <f t="shared" si="40"/>
        <v>1</v>
      </c>
      <c r="B450" s="95">
        <f t="shared" si="41"/>
        <v>446</v>
      </c>
      <c r="C450" s="28" t="s">
        <v>13383</v>
      </c>
      <c r="D450" s="28" t="s">
        <v>14384</v>
      </c>
      <c r="E450" s="28" t="s">
        <v>13382</v>
      </c>
      <c r="F450" s="182">
        <v>1</v>
      </c>
      <c r="G450" s="95" t="s">
        <v>720</v>
      </c>
      <c r="H450" s="199">
        <f>VLOOKUP(G450,BARRAS!$C$5:$E$553,2,0)</f>
        <v>2089998380132</v>
      </c>
      <c r="I450" s="95">
        <v>0</v>
      </c>
      <c r="J450" s="204">
        <v>0</v>
      </c>
      <c r="K450" s="95">
        <v>0</v>
      </c>
      <c r="L450" s="28" t="s">
        <v>747</v>
      </c>
      <c r="M450" s="28" t="s">
        <v>747</v>
      </c>
      <c r="N450" s="28" t="s">
        <v>14384</v>
      </c>
      <c r="O450" s="28" t="s">
        <v>9972</v>
      </c>
      <c r="P450" s="95"/>
      <c r="Q450" s="95"/>
      <c r="R450" s="95"/>
      <c r="S450" s="95">
        <f t="shared" si="43"/>
        <v>1</v>
      </c>
      <c r="T450" s="28" t="s">
        <v>13382</v>
      </c>
      <c r="U450" s="95" t="str">
        <f t="shared" si="44"/>
        <v>PMGD</v>
      </c>
      <c r="V450" s="95"/>
      <c r="W450" s="95"/>
      <c r="X450" s="95"/>
      <c r="Y450" s="95"/>
      <c r="Z450" s="95"/>
      <c r="AA450" s="95" t="str">
        <f t="shared" si="42"/>
        <v>CGE</v>
      </c>
    </row>
    <row r="451" spans="1:27" x14ac:dyDescent="0.2">
      <c r="A451" s="19">
        <f t="shared" si="40"/>
        <v>1</v>
      </c>
      <c r="B451" s="95">
        <f t="shared" si="41"/>
        <v>447</v>
      </c>
      <c r="C451" s="28" t="s">
        <v>13408</v>
      </c>
      <c r="D451" s="28" t="s">
        <v>14384</v>
      </c>
      <c r="E451" s="28" t="s">
        <v>13410</v>
      </c>
      <c r="F451" s="182">
        <v>1</v>
      </c>
      <c r="G451" s="95" t="s">
        <v>720</v>
      </c>
      <c r="H451" s="199">
        <f>VLOOKUP(G451,BARRAS!$C$5:$E$553,2,0)</f>
        <v>2089998380132</v>
      </c>
      <c r="I451" s="95">
        <v>0</v>
      </c>
      <c r="J451" s="204">
        <v>0</v>
      </c>
      <c r="K451" s="95">
        <v>0</v>
      </c>
      <c r="L451" s="28" t="s">
        <v>747</v>
      </c>
      <c r="M451" s="28" t="s">
        <v>747</v>
      </c>
      <c r="N451" s="28" t="s">
        <v>14384</v>
      </c>
      <c r="O451" s="28" t="s">
        <v>9972</v>
      </c>
      <c r="P451" s="95"/>
      <c r="Q451" s="95"/>
      <c r="R451" s="95"/>
      <c r="S451" s="95">
        <f t="shared" si="43"/>
        <v>1</v>
      </c>
      <c r="T451" s="95"/>
      <c r="U451" s="95" t="str">
        <f t="shared" si="44"/>
        <v>PMGD</v>
      </c>
      <c r="V451" s="95"/>
      <c r="W451" s="95"/>
      <c r="X451" s="95"/>
      <c r="Y451" s="95"/>
      <c r="Z451" s="95"/>
      <c r="AA451" s="95" t="str">
        <f t="shared" si="42"/>
        <v>CGE</v>
      </c>
    </row>
    <row r="452" spans="1:27" x14ac:dyDescent="0.2">
      <c r="A452" s="19">
        <f t="shared" si="40"/>
        <v>1</v>
      </c>
      <c r="B452" s="95">
        <f t="shared" si="41"/>
        <v>448</v>
      </c>
      <c r="C452" s="28" t="s">
        <v>13409</v>
      </c>
      <c r="D452" s="28" t="s">
        <v>14384</v>
      </c>
      <c r="E452" s="28" t="s">
        <v>13411</v>
      </c>
      <c r="F452" s="182">
        <v>1</v>
      </c>
      <c r="G452" s="95" t="s">
        <v>720</v>
      </c>
      <c r="H452" s="199">
        <f>VLOOKUP(G452,BARRAS!$C$5:$E$553,2,0)</f>
        <v>2089998380132</v>
      </c>
      <c r="I452" s="95">
        <v>0</v>
      </c>
      <c r="J452" s="204">
        <v>0</v>
      </c>
      <c r="K452" s="95">
        <v>0</v>
      </c>
      <c r="L452" s="28" t="s">
        <v>747</v>
      </c>
      <c r="M452" s="28" t="s">
        <v>747</v>
      </c>
      <c r="N452" s="28" t="s">
        <v>14384</v>
      </c>
      <c r="O452" s="28" t="s">
        <v>9972</v>
      </c>
      <c r="P452" s="95"/>
      <c r="Q452" s="95"/>
      <c r="R452" s="95"/>
      <c r="S452" s="95">
        <f t="shared" si="43"/>
        <v>1</v>
      </c>
      <c r="T452" s="28" t="s">
        <v>13411</v>
      </c>
      <c r="U452" s="95" t="str">
        <f t="shared" si="44"/>
        <v>PMGD</v>
      </c>
      <c r="V452" s="95"/>
      <c r="W452" s="95"/>
      <c r="X452" s="95"/>
      <c r="Y452" s="95"/>
      <c r="Z452" s="95"/>
      <c r="AA452" s="95" t="str">
        <f t="shared" si="42"/>
        <v>CGE</v>
      </c>
    </row>
    <row r="453" spans="1:27" x14ac:dyDescent="0.2">
      <c r="A453" s="19">
        <f t="shared" ref="A453:A516" si="45">+COUNTIF($C:$C,C453)</f>
        <v>1</v>
      </c>
      <c r="B453" s="95">
        <f t="shared" si="41"/>
        <v>449</v>
      </c>
      <c r="C453" s="28" t="s">
        <v>13662</v>
      </c>
      <c r="D453" s="28" t="s">
        <v>14384</v>
      </c>
      <c r="E453" s="28" t="s">
        <v>13664</v>
      </c>
      <c r="F453" s="182">
        <v>1</v>
      </c>
      <c r="G453" s="95" t="s">
        <v>720</v>
      </c>
      <c r="H453" s="199">
        <f>VLOOKUP(G453,BARRAS!$C$5:$E$553,2,0)</f>
        <v>2089998380132</v>
      </c>
      <c r="I453" s="95">
        <v>0</v>
      </c>
      <c r="J453" s="204">
        <v>0</v>
      </c>
      <c r="K453" s="95">
        <v>0</v>
      </c>
      <c r="L453" s="28" t="s">
        <v>747</v>
      </c>
      <c r="M453" s="28" t="s">
        <v>747</v>
      </c>
      <c r="N453" s="28" t="s">
        <v>14384</v>
      </c>
      <c r="O453" s="28" t="s">
        <v>10040</v>
      </c>
      <c r="P453" s="95"/>
      <c r="Q453" s="95"/>
      <c r="R453" s="95"/>
      <c r="S453" s="95">
        <f t="shared" si="43"/>
        <v>1</v>
      </c>
      <c r="T453" s="28"/>
      <c r="U453" s="95" t="str">
        <f t="shared" si="44"/>
        <v>PMGD</v>
      </c>
      <c r="V453" s="95"/>
      <c r="W453" s="95"/>
      <c r="X453" s="95"/>
      <c r="Y453" s="95"/>
      <c r="Z453" s="95"/>
      <c r="AA453" s="95" t="str">
        <f t="shared" si="42"/>
        <v>COPELEC</v>
      </c>
    </row>
    <row r="454" spans="1:27" x14ac:dyDescent="0.2">
      <c r="A454" s="19">
        <f t="shared" si="45"/>
        <v>1</v>
      </c>
      <c r="B454" s="95">
        <f t="shared" si="41"/>
        <v>450</v>
      </c>
      <c r="C454" s="28" t="s">
        <v>13663</v>
      </c>
      <c r="D454" s="28" t="s">
        <v>14384</v>
      </c>
      <c r="E454" s="28" t="s">
        <v>13665</v>
      </c>
      <c r="F454" s="182">
        <v>1</v>
      </c>
      <c r="G454" s="95" t="s">
        <v>720</v>
      </c>
      <c r="H454" s="199">
        <f>VLOOKUP(G454,BARRAS!$C$5:$E$553,2,0)</f>
        <v>2089998380132</v>
      </c>
      <c r="I454" s="95">
        <v>0</v>
      </c>
      <c r="J454" s="204">
        <v>0</v>
      </c>
      <c r="K454" s="95">
        <v>0</v>
      </c>
      <c r="L454" s="28" t="s">
        <v>747</v>
      </c>
      <c r="M454" s="28" t="s">
        <v>747</v>
      </c>
      <c r="N454" s="28" t="s">
        <v>14384</v>
      </c>
      <c r="O454" s="28" t="s">
        <v>10040</v>
      </c>
      <c r="P454" s="95"/>
      <c r="Q454" s="95"/>
      <c r="R454" s="95"/>
      <c r="S454" s="95">
        <f t="shared" si="43"/>
        <v>1</v>
      </c>
      <c r="T454" s="28" t="s">
        <v>13665</v>
      </c>
      <c r="U454" s="95" t="str">
        <f t="shared" si="44"/>
        <v>PMGD</v>
      </c>
      <c r="V454" s="95"/>
      <c r="W454" s="95"/>
      <c r="X454" s="95"/>
      <c r="Y454" s="95"/>
      <c r="Z454" s="95"/>
      <c r="AA454" s="95" t="str">
        <f t="shared" si="42"/>
        <v>COPELEC</v>
      </c>
    </row>
    <row r="455" spans="1:27" x14ac:dyDescent="0.2">
      <c r="A455" s="19">
        <f t="shared" si="45"/>
        <v>1</v>
      </c>
      <c r="B455" s="95">
        <f t="shared" si="41"/>
        <v>451</v>
      </c>
      <c r="C455" s="28" t="s">
        <v>13173</v>
      </c>
      <c r="D455" s="28" t="s">
        <v>8365</v>
      </c>
      <c r="E455" s="95" t="s">
        <v>13364</v>
      </c>
      <c r="F455" s="182">
        <v>1</v>
      </c>
      <c r="G455" s="95" t="s">
        <v>720</v>
      </c>
      <c r="H455" s="199">
        <f>VLOOKUP(G455,BARRAS!$C$5:$E$553,2,0)</f>
        <v>2089998380132</v>
      </c>
      <c r="I455" s="95">
        <v>0</v>
      </c>
      <c r="J455" s="204">
        <v>0</v>
      </c>
      <c r="K455" s="95">
        <v>0</v>
      </c>
      <c r="L455" s="95" t="s">
        <v>489</v>
      </c>
      <c r="M455" s="95" t="s">
        <v>489</v>
      </c>
      <c r="N455" s="28" t="s">
        <v>8365</v>
      </c>
      <c r="O455" s="28" t="s">
        <v>10040</v>
      </c>
      <c r="P455" s="95"/>
      <c r="Q455" s="95"/>
      <c r="R455" s="95"/>
      <c r="S455" s="95">
        <f t="shared" si="43"/>
        <v>0</v>
      </c>
      <c r="T455" s="95"/>
      <c r="U455" s="95" t="str">
        <f t="shared" si="44"/>
        <v/>
      </c>
      <c r="V455" s="95"/>
      <c r="W455" s="95"/>
      <c r="X455" s="95"/>
      <c r="Y455" s="95"/>
      <c r="Z455" s="95"/>
      <c r="AA455" s="95" t="str">
        <f t="shared" si="42"/>
        <v>COPELEC</v>
      </c>
    </row>
    <row r="456" spans="1:27" x14ac:dyDescent="0.2">
      <c r="A456" s="19">
        <f t="shared" si="45"/>
        <v>1</v>
      </c>
      <c r="B456" s="95">
        <f t="shared" si="41"/>
        <v>452</v>
      </c>
      <c r="C456" s="95" t="s">
        <v>812</v>
      </c>
      <c r="D456" s="28" t="s">
        <v>543</v>
      </c>
      <c r="E456" s="95" t="s">
        <v>13362</v>
      </c>
      <c r="F456" s="182">
        <v>1</v>
      </c>
      <c r="G456" s="95" t="s">
        <v>720</v>
      </c>
      <c r="H456" s="199">
        <f>VLOOKUP(G456,BARRAS!$C$5:$E$553,2,0)</f>
        <v>2089998380132</v>
      </c>
      <c r="I456" s="95">
        <v>0</v>
      </c>
      <c r="J456" s="204">
        <v>0</v>
      </c>
      <c r="K456" s="95">
        <v>0</v>
      </c>
      <c r="L456" s="95" t="s">
        <v>489</v>
      </c>
      <c r="M456" s="95" t="s">
        <v>489</v>
      </c>
      <c r="N456" s="95" t="s">
        <v>543</v>
      </c>
      <c r="O456" s="95" t="s">
        <v>9972</v>
      </c>
      <c r="P456" s="95"/>
      <c r="Q456" s="95"/>
      <c r="R456" s="95"/>
      <c r="S456" s="95">
        <f t="shared" si="43"/>
        <v>0</v>
      </c>
      <c r="T456" s="95"/>
      <c r="U456" s="95" t="str">
        <f t="shared" si="44"/>
        <v/>
      </c>
      <c r="V456" s="95"/>
      <c r="W456" s="95"/>
      <c r="X456" s="95"/>
      <c r="Y456" s="95"/>
      <c r="Z456" s="95"/>
      <c r="AA456" s="95" t="str">
        <f t="shared" si="42"/>
        <v>CGE</v>
      </c>
    </row>
    <row r="457" spans="1:27" x14ac:dyDescent="0.2">
      <c r="A457" s="19">
        <f t="shared" si="45"/>
        <v>1</v>
      </c>
      <c r="B457" s="95">
        <f t="shared" ref="B457:B520" si="46">B456+1</f>
        <v>453</v>
      </c>
      <c r="C457" s="95" t="s">
        <v>7816</v>
      </c>
      <c r="D457" s="28" t="s">
        <v>8970</v>
      </c>
      <c r="E457" s="95" t="s">
        <v>1870</v>
      </c>
      <c r="F457" s="182">
        <v>1</v>
      </c>
      <c r="G457" s="95" t="s">
        <v>720</v>
      </c>
      <c r="H457" s="199">
        <f>VLOOKUP(G457,BARRAS!$C$5:$E$553,2,0)</f>
        <v>2089998380132</v>
      </c>
      <c r="I457" s="95">
        <v>0</v>
      </c>
      <c r="J457" s="223">
        <v>1</v>
      </c>
      <c r="K457" s="95">
        <v>0</v>
      </c>
      <c r="L457" s="95" t="s">
        <v>489</v>
      </c>
      <c r="M457" s="95" t="s">
        <v>489</v>
      </c>
      <c r="N457" s="95" t="s">
        <v>9178</v>
      </c>
      <c r="O457" s="95"/>
      <c r="P457" s="95" t="s">
        <v>9972</v>
      </c>
      <c r="Q457" s="95" t="s">
        <v>489</v>
      </c>
      <c r="R457" s="95">
        <f>IF(L457="R",VLOOKUP(G457,BARRAS!$C$5:$E$233,3,0),IF(L457="L",VLOOKUP(G457,BARRAS!$C$5:$E$233,3,0),""))</f>
        <v>0</v>
      </c>
      <c r="S457" s="95">
        <f t="shared" si="43"/>
        <v>0</v>
      </c>
      <c r="T457" s="95"/>
      <c r="U457" s="95" t="str">
        <f t="shared" si="44"/>
        <v/>
      </c>
      <c r="V457" s="95"/>
      <c r="W457" s="95"/>
      <c r="X457" s="95">
        <v>0</v>
      </c>
      <c r="Y457" s="95"/>
      <c r="Z457" s="95"/>
      <c r="AA457" s="95" t="str">
        <f t="shared" si="42"/>
        <v>CGE</v>
      </c>
    </row>
    <row r="458" spans="1:27" x14ac:dyDescent="0.2">
      <c r="A458" s="19">
        <f t="shared" si="45"/>
        <v>1</v>
      </c>
      <c r="B458" s="95">
        <f t="shared" si="46"/>
        <v>454</v>
      </c>
      <c r="C458" s="95" t="s">
        <v>7817</v>
      </c>
      <c r="D458" s="28" t="s">
        <v>8971</v>
      </c>
      <c r="E458" s="95" t="s">
        <v>1870</v>
      </c>
      <c r="F458" s="182">
        <v>1</v>
      </c>
      <c r="G458" s="95" t="s">
        <v>720</v>
      </c>
      <c r="H458" s="199">
        <f>VLOOKUP(G458,BARRAS!$C$5:$E$553,2,0)</f>
        <v>2089998380132</v>
      </c>
      <c r="I458" s="95">
        <v>0</v>
      </c>
      <c r="J458" s="223">
        <v>1</v>
      </c>
      <c r="K458" s="95">
        <v>0</v>
      </c>
      <c r="L458" s="95" t="s">
        <v>489</v>
      </c>
      <c r="M458" s="95" t="s">
        <v>489</v>
      </c>
      <c r="N458" s="95" t="s">
        <v>9178</v>
      </c>
      <c r="O458" s="95"/>
      <c r="P458" s="95" t="s">
        <v>9972</v>
      </c>
      <c r="Q458" s="95" t="s">
        <v>489</v>
      </c>
      <c r="R458" s="95">
        <f>IF(L458="R",VLOOKUP(G458,BARRAS!$C$5:$E$233,3,0),IF(L458="L",VLOOKUP(G458,BARRAS!$C$5:$E$233,3,0),""))</f>
        <v>0</v>
      </c>
      <c r="S458" s="95">
        <f t="shared" si="43"/>
        <v>0</v>
      </c>
      <c r="T458" s="95"/>
      <c r="U458" s="95" t="str">
        <f t="shared" si="44"/>
        <v/>
      </c>
      <c r="V458" s="95"/>
      <c r="W458" s="95"/>
      <c r="X458" s="95">
        <v>0</v>
      </c>
      <c r="Y458" s="95"/>
      <c r="Z458" s="95"/>
      <c r="AA458" s="95" t="str">
        <f t="shared" ref="AA458:AA521" si="47">IF(OR(N458="Dx",N458="No_informado"),P458,O458)</f>
        <v>CGE</v>
      </c>
    </row>
    <row r="459" spans="1:27" x14ac:dyDescent="0.2">
      <c r="A459" s="19">
        <f t="shared" si="45"/>
        <v>1</v>
      </c>
      <c r="B459" s="95">
        <f t="shared" si="46"/>
        <v>455</v>
      </c>
      <c r="C459" s="95" t="s">
        <v>7818</v>
      </c>
      <c r="D459" s="28" t="s">
        <v>8972</v>
      </c>
      <c r="E459" s="95" t="s">
        <v>1870</v>
      </c>
      <c r="F459" s="182">
        <v>1</v>
      </c>
      <c r="G459" s="95" t="s">
        <v>720</v>
      </c>
      <c r="H459" s="199">
        <f>VLOOKUP(G459,BARRAS!$C$5:$E$553,2,0)</f>
        <v>2089998380132</v>
      </c>
      <c r="I459" s="95">
        <v>0</v>
      </c>
      <c r="J459" s="223">
        <v>1</v>
      </c>
      <c r="K459" s="95">
        <v>0</v>
      </c>
      <c r="L459" s="95" t="s">
        <v>489</v>
      </c>
      <c r="M459" s="95" t="s">
        <v>489</v>
      </c>
      <c r="N459" s="95" t="s">
        <v>9178</v>
      </c>
      <c r="O459" s="95"/>
      <c r="P459" s="95" t="s">
        <v>9972</v>
      </c>
      <c r="Q459" s="95" t="s">
        <v>489</v>
      </c>
      <c r="R459" s="95">
        <f>IF(L459="R",VLOOKUP(G459,BARRAS!$C$5:$E$233,3,0),IF(L459="L",VLOOKUP(G459,BARRAS!$C$5:$E$233,3,0),""))</f>
        <v>0</v>
      </c>
      <c r="S459" s="95">
        <f t="shared" si="43"/>
        <v>0</v>
      </c>
      <c r="T459" s="95"/>
      <c r="U459" s="95" t="str">
        <f t="shared" si="44"/>
        <v/>
      </c>
      <c r="V459" s="95"/>
      <c r="W459" s="95"/>
      <c r="X459" s="95">
        <v>0</v>
      </c>
      <c r="Y459" s="95"/>
      <c r="Z459" s="95"/>
      <c r="AA459" s="95" t="str">
        <f t="shared" si="47"/>
        <v>CGE</v>
      </c>
    </row>
    <row r="460" spans="1:27" x14ac:dyDescent="0.2">
      <c r="A460" s="19">
        <f t="shared" si="45"/>
        <v>1</v>
      </c>
      <c r="B460" s="95">
        <f t="shared" si="46"/>
        <v>456</v>
      </c>
      <c r="C460" s="95" t="s">
        <v>7783</v>
      </c>
      <c r="D460" s="28" t="s">
        <v>10013</v>
      </c>
      <c r="E460" s="95" t="s">
        <v>3208</v>
      </c>
      <c r="F460" s="182">
        <v>1</v>
      </c>
      <c r="G460" s="95" t="s">
        <v>720</v>
      </c>
      <c r="H460" s="199">
        <f>VLOOKUP(G460,BARRAS!$C$5:$E$553,2,0)</f>
        <v>2089998380132</v>
      </c>
      <c r="I460" s="95">
        <v>0</v>
      </c>
      <c r="J460" s="223">
        <v>1</v>
      </c>
      <c r="K460" s="95">
        <v>0</v>
      </c>
      <c r="L460" s="95" t="s">
        <v>489</v>
      </c>
      <c r="M460" s="95" t="s">
        <v>489</v>
      </c>
      <c r="N460" s="95" t="s">
        <v>9178</v>
      </c>
      <c r="O460" s="95"/>
      <c r="P460" s="95" t="s">
        <v>9972</v>
      </c>
      <c r="Q460" s="95" t="s">
        <v>489</v>
      </c>
      <c r="R460" s="95">
        <f>IF(L460="R",VLOOKUP(G460,BARRAS!$C$5:$E$233,3,0),IF(L460="L",VLOOKUP(G460,BARRAS!$C$5:$E$233,3,0),""))</f>
        <v>0</v>
      </c>
      <c r="S460" s="95">
        <f t="shared" ref="S460:S523" si="48">IF(RIGHT(LEFT(E460,6),4)="PMGD",1,IF(RIGHT(LEFT(E460,6),4)="PMG_",1,0))</f>
        <v>0</v>
      </c>
      <c r="T460" s="95"/>
      <c r="U460" s="95" t="str">
        <f t="shared" ref="U460:U523" si="49">+IF(L460="G",LEFT(RIGHT(E460,LEN(E460)-2),4),"")</f>
        <v/>
      </c>
      <c r="V460" s="95"/>
      <c r="W460" s="95"/>
      <c r="X460" s="95">
        <v>0</v>
      </c>
      <c r="Y460" s="95"/>
      <c r="Z460" s="95"/>
      <c r="AA460" s="95" t="str">
        <f t="shared" si="47"/>
        <v>CGE</v>
      </c>
    </row>
    <row r="461" spans="1:27" x14ac:dyDescent="0.2">
      <c r="A461" s="19">
        <f t="shared" si="45"/>
        <v>1</v>
      </c>
      <c r="B461" s="95">
        <f t="shared" si="46"/>
        <v>457</v>
      </c>
      <c r="C461" s="95" t="s">
        <v>7784</v>
      </c>
      <c r="D461" s="28" t="s">
        <v>10014</v>
      </c>
      <c r="E461" s="95" t="s">
        <v>3208</v>
      </c>
      <c r="F461" s="182">
        <v>1</v>
      </c>
      <c r="G461" s="95" t="s">
        <v>720</v>
      </c>
      <c r="H461" s="199">
        <f>VLOOKUP(G461,BARRAS!$C$5:$E$553,2,0)</f>
        <v>2089998380132</v>
      </c>
      <c r="I461" s="95">
        <v>0</v>
      </c>
      <c r="J461" s="223">
        <v>1</v>
      </c>
      <c r="K461" s="95">
        <v>0</v>
      </c>
      <c r="L461" s="95" t="s">
        <v>489</v>
      </c>
      <c r="M461" s="95" t="s">
        <v>489</v>
      </c>
      <c r="N461" s="95" t="s">
        <v>9178</v>
      </c>
      <c r="O461" s="95"/>
      <c r="P461" s="95" t="s">
        <v>9972</v>
      </c>
      <c r="Q461" s="95" t="s">
        <v>489</v>
      </c>
      <c r="R461" s="95">
        <f>IF(L461="R",VLOOKUP(G461,BARRAS!$C$5:$E$233,3,0),IF(L461="L",VLOOKUP(G461,BARRAS!$C$5:$E$233,3,0),""))</f>
        <v>0</v>
      </c>
      <c r="S461" s="95">
        <f t="shared" si="48"/>
        <v>0</v>
      </c>
      <c r="T461" s="95"/>
      <c r="U461" s="95" t="str">
        <f t="shared" si="49"/>
        <v/>
      </c>
      <c r="V461" s="95"/>
      <c r="W461" s="95"/>
      <c r="X461" s="95">
        <v>0</v>
      </c>
      <c r="Y461" s="95"/>
      <c r="Z461" s="95"/>
      <c r="AA461" s="95" t="str">
        <f t="shared" si="47"/>
        <v>CGE</v>
      </c>
    </row>
    <row r="462" spans="1:27" x14ac:dyDescent="0.2">
      <c r="A462" s="19">
        <f t="shared" si="45"/>
        <v>1</v>
      </c>
      <c r="B462" s="95">
        <f t="shared" si="46"/>
        <v>458</v>
      </c>
      <c r="C462" s="95" t="s">
        <v>7785</v>
      </c>
      <c r="D462" s="28" t="s">
        <v>10015</v>
      </c>
      <c r="E462" s="95" t="s">
        <v>3208</v>
      </c>
      <c r="F462" s="182">
        <v>1</v>
      </c>
      <c r="G462" s="95" t="s">
        <v>720</v>
      </c>
      <c r="H462" s="199">
        <f>VLOOKUP(G462,BARRAS!$C$5:$E$553,2,0)</f>
        <v>2089998380132</v>
      </c>
      <c r="I462" s="95">
        <v>0</v>
      </c>
      <c r="J462" s="223">
        <v>1</v>
      </c>
      <c r="K462" s="95">
        <v>0</v>
      </c>
      <c r="L462" s="95" t="s">
        <v>489</v>
      </c>
      <c r="M462" s="95" t="s">
        <v>489</v>
      </c>
      <c r="N462" s="95" t="s">
        <v>9178</v>
      </c>
      <c r="O462" s="95"/>
      <c r="P462" s="95" t="s">
        <v>9972</v>
      </c>
      <c r="Q462" s="95" t="s">
        <v>489</v>
      </c>
      <c r="R462" s="95">
        <f>IF(L462="R",VLOOKUP(G462,BARRAS!$C$5:$E$233,3,0),IF(L462="L",VLOOKUP(G462,BARRAS!$C$5:$E$233,3,0),""))</f>
        <v>0</v>
      </c>
      <c r="S462" s="95">
        <f t="shared" si="48"/>
        <v>0</v>
      </c>
      <c r="T462" s="95"/>
      <c r="U462" s="95" t="str">
        <f t="shared" si="49"/>
        <v/>
      </c>
      <c r="V462" s="95"/>
      <c r="W462" s="95"/>
      <c r="X462" s="95">
        <v>0</v>
      </c>
      <c r="Y462" s="95"/>
      <c r="Z462" s="95"/>
      <c r="AA462" s="95" t="str">
        <f t="shared" si="47"/>
        <v>CGE</v>
      </c>
    </row>
    <row r="463" spans="1:27" x14ac:dyDescent="0.2">
      <c r="A463" s="19">
        <f t="shared" si="45"/>
        <v>1</v>
      </c>
      <c r="B463" s="95">
        <f t="shared" si="46"/>
        <v>459</v>
      </c>
      <c r="C463" s="95" t="s">
        <v>8254</v>
      </c>
      <c r="D463" s="28" t="s">
        <v>10041</v>
      </c>
      <c r="E463" s="95" t="s">
        <v>10040</v>
      </c>
      <c r="F463" s="182">
        <v>1</v>
      </c>
      <c r="G463" s="95" t="s">
        <v>720</v>
      </c>
      <c r="H463" s="199">
        <f>VLOOKUP(G463,BARRAS!$C$5:$E$553,2,0)</f>
        <v>2089998380132</v>
      </c>
      <c r="I463" s="95">
        <v>0</v>
      </c>
      <c r="J463" s="223">
        <v>1</v>
      </c>
      <c r="K463" s="95">
        <v>0</v>
      </c>
      <c r="L463" s="95" t="s">
        <v>489</v>
      </c>
      <c r="M463" s="95" t="s">
        <v>489</v>
      </c>
      <c r="N463" s="95" t="s">
        <v>9178</v>
      </c>
      <c r="O463" s="95"/>
      <c r="P463" s="95" t="s">
        <v>10040</v>
      </c>
      <c r="Q463" s="95" t="s">
        <v>489</v>
      </c>
      <c r="R463" s="95">
        <f>IF(L463="R",VLOOKUP(G463,BARRAS!$C$5:$E$233,3,0),IF(L463="L",VLOOKUP(G463,BARRAS!$C$5:$E$233,3,0),""))</f>
        <v>0</v>
      </c>
      <c r="S463" s="95">
        <f t="shared" si="48"/>
        <v>0</v>
      </c>
      <c r="T463" s="95"/>
      <c r="U463" s="95" t="str">
        <f t="shared" si="49"/>
        <v/>
      </c>
      <c r="V463" s="95"/>
      <c r="W463" s="95"/>
      <c r="X463" s="95">
        <v>0</v>
      </c>
      <c r="Y463" s="95"/>
      <c r="Z463" s="95"/>
      <c r="AA463" s="95" t="str">
        <f t="shared" si="47"/>
        <v>COPELEC</v>
      </c>
    </row>
    <row r="464" spans="1:27" x14ac:dyDescent="0.2">
      <c r="A464" s="19">
        <f t="shared" si="45"/>
        <v>1</v>
      </c>
      <c r="B464" s="95">
        <f t="shared" si="46"/>
        <v>460</v>
      </c>
      <c r="C464" s="95" t="s">
        <v>8255</v>
      </c>
      <c r="D464" s="28" t="s">
        <v>10042</v>
      </c>
      <c r="E464" s="95" t="s">
        <v>10040</v>
      </c>
      <c r="F464" s="182">
        <v>1</v>
      </c>
      <c r="G464" s="95" t="s">
        <v>720</v>
      </c>
      <c r="H464" s="199">
        <f>VLOOKUP(G464,BARRAS!$C$5:$E$553,2,0)</f>
        <v>2089998380132</v>
      </c>
      <c r="I464" s="95">
        <v>0</v>
      </c>
      <c r="J464" s="223">
        <v>1</v>
      </c>
      <c r="K464" s="95">
        <v>0</v>
      </c>
      <c r="L464" s="95" t="s">
        <v>489</v>
      </c>
      <c r="M464" s="95" t="s">
        <v>489</v>
      </c>
      <c r="N464" s="95" t="s">
        <v>9178</v>
      </c>
      <c r="O464" s="95"/>
      <c r="P464" s="95" t="s">
        <v>10040</v>
      </c>
      <c r="Q464" s="95" t="s">
        <v>489</v>
      </c>
      <c r="R464" s="95">
        <f>IF(L464="R",VLOOKUP(G464,BARRAS!$C$5:$E$233,3,0),IF(L464="L",VLOOKUP(G464,BARRAS!$C$5:$E$233,3,0),""))</f>
        <v>0</v>
      </c>
      <c r="S464" s="95">
        <f t="shared" si="48"/>
        <v>0</v>
      </c>
      <c r="T464" s="95"/>
      <c r="U464" s="95" t="str">
        <f t="shared" si="49"/>
        <v/>
      </c>
      <c r="V464" s="95"/>
      <c r="W464" s="95"/>
      <c r="X464" s="95">
        <v>0</v>
      </c>
      <c r="Y464" s="95"/>
      <c r="Z464" s="95"/>
      <c r="AA464" s="95" t="str">
        <f t="shared" si="47"/>
        <v>COPELEC</v>
      </c>
    </row>
    <row r="465" spans="1:27" x14ac:dyDescent="0.2">
      <c r="A465" s="19">
        <f t="shared" si="45"/>
        <v>1</v>
      </c>
      <c r="B465" s="95">
        <f t="shared" si="46"/>
        <v>461</v>
      </c>
      <c r="C465" s="95" t="s">
        <v>8256</v>
      </c>
      <c r="D465" s="28" t="s">
        <v>10043</v>
      </c>
      <c r="E465" s="95" t="s">
        <v>10040</v>
      </c>
      <c r="F465" s="182">
        <v>1</v>
      </c>
      <c r="G465" s="95" t="s">
        <v>720</v>
      </c>
      <c r="H465" s="199">
        <f>VLOOKUP(G465,BARRAS!$C$5:$E$553,2,0)</f>
        <v>2089998380132</v>
      </c>
      <c r="I465" s="95">
        <v>0</v>
      </c>
      <c r="J465" s="223">
        <v>1</v>
      </c>
      <c r="K465" s="95">
        <v>0</v>
      </c>
      <c r="L465" s="95" t="s">
        <v>489</v>
      </c>
      <c r="M465" s="95" t="s">
        <v>489</v>
      </c>
      <c r="N465" s="95" t="s">
        <v>9178</v>
      </c>
      <c r="O465" s="95"/>
      <c r="P465" s="95" t="s">
        <v>10040</v>
      </c>
      <c r="Q465" s="95" t="s">
        <v>489</v>
      </c>
      <c r="R465" s="95">
        <f>IF(L465="R",VLOOKUP(G465,BARRAS!$C$5:$E$233,3,0),IF(L465="L",VLOOKUP(G465,BARRAS!$C$5:$E$233,3,0),""))</f>
        <v>0</v>
      </c>
      <c r="S465" s="95">
        <f t="shared" si="48"/>
        <v>0</v>
      </c>
      <c r="T465" s="95"/>
      <c r="U465" s="95" t="str">
        <f t="shared" si="49"/>
        <v/>
      </c>
      <c r="V465" s="95"/>
      <c r="W465" s="95"/>
      <c r="X465" s="95">
        <v>0</v>
      </c>
      <c r="Y465" s="95"/>
      <c r="Z465" s="95"/>
      <c r="AA465" s="95" t="str">
        <f t="shared" si="47"/>
        <v>COPELEC</v>
      </c>
    </row>
    <row r="466" spans="1:27" x14ac:dyDescent="0.2">
      <c r="A466" s="19">
        <f t="shared" si="45"/>
        <v>1</v>
      </c>
      <c r="B466" s="95">
        <f t="shared" si="46"/>
        <v>462</v>
      </c>
      <c r="C466" s="194" t="s">
        <v>12201</v>
      </c>
      <c r="D466" s="213" t="s">
        <v>1304</v>
      </c>
      <c r="E466" s="194" t="s">
        <v>1393</v>
      </c>
      <c r="F466" s="182">
        <v>1</v>
      </c>
      <c r="G466" s="95" t="s">
        <v>720</v>
      </c>
      <c r="H466" s="199">
        <f>VLOOKUP(G466,BARRAS!$C$5:$E$553,2,0)</f>
        <v>2089998380132</v>
      </c>
      <c r="I466" s="95">
        <v>0</v>
      </c>
      <c r="J466" s="204">
        <v>0</v>
      </c>
      <c r="K466" s="95">
        <v>0</v>
      </c>
      <c r="L466" s="95" t="s">
        <v>492</v>
      </c>
      <c r="M466" s="95" t="s">
        <v>492</v>
      </c>
      <c r="N466" s="95" t="s">
        <v>12352</v>
      </c>
      <c r="O466" s="95"/>
      <c r="P466" s="95"/>
      <c r="Q466" s="95"/>
      <c r="R466" s="95" t="str">
        <f>IF(L466="R",VLOOKUP(G466,BARRAS!$C$5:$E$233,3,0),IF(L466="L",VLOOKUP(G466,BARRAS!$C$5:$E$233,3,0),""))</f>
        <v/>
      </c>
      <c r="S466" s="95">
        <f t="shared" si="48"/>
        <v>0</v>
      </c>
      <c r="T466" s="95"/>
      <c r="U466" s="95" t="str">
        <f t="shared" si="49"/>
        <v/>
      </c>
      <c r="V466" s="95"/>
      <c r="W466" s="95"/>
      <c r="X466" s="95"/>
      <c r="Y466" s="95"/>
      <c r="Z466" s="95"/>
      <c r="AA466" s="95">
        <f t="shared" si="47"/>
        <v>0</v>
      </c>
    </row>
    <row r="467" spans="1:27" x14ac:dyDescent="0.2">
      <c r="A467" s="19">
        <f t="shared" si="45"/>
        <v>1</v>
      </c>
      <c r="B467" s="95">
        <f t="shared" si="46"/>
        <v>463</v>
      </c>
      <c r="C467" s="220" t="s">
        <v>12968</v>
      </c>
      <c r="D467" s="28" t="s">
        <v>8365</v>
      </c>
      <c r="E467" s="95" t="s">
        <v>12969</v>
      </c>
      <c r="F467" s="182">
        <v>1</v>
      </c>
      <c r="G467" s="95" t="s">
        <v>196</v>
      </c>
      <c r="H467" s="199">
        <f>VLOOKUP(G467,BARRAS!$C$5:$E$553,2,0)</f>
        <v>2069998280132</v>
      </c>
      <c r="I467" s="95">
        <v>0</v>
      </c>
      <c r="J467" s="204">
        <v>0</v>
      </c>
      <c r="K467" s="95">
        <v>0</v>
      </c>
      <c r="L467" s="95" t="s">
        <v>8423</v>
      </c>
      <c r="M467" s="95" t="s">
        <v>8423</v>
      </c>
      <c r="N467" s="95" t="s">
        <v>8365</v>
      </c>
      <c r="O467" s="95" t="s">
        <v>9972</v>
      </c>
      <c r="P467" s="95"/>
      <c r="Q467" s="95"/>
      <c r="R467" s="95"/>
      <c r="S467" s="95">
        <f t="shared" si="48"/>
        <v>0</v>
      </c>
      <c r="T467" s="95"/>
      <c r="U467" s="95" t="str">
        <f t="shared" si="49"/>
        <v/>
      </c>
      <c r="V467" s="95"/>
      <c r="W467" s="95"/>
      <c r="X467" s="95"/>
      <c r="Y467" s="95"/>
      <c r="Z467" s="95"/>
      <c r="AA467" s="95" t="str">
        <f t="shared" si="47"/>
        <v>CGE</v>
      </c>
    </row>
    <row r="468" spans="1:27" x14ac:dyDescent="0.2">
      <c r="A468" s="19">
        <f t="shared" si="45"/>
        <v>1</v>
      </c>
      <c r="B468" s="95">
        <f t="shared" si="46"/>
        <v>464</v>
      </c>
      <c r="C468" s="95" t="s">
        <v>11085</v>
      </c>
      <c r="D468" s="28" t="s">
        <v>543</v>
      </c>
      <c r="E468" s="28" t="s">
        <v>13575</v>
      </c>
      <c r="F468" s="182">
        <v>1</v>
      </c>
      <c r="G468" s="95" t="s">
        <v>196</v>
      </c>
      <c r="H468" s="199">
        <f>VLOOKUP(G468,BARRAS!$C$5:$E$553,2,0)</f>
        <v>2069998280132</v>
      </c>
      <c r="I468" s="95">
        <v>0</v>
      </c>
      <c r="J468" s="204">
        <v>0</v>
      </c>
      <c r="K468" s="95">
        <v>0</v>
      </c>
      <c r="L468" s="95" t="s">
        <v>8423</v>
      </c>
      <c r="M468" s="95" t="s">
        <v>8423</v>
      </c>
      <c r="N468" s="95" t="s">
        <v>543</v>
      </c>
      <c r="O468" s="95" t="s">
        <v>9972</v>
      </c>
      <c r="P468" s="95"/>
      <c r="Q468" s="95" t="s">
        <v>509</v>
      </c>
      <c r="R468" s="95" t="str">
        <f>IF(L468="R",VLOOKUP(G468,BARRAS!$C$5:$E$233,3,0),IF(L468="L",VLOOKUP(G468,BARRAS!$C$5:$E$233,3,0),""))</f>
        <v/>
      </c>
      <c r="S468" s="95">
        <f t="shared" si="48"/>
        <v>0</v>
      </c>
      <c r="T468" s="95"/>
      <c r="U468" s="95" t="str">
        <f t="shared" si="49"/>
        <v/>
      </c>
      <c r="V468" s="95" t="s">
        <v>1869</v>
      </c>
      <c r="W468" s="95"/>
      <c r="X468" s="95">
        <v>0</v>
      </c>
      <c r="Y468" s="95">
        <v>0</v>
      </c>
      <c r="Z468" s="95"/>
      <c r="AA468" s="95" t="str">
        <f t="shared" si="47"/>
        <v>CGE</v>
      </c>
    </row>
    <row r="469" spans="1:27" x14ac:dyDescent="0.2">
      <c r="A469" s="19">
        <f t="shared" si="45"/>
        <v>1</v>
      </c>
      <c r="B469" s="95">
        <f t="shared" si="46"/>
        <v>465</v>
      </c>
      <c r="C469" s="95" t="s">
        <v>11154</v>
      </c>
      <c r="D469" s="28" t="s">
        <v>9079</v>
      </c>
      <c r="E469" s="95" t="s">
        <v>11135</v>
      </c>
      <c r="F469" s="182">
        <v>1</v>
      </c>
      <c r="G469" s="95" t="s">
        <v>196</v>
      </c>
      <c r="H469" s="199">
        <f>VLOOKUP(G469,BARRAS!$C$5:$E$553,2,0)</f>
        <v>2069998280132</v>
      </c>
      <c r="I469" s="95">
        <v>0</v>
      </c>
      <c r="J469" s="204">
        <v>0</v>
      </c>
      <c r="K469" s="95">
        <v>0</v>
      </c>
      <c r="L469" s="95" t="s">
        <v>8423</v>
      </c>
      <c r="M469" s="95" t="s">
        <v>8423</v>
      </c>
      <c r="N469" s="95" t="s">
        <v>9079</v>
      </c>
      <c r="O469" s="95" t="s">
        <v>9972</v>
      </c>
      <c r="P469" s="95"/>
      <c r="Q469" s="95" t="s">
        <v>509</v>
      </c>
      <c r="R469" s="95" t="str">
        <f>IF(L469="R",VLOOKUP(G469,BARRAS!$C$5:$E$233,3,0),IF(L469="L",VLOOKUP(G469,BARRAS!$C$5:$E$233,3,0),""))</f>
        <v/>
      </c>
      <c r="S469" s="95">
        <f t="shared" si="48"/>
        <v>0</v>
      </c>
      <c r="T469" s="95"/>
      <c r="U469" s="95" t="str">
        <f t="shared" si="49"/>
        <v/>
      </c>
      <c r="V469" s="95" t="s">
        <v>1869</v>
      </c>
      <c r="W469" s="95"/>
      <c r="X469" s="95">
        <v>0</v>
      </c>
      <c r="Y469" s="95">
        <v>0</v>
      </c>
      <c r="Z469" s="95"/>
      <c r="AA469" s="95" t="str">
        <f t="shared" si="47"/>
        <v>CGE</v>
      </c>
    </row>
    <row r="470" spans="1:27" x14ac:dyDescent="0.2">
      <c r="A470" s="19">
        <f t="shared" si="45"/>
        <v>1</v>
      </c>
      <c r="B470" s="95">
        <f t="shared" si="46"/>
        <v>466</v>
      </c>
      <c r="C470" s="95" t="s">
        <v>11994</v>
      </c>
      <c r="D470" s="28" t="s">
        <v>9525</v>
      </c>
      <c r="E470" s="95" t="s">
        <v>12527</v>
      </c>
      <c r="F470" s="182">
        <v>1</v>
      </c>
      <c r="G470" s="95" t="s">
        <v>196</v>
      </c>
      <c r="H470" s="199">
        <f>VLOOKUP(G470,BARRAS!$C$5:$E$553,2,0)</f>
        <v>2069998280132</v>
      </c>
      <c r="I470" s="95">
        <v>0</v>
      </c>
      <c r="J470" s="204">
        <v>0</v>
      </c>
      <c r="K470" s="95">
        <v>0</v>
      </c>
      <c r="L470" s="95" t="s">
        <v>8423</v>
      </c>
      <c r="M470" s="95" t="s">
        <v>8423</v>
      </c>
      <c r="N470" s="95" t="s">
        <v>9525</v>
      </c>
      <c r="O470" s="95" t="s">
        <v>9972</v>
      </c>
      <c r="P470" s="95"/>
      <c r="Q470" s="95"/>
      <c r="R470" s="95" t="str">
        <f>IF(L470="R",VLOOKUP(G470,BARRAS!$C$5:$E$233,3,0),IF(L470="L",VLOOKUP(G470,BARRAS!$C$5:$E$233,3,0),""))</f>
        <v/>
      </c>
      <c r="S470" s="95">
        <f t="shared" si="48"/>
        <v>0</v>
      </c>
      <c r="T470" s="95"/>
      <c r="U470" s="95" t="str">
        <f t="shared" si="49"/>
        <v/>
      </c>
      <c r="V470" s="95"/>
      <c r="W470" s="95"/>
      <c r="X470" s="95"/>
      <c r="Y470" s="95"/>
      <c r="Z470" s="95"/>
      <c r="AA470" s="95" t="str">
        <f t="shared" si="47"/>
        <v>CGE</v>
      </c>
    </row>
    <row r="471" spans="1:27" x14ac:dyDescent="0.2">
      <c r="A471" s="19">
        <f t="shared" si="45"/>
        <v>1</v>
      </c>
      <c r="B471" s="95">
        <f t="shared" si="46"/>
        <v>467</v>
      </c>
      <c r="C471" s="95" t="s">
        <v>11086</v>
      </c>
      <c r="D471" s="28" t="s">
        <v>543</v>
      </c>
      <c r="E471" s="95" t="s">
        <v>12526</v>
      </c>
      <c r="F471" s="182">
        <v>1</v>
      </c>
      <c r="G471" s="95" t="s">
        <v>196</v>
      </c>
      <c r="H471" s="199">
        <f>VLOOKUP(G471,BARRAS!$C$5:$E$553,2,0)</f>
        <v>2069998280132</v>
      </c>
      <c r="I471" s="95">
        <v>0</v>
      </c>
      <c r="J471" s="204">
        <v>0</v>
      </c>
      <c r="K471" s="95">
        <v>0</v>
      </c>
      <c r="L471" s="95" t="s">
        <v>8423</v>
      </c>
      <c r="M471" s="95" t="s">
        <v>8423</v>
      </c>
      <c r="N471" s="95" t="s">
        <v>543</v>
      </c>
      <c r="O471" s="95" t="s">
        <v>9972</v>
      </c>
      <c r="P471" s="95"/>
      <c r="Q471" s="95" t="s">
        <v>509</v>
      </c>
      <c r="R471" s="95" t="str">
        <f>IF(L471="R",VLOOKUP(G471,BARRAS!$C$5:$E$233,3,0),IF(L471="L",VLOOKUP(G471,BARRAS!$C$5:$E$233,3,0),""))</f>
        <v/>
      </c>
      <c r="S471" s="95">
        <f t="shared" si="48"/>
        <v>0</v>
      </c>
      <c r="T471" s="95"/>
      <c r="U471" s="95" t="str">
        <f t="shared" si="49"/>
        <v/>
      </c>
      <c r="V471" s="95" t="s">
        <v>1869</v>
      </c>
      <c r="W471" s="95"/>
      <c r="X471" s="95">
        <v>0</v>
      </c>
      <c r="Y471" s="95">
        <v>0</v>
      </c>
      <c r="Z471" s="95"/>
      <c r="AA471" s="95" t="str">
        <f t="shared" si="47"/>
        <v>CGE</v>
      </c>
    </row>
    <row r="472" spans="1:27" x14ac:dyDescent="0.2">
      <c r="A472" s="19">
        <f t="shared" si="45"/>
        <v>1</v>
      </c>
      <c r="B472" s="95">
        <f t="shared" si="46"/>
        <v>468</v>
      </c>
      <c r="C472" s="95" t="s">
        <v>13188</v>
      </c>
      <c r="D472" s="28" t="s">
        <v>12122</v>
      </c>
      <c r="E472" s="95" t="s">
        <v>13189</v>
      </c>
      <c r="F472" s="182">
        <v>1</v>
      </c>
      <c r="G472" s="95" t="s">
        <v>196</v>
      </c>
      <c r="H472" s="199">
        <f>VLOOKUP(G472,BARRAS!$C$5:$E$553,2,0)</f>
        <v>2069998280132</v>
      </c>
      <c r="I472" s="95">
        <v>0</v>
      </c>
      <c r="J472" s="204">
        <v>0</v>
      </c>
      <c r="K472" s="95">
        <v>0</v>
      </c>
      <c r="L472" s="95" t="s">
        <v>8423</v>
      </c>
      <c r="M472" s="95" t="s">
        <v>8423</v>
      </c>
      <c r="N472" s="28" t="s">
        <v>12122</v>
      </c>
      <c r="O472" s="28" t="s">
        <v>9972</v>
      </c>
      <c r="P472" s="95"/>
      <c r="Q472" s="95"/>
      <c r="R472" s="95"/>
      <c r="S472" s="95">
        <f t="shared" si="48"/>
        <v>0</v>
      </c>
      <c r="T472" s="95"/>
      <c r="U472" s="95" t="str">
        <f t="shared" si="49"/>
        <v/>
      </c>
      <c r="V472" s="95"/>
      <c r="W472" s="95"/>
      <c r="X472" s="95"/>
      <c r="Y472" s="95"/>
      <c r="Z472" s="95"/>
      <c r="AA472" s="95" t="str">
        <f t="shared" si="47"/>
        <v>CGE</v>
      </c>
    </row>
    <row r="473" spans="1:27" x14ac:dyDescent="0.2">
      <c r="A473" s="19">
        <f t="shared" si="45"/>
        <v>1</v>
      </c>
      <c r="B473" s="95">
        <f t="shared" si="46"/>
        <v>469</v>
      </c>
      <c r="C473" s="95" t="s">
        <v>13319</v>
      </c>
      <c r="D473" s="28" t="s">
        <v>8241</v>
      </c>
      <c r="E473" s="95" t="s">
        <v>13320</v>
      </c>
      <c r="F473" s="182">
        <v>1</v>
      </c>
      <c r="G473" s="95" t="s">
        <v>196</v>
      </c>
      <c r="H473" s="199">
        <f>VLOOKUP(G473,BARRAS!$C$5:$E$553,2,0)</f>
        <v>2069998280132</v>
      </c>
      <c r="I473" s="95">
        <v>0</v>
      </c>
      <c r="J473" s="204">
        <v>0</v>
      </c>
      <c r="K473" s="95">
        <v>0</v>
      </c>
      <c r="L473" s="95" t="s">
        <v>8423</v>
      </c>
      <c r="M473" s="95" t="s">
        <v>8423</v>
      </c>
      <c r="N473" s="28" t="s">
        <v>8241</v>
      </c>
      <c r="O473" s="28" t="s">
        <v>9972</v>
      </c>
      <c r="P473" s="95"/>
      <c r="Q473" s="95"/>
      <c r="R473" s="95"/>
      <c r="S473" s="95">
        <f t="shared" si="48"/>
        <v>0</v>
      </c>
      <c r="T473" s="95"/>
      <c r="U473" s="95" t="str">
        <f t="shared" si="49"/>
        <v/>
      </c>
      <c r="V473" s="95"/>
      <c r="W473" s="95"/>
      <c r="X473" s="95"/>
      <c r="Y473" s="95"/>
      <c r="Z473" s="95"/>
      <c r="AA473" s="95" t="str">
        <f t="shared" si="47"/>
        <v>CGE</v>
      </c>
    </row>
    <row r="474" spans="1:27" x14ac:dyDescent="0.2">
      <c r="A474" s="19">
        <f t="shared" si="45"/>
        <v>1</v>
      </c>
      <c r="B474" s="95">
        <f t="shared" si="46"/>
        <v>470</v>
      </c>
      <c r="C474" s="95" t="s">
        <v>13830</v>
      </c>
      <c r="D474" s="28" t="s">
        <v>13087</v>
      </c>
      <c r="E474" s="95" t="s">
        <v>8987</v>
      </c>
      <c r="F474" s="182">
        <v>1</v>
      </c>
      <c r="G474" s="95" t="s">
        <v>196</v>
      </c>
      <c r="H474" s="199">
        <f>VLOOKUP(G474,BARRAS!$C$5:$E$553,2,0)</f>
        <v>2069998280132</v>
      </c>
      <c r="I474" s="95">
        <v>0</v>
      </c>
      <c r="J474" s="204">
        <v>0</v>
      </c>
      <c r="K474" s="95">
        <v>0</v>
      </c>
      <c r="L474" s="95" t="s">
        <v>8423</v>
      </c>
      <c r="M474" s="95" t="s">
        <v>8423</v>
      </c>
      <c r="N474" s="28" t="s">
        <v>13087</v>
      </c>
      <c r="O474" s="28" t="s">
        <v>9972</v>
      </c>
      <c r="P474" s="95"/>
      <c r="Q474" s="95"/>
      <c r="R474" s="95"/>
      <c r="S474" s="95">
        <f t="shared" si="48"/>
        <v>0</v>
      </c>
      <c r="T474" s="95"/>
      <c r="U474" s="95" t="str">
        <f t="shared" si="49"/>
        <v/>
      </c>
      <c r="V474" s="95"/>
      <c r="W474" s="95"/>
      <c r="X474" s="95"/>
      <c r="Y474" s="95"/>
      <c r="Z474" s="95"/>
      <c r="AA474" s="95" t="str">
        <f t="shared" si="47"/>
        <v>CGE</v>
      </c>
    </row>
    <row r="475" spans="1:27" x14ac:dyDescent="0.2">
      <c r="A475" s="19">
        <f t="shared" si="45"/>
        <v>1</v>
      </c>
      <c r="B475" s="95">
        <f t="shared" si="46"/>
        <v>471</v>
      </c>
      <c r="C475" s="95" t="s">
        <v>14022</v>
      </c>
      <c r="D475" s="28" t="s">
        <v>13087</v>
      </c>
      <c r="E475" s="95" t="s">
        <v>14023</v>
      </c>
      <c r="F475" s="182">
        <v>1</v>
      </c>
      <c r="G475" s="95" t="s">
        <v>196</v>
      </c>
      <c r="H475" s="199">
        <f>VLOOKUP(G475,BARRAS!$C$5:$E$553,2,0)</f>
        <v>2069998280132</v>
      </c>
      <c r="I475" s="95">
        <v>0</v>
      </c>
      <c r="J475" s="204">
        <v>0</v>
      </c>
      <c r="K475" s="95">
        <v>0</v>
      </c>
      <c r="L475" s="95" t="s">
        <v>8423</v>
      </c>
      <c r="M475" s="95" t="s">
        <v>8423</v>
      </c>
      <c r="N475" s="28" t="s">
        <v>13087</v>
      </c>
      <c r="O475" s="28" t="s">
        <v>9972</v>
      </c>
      <c r="P475" s="95"/>
      <c r="Q475" s="95"/>
      <c r="R475" s="95"/>
      <c r="S475" s="95">
        <f t="shared" si="48"/>
        <v>0</v>
      </c>
      <c r="T475" s="95"/>
      <c r="U475" s="95" t="str">
        <f t="shared" si="49"/>
        <v/>
      </c>
      <c r="V475" s="95"/>
      <c r="W475" s="95"/>
      <c r="X475" s="95"/>
      <c r="Y475" s="95"/>
      <c r="Z475" s="95"/>
      <c r="AA475" s="95" t="str">
        <f t="shared" si="47"/>
        <v>CGE</v>
      </c>
    </row>
    <row r="476" spans="1:27" x14ac:dyDescent="0.2">
      <c r="A476" s="19">
        <f t="shared" si="45"/>
        <v>1</v>
      </c>
      <c r="B476" s="95">
        <f t="shared" si="46"/>
        <v>472</v>
      </c>
      <c r="C476" s="95" t="s">
        <v>14183</v>
      </c>
      <c r="D476" s="28" t="s">
        <v>13087</v>
      </c>
      <c r="E476" s="28" t="s">
        <v>14184</v>
      </c>
      <c r="F476" s="182">
        <v>1</v>
      </c>
      <c r="G476" s="95" t="s">
        <v>196</v>
      </c>
      <c r="H476" s="199">
        <f>VLOOKUP(G476,BARRAS!$C$5:$E$553,2,0)</f>
        <v>2069998280132</v>
      </c>
      <c r="I476" s="95">
        <v>0</v>
      </c>
      <c r="J476" s="204">
        <v>0</v>
      </c>
      <c r="K476" s="95">
        <v>0</v>
      </c>
      <c r="L476" s="95" t="s">
        <v>8423</v>
      </c>
      <c r="M476" s="95" t="s">
        <v>8423</v>
      </c>
      <c r="N476" s="28" t="s">
        <v>13087</v>
      </c>
      <c r="O476" s="28" t="s">
        <v>9972</v>
      </c>
      <c r="P476" s="95"/>
      <c r="Q476" s="95"/>
      <c r="R476" s="95"/>
      <c r="S476" s="95">
        <f t="shared" si="48"/>
        <v>0</v>
      </c>
      <c r="T476" s="95"/>
      <c r="U476" s="95" t="str">
        <f t="shared" si="49"/>
        <v/>
      </c>
      <c r="V476" s="95"/>
      <c r="W476" s="95"/>
      <c r="X476" s="95"/>
      <c r="Y476" s="95"/>
      <c r="Z476" s="95"/>
      <c r="AA476" s="95" t="str">
        <f t="shared" si="47"/>
        <v>CGE</v>
      </c>
    </row>
    <row r="477" spans="1:27" x14ac:dyDescent="0.2">
      <c r="A477" s="19">
        <f t="shared" si="45"/>
        <v>1</v>
      </c>
      <c r="B477" s="95">
        <f t="shared" si="46"/>
        <v>473</v>
      </c>
      <c r="C477" s="95" t="s">
        <v>10990</v>
      </c>
      <c r="D477" s="28" t="s">
        <v>14180</v>
      </c>
      <c r="E477" s="95" t="s">
        <v>12525</v>
      </c>
      <c r="F477" s="182">
        <v>1</v>
      </c>
      <c r="G477" s="95" t="s">
        <v>196</v>
      </c>
      <c r="H477" s="199">
        <f>VLOOKUP(G477,BARRAS!$C$5:$E$553,2,0)</f>
        <v>2069998280132</v>
      </c>
      <c r="I477" s="95">
        <v>0</v>
      </c>
      <c r="J477" s="204">
        <v>0</v>
      </c>
      <c r="K477" s="95">
        <v>0</v>
      </c>
      <c r="L477" s="95" t="s">
        <v>747</v>
      </c>
      <c r="M477" s="95" t="s">
        <v>747</v>
      </c>
      <c r="N477" s="95" t="s">
        <v>14180</v>
      </c>
      <c r="O477" s="95" t="s">
        <v>9972</v>
      </c>
      <c r="P477" s="95"/>
      <c r="Q477" s="95" t="s">
        <v>509</v>
      </c>
      <c r="R477" s="95" t="str">
        <f>IF(L477="R",VLOOKUP(G477,BARRAS!$C$5:$E$233,3,0),IF(L477="L",VLOOKUP(G477,BARRAS!$C$5:$E$233,3,0),""))</f>
        <v/>
      </c>
      <c r="S477" s="95">
        <f t="shared" si="48"/>
        <v>1</v>
      </c>
      <c r="T477" s="95"/>
      <c r="U477" s="95" t="str">
        <f t="shared" si="49"/>
        <v>PMGD</v>
      </c>
      <c r="V477" s="95">
        <v>0</v>
      </c>
      <c r="W477" s="95">
        <v>1</v>
      </c>
      <c r="X477" s="95">
        <v>0</v>
      </c>
      <c r="Y477" s="95">
        <v>0</v>
      </c>
      <c r="Z477" s="95"/>
      <c r="AA477" s="95" t="str">
        <f t="shared" si="47"/>
        <v>CGE</v>
      </c>
    </row>
    <row r="478" spans="1:27" x14ac:dyDescent="0.2">
      <c r="A478" s="19">
        <f t="shared" si="45"/>
        <v>1</v>
      </c>
      <c r="B478" s="95">
        <f t="shared" si="46"/>
        <v>474</v>
      </c>
      <c r="C478" s="95" t="s">
        <v>10988</v>
      </c>
      <c r="D478" s="28" t="s">
        <v>14180</v>
      </c>
      <c r="E478" s="95" t="s">
        <v>10989</v>
      </c>
      <c r="F478" s="182">
        <v>1</v>
      </c>
      <c r="G478" s="95" t="s">
        <v>196</v>
      </c>
      <c r="H478" s="199">
        <f>VLOOKUP(G478,BARRAS!$C$5:$E$553,2,0)</f>
        <v>2069998280132</v>
      </c>
      <c r="I478" s="95">
        <v>0</v>
      </c>
      <c r="J478" s="204">
        <v>0</v>
      </c>
      <c r="K478" s="95">
        <v>0</v>
      </c>
      <c r="L478" s="95" t="s">
        <v>747</v>
      </c>
      <c r="M478" s="95" t="s">
        <v>747</v>
      </c>
      <c r="N478" s="95" t="s">
        <v>14180</v>
      </c>
      <c r="O478" s="95" t="s">
        <v>9972</v>
      </c>
      <c r="P478" s="95"/>
      <c r="Q478" s="95" t="s">
        <v>509</v>
      </c>
      <c r="R478" s="95" t="str">
        <f>IF(L478="R",VLOOKUP(G478,BARRAS!$C$5:$E$233,3,0),IF(L478="L",VLOOKUP(G478,BARRAS!$C$5:$E$233,3,0),""))</f>
        <v/>
      </c>
      <c r="S478" s="95">
        <f t="shared" si="48"/>
        <v>1</v>
      </c>
      <c r="T478" s="95" t="s">
        <v>10989</v>
      </c>
      <c r="U478" s="95" t="str">
        <f t="shared" si="49"/>
        <v>PMGD</v>
      </c>
      <c r="V478" s="95">
        <v>0</v>
      </c>
      <c r="W478" s="95"/>
      <c r="X478" s="95">
        <v>0</v>
      </c>
      <c r="Y478" s="95">
        <v>0</v>
      </c>
      <c r="Z478" s="95"/>
      <c r="AA478" s="95" t="str">
        <f t="shared" si="47"/>
        <v>CGE</v>
      </c>
    </row>
    <row r="479" spans="1:27" x14ac:dyDescent="0.2">
      <c r="A479" s="19">
        <f t="shared" si="45"/>
        <v>1</v>
      </c>
      <c r="B479" s="95">
        <f t="shared" si="46"/>
        <v>475</v>
      </c>
      <c r="C479" s="28" t="s">
        <v>13280</v>
      </c>
      <c r="D479" s="28" t="s">
        <v>14384</v>
      </c>
      <c r="E479" s="28" t="s">
        <v>13282</v>
      </c>
      <c r="F479" s="182">
        <v>1</v>
      </c>
      <c r="G479" s="95" t="s">
        <v>196</v>
      </c>
      <c r="H479" s="199">
        <f>VLOOKUP(G479,BARRAS!$C$5:$E$553,2,0)</f>
        <v>2069998280132</v>
      </c>
      <c r="I479" s="95">
        <v>0</v>
      </c>
      <c r="J479" s="204">
        <v>0</v>
      </c>
      <c r="K479" s="95">
        <v>0</v>
      </c>
      <c r="L479" s="95" t="s">
        <v>747</v>
      </c>
      <c r="M479" s="95" t="s">
        <v>747</v>
      </c>
      <c r="N479" s="95" t="s">
        <v>14384</v>
      </c>
      <c r="O479" s="95" t="s">
        <v>9972</v>
      </c>
      <c r="P479" s="95"/>
      <c r="Q479" s="95"/>
      <c r="R479" s="95"/>
      <c r="S479" s="95">
        <f t="shared" si="48"/>
        <v>1</v>
      </c>
      <c r="T479" s="95"/>
      <c r="U479" s="95" t="str">
        <f t="shared" si="49"/>
        <v>PMGD</v>
      </c>
      <c r="V479" s="95"/>
      <c r="W479" s="95"/>
      <c r="X479" s="95"/>
      <c r="Y479" s="95"/>
      <c r="Z479" s="95"/>
      <c r="AA479" s="95" t="str">
        <f t="shared" si="47"/>
        <v>CGE</v>
      </c>
    </row>
    <row r="480" spans="1:27" x14ac:dyDescent="0.2">
      <c r="A480" s="19">
        <f t="shared" si="45"/>
        <v>1</v>
      </c>
      <c r="B480" s="95">
        <f t="shared" si="46"/>
        <v>476</v>
      </c>
      <c r="C480" s="28" t="s">
        <v>13281</v>
      </c>
      <c r="D480" s="28" t="s">
        <v>14384</v>
      </c>
      <c r="E480" s="28" t="s">
        <v>13283</v>
      </c>
      <c r="F480" s="182">
        <v>1</v>
      </c>
      <c r="G480" s="95" t="s">
        <v>196</v>
      </c>
      <c r="H480" s="199">
        <f>VLOOKUP(G480,BARRAS!$C$5:$E$553,2,0)</f>
        <v>2069998280132</v>
      </c>
      <c r="I480" s="95">
        <v>0</v>
      </c>
      <c r="J480" s="204">
        <v>0</v>
      </c>
      <c r="K480" s="95">
        <v>0</v>
      </c>
      <c r="L480" s="95" t="s">
        <v>747</v>
      </c>
      <c r="M480" s="95" t="s">
        <v>747</v>
      </c>
      <c r="N480" s="95" t="s">
        <v>14384</v>
      </c>
      <c r="O480" s="95" t="s">
        <v>9972</v>
      </c>
      <c r="P480" s="95"/>
      <c r="Q480" s="95"/>
      <c r="R480" s="95"/>
      <c r="S480" s="95">
        <f t="shared" si="48"/>
        <v>1</v>
      </c>
      <c r="T480" s="28" t="s">
        <v>13283</v>
      </c>
      <c r="U480" s="95" t="str">
        <f t="shared" si="49"/>
        <v>PMGD</v>
      </c>
      <c r="V480" s="95"/>
      <c r="W480" s="95"/>
      <c r="X480" s="95"/>
      <c r="Y480" s="95"/>
      <c r="Z480" s="95"/>
      <c r="AA480" s="95" t="str">
        <f t="shared" si="47"/>
        <v>CGE</v>
      </c>
    </row>
    <row r="481" spans="1:27" x14ac:dyDescent="0.2">
      <c r="A481" s="19">
        <f t="shared" si="45"/>
        <v>1</v>
      </c>
      <c r="B481" s="95">
        <f t="shared" si="46"/>
        <v>477</v>
      </c>
      <c r="C481" s="28" t="s">
        <v>13446</v>
      </c>
      <c r="D481" s="28" t="s">
        <v>13447</v>
      </c>
      <c r="E481" s="28" t="s">
        <v>13449</v>
      </c>
      <c r="F481" s="182">
        <v>1</v>
      </c>
      <c r="G481" s="95" t="s">
        <v>196</v>
      </c>
      <c r="H481" s="199">
        <f>VLOOKUP(G481,BARRAS!$C$5:$E$553,2,0)</f>
        <v>2069998280132</v>
      </c>
      <c r="I481" s="95">
        <v>0</v>
      </c>
      <c r="J481" s="204">
        <v>0</v>
      </c>
      <c r="K481" s="95">
        <v>0</v>
      </c>
      <c r="L481" s="95" t="s">
        <v>747</v>
      </c>
      <c r="M481" s="95" t="s">
        <v>747</v>
      </c>
      <c r="N481" s="95" t="s">
        <v>13447</v>
      </c>
      <c r="O481" s="95" t="s">
        <v>9972</v>
      </c>
      <c r="P481" s="95"/>
      <c r="Q481" s="95"/>
      <c r="R481" s="95"/>
      <c r="S481" s="95">
        <f t="shared" si="48"/>
        <v>1</v>
      </c>
      <c r="T481" s="28"/>
      <c r="U481" s="95" t="str">
        <f t="shared" si="49"/>
        <v>PMGD</v>
      </c>
      <c r="V481" s="95"/>
      <c r="W481" s="95"/>
      <c r="X481" s="95"/>
      <c r="Y481" s="95"/>
      <c r="Z481" s="95"/>
      <c r="AA481" s="95" t="str">
        <f t="shared" si="47"/>
        <v>CGE</v>
      </c>
    </row>
    <row r="482" spans="1:27" x14ac:dyDescent="0.2">
      <c r="A482" s="19">
        <f t="shared" si="45"/>
        <v>1</v>
      </c>
      <c r="B482" s="95">
        <f t="shared" si="46"/>
        <v>478</v>
      </c>
      <c r="C482" s="28" t="s">
        <v>13445</v>
      </c>
      <c r="D482" s="28" t="s">
        <v>13447</v>
      </c>
      <c r="E482" s="28" t="s">
        <v>13448</v>
      </c>
      <c r="F482" s="182">
        <v>1</v>
      </c>
      <c r="G482" s="95" t="s">
        <v>196</v>
      </c>
      <c r="H482" s="199">
        <f>VLOOKUP(G482,BARRAS!$C$5:$E$553,2,0)</f>
        <v>2069998280132</v>
      </c>
      <c r="I482" s="95">
        <v>0</v>
      </c>
      <c r="J482" s="204">
        <v>0</v>
      </c>
      <c r="K482" s="95">
        <v>0</v>
      </c>
      <c r="L482" s="95" t="s">
        <v>747</v>
      </c>
      <c r="M482" s="95" t="s">
        <v>747</v>
      </c>
      <c r="N482" s="95" t="s">
        <v>13447</v>
      </c>
      <c r="O482" s="95" t="s">
        <v>9972</v>
      </c>
      <c r="P482" s="95"/>
      <c r="Q482" s="95"/>
      <c r="R482" s="95"/>
      <c r="S482" s="95">
        <f t="shared" si="48"/>
        <v>1</v>
      </c>
      <c r="T482" s="28" t="s">
        <v>13448</v>
      </c>
      <c r="U482" s="95" t="str">
        <f t="shared" si="49"/>
        <v>PMGD</v>
      </c>
      <c r="V482" s="95"/>
      <c r="W482" s="95"/>
      <c r="X482" s="95"/>
      <c r="Y482" s="95"/>
      <c r="Z482" s="95"/>
      <c r="AA482" s="95" t="str">
        <f t="shared" si="47"/>
        <v>CGE</v>
      </c>
    </row>
    <row r="483" spans="1:27" x14ac:dyDescent="0.2">
      <c r="A483" s="19">
        <f t="shared" si="45"/>
        <v>1</v>
      </c>
      <c r="B483" s="95">
        <f t="shared" si="46"/>
        <v>479</v>
      </c>
      <c r="C483" s="28" t="s">
        <v>14376</v>
      </c>
      <c r="D483" s="28" t="s">
        <v>14378</v>
      </c>
      <c r="E483" s="28" t="s">
        <v>14379</v>
      </c>
      <c r="F483" s="182">
        <v>1</v>
      </c>
      <c r="G483" s="95" t="s">
        <v>196</v>
      </c>
      <c r="H483" s="199">
        <f>VLOOKUP(G483,BARRAS!$C$5:$E$553,2,0)</f>
        <v>2069998280132</v>
      </c>
      <c r="I483" s="95">
        <v>0</v>
      </c>
      <c r="J483" s="204">
        <v>0</v>
      </c>
      <c r="K483" s="95">
        <v>0</v>
      </c>
      <c r="L483" s="95" t="s">
        <v>747</v>
      </c>
      <c r="M483" s="95" t="s">
        <v>747</v>
      </c>
      <c r="N483" s="95" t="s">
        <v>14378</v>
      </c>
      <c r="O483" s="95" t="s">
        <v>9972</v>
      </c>
      <c r="P483" s="95"/>
      <c r="Q483" s="95"/>
      <c r="R483" s="95"/>
      <c r="S483" s="95">
        <f t="shared" si="48"/>
        <v>1</v>
      </c>
      <c r="T483" s="95"/>
      <c r="U483" s="95" t="str">
        <f t="shared" si="49"/>
        <v>PMGD</v>
      </c>
      <c r="V483" s="95"/>
      <c r="W483" s="95"/>
      <c r="X483" s="95"/>
      <c r="Y483" s="95"/>
      <c r="Z483" s="95"/>
      <c r="AA483" s="95" t="str">
        <f t="shared" si="47"/>
        <v>CGE</v>
      </c>
    </row>
    <row r="484" spans="1:27" x14ac:dyDescent="0.2">
      <c r="A484" s="19">
        <f t="shared" si="45"/>
        <v>1</v>
      </c>
      <c r="B484" s="95">
        <f t="shared" si="46"/>
        <v>480</v>
      </c>
      <c r="C484" s="28" t="s">
        <v>14377</v>
      </c>
      <c r="D484" s="28" t="s">
        <v>14378</v>
      </c>
      <c r="E484" s="28" t="s">
        <v>14380</v>
      </c>
      <c r="F484" s="182">
        <v>1</v>
      </c>
      <c r="G484" s="95" t="s">
        <v>196</v>
      </c>
      <c r="H484" s="199">
        <f>VLOOKUP(G484,BARRAS!$C$5:$E$553,2,0)</f>
        <v>2069998280132</v>
      </c>
      <c r="I484" s="95">
        <v>0</v>
      </c>
      <c r="J484" s="204">
        <v>0</v>
      </c>
      <c r="K484" s="95">
        <v>0</v>
      </c>
      <c r="L484" s="95" t="s">
        <v>747</v>
      </c>
      <c r="M484" s="95" t="s">
        <v>747</v>
      </c>
      <c r="N484" s="95" t="s">
        <v>14378</v>
      </c>
      <c r="O484" s="95" t="s">
        <v>9972</v>
      </c>
      <c r="P484" s="95"/>
      <c r="Q484" s="95"/>
      <c r="R484" s="95"/>
      <c r="S484" s="95">
        <f t="shared" si="48"/>
        <v>1</v>
      </c>
      <c r="T484" s="28" t="s">
        <v>14380</v>
      </c>
      <c r="U484" s="95" t="str">
        <f t="shared" si="49"/>
        <v>PMGD</v>
      </c>
      <c r="V484" s="95"/>
      <c r="W484" s="95"/>
      <c r="X484" s="95"/>
      <c r="Y484" s="95"/>
      <c r="Z484" s="95"/>
      <c r="AA484" s="95" t="str">
        <f t="shared" si="47"/>
        <v>CGE</v>
      </c>
    </row>
    <row r="485" spans="1:27" x14ac:dyDescent="0.2">
      <c r="A485" s="19">
        <f t="shared" si="45"/>
        <v>1</v>
      </c>
      <c r="B485" s="95">
        <f t="shared" si="46"/>
        <v>481</v>
      </c>
      <c r="C485" s="95" t="s">
        <v>10985</v>
      </c>
      <c r="D485" s="28" t="s">
        <v>8970</v>
      </c>
      <c r="E485" s="95" t="s">
        <v>1870</v>
      </c>
      <c r="F485" s="182">
        <v>1</v>
      </c>
      <c r="G485" s="95" t="s">
        <v>196</v>
      </c>
      <c r="H485" s="199">
        <f>VLOOKUP(G485,BARRAS!$C$5:$E$553,2,0)</f>
        <v>2069998280132</v>
      </c>
      <c r="I485" s="95">
        <v>0</v>
      </c>
      <c r="J485" s="204">
        <v>1</v>
      </c>
      <c r="K485" s="95">
        <v>0</v>
      </c>
      <c r="L485" s="95" t="s">
        <v>489</v>
      </c>
      <c r="M485" s="95" t="s">
        <v>489</v>
      </c>
      <c r="N485" s="95" t="s">
        <v>9178</v>
      </c>
      <c r="O485" s="95"/>
      <c r="P485" s="95" t="s">
        <v>9972</v>
      </c>
      <c r="Q485" s="95" t="s">
        <v>489</v>
      </c>
      <c r="R485" s="95">
        <f>IF(L485="R",VLOOKUP(G485,BARRAS!$C$5:$E$233,3,0),IF(L485="L",VLOOKUP(G485,BARRAS!$C$5:$E$233,3,0),""))</f>
        <v>0</v>
      </c>
      <c r="S485" s="95">
        <f t="shared" si="48"/>
        <v>0</v>
      </c>
      <c r="T485" s="95"/>
      <c r="U485" s="95" t="str">
        <f t="shared" si="49"/>
        <v/>
      </c>
      <c r="V485" s="95">
        <v>0</v>
      </c>
      <c r="W485" s="95"/>
      <c r="X485" s="95">
        <v>0</v>
      </c>
      <c r="Y485" s="95">
        <v>0</v>
      </c>
      <c r="Z485" s="95"/>
      <c r="AA485" s="95" t="str">
        <f t="shared" si="47"/>
        <v>CGE</v>
      </c>
    </row>
    <row r="486" spans="1:27" x14ac:dyDescent="0.2">
      <c r="A486" s="19">
        <f t="shared" si="45"/>
        <v>1</v>
      </c>
      <c r="B486" s="95">
        <f t="shared" si="46"/>
        <v>482</v>
      </c>
      <c r="C486" s="95" t="s">
        <v>10986</v>
      </c>
      <c r="D486" s="28" t="s">
        <v>8971</v>
      </c>
      <c r="E486" s="95" t="s">
        <v>1870</v>
      </c>
      <c r="F486" s="182">
        <v>1</v>
      </c>
      <c r="G486" s="95" t="s">
        <v>196</v>
      </c>
      <c r="H486" s="199">
        <f>VLOOKUP(G486,BARRAS!$C$5:$E$553,2,0)</f>
        <v>2069998280132</v>
      </c>
      <c r="I486" s="95">
        <v>0</v>
      </c>
      <c r="J486" s="204">
        <v>1</v>
      </c>
      <c r="K486" s="95">
        <v>0</v>
      </c>
      <c r="L486" s="95" t="s">
        <v>489</v>
      </c>
      <c r="M486" s="95" t="s">
        <v>489</v>
      </c>
      <c r="N486" s="95" t="s">
        <v>9178</v>
      </c>
      <c r="O486" s="95"/>
      <c r="P486" s="95" t="s">
        <v>9972</v>
      </c>
      <c r="Q486" s="95" t="s">
        <v>489</v>
      </c>
      <c r="R486" s="95">
        <f>IF(L486="R",VLOOKUP(G486,BARRAS!$C$5:$E$233,3,0),IF(L486="L",VLOOKUP(G486,BARRAS!$C$5:$E$233,3,0),""))</f>
        <v>0</v>
      </c>
      <c r="S486" s="95">
        <f t="shared" si="48"/>
        <v>0</v>
      </c>
      <c r="T486" s="95"/>
      <c r="U486" s="95" t="str">
        <f t="shared" si="49"/>
        <v/>
      </c>
      <c r="V486" s="95">
        <v>0</v>
      </c>
      <c r="W486" s="95"/>
      <c r="X486" s="95">
        <v>0</v>
      </c>
      <c r="Y486" s="95">
        <v>0</v>
      </c>
      <c r="Z486" s="95"/>
      <c r="AA486" s="95" t="str">
        <f t="shared" si="47"/>
        <v>CGE</v>
      </c>
    </row>
    <row r="487" spans="1:27" x14ac:dyDescent="0.2">
      <c r="A487" s="19">
        <f t="shared" si="45"/>
        <v>1</v>
      </c>
      <c r="B487" s="95">
        <f t="shared" si="46"/>
        <v>483</v>
      </c>
      <c r="C487" s="95" t="s">
        <v>10987</v>
      </c>
      <c r="D487" s="28" t="s">
        <v>8972</v>
      </c>
      <c r="E487" s="95" t="s">
        <v>1870</v>
      </c>
      <c r="F487" s="182">
        <v>1</v>
      </c>
      <c r="G487" s="95" t="s">
        <v>196</v>
      </c>
      <c r="H487" s="199">
        <f>VLOOKUP(G487,BARRAS!$C$5:$E$553,2,0)</f>
        <v>2069998280132</v>
      </c>
      <c r="I487" s="95">
        <v>0</v>
      </c>
      <c r="J487" s="204">
        <v>1</v>
      </c>
      <c r="K487" s="95">
        <v>0</v>
      </c>
      <c r="L487" s="95" t="s">
        <v>489</v>
      </c>
      <c r="M487" s="95" t="s">
        <v>489</v>
      </c>
      <c r="N487" s="95" t="s">
        <v>9178</v>
      </c>
      <c r="O487" s="95"/>
      <c r="P487" s="95" t="s">
        <v>9972</v>
      </c>
      <c r="Q487" s="95" t="s">
        <v>489</v>
      </c>
      <c r="R487" s="95">
        <f>IF(L487="R",VLOOKUP(G487,BARRAS!$C$5:$E$233,3,0),IF(L487="L",VLOOKUP(G487,BARRAS!$C$5:$E$233,3,0),""))</f>
        <v>0</v>
      </c>
      <c r="S487" s="95">
        <f t="shared" si="48"/>
        <v>0</v>
      </c>
      <c r="T487" s="95"/>
      <c r="U487" s="95" t="str">
        <f t="shared" si="49"/>
        <v/>
      </c>
      <c r="V487" s="95">
        <v>0</v>
      </c>
      <c r="W487" s="95"/>
      <c r="X487" s="95">
        <v>0</v>
      </c>
      <c r="Y487" s="95">
        <v>0</v>
      </c>
      <c r="Z487" s="95"/>
      <c r="AA487" s="95" t="str">
        <f t="shared" si="47"/>
        <v>CGE</v>
      </c>
    </row>
    <row r="488" spans="1:27" x14ac:dyDescent="0.2">
      <c r="A488" s="19">
        <f t="shared" si="45"/>
        <v>1</v>
      </c>
      <c r="B488" s="95">
        <f t="shared" si="46"/>
        <v>484</v>
      </c>
      <c r="C488" s="194" t="s">
        <v>11788</v>
      </c>
      <c r="D488" s="213" t="s">
        <v>1304</v>
      </c>
      <c r="E488" s="194" t="s">
        <v>1627</v>
      </c>
      <c r="F488" s="182">
        <v>1</v>
      </c>
      <c r="G488" s="95" t="s">
        <v>196</v>
      </c>
      <c r="H488" s="199">
        <f>VLOOKUP(G488,BARRAS!$C$5:$E$553,2,0)</f>
        <v>2069998280132</v>
      </c>
      <c r="I488" s="95">
        <v>0</v>
      </c>
      <c r="J488" s="204">
        <v>0</v>
      </c>
      <c r="K488" s="95">
        <v>0</v>
      </c>
      <c r="L488" s="95" t="s">
        <v>492</v>
      </c>
      <c r="M488" s="95" t="s">
        <v>492</v>
      </c>
      <c r="N488" s="95" t="s">
        <v>12352</v>
      </c>
      <c r="O488" s="95"/>
      <c r="P488" s="95"/>
      <c r="Q488" s="95"/>
      <c r="R488" s="95" t="str">
        <f>IF(L488="R",VLOOKUP(G488,BARRAS!$C$5:$E$233,3,0),IF(L488="L",VLOOKUP(G488,BARRAS!$C$5:$E$233,3,0),""))</f>
        <v/>
      </c>
      <c r="S488" s="95">
        <f t="shared" si="48"/>
        <v>0</v>
      </c>
      <c r="T488" s="95"/>
      <c r="U488" s="95" t="str">
        <f t="shared" si="49"/>
        <v/>
      </c>
      <c r="V488" s="95"/>
      <c r="W488" s="95"/>
      <c r="X488" s="95"/>
      <c r="Y488" s="95"/>
      <c r="Z488" s="95"/>
      <c r="AA488" s="95">
        <f t="shared" si="47"/>
        <v>0</v>
      </c>
    </row>
    <row r="489" spans="1:27" x14ac:dyDescent="0.2">
      <c r="A489" s="19">
        <f t="shared" si="45"/>
        <v>1</v>
      </c>
      <c r="B489" s="95">
        <f t="shared" si="46"/>
        <v>485</v>
      </c>
      <c r="C489" s="95" t="s">
        <v>12077</v>
      </c>
      <c r="D489" s="28" t="s">
        <v>9631</v>
      </c>
      <c r="E489" s="95" t="s">
        <v>12528</v>
      </c>
      <c r="F489" s="182">
        <v>1</v>
      </c>
      <c r="G489" s="95" t="s">
        <v>10289</v>
      </c>
      <c r="H489" s="199">
        <f>VLOOKUP(G489,BARRAS!$C$5:$E$553,2,0)</f>
        <v>214999594023</v>
      </c>
      <c r="I489" s="95">
        <v>0</v>
      </c>
      <c r="J489" s="204">
        <v>0</v>
      </c>
      <c r="K489" s="95">
        <v>0</v>
      </c>
      <c r="L489" s="95" t="s">
        <v>747</v>
      </c>
      <c r="M489" s="95" t="s">
        <v>747</v>
      </c>
      <c r="N489" s="95" t="s">
        <v>9631</v>
      </c>
      <c r="O489" s="95" t="s">
        <v>8091</v>
      </c>
      <c r="P489" s="95"/>
      <c r="Q489" s="95" t="str">
        <f t="shared" ref="Q489:Q500" si="50">IF(L489="R","R",IF(L489="L","L",""))</f>
        <v/>
      </c>
      <c r="R489" s="95" t="str">
        <f>IF(L489="R",VLOOKUP(G489,BARRAS!$C$5:$E$233,3,0),IF(L489="L",VLOOKUP(G489,BARRAS!$C$5:$E$233,3,0),""))</f>
        <v/>
      </c>
      <c r="S489" s="95">
        <f t="shared" si="48"/>
        <v>1</v>
      </c>
      <c r="T489" s="95"/>
      <c r="U489" s="95" t="str">
        <f t="shared" si="49"/>
        <v>PMGD</v>
      </c>
      <c r="V489" s="95">
        <v>0</v>
      </c>
      <c r="W489" s="95">
        <v>0</v>
      </c>
      <c r="X489" s="95"/>
      <c r="Y489" s="95" t="str">
        <f t="shared" ref="Y489:Y500" si="51">+IF(P489="","No","Sí")</f>
        <v>No</v>
      </c>
      <c r="Z489" s="95">
        <v>0</v>
      </c>
      <c r="AA489" s="95" t="str">
        <f t="shared" si="47"/>
        <v>SAESA</v>
      </c>
    </row>
    <row r="490" spans="1:27" x14ac:dyDescent="0.2">
      <c r="A490" s="19">
        <f t="shared" si="45"/>
        <v>1</v>
      </c>
      <c r="B490" s="95">
        <f t="shared" si="46"/>
        <v>486</v>
      </c>
      <c r="C490" s="95" t="s">
        <v>8620</v>
      </c>
      <c r="D490" s="28" t="s">
        <v>9631</v>
      </c>
      <c r="E490" s="95" t="s">
        <v>12534</v>
      </c>
      <c r="F490" s="182">
        <v>1</v>
      </c>
      <c r="G490" s="95" t="s">
        <v>10289</v>
      </c>
      <c r="H490" s="199">
        <f>VLOOKUP(G490,BARRAS!$C$5:$E$553,2,0)</f>
        <v>214999594023</v>
      </c>
      <c r="I490" s="95">
        <v>0</v>
      </c>
      <c r="J490" s="204">
        <v>0</v>
      </c>
      <c r="K490" s="95">
        <v>0</v>
      </c>
      <c r="L490" s="95" t="s">
        <v>747</v>
      </c>
      <c r="M490" s="95" t="s">
        <v>747</v>
      </c>
      <c r="N490" s="95" t="s">
        <v>9631</v>
      </c>
      <c r="O490" s="95" t="s">
        <v>8091</v>
      </c>
      <c r="P490" s="95"/>
      <c r="Q490" s="95" t="str">
        <f>IF(L490="R","R",IF(L490="L","L",""))</f>
        <v/>
      </c>
      <c r="R490" s="95" t="str">
        <f>IF(L490="R",VLOOKUP(G490,BARRAS!$C$5:$E$233,3,0),IF(L490="L",VLOOKUP(G490,BARRAS!$C$5:$E$233,3,0),""))</f>
        <v/>
      </c>
      <c r="S490" s="95">
        <f t="shared" si="48"/>
        <v>1</v>
      </c>
      <c r="T490" s="95"/>
      <c r="U490" s="95" t="str">
        <f t="shared" si="49"/>
        <v>PMGD</v>
      </c>
      <c r="V490" s="95">
        <v>0</v>
      </c>
      <c r="W490" s="95"/>
      <c r="X490" s="95"/>
      <c r="Y490" s="95" t="str">
        <f>+IF(P490="","No","Sí")</f>
        <v>No</v>
      </c>
      <c r="Z490" s="95">
        <v>0</v>
      </c>
      <c r="AA490" s="95" t="str">
        <f t="shared" si="47"/>
        <v>SAESA</v>
      </c>
    </row>
    <row r="491" spans="1:27" x14ac:dyDescent="0.2">
      <c r="A491" s="19">
        <f t="shared" si="45"/>
        <v>1</v>
      </c>
      <c r="B491" s="95">
        <f t="shared" si="46"/>
        <v>487</v>
      </c>
      <c r="C491" s="95" t="s">
        <v>12076</v>
      </c>
      <c r="D491" s="28" t="s">
        <v>2047</v>
      </c>
      <c r="E491" s="95" t="s">
        <v>12530</v>
      </c>
      <c r="F491" s="182">
        <v>1</v>
      </c>
      <c r="G491" s="95" t="s">
        <v>10289</v>
      </c>
      <c r="H491" s="199">
        <f>VLOOKUP(G491,BARRAS!$C$5:$E$553,2,0)</f>
        <v>214999594023</v>
      </c>
      <c r="I491" s="95">
        <v>0</v>
      </c>
      <c r="J491" s="204">
        <v>0</v>
      </c>
      <c r="K491" s="95">
        <v>0</v>
      </c>
      <c r="L491" s="95" t="s">
        <v>747</v>
      </c>
      <c r="M491" s="95" t="s">
        <v>747</v>
      </c>
      <c r="N491" s="95" t="s">
        <v>2047</v>
      </c>
      <c r="O491" s="95" t="s">
        <v>8091</v>
      </c>
      <c r="P491" s="95"/>
      <c r="Q491" s="95" t="str">
        <f t="shared" si="50"/>
        <v/>
      </c>
      <c r="R491" s="95" t="str">
        <f>IF(L491="R",VLOOKUP(G491,BARRAS!$C$5:$E$233,3,0),IF(L491="L",VLOOKUP(G491,BARRAS!$C$5:$E$233,3,0),""))</f>
        <v/>
      </c>
      <c r="S491" s="95">
        <f t="shared" si="48"/>
        <v>1</v>
      </c>
      <c r="T491" s="95"/>
      <c r="U491" s="95" t="str">
        <f t="shared" si="49"/>
        <v>PMGD</v>
      </c>
      <c r="V491" s="95">
        <v>0</v>
      </c>
      <c r="W491" s="95">
        <v>1</v>
      </c>
      <c r="X491" s="95"/>
      <c r="Y491" s="95" t="str">
        <f t="shared" si="51"/>
        <v>No</v>
      </c>
      <c r="Z491" s="95">
        <v>0</v>
      </c>
      <c r="AA491" s="95" t="str">
        <f t="shared" si="47"/>
        <v>SAESA</v>
      </c>
    </row>
    <row r="492" spans="1:27" x14ac:dyDescent="0.2">
      <c r="A492" s="19">
        <f t="shared" si="45"/>
        <v>1</v>
      </c>
      <c r="B492" s="95">
        <f t="shared" si="46"/>
        <v>488</v>
      </c>
      <c r="C492" s="95" t="s">
        <v>2321</v>
      </c>
      <c r="D492" s="28" t="s">
        <v>2047</v>
      </c>
      <c r="E492" s="95" t="s">
        <v>12536</v>
      </c>
      <c r="F492" s="182">
        <v>1</v>
      </c>
      <c r="G492" s="95" t="s">
        <v>10289</v>
      </c>
      <c r="H492" s="199">
        <f>VLOOKUP(G492,BARRAS!$C$5:$E$553,2,0)</f>
        <v>214999594023</v>
      </c>
      <c r="I492" s="95">
        <v>0</v>
      </c>
      <c r="J492" s="204">
        <v>0</v>
      </c>
      <c r="K492" s="95">
        <v>0</v>
      </c>
      <c r="L492" s="95" t="s">
        <v>747</v>
      </c>
      <c r="M492" s="95" t="s">
        <v>747</v>
      </c>
      <c r="N492" s="95" t="s">
        <v>2047</v>
      </c>
      <c r="O492" s="95" t="s">
        <v>8091</v>
      </c>
      <c r="P492" s="95"/>
      <c r="Q492" s="95" t="str">
        <f>IF(L492="R","R",IF(L492="L","L",""))</f>
        <v/>
      </c>
      <c r="R492" s="95" t="str">
        <f>IF(L492="R",VLOOKUP(G492,BARRAS!$C$5:$E$233,3,0),IF(L492="L",VLOOKUP(G492,BARRAS!$C$5:$E$233,3,0),""))</f>
        <v/>
      </c>
      <c r="S492" s="95">
        <f t="shared" si="48"/>
        <v>1</v>
      </c>
      <c r="T492" s="95"/>
      <c r="U492" s="95" t="str">
        <f t="shared" si="49"/>
        <v>PMGD</v>
      </c>
      <c r="V492" s="95">
        <v>0</v>
      </c>
      <c r="W492" s="95"/>
      <c r="X492" s="95"/>
      <c r="Y492" s="95" t="str">
        <f>+IF(P492="","No","Sí")</f>
        <v>No</v>
      </c>
      <c r="Z492" s="95">
        <v>0</v>
      </c>
      <c r="AA492" s="95" t="str">
        <f t="shared" si="47"/>
        <v>SAESA</v>
      </c>
    </row>
    <row r="493" spans="1:27" x14ac:dyDescent="0.2">
      <c r="A493" s="19">
        <f t="shared" si="45"/>
        <v>1</v>
      </c>
      <c r="B493" s="95">
        <f t="shared" si="46"/>
        <v>489</v>
      </c>
      <c r="C493" s="95" t="s">
        <v>12075</v>
      </c>
      <c r="D493" s="28" t="s">
        <v>8346</v>
      </c>
      <c r="E493" s="95" t="s">
        <v>12529</v>
      </c>
      <c r="F493" s="182">
        <v>1</v>
      </c>
      <c r="G493" s="95" t="s">
        <v>10289</v>
      </c>
      <c r="H493" s="199">
        <f>VLOOKUP(G493,BARRAS!$C$5:$E$553,2,0)</f>
        <v>214999594023</v>
      </c>
      <c r="I493" s="95">
        <v>0</v>
      </c>
      <c r="J493" s="204">
        <v>0</v>
      </c>
      <c r="K493" s="95">
        <v>0</v>
      </c>
      <c r="L493" s="95" t="s">
        <v>747</v>
      </c>
      <c r="M493" s="95" t="s">
        <v>747</v>
      </c>
      <c r="N493" s="95" t="s">
        <v>8346</v>
      </c>
      <c r="O493" s="95" t="s">
        <v>8091</v>
      </c>
      <c r="P493" s="95"/>
      <c r="Q493" s="95" t="str">
        <f t="shared" si="50"/>
        <v/>
      </c>
      <c r="R493" s="95" t="str">
        <f>IF(L493="R",VLOOKUP(G493,BARRAS!$C$5:$E$233,3,0),IF(L493="L",VLOOKUP(G493,BARRAS!$C$5:$E$233,3,0),""))</f>
        <v/>
      </c>
      <c r="S493" s="95">
        <f t="shared" si="48"/>
        <v>1</v>
      </c>
      <c r="T493" s="95"/>
      <c r="U493" s="95" t="str">
        <f t="shared" si="49"/>
        <v>PMGD</v>
      </c>
      <c r="V493" s="95">
        <v>0</v>
      </c>
      <c r="W493" s="95">
        <v>1</v>
      </c>
      <c r="X493" s="95"/>
      <c r="Y493" s="95" t="str">
        <f t="shared" si="51"/>
        <v>No</v>
      </c>
      <c r="Z493" s="95">
        <v>0</v>
      </c>
      <c r="AA493" s="95" t="str">
        <f t="shared" si="47"/>
        <v>SAESA</v>
      </c>
    </row>
    <row r="494" spans="1:27" x14ac:dyDescent="0.2">
      <c r="A494" s="19">
        <f t="shared" si="45"/>
        <v>1</v>
      </c>
      <c r="B494" s="95">
        <f t="shared" si="46"/>
        <v>490</v>
      </c>
      <c r="C494" s="95" t="s">
        <v>12074</v>
      </c>
      <c r="D494" s="28" t="s">
        <v>8346</v>
      </c>
      <c r="E494" s="95" t="s">
        <v>12535</v>
      </c>
      <c r="F494" s="182">
        <v>1</v>
      </c>
      <c r="G494" s="95" t="s">
        <v>10289</v>
      </c>
      <c r="H494" s="199">
        <f>VLOOKUP(G494,BARRAS!$C$5:$E$553,2,0)</f>
        <v>214999594023</v>
      </c>
      <c r="I494" s="95">
        <v>0</v>
      </c>
      <c r="J494" s="204">
        <v>0</v>
      </c>
      <c r="K494" s="95">
        <v>0</v>
      </c>
      <c r="L494" s="95" t="s">
        <v>747</v>
      </c>
      <c r="M494" s="95" t="s">
        <v>747</v>
      </c>
      <c r="N494" s="95" t="s">
        <v>8346</v>
      </c>
      <c r="O494" s="95" t="s">
        <v>8091</v>
      </c>
      <c r="P494" s="95"/>
      <c r="Q494" s="95" t="str">
        <f>IF(L494="R","R",IF(L494="L","L",""))</f>
        <v/>
      </c>
      <c r="R494" s="95" t="str">
        <f>IF(L494="R",VLOOKUP(G494,BARRAS!$C$5:$E$233,3,0),IF(L494="L",VLOOKUP(G494,BARRAS!$C$5:$E$233,3,0),""))</f>
        <v/>
      </c>
      <c r="S494" s="95">
        <f t="shared" si="48"/>
        <v>1</v>
      </c>
      <c r="T494" s="95"/>
      <c r="U494" s="95" t="str">
        <f t="shared" si="49"/>
        <v>PMGD</v>
      </c>
      <c r="V494" s="95">
        <v>0</v>
      </c>
      <c r="W494" s="95"/>
      <c r="X494" s="95"/>
      <c r="Y494" s="95" t="str">
        <f>+IF(P494="","No","Sí")</f>
        <v>No</v>
      </c>
      <c r="Z494" s="95">
        <v>0</v>
      </c>
      <c r="AA494" s="95" t="str">
        <f t="shared" si="47"/>
        <v>SAESA</v>
      </c>
    </row>
    <row r="495" spans="1:27" x14ac:dyDescent="0.2">
      <c r="A495" s="19">
        <f t="shared" si="45"/>
        <v>1</v>
      </c>
      <c r="B495" s="95">
        <f t="shared" si="46"/>
        <v>491</v>
      </c>
      <c r="C495" s="95" t="s">
        <v>12171</v>
      </c>
      <c r="D495" s="28" t="s">
        <v>12172</v>
      </c>
      <c r="E495" s="95" t="s">
        <v>12531</v>
      </c>
      <c r="F495" s="182">
        <v>1</v>
      </c>
      <c r="G495" s="95" t="s">
        <v>10289</v>
      </c>
      <c r="H495" s="199">
        <f>VLOOKUP(G495,BARRAS!$C$5:$E$553,2,0)</f>
        <v>214999594023</v>
      </c>
      <c r="I495" s="95">
        <v>0</v>
      </c>
      <c r="J495" s="204">
        <v>0</v>
      </c>
      <c r="K495" s="95">
        <v>0</v>
      </c>
      <c r="L495" s="95" t="s">
        <v>747</v>
      </c>
      <c r="M495" s="95" t="s">
        <v>747</v>
      </c>
      <c r="N495" s="95" t="s">
        <v>12172</v>
      </c>
      <c r="O495" s="95" t="s">
        <v>8091</v>
      </c>
      <c r="P495" s="95"/>
      <c r="Q495" s="95" t="str">
        <f t="shared" si="50"/>
        <v/>
      </c>
      <c r="R495" s="95" t="str">
        <f>IF(L495="R",VLOOKUP(G495,BARRAS!$C$5:$E$233,3,0),IF(L495="L",VLOOKUP(G495,BARRAS!$C$5:$E$233,3,0),""))</f>
        <v/>
      </c>
      <c r="S495" s="95">
        <f t="shared" si="48"/>
        <v>1</v>
      </c>
      <c r="T495" s="95"/>
      <c r="U495" s="95" t="str">
        <f t="shared" si="49"/>
        <v>PMGD</v>
      </c>
      <c r="V495" s="95">
        <v>0</v>
      </c>
      <c r="W495" s="95">
        <v>0</v>
      </c>
      <c r="X495" s="95"/>
      <c r="Y495" s="95" t="str">
        <f t="shared" si="51"/>
        <v>No</v>
      </c>
      <c r="Z495" s="95">
        <v>0</v>
      </c>
      <c r="AA495" s="95" t="str">
        <f t="shared" si="47"/>
        <v>SAESA</v>
      </c>
    </row>
    <row r="496" spans="1:27" x14ac:dyDescent="0.2">
      <c r="A496" s="19">
        <f t="shared" si="45"/>
        <v>1</v>
      </c>
      <c r="B496" s="95">
        <f t="shared" si="46"/>
        <v>492</v>
      </c>
      <c r="C496" s="95" t="s">
        <v>12170</v>
      </c>
      <c r="D496" s="28" t="s">
        <v>12172</v>
      </c>
      <c r="E496" s="95" t="s">
        <v>12173</v>
      </c>
      <c r="F496" s="182">
        <v>1</v>
      </c>
      <c r="G496" s="95" t="s">
        <v>10289</v>
      </c>
      <c r="H496" s="199">
        <f>VLOOKUP(G496,BARRAS!$C$5:$E$553,2,0)</f>
        <v>214999594023</v>
      </c>
      <c r="I496" s="95">
        <v>0</v>
      </c>
      <c r="J496" s="204">
        <v>0</v>
      </c>
      <c r="K496" s="95">
        <v>0</v>
      </c>
      <c r="L496" s="95" t="s">
        <v>747</v>
      </c>
      <c r="M496" s="95" t="s">
        <v>747</v>
      </c>
      <c r="N496" s="95" t="s">
        <v>12172</v>
      </c>
      <c r="O496" s="95" t="s">
        <v>8091</v>
      </c>
      <c r="P496" s="95"/>
      <c r="Q496" s="95" t="str">
        <f>IF(L496="R","R",IF(L496="L","L",""))</f>
        <v/>
      </c>
      <c r="R496" s="95" t="str">
        <f>IF(L496="R",VLOOKUP(G496,BARRAS!$C$5:$E$233,3,0),IF(L496="L",VLOOKUP(G496,BARRAS!$C$5:$E$233,3,0),""))</f>
        <v/>
      </c>
      <c r="S496" s="95">
        <f t="shared" si="48"/>
        <v>1</v>
      </c>
      <c r="T496" s="95" t="s">
        <v>12173</v>
      </c>
      <c r="U496" s="95" t="str">
        <f t="shared" si="49"/>
        <v>PMGD</v>
      </c>
      <c r="V496" s="95">
        <v>0</v>
      </c>
      <c r="W496" s="95"/>
      <c r="X496" s="95"/>
      <c r="Y496" s="95" t="str">
        <f>+IF(P496="","No","Sí")</f>
        <v>No</v>
      </c>
      <c r="Z496" s="95">
        <v>0</v>
      </c>
      <c r="AA496" s="95" t="str">
        <f t="shared" si="47"/>
        <v>SAESA</v>
      </c>
    </row>
    <row r="497" spans="1:27" x14ac:dyDescent="0.2">
      <c r="A497" s="19">
        <f t="shared" si="45"/>
        <v>1</v>
      </c>
      <c r="B497" s="95">
        <f t="shared" si="46"/>
        <v>493</v>
      </c>
      <c r="C497" s="95" t="s">
        <v>12083</v>
      </c>
      <c r="D497" s="28" t="s">
        <v>1065</v>
      </c>
      <c r="E497" s="95" t="s">
        <v>12532</v>
      </c>
      <c r="F497" s="182">
        <v>1</v>
      </c>
      <c r="G497" s="95" t="s">
        <v>10289</v>
      </c>
      <c r="H497" s="199">
        <f>VLOOKUP(G497,BARRAS!$C$5:$E$553,2,0)</f>
        <v>214999594023</v>
      </c>
      <c r="I497" s="95">
        <v>0</v>
      </c>
      <c r="J497" s="204">
        <v>0</v>
      </c>
      <c r="K497" s="95">
        <v>0</v>
      </c>
      <c r="L497" s="95" t="s">
        <v>747</v>
      </c>
      <c r="M497" s="95" t="s">
        <v>747</v>
      </c>
      <c r="N497" s="95" t="s">
        <v>1065</v>
      </c>
      <c r="O497" s="95" t="s">
        <v>8091</v>
      </c>
      <c r="P497" s="95"/>
      <c r="Q497" s="95" t="str">
        <f t="shared" si="50"/>
        <v/>
      </c>
      <c r="R497" s="95" t="str">
        <f>IF(L497="R",VLOOKUP(G497,BARRAS!$C$5:$E$233,3,0),IF(L497="L",VLOOKUP(G497,BARRAS!$C$5:$E$233,3,0),""))</f>
        <v/>
      </c>
      <c r="S497" s="95">
        <f t="shared" si="48"/>
        <v>1</v>
      </c>
      <c r="T497" s="95"/>
      <c r="U497" s="95" t="str">
        <f t="shared" si="49"/>
        <v>PMGD</v>
      </c>
      <c r="V497" s="95">
        <v>0</v>
      </c>
      <c r="W497" s="95">
        <v>0</v>
      </c>
      <c r="X497" s="95"/>
      <c r="Y497" s="95" t="str">
        <f t="shared" si="51"/>
        <v>No</v>
      </c>
      <c r="Z497" s="95">
        <v>0</v>
      </c>
      <c r="AA497" s="95" t="str">
        <f t="shared" si="47"/>
        <v>SAESA</v>
      </c>
    </row>
    <row r="498" spans="1:27" x14ac:dyDescent="0.2">
      <c r="A498" s="19">
        <f t="shared" si="45"/>
        <v>1</v>
      </c>
      <c r="B498" s="95">
        <f t="shared" si="46"/>
        <v>494</v>
      </c>
      <c r="C498" s="95" t="s">
        <v>2009</v>
      </c>
      <c r="D498" s="28" t="s">
        <v>1065</v>
      </c>
      <c r="E498" s="95" t="s">
        <v>10501</v>
      </c>
      <c r="F498" s="182">
        <v>1</v>
      </c>
      <c r="G498" s="95" t="s">
        <v>10289</v>
      </c>
      <c r="H498" s="199">
        <f>VLOOKUP(G498,BARRAS!$C$5:$E$553,2,0)</f>
        <v>214999594023</v>
      </c>
      <c r="I498" s="95">
        <v>0</v>
      </c>
      <c r="J498" s="204">
        <v>0</v>
      </c>
      <c r="K498" s="95">
        <v>0</v>
      </c>
      <c r="L498" s="95" t="s">
        <v>747</v>
      </c>
      <c r="M498" s="95" t="s">
        <v>747</v>
      </c>
      <c r="N498" s="95" t="s">
        <v>1065</v>
      </c>
      <c r="O498" s="95" t="s">
        <v>8091</v>
      </c>
      <c r="P498" s="95"/>
      <c r="Q498" s="95" t="str">
        <f>IF(L498="R","R",IF(L498="L","L",""))</f>
        <v/>
      </c>
      <c r="R498" s="95" t="str">
        <f>IF(L498="R",VLOOKUP(G498,BARRAS!$C$5:$E$233,3,0),IF(L498="L",VLOOKUP(G498,BARRAS!$C$5:$E$233,3,0),""))</f>
        <v/>
      </c>
      <c r="S498" s="95">
        <f t="shared" si="48"/>
        <v>1</v>
      </c>
      <c r="T498" s="95" t="s">
        <v>10501</v>
      </c>
      <c r="U498" s="95" t="str">
        <f t="shared" si="49"/>
        <v>PMGD</v>
      </c>
      <c r="V498" s="95">
        <v>0</v>
      </c>
      <c r="W498" s="95"/>
      <c r="X498" s="95"/>
      <c r="Y498" s="95" t="str">
        <f>+IF(P498="","No","Sí")</f>
        <v>No</v>
      </c>
      <c r="Z498" s="95">
        <v>0</v>
      </c>
      <c r="AA498" s="95" t="str">
        <f t="shared" si="47"/>
        <v>SAESA</v>
      </c>
    </row>
    <row r="499" spans="1:27" x14ac:dyDescent="0.2">
      <c r="A499" s="19">
        <f t="shared" si="45"/>
        <v>1</v>
      </c>
      <c r="B499" s="95">
        <f t="shared" si="46"/>
        <v>495</v>
      </c>
      <c r="C499" s="95" t="s">
        <v>11986</v>
      </c>
      <c r="D499" s="28" t="s">
        <v>14109</v>
      </c>
      <c r="E499" s="95" t="s">
        <v>12533</v>
      </c>
      <c r="F499" s="182">
        <v>1</v>
      </c>
      <c r="G499" s="95" t="s">
        <v>10289</v>
      </c>
      <c r="H499" s="199">
        <f>VLOOKUP(G499,BARRAS!$C$5:$E$553,2,0)</f>
        <v>214999594023</v>
      </c>
      <c r="I499" s="95">
        <v>0</v>
      </c>
      <c r="J499" s="204">
        <v>0</v>
      </c>
      <c r="K499" s="95">
        <v>0</v>
      </c>
      <c r="L499" s="95" t="s">
        <v>747</v>
      </c>
      <c r="M499" s="95" t="s">
        <v>747</v>
      </c>
      <c r="N499" s="95" t="s">
        <v>14109</v>
      </c>
      <c r="O499" s="95" t="s">
        <v>8091</v>
      </c>
      <c r="P499" s="95"/>
      <c r="Q499" s="95" t="str">
        <f t="shared" si="50"/>
        <v/>
      </c>
      <c r="R499" s="95" t="str">
        <f>IF(L499="R",VLOOKUP(G499,BARRAS!$C$5:$E$233,3,0),IF(L499="L",VLOOKUP(G499,BARRAS!$C$5:$E$233,3,0),""))</f>
        <v/>
      </c>
      <c r="S499" s="95">
        <f t="shared" si="48"/>
        <v>1</v>
      </c>
      <c r="T499" s="95"/>
      <c r="U499" s="95" t="str">
        <f t="shared" si="49"/>
        <v>PMGD</v>
      </c>
      <c r="V499" s="95">
        <v>0</v>
      </c>
      <c r="W499" s="95">
        <v>0</v>
      </c>
      <c r="X499" s="95"/>
      <c r="Y499" s="95" t="str">
        <f t="shared" si="51"/>
        <v>No</v>
      </c>
      <c r="Z499" s="95">
        <v>0</v>
      </c>
      <c r="AA499" s="95" t="str">
        <f t="shared" si="47"/>
        <v>SAESA</v>
      </c>
    </row>
    <row r="500" spans="1:27" x14ac:dyDescent="0.2">
      <c r="A500" s="19">
        <f t="shared" si="45"/>
        <v>1</v>
      </c>
      <c r="B500" s="95">
        <f t="shared" si="46"/>
        <v>496</v>
      </c>
      <c r="C500" s="95" t="s">
        <v>3169</v>
      </c>
      <c r="D500" s="28" t="s">
        <v>14109</v>
      </c>
      <c r="E500" s="95" t="s">
        <v>10500</v>
      </c>
      <c r="F500" s="182">
        <v>1</v>
      </c>
      <c r="G500" s="95" t="s">
        <v>10289</v>
      </c>
      <c r="H500" s="199">
        <f>VLOOKUP(G500,BARRAS!$C$5:$E$553,2,0)</f>
        <v>214999594023</v>
      </c>
      <c r="I500" s="95">
        <v>0</v>
      </c>
      <c r="J500" s="204">
        <v>0</v>
      </c>
      <c r="K500" s="95">
        <v>0</v>
      </c>
      <c r="L500" s="95" t="s">
        <v>747</v>
      </c>
      <c r="M500" s="95" t="s">
        <v>747</v>
      </c>
      <c r="N500" s="95" t="s">
        <v>14109</v>
      </c>
      <c r="O500" s="95" t="s">
        <v>8091</v>
      </c>
      <c r="P500" s="95"/>
      <c r="Q500" s="95" t="str">
        <f t="shared" si="50"/>
        <v/>
      </c>
      <c r="R500" s="95" t="str">
        <f>IF(L500="R",VLOOKUP(G500,BARRAS!$C$5:$E$233,3,0),IF(L500="L",VLOOKUP(G500,BARRAS!$C$5:$E$233,3,0),""))</f>
        <v/>
      </c>
      <c r="S500" s="95">
        <f t="shared" si="48"/>
        <v>1</v>
      </c>
      <c r="T500" s="95" t="s">
        <v>10500</v>
      </c>
      <c r="U500" s="95" t="str">
        <f t="shared" si="49"/>
        <v>PMGD</v>
      </c>
      <c r="V500" s="95">
        <v>0</v>
      </c>
      <c r="W500" s="95"/>
      <c r="X500" s="95"/>
      <c r="Y500" s="95" t="str">
        <f t="shared" si="51"/>
        <v>No</v>
      </c>
      <c r="Z500" s="95">
        <v>0</v>
      </c>
      <c r="AA500" s="95" t="str">
        <f t="shared" si="47"/>
        <v>SAESA</v>
      </c>
    </row>
    <row r="501" spans="1:27" x14ac:dyDescent="0.2">
      <c r="A501" s="19">
        <f t="shared" si="45"/>
        <v>1</v>
      </c>
      <c r="B501" s="95">
        <f t="shared" si="46"/>
        <v>497</v>
      </c>
      <c r="C501" s="28" t="s">
        <v>11861</v>
      </c>
      <c r="D501" s="28" t="s">
        <v>7946</v>
      </c>
      <c r="E501" s="95" t="s">
        <v>9177</v>
      </c>
      <c r="F501" s="182">
        <v>1</v>
      </c>
      <c r="G501" s="95" t="s">
        <v>10289</v>
      </c>
      <c r="H501" s="199">
        <f>VLOOKUP(G501,BARRAS!$C$5:$E$553,2,0)</f>
        <v>214999594023</v>
      </c>
      <c r="I501" s="95">
        <v>0</v>
      </c>
      <c r="J501" s="204">
        <v>1</v>
      </c>
      <c r="K501" s="95">
        <v>0</v>
      </c>
      <c r="L501" s="95" t="s">
        <v>489</v>
      </c>
      <c r="M501" s="95" t="s">
        <v>489</v>
      </c>
      <c r="N501" s="95" t="s">
        <v>9178</v>
      </c>
      <c r="O501" s="95"/>
      <c r="P501" s="95" t="s">
        <v>9177</v>
      </c>
      <c r="Q501" s="95" t="s">
        <v>489</v>
      </c>
      <c r="R501" s="95">
        <f>IF(L501="R",VLOOKUP(G501,BARRAS!$C$5:$E$233,3,0),IF(L501="L",VLOOKUP(G501,BARRAS!$C$5:$E$233,3,0),""))</f>
        <v>0</v>
      </c>
      <c r="S501" s="95">
        <f t="shared" si="48"/>
        <v>0</v>
      </c>
      <c r="T501" s="95"/>
      <c r="U501" s="95" t="str">
        <f t="shared" si="49"/>
        <v/>
      </c>
      <c r="V501" s="95"/>
      <c r="W501" s="95"/>
      <c r="X501" s="95"/>
      <c r="Y501" s="95"/>
      <c r="Z501" s="95"/>
      <c r="AA501" s="95" t="str">
        <f t="shared" si="47"/>
        <v>COOPREL</v>
      </c>
    </row>
    <row r="502" spans="1:27" x14ac:dyDescent="0.2">
      <c r="A502" s="19">
        <f t="shared" si="45"/>
        <v>1</v>
      </c>
      <c r="B502" s="95">
        <f t="shared" si="46"/>
        <v>498</v>
      </c>
      <c r="C502" s="95" t="s">
        <v>11862</v>
      </c>
      <c r="D502" s="28" t="s">
        <v>7947</v>
      </c>
      <c r="E502" s="95" t="s">
        <v>9177</v>
      </c>
      <c r="F502" s="182">
        <v>1</v>
      </c>
      <c r="G502" s="95" t="s">
        <v>10289</v>
      </c>
      <c r="H502" s="199">
        <f>VLOOKUP(G502,BARRAS!$C$5:$E$553,2,0)</f>
        <v>214999594023</v>
      </c>
      <c r="I502" s="95">
        <v>0</v>
      </c>
      <c r="J502" s="204">
        <v>1</v>
      </c>
      <c r="K502" s="95">
        <v>0</v>
      </c>
      <c r="L502" s="95" t="s">
        <v>489</v>
      </c>
      <c r="M502" s="95" t="s">
        <v>489</v>
      </c>
      <c r="N502" s="95" t="s">
        <v>9178</v>
      </c>
      <c r="O502" s="95"/>
      <c r="P502" s="95" t="s">
        <v>9177</v>
      </c>
      <c r="Q502" s="95" t="s">
        <v>489</v>
      </c>
      <c r="R502" s="95">
        <f>IF(L502="R",VLOOKUP(G502,BARRAS!$C$5:$E$233,3,0),IF(L502="L",VLOOKUP(G502,BARRAS!$C$5:$E$233,3,0),""))</f>
        <v>0</v>
      </c>
      <c r="S502" s="95">
        <f t="shared" si="48"/>
        <v>0</v>
      </c>
      <c r="T502" s="95"/>
      <c r="U502" s="95" t="str">
        <f t="shared" si="49"/>
        <v/>
      </c>
      <c r="V502" s="95"/>
      <c r="W502" s="95"/>
      <c r="X502" s="95"/>
      <c r="Y502" s="95"/>
      <c r="Z502" s="95"/>
      <c r="AA502" s="95" t="str">
        <f t="shared" si="47"/>
        <v>COOPREL</v>
      </c>
    </row>
    <row r="503" spans="1:27" x14ac:dyDescent="0.2">
      <c r="A503" s="19">
        <f t="shared" si="45"/>
        <v>1</v>
      </c>
      <c r="B503" s="95">
        <f t="shared" si="46"/>
        <v>499</v>
      </c>
      <c r="C503" s="95" t="s">
        <v>11863</v>
      </c>
      <c r="D503" s="28" t="s">
        <v>7948</v>
      </c>
      <c r="E503" s="95" t="s">
        <v>9177</v>
      </c>
      <c r="F503" s="182">
        <v>1</v>
      </c>
      <c r="G503" s="95" t="s">
        <v>10289</v>
      </c>
      <c r="H503" s="199">
        <f>VLOOKUP(G503,BARRAS!$C$5:$E$553,2,0)</f>
        <v>214999594023</v>
      </c>
      <c r="I503" s="95">
        <v>0</v>
      </c>
      <c r="J503" s="204">
        <v>1</v>
      </c>
      <c r="K503" s="95">
        <v>0</v>
      </c>
      <c r="L503" s="95" t="s">
        <v>489</v>
      </c>
      <c r="M503" s="95" t="s">
        <v>489</v>
      </c>
      <c r="N503" s="95" t="s">
        <v>9178</v>
      </c>
      <c r="O503" s="95"/>
      <c r="P503" s="95" t="s">
        <v>9177</v>
      </c>
      <c r="Q503" s="95" t="s">
        <v>489</v>
      </c>
      <c r="R503" s="95">
        <f>IF(L503="R",VLOOKUP(G503,BARRAS!$C$5:$E$233,3,0),IF(L503="L",VLOOKUP(G503,BARRAS!$C$5:$E$233,3,0),""))</f>
        <v>0</v>
      </c>
      <c r="S503" s="95">
        <f t="shared" si="48"/>
        <v>0</v>
      </c>
      <c r="T503" s="95"/>
      <c r="U503" s="95" t="str">
        <f t="shared" si="49"/>
        <v/>
      </c>
      <c r="V503" s="95"/>
      <c r="W503" s="95"/>
      <c r="X503" s="95"/>
      <c r="Y503" s="95"/>
      <c r="Z503" s="95"/>
      <c r="AA503" s="95" t="str">
        <f t="shared" si="47"/>
        <v>COOPREL</v>
      </c>
    </row>
    <row r="504" spans="1:27" x14ac:dyDescent="0.2">
      <c r="A504" s="19">
        <f t="shared" si="45"/>
        <v>1</v>
      </c>
      <c r="B504" s="95">
        <f t="shared" si="46"/>
        <v>500</v>
      </c>
      <c r="C504" s="95" t="s">
        <v>10298</v>
      </c>
      <c r="D504" s="28" t="s">
        <v>8088</v>
      </c>
      <c r="E504" s="95" t="s">
        <v>8091</v>
      </c>
      <c r="F504" s="182">
        <v>1</v>
      </c>
      <c r="G504" s="95" t="s">
        <v>10289</v>
      </c>
      <c r="H504" s="199">
        <f>VLOOKUP(G504,BARRAS!$C$5:$E$553,2,0)</f>
        <v>214999594023</v>
      </c>
      <c r="I504" s="95">
        <v>0</v>
      </c>
      <c r="J504" s="204">
        <v>1</v>
      </c>
      <c r="K504" s="95">
        <v>0</v>
      </c>
      <c r="L504" s="95" t="s">
        <v>489</v>
      </c>
      <c r="M504" s="95" t="s">
        <v>489</v>
      </c>
      <c r="N504" s="95" t="s">
        <v>9178</v>
      </c>
      <c r="O504" s="95"/>
      <c r="P504" s="95" t="s">
        <v>8091</v>
      </c>
      <c r="Q504" s="95" t="s">
        <v>489</v>
      </c>
      <c r="R504" s="95">
        <f>IF(L504="R",VLOOKUP(G504,BARRAS!$C$5:$E$233,3,0),IF(L504="L",VLOOKUP(G504,BARRAS!$C$5:$E$233,3,0),""))</f>
        <v>0</v>
      </c>
      <c r="S504" s="95">
        <f t="shared" si="48"/>
        <v>0</v>
      </c>
      <c r="T504" s="95"/>
      <c r="U504" s="95" t="str">
        <f t="shared" si="49"/>
        <v/>
      </c>
      <c r="V504" s="95"/>
      <c r="W504" s="95"/>
      <c r="X504" s="95"/>
      <c r="Y504" s="95"/>
      <c r="Z504" s="95"/>
      <c r="AA504" s="95" t="str">
        <f t="shared" si="47"/>
        <v>SAESA</v>
      </c>
    </row>
    <row r="505" spans="1:27" x14ac:dyDescent="0.2">
      <c r="A505" s="19">
        <f t="shared" si="45"/>
        <v>1</v>
      </c>
      <c r="B505" s="95">
        <f t="shared" si="46"/>
        <v>501</v>
      </c>
      <c r="C505" s="95" t="s">
        <v>10299</v>
      </c>
      <c r="D505" s="28" t="s">
        <v>8089</v>
      </c>
      <c r="E505" s="95" t="s">
        <v>8091</v>
      </c>
      <c r="F505" s="182">
        <v>1</v>
      </c>
      <c r="G505" s="95" t="s">
        <v>10289</v>
      </c>
      <c r="H505" s="199">
        <f>VLOOKUP(G505,BARRAS!$C$5:$E$553,2,0)</f>
        <v>214999594023</v>
      </c>
      <c r="I505" s="95">
        <v>0</v>
      </c>
      <c r="J505" s="204">
        <v>1</v>
      </c>
      <c r="K505" s="95">
        <v>0</v>
      </c>
      <c r="L505" s="95" t="s">
        <v>489</v>
      </c>
      <c r="M505" s="95" t="s">
        <v>489</v>
      </c>
      <c r="N505" s="95" t="s">
        <v>9178</v>
      </c>
      <c r="O505" s="95"/>
      <c r="P505" s="95" t="s">
        <v>8091</v>
      </c>
      <c r="Q505" s="95" t="s">
        <v>489</v>
      </c>
      <c r="R505" s="95">
        <f>IF(L505="R",VLOOKUP(G505,BARRAS!$C$5:$E$233,3,0),IF(L505="L",VLOOKUP(G505,BARRAS!$C$5:$E$233,3,0),""))</f>
        <v>0</v>
      </c>
      <c r="S505" s="95">
        <f t="shared" si="48"/>
        <v>0</v>
      </c>
      <c r="T505" s="95"/>
      <c r="U505" s="95" t="str">
        <f t="shared" si="49"/>
        <v/>
      </c>
      <c r="V505" s="95"/>
      <c r="W505" s="95"/>
      <c r="X505" s="95"/>
      <c r="Y505" s="95"/>
      <c r="Z505" s="95"/>
      <c r="AA505" s="95" t="str">
        <f t="shared" si="47"/>
        <v>SAESA</v>
      </c>
    </row>
    <row r="506" spans="1:27" x14ac:dyDescent="0.2">
      <c r="A506" s="19">
        <f t="shared" si="45"/>
        <v>1</v>
      </c>
      <c r="B506" s="95">
        <f t="shared" si="46"/>
        <v>502</v>
      </c>
      <c r="C506" s="95" t="s">
        <v>10300</v>
      </c>
      <c r="D506" s="28" t="s">
        <v>8090</v>
      </c>
      <c r="E506" s="95" t="s">
        <v>8091</v>
      </c>
      <c r="F506" s="182">
        <v>1</v>
      </c>
      <c r="G506" s="95" t="s">
        <v>10289</v>
      </c>
      <c r="H506" s="199">
        <f>VLOOKUP(G506,BARRAS!$C$5:$E$553,2,0)</f>
        <v>214999594023</v>
      </c>
      <c r="I506" s="95">
        <v>0</v>
      </c>
      <c r="J506" s="204">
        <v>1</v>
      </c>
      <c r="K506" s="95">
        <v>0</v>
      </c>
      <c r="L506" s="95" t="s">
        <v>489</v>
      </c>
      <c r="M506" s="95" t="s">
        <v>489</v>
      </c>
      <c r="N506" s="95" t="s">
        <v>9178</v>
      </c>
      <c r="O506" s="95"/>
      <c r="P506" s="95" t="s">
        <v>8091</v>
      </c>
      <c r="Q506" s="95" t="s">
        <v>489</v>
      </c>
      <c r="R506" s="95">
        <f>IF(L506="R",VLOOKUP(G506,BARRAS!$C$5:$E$233,3,0),IF(L506="L",VLOOKUP(G506,BARRAS!$C$5:$E$233,3,0),""))</f>
        <v>0</v>
      </c>
      <c r="S506" s="95">
        <f t="shared" si="48"/>
        <v>0</v>
      </c>
      <c r="T506" s="95"/>
      <c r="U506" s="95" t="str">
        <f t="shared" si="49"/>
        <v/>
      </c>
      <c r="V506" s="95"/>
      <c r="W506" s="95"/>
      <c r="X506" s="95"/>
      <c r="Y506" s="95"/>
      <c r="Z506" s="95"/>
      <c r="AA506" s="95" t="str">
        <f t="shared" si="47"/>
        <v>SAESA</v>
      </c>
    </row>
    <row r="507" spans="1:27" x14ac:dyDescent="0.2">
      <c r="A507" s="19">
        <f t="shared" si="45"/>
        <v>1</v>
      </c>
      <c r="B507" s="95">
        <f t="shared" si="46"/>
        <v>503</v>
      </c>
      <c r="C507" s="28" t="s">
        <v>13579</v>
      </c>
      <c r="D507" s="28" t="s">
        <v>13032</v>
      </c>
      <c r="E507" s="95" t="s">
        <v>2682</v>
      </c>
      <c r="F507" s="98">
        <v>0</v>
      </c>
      <c r="G507" s="95" t="s">
        <v>10289</v>
      </c>
      <c r="H507" s="199">
        <f>VLOOKUP(G507,BARRAS!$C$5:$E$553,2,0)</f>
        <v>214999594023</v>
      </c>
      <c r="I507" s="95">
        <v>50009</v>
      </c>
      <c r="J507" s="204">
        <v>0</v>
      </c>
      <c r="K507" s="95">
        <v>1</v>
      </c>
      <c r="L507" s="95" t="s">
        <v>12347</v>
      </c>
      <c r="M507" s="95" t="s">
        <v>12347</v>
      </c>
      <c r="N507" s="95" t="s">
        <v>12352</v>
      </c>
      <c r="O507" s="95"/>
      <c r="P507" s="95"/>
      <c r="Q507" s="95"/>
      <c r="R507" s="95"/>
      <c r="S507" s="95">
        <f t="shared" si="48"/>
        <v>0</v>
      </c>
      <c r="T507" s="95"/>
      <c r="U507" s="95" t="str">
        <f t="shared" si="49"/>
        <v/>
      </c>
      <c r="V507" s="95"/>
      <c r="W507" s="95"/>
      <c r="X507" s="95"/>
      <c r="Y507" s="95"/>
      <c r="Z507" s="95"/>
      <c r="AA507" s="95">
        <f t="shared" si="47"/>
        <v>0</v>
      </c>
    </row>
    <row r="508" spans="1:27" x14ac:dyDescent="0.2">
      <c r="A508" s="19">
        <f t="shared" si="45"/>
        <v>1</v>
      </c>
      <c r="B508" s="95">
        <f t="shared" si="46"/>
        <v>504</v>
      </c>
      <c r="C508" s="194" t="s">
        <v>11879</v>
      </c>
      <c r="D508" s="213" t="s">
        <v>1304</v>
      </c>
      <c r="E508" s="194" t="s">
        <v>12537</v>
      </c>
      <c r="F508" s="182">
        <v>1</v>
      </c>
      <c r="G508" s="95" t="s">
        <v>10289</v>
      </c>
      <c r="H508" s="199">
        <f>VLOOKUP(G508,BARRAS!$C$5:$E$553,2,0)</f>
        <v>214999594023</v>
      </c>
      <c r="I508" s="95">
        <v>0</v>
      </c>
      <c r="J508" s="204">
        <v>0</v>
      </c>
      <c r="K508" s="95">
        <v>0</v>
      </c>
      <c r="L508" s="95" t="s">
        <v>492</v>
      </c>
      <c r="M508" s="95" t="s">
        <v>492</v>
      </c>
      <c r="N508" s="95" t="s">
        <v>12352</v>
      </c>
      <c r="O508" s="95"/>
      <c r="P508" s="95"/>
      <c r="Q508" s="95"/>
      <c r="R508" s="95" t="str">
        <f>IF(L508="R",VLOOKUP(G508,BARRAS!$C$5:$E$233,3,0),IF(L508="L",VLOOKUP(G508,BARRAS!$C$5:$E$233,3,0),""))</f>
        <v/>
      </c>
      <c r="S508" s="95">
        <f t="shared" si="48"/>
        <v>0</v>
      </c>
      <c r="T508" s="95"/>
      <c r="U508" s="95" t="str">
        <f t="shared" si="49"/>
        <v/>
      </c>
      <c r="V508" s="95"/>
      <c r="W508" s="95"/>
      <c r="X508" s="95"/>
      <c r="Y508" s="95"/>
      <c r="Z508" s="95"/>
      <c r="AA508" s="95">
        <f t="shared" si="47"/>
        <v>0</v>
      </c>
    </row>
    <row r="509" spans="1:27" x14ac:dyDescent="0.2">
      <c r="A509" s="19">
        <f t="shared" si="45"/>
        <v>1</v>
      </c>
      <c r="B509" s="95">
        <f t="shared" si="46"/>
        <v>505</v>
      </c>
      <c r="C509" s="95" t="s">
        <v>9008</v>
      </c>
      <c r="D509" s="28" t="s">
        <v>8808</v>
      </c>
      <c r="E509" s="95" t="s">
        <v>12540</v>
      </c>
      <c r="F509" s="182">
        <v>1</v>
      </c>
      <c r="G509" s="95" t="s">
        <v>197</v>
      </c>
      <c r="H509" s="199">
        <f>VLOOKUP(G509,BARRAS!$C$5:$E$553,2,0)</f>
        <v>2099998230132</v>
      </c>
      <c r="I509" s="95">
        <v>0</v>
      </c>
      <c r="J509" s="204">
        <v>0</v>
      </c>
      <c r="K509" s="95">
        <v>0</v>
      </c>
      <c r="L509" s="95" t="s">
        <v>8423</v>
      </c>
      <c r="M509" s="95" t="s">
        <v>8423</v>
      </c>
      <c r="N509" s="95" t="s">
        <v>8808</v>
      </c>
      <c r="O509" s="95" t="s">
        <v>9972</v>
      </c>
      <c r="P509" s="95"/>
      <c r="Q509" s="95"/>
      <c r="R509" s="95" t="str">
        <f>IF(L509="R",VLOOKUP(G509,BARRAS!$C$5:$E$233,3,0),IF(L509="L",VLOOKUP(G509,BARRAS!$C$5:$E$233,3,0),""))</f>
        <v/>
      </c>
      <c r="S509" s="95">
        <f t="shared" si="48"/>
        <v>0</v>
      </c>
      <c r="T509" s="95"/>
      <c r="U509" s="95" t="str">
        <f t="shared" si="49"/>
        <v/>
      </c>
      <c r="V509" s="95" t="s">
        <v>1869</v>
      </c>
      <c r="W509" s="95"/>
      <c r="X509" s="95"/>
      <c r="Y509" s="95" t="str">
        <f>+IF(P509="","No","Sí")</f>
        <v>No</v>
      </c>
      <c r="Z509" s="95">
        <v>0</v>
      </c>
      <c r="AA509" s="95" t="str">
        <f t="shared" si="47"/>
        <v>CGE</v>
      </c>
    </row>
    <row r="510" spans="1:27" x14ac:dyDescent="0.2">
      <c r="A510" s="19">
        <f t="shared" si="45"/>
        <v>1</v>
      </c>
      <c r="B510" s="95">
        <f t="shared" si="46"/>
        <v>506</v>
      </c>
      <c r="C510" s="95" t="s">
        <v>9006</v>
      </c>
      <c r="D510" s="28" t="s">
        <v>8808</v>
      </c>
      <c r="E510" s="95" t="s">
        <v>12541</v>
      </c>
      <c r="F510" s="182">
        <v>1</v>
      </c>
      <c r="G510" s="95" t="s">
        <v>197</v>
      </c>
      <c r="H510" s="199">
        <f>VLOOKUP(G510,BARRAS!$C$5:$E$553,2,0)</f>
        <v>2099998230132</v>
      </c>
      <c r="I510" s="95">
        <v>0</v>
      </c>
      <c r="J510" s="204">
        <v>0</v>
      </c>
      <c r="K510" s="95">
        <v>0</v>
      </c>
      <c r="L510" s="95" t="s">
        <v>8423</v>
      </c>
      <c r="M510" s="95" t="s">
        <v>8423</v>
      </c>
      <c r="N510" s="95" t="s">
        <v>8808</v>
      </c>
      <c r="O510" s="95" t="s">
        <v>9972</v>
      </c>
      <c r="P510" s="95"/>
      <c r="Q510" s="95"/>
      <c r="R510" s="95" t="str">
        <f>IF(L510="R",VLOOKUP(G510,BARRAS!$C$5:$E$233,3,0),IF(L510="L",VLOOKUP(G510,BARRAS!$C$5:$E$233,3,0),""))</f>
        <v/>
      </c>
      <c r="S510" s="95">
        <f t="shared" si="48"/>
        <v>0</v>
      </c>
      <c r="T510" s="95"/>
      <c r="U510" s="95" t="str">
        <f t="shared" si="49"/>
        <v/>
      </c>
      <c r="V510" s="95" t="s">
        <v>1869</v>
      </c>
      <c r="W510" s="95"/>
      <c r="X510" s="95"/>
      <c r="Y510" s="95" t="str">
        <f>+IF(P510="","No","Sí")</f>
        <v>No</v>
      </c>
      <c r="Z510" s="95">
        <v>0</v>
      </c>
      <c r="AA510" s="95" t="str">
        <f t="shared" si="47"/>
        <v>CGE</v>
      </c>
    </row>
    <row r="511" spans="1:27" x14ac:dyDescent="0.2">
      <c r="A511" s="19">
        <f t="shared" si="45"/>
        <v>1</v>
      </c>
      <c r="B511" s="95">
        <f t="shared" si="46"/>
        <v>507</v>
      </c>
      <c r="C511" s="95" t="s">
        <v>9007</v>
      </c>
      <c r="D511" s="28" t="s">
        <v>8808</v>
      </c>
      <c r="E511" s="95" t="s">
        <v>12541</v>
      </c>
      <c r="F511" s="182">
        <v>1</v>
      </c>
      <c r="G511" s="95" t="s">
        <v>197</v>
      </c>
      <c r="H511" s="199">
        <f>VLOOKUP(G511,BARRAS!$C$5:$E$553,2,0)</f>
        <v>2099998230132</v>
      </c>
      <c r="I511" s="95">
        <v>0</v>
      </c>
      <c r="J511" s="204">
        <v>0</v>
      </c>
      <c r="K511" s="95">
        <v>0</v>
      </c>
      <c r="L511" s="95" t="s">
        <v>8423</v>
      </c>
      <c r="M511" s="95" t="s">
        <v>8423</v>
      </c>
      <c r="N511" s="95" t="s">
        <v>8808</v>
      </c>
      <c r="O511" s="95" t="s">
        <v>9972</v>
      </c>
      <c r="P511" s="95"/>
      <c r="Q511" s="95"/>
      <c r="R511" s="95" t="str">
        <f>IF(L511="R",VLOOKUP(G511,BARRAS!$C$5:$E$233,3,0),IF(L511="L",VLOOKUP(G511,BARRAS!$C$5:$E$233,3,0),""))</f>
        <v/>
      </c>
      <c r="S511" s="95">
        <f t="shared" si="48"/>
        <v>0</v>
      </c>
      <c r="T511" s="95"/>
      <c r="U511" s="95" t="str">
        <f t="shared" si="49"/>
        <v/>
      </c>
      <c r="V511" s="95" t="s">
        <v>1869</v>
      </c>
      <c r="W511" s="95"/>
      <c r="X511" s="95"/>
      <c r="Y511" s="95" t="str">
        <f>+IF(P511="","No","Sí")</f>
        <v>No</v>
      </c>
      <c r="Z511" s="95">
        <v>0</v>
      </c>
      <c r="AA511" s="95" t="str">
        <f t="shared" si="47"/>
        <v>CGE</v>
      </c>
    </row>
    <row r="512" spans="1:27" x14ac:dyDescent="0.2">
      <c r="A512" s="19">
        <f t="shared" si="45"/>
        <v>1</v>
      </c>
      <c r="B512" s="95">
        <f t="shared" si="46"/>
        <v>508</v>
      </c>
      <c r="C512" s="95" t="s">
        <v>9772</v>
      </c>
      <c r="D512" s="28" t="s">
        <v>9079</v>
      </c>
      <c r="E512" s="95" t="s">
        <v>12542</v>
      </c>
      <c r="F512" s="182">
        <v>1</v>
      </c>
      <c r="G512" s="95" t="s">
        <v>197</v>
      </c>
      <c r="H512" s="199">
        <f>VLOOKUP(G512,BARRAS!$C$5:$E$553,2,0)</f>
        <v>2099998230132</v>
      </c>
      <c r="I512" s="95">
        <v>0</v>
      </c>
      <c r="J512" s="204">
        <v>0</v>
      </c>
      <c r="K512" s="95">
        <v>0</v>
      </c>
      <c r="L512" s="95" t="s">
        <v>8423</v>
      </c>
      <c r="M512" s="95" t="s">
        <v>8423</v>
      </c>
      <c r="N512" s="95" t="s">
        <v>9079</v>
      </c>
      <c r="O512" s="95" t="s">
        <v>9972</v>
      </c>
      <c r="P512" s="95"/>
      <c r="Q512" s="95"/>
      <c r="R512" s="95" t="str">
        <f>IF(L512="R",VLOOKUP(G512,BARRAS!$C$5:$E$233,3,0),IF(L512="L",VLOOKUP(G512,BARRAS!$C$5:$E$233,3,0),""))</f>
        <v/>
      </c>
      <c r="S512" s="95">
        <f t="shared" si="48"/>
        <v>0</v>
      </c>
      <c r="T512" s="95"/>
      <c r="U512" s="95" t="str">
        <f t="shared" si="49"/>
        <v/>
      </c>
      <c r="V512" s="95"/>
      <c r="W512" s="95"/>
      <c r="X512" s="95"/>
      <c r="Y512" s="95"/>
      <c r="Z512" s="95">
        <v>0</v>
      </c>
      <c r="AA512" s="95" t="str">
        <f t="shared" si="47"/>
        <v>CGE</v>
      </c>
    </row>
    <row r="513" spans="1:27" x14ac:dyDescent="0.2">
      <c r="A513" s="19">
        <f t="shared" si="45"/>
        <v>1</v>
      </c>
      <c r="B513" s="95">
        <f t="shared" si="46"/>
        <v>509</v>
      </c>
      <c r="C513" s="95" t="s">
        <v>9921</v>
      </c>
      <c r="D513" s="28" t="s">
        <v>9080</v>
      </c>
      <c r="E513" s="95" t="s">
        <v>12544</v>
      </c>
      <c r="F513" s="182">
        <v>1</v>
      </c>
      <c r="G513" s="95" t="s">
        <v>197</v>
      </c>
      <c r="H513" s="199">
        <f>VLOOKUP(G513,BARRAS!$C$5:$E$553,2,0)</f>
        <v>2099998230132</v>
      </c>
      <c r="I513" s="95">
        <v>0</v>
      </c>
      <c r="J513" s="204">
        <v>0</v>
      </c>
      <c r="K513" s="95">
        <v>0</v>
      </c>
      <c r="L513" s="95" t="s">
        <v>8423</v>
      </c>
      <c r="M513" s="95" t="s">
        <v>8423</v>
      </c>
      <c r="N513" s="95" t="s">
        <v>9080</v>
      </c>
      <c r="O513" s="95" t="s">
        <v>9972</v>
      </c>
      <c r="P513" s="95"/>
      <c r="Q513" s="95"/>
      <c r="R513" s="95" t="str">
        <f>IF(L513="R",VLOOKUP(G513,BARRAS!$C$5:$E$233,3,0),IF(L513="L",VLOOKUP(G513,BARRAS!$C$5:$E$233,3,0),""))</f>
        <v/>
      </c>
      <c r="S513" s="95">
        <f t="shared" si="48"/>
        <v>0</v>
      </c>
      <c r="T513" s="95"/>
      <c r="U513" s="95" t="str">
        <f t="shared" si="49"/>
        <v/>
      </c>
      <c r="V513" s="95"/>
      <c r="W513" s="95"/>
      <c r="X513" s="95"/>
      <c r="Y513" s="95"/>
      <c r="Z513" s="95">
        <v>0</v>
      </c>
      <c r="AA513" s="95" t="str">
        <f t="shared" si="47"/>
        <v>CGE</v>
      </c>
    </row>
    <row r="514" spans="1:27" x14ac:dyDescent="0.2">
      <c r="A514" s="19">
        <f t="shared" si="45"/>
        <v>1</v>
      </c>
      <c r="B514" s="95">
        <f t="shared" si="46"/>
        <v>510</v>
      </c>
      <c r="C514" s="95" t="s">
        <v>9004</v>
      </c>
      <c r="D514" s="28" t="s">
        <v>8808</v>
      </c>
      <c r="E514" s="95" t="s">
        <v>9049</v>
      </c>
      <c r="F514" s="182">
        <v>1</v>
      </c>
      <c r="G514" s="95" t="s">
        <v>197</v>
      </c>
      <c r="H514" s="199">
        <f>VLOOKUP(G514,BARRAS!$C$5:$E$553,2,0)</f>
        <v>2099998230132</v>
      </c>
      <c r="I514" s="95">
        <v>0</v>
      </c>
      <c r="J514" s="204">
        <v>0</v>
      </c>
      <c r="K514" s="95">
        <v>0</v>
      </c>
      <c r="L514" s="95" t="s">
        <v>8423</v>
      </c>
      <c r="M514" s="95" t="s">
        <v>8423</v>
      </c>
      <c r="N514" s="95" t="s">
        <v>8808</v>
      </c>
      <c r="O514" s="95" t="s">
        <v>9972</v>
      </c>
      <c r="P514" s="95"/>
      <c r="Q514" s="95"/>
      <c r="R514" s="95" t="str">
        <f>IF(L514="R",VLOOKUP(G514,BARRAS!$C$5:$E$233,3,0),IF(L514="L",VLOOKUP(G514,BARRAS!$C$5:$E$233,3,0),""))</f>
        <v/>
      </c>
      <c r="S514" s="95">
        <f t="shared" si="48"/>
        <v>0</v>
      </c>
      <c r="T514" s="95"/>
      <c r="U514" s="95" t="str">
        <f t="shared" si="49"/>
        <v/>
      </c>
      <c r="V514" s="95" t="s">
        <v>1869</v>
      </c>
      <c r="W514" s="95"/>
      <c r="X514" s="95"/>
      <c r="Y514" s="95" t="str">
        <f>+IF(P514="","No","Sí")</f>
        <v>No</v>
      </c>
      <c r="Z514" s="95">
        <v>0</v>
      </c>
      <c r="AA514" s="95" t="str">
        <f t="shared" si="47"/>
        <v>CGE</v>
      </c>
    </row>
    <row r="515" spans="1:27" x14ac:dyDescent="0.2">
      <c r="A515" s="19">
        <f t="shared" si="45"/>
        <v>1</v>
      </c>
      <c r="B515" s="95">
        <f t="shared" si="46"/>
        <v>511</v>
      </c>
      <c r="C515" s="95" t="s">
        <v>9005</v>
      </c>
      <c r="D515" s="28" t="s">
        <v>8808</v>
      </c>
      <c r="E515" s="95" t="s">
        <v>9049</v>
      </c>
      <c r="F515" s="182">
        <v>1</v>
      </c>
      <c r="G515" s="95" t="s">
        <v>197</v>
      </c>
      <c r="H515" s="199">
        <f>VLOOKUP(G515,BARRAS!$C$5:$E$553,2,0)</f>
        <v>2099998230132</v>
      </c>
      <c r="I515" s="95">
        <v>0</v>
      </c>
      <c r="J515" s="204">
        <v>0</v>
      </c>
      <c r="K515" s="95">
        <v>0</v>
      </c>
      <c r="L515" s="95" t="s">
        <v>8423</v>
      </c>
      <c r="M515" s="95" t="s">
        <v>8423</v>
      </c>
      <c r="N515" s="95" t="s">
        <v>8808</v>
      </c>
      <c r="O515" s="95" t="s">
        <v>9972</v>
      </c>
      <c r="P515" s="95"/>
      <c r="Q515" s="95"/>
      <c r="R515" s="95" t="str">
        <f>IF(L515="R",VLOOKUP(G515,BARRAS!$C$5:$E$233,3,0),IF(L515="L",VLOOKUP(G515,BARRAS!$C$5:$E$233,3,0),""))</f>
        <v/>
      </c>
      <c r="S515" s="95">
        <f t="shared" si="48"/>
        <v>0</v>
      </c>
      <c r="T515" s="95"/>
      <c r="U515" s="95" t="str">
        <f t="shared" si="49"/>
        <v/>
      </c>
      <c r="V515" s="95" t="s">
        <v>1869</v>
      </c>
      <c r="W515" s="95"/>
      <c r="X515" s="95"/>
      <c r="Y515" s="95" t="str">
        <f>+IF(P515="","No","Sí")</f>
        <v>No</v>
      </c>
      <c r="Z515" s="95">
        <v>0</v>
      </c>
      <c r="AA515" s="95" t="str">
        <f t="shared" si="47"/>
        <v>CGE</v>
      </c>
    </row>
    <row r="516" spans="1:27" x14ac:dyDescent="0.2">
      <c r="A516" s="19">
        <f t="shared" si="45"/>
        <v>1</v>
      </c>
      <c r="B516" s="95">
        <f t="shared" si="46"/>
        <v>512</v>
      </c>
      <c r="C516" s="95" t="s">
        <v>9919</v>
      </c>
      <c r="D516" s="28" t="s">
        <v>543</v>
      </c>
      <c r="E516" s="95" t="s">
        <v>12543</v>
      </c>
      <c r="F516" s="182">
        <v>1</v>
      </c>
      <c r="G516" s="95" t="s">
        <v>197</v>
      </c>
      <c r="H516" s="199">
        <f>VLOOKUP(G516,BARRAS!$C$5:$E$553,2,0)</f>
        <v>2099998230132</v>
      </c>
      <c r="I516" s="95">
        <v>0</v>
      </c>
      <c r="J516" s="204">
        <v>0</v>
      </c>
      <c r="K516" s="95">
        <v>0</v>
      </c>
      <c r="L516" s="95" t="s">
        <v>8423</v>
      </c>
      <c r="M516" s="95" t="s">
        <v>8423</v>
      </c>
      <c r="N516" s="95" t="s">
        <v>543</v>
      </c>
      <c r="O516" s="95" t="s">
        <v>9972</v>
      </c>
      <c r="P516" s="95"/>
      <c r="Q516" s="95"/>
      <c r="R516" s="95" t="str">
        <f>IF(L516="R",VLOOKUP(G516,BARRAS!$C$5:$E$233,3,0),IF(L516="L",VLOOKUP(G516,BARRAS!$C$5:$E$233,3,0),""))</f>
        <v/>
      </c>
      <c r="S516" s="95">
        <f t="shared" si="48"/>
        <v>0</v>
      </c>
      <c r="T516" s="95"/>
      <c r="U516" s="95" t="str">
        <f t="shared" si="49"/>
        <v/>
      </c>
      <c r="V516" s="95"/>
      <c r="W516" s="95"/>
      <c r="X516" s="95"/>
      <c r="Y516" s="95"/>
      <c r="Z516" s="95">
        <v>0</v>
      </c>
      <c r="AA516" s="95" t="str">
        <f t="shared" si="47"/>
        <v>CGE</v>
      </c>
    </row>
    <row r="517" spans="1:27" x14ac:dyDescent="0.2">
      <c r="A517" s="19">
        <f t="shared" ref="A517:A580" si="52">+COUNTIF($C:$C,C517)</f>
        <v>1</v>
      </c>
      <c r="B517" s="95">
        <f t="shared" si="46"/>
        <v>513</v>
      </c>
      <c r="C517" s="95" t="s">
        <v>10326</v>
      </c>
      <c r="D517" s="28" t="s">
        <v>9294</v>
      </c>
      <c r="E517" s="95" t="s">
        <v>12545</v>
      </c>
      <c r="F517" s="182">
        <v>1</v>
      </c>
      <c r="G517" s="95" t="s">
        <v>197</v>
      </c>
      <c r="H517" s="199">
        <f>VLOOKUP(G517,BARRAS!$C$5:$E$553,2,0)</f>
        <v>2099998230132</v>
      </c>
      <c r="I517" s="95">
        <v>0</v>
      </c>
      <c r="J517" s="204">
        <v>0</v>
      </c>
      <c r="K517" s="95">
        <v>0</v>
      </c>
      <c r="L517" s="95" t="s">
        <v>8423</v>
      </c>
      <c r="M517" s="95" t="s">
        <v>8423</v>
      </c>
      <c r="N517" s="95" t="s">
        <v>9294</v>
      </c>
      <c r="O517" s="95" t="s">
        <v>9972</v>
      </c>
      <c r="P517" s="95"/>
      <c r="Q517" s="95"/>
      <c r="R517" s="95" t="str">
        <f>IF(L517="R",VLOOKUP(G517,BARRAS!$C$5:$E$233,3,0),IF(L517="L",VLOOKUP(G517,BARRAS!$C$5:$E$233,3,0),""))</f>
        <v/>
      </c>
      <c r="S517" s="95">
        <f t="shared" si="48"/>
        <v>0</v>
      </c>
      <c r="T517" s="95"/>
      <c r="U517" s="95" t="str">
        <f t="shared" si="49"/>
        <v/>
      </c>
      <c r="V517" s="95"/>
      <c r="W517" s="95"/>
      <c r="X517" s="95"/>
      <c r="Y517" s="95"/>
      <c r="Z517" s="95"/>
      <c r="AA517" s="95" t="str">
        <f t="shared" si="47"/>
        <v>CGE</v>
      </c>
    </row>
    <row r="518" spans="1:27" x14ac:dyDescent="0.2">
      <c r="A518" s="19">
        <f t="shared" si="52"/>
        <v>1</v>
      </c>
      <c r="B518" s="95">
        <f t="shared" si="46"/>
        <v>514</v>
      </c>
      <c r="C518" s="95" t="s">
        <v>10622</v>
      </c>
      <c r="D518" s="28" t="s">
        <v>9079</v>
      </c>
      <c r="E518" s="95" t="s">
        <v>12546</v>
      </c>
      <c r="F518" s="182">
        <v>1</v>
      </c>
      <c r="G518" s="95" t="s">
        <v>197</v>
      </c>
      <c r="H518" s="199">
        <f>VLOOKUP(G518,BARRAS!$C$5:$E$553,2,0)</f>
        <v>2099998230132</v>
      </c>
      <c r="I518" s="95">
        <v>0</v>
      </c>
      <c r="J518" s="204">
        <v>0</v>
      </c>
      <c r="K518" s="95">
        <v>0</v>
      </c>
      <c r="L518" s="95" t="s">
        <v>8423</v>
      </c>
      <c r="M518" s="95" t="s">
        <v>8423</v>
      </c>
      <c r="N518" s="95" t="s">
        <v>9079</v>
      </c>
      <c r="O518" s="95" t="s">
        <v>9972</v>
      </c>
      <c r="P518" s="95"/>
      <c r="Q518" s="95"/>
      <c r="R518" s="95" t="str">
        <f>IF(L518="R",VLOOKUP(G518,BARRAS!$C$5:$E$233,3,0),IF(L518="L",VLOOKUP(G518,BARRAS!$C$5:$E$233,3,0),""))</f>
        <v/>
      </c>
      <c r="S518" s="95">
        <f t="shared" si="48"/>
        <v>0</v>
      </c>
      <c r="T518" s="95"/>
      <c r="U518" s="95" t="str">
        <f t="shared" si="49"/>
        <v/>
      </c>
      <c r="V518" s="95"/>
      <c r="W518" s="95"/>
      <c r="X518" s="95"/>
      <c r="Y518" s="95"/>
      <c r="Z518" s="95"/>
      <c r="AA518" s="95" t="str">
        <f t="shared" si="47"/>
        <v>CGE</v>
      </c>
    </row>
    <row r="519" spans="1:27" x14ac:dyDescent="0.2">
      <c r="A519" s="19">
        <f t="shared" si="52"/>
        <v>1</v>
      </c>
      <c r="B519" s="95">
        <f t="shared" si="46"/>
        <v>515</v>
      </c>
      <c r="C519" s="95" t="s">
        <v>12632</v>
      </c>
      <c r="D519" s="28" t="s">
        <v>3079</v>
      </c>
      <c r="E519" s="95" t="s">
        <v>12539</v>
      </c>
      <c r="F519" s="182">
        <v>1</v>
      </c>
      <c r="G519" s="95" t="s">
        <v>197</v>
      </c>
      <c r="H519" s="199">
        <f>VLOOKUP(G519,BARRAS!$C$5:$E$553,2,0)</f>
        <v>2099998230132</v>
      </c>
      <c r="I519" s="95">
        <v>0</v>
      </c>
      <c r="J519" s="204">
        <v>0</v>
      </c>
      <c r="K519" s="95">
        <v>0</v>
      </c>
      <c r="L519" s="95" t="s">
        <v>8423</v>
      </c>
      <c r="M519" s="95" t="s">
        <v>8423</v>
      </c>
      <c r="N519" s="95" t="s">
        <v>9178</v>
      </c>
      <c r="O519" s="95"/>
      <c r="P519" s="95" t="s">
        <v>9971</v>
      </c>
      <c r="Q519" s="95"/>
      <c r="R519" s="95" t="str">
        <f>IF(L519="R",VLOOKUP(G519,BARRAS!$C$5:$E$233,3,0),IF(L519="L",VLOOKUP(G519,BARRAS!$C$5:$E$233,3,0),""))</f>
        <v/>
      </c>
      <c r="S519" s="95">
        <f t="shared" si="48"/>
        <v>0</v>
      </c>
      <c r="T519" s="95"/>
      <c r="U519" s="95" t="str">
        <f t="shared" si="49"/>
        <v/>
      </c>
      <c r="V519" s="95"/>
      <c r="W519" s="95"/>
      <c r="X519" s="95"/>
      <c r="Y519" s="95"/>
      <c r="Z519" s="95"/>
      <c r="AA519" s="95" t="str">
        <f t="shared" si="47"/>
        <v>ENEL_DISTRIBUCION</v>
      </c>
    </row>
    <row r="520" spans="1:27" x14ac:dyDescent="0.2">
      <c r="A520" s="19">
        <f t="shared" si="52"/>
        <v>1</v>
      </c>
      <c r="B520" s="95">
        <f t="shared" si="46"/>
        <v>516</v>
      </c>
      <c r="C520" s="95" t="s">
        <v>8439</v>
      </c>
      <c r="D520" s="28" t="s">
        <v>8365</v>
      </c>
      <c r="E520" s="95" t="s">
        <v>8443</v>
      </c>
      <c r="F520" s="182">
        <v>1</v>
      </c>
      <c r="G520" s="95" t="s">
        <v>197</v>
      </c>
      <c r="H520" s="199">
        <f>VLOOKUP(G520,BARRAS!$C$5:$E$553,2,0)</f>
        <v>2099998230132</v>
      </c>
      <c r="I520" s="95">
        <v>0</v>
      </c>
      <c r="J520" s="204">
        <v>0</v>
      </c>
      <c r="K520" s="95">
        <v>0</v>
      </c>
      <c r="L520" s="95" t="s">
        <v>8423</v>
      </c>
      <c r="M520" s="95" t="s">
        <v>8423</v>
      </c>
      <c r="N520" s="95" t="s">
        <v>8365</v>
      </c>
      <c r="O520" s="95" t="s">
        <v>9972</v>
      </c>
      <c r="P520" s="95"/>
      <c r="Q520" s="95"/>
      <c r="R520" s="95" t="str">
        <f>IF(L520="R",VLOOKUP(G520,BARRAS!$C$5:$E$233,3,0),IF(L520="L",VLOOKUP(G520,BARRAS!$C$5:$E$233,3,0),""))</f>
        <v/>
      </c>
      <c r="S520" s="95">
        <f t="shared" si="48"/>
        <v>0</v>
      </c>
      <c r="T520" s="95"/>
      <c r="U520" s="95" t="str">
        <f t="shared" si="49"/>
        <v/>
      </c>
      <c r="V520" s="95" t="s">
        <v>1870</v>
      </c>
      <c r="W520" s="95"/>
      <c r="X520" s="95" t="s">
        <v>8698</v>
      </c>
      <c r="Y520" s="95" t="str">
        <f>+IF(P520="","No","Sí")</f>
        <v>No</v>
      </c>
      <c r="Z520" s="95">
        <v>0</v>
      </c>
      <c r="AA520" s="95" t="str">
        <f t="shared" si="47"/>
        <v>CGE</v>
      </c>
    </row>
    <row r="521" spans="1:27" x14ac:dyDescent="0.2">
      <c r="A521" s="19">
        <f t="shared" si="52"/>
        <v>1</v>
      </c>
      <c r="B521" s="95">
        <f t="shared" ref="B521:B584" si="53">B520+1</f>
        <v>517</v>
      </c>
      <c r="C521" s="95" t="s">
        <v>12617</v>
      </c>
      <c r="D521" s="28" t="s">
        <v>8365</v>
      </c>
      <c r="E521" s="95" t="s">
        <v>9762</v>
      </c>
      <c r="F521" s="182">
        <v>1</v>
      </c>
      <c r="G521" s="95" t="s">
        <v>197</v>
      </c>
      <c r="H521" s="199">
        <f>VLOOKUP(G521,BARRAS!$C$5:$E$553,2,0)</f>
        <v>2099998230132</v>
      </c>
      <c r="I521" s="95">
        <v>0</v>
      </c>
      <c r="J521" s="204">
        <v>0</v>
      </c>
      <c r="K521" s="95">
        <v>0</v>
      </c>
      <c r="L521" s="95" t="s">
        <v>8423</v>
      </c>
      <c r="M521" s="95" t="s">
        <v>8423</v>
      </c>
      <c r="N521" s="28" t="s">
        <v>8365</v>
      </c>
      <c r="O521" s="28" t="s">
        <v>9972</v>
      </c>
      <c r="P521" s="95"/>
      <c r="Q521" s="95"/>
      <c r="R521" s="95" t="str">
        <f>IF(L521="R",VLOOKUP(G521,BARRAS!$C$5:$E$233,3,0),IF(L521="L",VLOOKUP(G521,BARRAS!$C$5:$E$233,3,0),""))</f>
        <v/>
      </c>
      <c r="S521" s="95">
        <f t="shared" si="48"/>
        <v>0</v>
      </c>
      <c r="T521" s="95"/>
      <c r="U521" s="95" t="str">
        <f t="shared" si="49"/>
        <v/>
      </c>
      <c r="V521" s="95"/>
      <c r="W521" s="95"/>
      <c r="X521" s="95"/>
      <c r="Y521" s="95" t="str">
        <f>+IF(P521="","No","Sí")</f>
        <v>No</v>
      </c>
      <c r="Z521" s="95">
        <v>0</v>
      </c>
      <c r="AA521" s="95" t="str">
        <f t="shared" si="47"/>
        <v>CGE</v>
      </c>
    </row>
    <row r="522" spans="1:27" x14ac:dyDescent="0.2">
      <c r="A522" s="19">
        <f t="shared" si="52"/>
        <v>1</v>
      </c>
      <c r="B522" s="95">
        <f t="shared" si="53"/>
        <v>518</v>
      </c>
      <c r="C522" s="95" t="s">
        <v>9920</v>
      </c>
      <c r="D522" s="28" t="s">
        <v>543</v>
      </c>
      <c r="E522" s="95" t="s">
        <v>9924</v>
      </c>
      <c r="F522" s="182">
        <v>1</v>
      </c>
      <c r="G522" s="95" t="s">
        <v>197</v>
      </c>
      <c r="H522" s="199">
        <f>VLOOKUP(G522,BARRAS!$C$5:$E$553,2,0)</f>
        <v>2099998230132</v>
      </c>
      <c r="I522" s="95">
        <v>0</v>
      </c>
      <c r="J522" s="204">
        <v>0</v>
      </c>
      <c r="K522" s="95">
        <v>0</v>
      </c>
      <c r="L522" s="95" t="s">
        <v>8423</v>
      </c>
      <c r="M522" s="95" t="s">
        <v>8423</v>
      </c>
      <c r="N522" s="95" t="s">
        <v>543</v>
      </c>
      <c r="O522" s="95" t="s">
        <v>9972</v>
      </c>
      <c r="P522" s="95"/>
      <c r="Q522" s="95"/>
      <c r="R522" s="95" t="str">
        <f>IF(L522="R",VLOOKUP(G522,BARRAS!$C$5:$E$233,3,0),IF(L522="L",VLOOKUP(G522,BARRAS!$C$5:$E$233,3,0),""))</f>
        <v/>
      </c>
      <c r="S522" s="95">
        <f t="shared" si="48"/>
        <v>0</v>
      </c>
      <c r="T522" s="95"/>
      <c r="U522" s="95" t="str">
        <f t="shared" si="49"/>
        <v/>
      </c>
      <c r="V522" s="95"/>
      <c r="W522" s="95"/>
      <c r="X522" s="95"/>
      <c r="Y522" s="95"/>
      <c r="Z522" s="95">
        <v>0</v>
      </c>
      <c r="AA522" s="95" t="str">
        <f t="shared" ref="AA522:AA587" si="54">IF(OR(N522="Dx",N522="No_informado"),P522,O522)</f>
        <v>CGE</v>
      </c>
    </row>
    <row r="523" spans="1:27" x14ac:dyDescent="0.2">
      <c r="A523" s="19">
        <f t="shared" si="52"/>
        <v>1</v>
      </c>
      <c r="B523" s="95">
        <f t="shared" si="53"/>
        <v>519</v>
      </c>
      <c r="C523" s="95" t="s">
        <v>9773</v>
      </c>
      <c r="D523" s="28" t="s">
        <v>543</v>
      </c>
      <c r="E523" s="95" t="s">
        <v>9781</v>
      </c>
      <c r="F523" s="182">
        <v>1</v>
      </c>
      <c r="G523" s="95" t="s">
        <v>197</v>
      </c>
      <c r="H523" s="199">
        <f>VLOOKUP(G523,BARRAS!$C$5:$E$553,2,0)</f>
        <v>2099998230132</v>
      </c>
      <c r="I523" s="95">
        <v>0</v>
      </c>
      <c r="J523" s="204">
        <v>0</v>
      </c>
      <c r="K523" s="95">
        <v>0</v>
      </c>
      <c r="L523" s="95" t="s">
        <v>8423</v>
      </c>
      <c r="M523" s="95" t="s">
        <v>8423</v>
      </c>
      <c r="N523" s="95" t="s">
        <v>543</v>
      </c>
      <c r="O523" s="95" t="s">
        <v>9972</v>
      </c>
      <c r="P523" s="95"/>
      <c r="Q523" s="95"/>
      <c r="R523" s="95" t="str">
        <f>IF(L523="R",VLOOKUP(G523,BARRAS!$C$5:$E$233,3,0),IF(L523="L",VLOOKUP(G523,BARRAS!$C$5:$E$233,3,0),""))</f>
        <v/>
      </c>
      <c r="S523" s="95">
        <f t="shared" si="48"/>
        <v>0</v>
      </c>
      <c r="T523" s="95"/>
      <c r="U523" s="95" t="str">
        <f t="shared" si="49"/>
        <v/>
      </c>
      <c r="V523" s="95"/>
      <c r="W523" s="95"/>
      <c r="X523" s="95"/>
      <c r="Y523" s="95"/>
      <c r="Z523" s="95">
        <v>0</v>
      </c>
      <c r="AA523" s="95" t="str">
        <f t="shared" si="54"/>
        <v>CGE</v>
      </c>
    </row>
    <row r="524" spans="1:27" x14ac:dyDescent="0.2">
      <c r="A524" s="19">
        <f t="shared" si="52"/>
        <v>1</v>
      </c>
      <c r="B524" s="95">
        <f t="shared" si="53"/>
        <v>520</v>
      </c>
      <c r="C524" s="95" t="s">
        <v>9254</v>
      </c>
      <c r="D524" s="28" t="s">
        <v>543</v>
      </c>
      <c r="E524" s="95" t="s">
        <v>12538</v>
      </c>
      <c r="F524" s="182">
        <v>1</v>
      </c>
      <c r="G524" s="95" t="s">
        <v>197</v>
      </c>
      <c r="H524" s="199">
        <f>VLOOKUP(G524,BARRAS!$C$5:$E$553,2,0)</f>
        <v>2099998230132</v>
      </c>
      <c r="I524" s="95">
        <v>0</v>
      </c>
      <c r="J524" s="204">
        <v>0</v>
      </c>
      <c r="K524" s="95">
        <v>0</v>
      </c>
      <c r="L524" s="95" t="s">
        <v>8423</v>
      </c>
      <c r="M524" s="95" t="s">
        <v>8423</v>
      </c>
      <c r="N524" s="95" t="s">
        <v>543</v>
      </c>
      <c r="O524" s="95" t="s">
        <v>9972</v>
      </c>
      <c r="P524" s="95"/>
      <c r="Q524" s="95"/>
      <c r="R524" s="95" t="str">
        <f>IF(L524="R",VLOOKUP(G524,BARRAS!$C$5:$E$233,3,0),IF(L524="L",VLOOKUP(G524,BARRAS!$C$5:$E$233,3,0),""))</f>
        <v/>
      </c>
      <c r="S524" s="95">
        <f t="shared" ref="S524:S589" si="55">IF(RIGHT(LEFT(E524,6),4)="PMGD",1,IF(RIGHT(LEFT(E524,6),4)="PMG_",1,0))</f>
        <v>0</v>
      </c>
      <c r="T524" s="95"/>
      <c r="U524" s="95" t="str">
        <f t="shared" ref="U524:U589" si="56">+IF(L524="G",LEFT(RIGHT(E524,LEN(E524)-2),4),"")</f>
        <v/>
      </c>
      <c r="V524" s="95"/>
      <c r="W524" s="95"/>
      <c r="X524" s="95"/>
      <c r="Y524" s="95" t="str">
        <f>+IF(P524="","No","Sí")</f>
        <v>No</v>
      </c>
      <c r="Z524" s="95">
        <v>0</v>
      </c>
      <c r="AA524" s="95" t="str">
        <f t="shared" si="54"/>
        <v>CGE</v>
      </c>
    </row>
    <row r="525" spans="1:27" x14ac:dyDescent="0.2">
      <c r="A525" s="19">
        <f t="shared" si="52"/>
        <v>1</v>
      </c>
      <c r="B525" s="95">
        <f t="shared" si="53"/>
        <v>521</v>
      </c>
      <c r="C525" s="95" t="s">
        <v>8836</v>
      </c>
      <c r="D525" s="28" t="s">
        <v>543</v>
      </c>
      <c r="E525" s="95" t="s">
        <v>8831</v>
      </c>
      <c r="F525" s="182">
        <v>1</v>
      </c>
      <c r="G525" s="95" t="s">
        <v>197</v>
      </c>
      <c r="H525" s="199">
        <f>VLOOKUP(G525,BARRAS!$C$5:$E$553,2,0)</f>
        <v>2099998230132</v>
      </c>
      <c r="I525" s="95">
        <v>0</v>
      </c>
      <c r="J525" s="204">
        <v>0</v>
      </c>
      <c r="K525" s="95">
        <v>0</v>
      </c>
      <c r="L525" s="95" t="s">
        <v>8423</v>
      </c>
      <c r="M525" s="95" t="s">
        <v>8423</v>
      </c>
      <c r="N525" s="95" t="s">
        <v>543</v>
      </c>
      <c r="O525" s="95" t="s">
        <v>9972</v>
      </c>
      <c r="P525" s="95"/>
      <c r="Q525" s="95" t="str">
        <f>IF(L525="R","R",IF(L525="L","L",""))</f>
        <v/>
      </c>
      <c r="R525" s="95" t="str">
        <f>IF(L525="R",VLOOKUP(G525,BARRAS!$C$5:$E$233,3,0),IF(L525="L",VLOOKUP(G525,BARRAS!$C$5:$E$233,3,0),""))</f>
        <v/>
      </c>
      <c r="S525" s="95">
        <f t="shared" si="55"/>
        <v>0</v>
      </c>
      <c r="T525" s="95"/>
      <c r="U525" s="95" t="str">
        <f t="shared" si="56"/>
        <v/>
      </c>
      <c r="V525" s="95" t="s">
        <v>1869</v>
      </c>
      <c r="W525" s="95"/>
      <c r="X525" s="95" t="s">
        <v>8831</v>
      </c>
      <c r="Y525" s="95" t="str">
        <f>+IF(P525="","No","Sí")</f>
        <v>No</v>
      </c>
      <c r="Z525" s="95">
        <v>0</v>
      </c>
      <c r="AA525" s="95" t="str">
        <f t="shared" si="54"/>
        <v>CGE</v>
      </c>
    </row>
    <row r="526" spans="1:27" x14ac:dyDescent="0.2">
      <c r="A526" s="19">
        <f t="shared" si="52"/>
        <v>1</v>
      </c>
      <c r="B526" s="95">
        <f t="shared" si="53"/>
        <v>522</v>
      </c>
      <c r="C526" s="95" t="s">
        <v>13493</v>
      </c>
      <c r="D526" s="28" t="s">
        <v>12122</v>
      </c>
      <c r="E526" s="95" t="s">
        <v>13492</v>
      </c>
      <c r="F526" s="182">
        <v>1</v>
      </c>
      <c r="G526" s="95" t="s">
        <v>197</v>
      </c>
      <c r="H526" s="199">
        <f>VLOOKUP(G526,BARRAS!$C$5:$E$553,2,0)</f>
        <v>2099998230132</v>
      </c>
      <c r="I526" s="95">
        <v>0</v>
      </c>
      <c r="J526" s="204">
        <v>0</v>
      </c>
      <c r="K526" s="95">
        <v>0</v>
      </c>
      <c r="L526" s="95" t="s">
        <v>8423</v>
      </c>
      <c r="M526" s="95" t="s">
        <v>8423</v>
      </c>
      <c r="N526" s="95" t="s">
        <v>12122</v>
      </c>
      <c r="O526" s="95" t="s">
        <v>9972</v>
      </c>
      <c r="P526" s="95"/>
      <c r="Q526" s="95"/>
      <c r="R526" s="95"/>
      <c r="S526" s="95">
        <f t="shared" si="55"/>
        <v>0</v>
      </c>
      <c r="T526" s="95"/>
      <c r="U526" s="95" t="str">
        <f t="shared" si="56"/>
        <v/>
      </c>
      <c r="V526" s="95"/>
      <c r="W526" s="95"/>
      <c r="X526" s="95"/>
      <c r="Y526" s="95"/>
      <c r="Z526" s="95"/>
      <c r="AA526" s="95" t="str">
        <f t="shared" si="54"/>
        <v>CGE</v>
      </c>
    </row>
    <row r="527" spans="1:27" x14ac:dyDescent="0.2">
      <c r="A527" s="19">
        <f t="shared" si="52"/>
        <v>1</v>
      </c>
      <c r="B527" s="95">
        <f t="shared" si="53"/>
        <v>523</v>
      </c>
      <c r="C527" s="95" t="s">
        <v>13533</v>
      </c>
      <c r="D527" s="28" t="s">
        <v>12122</v>
      </c>
      <c r="E527" s="28" t="s">
        <v>13477</v>
      </c>
      <c r="F527" s="182">
        <v>1</v>
      </c>
      <c r="G527" s="95" t="s">
        <v>197</v>
      </c>
      <c r="H527" s="199">
        <f>VLOOKUP(G527,BARRAS!$C$5:$E$553,2,0)</f>
        <v>2099998230132</v>
      </c>
      <c r="I527" s="95">
        <v>0</v>
      </c>
      <c r="J527" s="204">
        <v>0</v>
      </c>
      <c r="K527" s="95">
        <v>0</v>
      </c>
      <c r="L527" s="95" t="s">
        <v>8423</v>
      </c>
      <c r="M527" s="95" t="s">
        <v>8423</v>
      </c>
      <c r="N527" s="95" t="s">
        <v>12122</v>
      </c>
      <c r="O527" s="95" t="s">
        <v>9972</v>
      </c>
      <c r="P527" s="95"/>
      <c r="Q527" s="95"/>
      <c r="R527" s="95"/>
      <c r="S527" s="95">
        <f t="shared" si="55"/>
        <v>0</v>
      </c>
      <c r="T527" s="95"/>
      <c r="U527" s="95" t="str">
        <f t="shared" si="56"/>
        <v/>
      </c>
      <c r="V527" s="95"/>
      <c r="W527" s="95"/>
      <c r="X527" s="95"/>
      <c r="Y527" s="95"/>
      <c r="Z527" s="95"/>
      <c r="AA527" s="95" t="str">
        <f t="shared" si="54"/>
        <v>CGE</v>
      </c>
    </row>
    <row r="528" spans="1:27" x14ac:dyDescent="0.2">
      <c r="A528" s="19">
        <f t="shared" si="52"/>
        <v>1</v>
      </c>
      <c r="B528" s="95">
        <f t="shared" si="53"/>
        <v>524</v>
      </c>
      <c r="C528" s="95" t="s">
        <v>13945</v>
      </c>
      <c r="D528" s="28" t="s">
        <v>8365</v>
      </c>
      <c r="E528" s="28" t="s">
        <v>13946</v>
      </c>
      <c r="F528" s="182">
        <v>1</v>
      </c>
      <c r="G528" s="95" t="s">
        <v>197</v>
      </c>
      <c r="H528" s="199">
        <f>VLOOKUP(G528,BARRAS!$C$5:$E$553,2,0)</f>
        <v>2099998230132</v>
      </c>
      <c r="I528" s="95">
        <v>0</v>
      </c>
      <c r="J528" s="204">
        <v>0</v>
      </c>
      <c r="K528" s="95">
        <v>0</v>
      </c>
      <c r="L528" s="95" t="s">
        <v>8423</v>
      </c>
      <c r="M528" s="95" t="s">
        <v>8423</v>
      </c>
      <c r="N528" s="28" t="s">
        <v>8365</v>
      </c>
      <c r="O528" s="95" t="s">
        <v>9972</v>
      </c>
      <c r="P528" s="95"/>
      <c r="Q528" s="95"/>
      <c r="R528" s="95"/>
      <c r="S528" s="95">
        <f t="shared" si="55"/>
        <v>0</v>
      </c>
      <c r="T528" s="95"/>
      <c r="U528" s="95" t="str">
        <f t="shared" si="56"/>
        <v/>
      </c>
      <c r="V528" s="95"/>
      <c r="W528" s="95"/>
      <c r="X528" s="95"/>
      <c r="Y528" s="95"/>
      <c r="Z528" s="95"/>
      <c r="AA528" s="95" t="str">
        <f t="shared" si="54"/>
        <v>CGE</v>
      </c>
    </row>
    <row r="529" spans="1:27" x14ac:dyDescent="0.2">
      <c r="A529" s="19">
        <f t="shared" si="52"/>
        <v>1</v>
      </c>
      <c r="B529" s="95">
        <f t="shared" si="53"/>
        <v>525</v>
      </c>
      <c r="C529" s="95" t="s">
        <v>14155</v>
      </c>
      <c r="D529" s="28" t="s">
        <v>8365</v>
      </c>
      <c r="E529" s="28" t="s">
        <v>14156</v>
      </c>
      <c r="F529" s="182">
        <v>1</v>
      </c>
      <c r="G529" s="95" t="s">
        <v>197</v>
      </c>
      <c r="H529" s="199">
        <f>VLOOKUP(G529,BARRAS!$C$5:$E$553,2,0)</f>
        <v>2099998230132</v>
      </c>
      <c r="I529" s="95">
        <v>0</v>
      </c>
      <c r="J529" s="204">
        <v>0</v>
      </c>
      <c r="K529" s="95">
        <v>0</v>
      </c>
      <c r="L529" s="95" t="s">
        <v>8423</v>
      </c>
      <c r="M529" s="95" t="s">
        <v>8423</v>
      </c>
      <c r="N529" s="28" t="s">
        <v>8365</v>
      </c>
      <c r="O529" s="95" t="s">
        <v>9972</v>
      </c>
      <c r="P529" s="95"/>
      <c r="Q529" s="95"/>
      <c r="R529" s="95"/>
      <c r="S529" s="95">
        <f t="shared" si="55"/>
        <v>0</v>
      </c>
      <c r="T529" s="95"/>
      <c r="U529" s="95" t="str">
        <f t="shared" si="56"/>
        <v/>
      </c>
      <c r="V529" s="95"/>
      <c r="W529" s="95"/>
      <c r="X529" s="95"/>
      <c r="Y529" s="95"/>
      <c r="Z529" s="95"/>
      <c r="AA529" s="95" t="str">
        <f t="shared" si="54"/>
        <v>CGE</v>
      </c>
    </row>
    <row r="530" spans="1:27" x14ac:dyDescent="0.2">
      <c r="A530" s="19">
        <f t="shared" si="52"/>
        <v>1</v>
      </c>
      <c r="B530" s="95">
        <f t="shared" si="53"/>
        <v>526</v>
      </c>
      <c r="C530" s="95" t="s">
        <v>14386</v>
      </c>
      <c r="D530" s="28" t="s">
        <v>13087</v>
      </c>
      <c r="E530" s="28" t="s">
        <v>14387</v>
      </c>
      <c r="F530" s="182">
        <v>1</v>
      </c>
      <c r="G530" s="95" t="s">
        <v>197</v>
      </c>
      <c r="H530" s="199">
        <f>VLOOKUP(G530,BARRAS!$C$5:$E$553,2,0)</f>
        <v>2099998230132</v>
      </c>
      <c r="I530" s="95">
        <v>0</v>
      </c>
      <c r="J530" s="204">
        <v>0</v>
      </c>
      <c r="K530" s="95">
        <v>0</v>
      </c>
      <c r="L530" s="95" t="s">
        <v>8423</v>
      </c>
      <c r="M530" s="95" t="s">
        <v>8423</v>
      </c>
      <c r="N530" s="28" t="s">
        <v>13087</v>
      </c>
      <c r="O530" s="95" t="s">
        <v>9972</v>
      </c>
      <c r="P530" s="95"/>
      <c r="Q530" s="95"/>
      <c r="R530" s="95"/>
      <c r="S530" s="95">
        <f t="shared" si="55"/>
        <v>0</v>
      </c>
      <c r="T530" s="95"/>
      <c r="U530" s="95" t="str">
        <f t="shared" si="56"/>
        <v/>
      </c>
      <c r="V530" s="95"/>
      <c r="W530" s="95"/>
      <c r="X530" s="95"/>
      <c r="Y530" s="95"/>
      <c r="Z530" s="95"/>
      <c r="AA530" s="95" t="str">
        <f t="shared" si="54"/>
        <v>CGE</v>
      </c>
    </row>
    <row r="531" spans="1:27" x14ac:dyDescent="0.2">
      <c r="A531" s="19">
        <f t="shared" si="52"/>
        <v>1</v>
      </c>
      <c r="B531" s="95">
        <f t="shared" si="53"/>
        <v>527</v>
      </c>
      <c r="C531" s="95" t="s">
        <v>14497</v>
      </c>
      <c r="D531" s="28" t="s">
        <v>8241</v>
      </c>
      <c r="E531" s="28" t="s">
        <v>9053</v>
      </c>
      <c r="F531" s="182">
        <v>1</v>
      </c>
      <c r="G531" s="95" t="s">
        <v>197</v>
      </c>
      <c r="H531" s="199">
        <f>VLOOKUP(G531,BARRAS!$C$5:$E$553,2,0)</f>
        <v>2099998230132</v>
      </c>
      <c r="I531" s="95">
        <v>0</v>
      </c>
      <c r="J531" s="204">
        <v>0</v>
      </c>
      <c r="K531" s="95">
        <v>0</v>
      </c>
      <c r="L531" s="95" t="s">
        <v>8423</v>
      </c>
      <c r="M531" s="95" t="s">
        <v>8423</v>
      </c>
      <c r="N531" s="28" t="s">
        <v>8241</v>
      </c>
      <c r="O531" s="95" t="s">
        <v>9972</v>
      </c>
      <c r="P531" s="95"/>
      <c r="Q531" s="95"/>
      <c r="R531" s="95"/>
      <c r="S531" s="95">
        <f t="shared" si="55"/>
        <v>0</v>
      </c>
      <c r="T531" s="95"/>
      <c r="U531" s="95" t="str">
        <f t="shared" si="56"/>
        <v/>
      </c>
      <c r="V531" s="95"/>
      <c r="W531" s="95"/>
      <c r="X531" s="95"/>
      <c r="Y531" s="95"/>
      <c r="Z531" s="95"/>
      <c r="AA531" s="95" t="str">
        <f t="shared" si="54"/>
        <v>CGE</v>
      </c>
    </row>
    <row r="532" spans="1:27" x14ac:dyDescent="0.2">
      <c r="A532" s="134">
        <f t="shared" si="52"/>
        <v>1</v>
      </c>
      <c r="B532" s="95">
        <f t="shared" si="53"/>
        <v>528</v>
      </c>
      <c r="C532" s="95" t="s">
        <v>14627</v>
      </c>
      <c r="D532" s="28" t="s">
        <v>8241</v>
      </c>
      <c r="E532" s="28" t="s">
        <v>10075</v>
      </c>
      <c r="F532" s="182">
        <v>1</v>
      </c>
      <c r="G532" s="95" t="s">
        <v>197</v>
      </c>
      <c r="H532" s="199">
        <f>VLOOKUP(G532,BARRAS!$C$5:$E$553,2,0)</f>
        <v>2099998230132</v>
      </c>
      <c r="I532" s="95">
        <v>0</v>
      </c>
      <c r="J532" s="204">
        <v>0</v>
      </c>
      <c r="K532" s="95">
        <v>0</v>
      </c>
      <c r="L532" s="95" t="s">
        <v>8423</v>
      </c>
      <c r="M532" s="95" t="s">
        <v>8423</v>
      </c>
      <c r="N532" s="28" t="s">
        <v>8241</v>
      </c>
      <c r="O532" s="95" t="s">
        <v>9972</v>
      </c>
      <c r="P532" s="95"/>
      <c r="Q532" s="95"/>
      <c r="R532" s="95"/>
      <c r="S532" s="95">
        <f t="shared" si="55"/>
        <v>0</v>
      </c>
      <c r="T532" s="95"/>
      <c r="U532" s="95"/>
      <c r="V532" s="95"/>
      <c r="W532" s="95"/>
      <c r="X532" s="95"/>
      <c r="Y532" s="95"/>
      <c r="Z532" s="95"/>
      <c r="AA532" s="95" t="str">
        <f t="shared" si="54"/>
        <v>CGE</v>
      </c>
    </row>
    <row r="533" spans="1:27" x14ac:dyDescent="0.2">
      <c r="A533" s="19">
        <f t="shared" si="52"/>
        <v>1</v>
      </c>
      <c r="B533" s="95">
        <f t="shared" si="53"/>
        <v>529</v>
      </c>
      <c r="C533" s="95" t="s">
        <v>825</v>
      </c>
      <c r="D533" s="28" t="s">
        <v>543</v>
      </c>
      <c r="E533" s="95" t="s">
        <v>13362</v>
      </c>
      <c r="F533" s="182">
        <v>1</v>
      </c>
      <c r="G533" s="95" t="s">
        <v>197</v>
      </c>
      <c r="H533" s="199">
        <f>VLOOKUP(G533,BARRAS!$C$5:$E$553,2,0)</f>
        <v>2099998230132</v>
      </c>
      <c r="I533" s="95">
        <v>0</v>
      </c>
      <c r="J533" s="204">
        <v>0</v>
      </c>
      <c r="K533" s="95">
        <v>0</v>
      </c>
      <c r="L533" s="95" t="s">
        <v>489</v>
      </c>
      <c r="M533" s="95" t="s">
        <v>489</v>
      </c>
      <c r="N533" s="95" t="s">
        <v>543</v>
      </c>
      <c r="O533" s="95" t="s">
        <v>9972</v>
      </c>
      <c r="P533" s="95"/>
      <c r="Q533" s="95"/>
      <c r="R533" s="95"/>
      <c r="S533" s="95">
        <f t="shared" si="55"/>
        <v>0</v>
      </c>
      <c r="T533" s="95"/>
      <c r="U533" s="95" t="str">
        <f t="shared" si="56"/>
        <v/>
      </c>
      <c r="V533" s="95"/>
      <c r="W533" s="95"/>
      <c r="X533" s="95"/>
      <c r="Y533" s="95"/>
      <c r="Z533" s="95"/>
      <c r="AA533" s="95" t="str">
        <f t="shared" si="54"/>
        <v>CGE</v>
      </c>
    </row>
    <row r="534" spans="1:27" x14ac:dyDescent="0.2">
      <c r="A534" s="19">
        <f t="shared" si="52"/>
        <v>1</v>
      </c>
      <c r="B534" s="95">
        <f t="shared" si="53"/>
        <v>530</v>
      </c>
      <c r="C534" s="95" t="s">
        <v>7843</v>
      </c>
      <c r="D534" s="28" t="s">
        <v>8970</v>
      </c>
      <c r="E534" s="95" t="s">
        <v>1870</v>
      </c>
      <c r="F534" s="182">
        <v>1</v>
      </c>
      <c r="G534" s="95" t="s">
        <v>197</v>
      </c>
      <c r="H534" s="199">
        <f>VLOOKUP(G534,BARRAS!$C$5:$E$553,2,0)</f>
        <v>2099998230132</v>
      </c>
      <c r="I534" s="95">
        <v>0</v>
      </c>
      <c r="J534" s="204">
        <v>1</v>
      </c>
      <c r="K534" s="95">
        <v>0</v>
      </c>
      <c r="L534" s="95" t="s">
        <v>489</v>
      </c>
      <c r="M534" s="95" t="s">
        <v>489</v>
      </c>
      <c r="N534" s="95" t="s">
        <v>9178</v>
      </c>
      <c r="O534" s="95"/>
      <c r="P534" s="95" t="s">
        <v>9972</v>
      </c>
      <c r="Q534" s="95" t="str">
        <f>IF(L534="R","R",IF(L534="L","L",""))</f>
        <v>R</v>
      </c>
      <c r="R534" s="95" t="str">
        <f>IF(L534="R",VLOOKUP(G534,BARRAS!$C$5:$E$233,3,0),IF(L534="L",VLOOKUP(G534,BARRAS!$C$5:$E$233,3,0),""))</f>
        <v/>
      </c>
      <c r="S534" s="95">
        <f t="shared" si="55"/>
        <v>0</v>
      </c>
      <c r="T534" s="95"/>
      <c r="U534" s="95" t="str">
        <f t="shared" si="56"/>
        <v/>
      </c>
      <c r="V534" s="95">
        <v>0</v>
      </c>
      <c r="W534" s="95"/>
      <c r="X534" s="95"/>
      <c r="Y534" s="95" t="str">
        <f>+IF(P534="","No","Sí")</f>
        <v>Sí</v>
      </c>
      <c r="Z534" s="95">
        <v>0</v>
      </c>
      <c r="AA534" s="95" t="str">
        <f t="shared" si="54"/>
        <v>CGE</v>
      </c>
    </row>
    <row r="535" spans="1:27" x14ac:dyDescent="0.2">
      <c r="A535" s="19">
        <f t="shared" si="52"/>
        <v>1</v>
      </c>
      <c r="B535" s="95">
        <f t="shared" si="53"/>
        <v>531</v>
      </c>
      <c r="C535" s="95" t="s">
        <v>7844</v>
      </c>
      <c r="D535" s="28" t="s">
        <v>8971</v>
      </c>
      <c r="E535" s="95" t="s">
        <v>1870</v>
      </c>
      <c r="F535" s="182">
        <v>1</v>
      </c>
      <c r="G535" s="95" t="s">
        <v>197</v>
      </c>
      <c r="H535" s="199">
        <f>VLOOKUP(G535,BARRAS!$C$5:$E$553,2,0)</f>
        <v>2099998230132</v>
      </c>
      <c r="I535" s="95">
        <v>0</v>
      </c>
      <c r="J535" s="204">
        <v>1</v>
      </c>
      <c r="K535" s="95">
        <v>0</v>
      </c>
      <c r="L535" s="95" t="s">
        <v>489</v>
      </c>
      <c r="M535" s="95" t="s">
        <v>489</v>
      </c>
      <c r="N535" s="95" t="s">
        <v>9178</v>
      </c>
      <c r="O535" s="95"/>
      <c r="P535" s="95" t="s">
        <v>9972</v>
      </c>
      <c r="Q535" s="95" t="str">
        <f>IF(L535="R","R",IF(L535="L","L",""))</f>
        <v>R</v>
      </c>
      <c r="R535" s="95" t="str">
        <f>IF(L535="R",VLOOKUP(G535,BARRAS!$C$5:$E$233,3,0),IF(L535="L",VLOOKUP(G535,BARRAS!$C$5:$E$233,3,0),""))</f>
        <v/>
      </c>
      <c r="S535" s="95">
        <f t="shared" si="55"/>
        <v>0</v>
      </c>
      <c r="T535" s="95"/>
      <c r="U535" s="95" t="str">
        <f t="shared" si="56"/>
        <v/>
      </c>
      <c r="V535" s="95">
        <v>0</v>
      </c>
      <c r="W535" s="95"/>
      <c r="X535" s="95"/>
      <c r="Y535" s="95" t="str">
        <f>+IF(P535="","No","Sí")</f>
        <v>Sí</v>
      </c>
      <c r="Z535" s="95">
        <v>0</v>
      </c>
      <c r="AA535" s="95" t="str">
        <f t="shared" si="54"/>
        <v>CGE</v>
      </c>
    </row>
    <row r="536" spans="1:27" x14ac:dyDescent="0.2">
      <c r="A536" s="19">
        <f t="shared" si="52"/>
        <v>1</v>
      </c>
      <c r="B536" s="95">
        <f t="shared" si="53"/>
        <v>532</v>
      </c>
      <c r="C536" s="95" t="s">
        <v>7845</v>
      </c>
      <c r="D536" s="28" t="s">
        <v>8972</v>
      </c>
      <c r="E536" s="95" t="s">
        <v>1870</v>
      </c>
      <c r="F536" s="182">
        <v>1</v>
      </c>
      <c r="G536" s="95" t="s">
        <v>197</v>
      </c>
      <c r="H536" s="199">
        <f>VLOOKUP(G536,BARRAS!$C$5:$E$553,2,0)</f>
        <v>2099998230132</v>
      </c>
      <c r="I536" s="95">
        <v>0</v>
      </c>
      <c r="J536" s="204">
        <v>1</v>
      </c>
      <c r="K536" s="95">
        <v>0</v>
      </c>
      <c r="L536" s="95" t="s">
        <v>489</v>
      </c>
      <c r="M536" s="95" t="s">
        <v>489</v>
      </c>
      <c r="N536" s="95" t="s">
        <v>9178</v>
      </c>
      <c r="O536" s="95"/>
      <c r="P536" s="95" t="s">
        <v>9972</v>
      </c>
      <c r="Q536" s="95" t="str">
        <f>IF(L536="R","R",IF(L536="L","L",""))</f>
        <v>R</v>
      </c>
      <c r="R536" s="95" t="str">
        <f>IF(L536="R",VLOOKUP(G536,BARRAS!$C$5:$E$233,3,0),IF(L536="L",VLOOKUP(G536,BARRAS!$C$5:$E$233,3,0),""))</f>
        <v/>
      </c>
      <c r="S536" s="95">
        <f t="shared" si="55"/>
        <v>0</v>
      </c>
      <c r="T536" s="95"/>
      <c r="U536" s="95" t="str">
        <f t="shared" si="56"/>
        <v/>
      </c>
      <c r="V536" s="95">
        <v>0</v>
      </c>
      <c r="W536" s="95"/>
      <c r="X536" s="95"/>
      <c r="Y536" s="95" t="str">
        <f>+IF(P536="","No","Sí")</f>
        <v>Sí</v>
      </c>
      <c r="Z536" s="95">
        <v>0</v>
      </c>
      <c r="AA536" s="95" t="str">
        <f t="shared" si="54"/>
        <v>CGE</v>
      </c>
    </row>
    <row r="537" spans="1:27" x14ac:dyDescent="0.2">
      <c r="A537" s="19">
        <f t="shared" si="52"/>
        <v>1</v>
      </c>
      <c r="B537" s="95">
        <f t="shared" si="53"/>
        <v>533</v>
      </c>
      <c r="C537" s="194" t="s">
        <v>11915</v>
      </c>
      <c r="D537" s="213" t="s">
        <v>1304</v>
      </c>
      <c r="E537" s="194" t="s">
        <v>1628</v>
      </c>
      <c r="F537" s="182">
        <v>1</v>
      </c>
      <c r="G537" s="95" t="s">
        <v>197</v>
      </c>
      <c r="H537" s="199">
        <f>VLOOKUP(G537,BARRAS!$C$5:$E$553,2,0)</f>
        <v>2099998230132</v>
      </c>
      <c r="I537" s="95">
        <v>0</v>
      </c>
      <c r="J537" s="204">
        <v>0</v>
      </c>
      <c r="K537" s="95">
        <v>0</v>
      </c>
      <c r="L537" s="95" t="s">
        <v>492</v>
      </c>
      <c r="M537" s="95" t="s">
        <v>492</v>
      </c>
      <c r="N537" s="95" t="s">
        <v>12352</v>
      </c>
      <c r="O537" s="95"/>
      <c r="P537" s="95"/>
      <c r="Q537" s="95"/>
      <c r="R537" s="95" t="str">
        <f>IF(L537="R",VLOOKUP(G537,BARRAS!$C$5:$E$233,3,0),IF(L537="L",VLOOKUP(G537,BARRAS!$C$5:$E$233,3,0),""))</f>
        <v/>
      </c>
      <c r="S537" s="95">
        <f t="shared" si="55"/>
        <v>0</v>
      </c>
      <c r="T537" s="95"/>
      <c r="U537" s="95" t="str">
        <f t="shared" si="56"/>
        <v/>
      </c>
      <c r="V537" s="95"/>
      <c r="W537" s="95"/>
      <c r="X537" s="95"/>
      <c r="Y537" s="95"/>
      <c r="Z537" s="95"/>
      <c r="AA537" s="95">
        <f t="shared" si="54"/>
        <v>0</v>
      </c>
    </row>
    <row r="538" spans="1:27" x14ac:dyDescent="0.2">
      <c r="A538" s="19">
        <f t="shared" si="52"/>
        <v>1</v>
      </c>
      <c r="B538" s="95">
        <f t="shared" si="53"/>
        <v>534</v>
      </c>
      <c r="C538" s="95" t="s">
        <v>779</v>
      </c>
      <c r="D538" s="28" t="s">
        <v>1969</v>
      </c>
      <c r="E538" s="95" t="s">
        <v>477</v>
      </c>
      <c r="F538" s="182">
        <v>1</v>
      </c>
      <c r="G538" s="95" t="s">
        <v>7678</v>
      </c>
      <c r="H538" s="199">
        <f>VLOOKUP(G538,BARRAS!$C$5:$E$553,2,0)</f>
        <v>2089998180132</v>
      </c>
      <c r="I538" s="95">
        <v>0</v>
      </c>
      <c r="J538" s="204">
        <v>0</v>
      </c>
      <c r="K538" s="95">
        <v>0</v>
      </c>
      <c r="L538" s="95" t="s">
        <v>748</v>
      </c>
      <c r="M538" s="95" t="s">
        <v>748</v>
      </c>
      <c r="N538" s="95" t="s">
        <v>1969</v>
      </c>
      <c r="O538" s="95"/>
      <c r="P538" s="95"/>
      <c r="Q538" s="95" t="str">
        <f>IF(L538="R","R",IF(L538="L","L",""))</f>
        <v>L</v>
      </c>
      <c r="R538" s="95" t="str">
        <f>IF(L538="R",VLOOKUP(G538,BARRAS!$C$5:$E$233,3,0),IF(L538="L",VLOOKUP(G538,BARRAS!$C$5:$E$233,3,0),""))</f>
        <v>S4</v>
      </c>
      <c r="S538" s="95">
        <f t="shared" si="55"/>
        <v>0</v>
      </c>
      <c r="T538" s="95"/>
      <c r="U538" s="95" t="str">
        <f t="shared" si="56"/>
        <v/>
      </c>
      <c r="V538" s="95">
        <v>0</v>
      </c>
      <c r="W538" s="95"/>
      <c r="X538" s="95" t="s">
        <v>477</v>
      </c>
      <c r="Y538" s="95" t="str">
        <f>+IF(P538="","No","Sí")</f>
        <v>No</v>
      </c>
      <c r="Z538" s="95">
        <v>0</v>
      </c>
      <c r="AA538" s="95">
        <f t="shared" si="54"/>
        <v>0</v>
      </c>
    </row>
    <row r="539" spans="1:27" x14ac:dyDescent="0.2">
      <c r="A539" s="19">
        <f t="shared" si="52"/>
        <v>1</v>
      </c>
      <c r="B539" s="95">
        <f t="shared" si="53"/>
        <v>535</v>
      </c>
      <c r="C539" s="95" t="s">
        <v>11998</v>
      </c>
      <c r="D539" s="28" t="s">
        <v>545</v>
      </c>
      <c r="E539" s="95" t="s">
        <v>12554</v>
      </c>
      <c r="F539" s="182">
        <v>1</v>
      </c>
      <c r="G539" s="95" t="s">
        <v>7678</v>
      </c>
      <c r="H539" s="199">
        <f>VLOOKUP(G539,BARRAS!$C$5:$E$553,2,0)</f>
        <v>2089998180132</v>
      </c>
      <c r="I539" s="95">
        <v>0</v>
      </c>
      <c r="J539" s="204">
        <v>0</v>
      </c>
      <c r="K539" s="95">
        <v>0</v>
      </c>
      <c r="L539" s="95" t="s">
        <v>8423</v>
      </c>
      <c r="M539" s="95" t="s">
        <v>8423</v>
      </c>
      <c r="N539" s="95" t="s">
        <v>545</v>
      </c>
      <c r="O539" s="95" t="s">
        <v>7984</v>
      </c>
      <c r="P539" s="95"/>
      <c r="Q539" s="95"/>
      <c r="R539" s="95" t="str">
        <f>IF(L539="R",VLOOKUP(G539,BARRAS!$C$5:$E$233,3,0),IF(L539="L",VLOOKUP(G539,BARRAS!$C$5:$E$233,3,0),""))</f>
        <v/>
      </c>
      <c r="S539" s="95">
        <f t="shared" si="55"/>
        <v>0</v>
      </c>
      <c r="T539" s="95"/>
      <c r="U539" s="95" t="str">
        <f t="shared" si="56"/>
        <v/>
      </c>
      <c r="V539" s="95"/>
      <c r="W539" s="95"/>
      <c r="X539" s="95"/>
      <c r="Y539" s="95"/>
      <c r="Z539" s="95"/>
      <c r="AA539" s="95" t="str">
        <f t="shared" si="54"/>
        <v>FRONTEL</v>
      </c>
    </row>
    <row r="540" spans="1:27" x14ac:dyDescent="0.2">
      <c r="A540" s="19">
        <f t="shared" si="52"/>
        <v>1</v>
      </c>
      <c r="B540" s="95">
        <f t="shared" si="53"/>
        <v>536</v>
      </c>
      <c r="C540" s="95" t="s">
        <v>10359</v>
      </c>
      <c r="D540" s="28" t="s">
        <v>545</v>
      </c>
      <c r="E540" s="95" t="s">
        <v>12548</v>
      </c>
      <c r="F540" s="182">
        <v>1</v>
      </c>
      <c r="G540" s="95" t="s">
        <v>7678</v>
      </c>
      <c r="H540" s="199">
        <f>VLOOKUP(G540,BARRAS!$C$5:$E$553,2,0)</f>
        <v>2089998180132</v>
      </c>
      <c r="I540" s="95">
        <v>0</v>
      </c>
      <c r="J540" s="204">
        <v>0</v>
      </c>
      <c r="K540" s="95">
        <v>0</v>
      </c>
      <c r="L540" s="95" t="s">
        <v>8423</v>
      </c>
      <c r="M540" s="95" t="s">
        <v>8423</v>
      </c>
      <c r="N540" s="95" t="s">
        <v>545</v>
      </c>
      <c r="O540" s="95" t="s">
        <v>7984</v>
      </c>
      <c r="P540" s="95"/>
      <c r="Q540" s="95"/>
      <c r="R540" s="95" t="str">
        <f>IF(L540="R",VLOOKUP(G540,BARRAS!$C$5:$E$233,3,0),IF(L540="L",VLOOKUP(G540,BARRAS!$C$5:$E$233,3,0),""))</f>
        <v/>
      </c>
      <c r="S540" s="95">
        <f t="shared" si="55"/>
        <v>0</v>
      </c>
      <c r="T540" s="95"/>
      <c r="U540" s="95" t="str">
        <f t="shared" si="56"/>
        <v/>
      </c>
      <c r="V540" s="95"/>
      <c r="W540" s="95"/>
      <c r="X540" s="95"/>
      <c r="Y540" s="95"/>
      <c r="Z540" s="95"/>
      <c r="AA540" s="95" t="str">
        <f t="shared" si="54"/>
        <v>FRONTEL</v>
      </c>
    </row>
    <row r="541" spans="1:27" x14ac:dyDescent="0.2">
      <c r="A541" s="19">
        <f t="shared" si="52"/>
        <v>1</v>
      </c>
      <c r="B541" s="95">
        <f t="shared" si="53"/>
        <v>537</v>
      </c>
      <c r="C541" s="95" t="s">
        <v>10368</v>
      </c>
      <c r="D541" s="28" t="s">
        <v>545</v>
      </c>
      <c r="E541" s="95" t="s">
        <v>13406</v>
      </c>
      <c r="F541" s="182">
        <v>1</v>
      </c>
      <c r="G541" s="95" t="s">
        <v>7678</v>
      </c>
      <c r="H541" s="199">
        <f>VLOOKUP(G541,BARRAS!$C$5:$E$553,2,0)</f>
        <v>2089998180132</v>
      </c>
      <c r="I541" s="95">
        <v>0</v>
      </c>
      <c r="J541" s="204">
        <v>0</v>
      </c>
      <c r="K541" s="95">
        <v>0</v>
      </c>
      <c r="L541" s="95" t="s">
        <v>8423</v>
      </c>
      <c r="M541" s="95" t="s">
        <v>8423</v>
      </c>
      <c r="N541" s="95" t="s">
        <v>545</v>
      </c>
      <c r="O541" s="95" t="s">
        <v>7984</v>
      </c>
      <c r="P541" s="95"/>
      <c r="Q541" s="95"/>
      <c r="R541" s="95" t="str">
        <f>IF(L541="R",VLOOKUP(G541,BARRAS!$C$5:$E$233,3,0),IF(L541="L",VLOOKUP(G541,BARRAS!$C$5:$E$233,3,0),""))</f>
        <v/>
      </c>
      <c r="S541" s="95">
        <f t="shared" si="55"/>
        <v>0</v>
      </c>
      <c r="T541" s="95"/>
      <c r="U541" s="95" t="str">
        <f t="shared" si="56"/>
        <v/>
      </c>
      <c r="V541" s="95"/>
      <c r="W541" s="95"/>
      <c r="X541" s="95"/>
      <c r="Y541" s="95"/>
      <c r="Z541" s="95"/>
      <c r="AA541" s="95" t="str">
        <f t="shared" si="54"/>
        <v>FRONTEL</v>
      </c>
    </row>
    <row r="542" spans="1:27" x14ac:dyDescent="0.2">
      <c r="A542" s="19">
        <f t="shared" si="52"/>
        <v>1</v>
      </c>
      <c r="B542" s="95">
        <f t="shared" si="53"/>
        <v>538</v>
      </c>
      <c r="C542" s="95" t="s">
        <v>10563</v>
      </c>
      <c r="D542" s="28" t="s">
        <v>545</v>
      </c>
      <c r="E542" s="28" t="s">
        <v>13406</v>
      </c>
      <c r="F542" s="182">
        <v>1</v>
      </c>
      <c r="G542" s="95" t="s">
        <v>7678</v>
      </c>
      <c r="H542" s="199">
        <f>VLOOKUP(G542,BARRAS!$C$5:$E$553,2,0)</f>
        <v>2089998180132</v>
      </c>
      <c r="I542" s="95">
        <v>0</v>
      </c>
      <c r="J542" s="204">
        <v>0</v>
      </c>
      <c r="K542" s="95">
        <v>0</v>
      </c>
      <c r="L542" s="95" t="s">
        <v>8423</v>
      </c>
      <c r="M542" s="95" t="s">
        <v>8423</v>
      </c>
      <c r="N542" s="95" t="s">
        <v>545</v>
      </c>
      <c r="O542" s="95" t="s">
        <v>7984</v>
      </c>
      <c r="P542" s="95"/>
      <c r="Q542" s="95"/>
      <c r="R542" s="95" t="str">
        <f>IF(L542="R",VLOOKUP(G542,BARRAS!$C$5:$E$233,3,0),IF(L542="L",VLOOKUP(G542,BARRAS!$C$5:$E$233,3,0),""))</f>
        <v/>
      </c>
      <c r="S542" s="95">
        <f t="shared" si="55"/>
        <v>0</v>
      </c>
      <c r="T542" s="95"/>
      <c r="U542" s="95" t="str">
        <f t="shared" si="56"/>
        <v/>
      </c>
      <c r="V542" s="95"/>
      <c r="W542" s="95"/>
      <c r="X542" s="95"/>
      <c r="Y542" s="95"/>
      <c r="Z542" s="95"/>
      <c r="AA542" s="95" t="str">
        <f t="shared" si="54"/>
        <v>FRONTEL</v>
      </c>
    </row>
    <row r="543" spans="1:27" x14ac:dyDescent="0.2">
      <c r="A543" s="19">
        <f t="shared" si="52"/>
        <v>1</v>
      </c>
      <c r="B543" s="95">
        <f t="shared" si="53"/>
        <v>539</v>
      </c>
      <c r="C543" s="95" t="s">
        <v>10369</v>
      </c>
      <c r="D543" s="28" t="s">
        <v>545</v>
      </c>
      <c r="E543" s="95" t="s">
        <v>12551</v>
      </c>
      <c r="F543" s="182">
        <v>1</v>
      </c>
      <c r="G543" s="95" t="s">
        <v>7678</v>
      </c>
      <c r="H543" s="199">
        <f>VLOOKUP(G543,BARRAS!$C$5:$E$553,2,0)</f>
        <v>2089998180132</v>
      </c>
      <c r="I543" s="95">
        <v>0</v>
      </c>
      <c r="J543" s="204">
        <v>0</v>
      </c>
      <c r="K543" s="95">
        <v>0</v>
      </c>
      <c r="L543" s="95" t="s">
        <v>8423</v>
      </c>
      <c r="M543" s="95" t="s">
        <v>8423</v>
      </c>
      <c r="N543" s="95" t="s">
        <v>545</v>
      </c>
      <c r="O543" s="95" t="s">
        <v>7984</v>
      </c>
      <c r="P543" s="95"/>
      <c r="Q543" s="95"/>
      <c r="R543" s="95" t="str">
        <f>IF(L543="R",VLOOKUP(G543,BARRAS!$C$5:$E$233,3,0),IF(L543="L",VLOOKUP(G543,BARRAS!$C$5:$E$233,3,0),""))</f>
        <v/>
      </c>
      <c r="S543" s="95">
        <f t="shared" si="55"/>
        <v>0</v>
      </c>
      <c r="T543" s="95"/>
      <c r="U543" s="95" t="str">
        <f t="shared" si="56"/>
        <v/>
      </c>
      <c r="V543" s="95"/>
      <c r="W543" s="95"/>
      <c r="X543" s="95"/>
      <c r="Y543" s="95"/>
      <c r="Z543" s="95"/>
      <c r="AA543" s="95" t="str">
        <f t="shared" si="54"/>
        <v>FRONTEL</v>
      </c>
    </row>
    <row r="544" spans="1:27" x14ac:dyDescent="0.2">
      <c r="A544" s="19">
        <f t="shared" si="52"/>
        <v>1</v>
      </c>
      <c r="B544" s="95">
        <f t="shared" si="53"/>
        <v>540</v>
      </c>
      <c r="C544" s="95" t="s">
        <v>10370</v>
      </c>
      <c r="D544" s="28" t="s">
        <v>545</v>
      </c>
      <c r="E544" s="95" t="s">
        <v>12551</v>
      </c>
      <c r="F544" s="182">
        <v>1</v>
      </c>
      <c r="G544" s="95" t="s">
        <v>7678</v>
      </c>
      <c r="H544" s="199">
        <f>VLOOKUP(G544,BARRAS!$C$5:$E$553,2,0)</f>
        <v>2089998180132</v>
      </c>
      <c r="I544" s="95">
        <v>0</v>
      </c>
      <c r="J544" s="204">
        <v>0</v>
      </c>
      <c r="K544" s="95">
        <v>0</v>
      </c>
      <c r="L544" s="95" t="s">
        <v>8423</v>
      </c>
      <c r="M544" s="95" t="s">
        <v>8423</v>
      </c>
      <c r="N544" s="95" t="s">
        <v>545</v>
      </c>
      <c r="O544" s="95" t="s">
        <v>7984</v>
      </c>
      <c r="P544" s="95"/>
      <c r="Q544" s="95"/>
      <c r="R544" s="95" t="str">
        <f>IF(L544="R",VLOOKUP(G544,BARRAS!$C$5:$E$233,3,0),IF(L544="L",VLOOKUP(G544,BARRAS!$C$5:$E$233,3,0),""))</f>
        <v/>
      </c>
      <c r="S544" s="95">
        <f t="shared" si="55"/>
        <v>0</v>
      </c>
      <c r="T544" s="95"/>
      <c r="U544" s="95" t="str">
        <f t="shared" si="56"/>
        <v/>
      </c>
      <c r="V544" s="95"/>
      <c r="W544" s="95"/>
      <c r="X544" s="95"/>
      <c r="Y544" s="95"/>
      <c r="Z544" s="95"/>
      <c r="AA544" s="95" t="str">
        <f t="shared" si="54"/>
        <v>FRONTEL</v>
      </c>
    </row>
    <row r="545" spans="1:27" x14ac:dyDescent="0.2">
      <c r="A545" s="19">
        <f t="shared" si="52"/>
        <v>1</v>
      </c>
      <c r="B545" s="95">
        <f t="shared" si="53"/>
        <v>541</v>
      </c>
      <c r="C545" s="95" t="s">
        <v>10371</v>
      </c>
      <c r="D545" s="28" t="s">
        <v>545</v>
      </c>
      <c r="E545" s="95" t="s">
        <v>12551</v>
      </c>
      <c r="F545" s="182">
        <v>1</v>
      </c>
      <c r="G545" s="95" t="s">
        <v>7678</v>
      </c>
      <c r="H545" s="199">
        <f>VLOOKUP(G545,BARRAS!$C$5:$E$553,2,0)</f>
        <v>2089998180132</v>
      </c>
      <c r="I545" s="95">
        <v>0</v>
      </c>
      <c r="J545" s="204">
        <v>0</v>
      </c>
      <c r="K545" s="95">
        <v>0</v>
      </c>
      <c r="L545" s="95" t="s">
        <v>8423</v>
      </c>
      <c r="M545" s="95" t="s">
        <v>8423</v>
      </c>
      <c r="N545" s="95" t="s">
        <v>545</v>
      </c>
      <c r="O545" s="95" t="s">
        <v>7984</v>
      </c>
      <c r="P545" s="95"/>
      <c r="Q545" s="95"/>
      <c r="R545" s="95" t="str">
        <f>IF(L545="R",VLOOKUP(G545,BARRAS!$C$5:$E$233,3,0),IF(L545="L",VLOOKUP(G545,BARRAS!$C$5:$E$233,3,0),""))</f>
        <v/>
      </c>
      <c r="S545" s="95">
        <f t="shared" si="55"/>
        <v>0</v>
      </c>
      <c r="T545" s="95"/>
      <c r="U545" s="95" t="str">
        <f t="shared" si="56"/>
        <v/>
      </c>
      <c r="V545" s="95"/>
      <c r="W545" s="95"/>
      <c r="X545" s="95"/>
      <c r="Y545" s="95"/>
      <c r="Z545" s="95"/>
      <c r="AA545" s="95" t="str">
        <f t="shared" si="54"/>
        <v>FRONTEL</v>
      </c>
    </row>
    <row r="546" spans="1:27" x14ac:dyDescent="0.2">
      <c r="A546" s="19">
        <f t="shared" si="52"/>
        <v>1</v>
      </c>
      <c r="B546" s="95">
        <f t="shared" si="53"/>
        <v>542</v>
      </c>
      <c r="C546" s="95" t="s">
        <v>10372</v>
      </c>
      <c r="D546" s="28" t="s">
        <v>545</v>
      </c>
      <c r="E546" s="95" t="s">
        <v>12551</v>
      </c>
      <c r="F546" s="182">
        <v>1</v>
      </c>
      <c r="G546" s="95" t="s">
        <v>7678</v>
      </c>
      <c r="H546" s="199">
        <f>VLOOKUP(G546,BARRAS!$C$5:$E$553,2,0)</f>
        <v>2089998180132</v>
      </c>
      <c r="I546" s="95">
        <v>0</v>
      </c>
      <c r="J546" s="204">
        <v>0</v>
      </c>
      <c r="K546" s="95">
        <v>0</v>
      </c>
      <c r="L546" s="95" t="s">
        <v>8423</v>
      </c>
      <c r="M546" s="95" t="s">
        <v>8423</v>
      </c>
      <c r="N546" s="95" t="s">
        <v>545</v>
      </c>
      <c r="O546" s="95" t="s">
        <v>7984</v>
      </c>
      <c r="P546" s="95"/>
      <c r="Q546" s="95"/>
      <c r="R546" s="95" t="str">
        <f>IF(L546="R",VLOOKUP(G546,BARRAS!$C$5:$E$233,3,0),IF(L546="L",VLOOKUP(G546,BARRAS!$C$5:$E$233,3,0),""))</f>
        <v/>
      </c>
      <c r="S546" s="95">
        <f t="shared" si="55"/>
        <v>0</v>
      </c>
      <c r="T546" s="95"/>
      <c r="U546" s="95" t="str">
        <f t="shared" si="56"/>
        <v/>
      </c>
      <c r="V546" s="95"/>
      <c r="W546" s="95"/>
      <c r="X546" s="95"/>
      <c r="Y546" s="95"/>
      <c r="Z546" s="95"/>
      <c r="AA546" s="95" t="str">
        <f t="shared" si="54"/>
        <v>FRONTEL</v>
      </c>
    </row>
    <row r="547" spans="1:27" x14ac:dyDescent="0.2">
      <c r="A547" s="19">
        <f t="shared" si="52"/>
        <v>1</v>
      </c>
      <c r="B547" s="95">
        <f t="shared" si="53"/>
        <v>543</v>
      </c>
      <c r="C547" s="95" t="s">
        <v>10373</v>
      </c>
      <c r="D547" s="28" t="s">
        <v>545</v>
      </c>
      <c r="E547" s="95" t="s">
        <v>12551</v>
      </c>
      <c r="F547" s="182">
        <v>1</v>
      </c>
      <c r="G547" s="95" t="s">
        <v>7678</v>
      </c>
      <c r="H547" s="199">
        <f>VLOOKUP(G547,BARRAS!$C$5:$E$553,2,0)</f>
        <v>2089998180132</v>
      </c>
      <c r="I547" s="95">
        <v>0</v>
      </c>
      <c r="J547" s="204">
        <v>0</v>
      </c>
      <c r="K547" s="95">
        <v>0</v>
      </c>
      <c r="L547" s="95" t="s">
        <v>8423</v>
      </c>
      <c r="M547" s="95" t="s">
        <v>8423</v>
      </c>
      <c r="N547" s="95" t="s">
        <v>545</v>
      </c>
      <c r="O547" s="95" t="s">
        <v>7984</v>
      </c>
      <c r="P547" s="95"/>
      <c r="Q547" s="95"/>
      <c r="R547" s="95" t="str">
        <f>IF(L547="R",VLOOKUP(G547,BARRAS!$C$5:$E$233,3,0),IF(L547="L",VLOOKUP(G547,BARRAS!$C$5:$E$233,3,0),""))</f>
        <v/>
      </c>
      <c r="S547" s="95">
        <f t="shared" si="55"/>
        <v>0</v>
      </c>
      <c r="T547" s="95"/>
      <c r="U547" s="95" t="str">
        <f t="shared" si="56"/>
        <v/>
      </c>
      <c r="V547" s="95"/>
      <c r="W547" s="95"/>
      <c r="X547" s="95"/>
      <c r="Y547" s="95"/>
      <c r="Z547" s="95"/>
      <c r="AA547" s="95" t="str">
        <f t="shared" si="54"/>
        <v>FRONTEL</v>
      </c>
    </row>
    <row r="548" spans="1:27" x14ac:dyDescent="0.2">
      <c r="A548" s="19">
        <f t="shared" si="52"/>
        <v>1</v>
      </c>
      <c r="B548" s="95">
        <f t="shared" si="53"/>
        <v>544</v>
      </c>
      <c r="C548" s="95" t="s">
        <v>10374</v>
      </c>
      <c r="D548" s="28" t="s">
        <v>545</v>
      </c>
      <c r="E548" s="95" t="s">
        <v>12551</v>
      </c>
      <c r="F548" s="182">
        <v>1</v>
      </c>
      <c r="G548" s="95" t="s">
        <v>7678</v>
      </c>
      <c r="H548" s="199">
        <f>VLOOKUP(G548,BARRAS!$C$5:$E$553,2,0)</f>
        <v>2089998180132</v>
      </c>
      <c r="I548" s="95">
        <v>0</v>
      </c>
      <c r="J548" s="204">
        <v>0</v>
      </c>
      <c r="K548" s="95">
        <v>0</v>
      </c>
      <c r="L548" s="95" t="s">
        <v>8423</v>
      </c>
      <c r="M548" s="95" t="s">
        <v>8423</v>
      </c>
      <c r="N548" s="95" t="s">
        <v>545</v>
      </c>
      <c r="O548" s="95" t="s">
        <v>7984</v>
      </c>
      <c r="P548" s="95"/>
      <c r="Q548" s="95"/>
      <c r="R548" s="95" t="str">
        <f>IF(L548="R",VLOOKUP(G548,BARRAS!$C$5:$E$233,3,0),IF(L548="L",VLOOKUP(G548,BARRAS!$C$5:$E$233,3,0),""))</f>
        <v/>
      </c>
      <c r="S548" s="95">
        <f t="shared" si="55"/>
        <v>0</v>
      </c>
      <c r="T548" s="95"/>
      <c r="U548" s="95" t="str">
        <f t="shared" si="56"/>
        <v/>
      </c>
      <c r="V548" s="95"/>
      <c r="W548" s="95"/>
      <c r="X548" s="95"/>
      <c r="Y548" s="95"/>
      <c r="Z548" s="95"/>
      <c r="AA548" s="95" t="str">
        <f t="shared" si="54"/>
        <v>FRONTEL</v>
      </c>
    </row>
    <row r="549" spans="1:27" x14ac:dyDescent="0.2">
      <c r="A549" s="19">
        <f t="shared" si="52"/>
        <v>1</v>
      </c>
      <c r="B549" s="95">
        <f t="shared" si="53"/>
        <v>545</v>
      </c>
      <c r="C549" s="95" t="s">
        <v>9326</v>
      </c>
      <c r="D549" s="28" t="s">
        <v>545</v>
      </c>
      <c r="E549" s="95" t="s">
        <v>12549</v>
      </c>
      <c r="F549" s="182">
        <v>1</v>
      </c>
      <c r="G549" s="95" t="s">
        <v>7678</v>
      </c>
      <c r="H549" s="199">
        <f>VLOOKUP(G549,BARRAS!$C$5:$E$553,2,0)</f>
        <v>2089998180132</v>
      </c>
      <c r="I549" s="95">
        <v>0</v>
      </c>
      <c r="J549" s="204">
        <v>0</v>
      </c>
      <c r="K549" s="95">
        <v>0</v>
      </c>
      <c r="L549" s="95" t="s">
        <v>8423</v>
      </c>
      <c r="M549" s="95" t="s">
        <v>8423</v>
      </c>
      <c r="N549" s="95" t="s">
        <v>545</v>
      </c>
      <c r="O549" s="95" t="s">
        <v>7984</v>
      </c>
      <c r="P549" s="95"/>
      <c r="Q549" s="95"/>
      <c r="R549" s="95" t="str">
        <f>IF(L549="R",VLOOKUP(G549,BARRAS!$C$5:$E$233,3,0),IF(L549="L",VLOOKUP(G549,BARRAS!$C$5:$E$233,3,0),""))</f>
        <v/>
      </c>
      <c r="S549" s="95">
        <f t="shared" si="55"/>
        <v>0</v>
      </c>
      <c r="T549" s="95"/>
      <c r="U549" s="95" t="str">
        <f t="shared" si="56"/>
        <v/>
      </c>
      <c r="V549" s="95"/>
      <c r="W549" s="95"/>
      <c r="X549" s="95"/>
      <c r="Y549" s="95"/>
      <c r="Z549" s="95">
        <v>0</v>
      </c>
      <c r="AA549" s="95" t="str">
        <f t="shared" si="54"/>
        <v>FRONTEL</v>
      </c>
    </row>
    <row r="550" spans="1:27" x14ac:dyDescent="0.2">
      <c r="A550" s="19">
        <f t="shared" si="52"/>
        <v>1</v>
      </c>
      <c r="B550" s="95">
        <f t="shared" si="53"/>
        <v>546</v>
      </c>
      <c r="C550" s="95" t="s">
        <v>9573</v>
      </c>
      <c r="D550" s="28" t="s">
        <v>545</v>
      </c>
      <c r="E550" s="95" t="s">
        <v>12549</v>
      </c>
      <c r="F550" s="182">
        <v>1</v>
      </c>
      <c r="G550" s="95" t="s">
        <v>7678</v>
      </c>
      <c r="H550" s="199">
        <f>VLOOKUP(G550,BARRAS!$C$5:$E$553,2,0)</f>
        <v>2089998180132</v>
      </c>
      <c r="I550" s="95">
        <v>0</v>
      </c>
      <c r="J550" s="204">
        <v>0</v>
      </c>
      <c r="K550" s="95">
        <v>0</v>
      </c>
      <c r="L550" s="95" t="s">
        <v>8423</v>
      </c>
      <c r="M550" s="95" t="s">
        <v>8423</v>
      </c>
      <c r="N550" s="95" t="s">
        <v>545</v>
      </c>
      <c r="O550" s="95" t="s">
        <v>7984</v>
      </c>
      <c r="P550" s="95"/>
      <c r="Q550" s="95"/>
      <c r="R550" s="95" t="str">
        <f>IF(L550="R",VLOOKUP(G550,BARRAS!$C$5:$E$233,3,0),IF(L550="L",VLOOKUP(G550,BARRAS!$C$5:$E$233,3,0),""))</f>
        <v/>
      </c>
      <c r="S550" s="95">
        <f t="shared" si="55"/>
        <v>0</v>
      </c>
      <c r="T550" s="95"/>
      <c r="U550" s="95" t="str">
        <f t="shared" si="56"/>
        <v/>
      </c>
      <c r="V550" s="95"/>
      <c r="W550" s="95"/>
      <c r="X550" s="95"/>
      <c r="Y550" s="95"/>
      <c r="Z550" s="95">
        <v>0</v>
      </c>
      <c r="AA550" s="95" t="str">
        <f t="shared" si="54"/>
        <v>FRONTEL</v>
      </c>
    </row>
    <row r="551" spans="1:27" x14ac:dyDescent="0.2">
      <c r="A551" s="19">
        <f t="shared" si="52"/>
        <v>1</v>
      </c>
      <c r="B551" s="95">
        <f t="shared" si="53"/>
        <v>547</v>
      </c>
      <c r="C551" s="95" t="s">
        <v>10375</v>
      </c>
      <c r="D551" s="28" t="s">
        <v>545</v>
      </c>
      <c r="E551" s="95" t="s">
        <v>12552</v>
      </c>
      <c r="F551" s="182">
        <v>1</v>
      </c>
      <c r="G551" s="95" t="s">
        <v>7678</v>
      </c>
      <c r="H551" s="199">
        <f>VLOOKUP(G551,BARRAS!$C$5:$E$553,2,0)</f>
        <v>2089998180132</v>
      </c>
      <c r="I551" s="95">
        <v>0</v>
      </c>
      <c r="J551" s="204">
        <v>0</v>
      </c>
      <c r="K551" s="95">
        <v>0</v>
      </c>
      <c r="L551" s="95" t="s">
        <v>8423</v>
      </c>
      <c r="M551" s="95" t="s">
        <v>8423</v>
      </c>
      <c r="N551" s="95" t="s">
        <v>545</v>
      </c>
      <c r="O551" s="95" t="s">
        <v>7984</v>
      </c>
      <c r="P551" s="95"/>
      <c r="Q551" s="95"/>
      <c r="R551" s="95" t="str">
        <f>IF(L551="R",VLOOKUP(G551,BARRAS!$C$5:$E$233,3,0),IF(L551="L",VLOOKUP(G551,BARRAS!$C$5:$E$233,3,0),""))</f>
        <v/>
      </c>
      <c r="S551" s="95">
        <f t="shared" si="55"/>
        <v>0</v>
      </c>
      <c r="T551" s="95"/>
      <c r="U551" s="95" t="str">
        <f t="shared" si="56"/>
        <v/>
      </c>
      <c r="V551" s="95"/>
      <c r="W551" s="95"/>
      <c r="X551" s="95"/>
      <c r="Y551" s="95"/>
      <c r="Z551" s="95"/>
      <c r="AA551" s="95" t="str">
        <f t="shared" si="54"/>
        <v>FRONTEL</v>
      </c>
    </row>
    <row r="552" spans="1:27" x14ac:dyDescent="0.2">
      <c r="A552" s="19">
        <f t="shared" si="52"/>
        <v>1</v>
      </c>
      <c r="B552" s="95">
        <f t="shared" si="53"/>
        <v>548</v>
      </c>
      <c r="C552" s="95" t="s">
        <v>12321</v>
      </c>
      <c r="D552" s="28" t="s">
        <v>8365</v>
      </c>
      <c r="E552" s="95" t="s">
        <v>12568</v>
      </c>
      <c r="F552" s="182">
        <v>1</v>
      </c>
      <c r="G552" s="95" t="s">
        <v>7678</v>
      </c>
      <c r="H552" s="199">
        <f>VLOOKUP(G552,BARRAS!$C$5:$E$553,2,0)</f>
        <v>2089998180132</v>
      </c>
      <c r="I552" s="95">
        <v>0</v>
      </c>
      <c r="J552" s="204">
        <v>0</v>
      </c>
      <c r="K552" s="95">
        <v>0</v>
      </c>
      <c r="L552" s="95" t="s">
        <v>8423</v>
      </c>
      <c r="M552" s="95" t="s">
        <v>8423</v>
      </c>
      <c r="N552" s="95" t="s">
        <v>8365</v>
      </c>
      <c r="O552" s="95" t="s">
        <v>8078</v>
      </c>
      <c r="P552" s="95"/>
      <c r="Q552" s="95"/>
      <c r="R552" s="95" t="str">
        <f>IF(L552="R",VLOOKUP(G552,BARRAS!$C$5:$E$233,3,0),IF(L552="L",VLOOKUP(G552,BARRAS!$C$5:$E$233,3,0),""))</f>
        <v/>
      </c>
      <c r="S552" s="95">
        <f t="shared" si="55"/>
        <v>0</v>
      </c>
      <c r="T552" s="95"/>
      <c r="U552" s="95" t="str">
        <f t="shared" si="56"/>
        <v/>
      </c>
      <c r="V552" s="95"/>
      <c r="W552" s="95"/>
      <c r="X552" s="95"/>
      <c r="Y552" s="95"/>
      <c r="Z552" s="95"/>
      <c r="AA552" s="95" t="str">
        <f t="shared" si="54"/>
        <v>COELCHA</v>
      </c>
    </row>
    <row r="553" spans="1:27" x14ac:dyDescent="0.2">
      <c r="A553" s="19">
        <f t="shared" si="52"/>
        <v>1</v>
      </c>
      <c r="B553" s="95">
        <f t="shared" si="53"/>
        <v>549</v>
      </c>
      <c r="C553" s="95" t="s">
        <v>10377</v>
      </c>
      <c r="D553" s="28" t="s">
        <v>545</v>
      </c>
      <c r="E553" s="95" t="s">
        <v>12555</v>
      </c>
      <c r="F553" s="182">
        <v>1</v>
      </c>
      <c r="G553" s="95" t="s">
        <v>7678</v>
      </c>
      <c r="H553" s="199">
        <f>VLOOKUP(G553,BARRAS!$C$5:$E$553,2,0)</f>
        <v>2089998180132</v>
      </c>
      <c r="I553" s="95">
        <v>0</v>
      </c>
      <c r="J553" s="204">
        <v>0</v>
      </c>
      <c r="K553" s="95">
        <v>0</v>
      </c>
      <c r="L553" s="95" t="s">
        <v>8423</v>
      </c>
      <c r="M553" s="95" t="s">
        <v>8423</v>
      </c>
      <c r="N553" s="28" t="s">
        <v>545</v>
      </c>
      <c r="O553" s="95" t="s">
        <v>7984</v>
      </c>
      <c r="P553" s="95"/>
      <c r="Q553" s="95"/>
      <c r="R553" s="95" t="str">
        <f>IF(L553="R",VLOOKUP(G553,BARRAS!$C$5:$E$233,3,0),IF(L553="L",VLOOKUP(G553,BARRAS!$C$5:$E$233,3,0),""))</f>
        <v/>
      </c>
      <c r="S553" s="95">
        <f t="shared" si="55"/>
        <v>0</v>
      </c>
      <c r="T553" s="95"/>
      <c r="U553" s="95" t="str">
        <f t="shared" si="56"/>
        <v/>
      </c>
      <c r="V553" s="95"/>
      <c r="W553" s="95"/>
      <c r="X553" s="95"/>
      <c r="Y553" s="95"/>
      <c r="Z553" s="95"/>
      <c r="AA553" s="95" t="str">
        <f t="shared" si="54"/>
        <v>FRONTEL</v>
      </c>
    </row>
    <row r="554" spans="1:27" x14ac:dyDescent="0.2">
      <c r="A554" s="19">
        <f t="shared" si="52"/>
        <v>1</v>
      </c>
      <c r="B554" s="95">
        <f t="shared" si="53"/>
        <v>550</v>
      </c>
      <c r="C554" s="95" t="s">
        <v>10378</v>
      </c>
      <c r="D554" s="28" t="s">
        <v>545</v>
      </c>
      <c r="E554" s="95" t="s">
        <v>12555</v>
      </c>
      <c r="F554" s="182">
        <v>1</v>
      </c>
      <c r="G554" s="95" t="s">
        <v>7678</v>
      </c>
      <c r="H554" s="199">
        <f>VLOOKUP(G554,BARRAS!$C$5:$E$553,2,0)</f>
        <v>2089998180132</v>
      </c>
      <c r="I554" s="95">
        <v>0</v>
      </c>
      <c r="J554" s="204">
        <v>0</v>
      </c>
      <c r="K554" s="95">
        <v>0</v>
      </c>
      <c r="L554" s="95" t="s">
        <v>8423</v>
      </c>
      <c r="M554" s="95" t="s">
        <v>8423</v>
      </c>
      <c r="N554" s="28" t="s">
        <v>545</v>
      </c>
      <c r="O554" s="95" t="s">
        <v>7984</v>
      </c>
      <c r="P554" s="95"/>
      <c r="Q554" s="95"/>
      <c r="R554" s="95" t="str">
        <f>IF(L554="R",VLOOKUP(G554,BARRAS!$C$5:$E$233,3,0),IF(L554="L",VLOOKUP(G554,BARRAS!$C$5:$E$233,3,0),""))</f>
        <v/>
      </c>
      <c r="S554" s="95">
        <f t="shared" si="55"/>
        <v>0</v>
      </c>
      <c r="T554" s="95"/>
      <c r="U554" s="95" t="str">
        <f t="shared" si="56"/>
        <v/>
      </c>
      <c r="V554" s="95"/>
      <c r="W554" s="95"/>
      <c r="X554" s="95"/>
      <c r="Y554" s="95"/>
      <c r="Z554" s="95"/>
      <c r="AA554" s="95" t="str">
        <f t="shared" si="54"/>
        <v>FRONTEL</v>
      </c>
    </row>
    <row r="555" spans="1:27" x14ac:dyDescent="0.2">
      <c r="A555" s="19">
        <f t="shared" si="52"/>
        <v>1</v>
      </c>
      <c r="B555" s="95">
        <f t="shared" si="53"/>
        <v>551</v>
      </c>
      <c r="C555" s="95" t="s">
        <v>10564</v>
      </c>
      <c r="D555" s="28" t="s">
        <v>545</v>
      </c>
      <c r="E555" s="95" t="s">
        <v>12556</v>
      </c>
      <c r="F555" s="182">
        <v>1</v>
      </c>
      <c r="G555" s="95" t="s">
        <v>7678</v>
      </c>
      <c r="H555" s="199">
        <f>VLOOKUP(G555,BARRAS!$C$5:$E$553,2,0)</f>
        <v>2089998180132</v>
      </c>
      <c r="I555" s="95">
        <v>0</v>
      </c>
      <c r="J555" s="204">
        <v>0</v>
      </c>
      <c r="K555" s="95">
        <v>0</v>
      </c>
      <c r="L555" s="95" t="s">
        <v>8423</v>
      </c>
      <c r="M555" s="95" t="s">
        <v>8423</v>
      </c>
      <c r="N555" s="28" t="s">
        <v>545</v>
      </c>
      <c r="O555" s="95" t="s">
        <v>7984</v>
      </c>
      <c r="P555" s="95"/>
      <c r="Q555" s="95"/>
      <c r="R555" s="95" t="str">
        <f>IF(L555="R",VLOOKUP(G555,BARRAS!$C$5:$E$233,3,0),IF(L555="L",VLOOKUP(G555,BARRAS!$C$5:$E$233,3,0),""))</f>
        <v/>
      </c>
      <c r="S555" s="95">
        <f t="shared" si="55"/>
        <v>0</v>
      </c>
      <c r="T555" s="95"/>
      <c r="U555" s="95" t="str">
        <f t="shared" si="56"/>
        <v/>
      </c>
      <c r="V555" s="95"/>
      <c r="W555" s="95"/>
      <c r="X555" s="95"/>
      <c r="Y555" s="95"/>
      <c r="Z555" s="95"/>
      <c r="AA555" s="95" t="str">
        <f t="shared" si="54"/>
        <v>FRONTEL</v>
      </c>
    </row>
    <row r="556" spans="1:27" x14ac:dyDescent="0.2">
      <c r="A556" s="19">
        <f t="shared" si="52"/>
        <v>1</v>
      </c>
      <c r="B556" s="95">
        <f t="shared" si="53"/>
        <v>552</v>
      </c>
      <c r="C556" s="95" t="s">
        <v>10379</v>
      </c>
      <c r="D556" s="28" t="s">
        <v>545</v>
      </c>
      <c r="E556" s="95" t="s">
        <v>12557</v>
      </c>
      <c r="F556" s="182">
        <v>1</v>
      </c>
      <c r="G556" s="95" t="s">
        <v>7678</v>
      </c>
      <c r="H556" s="199">
        <f>VLOOKUP(G556,BARRAS!$C$5:$E$553,2,0)</f>
        <v>2089998180132</v>
      </c>
      <c r="I556" s="95">
        <v>0</v>
      </c>
      <c r="J556" s="204">
        <v>0</v>
      </c>
      <c r="K556" s="95">
        <v>0</v>
      </c>
      <c r="L556" s="95" t="s">
        <v>8423</v>
      </c>
      <c r="M556" s="95" t="s">
        <v>8423</v>
      </c>
      <c r="N556" s="28" t="s">
        <v>545</v>
      </c>
      <c r="O556" s="95" t="s">
        <v>7984</v>
      </c>
      <c r="P556" s="95"/>
      <c r="Q556" s="95"/>
      <c r="R556" s="95" t="str">
        <f>IF(L556="R",VLOOKUP(G556,BARRAS!$C$5:$E$233,3,0),IF(L556="L",VLOOKUP(G556,BARRAS!$C$5:$E$233,3,0),""))</f>
        <v/>
      </c>
      <c r="S556" s="95">
        <f t="shared" si="55"/>
        <v>0</v>
      </c>
      <c r="T556" s="95"/>
      <c r="U556" s="95" t="str">
        <f t="shared" si="56"/>
        <v/>
      </c>
      <c r="V556" s="95"/>
      <c r="W556" s="95"/>
      <c r="X556" s="95"/>
      <c r="Y556" s="95"/>
      <c r="Z556" s="95"/>
      <c r="AA556" s="95" t="str">
        <f t="shared" si="54"/>
        <v>FRONTEL</v>
      </c>
    </row>
    <row r="557" spans="1:27" x14ac:dyDescent="0.2">
      <c r="A557" s="19">
        <f t="shared" si="52"/>
        <v>1</v>
      </c>
      <c r="B557" s="95">
        <f t="shared" si="53"/>
        <v>553</v>
      </c>
      <c r="C557" s="95" t="s">
        <v>10178</v>
      </c>
      <c r="D557" s="28" t="s">
        <v>8365</v>
      </c>
      <c r="E557" s="95" t="s">
        <v>12558</v>
      </c>
      <c r="F557" s="182">
        <v>1</v>
      </c>
      <c r="G557" s="95" t="s">
        <v>7678</v>
      </c>
      <c r="H557" s="199">
        <f>VLOOKUP(G557,BARRAS!$C$5:$E$553,2,0)</f>
        <v>2089998180132</v>
      </c>
      <c r="I557" s="95">
        <v>0</v>
      </c>
      <c r="J557" s="204">
        <v>0</v>
      </c>
      <c r="K557" s="95">
        <v>0</v>
      </c>
      <c r="L557" s="95" t="s">
        <v>8423</v>
      </c>
      <c r="M557" s="95" t="s">
        <v>8423</v>
      </c>
      <c r="N557" s="28" t="s">
        <v>8365</v>
      </c>
      <c r="O557" s="95" t="s">
        <v>7984</v>
      </c>
      <c r="P557" s="95"/>
      <c r="Q557" s="95"/>
      <c r="R557" s="95" t="str">
        <f>IF(L557="R",VLOOKUP(G557,BARRAS!$C$5:$E$233,3,0),IF(L557="L",VLOOKUP(G557,BARRAS!$C$5:$E$233,3,0),""))</f>
        <v/>
      </c>
      <c r="S557" s="95">
        <f t="shared" si="55"/>
        <v>0</v>
      </c>
      <c r="T557" s="95"/>
      <c r="U557" s="95" t="str">
        <f t="shared" si="56"/>
        <v/>
      </c>
      <c r="V557" s="95"/>
      <c r="W557" s="95"/>
      <c r="X557" s="95"/>
      <c r="Y557" s="95"/>
      <c r="Z557" s="95"/>
      <c r="AA557" s="95" t="str">
        <f t="shared" si="54"/>
        <v>FRONTEL</v>
      </c>
    </row>
    <row r="558" spans="1:27" x14ac:dyDescent="0.2">
      <c r="A558" s="19">
        <f t="shared" si="52"/>
        <v>1</v>
      </c>
      <c r="B558" s="95">
        <f t="shared" si="53"/>
        <v>554</v>
      </c>
      <c r="C558" s="95" t="s">
        <v>10635</v>
      </c>
      <c r="D558" s="28" t="s">
        <v>8365</v>
      </c>
      <c r="E558" s="95" t="s">
        <v>12559</v>
      </c>
      <c r="F558" s="182">
        <v>1</v>
      </c>
      <c r="G558" s="95" t="s">
        <v>7678</v>
      </c>
      <c r="H558" s="199">
        <f>VLOOKUP(G558,BARRAS!$C$5:$E$553,2,0)</f>
        <v>2089998180132</v>
      </c>
      <c r="I558" s="95">
        <v>0</v>
      </c>
      <c r="J558" s="204">
        <v>0</v>
      </c>
      <c r="K558" s="95">
        <v>0</v>
      </c>
      <c r="L558" s="95" t="s">
        <v>8423</v>
      </c>
      <c r="M558" s="95" t="s">
        <v>8423</v>
      </c>
      <c r="N558" s="28" t="s">
        <v>8365</v>
      </c>
      <c r="O558" s="95" t="s">
        <v>7984</v>
      </c>
      <c r="P558" s="95"/>
      <c r="Q558" s="95"/>
      <c r="R558" s="95" t="str">
        <f>IF(L558="R",VLOOKUP(G558,BARRAS!$C$5:$E$233,3,0),IF(L558="L",VLOOKUP(G558,BARRAS!$C$5:$E$233,3,0),""))</f>
        <v/>
      </c>
      <c r="S558" s="95">
        <f t="shared" si="55"/>
        <v>0</v>
      </c>
      <c r="T558" s="95"/>
      <c r="U558" s="95" t="str">
        <f t="shared" si="56"/>
        <v/>
      </c>
      <c r="V558" s="95"/>
      <c r="W558" s="95"/>
      <c r="X558" s="95"/>
      <c r="Y558" s="95"/>
      <c r="Z558" s="95"/>
      <c r="AA558" s="95" t="str">
        <f t="shared" si="54"/>
        <v>FRONTEL</v>
      </c>
    </row>
    <row r="559" spans="1:27" x14ac:dyDescent="0.2">
      <c r="A559" s="19">
        <f t="shared" si="52"/>
        <v>1</v>
      </c>
      <c r="B559" s="95">
        <f t="shared" si="53"/>
        <v>555</v>
      </c>
      <c r="C559" s="95" t="s">
        <v>8503</v>
      </c>
      <c r="D559" s="28" t="s">
        <v>8365</v>
      </c>
      <c r="E559" s="95" t="s">
        <v>12560</v>
      </c>
      <c r="F559" s="182">
        <v>1</v>
      </c>
      <c r="G559" s="95" t="s">
        <v>7678</v>
      </c>
      <c r="H559" s="199">
        <f>VLOOKUP(G559,BARRAS!$C$5:$E$553,2,0)</f>
        <v>2089998180132</v>
      </c>
      <c r="I559" s="95">
        <v>0</v>
      </c>
      <c r="J559" s="204">
        <v>0</v>
      </c>
      <c r="K559" s="95">
        <v>0</v>
      </c>
      <c r="L559" s="95" t="s">
        <v>8423</v>
      </c>
      <c r="M559" s="95" t="s">
        <v>8423</v>
      </c>
      <c r="N559" s="28" t="s">
        <v>8365</v>
      </c>
      <c r="O559" s="95" t="s">
        <v>7984</v>
      </c>
      <c r="P559" s="95" t="str">
        <f>IF(K559="R","R",IF(K559="L","L",""))</f>
        <v/>
      </c>
      <c r="Q559" s="95" t="str">
        <f>IF(L559="R","R",IF(L559="L","L",""))</f>
        <v/>
      </c>
      <c r="R559" s="95" t="str">
        <f>IF(L559="R",VLOOKUP(G559,BARRAS!$C$5:$E$233,3,0),IF(L559="L",VLOOKUP(G559,BARRAS!$C$5:$E$233,3,0),""))</f>
        <v/>
      </c>
      <c r="S559" s="95">
        <f t="shared" si="55"/>
        <v>0</v>
      </c>
      <c r="T559" s="95"/>
      <c r="U559" s="95" t="str">
        <f t="shared" si="56"/>
        <v/>
      </c>
      <c r="V559" s="95" t="s">
        <v>7984</v>
      </c>
      <c r="W559" s="95"/>
      <c r="X559" s="95" t="s">
        <v>8688</v>
      </c>
      <c r="Y559" s="95" t="str">
        <f>+IF(P559="","No","Sí")</f>
        <v>No</v>
      </c>
      <c r="Z559" s="95">
        <v>0</v>
      </c>
      <c r="AA559" s="95" t="str">
        <f t="shared" si="54"/>
        <v>FRONTEL</v>
      </c>
    </row>
    <row r="560" spans="1:27" x14ac:dyDescent="0.2">
      <c r="A560" s="19">
        <f t="shared" si="52"/>
        <v>1</v>
      </c>
      <c r="B560" s="95">
        <f t="shared" si="53"/>
        <v>556</v>
      </c>
      <c r="C560" s="95" t="s">
        <v>9574</v>
      </c>
      <c r="D560" s="28" t="s">
        <v>8365</v>
      </c>
      <c r="E560" s="95" t="s">
        <v>12560</v>
      </c>
      <c r="F560" s="182">
        <v>1</v>
      </c>
      <c r="G560" s="95" t="s">
        <v>7678</v>
      </c>
      <c r="H560" s="199">
        <f>VLOOKUP(G560,BARRAS!$C$5:$E$553,2,0)</f>
        <v>2089998180132</v>
      </c>
      <c r="I560" s="95">
        <v>0</v>
      </c>
      <c r="J560" s="204">
        <v>0</v>
      </c>
      <c r="K560" s="95">
        <v>0</v>
      </c>
      <c r="L560" s="95" t="s">
        <v>8423</v>
      </c>
      <c r="M560" s="95" t="s">
        <v>8423</v>
      </c>
      <c r="N560" s="28" t="s">
        <v>8365</v>
      </c>
      <c r="O560" s="95" t="s">
        <v>7984</v>
      </c>
      <c r="P560" s="95" t="str">
        <f>IF(K560="R","R",IF(K560="L","L",""))</f>
        <v/>
      </c>
      <c r="Q560" s="95" t="str">
        <f>IF(L560="R","R",IF(L560="L","L",""))</f>
        <v/>
      </c>
      <c r="R560" s="95" t="str">
        <f>IF(L560="R",VLOOKUP(G560,BARRAS!$C$5:$E$233,3,0),IF(L560="L",VLOOKUP(G560,BARRAS!$C$5:$E$233,3,0),""))</f>
        <v/>
      </c>
      <c r="S560" s="95">
        <f t="shared" si="55"/>
        <v>0</v>
      </c>
      <c r="T560" s="95"/>
      <c r="U560" s="95" t="str">
        <f t="shared" si="56"/>
        <v/>
      </c>
      <c r="V560" s="95" t="s">
        <v>7984</v>
      </c>
      <c r="W560" s="95"/>
      <c r="X560" s="95" t="s">
        <v>8688</v>
      </c>
      <c r="Y560" s="95" t="str">
        <f>+IF(P560="","No","Sí")</f>
        <v>No</v>
      </c>
      <c r="Z560" s="95">
        <v>0</v>
      </c>
      <c r="AA560" s="95" t="str">
        <f t="shared" si="54"/>
        <v>FRONTEL</v>
      </c>
    </row>
    <row r="561" spans="1:27" x14ac:dyDescent="0.2">
      <c r="A561" s="19">
        <f t="shared" si="52"/>
        <v>1</v>
      </c>
      <c r="B561" s="95">
        <f t="shared" si="53"/>
        <v>557</v>
      </c>
      <c r="C561" s="95" t="s">
        <v>10380</v>
      </c>
      <c r="D561" s="28" t="s">
        <v>545</v>
      </c>
      <c r="E561" s="95" t="s">
        <v>12561</v>
      </c>
      <c r="F561" s="182">
        <v>1</v>
      </c>
      <c r="G561" s="95" t="s">
        <v>7678</v>
      </c>
      <c r="H561" s="199">
        <f>VLOOKUP(G561,BARRAS!$C$5:$E$553,2,0)</f>
        <v>2089998180132</v>
      </c>
      <c r="I561" s="95">
        <v>0</v>
      </c>
      <c r="J561" s="204">
        <v>0</v>
      </c>
      <c r="K561" s="95">
        <v>0</v>
      </c>
      <c r="L561" s="95" t="s">
        <v>8423</v>
      </c>
      <c r="M561" s="95" t="s">
        <v>8423</v>
      </c>
      <c r="N561" s="28" t="s">
        <v>545</v>
      </c>
      <c r="O561" s="95" t="s">
        <v>7984</v>
      </c>
      <c r="P561" s="95"/>
      <c r="Q561" s="95"/>
      <c r="R561" s="95" t="str">
        <f>IF(L561="R",VLOOKUP(G561,BARRAS!$C$5:$E$233,3,0),IF(L561="L",VLOOKUP(G561,BARRAS!$C$5:$E$233,3,0),""))</f>
        <v/>
      </c>
      <c r="S561" s="95">
        <f t="shared" si="55"/>
        <v>0</v>
      </c>
      <c r="T561" s="95"/>
      <c r="U561" s="95" t="str">
        <f t="shared" si="56"/>
        <v/>
      </c>
      <c r="V561" s="95"/>
      <c r="W561" s="95"/>
      <c r="X561" s="95"/>
      <c r="Y561" s="95"/>
      <c r="Z561" s="95"/>
      <c r="AA561" s="95" t="str">
        <f t="shared" si="54"/>
        <v>FRONTEL</v>
      </c>
    </row>
    <row r="562" spans="1:27" x14ac:dyDescent="0.2">
      <c r="A562" s="19">
        <f t="shared" si="52"/>
        <v>1</v>
      </c>
      <c r="B562" s="95">
        <f t="shared" si="53"/>
        <v>558</v>
      </c>
      <c r="C562" s="95" t="s">
        <v>10383</v>
      </c>
      <c r="D562" s="28" t="s">
        <v>545</v>
      </c>
      <c r="E562" s="95" t="s">
        <v>12566</v>
      </c>
      <c r="F562" s="182">
        <v>1</v>
      </c>
      <c r="G562" s="95" t="s">
        <v>7678</v>
      </c>
      <c r="H562" s="199">
        <f>VLOOKUP(G562,BARRAS!$C$5:$E$553,2,0)</f>
        <v>2089998180132</v>
      </c>
      <c r="I562" s="95">
        <v>0</v>
      </c>
      <c r="J562" s="204">
        <v>0</v>
      </c>
      <c r="K562" s="95">
        <v>0</v>
      </c>
      <c r="L562" s="95" t="s">
        <v>8423</v>
      </c>
      <c r="M562" s="95" t="s">
        <v>8423</v>
      </c>
      <c r="N562" s="28" t="s">
        <v>545</v>
      </c>
      <c r="O562" s="95" t="s">
        <v>7984</v>
      </c>
      <c r="P562" s="95"/>
      <c r="Q562" s="95"/>
      <c r="R562" s="95" t="str">
        <f>IF(L562="R",VLOOKUP(G562,BARRAS!$C$5:$E$233,3,0),IF(L562="L",VLOOKUP(G562,BARRAS!$C$5:$E$233,3,0),""))</f>
        <v/>
      </c>
      <c r="S562" s="95">
        <f t="shared" si="55"/>
        <v>0</v>
      </c>
      <c r="T562" s="95"/>
      <c r="U562" s="95" t="str">
        <f t="shared" si="56"/>
        <v/>
      </c>
      <c r="V562" s="95"/>
      <c r="W562" s="95"/>
      <c r="X562" s="95"/>
      <c r="Y562" s="95"/>
      <c r="Z562" s="95"/>
      <c r="AA562" s="95" t="str">
        <f t="shared" si="54"/>
        <v>FRONTEL</v>
      </c>
    </row>
    <row r="563" spans="1:27" x14ac:dyDescent="0.2">
      <c r="A563" s="19">
        <f t="shared" si="52"/>
        <v>1</v>
      </c>
      <c r="B563" s="95">
        <f t="shared" si="53"/>
        <v>559</v>
      </c>
      <c r="C563" s="95" t="s">
        <v>10360</v>
      </c>
      <c r="D563" s="28" t="s">
        <v>545</v>
      </c>
      <c r="E563" s="95" t="s">
        <v>12550</v>
      </c>
      <c r="F563" s="182">
        <v>1</v>
      </c>
      <c r="G563" s="95" t="s">
        <v>7678</v>
      </c>
      <c r="H563" s="199">
        <f>VLOOKUP(G563,BARRAS!$C$5:$E$553,2,0)</f>
        <v>2089998180132</v>
      </c>
      <c r="I563" s="95">
        <v>0</v>
      </c>
      <c r="J563" s="204">
        <v>0</v>
      </c>
      <c r="K563" s="95">
        <v>0</v>
      </c>
      <c r="L563" s="95" t="s">
        <v>8423</v>
      </c>
      <c r="M563" s="95" t="s">
        <v>8423</v>
      </c>
      <c r="N563" s="28" t="s">
        <v>545</v>
      </c>
      <c r="O563" s="95" t="s">
        <v>7984</v>
      </c>
      <c r="P563" s="95"/>
      <c r="Q563" s="95"/>
      <c r="R563" s="95" t="str">
        <f>IF(L563="R",VLOOKUP(G563,BARRAS!$C$5:$E$233,3,0),IF(L563="L",VLOOKUP(G563,BARRAS!$C$5:$E$233,3,0),""))</f>
        <v/>
      </c>
      <c r="S563" s="95">
        <f t="shared" si="55"/>
        <v>0</v>
      </c>
      <c r="T563" s="95"/>
      <c r="U563" s="95" t="str">
        <f t="shared" si="56"/>
        <v/>
      </c>
      <c r="V563" s="95"/>
      <c r="W563" s="95"/>
      <c r="X563" s="95"/>
      <c r="Y563" s="95"/>
      <c r="Z563" s="95"/>
      <c r="AA563" s="95" t="str">
        <f t="shared" si="54"/>
        <v>FRONTEL</v>
      </c>
    </row>
    <row r="564" spans="1:27" x14ac:dyDescent="0.2">
      <c r="A564" s="19">
        <f t="shared" si="52"/>
        <v>1</v>
      </c>
      <c r="B564" s="95">
        <f t="shared" si="53"/>
        <v>560</v>
      </c>
      <c r="C564" s="95" t="s">
        <v>10361</v>
      </c>
      <c r="D564" s="28" t="s">
        <v>545</v>
      </c>
      <c r="E564" s="95" t="s">
        <v>12550</v>
      </c>
      <c r="F564" s="182">
        <v>1</v>
      </c>
      <c r="G564" s="95" t="s">
        <v>7678</v>
      </c>
      <c r="H564" s="199">
        <f>VLOOKUP(G564,BARRAS!$C$5:$E$553,2,0)</f>
        <v>2089998180132</v>
      </c>
      <c r="I564" s="95">
        <v>0</v>
      </c>
      <c r="J564" s="204">
        <v>0</v>
      </c>
      <c r="K564" s="95">
        <v>0</v>
      </c>
      <c r="L564" s="95" t="s">
        <v>8423</v>
      </c>
      <c r="M564" s="95" t="s">
        <v>8423</v>
      </c>
      <c r="N564" s="28" t="s">
        <v>545</v>
      </c>
      <c r="O564" s="95" t="s">
        <v>7984</v>
      </c>
      <c r="P564" s="95"/>
      <c r="Q564" s="95"/>
      <c r="R564" s="95" t="str">
        <f>IF(L564="R",VLOOKUP(G564,BARRAS!$C$5:$E$233,3,0),IF(L564="L",VLOOKUP(G564,BARRAS!$C$5:$E$233,3,0),""))</f>
        <v/>
      </c>
      <c r="S564" s="95">
        <f t="shared" si="55"/>
        <v>0</v>
      </c>
      <c r="T564" s="95"/>
      <c r="U564" s="95" t="str">
        <f t="shared" si="56"/>
        <v/>
      </c>
      <c r="V564" s="95"/>
      <c r="W564" s="95"/>
      <c r="X564" s="95"/>
      <c r="Y564" s="95"/>
      <c r="Z564" s="95"/>
      <c r="AA564" s="95" t="str">
        <f t="shared" si="54"/>
        <v>FRONTEL</v>
      </c>
    </row>
    <row r="565" spans="1:27" x14ac:dyDescent="0.2">
      <c r="A565" s="19">
        <f t="shared" si="52"/>
        <v>1</v>
      </c>
      <c r="B565" s="95">
        <f t="shared" si="53"/>
        <v>561</v>
      </c>
      <c r="C565" s="95" t="s">
        <v>10362</v>
      </c>
      <c r="D565" s="28" t="s">
        <v>545</v>
      </c>
      <c r="E565" s="95" t="s">
        <v>12550</v>
      </c>
      <c r="F565" s="182">
        <v>1</v>
      </c>
      <c r="G565" s="95" t="s">
        <v>7678</v>
      </c>
      <c r="H565" s="199">
        <f>VLOOKUP(G565,BARRAS!$C$5:$E$553,2,0)</f>
        <v>2089998180132</v>
      </c>
      <c r="I565" s="95">
        <v>0</v>
      </c>
      <c r="J565" s="204">
        <v>0</v>
      </c>
      <c r="K565" s="95">
        <v>0</v>
      </c>
      <c r="L565" s="95" t="s">
        <v>8423</v>
      </c>
      <c r="M565" s="95" t="s">
        <v>8423</v>
      </c>
      <c r="N565" s="28" t="s">
        <v>545</v>
      </c>
      <c r="O565" s="95" t="s">
        <v>7984</v>
      </c>
      <c r="P565" s="95"/>
      <c r="Q565" s="95"/>
      <c r="R565" s="95" t="str">
        <f>IF(L565="R",VLOOKUP(G565,BARRAS!$C$5:$E$233,3,0),IF(L565="L",VLOOKUP(G565,BARRAS!$C$5:$E$233,3,0),""))</f>
        <v/>
      </c>
      <c r="S565" s="95">
        <f t="shared" si="55"/>
        <v>0</v>
      </c>
      <c r="T565" s="95"/>
      <c r="U565" s="95" t="str">
        <f t="shared" si="56"/>
        <v/>
      </c>
      <c r="V565" s="95"/>
      <c r="W565" s="95"/>
      <c r="X565" s="95"/>
      <c r="Y565" s="95"/>
      <c r="Z565" s="95"/>
      <c r="AA565" s="95" t="str">
        <f t="shared" si="54"/>
        <v>FRONTEL</v>
      </c>
    </row>
    <row r="566" spans="1:27" x14ac:dyDescent="0.2">
      <c r="A566" s="19">
        <f t="shared" si="52"/>
        <v>1</v>
      </c>
      <c r="B566" s="95">
        <f t="shared" si="53"/>
        <v>562</v>
      </c>
      <c r="C566" s="95" t="s">
        <v>10363</v>
      </c>
      <c r="D566" s="28" t="s">
        <v>545</v>
      </c>
      <c r="E566" s="95" t="s">
        <v>12550</v>
      </c>
      <c r="F566" s="182">
        <v>1</v>
      </c>
      <c r="G566" s="95" t="s">
        <v>7678</v>
      </c>
      <c r="H566" s="199">
        <f>VLOOKUP(G566,BARRAS!$C$5:$E$553,2,0)</f>
        <v>2089998180132</v>
      </c>
      <c r="I566" s="95">
        <v>0</v>
      </c>
      <c r="J566" s="204">
        <v>0</v>
      </c>
      <c r="K566" s="95">
        <v>0</v>
      </c>
      <c r="L566" s="95" t="s">
        <v>8423</v>
      </c>
      <c r="M566" s="95" t="s">
        <v>8423</v>
      </c>
      <c r="N566" s="28" t="s">
        <v>545</v>
      </c>
      <c r="O566" s="95" t="s">
        <v>7984</v>
      </c>
      <c r="P566" s="95"/>
      <c r="Q566" s="95"/>
      <c r="R566" s="95" t="str">
        <f>IF(L566="R",VLOOKUP(G566,BARRAS!$C$5:$E$233,3,0),IF(L566="L",VLOOKUP(G566,BARRAS!$C$5:$E$233,3,0),""))</f>
        <v/>
      </c>
      <c r="S566" s="95">
        <f t="shared" si="55"/>
        <v>0</v>
      </c>
      <c r="T566" s="95"/>
      <c r="U566" s="95" t="str">
        <f t="shared" si="56"/>
        <v/>
      </c>
      <c r="V566" s="95"/>
      <c r="W566" s="95"/>
      <c r="X566" s="95"/>
      <c r="Y566" s="95"/>
      <c r="Z566" s="95"/>
      <c r="AA566" s="95" t="str">
        <f t="shared" si="54"/>
        <v>FRONTEL</v>
      </c>
    </row>
    <row r="567" spans="1:27" x14ac:dyDescent="0.2">
      <c r="A567" s="19">
        <f t="shared" si="52"/>
        <v>1</v>
      </c>
      <c r="B567" s="95">
        <f t="shared" si="53"/>
        <v>563</v>
      </c>
      <c r="C567" s="95" t="s">
        <v>10364</v>
      </c>
      <c r="D567" s="28" t="s">
        <v>545</v>
      </c>
      <c r="E567" s="95" t="s">
        <v>12550</v>
      </c>
      <c r="F567" s="182">
        <v>1</v>
      </c>
      <c r="G567" s="95" t="s">
        <v>7678</v>
      </c>
      <c r="H567" s="199">
        <f>VLOOKUP(G567,BARRAS!$C$5:$E$553,2,0)</f>
        <v>2089998180132</v>
      </c>
      <c r="I567" s="95">
        <v>0</v>
      </c>
      <c r="J567" s="204">
        <v>0</v>
      </c>
      <c r="K567" s="95">
        <v>0</v>
      </c>
      <c r="L567" s="95" t="s">
        <v>8423</v>
      </c>
      <c r="M567" s="95" t="s">
        <v>8423</v>
      </c>
      <c r="N567" s="28" t="s">
        <v>545</v>
      </c>
      <c r="O567" s="95" t="s">
        <v>7984</v>
      </c>
      <c r="P567" s="95"/>
      <c r="Q567" s="95"/>
      <c r="R567" s="95" t="str">
        <f>IF(L567="R",VLOOKUP(G567,BARRAS!$C$5:$E$233,3,0),IF(L567="L",VLOOKUP(G567,BARRAS!$C$5:$E$233,3,0),""))</f>
        <v/>
      </c>
      <c r="S567" s="95">
        <f t="shared" si="55"/>
        <v>0</v>
      </c>
      <c r="T567" s="95"/>
      <c r="U567" s="95" t="str">
        <f t="shared" si="56"/>
        <v/>
      </c>
      <c r="V567" s="95"/>
      <c r="W567" s="95"/>
      <c r="X567" s="95"/>
      <c r="Y567" s="95"/>
      <c r="Z567" s="95"/>
      <c r="AA567" s="95" t="str">
        <f t="shared" si="54"/>
        <v>FRONTEL</v>
      </c>
    </row>
    <row r="568" spans="1:27" x14ac:dyDescent="0.2">
      <c r="A568" s="19">
        <f t="shared" si="52"/>
        <v>1</v>
      </c>
      <c r="B568" s="95">
        <f t="shared" si="53"/>
        <v>564</v>
      </c>
      <c r="C568" s="95" t="s">
        <v>10365</v>
      </c>
      <c r="D568" s="28" t="s">
        <v>545</v>
      </c>
      <c r="E568" s="95" t="s">
        <v>12550</v>
      </c>
      <c r="F568" s="182">
        <v>1</v>
      </c>
      <c r="G568" s="95" t="s">
        <v>7678</v>
      </c>
      <c r="H568" s="199">
        <f>VLOOKUP(G568,BARRAS!$C$5:$E$553,2,0)</f>
        <v>2089998180132</v>
      </c>
      <c r="I568" s="95">
        <v>0</v>
      </c>
      <c r="J568" s="204">
        <v>0</v>
      </c>
      <c r="K568" s="95">
        <v>0</v>
      </c>
      <c r="L568" s="95" t="s">
        <v>8423</v>
      </c>
      <c r="M568" s="95" t="s">
        <v>8423</v>
      </c>
      <c r="N568" s="28" t="s">
        <v>545</v>
      </c>
      <c r="O568" s="95" t="s">
        <v>7984</v>
      </c>
      <c r="P568" s="95"/>
      <c r="Q568" s="95"/>
      <c r="R568" s="95" t="str">
        <f>IF(L568="R",VLOOKUP(G568,BARRAS!$C$5:$E$233,3,0),IF(L568="L",VLOOKUP(G568,BARRAS!$C$5:$E$233,3,0),""))</f>
        <v/>
      </c>
      <c r="S568" s="95">
        <f t="shared" si="55"/>
        <v>0</v>
      </c>
      <c r="T568" s="95"/>
      <c r="U568" s="95" t="str">
        <f t="shared" si="56"/>
        <v/>
      </c>
      <c r="V568" s="95"/>
      <c r="W568" s="95"/>
      <c r="X568" s="95"/>
      <c r="Y568" s="95"/>
      <c r="Z568" s="95"/>
      <c r="AA568" s="95" t="str">
        <f t="shared" si="54"/>
        <v>FRONTEL</v>
      </c>
    </row>
    <row r="569" spans="1:27" x14ac:dyDescent="0.2">
      <c r="A569" s="19">
        <f t="shared" si="52"/>
        <v>1</v>
      </c>
      <c r="B569" s="95">
        <f t="shared" si="53"/>
        <v>565</v>
      </c>
      <c r="C569" s="95" t="s">
        <v>10366</v>
      </c>
      <c r="D569" s="28" t="s">
        <v>545</v>
      </c>
      <c r="E569" s="95" t="s">
        <v>12550</v>
      </c>
      <c r="F569" s="182">
        <v>1</v>
      </c>
      <c r="G569" s="95" t="s">
        <v>7678</v>
      </c>
      <c r="H569" s="199">
        <f>VLOOKUP(G569,BARRAS!$C$5:$E$553,2,0)</f>
        <v>2089998180132</v>
      </c>
      <c r="I569" s="95">
        <v>0</v>
      </c>
      <c r="J569" s="204">
        <v>0</v>
      </c>
      <c r="K569" s="95">
        <v>0</v>
      </c>
      <c r="L569" s="95" t="s">
        <v>8423</v>
      </c>
      <c r="M569" s="95" t="s">
        <v>8423</v>
      </c>
      <c r="N569" s="28" t="s">
        <v>545</v>
      </c>
      <c r="O569" s="95" t="s">
        <v>7984</v>
      </c>
      <c r="P569" s="95"/>
      <c r="Q569" s="95"/>
      <c r="R569" s="95" t="str">
        <f>IF(L569="R",VLOOKUP(G569,BARRAS!$C$5:$E$233,3,0),IF(L569="L",VLOOKUP(G569,BARRAS!$C$5:$E$233,3,0),""))</f>
        <v/>
      </c>
      <c r="S569" s="95">
        <f t="shared" si="55"/>
        <v>0</v>
      </c>
      <c r="T569" s="95"/>
      <c r="U569" s="95" t="str">
        <f t="shared" si="56"/>
        <v/>
      </c>
      <c r="V569" s="95"/>
      <c r="W569" s="95"/>
      <c r="X569" s="95"/>
      <c r="Y569" s="95"/>
      <c r="Z569" s="95"/>
      <c r="AA569" s="95" t="str">
        <f t="shared" si="54"/>
        <v>FRONTEL</v>
      </c>
    </row>
    <row r="570" spans="1:27" x14ac:dyDescent="0.2">
      <c r="A570" s="19">
        <f t="shared" si="52"/>
        <v>1</v>
      </c>
      <c r="B570" s="95">
        <f t="shared" si="53"/>
        <v>566</v>
      </c>
      <c r="C570" s="95" t="s">
        <v>10367</v>
      </c>
      <c r="D570" s="28" t="s">
        <v>545</v>
      </c>
      <c r="E570" s="95" t="s">
        <v>12550</v>
      </c>
      <c r="F570" s="182">
        <v>1</v>
      </c>
      <c r="G570" s="95" t="s">
        <v>7678</v>
      </c>
      <c r="H570" s="199">
        <f>VLOOKUP(G570,BARRAS!$C$5:$E$553,2,0)</f>
        <v>2089998180132</v>
      </c>
      <c r="I570" s="95">
        <v>0</v>
      </c>
      <c r="J570" s="204">
        <v>0</v>
      </c>
      <c r="K570" s="95">
        <v>0</v>
      </c>
      <c r="L570" s="95" t="s">
        <v>8423</v>
      </c>
      <c r="M570" s="95" t="s">
        <v>8423</v>
      </c>
      <c r="N570" s="28" t="s">
        <v>545</v>
      </c>
      <c r="O570" s="95" t="s">
        <v>7984</v>
      </c>
      <c r="P570" s="95"/>
      <c r="Q570" s="95"/>
      <c r="R570" s="95" t="str">
        <f>IF(L570="R",VLOOKUP(G570,BARRAS!$C$5:$E$233,3,0),IF(L570="L",VLOOKUP(G570,BARRAS!$C$5:$E$233,3,0),""))</f>
        <v/>
      </c>
      <c r="S570" s="95">
        <f t="shared" si="55"/>
        <v>0</v>
      </c>
      <c r="T570" s="95"/>
      <c r="U570" s="95" t="str">
        <f t="shared" si="56"/>
        <v/>
      </c>
      <c r="V570" s="95"/>
      <c r="W570" s="95"/>
      <c r="X570" s="95"/>
      <c r="Y570" s="95"/>
      <c r="Z570" s="95"/>
      <c r="AA570" s="95" t="str">
        <f t="shared" si="54"/>
        <v>FRONTEL</v>
      </c>
    </row>
    <row r="571" spans="1:27" x14ac:dyDescent="0.2">
      <c r="A571" s="19">
        <f t="shared" si="52"/>
        <v>1</v>
      </c>
      <c r="B571" s="95">
        <f t="shared" si="53"/>
        <v>567</v>
      </c>
      <c r="C571" s="95" t="s">
        <v>10381</v>
      </c>
      <c r="D571" s="28" t="s">
        <v>545</v>
      </c>
      <c r="E571" s="95" t="s">
        <v>12562</v>
      </c>
      <c r="F571" s="182">
        <v>1</v>
      </c>
      <c r="G571" s="95" t="s">
        <v>7678</v>
      </c>
      <c r="H571" s="199">
        <f>VLOOKUP(G571,BARRAS!$C$5:$E$553,2,0)</f>
        <v>2089998180132</v>
      </c>
      <c r="I571" s="95">
        <v>0</v>
      </c>
      <c r="J571" s="204">
        <v>0</v>
      </c>
      <c r="K571" s="95">
        <v>0</v>
      </c>
      <c r="L571" s="95" t="s">
        <v>8423</v>
      </c>
      <c r="M571" s="95" t="s">
        <v>8423</v>
      </c>
      <c r="N571" s="28" t="s">
        <v>545</v>
      </c>
      <c r="O571" s="95" t="s">
        <v>7984</v>
      </c>
      <c r="P571" s="95"/>
      <c r="Q571" s="95"/>
      <c r="R571" s="95" t="str">
        <f>IF(L571="R",VLOOKUP(G571,BARRAS!$C$5:$E$233,3,0),IF(L571="L",VLOOKUP(G571,BARRAS!$C$5:$E$233,3,0),""))</f>
        <v/>
      </c>
      <c r="S571" s="95">
        <f t="shared" si="55"/>
        <v>0</v>
      </c>
      <c r="T571" s="95"/>
      <c r="U571" s="95" t="str">
        <f t="shared" si="56"/>
        <v/>
      </c>
      <c r="V571" s="95"/>
      <c r="W571" s="95"/>
      <c r="X571" s="95"/>
      <c r="Y571" s="95"/>
      <c r="Z571" s="95"/>
      <c r="AA571" s="95" t="str">
        <f t="shared" si="54"/>
        <v>FRONTEL</v>
      </c>
    </row>
    <row r="572" spans="1:27" x14ac:dyDescent="0.2">
      <c r="A572" s="19">
        <f t="shared" si="52"/>
        <v>1</v>
      </c>
      <c r="B572" s="95">
        <f t="shared" si="53"/>
        <v>568</v>
      </c>
      <c r="C572" s="95" t="s">
        <v>10382</v>
      </c>
      <c r="D572" s="28" t="s">
        <v>545</v>
      </c>
      <c r="E572" s="95" t="s">
        <v>12565</v>
      </c>
      <c r="F572" s="182">
        <v>1</v>
      </c>
      <c r="G572" s="95" t="s">
        <v>7678</v>
      </c>
      <c r="H572" s="199">
        <f>VLOOKUP(G572,BARRAS!$C$5:$E$553,2,0)</f>
        <v>2089998180132</v>
      </c>
      <c r="I572" s="95">
        <v>0</v>
      </c>
      <c r="J572" s="204">
        <v>0</v>
      </c>
      <c r="K572" s="95">
        <v>0</v>
      </c>
      <c r="L572" s="95" t="s">
        <v>8423</v>
      </c>
      <c r="M572" s="95" t="s">
        <v>8423</v>
      </c>
      <c r="N572" s="28" t="s">
        <v>545</v>
      </c>
      <c r="O572" s="95" t="s">
        <v>7984</v>
      </c>
      <c r="P572" s="95"/>
      <c r="Q572" s="95"/>
      <c r="R572" s="95" t="str">
        <f>IF(L572="R",VLOOKUP(G572,BARRAS!$C$5:$E$233,3,0),IF(L572="L",VLOOKUP(G572,BARRAS!$C$5:$E$233,3,0),""))</f>
        <v/>
      </c>
      <c r="S572" s="95">
        <f t="shared" si="55"/>
        <v>0</v>
      </c>
      <c r="T572" s="95"/>
      <c r="U572" s="95" t="str">
        <f t="shared" si="56"/>
        <v/>
      </c>
      <c r="V572" s="95"/>
      <c r="W572" s="95"/>
      <c r="X572" s="95"/>
      <c r="Y572" s="95"/>
      <c r="Z572" s="95"/>
      <c r="AA572" s="95" t="str">
        <f t="shared" si="54"/>
        <v>FRONTEL</v>
      </c>
    </row>
    <row r="573" spans="1:27" x14ac:dyDescent="0.2">
      <c r="A573" s="19">
        <f t="shared" si="52"/>
        <v>1</v>
      </c>
      <c r="B573" s="95">
        <f t="shared" si="53"/>
        <v>569</v>
      </c>
      <c r="C573" s="95" t="s">
        <v>10376</v>
      </c>
      <c r="D573" s="28" t="s">
        <v>545</v>
      </c>
      <c r="E573" s="95" t="s">
        <v>12553</v>
      </c>
      <c r="F573" s="182">
        <v>1</v>
      </c>
      <c r="G573" s="95" t="s">
        <v>7678</v>
      </c>
      <c r="H573" s="199">
        <f>VLOOKUP(G573,BARRAS!$C$5:$E$553,2,0)</f>
        <v>2089998180132</v>
      </c>
      <c r="I573" s="95">
        <v>0</v>
      </c>
      <c r="J573" s="204">
        <v>0</v>
      </c>
      <c r="K573" s="95">
        <v>0</v>
      </c>
      <c r="L573" s="95" t="s">
        <v>8423</v>
      </c>
      <c r="M573" s="95" t="s">
        <v>8423</v>
      </c>
      <c r="N573" s="28" t="s">
        <v>545</v>
      </c>
      <c r="O573" s="95" t="s">
        <v>7984</v>
      </c>
      <c r="P573" s="95"/>
      <c r="Q573" s="95"/>
      <c r="R573" s="95" t="str">
        <f>IF(L573="R",VLOOKUP(G573,BARRAS!$C$5:$E$233,3,0),IF(L573="L",VLOOKUP(G573,BARRAS!$C$5:$E$233,3,0),""))</f>
        <v/>
      </c>
      <c r="S573" s="95">
        <f t="shared" si="55"/>
        <v>0</v>
      </c>
      <c r="T573" s="95"/>
      <c r="U573" s="95" t="str">
        <f t="shared" si="56"/>
        <v/>
      </c>
      <c r="V573" s="95"/>
      <c r="W573" s="95"/>
      <c r="X573" s="95"/>
      <c r="Y573" s="95"/>
      <c r="Z573" s="95"/>
      <c r="AA573" s="95" t="str">
        <f t="shared" si="54"/>
        <v>FRONTEL</v>
      </c>
    </row>
    <row r="574" spans="1:27" x14ac:dyDescent="0.2">
      <c r="A574" s="19">
        <f t="shared" si="52"/>
        <v>1</v>
      </c>
      <c r="B574" s="95">
        <f t="shared" si="53"/>
        <v>570</v>
      </c>
      <c r="C574" s="95" t="s">
        <v>12082</v>
      </c>
      <c r="D574" s="28" t="s">
        <v>545</v>
      </c>
      <c r="E574" s="95" t="s">
        <v>12563</v>
      </c>
      <c r="F574" s="182">
        <v>1</v>
      </c>
      <c r="G574" s="95" t="s">
        <v>7678</v>
      </c>
      <c r="H574" s="199">
        <f>VLOOKUP(G574,BARRAS!$C$5:$E$553,2,0)</f>
        <v>2089998180132</v>
      </c>
      <c r="I574" s="95">
        <v>0</v>
      </c>
      <c r="J574" s="204">
        <v>0</v>
      </c>
      <c r="K574" s="95">
        <v>0</v>
      </c>
      <c r="L574" s="95" t="s">
        <v>8423</v>
      </c>
      <c r="M574" s="95" t="s">
        <v>8423</v>
      </c>
      <c r="N574" s="28" t="s">
        <v>545</v>
      </c>
      <c r="O574" s="95" t="s">
        <v>7984</v>
      </c>
      <c r="P574" s="95"/>
      <c r="Q574" s="95"/>
      <c r="R574" s="95" t="str">
        <f>IF(L574="R",VLOOKUP(G574,BARRAS!$C$5:$E$233,3,0),IF(L574="L",VLOOKUP(G574,BARRAS!$C$5:$E$233,3,0),""))</f>
        <v/>
      </c>
      <c r="S574" s="95">
        <f t="shared" si="55"/>
        <v>0</v>
      </c>
      <c r="T574" s="95"/>
      <c r="U574" s="95" t="str">
        <f t="shared" si="56"/>
        <v/>
      </c>
      <c r="V574" s="95"/>
      <c r="W574" s="95"/>
      <c r="X574" s="95"/>
      <c r="Y574" s="95"/>
      <c r="Z574" s="95"/>
      <c r="AA574" s="95" t="str">
        <f t="shared" si="54"/>
        <v>FRONTEL</v>
      </c>
    </row>
    <row r="575" spans="1:27" x14ac:dyDescent="0.2">
      <c r="A575" s="19">
        <f t="shared" si="52"/>
        <v>1</v>
      </c>
      <c r="B575" s="95">
        <f t="shared" si="53"/>
        <v>571</v>
      </c>
      <c r="C575" s="95" t="s">
        <v>9325</v>
      </c>
      <c r="D575" s="28" t="s">
        <v>545</v>
      </c>
      <c r="E575" s="95" t="s">
        <v>12564</v>
      </c>
      <c r="F575" s="182">
        <v>1</v>
      </c>
      <c r="G575" s="95" t="s">
        <v>7678</v>
      </c>
      <c r="H575" s="199">
        <f>VLOOKUP(G575,BARRAS!$C$5:$E$553,2,0)</f>
        <v>2089998180132</v>
      </c>
      <c r="I575" s="95">
        <v>0</v>
      </c>
      <c r="J575" s="204">
        <v>0</v>
      </c>
      <c r="K575" s="95">
        <v>0</v>
      </c>
      <c r="L575" s="95" t="s">
        <v>8423</v>
      </c>
      <c r="M575" s="95" t="s">
        <v>8423</v>
      </c>
      <c r="N575" s="28" t="s">
        <v>545</v>
      </c>
      <c r="O575" s="95" t="s">
        <v>7984</v>
      </c>
      <c r="P575" s="95"/>
      <c r="Q575" s="95"/>
      <c r="R575" s="95" t="str">
        <f>IF(L575="R",VLOOKUP(G575,BARRAS!$C$5:$E$233,3,0),IF(L575="L",VLOOKUP(G575,BARRAS!$C$5:$E$233,3,0),""))</f>
        <v/>
      </c>
      <c r="S575" s="95">
        <f t="shared" si="55"/>
        <v>0</v>
      </c>
      <c r="T575" s="95"/>
      <c r="U575" s="95" t="str">
        <f t="shared" si="56"/>
        <v/>
      </c>
      <c r="V575" s="95"/>
      <c r="W575" s="95"/>
      <c r="X575" s="95"/>
      <c r="Y575" s="95"/>
      <c r="Z575" s="95">
        <v>0</v>
      </c>
      <c r="AA575" s="95" t="str">
        <f t="shared" si="54"/>
        <v>FRONTEL</v>
      </c>
    </row>
    <row r="576" spans="1:27" x14ac:dyDescent="0.2">
      <c r="A576" s="19">
        <f t="shared" si="52"/>
        <v>1</v>
      </c>
      <c r="B576" s="95">
        <f t="shared" si="53"/>
        <v>572</v>
      </c>
      <c r="C576" s="95" t="s">
        <v>9575</v>
      </c>
      <c r="D576" s="28" t="s">
        <v>545</v>
      </c>
      <c r="E576" s="95" t="s">
        <v>12564</v>
      </c>
      <c r="F576" s="182">
        <v>1</v>
      </c>
      <c r="G576" s="95" t="s">
        <v>7678</v>
      </c>
      <c r="H576" s="199">
        <f>VLOOKUP(G576,BARRAS!$C$5:$E$553,2,0)</f>
        <v>2089998180132</v>
      </c>
      <c r="I576" s="95">
        <v>0</v>
      </c>
      <c r="J576" s="204">
        <v>0</v>
      </c>
      <c r="K576" s="95">
        <v>0</v>
      </c>
      <c r="L576" s="95" t="s">
        <v>8423</v>
      </c>
      <c r="M576" s="95" t="s">
        <v>8423</v>
      </c>
      <c r="N576" s="28" t="s">
        <v>545</v>
      </c>
      <c r="O576" s="95" t="s">
        <v>7984</v>
      </c>
      <c r="P576" s="95"/>
      <c r="Q576" s="95"/>
      <c r="R576" s="95" t="str">
        <f>IF(L576="R",VLOOKUP(G576,BARRAS!$C$5:$E$233,3,0),IF(L576="L",VLOOKUP(G576,BARRAS!$C$5:$E$233,3,0),""))</f>
        <v/>
      </c>
      <c r="S576" s="95">
        <f t="shared" si="55"/>
        <v>0</v>
      </c>
      <c r="T576" s="95"/>
      <c r="U576" s="95" t="str">
        <f t="shared" si="56"/>
        <v/>
      </c>
      <c r="V576" s="95"/>
      <c r="W576" s="95"/>
      <c r="X576" s="95"/>
      <c r="Y576" s="95"/>
      <c r="Z576" s="95">
        <v>0</v>
      </c>
      <c r="AA576" s="95" t="str">
        <f t="shared" si="54"/>
        <v>FRONTEL</v>
      </c>
    </row>
    <row r="577" spans="1:27" x14ac:dyDescent="0.2">
      <c r="A577" s="19">
        <f t="shared" si="52"/>
        <v>1</v>
      </c>
      <c r="B577" s="95">
        <f t="shared" si="53"/>
        <v>573</v>
      </c>
      <c r="C577" s="95" t="s">
        <v>9576</v>
      </c>
      <c r="D577" s="28" t="s">
        <v>545</v>
      </c>
      <c r="E577" s="95" t="s">
        <v>12564</v>
      </c>
      <c r="F577" s="182">
        <v>1</v>
      </c>
      <c r="G577" s="95" t="s">
        <v>7678</v>
      </c>
      <c r="H577" s="199">
        <f>VLOOKUP(G577,BARRAS!$C$5:$E$553,2,0)</f>
        <v>2089998180132</v>
      </c>
      <c r="I577" s="95">
        <v>0</v>
      </c>
      <c r="J577" s="204">
        <v>0</v>
      </c>
      <c r="K577" s="95">
        <v>0</v>
      </c>
      <c r="L577" s="95" t="s">
        <v>8423</v>
      </c>
      <c r="M577" s="95" t="s">
        <v>8423</v>
      </c>
      <c r="N577" s="28" t="s">
        <v>545</v>
      </c>
      <c r="O577" s="95" t="s">
        <v>7984</v>
      </c>
      <c r="P577" s="95"/>
      <c r="Q577" s="95"/>
      <c r="R577" s="95" t="str">
        <f>IF(L577="R",VLOOKUP(G577,BARRAS!$C$5:$E$233,3,0),IF(L577="L",VLOOKUP(G577,BARRAS!$C$5:$E$233,3,0),""))</f>
        <v/>
      </c>
      <c r="S577" s="95">
        <f t="shared" si="55"/>
        <v>0</v>
      </c>
      <c r="T577" s="95"/>
      <c r="U577" s="95" t="str">
        <f t="shared" si="56"/>
        <v/>
      </c>
      <c r="V577" s="95"/>
      <c r="W577" s="95"/>
      <c r="X577" s="95"/>
      <c r="Y577" s="95"/>
      <c r="Z577" s="95">
        <v>0</v>
      </c>
      <c r="AA577" s="95" t="str">
        <f t="shared" si="54"/>
        <v>FRONTEL</v>
      </c>
    </row>
    <row r="578" spans="1:27" x14ac:dyDescent="0.2">
      <c r="A578" s="19">
        <f t="shared" si="52"/>
        <v>1</v>
      </c>
      <c r="B578" s="95">
        <f t="shared" si="53"/>
        <v>574</v>
      </c>
      <c r="C578" s="95" t="s">
        <v>9529</v>
      </c>
      <c r="D578" s="28" t="s">
        <v>545</v>
      </c>
      <c r="E578" s="95" t="s">
        <v>12547</v>
      </c>
      <c r="F578" s="182">
        <v>1</v>
      </c>
      <c r="G578" s="95" t="s">
        <v>7678</v>
      </c>
      <c r="H578" s="199">
        <f>VLOOKUP(G578,BARRAS!$C$5:$E$553,2,0)</f>
        <v>2089998180132</v>
      </c>
      <c r="I578" s="95">
        <v>0</v>
      </c>
      <c r="J578" s="204">
        <v>0</v>
      </c>
      <c r="K578" s="95">
        <v>0</v>
      </c>
      <c r="L578" s="95" t="s">
        <v>8423</v>
      </c>
      <c r="M578" s="95" t="s">
        <v>8423</v>
      </c>
      <c r="N578" s="28" t="s">
        <v>545</v>
      </c>
      <c r="O578" s="95" t="s">
        <v>7984</v>
      </c>
      <c r="P578" s="95"/>
      <c r="Q578" s="95"/>
      <c r="R578" s="95" t="str">
        <f>IF(L578="R",VLOOKUP(G578,BARRAS!$C$5:$E$233,3,0),IF(L578="L",VLOOKUP(G578,BARRAS!$C$5:$E$233,3,0),""))</f>
        <v/>
      </c>
      <c r="S578" s="95">
        <f t="shared" si="55"/>
        <v>0</v>
      </c>
      <c r="T578" s="95"/>
      <c r="U578" s="95" t="str">
        <f t="shared" si="56"/>
        <v/>
      </c>
      <c r="V578" s="95"/>
      <c r="W578" s="95"/>
      <c r="X578" s="95"/>
      <c r="Y578" s="95"/>
      <c r="Z578" s="95">
        <v>0</v>
      </c>
      <c r="AA578" s="95" t="str">
        <f t="shared" si="54"/>
        <v>FRONTEL</v>
      </c>
    </row>
    <row r="579" spans="1:27" x14ac:dyDescent="0.2">
      <c r="A579" s="19">
        <f t="shared" si="52"/>
        <v>1</v>
      </c>
      <c r="B579" s="95">
        <f t="shared" si="53"/>
        <v>575</v>
      </c>
      <c r="C579" s="95" t="s">
        <v>10384</v>
      </c>
      <c r="D579" s="28" t="s">
        <v>545</v>
      </c>
      <c r="E579" s="95" t="s">
        <v>12567</v>
      </c>
      <c r="F579" s="182">
        <v>1</v>
      </c>
      <c r="G579" s="95" t="s">
        <v>7678</v>
      </c>
      <c r="H579" s="199">
        <f>VLOOKUP(G579,BARRAS!$C$5:$E$553,2,0)</f>
        <v>2089998180132</v>
      </c>
      <c r="I579" s="95">
        <v>0</v>
      </c>
      <c r="J579" s="204">
        <v>0</v>
      </c>
      <c r="K579" s="95">
        <v>0</v>
      </c>
      <c r="L579" s="95" t="s">
        <v>8423</v>
      </c>
      <c r="M579" s="95" t="s">
        <v>8423</v>
      </c>
      <c r="N579" s="28" t="s">
        <v>545</v>
      </c>
      <c r="O579" s="95" t="s">
        <v>7984</v>
      </c>
      <c r="P579" s="95"/>
      <c r="Q579" s="95"/>
      <c r="R579" s="95" t="str">
        <f>IF(L579="R",VLOOKUP(G579,BARRAS!$C$5:$E$233,3,0),IF(L579="L",VLOOKUP(G579,BARRAS!$C$5:$E$233,3,0),""))</f>
        <v/>
      </c>
      <c r="S579" s="95">
        <f t="shared" si="55"/>
        <v>0</v>
      </c>
      <c r="T579" s="95"/>
      <c r="U579" s="95" t="str">
        <f t="shared" si="56"/>
        <v/>
      </c>
      <c r="V579" s="95"/>
      <c r="W579" s="95"/>
      <c r="X579" s="95"/>
      <c r="Y579" s="95"/>
      <c r="Z579" s="95"/>
      <c r="AA579" s="95" t="str">
        <f t="shared" si="54"/>
        <v>FRONTEL</v>
      </c>
    </row>
    <row r="580" spans="1:27" x14ac:dyDescent="0.2">
      <c r="A580" s="19">
        <f t="shared" si="52"/>
        <v>1</v>
      </c>
      <c r="B580" s="95">
        <f t="shared" si="53"/>
        <v>576</v>
      </c>
      <c r="C580" s="95" t="s">
        <v>13198</v>
      </c>
      <c r="D580" s="28" t="s">
        <v>545</v>
      </c>
      <c r="E580" s="95" t="s">
        <v>13199</v>
      </c>
      <c r="F580" s="182">
        <v>1</v>
      </c>
      <c r="G580" s="95" t="s">
        <v>7678</v>
      </c>
      <c r="H580" s="199">
        <f>VLOOKUP(G580,BARRAS!$C$5:$E$553,2,0)</f>
        <v>2089998180132</v>
      </c>
      <c r="I580" s="95">
        <v>0</v>
      </c>
      <c r="J580" s="204">
        <v>0</v>
      </c>
      <c r="K580" s="95">
        <v>0</v>
      </c>
      <c r="L580" s="95" t="s">
        <v>8423</v>
      </c>
      <c r="M580" s="95" t="s">
        <v>8423</v>
      </c>
      <c r="N580" s="28" t="s">
        <v>545</v>
      </c>
      <c r="O580" s="95" t="s">
        <v>7984</v>
      </c>
      <c r="P580" s="95"/>
      <c r="Q580" s="95"/>
      <c r="R580" s="95"/>
      <c r="S580" s="95">
        <f t="shared" si="55"/>
        <v>0</v>
      </c>
      <c r="T580" s="95"/>
      <c r="U580" s="95" t="str">
        <f t="shared" si="56"/>
        <v/>
      </c>
      <c r="V580" s="95"/>
      <c r="W580" s="95"/>
      <c r="X580" s="95"/>
      <c r="Y580" s="95"/>
      <c r="Z580" s="95"/>
      <c r="AA580" s="95" t="str">
        <f t="shared" si="54"/>
        <v>FRONTEL</v>
      </c>
    </row>
    <row r="581" spans="1:27" x14ac:dyDescent="0.2">
      <c r="A581" s="19">
        <f t="shared" ref="A581:A644" si="57">+COUNTIF($C:$C,C581)</f>
        <v>1</v>
      </c>
      <c r="B581" s="95">
        <f t="shared" si="53"/>
        <v>577</v>
      </c>
      <c r="C581" s="95" t="s">
        <v>13333</v>
      </c>
      <c r="D581" s="28" t="s">
        <v>12122</v>
      </c>
      <c r="E581" s="95" t="s">
        <v>13334</v>
      </c>
      <c r="F581" s="182">
        <v>1</v>
      </c>
      <c r="G581" s="95" t="s">
        <v>7678</v>
      </c>
      <c r="H581" s="199">
        <f>VLOOKUP(G581,BARRAS!$C$5:$E$553,2,0)</f>
        <v>2089998180132</v>
      </c>
      <c r="I581" s="95">
        <v>0</v>
      </c>
      <c r="J581" s="204">
        <v>0</v>
      </c>
      <c r="K581" s="95">
        <v>0</v>
      </c>
      <c r="L581" s="95" t="s">
        <v>8423</v>
      </c>
      <c r="M581" s="95" t="s">
        <v>8423</v>
      </c>
      <c r="N581" s="28" t="s">
        <v>12122</v>
      </c>
      <c r="O581" s="95" t="s">
        <v>7984</v>
      </c>
      <c r="P581" s="95"/>
      <c r="Q581" s="95"/>
      <c r="R581" s="95"/>
      <c r="S581" s="95">
        <f t="shared" si="55"/>
        <v>0</v>
      </c>
      <c r="T581" s="95"/>
      <c r="U581" s="95" t="str">
        <f t="shared" si="56"/>
        <v/>
      </c>
      <c r="V581" s="95"/>
      <c r="W581" s="95"/>
      <c r="X581" s="95"/>
      <c r="Y581" s="95"/>
      <c r="Z581" s="95"/>
      <c r="AA581" s="95" t="str">
        <f t="shared" si="54"/>
        <v>FRONTEL</v>
      </c>
    </row>
    <row r="582" spans="1:27" x14ac:dyDescent="0.2">
      <c r="A582" s="19">
        <f t="shared" si="57"/>
        <v>1</v>
      </c>
      <c r="B582" s="95">
        <f t="shared" si="53"/>
        <v>578</v>
      </c>
      <c r="C582" s="95" t="s">
        <v>13903</v>
      </c>
      <c r="D582" s="28" t="s">
        <v>545</v>
      </c>
      <c r="E582" s="95" t="s">
        <v>13904</v>
      </c>
      <c r="F582" s="182">
        <v>1</v>
      </c>
      <c r="G582" s="95" t="s">
        <v>7678</v>
      </c>
      <c r="H582" s="199">
        <f>VLOOKUP(G582,BARRAS!$C$5:$E$553,2,0)</f>
        <v>2089998180132</v>
      </c>
      <c r="I582" s="95">
        <v>0</v>
      </c>
      <c r="J582" s="204">
        <v>0</v>
      </c>
      <c r="K582" s="95">
        <v>0</v>
      </c>
      <c r="L582" s="95" t="s">
        <v>8423</v>
      </c>
      <c r="M582" s="95" t="s">
        <v>8423</v>
      </c>
      <c r="N582" s="28" t="s">
        <v>545</v>
      </c>
      <c r="O582" s="95" t="s">
        <v>7984</v>
      </c>
      <c r="P582" s="95"/>
      <c r="Q582" s="95"/>
      <c r="R582" s="95"/>
      <c r="S582" s="95">
        <f t="shared" si="55"/>
        <v>0</v>
      </c>
      <c r="T582" s="95"/>
      <c r="U582" s="95" t="str">
        <f t="shared" si="56"/>
        <v/>
      </c>
      <c r="V582" s="95"/>
      <c r="W582" s="95"/>
      <c r="X582" s="95"/>
      <c r="Y582" s="95"/>
      <c r="Z582" s="95"/>
      <c r="AA582" s="95" t="str">
        <f t="shared" si="54"/>
        <v>FRONTEL</v>
      </c>
    </row>
    <row r="583" spans="1:27" x14ac:dyDescent="0.2">
      <c r="A583" s="230">
        <f t="shared" si="57"/>
        <v>1</v>
      </c>
      <c r="B583" s="95">
        <f t="shared" si="53"/>
        <v>579</v>
      </c>
      <c r="C583" s="95" t="s">
        <v>14582</v>
      </c>
      <c r="D583" s="28" t="s">
        <v>8365</v>
      </c>
      <c r="E583" s="95" t="s">
        <v>14583</v>
      </c>
      <c r="F583" s="182">
        <v>1</v>
      </c>
      <c r="G583" s="95" t="s">
        <v>7678</v>
      </c>
      <c r="H583" s="199">
        <f>VLOOKUP(G583,BARRAS!$C$5:$E$553,2,0)</f>
        <v>2089998180132</v>
      </c>
      <c r="I583" s="95">
        <v>0</v>
      </c>
      <c r="J583" s="204">
        <v>0</v>
      </c>
      <c r="K583" s="95">
        <v>0</v>
      </c>
      <c r="L583" s="95" t="s">
        <v>8423</v>
      </c>
      <c r="M583" s="95" t="s">
        <v>8423</v>
      </c>
      <c r="N583" s="28" t="s">
        <v>8365</v>
      </c>
      <c r="O583" s="28" t="s">
        <v>7984</v>
      </c>
      <c r="P583" s="95"/>
      <c r="Q583" s="95"/>
      <c r="R583" s="95"/>
      <c r="S583" s="95">
        <f t="shared" si="55"/>
        <v>0</v>
      </c>
      <c r="T583" s="95"/>
      <c r="U583" s="95"/>
      <c r="V583" s="95"/>
      <c r="W583" s="95"/>
      <c r="X583" s="95"/>
      <c r="Y583" s="95"/>
      <c r="Z583" s="95"/>
      <c r="AA583" s="95" t="str">
        <f t="shared" si="54"/>
        <v>FRONTEL</v>
      </c>
    </row>
    <row r="584" spans="1:27" x14ac:dyDescent="0.2">
      <c r="A584" s="230">
        <f t="shared" si="57"/>
        <v>1</v>
      </c>
      <c r="B584" s="95">
        <f t="shared" si="53"/>
        <v>580</v>
      </c>
      <c r="C584" s="95" t="s">
        <v>14649</v>
      </c>
      <c r="D584" s="28" t="s">
        <v>8365</v>
      </c>
      <c r="E584" s="95" t="s">
        <v>14631</v>
      </c>
      <c r="F584" s="182">
        <v>1</v>
      </c>
      <c r="G584" s="95" t="s">
        <v>7678</v>
      </c>
      <c r="H584" s="199">
        <f>VLOOKUP(G584,BARRAS!$C$5:$E$553,2,0)</f>
        <v>2089998180132</v>
      </c>
      <c r="I584" s="95">
        <v>0</v>
      </c>
      <c r="J584" s="204">
        <v>0</v>
      </c>
      <c r="K584" s="95">
        <v>0</v>
      </c>
      <c r="L584" s="95" t="s">
        <v>8423</v>
      </c>
      <c r="M584" s="95" t="s">
        <v>8423</v>
      </c>
      <c r="N584" s="28" t="s">
        <v>8365</v>
      </c>
      <c r="O584" s="28" t="s">
        <v>7984</v>
      </c>
      <c r="P584" s="95"/>
      <c r="Q584" s="95"/>
      <c r="R584" s="95"/>
      <c r="S584" s="95">
        <f t="shared" si="55"/>
        <v>0</v>
      </c>
      <c r="T584" s="95"/>
      <c r="U584" s="95"/>
      <c r="V584" s="95"/>
      <c r="W584" s="95"/>
      <c r="X584" s="95"/>
      <c r="Y584" s="95"/>
      <c r="Z584" s="95"/>
      <c r="AA584" s="95" t="str">
        <f t="shared" si="54"/>
        <v>FRONTEL</v>
      </c>
    </row>
    <row r="585" spans="1:27" x14ac:dyDescent="0.2">
      <c r="A585" s="19">
        <f t="shared" si="57"/>
        <v>1</v>
      </c>
      <c r="B585" s="95">
        <f t="shared" ref="B585:B648" si="58">B584+1</f>
        <v>581</v>
      </c>
      <c r="C585" s="95" t="s">
        <v>8072</v>
      </c>
      <c r="D585" s="28" t="s">
        <v>8075</v>
      </c>
      <c r="E585" s="95" t="s">
        <v>8078</v>
      </c>
      <c r="F585" s="182">
        <v>1</v>
      </c>
      <c r="G585" s="95" t="s">
        <v>7678</v>
      </c>
      <c r="H585" s="199">
        <f>VLOOKUP(G585,BARRAS!$C$5:$E$553,2,0)</f>
        <v>2089998180132</v>
      </c>
      <c r="I585" s="95">
        <v>0</v>
      </c>
      <c r="J585" s="223">
        <v>1</v>
      </c>
      <c r="K585" s="95">
        <v>0</v>
      </c>
      <c r="L585" s="95" t="s">
        <v>489</v>
      </c>
      <c r="M585" s="95" t="s">
        <v>489</v>
      </c>
      <c r="N585" s="95" t="s">
        <v>9178</v>
      </c>
      <c r="O585" s="95"/>
      <c r="P585" s="95" t="s">
        <v>8078</v>
      </c>
      <c r="Q585" s="95" t="str">
        <f t="shared" ref="Q585:Q590" si="59">IF(L585="R","R",IF(L585="L","L",""))</f>
        <v>R</v>
      </c>
      <c r="R585" s="95" t="str">
        <f>IF(L585="R",VLOOKUP(G585,BARRAS!$C$5:$E$233,3,0),IF(L585="L",VLOOKUP(G585,BARRAS!$C$5:$E$233,3,0),""))</f>
        <v>S4</v>
      </c>
      <c r="S585" s="95">
        <f t="shared" si="55"/>
        <v>0</v>
      </c>
      <c r="T585" s="95"/>
      <c r="U585" s="95" t="str">
        <f t="shared" si="56"/>
        <v/>
      </c>
      <c r="V585" s="95">
        <v>0</v>
      </c>
      <c r="W585" s="95"/>
      <c r="X585" s="95"/>
      <c r="Y585" s="95" t="str">
        <f t="shared" ref="Y585:Y590" si="60">+IF(P585="","No","Sí")</f>
        <v>Sí</v>
      </c>
      <c r="Z585" s="95">
        <v>0</v>
      </c>
      <c r="AA585" s="95" t="str">
        <f t="shared" si="54"/>
        <v>COELCHA</v>
      </c>
    </row>
    <row r="586" spans="1:27" x14ac:dyDescent="0.2">
      <c r="A586" s="19">
        <f t="shared" si="57"/>
        <v>1</v>
      </c>
      <c r="B586" s="95">
        <f t="shared" si="58"/>
        <v>582</v>
      </c>
      <c r="C586" s="95" t="s">
        <v>8073</v>
      </c>
      <c r="D586" s="28" t="s">
        <v>8076</v>
      </c>
      <c r="E586" s="95" t="s">
        <v>8078</v>
      </c>
      <c r="F586" s="182">
        <v>1</v>
      </c>
      <c r="G586" s="95" t="s">
        <v>7678</v>
      </c>
      <c r="H586" s="199">
        <f>VLOOKUP(G586,BARRAS!$C$5:$E$553,2,0)</f>
        <v>2089998180132</v>
      </c>
      <c r="I586" s="95">
        <v>0</v>
      </c>
      <c r="J586" s="223">
        <v>1</v>
      </c>
      <c r="K586" s="95">
        <v>0</v>
      </c>
      <c r="L586" s="95" t="s">
        <v>489</v>
      </c>
      <c r="M586" s="95" t="s">
        <v>489</v>
      </c>
      <c r="N586" s="95" t="s">
        <v>9178</v>
      </c>
      <c r="O586" s="95"/>
      <c r="P586" s="95" t="s">
        <v>8078</v>
      </c>
      <c r="Q586" s="95" t="str">
        <f t="shared" si="59"/>
        <v>R</v>
      </c>
      <c r="R586" s="95" t="str">
        <f>IF(L586="R",VLOOKUP(G586,BARRAS!$C$5:$E$233,3,0),IF(L586="L",VLOOKUP(G586,BARRAS!$C$5:$E$233,3,0),""))</f>
        <v>S4</v>
      </c>
      <c r="S586" s="95">
        <f t="shared" si="55"/>
        <v>0</v>
      </c>
      <c r="T586" s="95"/>
      <c r="U586" s="95" t="str">
        <f t="shared" si="56"/>
        <v/>
      </c>
      <c r="V586" s="95">
        <v>0</v>
      </c>
      <c r="W586" s="95"/>
      <c r="X586" s="95"/>
      <c r="Y586" s="95" t="str">
        <f t="shared" si="60"/>
        <v>Sí</v>
      </c>
      <c r="Z586" s="95">
        <v>0</v>
      </c>
      <c r="AA586" s="95" t="str">
        <f t="shared" si="54"/>
        <v>COELCHA</v>
      </c>
    </row>
    <row r="587" spans="1:27" x14ac:dyDescent="0.2">
      <c r="A587" s="19">
        <f t="shared" si="57"/>
        <v>1</v>
      </c>
      <c r="B587" s="95">
        <f t="shared" si="58"/>
        <v>583</v>
      </c>
      <c r="C587" s="95" t="s">
        <v>8074</v>
      </c>
      <c r="D587" s="28" t="s">
        <v>8077</v>
      </c>
      <c r="E587" s="95" t="s">
        <v>8078</v>
      </c>
      <c r="F587" s="182">
        <v>1</v>
      </c>
      <c r="G587" s="95" t="s">
        <v>7678</v>
      </c>
      <c r="H587" s="199">
        <f>VLOOKUP(G587,BARRAS!$C$5:$E$553,2,0)</f>
        <v>2089998180132</v>
      </c>
      <c r="I587" s="95">
        <v>0</v>
      </c>
      <c r="J587" s="223">
        <v>1</v>
      </c>
      <c r="K587" s="95">
        <v>0</v>
      </c>
      <c r="L587" s="95" t="s">
        <v>489</v>
      </c>
      <c r="M587" s="95" t="s">
        <v>489</v>
      </c>
      <c r="N587" s="95" t="s">
        <v>9178</v>
      </c>
      <c r="O587" s="95"/>
      <c r="P587" s="95" t="s">
        <v>8078</v>
      </c>
      <c r="Q587" s="95" t="str">
        <f t="shared" si="59"/>
        <v>R</v>
      </c>
      <c r="R587" s="95" t="str">
        <f>IF(L587="R",VLOOKUP(G587,BARRAS!$C$5:$E$233,3,0),IF(L587="L",VLOOKUP(G587,BARRAS!$C$5:$E$233,3,0),""))</f>
        <v>S4</v>
      </c>
      <c r="S587" s="95">
        <f t="shared" si="55"/>
        <v>0</v>
      </c>
      <c r="T587" s="95"/>
      <c r="U587" s="95" t="str">
        <f t="shared" si="56"/>
        <v/>
      </c>
      <c r="V587" s="95">
        <v>0</v>
      </c>
      <c r="W587" s="95"/>
      <c r="X587" s="95"/>
      <c r="Y587" s="95" t="str">
        <f t="shared" si="60"/>
        <v>Sí</v>
      </c>
      <c r="Z587" s="95">
        <v>0</v>
      </c>
      <c r="AA587" s="95" t="str">
        <f t="shared" si="54"/>
        <v>COELCHA</v>
      </c>
    </row>
    <row r="588" spans="1:27" x14ac:dyDescent="0.2">
      <c r="A588" s="19">
        <f t="shared" si="57"/>
        <v>1</v>
      </c>
      <c r="B588" s="95">
        <f t="shared" si="58"/>
        <v>584</v>
      </c>
      <c r="C588" s="95" t="s">
        <v>8057</v>
      </c>
      <c r="D588" s="28" t="s">
        <v>7985</v>
      </c>
      <c r="E588" s="95" t="s">
        <v>7984</v>
      </c>
      <c r="F588" s="182">
        <v>1</v>
      </c>
      <c r="G588" s="95" t="s">
        <v>7678</v>
      </c>
      <c r="H588" s="199">
        <f>VLOOKUP(G588,BARRAS!$C$5:$E$553,2,0)</f>
        <v>2089998180132</v>
      </c>
      <c r="I588" s="95">
        <v>0</v>
      </c>
      <c r="J588" s="223">
        <v>1</v>
      </c>
      <c r="K588" s="95">
        <v>0</v>
      </c>
      <c r="L588" s="95" t="s">
        <v>489</v>
      </c>
      <c r="M588" s="95" t="s">
        <v>489</v>
      </c>
      <c r="N588" s="95" t="s">
        <v>9178</v>
      </c>
      <c r="O588" s="95"/>
      <c r="P588" s="95" t="s">
        <v>7984</v>
      </c>
      <c r="Q588" s="95" t="str">
        <f t="shared" si="59"/>
        <v>R</v>
      </c>
      <c r="R588" s="95" t="str">
        <f>IF(L588="R",VLOOKUP(G588,BARRAS!$C$5:$E$233,3,0),IF(L588="L",VLOOKUP(G588,BARRAS!$C$5:$E$233,3,0),""))</f>
        <v>S4</v>
      </c>
      <c r="S588" s="95">
        <f t="shared" si="55"/>
        <v>0</v>
      </c>
      <c r="T588" s="95"/>
      <c r="U588" s="95" t="str">
        <f t="shared" si="56"/>
        <v/>
      </c>
      <c r="V588" s="95">
        <v>0</v>
      </c>
      <c r="W588" s="95"/>
      <c r="X588" s="95"/>
      <c r="Y588" s="95" t="str">
        <f t="shared" si="60"/>
        <v>Sí</v>
      </c>
      <c r="Z588" s="95">
        <v>0</v>
      </c>
      <c r="AA588" s="95" t="str">
        <f t="shared" ref="AA588:AA650" si="61">IF(OR(N588="Dx",N588="No_informado"),P588,O588)</f>
        <v>FRONTEL</v>
      </c>
    </row>
    <row r="589" spans="1:27" x14ac:dyDescent="0.2">
      <c r="A589" s="19">
        <f t="shared" si="57"/>
        <v>1</v>
      </c>
      <c r="B589" s="95">
        <f t="shared" si="58"/>
        <v>585</v>
      </c>
      <c r="C589" s="95" t="s">
        <v>8058</v>
      </c>
      <c r="D589" s="28" t="s">
        <v>7986</v>
      </c>
      <c r="E589" s="95" t="s">
        <v>7984</v>
      </c>
      <c r="F589" s="182">
        <v>1</v>
      </c>
      <c r="G589" s="95" t="s">
        <v>7678</v>
      </c>
      <c r="H589" s="199">
        <f>VLOOKUP(G589,BARRAS!$C$5:$E$553,2,0)</f>
        <v>2089998180132</v>
      </c>
      <c r="I589" s="95">
        <v>0</v>
      </c>
      <c r="J589" s="223">
        <v>1</v>
      </c>
      <c r="K589" s="95">
        <v>0</v>
      </c>
      <c r="L589" s="95" t="s">
        <v>489</v>
      </c>
      <c r="M589" s="95" t="s">
        <v>489</v>
      </c>
      <c r="N589" s="95" t="s">
        <v>9178</v>
      </c>
      <c r="O589" s="95"/>
      <c r="P589" s="95" t="s">
        <v>7984</v>
      </c>
      <c r="Q589" s="95" t="str">
        <f t="shared" si="59"/>
        <v>R</v>
      </c>
      <c r="R589" s="95" t="str">
        <f>IF(L589="R",VLOOKUP(G589,BARRAS!$C$5:$E$233,3,0),IF(L589="L",VLOOKUP(G589,BARRAS!$C$5:$E$233,3,0),""))</f>
        <v>S4</v>
      </c>
      <c r="S589" s="95">
        <f t="shared" si="55"/>
        <v>0</v>
      </c>
      <c r="T589" s="95"/>
      <c r="U589" s="95" t="str">
        <f t="shared" si="56"/>
        <v/>
      </c>
      <c r="V589" s="95">
        <v>0</v>
      </c>
      <c r="W589" s="95"/>
      <c r="X589" s="95"/>
      <c r="Y589" s="95" t="str">
        <f t="shared" si="60"/>
        <v>Sí</v>
      </c>
      <c r="Z589" s="95">
        <v>0</v>
      </c>
      <c r="AA589" s="95" t="str">
        <f t="shared" si="61"/>
        <v>FRONTEL</v>
      </c>
    </row>
    <row r="590" spans="1:27" x14ac:dyDescent="0.2">
      <c r="A590" s="19">
        <f t="shared" si="57"/>
        <v>1</v>
      </c>
      <c r="B590" s="95">
        <f t="shared" si="58"/>
        <v>586</v>
      </c>
      <c r="C590" s="95" t="s">
        <v>8059</v>
      </c>
      <c r="D590" s="28" t="s">
        <v>7987</v>
      </c>
      <c r="E590" s="95" t="s">
        <v>7984</v>
      </c>
      <c r="F590" s="182">
        <v>1</v>
      </c>
      <c r="G590" s="95" t="s">
        <v>7678</v>
      </c>
      <c r="H590" s="199">
        <f>VLOOKUP(G590,BARRAS!$C$5:$E$553,2,0)</f>
        <v>2089998180132</v>
      </c>
      <c r="I590" s="95">
        <v>0</v>
      </c>
      <c r="J590" s="223">
        <v>1</v>
      </c>
      <c r="K590" s="95">
        <v>0</v>
      </c>
      <c r="L590" s="95" t="s">
        <v>489</v>
      </c>
      <c r="M590" s="95" t="s">
        <v>489</v>
      </c>
      <c r="N590" s="95" t="s">
        <v>9178</v>
      </c>
      <c r="O590" s="95"/>
      <c r="P590" s="95" t="s">
        <v>7984</v>
      </c>
      <c r="Q590" s="95" t="str">
        <f t="shared" si="59"/>
        <v>R</v>
      </c>
      <c r="R590" s="95" t="str">
        <f>IF(L590="R",VLOOKUP(G590,BARRAS!$C$5:$E$233,3,0),IF(L590="L",VLOOKUP(G590,BARRAS!$C$5:$E$233,3,0),""))</f>
        <v>S4</v>
      </c>
      <c r="S590" s="95">
        <f t="shared" ref="S590:S653" si="62">IF(RIGHT(LEFT(E590,6),4)="PMGD",1,IF(RIGHT(LEFT(E590,6),4)="PMG_",1,0))</f>
        <v>0</v>
      </c>
      <c r="T590" s="95"/>
      <c r="U590" s="95" t="str">
        <f t="shared" ref="U590:U653" si="63">+IF(L590="G",LEFT(RIGHT(E590,LEN(E590)-2),4),"")</f>
        <v/>
      </c>
      <c r="V590" s="95">
        <v>0</v>
      </c>
      <c r="W590" s="95"/>
      <c r="X590" s="95"/>
      <c r="Y590" s="95" t="str">
        <f t="shared" si="60"/>
        <v>Sí</v>
      </c>
      <c r="Z590" s="95">
        <v>0</v>
      </c>
      <c r="AA590" s="95" t="str">
        <f t="shared" si="61"/>
        <v>FRONTEL</v>
      </c>
    </row>
    <row r="591" spans="1:27" x14ac:dyDescent="0.2">
      <c r="A591" s="19">
        <f t="shared" si="57"/>
        <v>1</v>
      </c>
      <c r="B591" s="95">
        <f t="shared" si="58"/>
        <v>587</v>
      </c>
      <c r="C591" s="194" t="s">
        <v>12202</v>
      </c>
      <c r="D591" s="213" t="s">
        <v>1304</v>
      </c>
      <c r="E591" s="194" t="s">
        <v>12569</v>
      </c>
      <c r="F591" s="182">
        <v>1</v>
      </c>
      <c r="G591" s="95" t="s">
        <v>7678</v>
      </c>
      <c r="H591" s="199">
        <f>VLOOKUP(G591,BARRAS!$C$5:$E$553,2,0)</f>
        <v>2089998180132</v>
      </c>
      <c r="I591" s="95">
        <v>0</v>
      </c>
      <c r="J591" s="204">
        <v>0</v>
      </c>
      <c r="K591" s="95">
        <v>0</v>
      </c>
      <c r="L591" s="95" t="s">
        <v>492</v>
      </c>
      <c r="M591" s="95" t="s">
        <v>492</v>
      </c>
      <c r="N591" s="95" t="s">
        <v>12352</v>
      </c>
      <c r="O591" s="95"/>
      <c r="P591" s="95"/>
      <c r="Q591" s="95"/>
      <c r="R591" s="95" t="str">
        <f>IF(L591="R",VLOOKUP(G591,BARRAS!$C$5:$E$233,3,0),IF(L591="L",VLOOKUP(G591,BARRAS!$C$5:$E$233,3,0),""))</f>
        <v/>
      </c>
      <c r="S591" s="95">
        <f t="shared" si="62"/>
        <v>0</v>
      </c>
      <c r="T591" s="95"/>
      <c r="U591" s="95" t="str">
        <f t="shared" si="63"/>
        <v/>
      </c>
      <c r="V591" s="95"/>
      <c r="W591" s="95"/>
      <c r="X591" s="95"/>
      <c r="Y591" s="95"/>
      <c r="Z591" s="95"/>
      <c r="AA591" s="95">
        <f t="shared" si="61"/>
        <v>0</v>
      </c>
    </row>
    <row r="592" spans="1:27" x14ac:dyDescent="0.2">
      <c r="A592" s="19">
        <f t="shared" si="57"/>
        <v>1</v>
      </c>
      <c r="B592" s="95">
        <f t="shared" si="58"/>
        <v>588</v>
      </c>
      <c r="C592" s="95" t="s">
        <v>8542</v>
      </c>
      <c r="D592" s="28" t="s">
        <v>2217</v>
      </c>
      <c r="E592" s="95" t="s">
        <v>8542</v>
      </c>
      <c r="F592" s="182">
        <v>1</v>
      </c>
      <c r="G592" s="95" t="s">
        <v>303</v>
      </c>
      <c r="H592" s="199">
        <f>VLOOKUP(G592,BARRAS!$C$5:$E$553,2,0)</f>
        <v>2109998130132</v>
      </c>
      <c r="I592" s="95">
        <v>0</v>
      </c>
      <c r="J592" s="204">
        <v>0</v>
      </c>
      <c r="K592" s="95">
        <v>0</v>
      </c>
      <c r="L592" s="95" t="s">
        <v>8423</v>
      </c>
      <c r="M592" s="95" t="s">
        <v>8423</v>
      </c>
      <c r="N592" s="95" t="s">
        <v>2217</v>
      </c>
      <c r="O592" s="95" t="s">
        <v>8091</v>
      </c>
      <c r="P592" s="95"/>
      <c r="Q592" s="95" t="str">
        <f>IF(L592="R","R",IF(L592="L","L",""))</f>
        <v/>
      </c>
      <c r="R592" s="95" t="str">
        <f>IF(L592="R",VLOOKUP(G592,BARRAS!$C$5:$E$233,3,0),IF(L592="L",VLOOKUP(G592,BARRAS!$C$5:$E$233,3,0),""))</f>
        <v/>
      </c>
      <c r="S592" s="95">
        <f t="shared" si="62"/>
        <v>0</v>
      </c>
      <c r="T592" s="95"/>
      <c r="U592" s="95" t="str">
        <f t="shared" si="63"/>
        <v/>
      </c>
      <c r="V592" s="95" t="s">
        <v>8091</v>
      </c>
      <c r="W592" s="95"/>
      <c r="X592" s="95" t="s">
        <v>8542</v>
      </c>
      <c r="Y592" s="95" t="str">
        <f>+IF(P592="","No","Sí")</f>
        <v>No</v>
      </c>
      <c r="Z592" s="95">
        <v>0</v>
      </c>
      <c r="AA592" s="95" t="str">
        <f t="shared" si="61"/>
        <v>SAESA</v>
      </c>
    </row>
    <row r="593" spans="1:27" x14ac:dyDescent="0.2">
      <c r="A593" s="19">
        <f t="shared" si="57"/>
        <v>1</v>
      </c>
      <c r="B593" s="95">
        <f t="shared" si="58"/>
        <v>589</v>
      </c>
      <c r="C593" s="95" t="s">
        <v>8945</v>
      </c>
      <c r="D593" s="28" t="s">
        <v>543</v>
      </c>
      <c r="E593" s="95" t="s">
        <v>8959</v>
      </c>
      <c r="F593" s="182">
        <v>1</v>
      </c>
      <c r="G593" s="95" t="s">
        <v>303</v>
      </c>
      <c r="H593" s="199">
        <f>VLOOKUP(G593,BARRAS!$C$5:$E$553,2,0)</f>
        <v>2109998130132</v>
      </c>
      <c r="I593" s="95">
        <v>0</v>
      </c>
      <c r="J593" s="204">
        <v>0</v>
      </c>
      <c r="K593" s="95">
        <v>0</v>
      </c>
      <c r="L593" s="95" t="s">
        <v>8423</v>
      </c>
      <c r="M593" s="95" t="s">
        <v>8423</v>
      </c>
      <c r="N593" s="95" t="s">
        <v>543</v>
      </c>
      <c r="O593" s="95" t="s">
        <v>8091</v>
      </c>
      <c r="P593" s="95"/>
      <c r="Q593" s="95"/>
      <c r="R593" s="95" t="str">
        <f>IF(L593="R",VLOOKUP(G593,BARRAS!$C$5:$E$233,3,0),IF(L593="L",VLOOKUP(G593,BARRAS!$C$5:$E$233,3,0),""))</f>
        <v/>
      </c>
      <c r="S593" s="95">
        <f t="shared" si="62"/>
        <v>0</v>
      </c>
      <c r="T593" s="95"/>
      <c r="U593" s="95" t="str">
        <f t="shared" si="63"/>
        <v/>
      </c>
      <c r="V593" s="95" t="s">
        <v>8091</v>
      </c>
      <c r="W593" s="95"/>
      <c r="X593" s="95"/>
      <c r="Y593" s="95" t="str">
        <f>+IF(P593="","No","Sí")</f>
        <v>No</v>
      </c>
      <c r="Z593" s="95">
        <v>0</v>
      </c>
      <c r="AA593" s="95" t="str">
        <f t="shared" si="61"/>
        <v>SAESA</v>
      </c>
    </row>
    <row r="594" spans="1:27" x14ac:dyDescent="0.2">
      <c r="A594" s="19">
        <f t="shared" si="57"/>
        <v>1</v>
      </c>
      <c r="B594" s="95">
        <f t="shared" si="58"/>
        <v>590</v>
      </c>
      <c r="C594" s="95" t="s">
        <v>8563</v>
      </c>
      <c r="D594" s="28" t="s">
        <v>8365</v>
      </c>
      <c r="E594" s="95" t="s">
        <v>8804</v>
      </c>
      <c r="F594" s="182">
        <v>1</v>
      </c>
      <c r="G594" s="95" t="s">
        <v>303</v>
      </c>
      <c r="H594" s="199">
        <f>VLOOKUP(G594,BARRAS!$C$5:$E$553,2,0)</f>
        <v>2109998130132</v>
      </c>
      <c r="I594" s="95">
        <v>0</v>
      </c>
      <c r="J594" s="204">
        <v>0</v>
      </c>
      <c r="K594" s="95">
        <v>0</v>
      </c>
      <c r="L594" s="95" t="s">
        <v>8423</v>
      </c>
      <c r="M594" s="95" t="s">
        <v>8423</v>
      </c>
      <c r="N594" s="95" t="s">
        <v>8365</v>
      </c>
      <c r="O594" s="95" t="s">
        <v>8091</v>
      </c>
      <c r="P594" s="95"/>
      <c r="Q594" s="95" t="str">
        <f>IF(L594="R","R",IF(L594="L","L",""))</f>
        <v/>
      </c>
      <c r="R594" s="95" t="str">
        <f>IF(L594="R",VLOOKUP(G594,BARRAS!$C$5:$E$233,3,0),IF(L594="L",VLOOKUP(G594,BARRAS!$C$5:$E$233,3,0),""))</f>
        <v/>
      </c>
      <c r="S594" s="95">
        <f t="shared" si="62"/>
        <v>0</v>
      </c>
      <c r="T594" s="95"/>
      <c r="U594" s="95" t="str">
        <f t="shared" si="63"/>
        <v/>
      </c>
      <c r="V594" s="95" t="s">
        <v>8091</v>
      </c>
      <c r="W594" s="95"/>
      <c r="X594" s="95" t="s">
        <v>8691</v>
      </c>
      <c r="Y594" s="95" t="str">
        <f>+IF(P594="","No","Sí")</f>
        <v>No</v>
      </c>
      <c r="Z594" s="95">
        <v>0</v>
      </c>
      <c r="AA594" s="95" t="str">
        <f t="shared" si="61"/>
        <v>SAESA</v>
      </c>
    </row>
    <row r="595" spans="1:27" x14ac:dyDescent="0.2">
      <c r="A595" s="19">
        <f t="shared" si="57"/>
        <v>1</v>
      </c>
      <c r="B595" s="95">
        <f t="shared" si="58"/>
        <v>591</v>
      </c>
      <c r="C595" s="95" t="s">
        <v>10327</v>
      </c>
      <c r="D595" s="28" t="s">
        <v>8365</v>
      </c>
      <c r="E595" s="95" t="s">
        <v>10341</v>
      </c>
      <c r="F595" s="182">
        <v>1</v>
      </c>
      <c r="G595" s="95" t="s">
        <v>303</v>
      </c>
      <c r="H595" s="199">
        <f>VLOOKUP(G595,BARRAS!$C$5:$E$553,2,0)</f>
        <v>2109998130132</v>
      </c>
      <c r="I595" s="95">
        <v>0</v>
      </c>
      <c r="J595" s="204">
        <v>0</v>
      </c>
      <c r="K595" s="95">
        <v>0</v>
      </c>
      <c r="L595" s="95" t="s">
        <v>8423</v>
      </c>
      <c r="M595" s="95" t="s">
        <v>8423</v>
      </c>
      <c r="N595" s="95" t="s">
        <v>8365</v>
      </c>
      <c r="O595" s="95" t="s">
        <v>8091</v>
      </c>
      <c r="P595" s="95"/>
      <c r="Q595" s="95"/>
      <c r="R595" s="95" t="str">
        <f>IF(L595="R",VLOOKUP(G595,BARRAS!$C$5:$E$233,3,0),IF(L595="L",VLOOKUP(G595,BARRAS!$C$5:$E$233,3,0),""))</f>
        <v/>
      </c>
      <c r="S595" s="95">
        <f t="shared" si="62"/>
        <v>0</v>
      </c>
      <c r="T595" s="95"/>
      <c r="U595" s="95" t="str">
        <f t="shared" si="63"/>
        <v/>
      </c>
      <c r="V595" s="95"/>
      <c r="W595" s="95"/>
      <c r="X595" s="95"/>
      <c r="Y595" s="95"/>
      <c r="Z595" s="95"/>
      <c r="AA595" s="95" t="str">
        <f t="shared" si="61"/>
        <v>SAESA</v>
      </c>
    </row>
    <row r="596" spans="1:27" x14ac:dyDescent="0.2">
      <c r="A596" s="19">
        <f t="shared" si="57"/>
        <v>1</v>
      </c>
      <c r="B596" s="95">
        <f t="shared" si="58"/>
        <v>592</v>
      </c>
      <c r="C596" s="95" t="s">
        <v>10328</v>
      </c>
      <c r="D596" s="28" t="s">
        <v>8365</v>
      </c>
      <c r="E596" s="95" t="s">
        <v>10341</v>
      </c>
      <c r="F596" s="182">
        <v>1</v>
      </c>
      <c r="G596" s="95" t="s">
        <v>303</v>
      </c>
      <c r="H596" s="199">
        <f>VLOOKUP(G596,BARRAS!$C$5:$E$553,2,0)</f>
        <v>2109998130132</v>
      </c>
      <c r="I596" s="95">
        <v>0</v>
      </c>
      <c r="J596" s="204">
        <v>0</v>
      </c>
      <c r="K596" s="95">
        <v>0</v>
      </c>
      <c r="L596" s="95" t="s">
        <v>8423</v>
      </c>
      <c r="M596" s="95" t="s">
        <v>8423</v>
      </c>
      <c r="N596" s="95" t="s">
        <v>8365</v>
      </c>
      <c r="O596" s="95" t="s">
        <v>8091</v>
      </c>
      <c r="P596" s="95"/>
      <c r="Q596" s="95"/>
      <c r="R596" s="95" t="str">
        <f>IF(L596="R",VLOOKUP(G596,BARRAS!$C$5:$E$233,3,0),IF(L596="L",VLOOKUP(G596,BARRAS!$C$5:$E$233,3,0),""))</f>
        <v/>
      </c>
      <c r="S596" s="95">
        <f t="shared" si="62"/>
        <v>0</v>
      </c>
      <c r="T596" s="95"/>
      <c r="U596" s="95" t="str">
        <f t="shared" si="63"/>
        <v/>
      </c>
      <c r="V596" s="95"/>
      <c r="W596" s="95"/>
      <c r="X596" s="95"/>
      <c r="Y596" s="95"/>
      <c r="Z596" s="95"/>
      <c r="AA596" s="95" t="str">
        <f t="shared" si="61"/>
        <v>SAESA</v>
      </c>
    </row>
    <row r="597" spans="1:27" x14ac:dyDescent="0.2">
      <c r="A597" s="19">
        <f t="shared" si="57"/>
        <v>1</v>
      </c>
      <c r="B597" s="95">
        <f t="shared" si="58"/>
        <v>593</v>
      </c>
      <c r="C597" s="95" t="s">
        <v>10329</v>
      </c>
      <c r="D597" s="28" t="s">
        <v>8365</v>
      </c>
      <c r="E597" s="95" t="s">
        <v>10341</v>
      </c>
      <c r="F597" s="182">
        <v>1</v>
      </c>
      <c r="G597" s="95" t="s">
        <v>303</v>
      </c>
      <c r="H597" s="199">
        <f>VLOOKUP(G597,BARRAS!$C$5:$E$553,2,0)</f>
        <v>2109998130132</v>
      </c>
      <c r="I597" s="95">
        <v>0</v>
      </c>
      <c r="J597" s="204">
        <v>0</v>
      </c>
      <c r="K597" s="95">
        <v>0</v>
      </c>
      <c r="L597" s="95" t="s">
        <v>8423</v>
      </c>
      <c r="M597" s="95" t="s">
        <v>8423</v>
      </c>
      <c r="N597" s="95" t="s">
        <v>8365</v>
      </c>
      <c r="O597" s="95" t="s">
        <v>8091</v>
      </c>
      <c r="P597" s="95"/>
      <c r="Q597" s="95"/>
      <c r="R597" s="95" t="str">
        <f>IF(L597="R",VLOOKUP(G597,BARRAS!$C$5:$E$233,3,0),IF(L597="L",VLOOKUP(G597,BARRAS!$C$5:$E$233,3,0),""))</f>
        <v/>
      </c>
      <c r="S597" s="95">
        <f t="shared" si="62"/>
        <v>0</v>
      </c>
      <c r="T597" s="95"/>
      <c r="U597" s="95" t="str">
        <f t="shared" si="63"/>
        <v/>
      </c>
      <c r="V597" s="95"/>
      <c r="W597" s="95"/>
      <c r="X597" s="95"/>
      <c r="Y597" s="95"/>
      <c r="Z597" s="95"/>
      <c r="AA597" s="95" t="str">
        <f t="shared" si="61"/>
        <v>SAESA</v>
      </c>
    </row>
    <row r="598" spans="1:27" x14ac:dyDescent="0.2">
      <c r="A598" s="19">
        <f t="shared" si="57"/>
        <v>1</v>
      </c>
      <c r="B598" s="95">
        <f t="shared" si="58"/>
        <v>594</v>
      </c>
      <c r="C598" s="95" t="s">
        <v>8549</v>
      </c>
      <c r="D598" s="28" t="s">
        <v>8365</v>
      </c>
      <c r="E598" s="95" t="s">
        <v>8558</v>
      </c>
      <c r="F598" s="182">
        <v>1</v>
      </c>
      <c r="G598" s="95" t="s">
        <v>303</v>
      </c>
      <c r="H598" s="199">
        <f>VLOOKUP(G598,BARRAS!$C$5:$E$553,2,0)</f>
        <v>2109998130132</v>
      </c>
      <c r="I598" s="95">
        <v>0</v>
      </c>
      <c r="J598" s="204">
        <v>0</v>
      </c>
      <c r="K598" s="95">
        <v>0</v>
      </c>
      <c r="L598" s="95" t="s">
        <v>8423</v>
      </c>
      <c r="M598" s="95" t="s">
        <v>8423</v>
      </c>
      <c r="N598" s="95" t="s">
        <v>8365</v>
      </c>
      <c r="O598" s="95" t="s">
        <v>8091</v>
      </c>
      <c r="P598" s="95"/>
      <c r="Q598" s="95" t="str">
        <f>IF(L598="R","R",IF(L598="L","L",""))</f>
        <v/>
      </c>
      <c r="R598" s="95" t="str">
        <f>IF(L598="R",VLOOKUP(G598,BARRAS!$C$5:$E$233,3,0),IF(L598="L",VLOOKUP(G598,BARRAS!$C$5:$E$233,3,0),""))</f>
        <v/>
      </c>
      <c r="S598" s="95">
        <f t="shared" si="62"/>
        <v>0</v>
      </c>
      <c r="T598" s="95"/>
      <c r="U598" s="95" t="str">
        <f t="shared" si="63"/>
        <v/>
      </c>
      <c r="V598" s="95" t="s">
        <v>8091</v>
      </c>
      <c r="W598" s="95"/>
      <c r="X598" s="95" t="s">
        <v>8693</v>
      </c>
      <c r="Y598" s="95" t="str">
        <f>+IF(P598="","No","Sí")</f>
        <v>No</v>
      </c>
      <c r="Z598" s="95">
        <v>0</v>
      </c>
      <c r="AA598" s="95" t="str">
        <f t="shared" si="61"/>
        <v>SAESA</v>
      </c>
    </row>
    <row r="599" spans="1:27" x14ac:dyDescent="0.2">
      <c r="A599" s="19">
        <f t="shared" si="57"/>
        <v>1</v>
      </c>
      <c r="B599" s="95">
        <f t="shared" si="58"/>
        <v>595</v>
      </c>
      <c r="C599" s="95" t="s">
        <v>9360</v>
      </c>
      <c r="D599" s="28" t="s">
        <v>8365</v>
      </c>
      <c r="E599" s="95" t="s">
        <v>12575</v>
      </c>
      <c r="F599" s="182">
        <v>1</v>
      </c>
      <c r="G599" s="95" t="s">
        <v>303</v>
      </c>
      <c r="H599" s="199">
        <f>VLOOKUP(G599,BARRAS!$C$5:$E$553,2,0)</f>
        <v>2109998130132</v>
      </c>
      <c r="I599" s="95">
        <v>0</v>
      </c>
      <c r="J599" s="204">
        <v>0</v>
      </c>
      <c r="K599" s="95">
        <v>0</v>
      </c>
      <c r="L599" s="95" t="s">
        <v>8423</v>
      </c>
      <c r="M599" s="95" t="s">
        <v>8423</v>
      </c>
      <c r="N599" s="95" t="s">
        <v>8365</v>
      </c>
      <c r="O599" s="95" t="s">
        <v>8091</v>
      </c>
      <c r="P599" s="95"/>
      <c r="Q599" s="95"/>
      <c r="R599" s="95" t="str">
        <f>IF(L599="R",VLOOKUP(G599,BARRAS!$C$5:$E$233,3,0),IF(L599="L",VLOOKUP(G599,BARRAS!$C$5:$E$233,3,0),""))</f>
        <v/>
      </c>
      <c r="S599" s="95">
        <f t="shared" si="62"/>
        <v>0</v>
      </c>
      <c r="T599" s="95"/>
      <c r="U599" s="95" t="str">
        <f t="shared" si="63"/>
        <v/>
      </c>
      <c r="V599" s="95"/>
      <c r="W599" s="95"/>
      <c r="X599" s="95"/>
      <c r="Y599" s="95"/>
      <c r="Z599" s="95">
        <v>0</v>
      </c>
      <c r="AA599" s="95" t="str">
        <f t="shared" si="61"/>
        <v>SAESA</v>
      </c>
    </row>
    <row r="600" spans="1:27" x14ac:dyDescent="0.2">
      <c r="A600" s="19">
        <f t="shared" si="57"/>
        <v>1</v>
      </c>
      <c r="B600" s="95">
        <f t="shared" si="58"/>
        <v>596</v>
      </c>
      <c r="C600" s="95" t="s">
        <v>8655</v>
      </c>
      <c r="D600" s="28" t="s">
        <v>3226</v>
      </c>
      <c r="E600" s="95" t="s">
        <v>12571</v>
      </c>
      <c r="F600" s="182">
        <v>1</v>
      </c>
      <c r="G600" s="95" t="s">
        <v>303</v>
      </c>
      <c r="H600" s="199">
        <f>VLOOKUP(G600,BARRAS!$C$5:$E$553,2,0)</f>
        <v>2109998130132</v>
      </c>
      <c r="I600" s="95">
        <v>0</v>
      </c>
      <c r="J600" s="204">
        <v>0</v>
      </c>
      <c r="K600" s="95">
        <v>0</v>
      </c>
      <c r="L600" s="95" t="s">
        <v>747</v>
      </c>
      <c r="M600" s="95" t="s">
        <v>747</v>
      </c>
      <c r="N600" s="95" t="s">
        <v>3226</v>
      </c>
      <c r="O600" s="95" t="s">
        <v>8091</v>
      </c>
      <c r="P600" s="95"/>
      <c r="Q600" s="95" t="str">
        <f>IF(L600="R","R",IF(L600="L","L",""))</f>
        <v/>
      </c>
      <c r="R600" s="95" t="str">
        <f>IF(L600="R",VLOOKUP(G600,BARRAS!$C$5:$E$233,3,0),IF(L600="L",VLOOKUP(G600,BARRAS!$C$5:$E$233,3,0),""))</f>
        <v/>
      </c>
      <c r="S600" s="95">
        <f t="shared" si="62"/>
        <v>1</v>
      </c>
      <c r="T600" s="95"/>
      <c r="U600" s="95" t="str">
        <f t="shared" si="63"/>
        <v>PMGD</v>
      </c>
      <c r="V600" s="95">
        <v>0</v>
      </c>
      <c r="W600" s="95">
        <v>1</v>
      </c>
      <c r="X600" s="95"/>
      <c r="Y600" s="95" t="str">
        <f>+IF(P600="","No","Sí")</f>
        <v>No</v>
      </c>
      <c r="Z600" s="95">
        <v>0</v>
      </c>
      <c r="AA600" s="95" t="str">
        <f t="shared" si="61"/>
        <v>SAESA</v>
      </c>
    </row>
    <row r="601" spans="1:27" x14ac:dyDescent="0.2">
      <c r="A601" s="19">
        <f t="shared" si="57"/>
        <v>1</v>
      </c>
      <c r="B601" s="95">
        <f t="shared" si="58"/>
        <v>597</v>
      </c>
      <c r="C601" s="95" t="s">
        <v>8623</v>
      </c>
      <c r="D601" s="28" t="s">
        <v>3226</v>
      </c>
      <c r="E601" s="95" t="s">
        <v>7578</v>
      </c>
      <c r="F601" s="182">
        <v>1</v>
      </c>
      <c r="G601" s="95" t="s">
        <v>303</v>
      </c>
      <c r="H601" s="199">
        <f>VLOOKUP(G601,BARRAS!$C$5:$E$553,2,0)</f>
        <v>2109998130132</v>
      </c>
      <c r="I601" s="95">
        <v>0</v>
      </c>
      <c r="J601" s="204">
        <v>0</v>
      </c>
      <c r="K601" s="95">
        <v>0</v>
      </c>
      <c r="L601" s="95" t="s">
        <v>747</v>
      </c>
      <c r="M601" s="95" t="s">
        <v>747</v>
      </c>
      <c r="N601" s="95" t="s">
        <v>3226</v>
      </c>
      <c r="O601" s="95" t="s">
        <v>8091</v>
      </c>
      <c r="P601" s="95"/>
      <c r="Q601" s="95" t="str">
        <f>IF(L601="R","R",IF(L601="L","L",""))</f>
        <v/>
      </c>
      <c r="R601" s="95" t="str">
        <f>IF(L601="R",VLOOKUP(G601,BARRAS!$C$5:$E$233,3,0),IF(L601="L",VLOOKUP(G601,BARRAS!$C$5:$E$233,3,0),""))</f>
        <v/>
      </c>
      <c r="S601" s="95">
        <f t="shared" si="62"/>
        <v>1</v>
      </c>
      <c r="T601" s="95" t="s">
        <v>7578</v>
      </c>
      <c r="U601" s="95" t="str">
        <f t="shared" si="63"/>
        <v>PMGD</v>
      </c>
      <c r="V601" s="95">
        <v>0</v>
      </c>
      <c r="W601" s="95"/>
      <c r="X601" s="95"/>
      <c r="Y601" s="95" t="str">
        <f>+IF(P601="","No","Sí")</f>
        <v>No</v>
      </c>
      <c r="Z601" s="95">
        <v>0</v>
      </c>
      <c r="AA601" s="95" t="str">
        <f t="shared" si="61"/>
        <v>SAESA</v>
      </c>
    </row>
    <row r="602" spans="1:27" x14ac:dyDescent="0.2">
      <c r="A602" s="19">
        <f t="shared" si="57"/>
        <v>1</v>
      </c>
      <c r="B602" s="95">
        <f t="shared" si="58"/>
        <v>598</v>
      </c>
      <c r="C602" s="95" t="s">
        <v>8622</v>
      </c>
      <c r="D602" s="28" t="s">
        <v>1927</v>
      </c>
      <c r="E602" s="95" t="s">
        <v>12572</v>
      </c>
      <c r="F602" s="182">
        <v>1</v>
      </c>
      <c r="G602" s="95" t="s">
        <v>303</v>
      </c>
      <c r="H602" s="199">
        <f>VLOOKUP(G602,BARRAS!$C$5:$E$553,2,0)</f>
        <v>2109998130132</v>
      </c>
      <c r="I602" s="95">
        <v>0</v>
      </c>
      <c r="J602" s="204">
        <v>0</v>
      </c>
      <c r="K602" s="95">
        <v>0</v>
      </c>
      <c r="L602" s="95" t="s">
        <v>747</v>
      </c>
      <c r="M602" s="95" t="s">
        <v>747</v>
      </c>
      <c r="N602" s="95" t="s">
        <v>1927</v>
      </c>
      <c r="O602" s="95" t="s">
        <v>8091</v>
      </c>
      <c r="P602" s="95"/>
      <c r="Q602" s="95" t="str">
        <f>IF(L602="R","R",IF(L602="L","L",""))</f>
        <v/>
      </c>
      <c r="R602" s="95" t="str">
        <f>IF(L602="R",VLOOKUP(G602,BARRAS!$C$5:$E$233,3,0),IF(L602="L",VLOOKUP(G602,BARRAS!$C$5:$E$233,3,0),""))</f>
        <v/>
      </c>
      <c r="S602" s="95">
        <f t="shared" si="62"/>
        <v>1</v>
      </c>
      <c r="T602" s="95"/>
      <c r="U602" s="95" t="str">
        <f t="shared" si="63"/>
        <v>PMGD</v>
      </c>
      <c r="V602" s="95">
        <v>0</v>
      </c>
      <c r="W602" s="95">
        <v>1</v>
      </c>
      <c r="X602" s="95"/>
      <c r="Y602" s="95" t="str">
        <f>+IF(P602="","No","Sí")</f>
        <v>No</v>
      </c>
      <c r="Z602" s="95">
        <v>0</v>
      </c>
      <c r="AA602" s="95" t="str">
        <f t="shared" si="61"/>
        <v>SAESA</v>
      </c>
    </row>
    <row r="603" spans="1:27" x14ac:dyDescent="0.2">
      <c r="A603" s="19">
        <f t="shared" si="57"/>
        <v>1</v>
      </c>
      <c r="B603" s="95">
        <f t="shared" si="58"/>
        <v>599</v>
      </c>
      <c r="C603" s="95" t="s">
        <v>1926</v>
      </c>
      <c r="D603" s="28" t="s">
        <v>1927</v>
      </c>
      <c r="E603" s="95" t="s">
        <v>12574</v>
      </c>
      <c r="F603" s="182">
        <v>1</v>
      </c>
      <c r="G603" s="95" t="s">
        <v>303</v>
      </c>
      <c r="H603" s="199">
        <f>VLOOKUP(G603,BARRAS!$C$5:$E$553,2,0)</f>
        <v>2109998130132</v>
      </c>
      <c r="I603" s="95">
        <v>0</v>
      </c>
      <c r="J603" s="204">
        <v>0</v>
      </c>
      <c r="K603" s="95">
        <v>0</v>
      </c>
      <c r="L603" s="95" t="s">
        <v>747</v>
      </c>
      <c r="M603" s="95" t="s">
        <v>747</v>
      </c>
      <c r="N603" s="95" t="s">
        <v>1927</v>
      </c>
      <c r="O603" s="95" t="s">
        <v>8091</v>
      </c>
      <c r="P603" s="95"/>
      <c r="Q603" s="95" t="str">
        <f>IF(L603="R","R",IF(L603="L","L",""))</f>
        <v/>
      </c>
      <c r="R603" s="95" t="str">
        <f>IF(L603="R",VLOOKUP(G603,BARRAS!$C$5:$E$233,3,0),IF(L603="L",VLOOKUP(G603,BARRAS!$C$5:$E$233,3,0),""))</f>
        <v/>
      </c>
      <c r="S603" s="95">
        <f t="shared" si="62"/>
        <v>1</v>
      </c>
      <c r="T603" s="95"/>
      <c r="U603" s="95" t="str">
        <f t="shared" si="63"/>
        <v>PMGD</v>
      </c>
      <c r="V603" s="95">
        <v>0</v>
      </c>
      <c r="W603" s="95"/>
      <c r="X603" s="95"/>
      <c r="Y603" s="95" t="str">
        <f>+IF(P603="","No","Sí")</f>
        <v>No</v>
      </c>
      <c r="Z603" s="95">
        <v>0</v>
      </c>
      <c r="AA603" s="95" t="str">
        <f t="shared" si="61"/>
        <v>SAESA</v>
      </c>
    </row>
    <row r="604" spans="1:27" x14ac:dyDescent="0.2">
      <c r="A604" s="19">
        <f t="shared" si="57"/>
        <v>1</v>
      </c>
      <c r="B604" s="95">
        <f t="shared" si="58"/>
        <v>600</v>
      </c>
      <c r="C604" s="95" t="s">
        <v>9391</v>
      </c>
      <c r="D604" s="28" t="s">
        <v>9079</v>
      </c>
      <c r="E604" s="95" t="s">
        <v>12570</v>
      </c>
      <c r="F604" s="182">
        <v>1</v>
      </c>
      <c r="G604" s="95" t="s">
        <v>303</v>
      </c>
      <c r="H604" s="199">
        <f>VLOOKUP(G604,BARRAS!$C$5:$E$553,2,0)</f>
        <v>2109998130132</v>
      </c>
      <c r="I604" s="95">
        <v>0</v>
      </c>
      <c r="J604" s="204">
        <v>0</v>
      </c>
      <c r="K604" s="95">
        <v>0</v>
      </c>
      <c r="L604" s="95" t="s">
        <v>747</v>
      </c>
      <c r="M604" s="95" t="s">
        <v>747</v>
      </c>
      <c r="N604" s="95" t="s">
        <v>9079</v>
      </c>
      <c r="O604" s="95" t="s">
        <v>8091</v>
      </c>
      <c r="P604" s="95"/>
      <c r="Q604" s="95"/>
      <c r="R604" s="95" t="str">
        <f>IF(L604="R",VLOOKUP(G604,BARRAS!$C$5:$E$233,3,0),IF(L604="L",VLOOKUP(G604,BARRAS!$C$5:$E$233,3,0),""))</f>
        <v/>
      </c>
      <c r="S604" s="95">
        <f t="shared" si="62"/>
        <v>1</v>
      </c>
      <c r="T604" s="95"/>
      <c r="U604" s="95" t="str">
        <f t="shared" si="63"/>
        <v>PMGD</v>
      </c>
      <c r="V604" s="95"/>
      <c r="W604" s="95">
        <v>0</v>
      </c>
      <c r="X604" s="95"/>
      <c r="Y604" s="95"/>
      <c r="Z604" s="95">
        <v>0</v>
      </c>
      <c r="AA604" s="95" t="str">
        <f t="shared" si="61"/>
        <v>SAESA</v>
      </c>
    </row>
    <row r="605" spans="1:27" x14ac:dyDescent="0.2">
      <c r="A605" s="19">
        <f t="shared" si="57"/>
        <v>1</v>
      </c>
      <c r="B605" s="95">
        <f t="shared" si="58"/>
        <v>601</v>
      </c>
      <c r="C605" s="95" t="s">
        <v>9295</v>
      </c>
      <c r="D605" s="28" t="s">
        <v>9079</v>
      </c>
      <c r="E605" s="95" t="s">
        <v>12573</v>
      </c>
      <c r="F605" s="182">
        <v>1</v>
      </c>
      <c r="G605" s="95" t="s">
        <v>303</v>
      </c>
      <c r="H605" s="199">
        <f>VLOOKUP(G605,BARRAS!$C$5:$E$553,2,0)</f>
        <v>2109998130132</v>
      </c>
      <c r="I605" s="95">
        <v>0</v>
      </c>
      <c r="J605" s="204">
        <v>0</v>
      </c>
      <c r="K605" s="95">
        <v>0</v>
      </c>
      <c r="L605" s="95" t="s">
        <v>747</v>
      </c>
      <c r="M605" s="95" t="s">
        <v>747</v>
      </c>
      <c r="N605" s="95" t="s">
        <v>9079</v>
      </c>
      <c r="O605" s="95" t="s">
        <v>8091</v>
      </c>
      <c r="P605" s="95"/>
      <c r="Q605" s="95" t="str">
        <f>IF(L605="R","R",IF(L605="L","L",""))</f>
        <v/>
      </c>
      <c r="R605" s="95" t="str">
        <f>IF(L605="R",VLOOKUP(G605,BARRAS!$C$5:$E$233,3,0),IF(L605="L",VLOOKUP(G605,BARRAS!$C$5:$E$233,3,0),""))</f>
        <v/>
      </c>
      <c r="S605" s="95">
        <f t="shared" si="62"/>
        <v>1</v>
      </c>
      <c r="T605" s="95"/>
      <c r="U605" s="95" t="str">
        <f t="shared" si="63"/>
        <v>PMGD</v>
      </c>
      <c r="V605" s="95">
        <v>0</v>
      </c>
      <c r="W605" s="95"/>
      <c r="X605" s="95"/>
      <c r="Y605" s="95" t="str">
        <f>+IF(P605="","No","Sí")</f>
        <v>No</v>
      </c>
      <c r="Z605" s="95">
        <v>0</v>
      </c>
      <c r="AA605" s="95" t="str">
        <f t="shared" si="61"/>
        <v>SAESA</v>
      </c>
    </row>
    <row r="606" spans="1:27" x14ac:dyDescent="0.2">
      <c r="A606" s="19">
        <f t="shared" si="57"/>
        <v>1</v>
      </c>
      <c r="B606" s="95">
        <f t="shared" si="58"/>
        <v>602</v>
      </c>
      <c r="C606" s="95" t="s">
        <v>8104</v>
      </c>
      <c r="D606" s="28" t="s">
        <v>8088</v>
      </c>
      <c r="E606" s="95" t="s">
        <v>8091</v>
      </c>
      <c r="F606" s="182">
        <v>1</v>
      </c>
      <c r="G606" s="95" t="s">
        <v>303</v>
      </c>
      <c r="H606" s="199">
        <f>VLOOKUP(G606,BARRAS!$C$5:$E$553,2,0)</f>
        <v>2109998130132</v>
      </c>
      <c r="I606" s="95">
        <v>0</v>
      </c>
      <c r="J606" s="204">
        <v>1</v>
      </c>
      <c r="K606" s="95">
        <v>0</v>
      </c>
      <c r="L606" s="95" t="s">
        <v>489</v>
      </c>
      <c r="M606" s="95" t="s">
        <v>489</v>
      </c>
      <c r="N606" s="95" t="s">
        <v>9178</v>
      </c>
      <c r="O606" s="95"/>
      <c r="P606" s="95" t="s">
        <v>8091</v>
      </c>
      <c r="Q606" s="95" t="str">
        <f>IF(L606="R","R",IF(L606="L","L",""))</f>
        <v>R</v>
      </c>
      <c r="R606" s="95" t="str">
        <f>IF(L606="R",VLOOKUP(G606,BARRAS!$C$5:$E$233,3,0),IF(L606="L",VLOOKUP(G606,BARRAS!$C$5:$E$233,3,0),""))</f>
        <v>S6</v>
      </c>
      <c r="S606" s="95">
        <f t="shared" si="62"/>
        <v>0</v>
      </c>
      <c r="T606" s="95"/>
      <c r="U606" s="95" t="str">
        <f t="shared" si="63"/>
        <v/>
      </c>
      <c r="V606" s="95">
        <v>0</v>
      </c>
      <c r="W606" s="95"/>
      <c r="X606" s="95"/>
      <c r="Y606" s="95" t="str">
        <f>+IF(P606="","No","Sí")</f>
        <v>Sí</v>
      </c>
      <c r="Z606" s="95">
        <v>0</v>
      </c>
      <c r="AA606" s="95" t="str">
        <f t="shared" si="61"/>
        <v>SAESA</v>
      </c>
    </row>
    <row r="607" spans="1:27" x14ac:dyDescent="0.2">
      <c r="A607" s="19">
        <f t="shared" si="57"/>
        <v>1</v>
      </c>
      <c r="B607" s="95">
        <f t="shared" si="58"/>
        <v>603</v>
      </c>
      <c r="C607" s="95" t="s">
        <v>8105</v>
      </c>
      <c r="D607" s="28" t="s">
        <v>8089</v>
      </c>
      <c r="E607" s="95" t="s">
        <v>8091</v>
      </c>
      <c r="F607" s="182">
        <v>1</v>
      </c>
      <c r="G607" s="95" t="s">
        <v>303</v>
      </c>
      <c r="H607" s="199">
        <f>VLOOKUP(G607,BARRAS!$C$5:$E$553,2,0)</f>
        <v>2109998130132</v>
      </c>
      <c r="I607" s="95">
        <v>0</v>
      </c>
      <c r="J607" s="204">
        <v>1</v>
      </c>
      <c r="K607" s="95">
        <v>0</v>
      </c>
      <c r="L607" s="95" t="s">
        <v>489</v>
      </c>
      <c r="M607" s="95" t="s">
        <v>489</v>
      </c>
      <c r="N607" s="95" t="s">
        <v>9178</v>
      </c>
      <c r="O607" s="95"/>
      <c r="P607" s="95" t="s">
        <v>8091</v>
      </c>
      <c r="Q607" s="95" t="str">
        <f>IF(L607="R","R",IF(L607="L","L",""))</f>
        <v>R</v>
      </c>
      <c r="R607" s="95" t="str">
        <f>IF(L607="R",VLOOKUP(G607,BARRAS!$C$5:$E$233,3,0),IF(L607="L",VLOOKUP(G607,BARRAS!$C$5:$E$233,3,0),""))</f>
        <v>S6</v>
      </c>
      <c r="S607" s="95">
        <f t="shared" si="62"/>
        <v>0</v>
      </c>
      <c r="T607" s="95"/>
      <c r="U607" s="95" t="str">
        <f t="shared" si="63"/>
        <v/>
      </c>
      <c r="V607" s="95">
        <v>0</v>
      </c>
      <c r="W607" s="95"/>
      <c r="X607" s="95"/>
      <c r="Y607" s="95" t="str">
        <f>+IF(P607="","No","Sí")</f>
        <v>Sí</v>
      </c>
      <c r="Z607" s="95">
        <v>0</v>
      </c>
      <c r="AA607" s="95" t="str">
        <f t="shared" si="61"/>
        <v>SAESA</v>
      </c>
    </row>
    <row r="608" spans="1:27" x14ac:dyDescent="0.2">
      <c r="A608" s="19">
        <f t="shared" si="57"/>
        <v>1</v>
      </c>
      <c r="B608" s="95">
        <f t="shared" si="58"/>
        <v>604</v>
      </c>
      <c r="C608" s="95" t="s">
        <v>8106</v>
      </c>
      <c r="D608" s="28" t="s">
        <v>8090</v>
      </c>
      <c r="E608" s="95" t="s">
        <v>8091</v>
      </c>
      <c r="F608" s="182">
        <v>1</v>
      </c>
      <c r="G608" s="95" t="s">
        <v>303</v>
      </c>
      <c r="H608" s="199">
        <f>VLOOKUP(G608,BARRAS!$C$5:$E$553,2,0)</f>
        <v>2109998130132</v>
      </c>
      <c r="I608" s="95">
        <v>0</v>
      </c>
      <c r="J608" s="204">
        <v>1</v>
      </c>
      <c r="K608" s="95">
        <v>0</v>
      </c>
      <c r="L608" s="95" t="s">
        <v>489</v>
      </c>
      <c r="M608" s="95" t="s">
        <v>489</v>
      </c>
      <c r="N608" s="95" t="s">
        <v>9178</v>
      </c>
      <c r="O608" s="95"/>
      <c r="P608" s="95" t="s">
        <v>8091</v>
      </c>
      <c r="Q608" s="95" t="str">
        <f>IF(L608="R","R",IF(L608="L","L",""))</f>
        <v>R</v>
      </c>
      <c r="R608" s="95" t="str">
        <f>IF(L608="R",VLOOKUP(G608,BARRAS!$C$5:$E$233,3,0),IF(L608="L",VLOOKUP(G608,BARRAS!$C$5:$E$233,3,0),""))</f>
        <v>S6</v>
      </c>
      <c r="S608" s="95">
        <f t="shared" si="62"/>
        <v>0</v>
      </c>
      <c r="T608" s="95"/>
      <c r="U608" s="95" t="str">
        <f t="shared" si="63"/>
        <v/>
      </c>
      <c r="V608" s="95">
        <v>0</v>
      </c>
      <c r="W608" s="95"/>
      <c r="X608" s="95"/>
      <c r="Y608" s="95" t="str">
        <f>+IF(P608="","No","Sí")</f>
        <v>Sí</v>
      </c>
      <c r="Z608" s="95">
        <v>0</v>
      </c>
      <c r="AA608" s="95" t="str">
        <f t="shared" si="61"/>
        <v>SAESA</v>
      </c>
    </row>
    <row r="609" spans="1:27" x14ac:dyDescent="0.2">
      <c r="A609" s="19">
        <f t="shared" si="57"/>
        <v>1</v>
      </c>
      <c r="B609" s="95">
        <f t="shared" si="58"/>
        <v>605</v>
      </c>
      <c r="C609" s="194" t="s">
        <v>11910</v>
      </c>
      <c r="D609" s="213" t="s">
        <v>1304</v>
      </c>
      <c r="E609" s="194" t="s">
        <v>314</v>
      </c>
      <c r="F609" s="182">
        <v>1</v>
      </c>
      <c r="G609" s="95" t="s">
        <v>303</v>
      </c>
      <c r="H609" s="199">
        <f>VLOOKUP(G609,BARRAS!$C$5:$E$553,2,0)</f>
        <v>2109998130132</v>
      </c>
      <c r="I609" s="95">
        <v>0</v>
      </c>
      <c r="J609" s="204">
        <v>0</v>
      </c>
      <c r="K609" s="95">
        <v>0</v>
      </c>
      <c r="L609" s="95" t="s">
        <v>492</v>
      </c>
      <c r="M609" s="95" t="s">
        <v>492</v>
      </c>
      <c r="N609" s="95" t="s">
        <v>12352</v>
      </c>
      <c r="O609" s="95"/>
      <c r="P609" s="95"/>
      <c r="Q609" s="95"/>
      <c r="R609" s="95" t="str">
        <f>IF(L609="R",VLOOKUP(G609,BARRAS!$C$5:$E$233,3,0),IF(L609="L",VLOOKUP(G609,BARRAS!$C$5:$E$233,3,0),""))</f>
        <v/>
      </c>
      <c r="S609" s="95">
        <f t="shared" si="62"/>
        <v>0</v>
      </c>
      <c r="T609" s="95"/>
      <c r="U609" s="95" t="str">
        <f t="shared" si="63"/>
        <v/>
      </c>
      <c r="V609" s="95"/>
      <c r="W609" s="95"/>
      <c r="X609" s="95"/>
      <c r="Y609" s="95"/>
      <c r="Z609" s="95"/>
      <c r="AA609" s="95">
        <f t="shared" si="61"/>
        <v>0</v>
      </c>
    </row>
    <row r="610" spans="1:27" x14ac:dyDescent="0.2">
      <c r="A610" s="19">
        <f t="shared" si="57"/>
        <v>1</v>
      </c>
      <c r="B610" s="95">
        <f t="shared" si="58"/>
        <v>606</v>
      </c>
      <c r="C610" s="95" t="s">
        <v>12425</v>
      </c>
      <c r="D610" s="28" t="s">
        <v>8365</v>
      </c>
      <c r="E610" s="95" t="s">
        <v>12383</v>
      </c>
      <c r="F610" s="182">
        <v>1</v>
      </c>
      <c r="G610" s="95" t="s">
        <v>198</v>
      </c>
      <c r="H610" s="199">
        <f>VLOOKUP(G610,BARRAS!$C$5:$E$553,2,0)</f>
        <v>2069998080132</v>
      </c>
      <c r="I610" s="95">
        <v>0</v>
      </c>
      <c r="J610" s="204">
        <v>0</v>
      </c>
      <c r="K610" s="95">
        <v>0</v>
      </c>
      <c r="L610" s="95" t="s">
        <v>8423</v>
      </c>
      <c r="M610" s="95" t="s">
        <v>8423</v>
      </c>
      <c r="N610" s="95" t="s">
        <v>8365</v>
      </c>
      <c r="O610" s="95" t="s">
        <v>9972</v>
      </c>
      <c r="P610" s="95"/>
      <c r="Q610" s="95"/>
      <c r="R610" s="95"/>
      <c r="S610" s="95">
        <f t="shared" si="62"/>
        <v>0</v>
      </c>
      <c r="T610" s="95"/>
      <c r="U610" s="95" t="str">
        <f t="shared" si="63"/>
        <v/>
      </c>
      <c r="V610" s="95"/>
      <c r="W610" s="95"/>
      <c r="X610" s="95"/>
      <c r="Y610" s="95"/>
      <c r="Z610" s="95"/>
      <c r="AA610" s="95" t="str">
        <f t="shared" si="61"/>
        <v>CGE</v>
      </c>
    </row>
    <row r="611" spans="1:27" x14ac:dyDescent="0.2">
      <c r="A611" s="19">
        <f t="shared" si="57"/>
        <v>1</v>
      </c>
      <c r="B611" s="95">
        <f t="shared" si="58"/>
        <v>607</v>
      </c>
      <c r="C611" s="95" t="s">
        <v>11204</v>
      </c>
      <c r="D611" s="28" t="s">
        <v>543</v>
      </c>
      <c r="E611" s="95" t="s">
        <v>12580</v>
      </c>
      <c r="F611" s="182">
        <v>1</v>
      </c>
      <c r="G611" s="95" t="s">
        <v>198</v>
      </c>
      <c r="H611" s="199">
        <f>VLOOKUP(G611,BARRAS!$C$5:$E$553,2,0)</f>
        <v>2069998080132</v>
      </c>
      <c r="I611" s="95">
        <v>0</v>
      </c>
      <c r="J611" s="204">
        <v>0</v>
      </c>
      <c r="K611" s="95">
        <v>0</v>
      </c>
      <c r="L611" s="95" t="s">
        <v>8423</v>
      </c>
      <c r="M611" s="95" t="s">
        <v>8423</v>
      </c>
      <c r="N611" s="95" t="s">
        <v>543</v>
      </c>
      <c r="O611" s="95" t="s">
        <v>9972</v>
      </c>
      <c r="P611" s="95"/>
      <c r="Q611" s="95" t="s">
        <v>509</v>
      </c>
      <c r="R611" s="95" t="str">
        <f>IF(L611="R",VLOOKUP(G611,BARRAS!$C$5:$E$233,3,0),IF(L611="L",VLOOKUP(G611,BARRAS!$C$5:$E$233,3,0),""))</f>
        <v/>
      </c>
      <c r="S611" s="95">
        <f t="shared" si="62"/>
        <v>0</v>
      </c>
      <c r="T611" s="95"/>
      <c r="U611" s="95" t="str">
        <f t="shared" si="63"/>
        <v/>
      </c>
      <c r="V611" s="95"/>
      <c r="W611" s="95"/>
      <c r="X611" s="95">
        <v>0</v>
      </c>
      <c r="Y611" s="95">
        <v>0</v>
      </c>
      <c r="Z611" s="95"/>
      <c r="AA611" s="95" t="str">
        <f t="shared" si="61"/>
        <v>CGE</v>
      </c>
    </row>
    <row r="612" spans="1:27" x14ac:dyDescent="0.2">
      <c r="A612" s="19">
        <f t="shared" si="57"/>
        <v>1</v>
      </c>
      <c r="B612" s="95">
        <f t="shared" si="58"/>
        <v>608</v>
      </c>
      <c r="C612" s="95" t="s">
        <v>11155</v>
      </c>
      <c r="D612" s="28" t="s">
        <v>8365</v>
      </c>
      <c r="E612" s="95" t="s">
        <v>11156</v>
      </c>
      <c r="F612" s="182">
        <v>1</v>
      </c>
      <c r="G612" s="95" t="s">
        <v>198</v>
      </c>
      <c r="H612" s="199">
        <f>VLOOKUP(G612,BARRAS!$C$5:$E$553,2,0)</f>
        <v>2069998080132</v>
      </c>
      <c r="I612" s="95">
        <v>0</v>
      </c>
      <c r="J612" s="204">
        <v>0</v>
      </c>
      <c r="K612" s="95">
        <v>0</v>
      </c>
      <c r="L612" s="95" t="s">
        <v>8423</v>
      </c>
      <c r="M612" s="95" t="s">
        <v>8423</v>
      </c>
      <c r="N612" s="95" t="s">
        <v>8365</v>
      </c>
      <c r="O612" s="95" t="s">
        <v>9972</v>
      </c>
      <c r="P612" s="95"/>
      <c r="Q612" s="95" t="s">
        <v>509</v>
      </c>
      <c r="R612" s="95" t="str">
        <f>IF(L612="R",VLOOKUP(G612,BARRAS!$C$5:$E$233,3,0),IF(L612="L",VLOOKUP(G612,BARRAS!$C$5:$E$233,3,0),""))</f>
        <v/>
      </c>
      <c r="S612" s="95">
        <f t="shared" si="62"/>
        <v>0</v>
      </c>
      <c r="T612" s="95"/>
      <c r="U612" s="95" t="str">
        <f t="shared" si="63"/>
        <v/>
      </c>
      <c r="V612" s="95" t="s">
        <v>1869</v>
      </c>
      <c r="W612" s="95"/>
      <c r="X612" s="95">
        <v>0</v>
      </c>
      <c r="Y612" s="95">
        <v>0</v>
      </c>
      <c r="Z612" s="95"/>
      <c r="AA612" s="95" t="str">
        <f t="shared" si="61"/>
        <v>CGE</v>
      </c>
    </row>
    <row r="613" spans="1:27" x14ac:dyDescent="0.2">
      <c r="A613" s="19">
        <f t="shared" si="57"/>
        <v>1</v>
      </c>
      <c r="B613" s="95">
        <f t="shared" si="58"/>
        <v>609</v>
      </c>
      <c r="C613" s="95" t="s">
        <v>11157</v>
      </c>
      <c r="D613" s="28" t="s">
        <v>8365</v>
      </c>
      <c r="E613" s="95" t="s">
        <v>11156</v>
      </c>
      <c r="F613" s="182">
        <v>1</v>
      </c>
      <c r="G613" s="95" t="s">
        <v>198</v>
      </c>
      <c r="H613" s="199">
        <f>VLOOKUP(G613,BARRAS!$C$5:$E$553,2,0)</f>
        <v>2069998080132</v>
      </c>
      <c r="I613" s="95">
        <v>0</v>
      </c>
      <c r="J613" s="204">
        <v>0</v>
      </c>
      <c r="K613" s="95">
        <v>0</v>
      </c>
      <c r="L613" s="95" t="s">
        <v>8423</v>
      </c>
      <c r="M613" s="95" t="s">
        <v>8423</v>
      </c>
      <c r="N613" s="95" t="s">
        <v>8365</v>
      </c>
      <c r="O613" s="95" t="s">
        <v>9972</v>
      </c>
      <c r="P613" s="95"/>
      <c r="Q613" s="95" t="s">
        <v>509</v>
      </c>
      <c r="R613" s="95" t="str">
        <f>IF(L613="R",VLOOKUP(G613,BARRAS!$C$5:$E$233,3,0),IF(L613="L",VLOOKUP(G613,BARRAS!$C$5:$E$233,3,0),""))</f>
        <v/>
      </c>
      <c r="S613" s="95">
        <f t="shared" si="62"/>
        <v>0</v>
      </c>
      <c r="T613" s="95"/>
      <c r="U613" s="95" t="str">
        <f t="shared" si="63"/>
        <v/>
      </c>
      <c r="V613" s="95" t="s">
        <v>1869</v>
      </c>
      <c r="W613" s="95"/>
      <c r="X613" s="95">
        <v>0</v>
      </c>
      <c r="Y613" s="95">
        <v>0</v>
      </c>
      <c r="Z613" s="95"/>
      <c r="AA613" s="95" t="str">
        <f t="shared" si="61"/>
        <v>CGE</v>
      </c>
    </row>
    <row r="614" spans="1:27" x14ac:dyDescent="0.2">
      <c r="A614" s="19">
        <f t="shared" si="57"/>
        <v>1</v>
      </c>
      <c r="B614" s="95">
        <f t="shared" si="58"/>
        <v>610</v>
      </c>
      <c r="C614" s="95" t="s">
        <v>12635</v>
      </c>
      <c r="D614" s="28" t="s">
        <v>13087</v>
      </c>
      <c r="E614" s="95" t="s">
        <v>10137</v>
      </c>
      <c r="F614" s="182">
        <v>1</v>
      </c>
      <c r="G614" s="95" t="s">
        <v>198</v>
      </c>
      <c r="H614" s="199">
        <f>VLOOKUP(G614,BARRAS!$C$5:$E$553,2,0)</f>
        <v>2069998080132</v>
      </c>
      <c r="I614" s="95">
        <v>0</v>
      </c>
      <c r="J614" s="204">
        <v>0</v>
      </c>
      <c r="K614" s="95">
        <v>0</v>
      </c>
      <c r="L614" s="95" t="s">
        <v>8423</v>
      </c>
      <c r="M614" s="95" t="s">
        <v>8423</v>
      </c>
      <c r="N614" s="28" t="s">
        <v>13087</v>
      </c>
      <c r="O614" s="95" t="s">
        <v>9972</v>
      </c>
      <c r="P614" s="95"/>
      <c r="Q614" s="95" t="s">
        <v>509</v>
      </c>
      <c r="R614" s="95" t="str">
        <f>IF(L614="R",VLOOKUP(G614,BARRAS!$C$5:$E$233,3,0),IF(L614="L",VLOOKUP(G614,BARRAS!$C$5:$E$233,3,0),""))</f>
        <v/>
      </c>
      <c r="S614" s="95">
        <f t="shared" si="62"/>
        <v>0</v>
      </c>
      <c r="T614" s="95"/>
      <c r="U614" s="95" t="str">
        <f t="shared" si="63"/>
        <v/>
      </c>
      <c r="V614" s="95"/>
      <c r="W614" s="95"/>
      <c r="X614" s="95">
        <v>0</v>
      </c>
      <c r="Y614" s="95">
        <v>0</v>
      </c>
      <c r="Z614" s="95"/>
      <c r="AA614" s="95" t="str">
        <f t="shared" si="61"/>
        <v>CGE</v>
      </c>
    </row>
    <row r="615" spans="1:27" x14ac:dyDescent="0.2">
      <c r="A615" s="19">
        <f t="shared" si="57"/>
        <v>1</v>
      </c>
      <c r="B615" s="95">
        <f t="shared" si="58"/>
        <v>611</v>
      </c>
      <c r="C615" s="95" t="s">
        <v>12640</v>
      </c>
      <c r="D615" s="28" t="s">
        <v>8365</v>
      </c>
      <c r="E615" s="95" t="s">
        <v>12577</v>
      </c>
      <c r="F615" s="182">
        <v>1</v>
      </c>
      <c r="G615" s="95" t="s">
        <v>198</v>
      </c>
      <c r="H615" s="199">
        <f>VLOOKUP(G615,BARRAS!$C$5:$E$553,2,0)</f>
        <v>2069998080132</v>
      </c>
      <c r="I615" s="95">
        <v>0</v>
      </c>
      <c r="J615" s="204">
        <v>0</v>
      </c>
      <c r="K615" s="95">
        <v>0</v>
      </c>
      <c r="L615" s="95" t="s">
        <v>8423</v>
      </c>
      <c r="M615" s="95" t="s">
        <v>8423</v>
      </c>
      <c r="N615" s="95" t="s">
        <v>8365</v>
      </c>
      <c r="O615" s="95" t="s">
        <v>9972</v>
      </c>
      <c r="P615" s="95"/>
      <c r="Q615" s="95" t="s">
        <v>509</v>
      </c>
      <c r="R615" s="95" t="str">
        <f>IF(L615="R",VLOOKUP(G615,BARRAS!$C$5:$E$233,3,0),IF(L615="L",VLOOKUP(G615,BARRAS!$C$5:$E$233,3,0),""))</f>
        <v/>
      </c>
      <c r="S615" s="95">
        <f t="shared" si="62"/>
        <v>0</v>
      </c>
      <c r="T615" s="95"/>
      <c r="U615" s="95" t="str">
        <f t="shared" si="63"/>
        <v/>
      </c>
      <c r="V615" s="95"/>
      <c r="W615" s="95"/>
      <c r="X615" s="95">
        <v>0</v>
      </c>
      <c r="Y615" s="95">
        <v>0</v>
      </c>
      <c r="Z615" s="95"/>
      <c r="AA615" s="95" t="str">
        <f t="shared" si="61"/>
        <v>CGE</v>
      </c>
    </row>
    <row r="616" spans="1:27" x14ac:dyDescent="0.2">
      <c r="A616" s="19">
        <f t="shared" si="57"/>
        <v>1</v>
      </c>
      <c r="B616" s="95">
        <f t="shared" si="58"/>
        <v>612</v>
      </c>
      <c r="C616" s="95" t="s">
        <v>11105</v>
      </c>
      <c r="D616" s="28" t="s">
        <v>8365</v>
      </c>
      <c r="E616" s="95" t="s">
        <v>12581</v>
      </c>
      <c r="F616" s="182">
        <v>1</v>
      </c>
      <c r="G616" s="95" t="s">
        <v>198</v>
      </c>
      <c r="H616" s="199">
        <f>VLOOKUP(G616,BARRAS!$C$5:$E$553,2,0)</f>
        <v>2069998080132</v>
      </c>
      <c r="I616" s="95">
        <v>0</v>
      </c>
      <c r="J616" s="204">
        <v>0</v>
      </c>
      <c r="K616" s="95">
        <v>0</v>
      </c>
      <c r="L616" s="95" t="s">
        <v>8423</v>
      </c>
      <c r="M616" s="95" t="s">
        <v>8423</v>
      </c>
      <c r="N616" s="95" t="s">
        <v>8365</v>
      </c>
      <c r="O616" s="95" t="s">
        <v>9972</v>
      </c>
      <c r="P616" s="95"/>
      <c r="Q616" s="95" t="s">
        <v>509</v>
      </c>
      <c r="R616" s="95" t="str">
        <f>IF(L616="R",VLOOKUP(G616,BARRAS!$C$5:$E$233,3,0),IF(L616="L",VLOOKUP(G616,BARRAS!$C$5:$E$233,3,0),""))</f>
        <v/>
      </c>
      <c r="S616" s="95">
        <f t="shared" si="62"/>
        <v>0</v>
      </c>
      <c r="T616" s="95"/>
      <c r="U616" s="95" t="str">
        <f t="shared" si="63"/>
        <v/>
      </c>
      <c r="V616" s="95" t="s">
        <v>1870</v>
      </c>
      <c r="W616" s="95"/>
      <c r="X616" s="95">
        <v>0</v>
      </c>
      <c r="Y616" s="95">
        <v>0</v>
      </c>
      <c r="Z616" s="95"/>
      <c r="AA616" s="95" t="str">
        <f t="shared" si="61"/>
        <v>CGE</v>
      </c>
    </row>
    <row r="617" spans="1:27" x14ac:dyDescent="0.2">
      <c r="A617" s="19">
        <f t="shared" si="57"/>
        <v>1</v>
      </c>
      <c r="B617" s="95">
        <f t="shared" si="58"/>
        <v>613</v>
      </c>
      <c r="C617" s="95" t="s">
        <v>12642</v>
      </c>
      <c r="D617" s="28" t="s">
        <v>3079</v>
      </c>
      <c r="E617" s="95" t="s">
        <v>12576</v>
      </c>
      <c r="F617" s="182">
        <v>1</v>
      </c>
      <c r="G617" s="95" t="s">
        <v>198</v>
      </c>
      <c r="H617" s="199">
        <f>VLOOKUP(G617,BARRAS!$C$5:$E$553,2,0)</f>
        <v>2069998080132</v>
      </c>
      <c r="I617" s="95">
        <v>0</v>
      </c>
      <c r="J617" s="204">
        <v>0</v>
      </c>
      <c r="K617" s="95">
        <v>0</v>
      </c>
      <c r="L617" s="95" t="s">
        <v>8423</v>
      </c>
      <c r="M617" s="95" t="s">
        <v>8423</v>
      </c>
      <c r="N617" s="95" t="s">
        <v>9178</v>
      </c>
      <c r="O617" s="28"/>
      <c r="P617" s="95" t="s">
        <v>9971</v>
      </c>
      <c r="Q617" s="95" t="s">
        <v>509</v>
      </c>
      <c r="R617" s="95" t="str">
        <f>IF(L617="R",VLOOKUP(G617,BARRAS!$C$5:$E$233,3,0),IF(L617="L",VLOOKUP(G617,BARRAS!$C$5:$E$233,3,0),""))</f>
        <v/>
      </c>
      <c r="S617" s="95">
        <f t="shared" si="62"/>
        <v>0</v>
      </c>
      <c r="T617" s="95"/>
      <c r="U617" s="95" t="str">
        <f t="shared" si="63"/>
        <v/>
      </c>
      <c r="V617" s="95"/>
      <c r="W617" s="95"/>
      <c r="X617" s="95"/>
      <c r="Y617" s="95"/>
      <c r="Z617" s="95"/>
      <c r="AA617" s="95" t="str">
        <f t="shared" si="61"/>
        <v>ENEL_DISTRIBUCION</v>
      </c>
    </row>
    <row r="618" spans="1:27" x14ac:dyDescent="0.2">
      <c r="A618" s="19">
        <f t="shared" si="57"/>
        <v>1</v>
      </c>
      <c r="B618" s="95">
        <f t="shared" si="58"/>
        <v>614</v>
      </c>
      <c r="C618" s="95" t="s">
        <v>11351</v>
      </c>
      <c r="D618" s="28" t="s">
        <v>8365</v>
      </c>
      <c r="E618" s="95" t="s">
        <v>12576</v>
      </c>
      <c r="F618" s="182">
        <v>1</v>
      </c>
      <c r="G618" s="95" t="s">
        <v>198</v>
      </c>
      <c r="H618" s="199">
        <f>VLOOKUP(G618,BARRAS!$C$5:$E$553,2,0)</f>
        <v>2069998080132</v>
      </c>
      <c r="I618" s="95">
        <v>0</v>
      </c>
      <c r="J618" s="204">
        <v>0</v>
      </c>
      <c r="K618" s="95">
        <v>0</v>
      </c>
      <c r="L618" s="95" t="s">
        <v>8423</v>
      </c>
      <c r="M618" s="95" t="s">
        <v>8423</v>
      </c>
      <c r="N618" s="95" t="s">
        <v>8365</v>
      </c>
      <c r="O618" s="28" t="s">
        <v>9972</v>
      </c>
      <c r="P618" s="95"/>
      <c r="Q618" s="95" t="s">
        <v>509</v>
      </c>
      <c r="R618" s="95" t="str">
        <f>IF(L618="R",VLOOKUP(G618,BARRAS!$C$5:$E$233,3,0),IF(L618="L",VLOOKUP(G618,BARRAS!$C$5:$E$233,3,0),""))</f>
        <v/>
      </c>
      <c r="S618" s="95">
        <f t="shared" si="62"/>
        <v>0</v>
      </c>
      <c r="T618" s="95"/>
      <c r="U618" s="95" t="str">
        <f t="shared" si="63"/>
        <v/>
      </c>
      <c r="V618" s="95"/>
      <c r="W618" s="95"/>
      <c r="X618" s="95">
        <v>0</v>
      </c>
      <c r="Y618" s="95">
        <v>0</v>
      </c>
      <c r="Z618" s="95"/>
      <c r="AA618" s="95" t="str">
        <f t="shared" si="61"/>
        <v>CGE</v>
      </c>
    </row>
    <row r="619" spans="1:27" x14ac:dyDescent="0.2">
      <c r="A619" s="19">
        <f t="shared" si="57"/>
        <v>1</v>
      </c>
      <c r="B619" s="95">
        <f t="shared" si="58"/>
        <v>615</v>
      </c>
      <c r="C619" s="95" t="s">
        <v>13317</v>
      </c>
      <c r="D619" s="28" t="s">
        <v>8241</v>
      </c>
      <c r="E619" s="95" t="s">
        <v>13318</v>
      </c>
      <c r="F619" s="182">
        <v>1</v>
      </c>
      <c r="G619" s="95" t="s">
        <v>198</v>
      </c>
      <c r="H619" s="199">
        <f>VLOOKUP(G619,BARRAS!$C$5:$E$553,2,0)</f>
        <v>2069998080132</v>
      </c>
      <c r="I619" s="95">
        <v>0</v>
      </c>
      <c r="J619" s="204">
        <v>0</v>
      </c>
      <c r="K619" s="95">
        <v>0</v>
      </c>
      <c r="L619" s="95" t="s">
        <v>8423</v>
      </c>
      <c r="M619" s="95" t="s">
        <v>8423</v>
      </c>
      <c r="N619" s="28" t="s">
        <v>8241</v>
      </c>
      <c r="O619" s="28" t="s">
        <v>9972</v>
      </c>
      <c r="P619" s="95"/>
      <c r="Q619" s="95"/>
      <c r="R619" s="95"/>
      <c r="S619" s="95">
        <f t="shared" si="62"/>
        <v>0</v>
      </c>
      <c r="T619" s="95"/>
      <c r="U619" s="95" t="str">
        <f t="shared" si="63"/>
        <v/>
      </c>
      <c r="V619" s="95"/>
      <c r="W619" s="95"/>
      <c r="X619" s="95"/>
      <c r="Y619" s="95"/>
      <c r="Z619" s="95"/>
      <c r="AA619" s="95" t="str">
        <f t="shared" si="61"/>
        <v>CGE</v>
      </c>
    </row>
    <row r="620" spans="1:27" x14ac:dyDescent="0.2">
      <c r="A620" s="19">
        <f t="shared" si="57"/>
        <v>1</v>
      </c>
      <c r="B620" s="95">
        <f t="shared" si="58"/>
        <v>616</v>
      </c>
      <c r="C620" s="95" t="s">
        <v>11604</v>
      </c>
      <c r="D620" s="28" t="s">
        <v>11602</v>
      </c>
      <c r="E620" s="95" t="s">
        <v>12578</v>
      </c>
      <c r="F620" s="182">
        <v>1</v>
      </c>
      <c r="G620" s="95" t="s">
        <v>198</v>
      </c>
      <c r="H620" s="199">
        <f>VLOOKUP(G620,BARRAS!$C$5:$E$553,2,0)</f>
        <v>2069998080132</v>
      </c>
      <c r="I620" s="95">
        <v>0</v>
      </c>
      <c r="J620" s="204">
        <v>0</v>
      </c>
      <c r="K620" s="95">
        <v>0</v>
      </c>
      <c r="L620" s="95" t="s">
        <v>747</v>
      </c>
      <c r="M620" s="95" t="s">
        <v>747</v>
      </c>
      <c r="N620" s="95" t="s">
        <v>11602</v>
      </c>
      <c r="O620" s="95" t="s">
        <v>9972</v>
      </c>
      <c r="P620" s="95"/>
      <c r="Q620" s="95" t="s">
        <v>509</v>
      </c>
      <c r="R620" s="95" t="str">
        <f>IF(L620="R",VLOOKUP(G620,BARRAS!$C$5:$E$233,3,0),IF(L620="L",VLOOKUP(G620,BARRAS!$C$5:$E$233,3,0),""))</f>
        <v/>
      </c>
      <c r="S620" s="95">
        <f t="shared" si="62"/>
        <v>1</v>
      </c>
      <c r="T620" s="95"/>
      <c r="U620" s="95" t="str">
        <f t="shared" si="63"/>
        <v>PMGD</v>
      </c>
      <c r="V620" s="95"/>
      <c r="W620" s="95"/>
      <c r="X620" s="95"/>
      <c r="Y620" s="95">
        <v>0</v>
      </c>
      <c r="Z620" s="95"/>
      <c r="AA620" s="95" t="str">
        <f t="shared" si="61"/>
        <v>CGE</v>
      </c>
    </row>
    <row r="621" spans="1:27" x14ac:dyDescent="0.2">
      <c r="A621" s="19">
        <f t="shared" si="57"/>
        <v>1</v>
      </c>
      <c r="B621" s="95">
        <f t="shared" si="58"/>
        <v>617</v>
      </c>
      <c r="C621" s="95" t="s">
        <v>11608</v>
      </c>
      <c r="D621" s="28" t="s">
        <v>11606</v>
      </c>
      <c r="E621" s="95" t="s">
        <v>12579</v>
      </c>
      <c r="F621" s="182">
        <v>1</v>
      </c>
      <c r="G621" s="95" t="s">
        <v>198</v>
      </c>
      <c r="H621" s="199">
        <f>VLOOKUP(G621,BARRAS!$C$5:$E$553,2,0)</f>
        <v>2069998080132</v>
      </c>
      <c r="I621" s="95">
        <v>0</v>
      </c>
      <c r="J621" s="204">
        <v>0</v>
      </c>
      <c r="K621" s="95">
        <v>0</v>
      </c>
      <c r="L621" s="95" t="s">
        <v>747</v>
      </c>
      <c r="M621" s="95" t="s">
        <v>747</v>
      </c>
      <c r="N621" s="95" t="s">
        <v>11606</v>
      </c>
      <c r="O621" s="95" t="s">
        <v>9972</v>
      </c>
      <c r="P621" s="95"/>
      <c r="Q621" s="95" t="s">
        <v>509</v>
      </c>
      <c r="R621" s="95" t="str">
        <f>IF(L621="R",VLOOKUP(G621,BARRAS!$C$5:$E$233,3,0),IF(L621="L",VLOOKUP(G621,BARRAS!$C$5:$E$233,3,0),""))</f>
        <v/>
      </c>
      <c r="S621" s="95">
        <f t="shared" si="62"/>
        <v>1</v>
      </c>
      <c r="T621" s="95"/>
      <c r="U621" s="95" t="str">
        <f t="shared" si="63"/>
        <v>PMGD</v>
      </c>
      <c r="V621" s="95"/>
      <c r="W621" s="95"/>
      <c r="X621" s="95"/>
      <c r="Y621" s="95">
        <v>0</v>
      </c>
      <c r="Z621" s="95"/>
      <c r="AA621" s="95" t="str">
        <f t="shared" si="61"/>
        <v>CGE</v>
      </c>
    </row>
    <row r="622" spans="1:27" x14ac:dyDescent="0.2">
      <c r="A622" s="19">
        <f t="shared" si="57"/>
        <v>1</v>
      </c>
      <c r="B622" s="95">
        <f t="shared" si="58"/>
        <v>618</v>
      </c>
      <c r="C622" s="95" t="s">
        <v>11601</v>
      </c>
      <c r="D622" s="28" t="s">
        <v>11602</v>
      </c>
      <c r="E622" s="95" t="s">
        <v>11603</v>
      </c>
      <c r="F622" s="182">
        <v>1</v>
      </c>
      <c r="G622" s="95" t="s">
        <v>198</v>
      </c>
      <c r="H622" s="199">
        <f>VLOOKUP(G622,BARRAS!$C$5:$E$553,2,0)</f>
        <v>2069998080132</v>
      </c>
      <c r="I622" s="95">
        <v>0</v>
      </c>
      <c r="J622" s="204">
        <v>0</v>
      </c>
      <c r="K622" s="95">
        <v>0</v>
      </c>
      <c r="L622" s="95" t="s">
        <v>747</v>
      </c>
      <c r="M622" s="95" t="s">
        <v>747</v>
      </c>
      <c r="N622" s="95" t="s">
        <v>11602</v>
      </c>
      <c r="O622" s="95" t="s">
        <v>9972</v>
      </c>
      <c r="P622" s="95"/>
      <c r="Q622" s="95" t="s">
        <v>509</v>
      </c>
      <c r="R622" s="95" t="str">
        <f>IF(L622="R",VLOOKUP(G622,BARRAS!$C$5:$E$233,3,0),IF(L622="L",VLOOKUP(G622,BARRAS!$C$5:$E$233,3,0),""))</f>
        <v/>
      </c>
      <c r="S622" s="95">
        <f t="shared" si="62"/>
        <v>1</v>
      </c>
      <c r="T622" s="95" t="s">
        <v>11603</v>
      </c>
      <c r="U622" s="95" t="str">
        <f t="shared" si="63"/>
        <v>PMGD</v>
      </c>
      <c r="V622" s="95"/>
      <c r="W622" s="95"/>
      <c r="X622" s="95"/>
      <c r="Y622" s="95">
        <v>0</v>
      </c>
      <c r="Z622" s="95"/>
      <c r="AA622" s="95" t="str">
        <f t="shared" si="61"/>
        <v>CGE</v>
      </c>
    </row>
    <row r="623" spans="1:27" x14ac:dyDescent="0.2">
      <c r="A623" s="19">
        <f t="shared" si="57"/>
        <v>1</v>
      </c>
      <c r="B623" s="95">
        <f t="shared" si="58"/>
        <v>619</v>
      </c>
      <c r="C623" s="95" t="s">
        <v>11605</v>
      </c>
      <c r="D623" s="28" t="s">
        <v>11606</v>
      </c>
      <c r="E623" s="95" t="s">
        <v>11607</v>
      </c>
      <c r="F623" s="182">
        <v>1</v>
      </c>
      <c r="G623" s="95" t="s">
        <v>198</v>
      </c>
      <c r="H623" s="199">
        <f>VLOOKUP(G623,BARRAS!$C$5:$E$553,2,0)</f>
        <v>2069998080132</v>
      </c>
      <c r="I623" s="95">
        <v>0</v>
      </c>
      <c r="J623" s="204">
        <v>0</v>
      </c>
      <c r="K623" s="95">
        <v>0</v>
      </c>
      <c r="L623" s="95" t="s">
        <v>747</v>
      </c>
      <c r="M623" s="95" t="s">
        <v>747</v>
      </c>
      <c r="N623" s="95" t="s">
        <v>11606</v>
      </c>
      <c r="O623" s="95" t="s">
        <v>9972</v>
      </c>
      <c r="P623" s="95"/>
      <c r="Q623" s="95" t="s">
        <v>509</v>
      </c>
      <c r="R623" s="95" t="str">
        <f>IF(L623="R",VLOOKUP(G623,BARRAS!$C$5:$E$233,3,0),IF(L623="L",VLOOKUP(G623,BARRAS!$C$5:$E$233,3,0),""))</f>
        <v/>
      </c>
      <c r="S623" s="95">
        <f t="shared" si="62"/>
        <v>1</v>
      </c>
      <c r="T623" s="95" t="s">
        <v>11607</v>
      </c>
      <c r="U623" s="95" t="str">
        <f t="shared" si="63"/>
        <v>PMGD</v>
      </c>
      <c r="V623" s="95"/>
      <c r="W623" s="95"/>
      <c r="X623" s="95"/>
      <c r="Y623" s="95">
        <v>0</v>
      </c>
      <c r="Z623" s="95"/>
      <c r="AA623" s="95" t="str">
        <f t="shared" si="61"/>
        <v>CGE</v>
      </c>
    </row>
    <row r="624" spans="1:27" x14ac:dyDescent="0.2">
      <c r="A624" s="19">
        <f t="shared" si="57"/>
        <v>1</v>
      </c>
      <c r="B624" s="95">
        <f t="shared" si="58"/>
        <v>620</v>
      </c>
      <c r="C624" s="221" t="s">
        <v>14187</v>
      </c>
      <c r="D624" s="28" t="s">
        <v>14189</v>
      </c>
      <c r="E624" s="28" t="s">
        <v>14190</v>
      </c>
      <c r="F624" s="182">
        <v>1</v>
      </c>
      <c r="G624" s="95" t="s">
        <v>198</v>
      </c>
      <c r="H624" s="199">
        <f>VLOOKUP(G624,BARRAS!$C$5:$E$553,2,0)</f>
        <v>2069998080132</v>
      </c>
      <c r="I624" s="95">
        <v>0</v>
      </c>
      <c r="J624" s="204">
        <v>0</v>
      </c>
      <c r="K624" s="95">
        <v>0</v>
      </c>
      <c r="L624" s="95" t="s">
        <v>747</v>
      </c>
      <c r="M624" s="95" t="s">
        <v>747</v>
      </c>
      <c r="N624" s="95" t="s">
        <v>14189</v>
      </c>
      <c r="O624" s="95" t="s">
        <v>9972</v>
      </c>
      <c r="P624" s="95"/>
      <c r="Q624" s="95"/>
      <c r="R624" s="95"/>
      <c r="S624" s="95">
        <f t="shared" si="62"/>
        <v>1</v>
      </c>
      <c r="T624" s="95"/>
      <c r="U624" s="95" t="str">
        <f t="shared" si="63"/>
        <v>PMGD</v>
      </c>
      <c r="V624" s="95"/>
      <c r="W624" s="95"/>
      <c r="X624" s="95"/>
      <c r="Y624" s="95"/>
      <c r="Z624" s="95"/>
      <c r="AA624" s="95" t="str">
        <f t="shared" si="61"/>
        <v>CGE</v>
      </c>
    </row>
    <row r="625" spans="1:27" x14ac:dyDescent="0.2">
      <c r="A625" s="19">
        <f t="shared" si="57"/>
        <v>1</v>
      </c>
      <c r="B625" s="95">
        <f t="shared" si="58"/>
        <v>621</v>
      </c>
      <c r="C625" s="221" t="s">
        <v>14188</v>
      </c>
      <c r="D625" s="28" t="s">
        <v>14189</v>
      </c>
      <c r="E625" s="28" t="s">
        <v>14191</v>
      </c>
      <c r="F625" s="182">
        <v>1</v>
      </c>
      <c r="G625" s="95" t="s">
        <v>198</v>
      </c>
      <c r="H625" s="199">
        <f>VLOOKUP(G625,BARRAS!$C$5:$E$553,2,0)</f>
        <v>2069998080132</v>
      </c>
      <c r="I625" s="95">
        <v>0</v>
      </c>
      <c r="J625" s="204">
        <v>0</v>
      </c>
      <c r="K625" s="95">
        <v>0</v>
      </c>
      <c r="L625" s="95" t="s">
        <v>747</v>
      </c>
      <c r="M625" s="95" t="s">
        <v>747</v>
      </c>
      <c r="N625" s="95" t="s">
        <v>14189</v>
      </c>
      <c r="O625" s="95" t="s">
        <v>9972</v>
      </c>
      <c r="P625" s="95"/>
      <c r="Q625" s="95"/>
      <c r="R625" s="95"/>
      <c r="S625" s="95">
        <f t="shared" si="62"/>
        <v>1</v>
      </c>
      <c r="T625" s="95"/>
      <c r="U625" s="95" t="str">
        <f t="shared" si="63"/>
        <v>PMGD</v>
      </c>
      <c r="V625" s="95"/>
      <c r="W625" s="95"/>
      <c r="X625" s="95"/>
      <c r="Y625" s="95"/>
      <c r="Z625" s="95"/>
      <c r="AA625" s="95" t="str">
        <f t="shared" si="61"/>
        <v>CGE</v>
      </c>
    </row>
    <row r="626" spans="1:27" x14ac:dyDescent="0.2">
      <c r="A626" s="19">
        <f t="shared" si="57"/>
        <v>1</v>
      </c>
      <c r="B626" s="95">
        <f t="shared" si="58"/>
        <v>622</v>
      </c>
      <c r="C626" s="95" t="s">
        <v>10991</v>
      </c>
      <c r="D626" s="28" t="s">
        <v>8970</v>
      </c>
      <c r="E626" s="95" t="s">
        <v>1870</v>
      </c>
      <c r="F626" s="182">
        <v>1</v>
      </c>
      <c r="G626" s="95" t="s">
        <v>198</v>
      </c>
      <c r="H626" s="199">
        <f>VLOOKUP(G626,BARRAS!$C$5:$E$553,2,0)</f>
        <v>2069998080132</v>
      </c>
      <c r="I626" s="95">
        <v>0</v>
      </c>
      <c r="J626" s="204">
        <v>1</v>
      </c>
      <c r="K626" s="95">
        <v>0</v>
      </c>
      <c r="L626" s="95" t="s">
        <v>489</v>
      </c>
      <c r="M626" s="95" t="s">
        <v>489</v>
      </c>
      <c r="N626" s="95" t="s">
        <v>9178</v>
      </c>
      <c r="O626" s="95"/>
      <c r="P626" s="95" t="s">
        <v>9972</v>
      </c>
      <c r="Q626" s="95" t="s">
        <v>489</v>
      </c>
      <c r="R626" s="95">
        <f>IF(L626="R",VLOOKUP(G626,BARRAS!$C$5:$E$233,3,0),IF(L626="L",VLOOKUP(G626,BARRAS!$C$5:$E$233,3,0),""))</f>
        <v>0</v>
      </c>
      <c r="S626" s="95">
        <f t="shared" si="62"/>
        <v>0</v>
      </c>
      <c r="T626" s="95"/>
      <c r="U626" s="95" t="str">
        <f t="shared" si="63"/>
        <v/>
      </c>
      <c r="V626" s="95">
        <v>0</v>
      </c>
      <c r="W626" s="95"/>
      <c r="X626" s="95">
        <v>0</v>
      </c>
      <c r="Y626" s="95">
        <v>0</v>
      </c>
      <c r="Z626" s="95"/>
      <c r="AA626" s="95" t="str">
        <f t="shared" si="61"/>
        <v>CGE</v>
      </c>
    </row>
    <row r="627" spans="1:27" x14ac:dyDescent="0.2">
      <c r="A627" s="19">
        <f t="shared" si="57"/>
        <v>1</v>
      </c>
      <c r="B627" s="95">
        <f t="shared" si="58"/>
        <v>623</v>
      </c>
      <c r="C627" s="95" t="s">
        <v>10992</v>
      </c>
      <c r="D627" s="28" t="s">
        <v>8971</v>
      </c>
      <c r="E627" s="95" t="s">
        <v>1870</v>
      </c>
      <c r="F627" s="182">
        <v>1</v>
      </c>
      <c r="G627" s="95" t="s">
        <v>198</v>
      </c>
      <c r="H627" s="199">
        <f>VLOOKUP(G627,BARRAS!$C$5:$E$553,2,0)</f>
        <v>2069998080132</v>
      </c>
      <c r="I627" s="95">
        <v>0</v>
      </c>
      <c r="J627" s="204">
        <v>1</v>
      </c>
      <c r="K627" s="95">
        <v>0</v>
      </c>
      <c r="L627" s="95" t="s">
        <v>489</v>
      </c>
      <c r="M627" s="95" t="s">
        <v>489</v>
      </c>
      <c r="N627" s="95" t="s">
        <v>9178</v>
      </c>
      <c r="O627" s="95"/>
      <c r="P627" s="95" t="s">
        <v>9972</v>
      </c>
      <c r="Q627" s="95" t="s">
        <v>489</v>
      </c>
      <c r="R627" s="95">
        <f>IF(L627="R",VLOOKUP(G627,BARRAS!$C$5:$E$233,3,0),IF(L627="L",VLOOKUP(G627,BARRAS!$C$5:$E$233,3,0),""))</f>
        <v>0</v>
      </c>
      <c r="S627" s="95">
        <f t="shared" si="62"/>
        <v>0</v>
      </c>
      <c r="T627" s="95"/>
      <c r="U627" s="95" t="str">
        <f t="shared" si="63"/>
        <v/>
      </c>
      <c r="V627" s="95">
        <v>0</v>
      </c>
      <c r="W627" s="95"/>
      <c r="X627" s="95">
        <v>0</v>
      </c>
      <c r="Y627" s="95">
        <v>0</v>
      </c>
      <c r="Z627" s="95"/>
      <c r="AA627" s="95" t="str">
        <f t="shared" si="61"/>
        <v>CGE</v>
      </c>
    </row>
    <row r="628" spans="1:27" x14ac:dyDescent="0.2">
      <c r="A628" s="19">
        <f t="shared" si="57"/>
        <v>1</v>
      </c>
      <c r="B628" s="95">
        <f t="shared" si="58"/>
        <v>624</v>
      </c>
      <c r="C628" s="95" t="s">
        <v>10993</v>
      </c>
      <c r="D628" s="28" t="s">
        <v>8972</v>
      </c>
      <c r="E628" s="95" t="s">
        <v>1870</v>
      </c>
      <c r="F628" s="182">
        <v>1</v>
      </c>
      <c r="G628" s="95" t="s">
        <v>198</v>
      </c>
      <c r="H628" s="199">
        <f>VLOOKUP(G628,BARRAS!$C$5:$E$553,2,0)</f>
        <v>2069998080132</v>
      </c>
      <c r="I628" s="95">
        <v>0</v>
      </c>
      <c r="J628" s="204">
        <v>1</v>
      </c>
      <c r="K628" s="95">
        <v>0</v>
      </c>
      <c r="L628" s="95" t="s">
        <v>489</v>
      </c>
      <c r="M628" s="95" t="s">
        <v>489</v>
      </c>
      <c r="N628" s="95" t="s">
        <v>9178</v>
      </c>
      <c r="O628" s="95"/>
      <c r="P628" s="95" t="s">
        <v>9972</v>
      </c>
      <c r="Q628" s="95" t="s">
        <v>489</v>
      </c>
      <c r="R628" s="95">
        <f>IF(L628="R",VLOOKUP(G628,BARRAS!$C$5:$E$233,3,0),IF(L628="L",VLOOKUP(G628,BARRAS!$C$5:$E$233,3,0),""))</f>
        <v>0</v>
      </c>
      <c r="S628" s="95">
        <f t="shared" si="62"/>
        <v>0</v>
      </c>
      <c r="T628" s="95"/>
      <c r="U628" s="95" t="str">
        <f t="shared" si="63"/>
        <v/>
      </c>
      <c r="V628" s="95">
        <v>0</v>
      </c>
      <c r="W628" s="95"/>
      <c r="X628" s="95">
        <v>0</v>
      </c>
      <c r="Y628" s="95">
        <v>0</v>
      </c>
      <c r="Z628" s="95"/>
      <c r="AA628" s="95" t="str">
        <f t="shared" si="61"/>
        <v>CGE</v>
      </c>
    </row>
    <row r="629" spans="1:27" x14ac:dyDescent="0.2">
      <c r="A629" s="19">
        <f t="shared" si="57"/>
        <v>1</v>
      </c>
      <c r="B629" s="95">
        <f t="shared" si="58"/>
        <v>625</v>
      </c>
      <c r="C629" s="194" t="s">
        <v>11776</v>
      </c>
      <c r="D629" s="213" t="s">
        <v>1304</v>
      </c>
      <c r="E629" s="194" t="s">
        <v>1629</v>
      </c>
      <c r="F629" s="182">
        <v>1</v>
      </c>
      <c r="G629" s="95" t="s">
        <v>198</v>
      </c>
      <c r="H629" s="199">
        <f>VLOOKUP(G629,BARRAS!$C$5:$E$553,2,0)</f>
        <v>2069998080132</v>
      </c>
      <c r="I629" s="95">
        <v>0</v>
      </c>
      <c r="J629" s="204">
        <v>0</v>
      </c>
      <c r="K629" s="95">
        <v>0</v>
      </c>
      <c r="L629" s="95" t="s">
        <v>492</v>
      </c>
      <c r="M629" s="95" t="s">
        <v>492</v>
      </c>
      <c r="N629" s="95" t="s">
        <v>12352</v>
      </c>
      <c r="O629" s="95"/>
      <c r="P629" s="95"/>
      <c r="Q629" s="95"/>
      <c r="R629" s="95" t="str">
        <f>IF(L629="R",VLOOKUP(G629,BARRAS!$C$5:$E$233,3,0),IF(L629="L",VLOOKUP(G629,BARRAS!$C$5:$E$233,3,0),""))</f>
        <v/>
      </c>
      <c r="S629" s="95">
        <f t="shared" si="62"/>
        <v>0</v>
      </c>
      <c r="T629" s="95"/>
      <c r="U629" s="95" t="str">
        <f t="shared" si="63"/>
        <v/>
      </c>
      <c r="V629" s="95"/>
      <c r="W629" s="95"/>
      <c r="X629" s="95"/>
      <c r="Y629" s="95"/>
      <c r="Z629" s="95"/>
      <c r="AA629" s="95">
        <f t="shared" si="61"/>
        <v>0</v>
      </c>
    </row>
    <row r="630" spans="1:27" x14ac:dyDescent="0.2">
      <c r="A630" s="19">
        <f t="shared" si="57"/>
        <v>1</v>
      </c>
      <c r="B630" s="95">
        <f t="shared" si="58"/>
        <v>626</v>
      </c>
      <c r="C630" s="95" t="s">
        <v>10957</v>
      </c>
      <c r="D630" s="28" t="s">
        <v>10013</v>
      </c>
      <c r="E630" s="95" t="s">
        <v>3208</v>
      </c>
      <c r="F630" s="182">
        <v>1</v>
      </c>
      <c r="G630" s="95" t="s">
        <v>579</v>
      </c>
      <c r="H630" s="199">
        <f>VLOOKUP(G630,BARRAS!$C$5:$E$553,2,0)</f>
        <v>2079997981543</v>
      </c>
      <c r="I630" s="95">
        <v>0</v>
      </c>
      <c r="J630" s="204">
        <v>1</v>
      </c>
      <c r="K630" s="95">
        <v>0</v>
      </c>
      <c r="L630" s="95" t="s">
        <v>489</v>
      </c>
      <c r="M630" s="95" t="s">
        <v>489</v>
      </c>
      <c r="N630" s="95" t="s">
        <v>9178</v>
      </c>
      <c r="O630" s="95"/>
      <c r="P630" s="95" t="s">
        <v>9972</v>
      </c>
      <c r="Q630" s="95" t="s">
        <v>489</v>
      </c>
      <c r="R630" s="95">
        <f>IF(L630="R",VLOOKUP(G630,BARRAS!$C$5:$E$233,3,0),IF(L630="L",VLOOKUP(G630,BARRAS!$C$5:$E$233,3,0),""))</f>
        <v>0</v>
      </c>
      <c r="S630" s="95">
        <f t="shared" si="62"/>
        <v>0</v>
      </c>
      <c r="T630" s="95"/>
      <c r="U630" s="95" t="str">
        <f t="shared" si="63"/>
        <v/>
      </c>
      <c r="V630" s="95">
        <v>0</v>
      </c>
      <c r="W630" s="95"/>
      <c r="X630" s="95">
        <v>0</v>
      </c>
      <c r="Y630" s="95">
        <v>0</v>
      </c>
      <c r="Z630" s="95"/>
      <c r="AA630" s="95" t="str">
        <f t="shared" si="61"/>
        <v>CGE</v>
      </c>
    </row>
    <row r="631" spans="1:27" x14ac:dyDescent="0.2">
      <c r="A631" s="19">
        <f t="shared" si="57"/>
        <v>1</v>
      </c>
      <c r="B631" s="95">
        <f t="shared" si="58"/>
        <v>627</v>
      </c>
      <c r="C631" s="95" t="s">
        <v>10958</v>
      </c>
      <c r="D631" s="28" t="s">
        <v>10014</v>
      </c>
      <c r="E631" s="95" t="s">
        <v>3208</v>
      </c>
      <c r="F631" s="182">
        <v>1</v>
      </c>
      <c r="G631" s="95" t="s">
        <v>579</v>
      </c>
      <c r="H631" s="199">
        <f>VLOOKUP(G631,BARRAS!$C$5:$E$553,2,0)</f>
        <v>2079997981543</v>
      </c>
      <c r="I631" s="95">
        <v>0</v>
      </c>
      <c r="J631" s="204">
        <v>1</v>
      </c>
      <c r="K631" s="95">
        <v>0</v>
      </c>
      <c r="L631" s="95" t="s">
        <v>489</v>
      </c>
      <c r="M631" s="95" t="s">
        <v>489</v>
      </c>
      <c r="N631" s="95" t="s">
        <v>9178</v>
      </c>
      <c r="O631" s="95"/>
      <c r="P631" s="95" t="s">
        <v>9972</v>
      </c>
      <c r="Q631" s="95" t="s">
        <v>489</v>
      </c>
      <c r="R631" s="95">
        <f>IF(L631="R",VLOOKUP(G631,BARRAS!$C$5:$E$233,3,0),IF(L631="L",VLOOKUP(G631,BARRAS!$C$5:$E$233,3,0),""))</f>
        <v>0</v>
      </c>
      <c r="S631" s="95">
        <f t="shared" si="62"/>
        <v>0</v>
      </c>
      <c r="T631" s="95"/>
      <c r="U631" s="95" t="str">
        <f t="shared" si="63"/>
        <v/>
      </c>
      <c r="V631" s="95">
        <v>0</v>
      </c>
      <c r="W631" s="95"/>
      <c r="X631" s="95">
        <v>0</v>
      </c>
      <c r="Y631" s="95">
        <v>0</v>
      </c>
      <c r="Z631" s="95"/>
      <c r="AA631" s="95" t="str">
        <f t="shared" si="61"/>
        <v>CGE</v>
      </c>
    </row>
    <row r="632" spans="1:27" x14ac:dyDescent="0.2">
      <c r="A632" s="19">
        <f t="shared" si="57"/>
        <v>1</v>
      </c>
      <c r="B632" s="95">
        <f t="shared" si="58"/>
        <v>628</v>
      </c>
      <c r="C632" s="95" t="s">
        <v>10959</v>
      </c>
      <c r="D632" s="28" t="s">
        <v>10015</v>
      </c>
      <c r="E632" s="95" t="s">
        <v>3208</v>
      </c>
      <c r="F632" s="182">
        <v>1</v>
      </c>
      <c r="G632" s="95" t="s">
        <v>579</v>
      </c>
      <c r="H632" s="199">
        <f>VLOOKUP(G632,BARRAS!$C$5:$E$553,2,0)</f>
        <v>2079997981543</v>
      </c>
      <c r="I632" s="95">
        <v>0</v>
      </c>
      <c r="J632" s="204">
        <v>1</v>
      </c>
      <c r="K632" s="95">
        <v>0</v>
      </c>
      <c r="L632" s="95" t="s">
        <v>489</v>
      </c>
      <c r="M632" s="95" t="s">
        <v>489</v>
      </c>
      <c r="N632" s="95" t="s">
        <v>9178</v>
      </c>
      <c r="O632" s="95"/>
      <c r="P632" s="95" t="s">
        <v>9972</v>
      </c>
      <c r="Q632" s="95" t="s">
        <v>489</v>
      </c>
      <c r="R632" s="95">
        <f>IF(L632="R",VLOOKUP(G632,BARRAS!$C$5:$E$233,3,0),IF(L632="L",VLOOKUP(G632,BARRAS!$C$5:$E$233,3,0),""))</f>
        <v>0</v>
      </c>
      <c r="S632" s="95">
        <f t="shared" si="62"/>
        <v>0</v>
      </c>
      <c r="T632" s="95"/>
      <c r="U632" s="95" t="str">
        <f t="shared" si="63"/>
        <v/>
      </c>
      <c r="V632" s="95">
        <v>0</v>
      </c>
      <c r="W632" s="95"/>
      <c r="X632" s="95">
        <v>0</v>
      </c>
      <c r="Y632" s="95">
        <v>0</v>
      </c>
      <c r="Z632" s="95"/>
      <c r="AA632" s="95" t="str">
        <f t="shared" si="61"/>
        <v>CGE</v>
      </c>
    </row>
    <row r="633" spans="1:27" x14ac:dyDescent="0.2">
      <c r="A633" s="19">
        <f t="shared" si="57"/>
        <v>1</v>
      </c>
      <c r="B633" s="95">
        <f t="shared" si="58"/>
        <v>629</v>
      </c>
      <c r="C633" s="194" t="s">
        <v>11754</v>
      </c>
      <c r="D633" s="213" t="s">
        <v>1304</v>
      </c>
      <c r="E633" s="194" t="s">
        <v>10795</v>
      </c>
      <c r="F633" s="182">
        <v>0</v>
      </c>
      <c r="G633" s="95" t="s">
        <v>579</v>
      </c>
      <c r="H633" s="199">
        <f>VLOOKUP(G633,BARRAS!$C$5:$E$553,2,0)</f>
        <v>2079997981543</v>
      </c>
      <c r="I633" s="95">
        <v>0</v>
      </c>
      <c r="J633" s="204">
        <v>0</v>
      </c>
      <c r="K633" s="95">
        <v>1</v>
      </c>
      <c r="L633" s="95" t="s">
        <v>492</v>
      </c>
      <c r="M633" s="95" t="s">
        <v>492</v>
      </c>
      <c r="N633" s="95" t="s">
        <v>12352</v>
      </c>
      <c r="O633" s="95"/>
      <c r="P633" s="95"/>
      <c r="Q633" s="95"/>
      <c r="R633" s="95" t="str">
        <f>IF(L633="R",VLOOKUP(G633,BARRAS!$C$5:$E$233,3,0),IF(L633="L",VLOOKUP(G633,BARRAS!$C$5:$E$233,3,0),""))</f>
        <v/>
      </c>
      <c r="S633" s="95">
        <f t="shared" si="62"/>
        <v>0</v>
      </c>
      <c r="T633" s="95"/>
      <c r="U633" s="95" t="str">
        <f t="shared" si="63"/>
        <v/>
      </c>
      <c r="V633" s="95"/>
      <c r="W633" s="95"/>
      <c r="X633" s="95"/>
      <c r="Y633" s="95"/>
      <c r="Z633" s="95"/>
      <c r="AA633" s="95">
        <f t="shared" si="61"/>
        <v>0</v>
      </c>
    </row>
    <row r="634" spans="1:27" x14ac:dyDescent="0.2">
      <c r="A634" s="19">
        <f t="shared" si="57"/>
        <v>1</v>
      </c>
      <c r="B634" s="95">
        <f t="shared" si="58"/>
        <v>630</v>
      </c>
      <c r="C634" s="95" t="s">
        <v>8263</v>
      </c>
      <c r="D634" s="28" t="s">
        <v>10041</v>
      </c>
      <c r="E634" s="95" t="s">
        <v>10040</v>
      </c>
      <c r="F634" s="182">
        <v>1</v>
      </c>
      <c r="G634" s="95" t="s">
        <v>12100</v>
      </c>
      <c r="H634" s="199">
        <f>VLOOKUP(G634,BARRAS!$C$5:$E$553,2,0)</f>
        <v>208999650013</v>
      </c>
      <c r="I634" s="95">
        <v>0</v>
      </c>
      <c r="J634" s="223">
        <v>1</v>
      </c>
      <c r="K634" s="95">
        <v>0</v>
      </c>
      <c r="L634" s="95" t="s">
        <v>489</v>
      </c>
      <c r="M634" s="95" t="s">
        <v>489</v>
      </c>
      <c r="N634" s="95" t="s">
        <v>9178</v>
      </c>
      <c r="O634" s="95"/>
      <c r="P634" s="95" t="s">
        <v>10040</v>
      </c>
      <c r="Q634" s="95" t="s">
        <v>489</v>
      </c>
      <c r="R634" s="95">
        <f>IF(L634="R",VLOOKUP(G634,BARRAS!$C$5:$E$233,3,0),IF(L634="L",VLOOKUP(G634,BARRAS!$C$5:$E$233,3,0),""))</f>
        <v>0</v>
      </c>
      <c r="S634" s="95">
        <f t="shared" si="62"/>
        <v>0</v>
      </c>
      <c r="T634" s="95"/>
      <c r="U634" s="95" t="str">
        <f t="shared" si="63"/>
        <v/>
      </c>
      <c r="V634" s="95"/>
      <c r="W634" s="95"/>
      <c r="X634" s="95">
        <v>0</v>
      </c>
      <c r="Y634" s="95"/>
      <c r="Z634" s="95"/>
      <c r="AA634" s="95" t="str">
        <f t="shared" si="61"/>
        <v>COPELEC</v>
      </c>
    </row>
    <row r="635" spans="1:27" x14ac:dyDescent="0.2">
      <c r="A635" s="19">
        <f t="shared" si="57"/>
        <v>1</v>
      </c>
      <c r="B635" s="95">
        <f t="shared" si="58"/>
        <v>631</v>
      </c>
      <c r="C635" s="95" t="s">
        <v>8264</v>
      </c>
      <c r="D635" s="28" t="s">
        <v>10042</v>
      </c>
      <c r="E635" s="95" t="s">
        <v>10040</v>
      </c>
      <c r="F635" s="182">
        <v>1</v>
      </c>
      <c r="G635" s="95" t="s">
        <v>12100</v>
      </c>
      <c r="H635" s="199">
        <f>VLOOKUP(G635,BARRAS!$C$5:$E$553,2,0)</f>
        <v>208999650013</v>
      </c>
      <c r="I635" s="95">
        <v>0</v>
      </c>
      <c r="J635" s="223">
        <v>1</v>
      </c>
      <c r="K635" s="95">
        <v>0</v>
      </c>
      <c r="L635" s="95" t="s">
        <v>489</v>
      </c>
      <c r="M635" s="95" t="s">
        <v>489</v>
      </c>
      <c r="N635" s="95" t="s">
        <v>9178</v>
      </c>
      <c r="O635" s="95"/>
      <c r="P635" s="95" t="s">
        <v>10040</v>
      </c>
      <c r="Q635" s="95" t="s">
        <v>489</v>
      </c>
      <c r="R635" s="95">
        <f>IF(L635="R",VLOOKUP(G635,BARRAS!$C$5:$E$233,3,0),IF(L635="L",VLOOKUP(G635,BARRAS!$C$5:$E$233,3,0),""))</f>
        <v>0</v>
      </c>
      <c r="S635" s="95">
        <f t="shared" si="62"/>
        <v>0</v>
      </c>
      <c r="T635" s="95"/>
      <c r="U635" s="95" t="str">
        <f t="shared" si="63"/>
        <v/>
      </c>
      <c r="V635" s="95"/>
      <c r="W635" s="95"/>
      <c r="X635" s="95">
        <v>0</v>
      </c>
      <c r="Y635" s="95"/>
      <c r="Z635" s="95"/>
      <c r="AA635" s="95" t="str">
        <f t="shared" si="61"/>
        <v>COPELEC</v>
      </c>
    </row>
    <row r="636" spans="1:27" x14ac:dyDescent="0.2">
      <c r="A636" s="19">
        <f t="shared" si="57"/>
        <v>1</v>
      </c>
      <c r="B636" s="95">
        <f t="shared" si="58"/>
        <v>632</v>
      </c>
      <c r="C636" s="95" t="s">
        <v>8265</v>
      </c>
      <c r="D636" s="28" t="s">
        <v>10043</v>
      </c>
      <c r="E636" s="95" t="s">
        <v>10040</v>
      </c>
      <c r="F636" s="182">
        <v>1</v>
      </c>
      <c r="G636" s="95" t="s">
        <v>12100</v>
      </c>
      <c r="H636" s="199">
        <f>VLOOKUP(G636,BARRAS!$C$5:$E$553,2,0)</f>
        <v>208999650013</v>
      </c>
      <c r="I636" s="95">
        <v>0</v>
      </c>
      <c r="J636" s="223">
        <v>1</v>
      </c>
      <c r="K636" s="95">
        <v>0</v>
      </c>
      <c r="L636" s="95" t="s">
        <v>489</v>
      </c>
      <c r="M636" s="95" t="s">
        <v>489</v>
      </c>
      <c r="N636" s="95" t="s">
        <v>9178</v>
      </c>
      <c r="O636" s="95"/>
      <c r="P636" s="95" t="s">
        <v>10040</v>
      </c>
      <c r="Q636" s="95" t="s">
        <v>489</v>
      </c>
      <c r="R636" s="95">
        <f>IF(L636="R",VLOOKUP(G636,BARRAS!$C$5:$E$233,3,0),IF(L636="L",VLOOKUP(G636,BARRAS!$C$5:$E$233,3,0),""))</f>
        <v>0</v>
      </c>
      <c r="S636" s="95">
        <f t="shared" si="62"/>
        <v>0</v>
      </c>
      <c r="T636" s="95"/>
      <c r="U636" s="95" t="str">
        <f t="shared" si="63"/>
        <v/>
      </c>
      <c r="V636" s="95"/>
      <c r="W636" s="95"/>
      <c r="X636" s="95">
        <v>0</v>
      </c>
      <c r="Y636" s="95"/>
      <c r="Z636" s="95"/>
      <c r="AA636" s="95" t="str">
        <f t="shared" si="61"/>
        <v>COPELEC</v>
      </c>
    </row>
    <row r="637" spans="1:27" x14ac:dyDescent="0.2">
      <c r="A637" s="19">
        <f t="shared" si="57"/>
        <v>1</v>
      </c>
      <c r="B637" s="95">
        <f t="shared" si="58"/>
        <v>633</v>
      </c>
      <c r="C637" s="194" t="s">
        <v>11931</v>
      </c>
      <c r="D637" s="213" t="s">
        <v>1304</v>
      </c>
      <c r="E637" s="194" t="s">
        <v>12582</v>
      </c>
      <c r="F637" s="182">
        <v>1</v>
      </c>
      <c r="G637" s="95" t="s">
        <v>12100</v>
      </c>
      <c r="H637" s="199">
        <f>VLOOKUP(G637,BARRAS!$C$5:$E$553,2,0)</f>
        <v>208999650013</v>
      </c>
      <c r="I637" s="95">
        <v>0</v>
      </c>
      <c r="J637" s="223">
        <v>0</v>
      </c>
      <c r="K637" s="95">
        <v>1</v>
      </c>
      <c r="L637" s="95" t="s">
        <v>492</v>
      </c>
      <c r="M637" s="95" t="s">
        <v>492</v>
      </c>
      <c r="N637" s="95" t="s">
        <v>12352</v>
      </c>
      <c r="O637" s="95"/>
      <c r="P637" s="95"/>
      <c r="Q637" s="95"/>
      <c r="R637" s="95" t="str">
        <f>IF(L637="R",VLOOKUP(G637,BARRAS!$C$5:$E$233,3,0),IF(L637="L",VLOOKUP(G637,BARRAS!$C$5:$E$233,3,0),""))</f>
        <v/>
      </c>
      <c r="S637" s="95">
        <f t="shared" si="62"/>
        <v>0</v>
      </c>
      <c r="T637" s="95"/>
      <c r="U637" s="95" t="str">
        <f t="shared" si="63"/>
        <v/>
      </c>
      <c r="V637" s="95"/>
      <c r="W637" s="95"/>
      <c r="X637" s="95"/>
      <c r="Y637" s="95"/>
      <c r="Z637" s="95"/>
      <c r="AA637" s="95">
        <f t="shared" si="61"/>
        <v>0</v>
      </c>
    </row>
    <row r="638" spans="1:27" x14ac:dyDescent="0.2">
      <c r="A638" s="19">
        <f t="shared" si="57"/>
        <v>1</v>
      </c>
      <c r="B638" s="95">
        <f t="shared" si="58"/>
        <v>634</v>
      </c>
      <c r="C638" s="95" t="s">
        <v>12643</v>
      </c>
      <c r="D638" s="28" t="s">
        <v>8365</v>
      </c>
      <c r="E638" s="95" t="s">
        <v>12583</v>
      </c>
      <c r="F638" s="182">
        <v>1</v>
      </c>
      <c r="G638" s="95" t="s">
        <v>257</v>
      </c>
      <c r="H638" s="199">
        <f>VLOOKUP(G638,BARRAS!$C$5:$E$553,2,0)</f>
        <v>2089997880132</v>
      </c>
      <c r="I638" s="95">
        <v>0</v>
      </c>
      <c r="J638" s="204">
        <v>0</v>
      </c>
      <c r="K638" s="95">
        <v>0</v>
      </c>
      <c r="L638" s="95" t="s">
        <v>8423</v>
      </c>
      <c r="M638" s="95" t="s">
        <v>8423</v>
      </c>
      <c r="N638" s="95" t="s">
        <v>8365</v>
      </c>
      <c r="O638" s="95" t="s">
        <v>10040</v>
      </c>
      <c r="P638" s="95"/>
      <c r="Q638" s="95"/>
      <c r="R638" s="95" t="str">
        <f>IF(L638="R",VLOOKUP(G638,BARRAS!$C$5:$E$233,3,0),IF(L638="L",VLOOKUP(G638,BARRAS!$C$5:$E$233,3,0),""))</f>
        <v/>
      </c>
      <c r="S638" s="95">
        <f t="shared" si="62"/>
        <v>0</v>
      </c>
      <c r="T638" s="95"/>
      <c r="U638" s="95" t="str">
        <f t="shared" si="63"/>
        <v/>
      </c>
      <c r="V638" s="95"/>
      <c r="W638" s="95"/>
      <c r="X638" s="95"/>
      <c r="Y638" s="95"/>
      <c r="Z638" s="95"/>
      <c r="AA638" s="95" t="str">
        <f t="shared" si="61"/>
        <v>COPELEC</v>
      </c>
    </row>
    <row r="639" spans="1:27" x14ac:dyDescent="0.2">
      <c r="A639" s="19">
        <f t="shared" si="57"/>
        <v>1</v>
      </c>
      <c r="B639" s="95">
        <f t="shared" si="58"/>
        <v>635</v>
      </c>
      <c r="C639" s="95" t="s">
        <v>12644</v>
      </c>
      <c r="D639" s="28" t="s">
        <v>8365</v>
      </c>
      <c r="E639" s="95" t="s">
        <v>12583</v>
      </c>
      <c r="F639" s="182">
        <v>1</v>
      </c>
      <c r="G639" s="95" t="s">
        <v>257</v>
      </c>
      <c r="H639" s="199">
        <f>VLOOKUP(G639,BARRAS!$C$5:$E$553,2,0)</f>
        <v>2089997880132</v>
      </c>
      <c r="I639" s="95">
        <v>0</v>
      </c>
      <c r="J639" s="204">
        <v>0</v>
      </c>
      <c r="K639" s="95">
        <v>0</v>
      </c>
      <c r="L639" s="95" t="s">
        <v>8423</v>
      </c>
      <c r="M639" s="95" t="s">
        <v>8423</v>
      </c>
      <c r="N639" s="95" t="s">
        <v>8365</v>
      </c>
      <c r="O639" s="95" t="s">
        <v>10040</v>
      </c>
      <c r="P639" s="95"/>
      <c r="Q639" s="95"/>
      <c r="R639" s="95" t="str">
        <f>IF(L639="R",VLOOKUP(G639,BARRAS!$C$5:$E$233,3,0),IF(L639="L",VLOOKUP(G639,BARRAS!$C$5:$E$233,3,0),""))</f>
        <v/>
      </c>
      <c r="S639" s="95">
        <f t="shared" si="62"/>
        <v>0</v>
      </c>
      <c r="T639" s="95"/>
      <c r="U639" s="95" t="str">
        <f t="shared" si="63"/>
        <v/>
      </c>
      <c r="V639" s="95"/>
      <c r="W639" s="95"/>
      <c r="X639" s="95"/>
      <c r="Y639" s="95"/>
      <c r="Z639" s="95"/>
      <c r="AA639" s="95" t="str">
        <f t="shared" si="61"/>
        <v>COPELEC</v>
      </c>
    </row>
    <row r="640" spans="1:27" x14ac:dyDescent="0.2">
      <c r="A640" s="19">
        <f t="shared" si="57"/>
        <v>1</v>
      </c>
      <c r="B640" s="95">
        <f t="shared" si="58"/>
        <v>636</v>
      </c>
      <c r="C640" s="95" t="s">
        <v>12645</v>
      </c>
      <c r="D640" s="28" t="s">
        <v>8365</v>
      </c>
      <c r="E640" s="95" t="s">
        <v>12583</v>
      </c>
      <c r="F640" s="182">
        <v>1</v>
      </c>
      <c r="G640" s="95" t="s">
        <v>257</v>
      </c>
      <c r="H640" s="199">
        <f>VLOOKUP(G640,BARRAS!$C$5:$E$553,2,0)</f>
        <v>2089997880132</v>
      </c>
      <c r="I640" s="95">
        <v>0</v>
      </c>
      <c r="J640" s="204">
        <v>0</v>
      </c>
      <c r="K640" s="95">
        <v>0</v>
      </c>
      <c r="L640" s="95" t="s">
        <v>8423</v>
      </c>
      <c r="M640" s="95" t="s">
        <v>8423</v>
      </c>
      <c r="N640" s="95" t="s">
        <v>8365</v>
      </c>
      <c r="O640" s="95" t="s">
        <v>10040</v>
      </c>
      <c r="P640" s="95"/>
      <c r="Q640" s="95"/>
      <c r="R640" s="95" t="str">
        <f>IF(L640="R",VLOOKUP(G640,BARRAS!$C$5:$E$233,3,0),IF(L640="L",VLOOKUP(G640,BARRAS!$C$5:$E$233,3,0),""))</f>
        <v/>
      </c>
      <c r="S640" s="95">
        <f t="shared" si="62"/>
        <v>0</v>
      </c>
      <c r="T640" s="95"/>
      <c r="U640" s="95" t="str">
        <f t="shared" si="63"/>
        <v/>
      </c>
      <c r="V640" s="95"/>
      <c r="W640" s="95"/>
      <c r="X640" s="95"/>
      <c r="Y640" s="95"/>
      <c r="Z640" s="95"/>
      <c r="AA640" s="95" t="str">
        <f t="shared" si="61"/>
        <v>COPELEC</v>
      </c>
    </row>
    <row r="641" spans="1:27" x14ac:dyDescent="0.2">
      <c r="A641" s="19">
        <f t="shared" si="57"/>
        <v>1</v>
      </c>
      <c r="B641" s="95">
        <f t="shared" si="58"/>
        <v>637</v>
      </c>
      <c r="C641" s="95" t="s">
        <v>14302</v>
      </c>
      <c r="D641" s="28" t="s">
        <v>8808</v>
      </c>
      <c r="E641" s="95" t="s">
        <v>14302</v>
      </c>
      <c r="F641" s="182">
        <v>1</v>
      </c>
      <c r="G641" s="95" t="s">
        <v>257</v>
      </c>
      <c r="H641" s="199">
        <f>VLOOKUP(G641,BARRAS!$C$5:$E$553,2,0)</f>
        <v>2089997880132</v>
      </c>
      <c r="I641" s="95">
        <v>0</v>
      </c>
      <c r="J641" s="204">
        <v>0</v>
      </c>
      <c r="K641" s="95">
        <v>0</v>
      </c>
      <c r="L641" s="95" t="s">
        <v>8423</v>
      </c>
      <c r="M641" s="95" t="s">
        <v>8423</v>
      </c>
      <c r="N641" s="28" t="s">
        <v>8808</v>
      </c>
      <c r="O641" s="28" t="s">
        <v>10040</v>
      </c>
      <c r="P641" s="95"/>
      <c r="Q641" s="95"/>
      <c r="R641" s="95"/>
      <c r="S641" s="95">
        <f t="shared" si="62"/>
        <v>0</v>
      </c>
      <c r="T641" s="95"/>
      <c r="U641" s="95" t="str">
        <f t="shared" si="63"/>
        <v/>
      </c>
      <c r="V641" s="95"/>
      <c r="W641" s="95"/>
      <c r="X641" s="95"/>
      <c r="Y641" s="95"/>
      <c r="Z641" s="95"/>
      <c r="AA641" s="95" t="str">
        <f t="shared" si="61"/>
        <v>COPELEC</v>
      </c>
    </row>
    <row r="642" spans="1:27" x14ac:dyDescent="0.2">
      <c r="A642" s="19">
        <f t="shared" si="57"/>
        <v>1</v>
      </c>
      <c r="B642" s="95">
        <f t="shared" si="58"/>
        <v>638</v>
      </c>
      <c r="C642" s="95" t="s">
        <v>12239</v>
      </c>
      <c r="D642" s="28" t="s">
        <v>12241</v>
      </c>
      <c r="E642" s="95" t="s">
        <v>12584</v>
      </c>
      <c r="F642" s="182">
        <v>1</v>
      </c>
      <c r="G642" s="95" t="s">
        <v>257</v>
      </c>
      <c r="H642" s="199">
        <f>VLOOKUP(G642,BARRAS!$C$5:$E$553,2,0)</f>
        <v>2089997880132</v>
      </c>
      <c r="I642" s="95">
        <v>0</v>
      </c>
      <c r="J642" s="204">
        <v>0</v>
      </c>
      <c r="K642" s="95">
        <v>0</v>
      </c>
      <c r="L642" s="95" t="s">
        <v>747</v>
      </c>
      <c r="M642" s="95" t="s">
        <v>747</v>
      </c>
      <c r="N642" s="95" t="s">
        <v>12241</v>
      </c>
      <c r="O642" s="95" t="s">
        <v>10040</v>
      </c>
      <c r="P642" s="95"/>
      <c r="Q642" s="95"/>
      <c r="R642" s="95" t="str">
        <f>IF(L642="R",VLOOKUP(G642,BARRAS!$C$5:$E$233,3,0),IF(L642="L",VLOOKUP(G642,BARRAS!$C$5:$E$233,3,0),""))</f>
        <v/>
      </c>
      <c r="S642" s="95">
        <f t="shared" si="62"/>
        <v>1</v>
      </c>
      <c r="T642" s="95"/>
      <c r="U642" s="95" t="str">
        <f t="shared" si="63"/>
        <v>PMGD</v>
      </c>
      <c r="V642" s="95"/>
      <c r="W642" s="95"/>
      <c r="X642" s="95"/>
      <c r="Y642" s="95"/>
      <c r="Z642" s="95"/>
      <c r="AA642" s="95" t="str">
        <f t="shared" si="61"/>
        <v>COPELEC</v>
      </c>
    </row>
    <row r="643" spans="1:27" x14ac:dyDescent="0.2">
      <c r="A643" s="19">
        <f t="shared" si="57"/>
        <v>1</v>
      </c>
      <c r="B643" s="95">
        <f t="shared" si="58"/>
        <v>639</v>
      </c>
      <c r="C643" s="95" t="s">
        <v>12238</v>
      </c>
      <c r="D643" s="28" t="s">
        <v>12241</v>
      </c>
      <c r="E643" s="95" t="s">
        <v>12242</v>
      </c>
      <c r="F643" s="182">
        <v>1</v>
      </c>
      <c r="G643" s="95" t="s">
        <v>257</v>
      </c>
      <c r="H643" s="199">
        <f>VLOOKUP(G643,BARRAS!$C$5:$E$553,2,0)</f>
        <v>2089997880132</v>
      </c>
      <c r="I643" s="95">
        <v>0</v>
      </c>
      <c r="J643" s="204">
        <v>0</v>
      </c>
      <c r="K643" s="95">
        <v>0</v>
      </c>
      <c r="L643" s="95" t="s">
        <v>747</v>
      </c>
      <c r="M643" s="95" t="s">
        <v>747</v>
      </c>
      <c r="N643" s="95" t="s">
        <v>12241</v>
      </c>
      <c r="O643" s="95" t="s">
        <v>10040</v>
      </c>
      <c r="P643" s="95"/>
      <c r="Q643" s="95"/>
      <c r="R643" s="95" t="str">
        <f>IF(L643="R",VLOOKUP(G643,BARRAS!$C$5:$E$233,3,0),IF(L643="L",VLOOKUP(G643,BARRAS!$C$5:$E$233,3,0),""))</f>
        <v/>
      </c>
      <c r="S643" s="95">
        <f t="shared" si="62"/>
        <v>1</v>
      </c>
      <c r="T643" s="95" t="s">
        <v>12242</v>
      </c>
      <c r="U643" s="95" t="str">
        <f t="shared" si="63"/>
        <v>PMGD</v>
      </c>
      <c r="V643" s="95"/>
      <c r="W643" s="95"/>
      <c r="X643" s="95"/>
      <c r="Y643" s="95"/>
      <c r="Z643" s="95"/>
      <c r="AA643" s="95" t="str">
        <f t="shared" si="61"/>
        <v>COPELEC</v>
      </c>
    </row>
    <row r="644" spans="1:27" x14ac:dyDescent="0.2">
      <c r="A644" s="19">
        <f t="shared" si="57"/>
        <v>1</v>
      </c>
      <c r="B644" s="95">
        <f t="shared" si="58"/>
        <v>640</v>
      </c>
      <c r="C644" s="95" t="s">
        <v>10277</v>
      </c>
      <c r="D644" s="28" t="s">
        <v>10275</v>
      </c>
      <c r="E644" s="95" t="s">
        <v>12585</v>
      </c>
      <c r="F644" s="182">
        <v>1</v>
      </c>
      <c r="G644" s="95" t="s">
        <v>257</v>
      </c>
      <c r="H644" s="199">
        <f>VLOOKUP(G644,BARRAS!$C$5:$E$553,2,0)</f>
        <v>2089997880132</v>
      </c>
      <c r="I644" s="95">
        <v>0</v>
      </c>
      <c r="J644" s="204">
        <v>0</v>
      </c>
      <c r="K644" s="95">
        <v>0</v>
      </c>
      <c r="L644" s="95" t="s">
        <v>747</v>
      </c>
      <c r="M644" s="95" t="s">
        <v>747</v>
      </c>
      <c r="N644" s="95" t="s">
        <v>10275</v>
      </c>
      <c r="O644" s="95" t="s">
        <v>10040</v>
      </c>
      <c r="P644" s="95"/>
      <c r="Q644" s="95" t="s">
        <v>509</v>
      </c>
      <c r="R644" s="95" t="str">
        <f>IF(L644="R",VLOOKUP(G644,BARRAS!$C$5:$E$233,3,0),IF(L644="L",VLOOKUP(G644,BARRAS!$C$5:$E$233,3,0),""))</f>
        <v/>
      </c>
      <c r="S644" s="95">
        <f t="shared" si="62"/>
        <v>1</v>
      </c>
      <c r="T644" s="95"/>
      <c r="U644" s="95" t="str">
        <f t="shared" si="63"/>
        <v>PMGD</v>
      </c>
      <c r="V644" s="95"/>
      <c r="W644" s="95">
        <v>1</v>
      </c>
      <c r="X644" s="95">
        <v>0</v>
      </c>
      <c r="Y644" s="95"/>
      <c r="Z644" s="95"/>
      <c r="AA644" s="95" t="str">
        <f t="shared" si="61"/>
        <v>COPELEC</v>
      </c>
    </row>
    <row r="645" spans="1:27" x14ac:dyDescent="0.2">
      <c r="A645" s="19">
        <f t="shared" ref="A645:A708" si="64">+COUNTIF($C:$C,C645)</f>
        <v>1</v>
      </c>
      <c r="B645" s="95">
        <f t="shared" si="58"/>
        <v>641</v>
      </c>
      <c r="C645" s="95" t="s">
        <v>10276</v>
      </c>
      <c r="D645" s="28" t="s">
        <v>10275</v>
      </c>
      <c r="E645" s="95" t="s">
        <v>10278</v>
      </c>
      <c r="F645" s="182">
        <v>1</v>
      </c>
      <c r="G645" s="95" t="s">
        <v>257</v>
      </c>
      <c r="H645" s="199">
        <f>VLOOKUP(G645,BARRAS!$C$5:$E$553,2,0)</f>
        <v>2089997880132</v>
      </c>
      <c r="I645" s="95">
        <v>0</v>
      </c>
      <c r="J645" s="204">
        <v>0</v>
      </c>
      <c r="K645" s="95">
        <v>0</v>
      </c>
      <c r="L645" s="95" t="s">
        <v>747</v>
      </c>
      <c r="M645" s="95" t="s">
        <v>747</v>
      </c>
      <c r="N645" s="95" t="s">
        <v>10275</v>
      </c>
      <c r="O645" s="95" t="s">
        <v>10040</v>
      </c>
      <c r="P645" s="95"/>
      <c r="Q645" s="95" t="s">
        <v>509</v>
      </c>
      <c r="R645" s="95" t="str">
        <f>IF(L645="R",VLOOKUP(G645,BARRAS!$C$5:$E$233,3,0),IF(L645="L",VLOOKUP(G645,BARRAS!$C$5:$E$233,3,0),""))</f>
        <v/>
      </c>
      <c r="S645" s="95">
        <f t="shared" si="62"/>
        <v>1</v>
      </c>
      <c r="T645" s="95" t="s">
        <v>10278</v>
      </c>
      <c r="U645" s="95" t="str">
        <f t="shared" si="63"/>
        <v>PMGD</v>
      </c>
      <c r="V645" s="95"/>
      <c r="W645" s="95"/>
      <c r="X645" s="95">
        <v>0</v>
      </c>
      <c r="Y645" s="95"/>
      <c r="Z645" s="95"/>
      <c r="AA645" s="95" t="str">
        <f t="shared" si="61"/>
        <v>COPELEC</v>
      </c>
    </row>
    <row r="646" spans="1:27" x14ac:dyDescent="0.2">
      <c r="A646" s="19">
        <f t="shared" si="64"/>
        <v>1</v>
      </c>
      <c r="B646" s="95">
        <f t="shared" si="58"/>
        <v>642</v>
      </c>
      <c r="C646" s="28" t="s">
        <v>13520</v>
      </c>
      <c r="D646" s="28" t="s">
        <v>14163</v>
      </c>
      <c r="E646" s="28" t="s">
        <v>13523</v>
      </c>
      <c r="F646" s="182">
        <v>1</v>
      </c>
      <c r="G646" s="95" t="s">
        <v>257</v>
      </c>
      <c r="H646" s="199">
        <f>VLOOKUP(G646,BARRAS!$C$5:$E$553,2,0)</f>
        <v>2089997880132</v>
      </c>
      <c r="I646" s="95">
        <v>0</v>
      </c>
      <c r="J646" s="204">
        <v>0</v>
      </c>
      <c r="K646" s="95">
        <v>0</v>
      </c>
      <c r="L646" s="95" t="s">
        <v>747</v>
      </c>
      <c r="M646" s="95" t="s">
        <v>747</v>
      </c>
      <c r="N646" s="95" t="s">
        <v>14163</v>
      </c>
      <c r="O646" s="95" t="s">
        <v>10040</v>
      </c>
      <c r="P646" s="95"/>
      <c r="Q646" s="95"/>
      <c r="R646" s="95"/>
      <c r="S646" s="95">
        <f t="shared" si="62"/>
        <v>1</v>
      </c>
      <c r="T646" s="95"/>
      <c r="U646" s="95" t="str">
        <f t="shared" si="63"/>
        <v>PMGD</v>
      </c>
      <c r="V646" s="95"/>
      <c r="W646" s="95"/>
      <c r="X646" s="95"/>
      <c r="Y646" s="95"/>
      <c r="Z646" s="95"/>
      <c r="AA646" s="95" t="str">
        <f t="shared" si="61"/>
        <v>COPELEC</v>
      </c>
    </row>
    <row r="647" spans="1:27" x14ac:dyDescent="0.2">
      <c r="A647" s="19">
        <f t="shared" si="64"/>
        <v>1</v>
      </c>
      <c r="B647" s="95">
        <f t="shared" si="58"/>
        <v>643</v>
      </c>
      <c r="C647" s="28" t="s">
        <v>13522</v>
      </c>
      <c r="D647" s="28" t="s">
        <v>14163</v>
      </c>
      <c r="E647" s="28" t="s">
        <v>13524</v>
      </c>
      <c r="F647" s="182">
        <v>1</v>
      </c>
      <c r="G647" s="95" t="s">
        <v>257</v>
      </c>
      <c r="H647" s="199">
        <f>VLOOKUP(G647,BARRAS!$C$5:$E$553,2,0)</f>
        <v>2089997880132</v>
      </c>
      <c r="I647" s="95">
        <v>0</v>
      </c>
      <c r="J647" s="204">
        <v>0</v>
      </c>
      <c r="K647" s="95">
        <v>0</v>
      </c>
      <c r="L647" s="95" t="s">
        <v>747</v>
      </c>
      <c r="M647" s="95" t="s">
        <v>747</v>
      </c>
      <c r="N647" s="95" t="s">
        <v>14163</v>
      </c>
      <c r="O647" s="95" t="s">
        <v>10040</v>
      </c>
      <c r="P647" s="95"/>
      <c r="Q647" s="95"/>
      <c r="R647" s="95"/>
      <c r="S647" s="95">
        <f t="shared" si="62"/>
        <v>1</v>
      </c>
      <c r="T647" s="28" t="s">
        <v>13524</v>
      </c>
      <c r="U647" s="95" t="str">
        <f t="shared" si="63"/>
        <v>PMGD</v>
      </c>
      <c r="V647" s="95"/>
      <c r="W647" s="95"/>
      <c r="X647" s="95"/>
      <c r="Y647" s="95"/>
      <c r="Z647" s="95"/>
      <c r="AA647" s="95" t="str">
        <f t="shared" si="61"/>
        <v>COPELEC</v>
      </c>
    </row>
    <row r="648" spans="1:27" x14ac:dyDescent="0.2">
      <c r="A648" s="19">
        <f t="shared" si="64"/>
        <v>1</v>
      </c>
      <c r="B648" s="95">
        <f t="shared" si="58"/>
        <v>644</v>
      </c>
      <c r="C648" s="28" t="s">
        <v>13702</v>
      </c>
      <c r="D648" s="28" t="s">
        <v>14163</v>
      </c>
      <c r="E648" s="28" t="s">
        <v>13703</v>
      </c>
      <c r="F648" s="182">
        <v>1</v>
      </c>
      <c r="G648" s="95" t="s">
        <v>257</v>
      </c>
      <c r="H648" s="199">
        <f>VLOOKUP(G648,BARRAS!$C$5:$E$553,2,0)</f>
        <v>2089997880132</v>
      </c>
      <c r="I648" s="95">
        <v>0</v>
      </c>
      <c r="J648" s="204">
        <v>0</v>
      </c>
      <c r="K648" s="95">
        <v>0</v>
      </c>
      <c r="L648" s="95" t="s">
        <v>747</v>
      </c>
      <c r="M648" s="95" t="s">
        <v>747</v>
      </c>
      <c r="N648" s="95" t="s">
        <v>14163</v>
      </c>
      <c r="O648" s="95" t="s">
        <v>10040</v>
      </c>
      <c r="P648" s="95"/>
      <c r="Q648" s="95"/>
      <c r="R648" s="95"/>
      <c r="S648" s="95">
        <f t="shared" si="62"/>
        <v>1</v>
      </c>
      <c r="T648" s="28"/>
      <c r="U648" s="95" t="str">
        <f t="shared" si="63"/>
        <v>PMGD</v>
      </c>
      <c r="V648" s="95"/>
      <c r="W648" s="95"/>
      <c r="X648" s="95"/>
      <c r="Y648" s="95"/>
      <c r="Z648" s="95"/>
      <c r="AA648" s="95" t="str">
        <f t="shared" si="61"/>
        <v>COPELEC</v>
      </c>
    </row>
    <row r="649" spans="1:27" x14ac:dyDescent="0.2">
      <c r="A649" s="19">
        <f t="shared" si="64"/>
        <v>1</v>
      </c>
      <c r="B649" s="95">
        <f t="shared" ref="B649:B712" si="65">B648+1</f>
        <v>645</v>
      </c>
      <c r="C649" s="28" t="s">
        <v>13701</v>
      </c>
      <c r="D649" s="28" t="s">
        <v>14163</v>
      </c>
      <c r="E649" s="28" t="s">
        <v>13704</v>
      </c>
      <c r="F649" s="182">
        <v>1</v>
      </c>
      <c r="G649" s="95" t="s">
        <v>257</v>
      </c>
      <c r="H649" s="199">
        <f>VLOOKUP(G649,BARRAS!$C$5:$E$553,2,0)</f>
        <v>2089997880132</v>
      </c>
      <c r="I649" s="95">
        <v>0</v>
      </c>
      <c r="J649" s="204">
        <v>0</v>
      </c>
      <c r="K649" s="95">
        <v>0</v>
      </c>
      <c r="L649" s="95" t="s">
        <v>747</v>
      </c>
      <c r="M649" s="95" t="s">
        <v>747</v>
      </c>
      <c r="N649" s="95" t="s">
        <v>14163</v>
      </c>
      <c r="O649" s="95" t="s">
        <v>10040</v>
      </c>
      <c r="P649" s="95"/>
      <c r="Q649" s="95"/>
      <c r="R649" s="95"/>
      <c r="S649" s="95">
        <f t="shared" si="62"/>
        <v>1</v>
      </c>
      <c r="T649" s="221" t="s">
        <v>13704</v>
      </c>
      <c r="U649" s="95" t="str">
        <f t="shared" si="63"/>
        <v>PMGD</v>
      </c>
      <c r="V649" s="95"/>
      <c r="W649" s="95"/>
      <c r="X649" s="95"/>
      <c r="Y649" s="95"/>
      <c r="Z649" s="95"/>
      <c r="AA649" s="95" t="str">
        <f t="shared" si="61"/>
        <v>COPELEC</v>
      </c>
    </row>
    <row r="650" spans="1:27" x14ac:dyDescent="0.2">
      <c r="A650" s="19">
        <f t="shared" si="64"/>
        <v>1</v>
      </c>
      <c r="B650" s="95">
        <f t="shared" si="65"/>
        <v>646</v>
      </c>
      <c r="C650" s="95" t="s">
        <v>14427</v>
      </c>
      <c r="D650" s="28" t="s">
        <v>14486</v>
      </c>
      <c r="E650" s="28" t="s">
        <v>14429</v>
      </c>
      <c r="F650" s="182">
        <v>1</v>
      </c>
      <c r="G650" s="95" t="s">
        <v>257</v>
      </c>
      <c r="H650" s="199">
        <f>VLOOKUP(G650,BARRAS!$C$5:$E$553,2,0)</f>
        <v>2089997880132</v>
      </c>
      <c r="I650" s="95">
        <v>0</v>
      </c>
      <c r="J650" s="204">
        <v>0</v>
      </c>
      <c r="K650" s="95">
        <v>0</v>
      </c>
      <c r="L650" s="95" t="s">
        <v>747</v>
      </c>
      <c r="M650" s="95" t="s">
        <v>747</v>
      </c>
      <c r="N650" s="95" t="s">
        <v>14486</v>
      </c>
      <c r="O650" s="95" t="s">
        <v>10040</v>
      </c>
      <c r="P650" s="95"/>
      <c r="Q650" s="95"/>
      <c r="R650" s="95"/>
      <c r="S650" s="95">
        <f t="shared" si="62"/>
        <v>1</v>
      </c>
      <c r="T650" s="95"/>
      <c r="U650" s="95" t="str">
        <f t="shared" si="63"/>
        <v>PMGD</v>
      </c>
      <c r="V650" s="95"/>
      <c r="W650" s="95"/>
      <c r="X650" s="95"/>
      <c r="Y650" s="95"/>
      <c r="Z650" s="95"/>
      <c r="AA650" s="95" t="str">
        <f t="shared" si="61"/>
        <v>COPELEC</v>
      </c>
    </row>
    <row r="651" spans="1:27" x14ac:dyDescent="0.2">
      <c r="A651" s="19">
        <f t="shared" si="64"/>
        <v>1</v>
      </c>
      <c r="B651" s="95">
        <f t="shared" si="65"/>
        <v>647</v>
      </c>
      <c r="C651" s="95" t="s">
        <v>14428</v>
      </c>
      <c r="D651" s="28" t="s">
        <v>14486</v>
      </c>
      <c r="E651" s="28" t="s">
        <v>14430</v>
      </c>
      <c r="F651" s="182">
        <v>1</v>
      </c>
      <c r="G651" s="95" t="s">
        <v>257</v>
      </c>
      <c r="H651" s="199">
        <f>VLOOKUP(G651,BARRAS!$C$5:$E$553,2,0)</f>
        <v>2089997880132</v>
      </c>
      <c r="I651" s="95">
        <v>0</v>
      </c>
      <c r="J651" s="204">
        <v>0</v>
      </c>
      <c r="K651" s="95">
        <v>0</v>
      </c>
      <c r="L651" s="95" t="s">
        <v>747</v>
      </c>
      <c r="M651" s="95" t="s">
        <v>747</v>
      </c>
      <c r="N651" s="95" t="s">
        <v>14486</v>
      </c>
      <c r="O651" s="95" t="s">
        <v>10040</v>
      </c>
      <c r="P651" s="95"/>
      <c r="Q651" s="95"/>
      <c r="R651" s="95"/>
      <c r="S651" s="95">
        <f t="shared" si="62"/>
        <v>1</v>
      </c>
      <c r="T651" s="28" t="s">
        <v>14430</v>
      </c>
      <c r="U651" s="95" t="str">
        <f t="shared" si="63"/>
        <v>PMGD</v>
      </c>
      <c r="V651" s="95"/>
      <c r="W651" s="95"/>
      <c r="X651" s="95"/>
      <c r="Y651" s="95"/>
      <c r="Z651" s="95"/>
      <c r="AA651" s="95" t="str">
        <f t="shared" ref="AA651:AA714" si="66">IF(OR(N651="Dx",N651="No_informado"),P651,O651)</f>
        <v>COPELEC</v>
      </c>
    </row>
    <row r="652" spans="1:27" x14ac:dyDescent="0.2">
      <c r="A652" s="19">
        <f t="shared" si="64"/>
        <v>1</v>
      </c>
      <c r="B652" s="95">
        <f t="shared" si="65"/>
        <v>648</v>
      </c>
      <c r="C652" s="95" t="s">
        <v>13713</v>
      </c>
      <c r="D652" s="28" t="s">
        <v>8365</v>
      </c>
      <c r="E652" s="95" t="s">
        <v>13364</v>
      </c>
      <c r="F652" s="182">
        <v>1</v>
      </c>
      <c r="G652" s="95" t="s">
        <v>257</v>
      </c>
      <c r="H652" s="199">
        <f>VLOOKUP(G652,BARRAS!$C$5:$E$553,2,0)</f>
        <v>2089997880132</v>
      </c>
      <c r="I652" s="95">
        <v>0</v>
      </c>
      <c r="J652" s="223">
        <v>0</v>
      </c>
      <c r="K652" s="95">
        <v>0</v>
      </c>
      <c r="L652" s="95" t="s">
        <v>489</v>
      </c>
      <c r="M652" s="95" t="s">
        <v>489</v>
      </c>
      <c r="N652" s="95" t="s">
        <v>8365</v>
      </c>
      <c r="O652" s="28" t="s">
        <v>10040</v>
      </c>
      <c r="P652" s="95"/>
      <c r="Q652" s="95"/>
      <c r="R652" s="95"/>
      <c r="S652" s="95">
        <f t="shared" si="62"/>
        <v>0</v>
      </c>
      <c r="T652" s="95"/>
      <c r="U652" s="95" t="str">
        <f t="shared" si="63"/>
        <v/>
      </c>
      <c r="V652" s="95"/>
      <c r="W652" s="95"/>
      <c r="X652" s="95"/>
      <c r="Y652" s="95"/>
      <c r="Z652" s="95"/>
      <c r="AA652" s="95" t="str">
        <f t="shared" si="66"/>
        <v>COPELEC</v>
      </c>
    </row>
    <row r="653" spans="1:27" x14ac:dyDescent="0.2">
      <c r="A653" s="19">
        <f t="shared" si="64"/>
        <v>1</v>
      </c>
      <c r="B653" s="95">
        <f t="shared" si="65"/>
        <v>649</v>
      </c>
      <c r="C653" s="95" t="s">
        <v>8251</v>
      </c>
      <c r="D653" s="28" t="s">
        <v>10041</v>
      </c>
      <c r="E653" s="95" t="s">
        <v>10040</v>
      </c>
      <c r="F653" s="182">
        <v>1</v>
      </c>
      <c r="G653" s="95" t="s">
        <v>257</v>
      </c>
      <c r="H653" s="199">
        <f>VLOOKUP(G653,BARRAS!$C$5:$E$553,2,0)</f>
        <v>2089997880132</v>
      </c>
      <c r="I653" s="95">
        <v>0</v>
      </c>
      <c r="J653" s="223">
        <v>1</v>
      </c>
      <c r="K653" s="95">
        <v>0</v>
      </c>
      <c r="L653" s="95" t="s">
        <v>489</v>
      </c>
      <c r="M653" s="95" t="s">
        <v>489</v>
      </c>
      <c r="N653" s="95" t="s">
        <v>9178</v>
      </c>
      <c r="O653" s="95"/>
      <c r="P653" s="95" t="s">
        <v>10040</v>
      </c>
      <c r="Q653" s="95" t="s">
        <v>489</v>
      </c>
      <c r="R653" s="95">
        <f>IF(L653="R",VLOOKUP(G653,BARRAS!$C$5:$E$233,3,0),IF(L653="L",VLOOKUP(G653,BARRAS!$C$5:$E$233,3,0),""))</f>
        <v>0</v>
      </c>
      <c r="S653" s="95">
        <f t="shared" si="62"/>
        <v>0</v>
      </c>
      <c r="T653" s="95"/>
      <c r="U653" s="95" t="str">
        <f t="shared" si="63"/>
        <v/>
      </c>
      <c r="V653" s="95"/>
      <c r="W653" s="95"/>
      <c r="X653" s="95">
        <v>0</v>
      </c>
      <c r="Y653" s="95"/>
      <c r="Z653" s="95"/>
      <c r="AA653" s="95" t="str">
        <f t="shared" si="66"/>
        <v>COPELEC</v>
      </c>
    </row>
    <row r="654" spans="1:27" x14ac:dyDescent="0.2">
      <c r="A654" s="19">
        <f t="shared" si="64"/>
        <v>1</v>
      </c>
      <c r="B654" s="95">
        <f t="shared" si="65"/>
        <v>650</v>
      </c>
      <c r="C654" s="95" t="s">
        <v>8252</v>
      </c>
      <c r="D654" s="28" t="s">
        <v>10042</v>
      </c>
      <c r="E654" s="95" t="s">
        <v>10040</v>
      </c>
      <c r="F654" s="182">
        <v>1</v>
      </c>
      <c r="G654" s="95" t="s">
        <v>257</v>
      </c>
      <c r="H654" s="199">
        <f>VLOOKUP(G654,BARRAS!$C$5:$E$553,2,0)</f>
        <v>2089997880132</v>
      </c>
      <c r="I654" s="95">
        <v>0</v>
      </c>
      <c r="J654" s="223">
        <v>1</v>
      </c>
      <c r="K654" s="95">
        <v>0</v>
      </c>
      <c r="L654" s="95" t="s">
        <v>489</v>
      </c>
      <c r="M654" s="95" t="s">
        <v>489</v>
      </c>
      <c r="N654" s="95" t="s">
        <v>9178</v>
      </c>
      <c r="O654" s="95"/>
      <c r="P654" s="95" t="s">
        <v>10040</v>
      </c>
      <c r="Q654" s="95" t="s">
        <v>489</v>
      </c>
      <c r="R654" s="95">
        <f>IF(L654="R",VLOOKUP(G654,BARRAS!$C$5:$E$233,3,0),IF(L654="L",VLOOKUP(G654,BARRAS!$C$5:$E$233,3,0),""))</f>
        <v>0</v>
      </c>
      <c r="S654" s="95">
        <f t="shared" ref="S654:S717" si="67">IF(RIGHT(LEFT(E654,6),4)="PMGD",1,IF(RIGHT(LEFT(E654,6),4)="PMG_",1,0))</f>
        <v>0</v>
      </c>
      <c r="T654" s="95"/>
      <c r="U654" s="95" t="str">
        <f t="shared" ref="U654:U717" si="68">+IF(L654="G",LEFT(RIGHT(E654,LEN(E654)-2),4),"")</f>
        <v/>
      </c>
      <c r="V654" s="95"/>
      <c r="W654" s="95"/>
      <c r="X654" s="95">
        <v>0</v>
      </c>
      <c r="Y654" s="95"/>
      <c r="Z654" s="95"/>
      <c r="AA654" s="95" t="str">
        <f t="shared" si="66"/>
        <v>COPELEC</v>
      </c>
    </row>
    <row r="655" spans="1:27" x14ac:dyDescent="0.2">
      <c r="A655" s="19">
        <f t="shared" si="64"/>
        <v>1</v>
      </c>
      <c r="B655" s="95">
        <f t="shared" si="65"/>
        <v>651</v>
      </c>
      <c r="C655" s="95" t="s">
        <v>8253</v>
      </c>
      <c r="D655" s="28" t="s">
        <v>10043</v>
      </c>
      <c r="E655" s="95" t="s">
        <v>10040</v>
      </c>
      <c r="F655" s="182">
        <v>1</v>
      </c>
      <c r="G655" s="95" t="s">
        <v>257</v>
      </c>
      <c r="H655" s="199">
        <f>VLOOKUP(G655,BARRAS!$C$5:$E$553,2,0)</f>
        <v>2089997880132</v>
      </c>
      <c r="I655" s="95">
        <v>0</v>
      </c>
      <c r="J655" s="223">
        <v>1</v>
      </c>
      <c r="K655" s="95">
        <v>0</v>
      </c>
      <c r="L655" s="95" t="s">
        <v>489</v>
      </c>
      <c r="M655" s="95" t="s">
        <v>489</v>
      </c>
      <c r="N655" s="95" t="s">
        <v>9178</v>
      </c>
      <c r="O655" s="95"/>
      <c r="P655" s="95" t="s">
        <v>10040</v>
      </c>
      <c r="Q655" s="95" t="s">
        <v>489</v>
      </c>
      <c r="R655" s="95">
        <f>IF(L655="R",VLOOKUP(G655,BARRAS!$C$5:$E$233,3,0),IF(L655="L",VLOOKUP(G655,BARRAS!$C$5:$E$233,3,0),""))</f>
        <v>0</v>
      </c>
      <c r="S655" s="95">
        <f t="shared" si="67"/>
        <v>0</v>
      </c>
      <c r="T655" s="95"/>
      <c r="U655" s="95" t="str">
        <f t="shared" si="68"/>
        <v/>
      </c>
      <c r="V655" s="95"/>
      <c r="W655" s="95"/>
      <c r="X655" s="95">
        <v>0</v>
      </c>
      <c r="Y655" s="95"/>
      <c r="Z655" s="95"/>
      <c r="AA655" s="95" t="str">
        <f t="shared" si="66"/>
        <v>COPELEC</v>
      </c>
    </row>
    <row r="656" spans="1:27" x14ac:dyDescent="0.2">
      <c r="A656" s="19">
        <f t="shared" si="64"/>
        <v>1</v>
      </c>
      <c r="B656" s="95">
        <f t="shared" si="65"/>
        <v>652</v>
      </c>
      <c r="C656" s="95" t="s">
        <v>13374</v>
      </c>
      <c r="D656" s="28" t="s">
        <v>12351</v>
      </c>
      <c r="E656" s="95" t="s">
        <v>2730</v>
      </c>
      <c r="F656" s="182">
        <v>1</v>
      </c>
      <c r="G656" s="95" t="s">
        <v>257</v>
      </c>
      <c r="H656" s="199">
        <f>VLOOKUP(G656,BARRAS!$C$5:$E$553,2,0)</f>
        <v>2089997880132</v>
      </c>
      <c r="I656" s="95">
        <v>50005</v>
      </c>
      <c r="J656" s="204">
        <v>0</v>
      </c>
      <c r="K656" s="95">
        <v>1</v>
      </c>
      <c r="L656" s="95" t="s">
        <v>12347</v>
      </c>
      <c r="M656" s="95" t="s">
        <v>12347</v>
      </c>
      <c r="N656" s="95" t="s">
        <v>12352</v>
      </c>
      <c r="O656" s="95"/>
      <c r="P656" s="95"/>
      <c r="Q656" s="95"/>
      <c r="R656" s="95"/>
      <c r="S656" s="95">
        <f t="shared" si="67"/>
        <v>0</v>
      </c>
      <c r="T656" s="95"/>
      <c r="U656" s="95" t="str">
        <f t="shared" si="68"/>
        <v/>
      </c>
      <c r="V656" s="95"/>
      <c r="W656" s="95"/>
      <c r="X656" s="95"/>
      <c r="Y656" s="95"/>
      <c r="Z656" s="95"/>
      <c r="AA656" s="95">
        <f t="shared" si="66"/>
        <v>0</v>
      </c>
    </row>
    <row r="657" spans="1:27" x14ac:dyDescent="0.2">
      <c r="A657" s="19">
        <f t="shared" si="64"/>
        <v>1</v>
      </c>
      <c r="B657" s="95">
        <f t="shared" si="65"/>
        <v>653</v>
      </c>
      <c r="C657" s="194" t="s">
        <v>11924</v>
      </c>
      <c r="D657" s="213" t="s">
        <v>1304</v>
      </c>
      <c r="E657" s="194" t="s">
        <v>281</v>
      </c>
      <c r="F657" s="182">
        <v>1</v>
      </c>
      <c r="G657" s="95" t="s">
        <v>257</v>
      </c>
      <c r="H657" s="199">
        <f>VLOOKUP(G657,BARRAS!$C$5:$E$553,2,0)</f>
        <v>2089997880132</v>
      </c>
      <c r="I657" s="95">
        <v>0</v>
      </c>
      <c r="J657" s="204">
        <v>0</v>
      </c>
      <c r="K657" s="95">
        <v>0</v>
      </c>
      <c r="L657" s="95" t="s">
        <v>492</v>
      </c>
      <c r="M657" s="95" t="s">
        <v>492</v>
      </c>
      <c r="N657" s="95" t="s">
        <v>12352</v>
      </c>
      <c r="O657" s="95"/>
      <c r="P657" s="95"/>
      <c r="Q657" s="95"/>
      <c r="R657" s="95" t="str">
        <f>IF(L657="R",VLOOKUP(G657,BARRAS!$C$5:$E$233,3,0),IF(L657="L",VLOOKUP(G657,BARRAS!$C$5:$E$233,3,0),""))</f>
        <v/>
      </c>
      <c r="S657" s="95">
        <f t="shared" si="67"/>
        <v>0</v>
      </c>
      <c r="T657" s="95"/>
      <c r="U657" s="95" t="str">
        <f t="shared" si="68"/>
        <v/>
      </c>
      <c r="V657" s="95"/>
      <c r="W657" s="95"/>
      <c r="X657" s="95"/>
      <c r="Y657" s="95"/>
      <c r="Z657" s="95"/>
      <c r="AA657" s="95">
        <f t="shared" si="66"/>
        <v>0</v>
      </c>
    </row>
    <row r="658" spans="1:27" x14ac:dyDescent="0.2">
      <c r="A658" s="19">
        <f t="shared" si="64"/>
        <v>1</v>
      </c>
      <c r="B658" s="95">
        <f t="shared" si="65"/>
        <v>654</v>
      </c>
      <c r="C658" s="95" t="s">
        <v>7780</v>
      </c>
      <c r="D658" s="28" t="s">
        <v>10013</v>
      </c>
      <c r="E658" s="95" t="s">
        <v>3208</v>
      </c>
      <c r="F658" s="182">
        <v>1</v>
      </c>
      <c r="G658" s="95" t="s">
        <v>644</v>
      </c>
      <c r="H658" s="199">
        <f>VLOOKUP(G658,BARRAS!$C$5:$E$553,2,0)</f>
        <v>2089997880662</v>
      </c>
      <c r="I658" s="95">
        <v>0</v>
      </c>
      <c r="J658" s="204">
        <v>1</v>
      </c>
      <c r="K658" s="95">
        <v>0</v>
      </c>
      <c r="L658" s="95" t="s">
        <v>489</v>
      </c>
      <c r="M658" s="95" t="s">
        <v>489</v>
      </c>
      <c r="N658" s="95" t="s">
        <v>9178</v>
      </c>
      <c r="O658" s="95"/>
      <c r="P658" s="95" t="s">
        <v>9972</v>
      </c>
      <c r="Q658" s="95" t="s">
        <v>489</v>
      </c>
      <c r="R658" s="95">
        <f>IF(L658="R",VLOOKUP(G658,BARRAS!$C$5:$E$233,3,0),IF(L658="L",VLOOKUP(G658,BARRAS!$C$5:$E$233,3,0),""))</f>
        <v>0</v>
      </c>
      <c r="S658" s="95">
        <f t="shared" si="67"/>
        <v>0</v>
      </c>
      <c r="T658" s="95"/>
      <c r="U658" s="95" t="str">
        <f t="shared" si="68"/>
        <v/>
      </c>
      <c r="V658" s="95"/>
      <c r="W658" s="95"/>
      <c r="X658" s="95">
        <v>0</v>
      </c>
      <c r="Y658" s="95"/>
      <c r="Z658" s="95"/>
      <c r="AA658" s="95" t="str">
        <f t="shared" si="66"/>
        <v>CGE</v>
      </c>
    </row>
    <row r="659" spans="1:27" x14ac:dyDescent="0.2">
      <c r="A659" s="19">
        <f t="shared" si="64"/>
        <v>1</v>
      </c>
      <c r="B659" s="95">
        <f t="shared" si="65"/>
        <v>655</v>
      </c>
      <c r="C659" s="95" t="s">
        <v>7781</v>
      </c>
      <c r="D659" s="28" t="s">
        <v>10014</v>
      </c>
      <c r="E659" s="95" t="s">
        <v>3208</v>
      </c>
      <c r="F659" s="182">
        <v>1</v>
      </c>
      <c r="G659" s="95" t="s">
        <v>644</v>
      </c>
      <c r="H659" s="199">
        <f>VLOOKUP(G659,BARRAS!$C$5:$E$553,2,0)</f>
        <v>2089997880662</v>
      </c>
      <c r="I659" s="95">
        <v>0</v>
      </c>
      <c r="J659" s="204">
        <v>1</v>
      </c>
      <c r="K659" s="95">
        <v>0</v>
      </c>
      <c r="L659" s="95" t="s">
        <v>489</v>
      </c>
      <c r="M659" s="95" t="s">
        <v>489</v>
      </c>
      <c r="N659" s="95" t="s">
        <v>9178</v>
      </c>
      <c r="O659" s="95"/>
      <c r="P659" s="95" t="s">
        <v>9972</v>
      </c>
      <c r="Q659" s="95" t="s">
        <v>489</v>
      </c>
      <c r="R659" s="95">
        <f>IF(L659="R",VLOOKUP(G659,BARRAS!$C$5:$E$233,3,0),IF(L659="L",VLOOKUP(G659,BARRAS!$C$5:$E$233,3,0),""))</f>
        <v>0</v>
      </c>
      <c r="S659" s="95">
        <f t="shared" si="67"/>
        <v>0</v>
      </c>
      <c r="T659" s="95"/>
      <c r="U659" s="95" t="str">
        <f t="shared" si="68"/>
        <v/>
      </c>
      <c r="V659" s="95"/>
      <c r="W659" s="95"/>
      <c r="X659" s="95">
        <v>0</v>
      </c>
      <c r="Y659" s="95"/>
      <c r="Z659" s="95"/>
      <c r="AA659" s="95" t="str">
        <f t="shared" si="66"/>
        <v>CGE</v>
      </c>
    </row>
    <row r="660" spans="1:27" x14ac:dyDescent="0.2">
      <c r="A660" s="19">
        <f t="shared" si="64"/>
        <v>1</v>
      </c>
      <c r="B660" s="95">
        <f t="shared" si="65"/>
        <v>656</v>
      </c>
      <c r="C660" s="95" t="s">
        <v>7782</v>
      </c>
      <c r="D660" s="28" t="s">
        <v>10015</v>
      </c>
      <c r="E660" s="95" t="s">
        <v>3208</v>
      </c>
      <c r="F660" s="182">
        <v>1</v>
      </c>
      <c r="G660" s="95" t="s">
        <v>644</v>
      </c>
      <c r="H660" s="199">
        <f>VLOOKUP(G660,BARRAS!$C$5:$E$553,2,0)</f>
        <v>2089997880662</v>
      </c>
      <c r="I660" s="95">
        <v>0</v>
      </c>
      <c r="J660" s="204">
        <v>1</v>
      </c>
      <c r="K660" s="95">
        <v>0</v>
      </c>
      <c r="L660" s="95" t="s">
        <v>489</v>
      </c>
      <c r="M660" s="95" t="s">
        <v>489</v>
      </c>
      <c r="N660" s="95" t="s">
        <v>9178</v>
      </c>
      <c r="O660" s="95"/>
      <c r="P660" s="95" t="s">
        <v>9972</v>
      </c>
      <c r="Q660" s="95" t="s">
        <v>489</v>
      </c>
      <c r="R660" s="95">
        <f>IF(L660="R",VLOOKUP(G660,BARRAS!$C$5:$E$233,3,0),IF(L660="L",VLOOKUP(G660,BARRAS!$C$5:$E$233,3,0),""))</f>
        <v>0</v>
      </c>
      <c r="S660" s="95">
        <f t="shared" si="67"/>
        <v>0</v>
      </c>
      <c r="T660" s="95"/>
      <c r="U660" s="95" t="str">
        <f t="shared" si="68"/>
        <v/>
      </c>
      <c r="V660" s="95"/>
      <c r="W660" s="95"/>
      <c r="X660" s="95">
        <v>0</v>
      </c>
      <c r="Y660" s="95"/>
      <c r="Z660" s="95"/>
      <c r="AA660" s="95" t="str">
        <f t="shared" si="66"/>
        <v>CGE</v>
      </c>
    </row>
    <row r="661" spans="1:27" x14ac:dyDescent="0.2">
      <c r="A661" s="19">
        <f t="shared" si="64"/>
        <v>1</v>
      </c>
      <c r="B661" s="95">
        <f t="shared" si="65"/>
        <v>657</v>
      </c>
      <c r="C661" s="194" t="s">
        <v>11963</v>
      </c>
      <c r="D661" s="213" t="s">
        <v>1304</v>
      </c>
      <c r="E661" s="194" t="s">
        <v>10795</v>
      </c>
      <c r="F661" s="182">
        <v>0</v>
      </c>
      <c r="G661" s="95" t="s">
        <v>644</v>
      </c>
      <c r="H661" s="199">
        <f>VLOOKUP(G661,BARRAS!$C$5:$E$553,2,0)</f>
        <v>2089997880662</v>
      </c>
      <c r="I661" s="95">
        <v>0</v>
      </c>
      <c r="J661" s="204">
        <v>0</v>
      </c>
      <c r="K661" s="95">
        <v>1</v>
      </c>
      <c r="L661" s="95" t="s">
        <v>492</v>
      </c>
      <c r="M661" s="95" t="s">
        <v>492</v>
      </c>
      <c r="N661" s="95" t="s">
        <v>12352</v>
      </c>
      <c r="O661" s="95"/>
      <c r="P661" s="95"/>
      <c r="Q661" s="95"/>
      <c r="R661" s="95" t="str">
        <f>IF(L661="R",VLOOKUP(G661,BARRAS!$C$5:$E$233,3,0),IF(L661="L",VLOOKUP(G661,BARRAS!$C$5:$E$233,3,0),""))</f>
        <v/>
      </c>
      <c r="S661" s="95">
        <f t="shared" si="67"/>
        <v>0</v>
      </c>
      <c r="T661" s="95"/>
      <c r="U661" s="95" t="str">
        <f t="shared" si="68"/>
        <v/>
      </c>
      <c r="V661" s="95"/>
      <c r="W661" s="95"/>
      <c r="X661" s="95"/>
      <c r="Y661" s="95"/>
      <c r="Z661" s="95"/>
      <c r="AA661" s="95">
        <f t="shared" si="66"/>
        <v>0</v>
      </c>
    </row>
    <row r="662" spans="1:27" x14ac:dyDescent="0.2">
      <c r="A662" s="19">
        <f t="shared" si="64"/>
        <v>1</v>
      </c>
      <c r="B662" s="95">
        <f t="shared" si="65"/>
        <v>658</v>
      </c>
      <c r="C662" s="95" t="s">
        <v>9627</v>
      </c>
      <c r="D662" s="28" t="s">
        <v>8365</v>
      </c>
      <c r="E662" s="95" t="s">
        <v>12586</v>
      </c>
      <c r="F662" s="182">
        <v>1</v>
      </c>
      <c r="G662" s="95" t="s">
        <v>2724</v>
      </c>
      <c r="H662" s="199">
        <f>VLOOKUP(G662,BARRAS!$C$5:$E$553,2,0)</f>
        <v>2089997830132</v>
      </c>
      <c r="I662" s="95">
        <v>0</v>
      </c>
      <c r="J662" s="204">
        <v>0</v>
      </c>
      <c r="K662" s="95">
        <v>0</v>
      </c>
      <c r="L662" s="95" t="s">
        <v>8423</v>
      </c>
      <c r="M662" s="95" t="s">
        <v>8423</v>
      </c>
      <c r="N662" s="95" t="s">
        <v>8365</v>
      </c>
      <c r="O662" s="95" t="s">
        <v>9972</v>
      </c>
      <c r="P662" s="95"/>
      <c r="Q662" s="95" t="s">
        <v>509</v>
      </c>
      <c r="R662" s="95" t="str">
        <f>IF(L662="R",VLOOKUP(G662,BARRAS!$C$5:$E$233,3,0),IF(L662="L",VLOOKUP(G662,BARRAS!$C$5:$E$233,3,0),""))</f>
        <v/>
      </c>
      <c r="S662" s="95">
        <f t="shared" si="67"/>
        <v>0</v>
      </c>
      <c r="T662" s="95"/>
      <c r="U662" s="95" t="str">
        <f t="shared" si="68"/>
        <v/>
      </c>
      <c r="V662" s="95"/>
      <c r="W662" s="95"/>
      <c r="X662" s="95"/>
      <c r="Y662" s="95"/>
      <c r="Z662" s="95"/>
      <c r="AA662" s="95" t="str">
        <f t="shared" si="66"/>
        <v>CGE</v>
      </c>
    </row>
    <row r="663" spans="1:27" x14ac:dyDescent="0.2">
      <c r="A663" s="19">
        <f t="shared" si="64"/>
        <v>1</v>
      </c>
      <c r="B663" s="95">
        <f t="shared" si="65"/>
        <v>659</v>
      </c>
      <c r="C663" s="95" t="s">
        <v>12647</v>
      </c>
      <c r="D663" s="28" t="s">
        <v>8365</v>
      </c>
      <c r="E663" s="95" t="s">
        <v>10133</v>
      </c>
      <c r="F663" s="182">
        <v>1</v>
      </c>
      <c r="G663" s="95" t="s">
        <v>2724</v>
      </c>
      <c r="H663" s="199">
        <f>VLOOKUP(G663,BARRAS!$C$5:$E$553,2,0)</f>
        <v>2089997830132</v>
      </c>
      <c r="I663" s="95">
        <v>0</v>
      </c>
      <c r="J663" s="204">
        <v>0</v>
      </c>
      <c r="K663" s="95">
        <v>0</v>
      </c>
      <c r="L663" s="95" t="s">
        <v>8423</v>
      </c>
      <c r="M663" s="95" t="s">
        <v>8423</v>
      </c>
      <c r="N663" s="28" t="s">
        <v>8365</v>
      </c>
      <c r="O663" s="28" t="s">
        <v>9972</v>
      </c>
      <c r="P663" s="95"/>
      <c r="Q663" s="95"/>
      <c r="R663" s="95" t="str">
        <f>IF(L663="R",VLOOKUP(G663,BARRAS!$C$5:$E$233,3,0),IF(L663="L",VLOOKUP(G663,BARRAS!$C$5:$E$233,3,0),""))</f>
        <v/>
      </c>
      <c r="S663" s="95">
        <f t="shared" si="67"/>
        <v>0</v>
      </c>
      <c r="T663" s="95"/>
      <c r="U663" s="95" t="str">
        <f t="shared" si="68"/>
        <v/>
      </c>
      <c r="V663" s="95"/>
      <c r="W663" s="95"/>
      <c r="X663" s="95"/>
      <c r="Y663" s="95"/>
      <c r="Z663" s="95"/>
      <c r="AA663" s="95" t="str">
        <f t="shared" si="66"/>
        <v>CGE</v>
      </c>
    </row>
    <row r="664" spans="1:27" x14ac:dyDescent="0.2">
      <c r="A664" s="19">
        <f t="shared" si="64"/>
        <v>1</v>
      </c>
      <c r="B664" s="95">
        <f t="shared" si="65"/>
        <v>660</v>
      </c>
      <c r="C664" s="95" t="s">
        <v>12646</v>
      </c>
      <c r="D664" s="28" t="s">
        <v>8365</v>
      </c>
      <c r="E664" s="95" t="s">
        <v>10133</v>
      </c>
      <c r="F664" s="182">
        <v>1</v>
      </c>
      <c r="G664" s="95" t="s">
        <v>2724</v>
      </c>
      <c r="H664" s="199">
        <f>VLOOKUP(G664,BARRAS!$C$5:$E$553,2,0)</f>
        <v>2089997830132</v>
      </c>
      <c r="I664" s="95">
        <v>0</v>
      </c>
      <c r="J664" s="204">
        <v>0</v>
      </c>
      <c r="K664" s="95">
        <v>0</v>
      </c>
      <c r="L664" s="95" t="s">
        <v>8423</v>
      </c>
      <c r="M664" s="95" t="s">
        <v>8423</v>
      </c>
      <c r="N664" s="28" t="s">
        <v>8365</v>
      </c>
      <c r="O664" s="28" t="s">
        <v>9972</v>
      </c>
      <c r="P664" s="95"/>
      <c r="Q664" s="95" t="s">
        <v>509</v>
      </c>
      <c r="R664" s="95" t="str">
        <f>IF(L664="R",VLOOKUP(G664,BARRAS!$C$5:$E$233,3,0),IF(L664="L",VLOOKUP(G664,BARRAS!$C$5:$E$233,3,0),""))</f>
        <v/>
      </c>
      <c r="S664" s="95">
        <f t="shared" si="67"/>
        <v>0</v>
      </c>
      <c r="T664" s="95"/>
      <c r="U664" s="95" t="str">
        <f t="shared" si="68"/>
        <v/>
      </c>
      <c r="V664" s="95"/>
      <c r="W664" s="95"/>
      <c r="X664" s="95"/>
      <c r="Y664" s="95"/>
      <c r="Z664" s="95"/>
      <c r="AA664" s="95" t="str">
        <f t="shared" si="66"/>
        <v>CGE</v>
      </c>
    </row>
    <row r="665" spans="1:27" x14ac:dyDescent="0.2">
      <c r="A665" s="19">
        <f t="shared" si="64"/>
        <v>1</v>
      </c>
      <c r="B665" s="95">
        <f t="shared" si="65"/>
        <v>661</v>
      </c>
      <c r="C665" s="220" t="s">
        <v>12195</v>
      </c>
      <c r="D665" s="28" t="s">
        <v>8365</v>
      </c>
      <c r="E665" s="95" t="s">
        <v>10133</v>
      </c>
      <c r="F665" s="182">
        <v>1</v>
      </c>
      <c r="G665" s="95" t="s">
        <v>2724</v>
      </c>
      <c r="H665" s="199">
        <f>VLOOKUP(G665,BARRAS!$C$5:$E$553,2,0)</f>
        <v>2089997830132</v>
      </c>
      <c r="I665" s="95">
        <v>0</v>
      </c>
      <c r="J665" s="204">
        <v>0</v>
      </c>
      <c r="K665" s="95">
        <v>0</v>
      </c>
      <c r="L665" s="95" t="s">
        <v>8423</v>
      </c>
      <c r="M665" s="95" t="s">
        <v>8423</v>
      </c>
      <c r="N665" s="28" t="s">
        <v>8365</v>
      </c>
      <c r="O665" s="28" t="s">
        <v>9972</v>
      </c>
      <c r="P665" s="95"/>
      <c r="Q665" s="95" t="s">
        <v>509</v>
      </c>
      <c r="R665" s="95" t="str">
        <f>IF(L665="R",VLOOKUP(G665,BARRAS!$C$5:$E$233,3,0),IF(L665="L",VLOOKUP(G665,BARRAS!$C$5:$E$233,3,0),""))</f>
        <v/>
      </c>
      <c r="S665" s="95">
        <f t="shared" si="67"/>
        <v>0</v>
      </c>
      <c r="T665" s="95"/>
      <c r="U665" s="95" t="str">
        <f t="shared" si="68"/>
        <v/>
      </c>
      <c r="V665" s="95"/>
      <c r="W665" s="95"/>
      <c r="X665" s="95"/>
      <c r="Y665" s="95"/>
      <c r="Z665" s="95"/>
      <c r="AA665" s="95" t="str">
        <f t="shared" si="66"/>
        <v>CGE</v>
      </c>
    </row>
    <row r="666" spans="1:27" x14ac:dyDescent="0.2">
      <c r="A666" s="19">
        <f t="shared" si="64"/>
        <v>1</v>
      </c>
      <c r="B666" s="95">
        <f t="shared" si="65"/>
        <v>662</v>
      </c>
      <c r="C666" s="95" t="s">
        <v>12648</v>
      </c>
      <c r="D666" s="28" t="s">
        <v>8365</v>
      </c>
      <c r="E666" s="95" t="s">
        <v>9132</v>
      </c>
      <c r="F666" s="182">
        <v>1</v>
      </c>
      <c r="G666" s="95" t="s">
        <v>2724</v>
      </c>
      <c r="H666" s="199">
        <f>VLOOKUP(G666,BARRAS!$C$5:$E$553,2,0)</f>
        <v>2089997830132</v>
      </c>
      <c r="I666" s="95">
        <v>0</v>
      </c>
      <c r="J666" s="204">
        <v>0</v>
      </c>
      <c r="K666" s="95">
        <v>0</v>
      </c>
      <c r="L666" s="95" t="s">
        <v>8423</v>
      </c>
      <c r="M666" s="95" t="s">
        <v>8423</v>
      </c>
      <c r="N666" s="95" t="s">
        <v>8365</v>
      </c>
      <c r="O666" s="95" t="s">
        <v>9972</v>
      </c>
      <c r="P666" s="95"/>
      <c r="Q666" s="95" t="s">
        <v>509</v>
      </c>
      <c r="R666" s="95" t="str">
        <f>IF(L666="R",VLOOKUP(G666,BARRAS!$C$5:$E$233,3,0),IF(L666="L",VLOOKUP(G666,BARRAS!$C$5:$E$233,3,0),""))</f>
        <v/>
      </c>
      <c r="S666" s="95">
        <f t="shared" si="67"/>
        <v>0</v>
      </c>
      <c r="T666" s="95"/>
      <c r="U666" s="95" t="str">
        <f t="shared" si="68"/>
        <v/>
      </c>
      <c r="V666" s="95"/>
      <c r="W666" s="95"/>
      <c r="X666" s="95">
        <v>0</v>
      </c>
      <c r="Y666" s="95"/>
      <c r="Z666" s="95"/>
      <c r="AA666" s="95" t="str">
        <f t="shared" si="66"/>
        <v>CGE</v>
      </c>
    </row>
    <row r="667" spans="1:27" x14ac:dyDescent="0.2">
      <c r="A667" s="19">
        <f t="shared" si="64"/>
        <v>1</v>
      </c>
      <c r="B667" s="95">
        <f t="shared" si="65"/>
        <v>663</v>
      </c>
      <c r="C667" s="28" t="s">
        <v>13617</v>
      </c>
      <c r="D667" s="28" t="s">
        <v>13646</v>
      </c>
      <c r="E667" s="28" t="s">
        <v>13649</v>
      </c>
      <c r="F667" s="98">
        <v>1</v>
      </c>
      <c r="G667" s="95" t="s">
        <v>2724</v>
      </c>
      <c r="H667" s="199">
        <f>VLOOKUP(G667,BARRAS!$C$5:$E$553,2,0)</f>
        <v>2089997830132</v>
      </c>
      <c r="I667" s="95">
        <v>0</v>
      </c>
      <c r="J667" s="204">
        <v>0</v>
      </c>
      <c r="K667" s="95">
        <v>0</v>
      </c>
      <c r="L667" s="28" t="s">
        <v>747</v>
      </c>
      <c r="M667" s="28" t="s">
        <v>747</v>
      </c>
      <c r="N667" s="95" t="s">
        <v>13646</v>
      </c>
      <c r="O667" s="95" t="s">
        <v>9972</v>
      </c>
      <c r="P667" s="95"/>
      <c r="Q667" s="95"/>
      <c r="R667" s="95"/>
      <c r="S667" s="95">
        <f t="shared" si="67"/>
        <v>1</v>
      </c>
      <c r="T667" s="95"/>
      <c r="U667" s="95" t="str">
        <f t="shared" si="68"/>
        <v>PMGD</v>
      </c>
      <c r="V667" s="95"/>
      <c r="W667" s="95"/>
      <c r="X667" s="95"/>
      <c r="Y667" s="95"/>
      <c r="Z667" s="95"/>
      <c r="AA667" s="95" t="str">
        <f t="shared" si="66"/>
        <v>CGE</v>
      </c>
    </row>
    <row r="668" spans="1:27" x14ac:dyDescent="0.2">
      <c r="A668" s="19">
        <f t="shared" si="64"/>
        <v>1</v>
      </c>
      <c r="B668" s="95">
        <f t="shared" si="65"/>
        <v>664</v>
      </c>
      <c r="C668" s="95" t="s">
        <v>13616</v>
      </c>
      <c r="D668" s="28" t="s">
        <v>13646</v>
      </c>
      <c r="E668" s="28" t="s">
        <v>13650</v>
      </c>
      <c r="F668" s="98">
        <v>1</v>
      </c>
      <c r="G668" s="95" t="s">
        <v>2724</v>
      </c>
      <c r="H668" s="199">
        <f>VLOOKUP(G668,BARRAS!$C$5:$E$553,2,0)</f>
        <v>2089997830132</v>
      </c>
      <c r="I668" s="95">
        <v>0</v>
      </c>
      <c r="J668" s="204">
        <v>0</v>
      </c>
      <c r="K668" s="95">
        <v>0</v>
      </c>
      <c r="L668" s="28" t="s">
        <v>747</v>
      </c>
      <c r="M668" s="28" t="s">
        <v>747</v>
      </c>
      <c r="N668" s="95" t="s">
        <v>13646</v>
      </c>
      <c r="O668" s="95" t="s">
        <v>9972</v>
      </c>
      <c r="P668" s="95"/>
      <c r="Q668" s="95"/>
      <c r="R668" s="95"/>
      <c r="S668" s="95">
        <f t="shared" si="67"/>
        <v>1</v>
      </c>
      <c r="T668" s="221" t="s">
        <v>13650</v>
      </c>
      <c r="U668" s="95" t="str">
        <f t="shared" si="68"/>
        <v>PMGD</v>
      </c>
      <c r="V668" s="95"/>
      <c r="W668" s="95"/>
      <c r="X668" s="95"/>
      <c r="Y668" s="95"/>
      <c r="Z668" s="95"/>
      <c r="AA668" s="95" t="str">
        <f t="shared" si="66"/>
        <v>CGE</v>
      </c>
    </row>
    <row r="669" spans="1:27" x14ac:dyDescent="0.2">
      <c r="A669" s="19">
        <f t="shared" si="64"/>
        <v>1</v>
      </c>
      <c r="B669" s="95">
        <f t="shared" si="65"/>
        <v>665</v>
      </c>
      <c r="C669" s="95" t="s">
        <v>7813</v>
      </c>
      <c r="D669" s="28" t="s">
        <v>8970</v>
      </c>
      <c r="E669" s="95" t="s">
        <v>1870</v>
      </c>
      <c r="F669" s="182">
        <v>1</v>
      </c>
      <c r="G669" s="95" t="s">
        <v>2724</v>
      </c>
      <c r="H669" s="199">
        <f>VLOOKUP(G669,BARRAS!$C$5:$E$553,2,0)</f>
        <v>2089997830132</v>
      </c>
      <c r="I669" s="95">
        <v>0</v>
      </c>
      <c r="J669" s="204">
        <v>1</v>
      </c>
      <c r="K669" s="95">
        <v>0</v>
      </c>
      <c r="L669" s="95" t="s">
        <v>489</v>
      </c>
      <c r="M669" s="95" t="s">
        <v>489</v>
      </c>
      <c r="N669" s="95" t="s">
        <v>9178</v>
      </c>
      <c r="O669" s="95"/>
      <c r="P669" s="95" t="s">
        <v>9972</v>
      </c>
      <c r="Q669" s="95" t="s">
        <v>489</v>
      </c>
      <c r="R669" s="95">
        <f>IF(L669="R",VLOOKUP(G669,BARRAS!$C$5:$E$233,3,0),IF(L669="L",VLOOKUP(G669,BARRAS!$C$5:$E$233,3,0),""))</f>
        <v>0</v>
      </c>
      <c r="S669" s="95">
        <f t="shared" si="67"/>
        <v>0</v>
      </c>
      <c r="T669" s="95"/>
      <c r="U669" s="95" t="str">
        <f t="shared" si="68"/>
        <v/>
      </c>
      <c r="V669" s="95"/>
      <c r="W669" s="95"/>
      <c r="X669" s="95">
        <v>0</v>
      </c>
      <c r="Y669" s="95"/>
      <c r="Z669" s="95"/>
      <c r="AA669" s="95" t="str">
        <f t="shared" si="66"/>
        <v>CGE</v>
      </c>
    </row>
    <row r="670" spans="1:27" x14ac:dyDescent="0.2">
      <c r="A670" s="19">
        <f t="shared" si="64"/>
        <v>1</v>
      </c>
      <c r="B670" s="95">
        <f t="shared" si="65"/>
        <v>666</v>
      </c>
      <c r="C670" s="95" t="s">
        <v>7814</v>
      </c>
      <c r="D670" s="28" t="s">
        <v>8971</v>
      </c>
      <c r="E670" s="95" t="s">
        <v>1870</v>
      </c>
      <c r="F670" s="182">
        <v>1</v>
      </c>
      <c r="G670" s="95" t="s">
        <v>2724</v>
      </c>
      <c r="H670" s="199">
        <f>VLOOKUP(G670,BARRAS!$C$5:$E$553,2,0)</f>
        <v>2089997830132</v>
      </c>
      <c r="I670" s="95">
        <v>0</v>
      </c>
      <c r="J670" s="204">
        <v>1</v>
      </c>
      <c r="K670" s="95">
        <v>0</v>
      </c>
      <c r="L670" s="95" t="s">
        <v>489</v>
      </c>
      <c r="M670" s="95" t="s">
        <v>489</v>
      </c>
      <c r="N670" s="95" t="s">
        <v>9178</v>
      </c>
      <c r="O670" s="95"/>
      <c r="P670" s="95" t="s">
        <v>9972</v>
      </c>
      <c r="Q670" s="95" t="s">
        <v>489</v>
      </c>
      <c r="R670" s="95">
        <f>IF(L670="R",VLOOKUP(G670,BARRAS!$C$5:$E$233,3,0),IF(L670="L",VLOOKUP(G670,BARRAS!$C$5:$E$233,3,0),""))</f>
        <v>0</v>
      </c>
      <c r="S670" s="95">
        <f t="shared" si="67"/>
        <v>0</v>
      </c>
      <c r="T670" s="95"/>
      <c r="U670" s="95" t="str">
        <f t="shared" si="68"/>
        <v/>
      </c>
      <c r="V670" s="95"/>
      <c r="W670" s="95"/>
      <c r="X670" s="95">
        <v>0</v>
      </c>
      <c r="Y670" s="95"/>
      <c r="Z670" s="95"/>
      <c r="AA670" s="95" t="str">
        <f t="shared" si="66"/>
        <v>CGE</v>
      </c>
    </row>
    <row r="671" spans="1:27" x14ac:dyDescent="0.2">
      <c r="A671" s="19">
        <f t="shared" si="64"/>
        <v>1</v>
      </c>
      <c r="B671" s="95">
        <f t="shared" si="65"/>
        <v>667</v>
      </c>
      <c r="C671" s="95" t="s">
        <v>7815</v>
      </c>
      <c r="D671" s="28" t="s">
        <v>8972</v>
      </c>
      <c r="E671" s="95" t="s">
        <v>1870</v>
      </c>
      <c r="F671" s="182">
        <v>1</v>
      </c>
      <c r="G671" s="95" t="s">
        <v>2724</v>
      </c>
      <c r="H671" s="199">
        <f>VLOOKUP(G671,BARRAS!$C$5:$E$553,2,0)</f>
        <v>2089997830132</v>
      </c>
      <c r="I671" s="95">
        <v>0</v>
      </c>
      <c r="J671" s="204">
        <v>1</v>
      </c>
      <c r="K671" s="95">
        <v>0</v>
      </c>
      <c r="L671" s="95" t="s">
        <v>489</v>
      </c>
      <c r="M671" s="95" t="s">
        <v>489</v>
      </c>
      <c r="N671" s="95" t="s">
        <v>9178</v>
      </c>
      <c r="O671" s="95"/>
      <c r="P671" s="95" t="s">
        <v>9972</v>
      </c>
      <c r="Q671" s="95" t="s">
        <v>489</v>
      </c>
      <c r="R671" s="95">
        <f>IF(L671="R",VLOOKUP(G671,BARRAS!$C$5:$E$233,3,0),IF(L671="L",VLOOKUP(G671,BARRAS!$C$5:$E$233,3,0),""))</f>
        <v>0</v>
      </c>
      <c r="S671" s="95">
        <f t="shared" si="67"/>
        <v>0</v>
      </c>
      <c r="T671" s="95"/>
      <c r="U671" s="95" t="str">
        <f t="shared" si="68"/>
        <v/>
      </c>
      <c r="V671" s="95"/>
      <c r="W671" s="95"/>
      <c r="X671" s="95">
        <v>0</v>
      </c>
      <c r="Y671" s="95"/>
      <c r="Z671" s="95"/>
      <c r="AA671" s="95" t="str">
        <f t="shared" si="66"/>
        <v>CGE</v>
      </c>
    </row>
    <row r="672" spans="1:27" x14ac:dyDescent="0.2">
      <c r="A672" s="19">
        <f t="shared" si="64"/>
        <v>1</v>
      </c>
      <c r="B672" s="95">
        <f t="shared" si="65"/>
        <v>668</v>
      </c>
      <c r="C672" s="95" t="s">
        <v>13375</v>
      </c>
      <c r="D672" s="28" t="s">
        <v>12351</v>
      </c>
      <c r="E672" s="95" t="s">
        <v>2547</v>
      </c>
      <c r="F672" s="182">
        <v>1</v>
      </c>
      <c r="G672" s="95" t="s">
        <v>2724</v>
      </c>
      <c r="H672" s="199">
        <f>VLOOKUP(G672,BARRAS!$C$5:$E$553,2,0)</f>
        <v>2089997830132</v>
      </c>
      <c r="I672" s="95">
        <v>50005</v>
      </c>
      <c r="J672" s="204">
        <v>0</v>
      </c>
      <c r="K672" s="95">
        <v>2</v>
      </c>
      <c r="L672" s="95" t="s">
        <v>12347</v>
      </c>
      <c r="M672" s="95" t="s">
        <v>12347</v>
      </c>
      <c r="N672" s="95" t="s">
        <v>12352</v>
      </c>
      <c r="O672" s="95"/>
      <c r="P672" s="95"/>
      <c r="Q672" s="95"/>
      <c r="R672" s="95"/>
      <c r="S672" s="95">
        <f t="shared" si="67"/>
        <v>0</v>
      </c>
      <c r="T672" s="95"/>
      <c r="U672" s="95" t="str">
        <f t="shared" si="68"/>
        <v/>
      </c>
      <c r="V672" s="95"/>
      <c r="W672" s="95"/>
      <c r="X672" s="95"/>
      <c r="Y672" s="95"/>
      <c r="Z672" s="95"/>
      <c r="AA672" s="95">
        <f t="shared" si="66"/>
        <v>0</v>
      </c>
    </row>
    <row r="673" spans="1:27" x14ac:dyDescent="0.2">
      <c r="A673" s="19">
        <f t="shared" si="64"/>
        <v>1</v>
      </c>
      <c r="B673" s="95">
        <f t="shared" si="65"/>
        <v>669</v>
      </c>
      <c r="C673" s="194" t="s">
        <v>11923</v>
      </c>
      <c r="D673" s="213" t="s">
        <v>1304</v>
      </c>
      <c r="E673" s="194" t="s">
        <v>2731</v>
      </c>
      <c r="F673" s="182">
        <v>1</v>
      </c>
      <c r="G673" s="95" t="s">
        <v>2724</v>
      </c>
      <c r="H673" s="199">
        <f>VLOOKUP(G673,BARRAS!$C$5:$E$553,2,0)</f>
        <v>2089997830132</v>
      </c>
      <c r="I673" s="95">
        <v>0</v>
      </c>
      <c r="J673" s="204">
        <v>0</v>
      </c>
      <c r="K673" s="95">
        <v>0</v>
      </c>
      <c r="L673" s="95" t="s">
        <v>492</v>
      </c>
      <c r="M673" s="95" t="s">
        <v>492</v>
      </c>
      <c r="N673" s="95" t="s">
        <v>12352</v>
      </c>
      <c r="O673" s="95"/>
      <c r="P673" s="95"/>
      <c r="Q673" s="95"/>
      <c r="R673" s="95" t="str">
        <f>IF(L673="R",VLOOKUP(G673,BARRAS!$C$5:$E$233,3,0),IF(L673="L",VLOOKUP(G673,BARRAS!$C$5:$E$233,3,0),""))</f>
        <v/>
      </c>
      <c r="S673" s="95">
        <f t="shared" si="67"/>
        <v>0</v>
      </c>
      <c r="T673" s="95"/>
      <c r="U673" s="95" t="str">
        <f t="shared" si="68"/>
        <v/>
      </c>
      <c r="V673" s="95"/>
      <c r="W673" s="95"/>
      <c r="X673" s="95"/>
      <c r="Y673" s="95"/>
      <c r="Z673" s="95"/>
      <c r="AA673" s="95">
        <f t="shared" si="66"/>
        <v>0</v>
      </c>
    </row>
    <row r="674" spans="1:27" x14ac:dyDescent="0.2">
      <c r="A674" s="19">
        <f t="shared" si="64"/>
        <v>1</v>
      </c>
      <c r="B674" s="95">
        <f t="shared" si="65"/>
        <v>670</v>
      </c>
      <c r="C674" s="95" t="s">
        <v>8482</v>
      </c>
      <c r="D674" s="28" t="s">
        <v>8365</v>
      </c>
      <c r="E674" s="95" t="s">
        <v>8482</v>
      </c>
      <c r="F674" s="182">
        <v>1</v>
      </c>
      <c r="G674" s="95" t="s">
        <v>304</v>
      </c>
      <c r="H674" s="199">
        <f>VLOOKUP(G674,BARRAS!$C$5:$E$553,2,0)</f>
        <v>2109997780132</v>
      </c>
      <c r="I674" s="95">
        <v>0</v>
      </c>
      <c r="J674" s="204">
        <v>0</v>
      </c>
      <c r="K674" s="95">
        <v>0</v>
      </c>
      <c r="L674" s="95" t="s">
        <v>8423</v>
      </c>
      <c r="M674" s="95" t="s">
        <v>8423</v>
      </c>
      <c r="N674" s="95" t="s">
        <v>8365</v>
      </c>
      <c r="O674" s="95" t="s">
        <v>8091</v>
      </c>
      <c r="P674" s="95"/>
      <c r="Q674" s="95" t="str">
        <f>IF(L674="R","R",IF(L674="L","L",""))</f>
        <v/>
      </c>
      <c r="R674" s="95" t="str">
        <f>IF(L674="R",VLOOKUP(G674,BARRAS!$C$5:$E$233,3,0),IF(L674="L",VLOOKUP(G674,BARRAS!$C$5:$E$233,3,0),""))</f>
        <v/>
      </c>
      <c r="S674" s="95">
        <f t="shared" si="67"/>
        <v>0</v>
      </c>
      <c r="T674" s="95"/>
      <c r="U674" s="95" t="str">
        <f t="shared" si="68"/>
        <v/>
      </c>
      <c r="V674" s="95" t="s">
        <v>8091</v>
      </c>
      <c r="W674" s="95"/>
      <c r="X674" s="95" t="s">
        <v>8482</v>
      </c>
      <c r="Y674" s="95" t="str">
        <f>+IF(P674="","No","Sí")</f>
        <v>No</v>
      </c>
      <c r="Z674" s="95">
        <v>0</v>
      </c>
      <c r="AA674" s="95" t="str">
        <f t="shared" si="66"/>
        <v>SAESA</v>
      </c>
    </row>
    <row r="675" spans="1:27" x14ac:dyDescent="0.2">
      <c r="A675" s="19">
        <f t="shared" si="64"/>
        <v>1</v>
      </c>
      <c r="B675" s="95">
        <f t="shared" si="65"/>
        <v>671</v>
      </c>
      <c r="C675" s="95" t="s">
        <v>12010</v>
      </c>
      <c r="D675" s="28" t="s">
        <v>8365</v>
      </c>
      <c r="E675" s="95" t="s">
        <v>12011</v>
      </c>
      <c r="F675" s="182">
        <v>1</v>
      </c>
      <c r="G675" s="95" t="s">
        <v>304</v>
      </c>
      <c r="H675" s="199">
        <f>VLOOKUP(G675,BARRAS!$C$5:$E$553,2,0)</f>
        <v>2109997780132</v>
      </c>
      <c r="I675" s="95">
        <v>0</v>
      </c>
      <c r="J675" s="204">
        <v>0</v>
      </c>
      <c r="K675" s="95">
        <v>0</v>
      </c>
      <c r="L675" s="95" t="s">
        <v>8423</v>
      </c>
      <c r="M675" s="95" t="s">
        <v>8423</v>
      </c>
      <c r="N675" s="95" t="s">
        <v>8365</v>
      </c>
      <c r="O675" s="95" t="s">
        <v>8091</v>
      </c>
      <c r="P675" s="95"/>
      <c r="Q675" s="95"/>
      <c r="R675" s="95" t="str">
        <f>IF(L675="R",VLOOKUP(G675,BARRAS!$C$5:$E$233,3,0),IF(L675="L",VLOOKUP(G675,BARRAS!$C$5:$E$233,3,0),""))</f>
        <v/>
      </c>
      <c r="S675" s="95">
        <f t="shared" si="67"/>
        <v>0</v>
      </c>
      <c r="T675" s="95"/>
      <c r="U675" s="95" t="str">
        <f t="shared" si="68"/>
        <v/>
      </c>
      <c r="V675" s="95"/>
      <c r="W675" s="95"/>
      <c r="X675" s="95"/>
      <c r="Y675" s="95"/>
      <c r="Z675" s="95"/>
      <c r="AA675" s="95" t="str">
        <f t="shared" si="66"/>
        <v>SAESA</v>
      </c>
    </row>
    <row r="676" spans="1:27" x14ac:dyDescent="0.2">
      <c r="A676" s="19">
        <f t="shared" si="64"/>
        <v>1</v>
      </c>
      <c r="B676" s="95">
        <f t="shared" si="65"/>
        <v>672</v>
      </c>
      <c r="C676" s="95" t="s">
        <v>8481</v>
      </c>
      <c r="D676" s="28" t="s">
        <v>8365</v>
      </c>
      <c r="E676" s="95" t="s">
        <v>8510</v>
      </c>
      <c r="F676" s="182">
        <v>1</v>
      </c>
      <c r="G676" s="95" t="s">
        <v>304</v>
      </c>
      <c r="H676" s="199">
        <f>VLOOKUP(G676,BARRAS!$C$5:$E$553,2,0)</f>
        <v>2109997780132</v>
      </c>
      <c r="I676" s="95">
        <v>0</v>
      </c>
      <c r="J676" s="204">
        <v>0</v>
      </c>
      <c r="K676" s="95">
        <v>0</v>
      </c>
      <c r="L676" s="95" t="s">
        <v>8423</v>
      </c>
      <c r="M676" s="95" t="s">
        <v>8423</v>
      </c>
      <c r="N676" s="95" t="s">
        <v>8365</v>
      </c>
      <c r="O676" s="95" t="s">
        <v>8091</v>
      </c>
      <c r="P676" s="95"/>
      <c r="Q676" s="95" t="str">
        <f>IF(L676="R","R",IF(L676="L","L",""))</f>
        <v/>
      </c>
      <c r="R676" s="95" t="str">
        <f>IF(L676="R",VLOOKUP(G676,BARRAS!$C$5:$E$233,3,0),IF(L676="L",VLOOKUP(G676,BARRAS!$C$5:$E$233,3,0),""))</f>
        <v/>
      </c>
      <c r="S676" s="95">
        <f t="shared" si="67"/>
        <v>0</v>
      </c>
      <c r="T676" s="95"/>
      <c r="U676" s="95" t="str">
        <f t="shared" si="68"/>
        <v/>
      </c>
      <c r="V676" s="95" t="s">
        <v>8091</v>
      </c>
      <c r="W676" s="95"/>
      <c r="X676" s="95" t="s">
        <v>8510</v>
      </c>
      <c r="Y676" s="95" t="str">
        <f>+IF(P676="","No","Sí")</f>
        <v>No</v>
      </c>
      <c r="Z676" s="95">
        <v>0</v>
      </c>
      <c r="AA676" s="95" t="str">
        <f t="shared" si="66"/>
        <v>SAESA</v>
      </c>
    </row>
    <row r="677" spans="1:27" x14ac:dyDescent="0.2">
      <c r="A677" s="19">
        <f t="shared" si="64"/>
        <v>1</v>
      </c>
      <c r="B677" s="95">
        <f t="shared" si="65"/>
        <v>673</v>
      </c>
      <c r="C677" s="95" t="s">
        <v>9554</v>
      </c>
      <c r="D677" s="28" t="s">
        <v>8365</v>
      </c>
      <c r="E677" s="95" t="s">
        <v>8510</v>
      </c>
      <c r="F677" s="182">
        <v>1</v>
      </c>
      <c r="G677" s="95" t="s">
        <v>304</v>
      </c>
      <c r="H677" s="199">
        <f>VLOOKUP(G677,BARRAS!$C$5:$E$553,2,0)</f>
        <v>2109997780132</v>
      </c>
      <c r="I677" s="95">
        <v>0</v>
      </c>
      <c r="J677" s="204">
        <v>0</v>
      </c>
      <c r="K677" s="95">
        <v>0</v>
      </c>
      <c r="L677" s="95" t="s">
        <v>8423</v>
      </c>
      <c r="M677" s="95" t="s">
        <v>8423</v>
      </c>
      <c r="N677" s="95" t="s">
        <v>8365</v>
      </c>
      <c r="O677" s="95" t="s">
        <v>8091</v>
      </c>
      <c r="P677" s="95"/>
      <c r="Q677" s="95" t="str">
        <f>IF(L677="R","R",IF(L677="L","L",""))</f>
        <v/>
      </c>
      <c r="R677" s="95" t="str">
        <f>IF(L677="R",VLOOKUP(G677,BARRAS!$C$5:$E$233,3,0),IF(L677="L",VLOOKUP(G677,BARRAS!$C$5:$E$233,3,0),""))</f>
        <v/>
      </c>
      <c r="S677" s="95">
        <f t="shared" si="67"/>
        <v>0</v>
      </c>
      <c r="T677" s="95"/>
      <c r="U677" s="95" t="str">
        <f t="shared" si="68"/>
        <v/>
      </c>
      <c r="V677" s="95" t="s">
        <v>8091</v>
      </c>
      <c r="W677" s="95"/>
      <c r="X677" s="95" t="s">
        <v>8510</v>
      </c>
      <c r="Y677" s="95" t="str">
        <f>+IF(P677="","No","Sí")</f>
        <v>No</v>
      </c>
      <c r="Z677" s="95">
        <v>0</v>
      </c>
      <c r="AA677" s="95" t="str">
        <f t="shared" si="66"/>
        <v>SAESA</v>
      </c>
    </row>
    <row r="678" spans="1:27" x14ac:dyDescent="0.2">
      <c r="A678" s="19">
        <f t="shared" si="64"/>
        <v>1</v>
      </c>
      <c r="B678" s="95">
        <f t="shared" si="65"/>
        <v>674</v>
      </c>
      <c r="C678" s="95" t="s">
        <v>8689</v>
      </c>
      <c r="D678" s="28" t="s">
        <v>12122</v>
      </c>
      <c r="E678" s="95" t="s">
        <v>8689</v>
      </c>
      <c r="F678" s="182">
        <v>1</v>
      </c>
      <c r="G678" s="95" t="s">
        <v>304</v>
      </c>
      <c r="H678" s="199">
        <f>VLOOKUP(G678,BARRAS!$C$5:$E$553,2,0)</f>
        <v>2109997780132</v>
      </c>
      <c r="I678" s="95">
        <v>0</v>
      </c>
      <c r="J678" s="204">
        <v>0</v>
      </c>
      <c r="K678" s="95">
        <v>0</v>
      </c>
      <c r="L678" s="95" t="s">
        <v>8423</v>
      </c>
      <c r="M678" s="95" t="s">
        <v>8423</v>
      </c>
      <c r="N678" s="95" t="s">
        <v>12122</v>
      </c>
      <c r="O678" s="95" t="s">
        <v>8091</v>
      </c>
      <c r="P678" s="95"/>
      <c r="Q678" s="95" t="str">
        <f>IF(L678="R","R",IF(L678="L","L",""))</f>
        <v/>
      </c>
      <c r="R678" s="95" t="str">
        <f>IF(L678="R",VLOOKUP(G678,BARRAS!$C$5:$E$233,3,0),IF(L678="L",VLOOKUP(G678,BARRAS!$C$5:$E$233,3,0),""))</f>
        <v/>
      </c>
      <c r="S678" s="95">
        <f t="shared" si="67"/>
        <v>0</v>
      </c>
      <c r="T678" s="95"/>
      <c r="U678" s="95" t="str">
        <f t="shared" si="68"/>
        <v/>
      </c>
      <c r="V678" s="95" t="s">
        <v>8091</v>
      </c>
      <c r="W678" s="95"/>
      <c r="X678" s="95" t="s">
        <v>8689</v>
      </c>
      <c r="Y678" s="95" t="str">
        <f>+IF(P678="","No","Sí")</f>
        <v>No</v>
      </c>
      <c r="Z678" s="95">
        <v>0</v>
      </c>
      <c r="AA678" s="95" t="str">
        <f t="shared" si="66"/>
        <v>SAESA</v>
      </c>
    </row>
    <row r="679" spans="1:27" x14ac:dyDescent="0.2">
      <c r="A679" s="19">
        <f t="shared" si="64"/>
        <v>1</v>
      </c>
      <c r="B679" s="95">
        <f t="shared" si="65"/>
        <v>675</v>
      </c>
      <c r="C679" s="95" t="s">
        <v>8775</v>
      </c>
      <c r="D679" s="28" t="s">
        <v>9079</v>
      </c>
      <c r="E679" s="95" t="s">
        <v>12587</v>
      </c>
      <c r="F679" s="182">
        <v>1</v>
      </c>
      <c r="G679" s="95" t="s">
        <v>304</v>
      </c>
      <c r="H679" s="199">
        <f>VLOOKUP(G679,BARRAS!$C$5:$E$553,2,0)</f>
        <v>2109997780132</v>
      </c>
      <c r="I679" s="95">
        <v>0</v>
      </c>
      <c r="J679" s="204">
        <v>0</v>
      </c>
      <c r="K679" s="95">
        <v>0</v>
      </c>
      <c r="L679" s="95" t="s">
        <v>8423</v>
      </c>
      <c r="M679" s="95" t="s">
        <v>8423</v>
      </c>
      <c r="N679" s="28" t="s">
        <v>9079</v>
      </c>
      <c r="O679" s="95" t="s">
        <v>8091</v>
      </c>
      <c r="P679" s="95"/>
      <c r="Q679" s="95"/>
      <c r="R679" s="95" t="str">
        <f>IF(L679="R",VLOOKUP(G679,BARRAS!$C$5:$E$233,3,0),IF(L679="L",VLOOKUP(G679,BARRAS!$C$5:$E$233,3,0),""))</f>
        <v/>
      </c>
      <c r="S679" s="95">
        <f t="shared" si="67"/>
        <v>0</v>
      </c>
      <c r="T679" s="95"/>
      <c r="U679" s="95" t="str">
        <f t="shared" si="68"/>
        <v/>
      </c>
      <c r="V679" s="95" t="s">
        <v>8091</v>
      </c>
      <c r="W679" s="95"/>
      <c r="X679" s="95" t="s">
        <v>8687</v>
      </c>
      <c r="Y679" s="95" t="str">
        <f>+IF(P679="","No","Sí")</f>
        <v>No</v>
      </c>
      <c r="Z679" s="95">
        <v>0</v>
      </c>
      <c r="AA679" s="95" t="str">
        <f t="shared" si="66"/>
        <v>SAESA</v>
      </c>
    </row>
    <row r="680" spans="1:27" x14ac:dyDescent="0.2">
      <c r="A680" s="19">
        <f t="shared" si="64"/>
        <v>1</v>
      </c>
      <c r="B680" s="95">
        <f t="shared" si="65"/>
        <v>676</v>
      </c>
      <c r="C680" s="95" t="s">
        <v>10330</v>
      </c>
      <c r="D680" s="28" t="s">
        <v>8365</v>
      </c>
      <c r="E680" s="95" t="s">
        <v>12588</v>
      </c>
      <c r="F680" s="182">
        <v>1</v>
      </c>
      <c r="G680" s="95" t="s">
        <v>304</v>
      </c>
      <c r="H680" s="199">
        <f>VLOOKUP(G680,BARRAS!$C$5:$E$553,2,0)</f>
        <v>2109997780132</v>
      </c>
      <c r="I680" s="95">
        <v>0</v>
      </c>
      <c r="J680" s="204">
        <v>0</v>
      </c>
      <c r="K680" s="95">
        <v>0</v>
      </c>
      <c r="L680" s="95" t="s">
        <v>8423</v>
      </c>
      <c r="M680" s="95" t="s">
        <v>8423</v>
      </c>
      <c r="N680" s="95" t="s">
        <v>8365</v>
      </c>
      <c r="O680" s="95" t="s">
        <v>8091</v>
      </c>
      <c r="P680" s="95"/>
      <c r="Q680" s="95"/>
      <c r="R680" s="95" t="str">
        <f>IF(L680="R",VLOOKUP(G680,BARRAS!$C$5:$E$233,3,0),IF(L680="L",VLOOKUP(G680,BARRAS!$C$5:$E$233,3,0),""))</f>
        <v/>
      </c>
      <c r="S680" s="95">
        <f t="shared" si="67"/>
        <v>0</v>
      </c>
      <c r="T680" s="95"/>
      <c r="U680" s="95" t="str">
        <f t="shared" si="68"/>
        <v/>
      </c>
      <c r="V680" s="95"/>
      <c r="W680" s="95"/>
      <c r="X680" s="95"/>
      <c r="Y680" s="95"/>
      <c r="Z680" s="95"/>
      <c r="AA680" s="95" t="str">
        <f t="shared" si="66"/>
        <v>SAESA</v>
      </c>
    </row>
    <row r="681" spans="1:27" x14ac:dyDescent="0.2">
      <c r="A681" s="19">
        <f t="shared" si="64"/>
        <v>1</v>
      </c>
      <c r="B681" s="95">
        <f t="shared" si="65"/>
        <v>677</v>
      </c>
      <c r="C681" s="95" t="s">
        <v>8942</v>
      </c>
      <c r="D681" s="28" t="s">
        <v>2217</v>
      </c>
      <c r="E681" s="95" t="s">
        <v>8967</v>
      </c>
      <c r="F681" s="182">
        <v>1</v>
      </c>
      <c r="G681" s="95" t="s">
        <v>304</v>
      </c>
      <c r="H681" s="199">
        <f>VLOOKUP(G681,BARRAS!$C$5:$E$553,2,0)</f>
        <v>2109997780132</v>
      </c>
      <c r="I681" s="95">
        <v>0</v>
      </c>
      <c r="J681" s="204">
        <v>0</v>
      </c>
      <c r="K681" s="95">
        <v>0</v>
      </c>
      <c r="L681" s="95" t="s">
        <v>8423</v>
      </c>
      <c r="M681" s="95" t="s">
        <v>8423</v>
      </c>
      <c r="N681" s="95" t="s">
        <v>2217</v>
      </c>
      <c r="O681" s="95" t="s">
        <v>8091</v>
      </c>
      <c r="P681" s="95"/>
      <c r="Q681" s="95"/>
      <c r="R681" s="95" t="str">
        <f>IF(L681="R",VLOOKUP(G681,BARRAS!$C$5:$E$233,3,0),IF(L681="L",VLOOKUP(G681,BARRAS!$C$5:$E$233,3,0),""))</f>
        <v/>
      </c>
      <c r="S681" s="95">
        <f t="shared" si="67"/>
        <v>0</v>
      </c>
      <c r="T681" s="95"/>
      <c r="U681" s="95" t="str">
        <f t="shared" si="68"/>
        <v/>
      </c>
      <c r="V681" s="95" t="s">
        <v>8091</v>
      </c>
      <c r="W681" s="95"/>
      <c r="X681" s="95"/>
      <c r="Y681" s="95" t="str">
        <f>+IF(P681="","No","Sí")</f>
        <v>No</v>
      </c>
      <c r="Z681" s="95">
        <v>0</v>
      </c>
      <c r="AA681" s="95" t="str">
        <f t="shared" si="66"/>
        <v>SAESA</v>
      </c>
    </row>
    <row r="682" spans="1:27" x14ac:dyDescent="0.2">
      <c r="A682" s="19">
        <f t="shared" si="64"/>
        <v>1</v>
      </c>
      <c r="B682" s="95">
        <f t="shared" si="65"/>
        <v>678</v>
      </c>
      <c r="C682" s="95" t="s">
        <v>12159</v>
      </c>
      <c r="D682" s="28" t="s">
        <v>2217</v>
      </c>
      <c r="E682" s="95" t="s">
        <v>12589</v>
      </c>
      <c r="F682" s="182">
        <v>1</v>
      </c>
      <c r="G682" s="95" t="s">
        <v>304</v>
      </c>
      <c r="H682" s="199">
        <f>VLOOKUP(G682,BARRAS!$C$5:$E$553,2,0)</f>
        <v>2109997780132</v>
      </c>
      <c r="I682" s="95">
        <v>0</v>
      </c>
      <c r="J682" s="204">
        <v>0</v>
      </c>
      <c r="K682" s="95">
        <v>0</v>
      </c>
      <c r="L682" s="95" t="s">
        <v>8423</v>
      </c>
      <c r="M682" s="95" t="s">
        <v>8423</v>
      </c>
      <c r="N682" s="95" t="s">
        <v>2217</v>
      </c>
      <c r="O682" s="95" t="s">
        <v>8091</v>
      </c>
      <c r="P682" s="95"/>
      <c r="Q682" s="95"/>
      <c r="R682" s="95" t="str">
        <f>IF(L682="R",VLOOKUP(G682,BARRAS!$C$5:$E$233,3,0),IF(L682="L",VLOOKUP(G682,BARRAS!$C$5:$E$233,3,0),""))</f>
        <v/>
      </c>
      <c r="S682" s="95">
        <f t="shared" si="67"/>
        <v>0</v>
      </c>
      <c r="T682" s="95"/>
      <c r="U682" s="95" t="str">
        <f t="shared" si="68"/>
        <v/>
      </c>
      <c r="V682" s="95"/>
      <c r="W682" s="95"/>
      <c r="X682" s="95"/>
      <c r="Y682" s="95"/>
      <c r="Z682" s="95"/>
      <c r="AA682" s="95" t="str">
        <f t="shared" si="66"/>
        <v>SAESA</v>
      </c>
    </row>
    <row r="683" spans="1:27" x14ac:dyDescent="0.2">
      <c r="A683" s="19">
        <f t="shared" si="64"/>
        <v>1</v>
      </c>
      <c r="B683" s="95">
        <f t="shared" si="65"/>
        <v>679</v>
      </c>
      <c r="C683" s="95" t="s">
        <v>8499</v>
      </c>
      <c r="D683" s="28" t="s">
        <v>2217</v>
      </c>
      <c r="E683" s="95" t="s">
        <v>8508</v>
      </c>
      <c r="F683" s="182">
        <v>1</v>
      </c>
      <c r="G683" s="95" t="s">
        <v>304</v>
      </c>
      <c r="H683" s="199">
        <f>VLOOKUP(G683,BARRAS!$C$5:$E$553,2,0)</f>
        <v>2109997780132</v>
      </c>
      <c r="I683" s="95">
        <v>0</v>
      </c>
      <c r="J683" s="204">
        <v>0</v>
      </c>
      <c r="K683" s="95">
        <v>0</v>
      </c>
      <c r="L683" s="95" t="s">
        <v>8423</v>
      </c>
      <c r="M683" s="95" t="s">
        <v>8423</v>
      </c>
      <c r="N683" s="28" t="s">
        <v>2217</v>
      </c>
      <c r="O683" s="95" t="s">
        <v>8091</v>
      </c>
      <c r="P683" s="95"/>
      <c r="Q683" s="95" t="str">
        <f>IF(L683="R","R",IF(L683="L","L",""))</f>
        <v/>
      </c>
      <c r="R683" s="95" t="str">
        <f>IF(L683="R",VLOOKUP(G683,BARRAS!$C$5:$E$233,3,0),IF(L683="L",VLOOKUP(G683,BARRAS!$C$5:$E$233,3,0),""))</f>
        <v/>
      </c>
      <c r="S683" s="95">
        <f t="shared" si="67"/>
        <v>0</v>
      </c>
      <c r="T683" s="95"/>
      <c r="U683" s="95" t="str">
        <f t="shared" si="68"/>
        <v/>
      </c>
      <c r="V683" s="95" t="s">
        <v>8091</v>
      </c>
      <c r="W683" s="95"/>
      <c r="X683" s="95" t="s">
        <v>8687</v>
      </c>
      <c r="Y683" s="95" t="str">
        <f>+IF(P683="","No","Sí")</f>
        <v>No</v>
      </c>
      <c r="Z683" s="95">
        <v>0</v>
      </c>
      <c r="AA683" s="95" t="str">
        <f t="shared" si="66"/>
        <v>SAESA</v>
      </c>
    </row>
    <row r="684" spans="1:27" x14ac:dyDescent="0.2">
      <c r="A684" s="19">
        <f t="shared" si="64"/>
        <v>1</v>
      </c>
      <c r="B684" s="95">
        <f t="shared" si="65"/>
        <v>680</v>
      </c>
      <c r="C684" s="95" t="s">
        <v>9536</v>
      </c>
      <c r="D684" s="28" t="s">
        <v>2217</v>
      </c>
      <c r="E684" s="95" t="s">
        <v>8508</v>
      </c>
      <c r="F684" s="182">
        <v>1</v>
      </c>
      <c r="G684" s="95" t="s">
        <v>304</v>
      </c>
      <c r="H684" s="199">
        <f>VLOOKUP(G684,BARRAS!$C$5:$E$553,2,0)</f>
        <v>2109997780132</v>
      </c>
      <c r="I684" s="95">
        <v>0</v>
      </c>
      <c r="J684" s="204">
        <v>0</v>
      </c>
      <c r="K684" s="95">
        <v>0</v>
      </c>
      <c r="L684" s="95" t="s">
        <v>8423</v>
      </c>
      <c r="M684" s="95" t="s">
        <v>8423</v>
      </c>
      <c r="N684" s="28" t="s">
        <v>2217</v>
      </c>
      <c r="O684" s="95" t="s">
        <v>8091</v>
      </c>
      <c r="P684" s="95"/>
      <c r="Q684" s="95" t="str">
        <f>IF(L684="R","R",IF(L684="L","L",""))</f>
        <v/>
      </c>
      <c r="R684" s="95" t="str">
        <f>IF(L684="R",VLOOKUP(G684,BARRAS!$C$5:$E$233,3,0),IF(L684="L",VLOOKUP(G684,BARRAS!$C$5:$E$233,3,0),""))</f>
        <v/>
      </c>
      <c r="S684" s="95">
        <f t="shared" si="67"/>
        <v>0</v>
      </c>
      <c r="T684" s="95"/>
      <c r="U684" s="95" t="str">
        <f t="shared" si="68"/>
        <v/>
      </c>
      <c r="V684" s="95" t="s">
        <v>8091</v>
      </c>
      <c r="W684" s="95"/>
      <c r="X684" s="95" t="s">
        <v>8687</v>
      </c>
      <c r="Y684" s="95" t="str">
        <f>+IF(P684="","No","Sí")</f>
        <v>No</v>
      </c>
      <c r="Z684" s="95">
        <v>0</v>
      </c>
      <c r="AA684" s="95" t="str">
        <f t="shared" si="66"/>
        <v>SAESA</v>
      </c>
    </row>
    <row r="685" spans="1:27" x14ac:dyDescent="0.2">
      <c r="A685" s="19">
        <f t="shared" si="64"/>
        <v>1</v>
      </c>
      <c r="B685" s="95">
        <f t="shared" si="65"/>
        <v>681</v>
      </c>
      <c r="C685" s="95" t="s">
        <v>8479</v>
      </c>
      <c r="D685" s="28" t="s">
        <v>12122</v>
      </c>
      <c r="E685" s="95" t="s">
        <v>8509</v>
      </c>
      <c r="F685" s="182">
        <v>1</v>
      </c>
      <c r="G685" s="95" t="s">
        <v>304</v>
      </c>
      <c r="H685" s="199">
        <f>VLOOKUP(G685,BARRAS!$C$5:$E$553,2,0)</f>
        <v>2109997780132</v>
      </c>
      <c r="I685" s="95">
        <v>0</v>
      </c>
      <c r="J685" s="204">
        <v>0</v>
      </c>
      <c r="K685" s="95">
        <v>0</v>
      </c>
      <c r="L685" s="95" t="s">
        <v>8423</v>
      </c>
      <c r="M685" s="95" t="s">
        <v>8423</v>
      </c>
      <c r="N685" s="95" t="s">
        <v>12122</v>
      </c>
      <c r="O685" s="95" t="s">
        <v>8091</v>
      </c>
      <c r="P685" s="95"/>
      <c r="Q685" s="95" t="str">
        <f t="shared" ref="Q685:Q691" si="69">IF(L685="R","R",IF(L685="L","L",""))</f>
        <v/>
      </c>
      <c r="R685" s="95" t="str">
        <f>IF(L685="R",VLOOKUP(G685,BARRAS!$C$5:$E$233,3,0),IF(L685="L",VLOOKUP(G685,BARRAS!$C$5:$E$233,3,0),""))</f>
        <v/>
      </c>
      <c r="S685" s="95">
        <f t="shared" si="67"/>
        <v>0</v>
      </c>
      <c r="T685" s="95"/>
      <c r="U685" s="95" t="str">
        <f t="shared" si="68"/>
        <v/>
      </c>
      <c r="V685" s="95" t="s">
        <v>8091</v>
      </c>
      <c r="W685" s="95"/>
      <c r="X685" s="95" t="s">
        <v>8509</v>
      </c>
      <c r="Y685" s="95" t="str">
        <f t="shared" ref="Y685:Y691" si="70">+IF(P685="","No","Sí")</f>
        <v>No</v>
      </c>
      <c r="Z685" s="95">
        <v>0</v>
      </c>
      <c r="AA685" s="95" t="str">
        <f t="shared" si="66"/>
        <v>SAESA</v>
      </c>
    </row>
    <row r="686" spans="1:27" x14ac:dyDescent="0.2">
      <c r="A686" s="19">
        <f t="shared" si="64"/>
        <v>1</v>
      </c>
      <c r="B686" s="95">
        <f t="shared" si="65"/>
        <v>682</v>
      </c>
      <c r="C686" s="95" t="s">
        <v>2037</v>
      </c>
      <c r="D686" s="28" t="s">
        <v>545</v>
      </c>
      <c r="E686" s="95" t="s">
        <v>12590</v>
      </c>
      <c r="F686" s="182">
        <v>1</v>
      </c>
      <c r="G686" s="95" t="s">
        <v>304</v>
      </c>
      <c r="H686" s="199">
        <f>VLOOKUP(G686,BARRAS!$C$5:$E$553,2,0)</f>
        <v>2109997780132</v>
      </c>
      <c r="I686" s="95">
        <v>0</v>
      </c>
      <c r="J686" s="204">
        <v>0</v>
      </c>
      <c r="K686" s="95">
        <v>0</v>
      </c>
      <c r="L686" s="95" t="s">
        <v>747</v>
      </c>
      <c r="M686" s="95" t="s">
        <v>747</v>
      </c>
      <c r="N686" s="95" t="s">
        <v>545</v>
      </c>
      <c r="O686" s="95"/>
      <c r="P686" s="95"/>
      <c r="Q686" s="95" t="str">
        <f t="shared" si="69"/>
        <v/>
      </c>
      <c r="R686" s="95" t="str">
        <f>IF(L686="R",VLOOKUP(G686,BARRAS!$C$5:$E$233,3,0),IF(L686="L",VLOOKUP(G686,BARRAS!$C$5:$E$233,3,0),""))</f>
        <v/>
      </c>
      <c r="S686" s="95">
        <f t="shared" si="67"/>
        <v>1</v>
      </c>
      <c r="T686" s="95"/>
      <c r="U686" s="95" t="str">
        <f t="shared" si="68"/>
        <v>PMGD</v>
      </c>
      <c r="V686" s="95">
        <v>0</v>
      </c>
      <c r="W686" s="95">
        <v>1</v>
      </c>
      <c r="X686" s="95"/>
      <c r="Y686" s="95" t="str">
        <f t="shared" si="70"/>
        <v>No</v>
      </c>
      <c r="Z686" s="95">
        <v>0</v>
      </c>
      <c r="AA686" s="95">
        <f t="shared" si="66"/>
        <v>0</v>
      </c>
    </row>
    <row r="687" spans="1:27" x14ac:dyDescent="0.2">
      <c r="A687" s="19">
        <f t="shared" si="64"/>
        <v>1</v>
      </c>
      <c r="B687" s="95">
        <f t="shared" si="65"/>
        <v>683</v>
      </c>
      <c r="C687" s="95" t="s">
        <v>8626</v>
      </c>
      <c r="D687" s="28" t="s">
        <v>545</v>
      </c>
      <c r="E687" s="95" t="s">
        <v>12591</v>
      </c>
      <c r="F687" s="182">
        <v>1</v>
      </c>
      <c r="G687" s="95" t="s">
        <v>304</v>
      </c>
      <c r="H687" s="199">
        <f>VLOOKUP(G687,BARRAS!$C$5:$E$553,2,0)</f>
        <v>2109997780132</v>
      </c>
      <c r="I687" s="95">
        <v>0</v>
      </c>
      <c r="J687" s="204">
        <v>0</v>
      </c>
      <c r="K687" s="95">
        <v>0</v>
      </c>
      <c r="L687" s="95" t="s">
        <v>747</v>
      </c>
      <c r="M687" s="95" t="s">
        <v>747</v>
      </c>
      <c r="N687" s="95" t="s">
        <v>545</v>
      </c>
      <c r="O687" s="95"/>
      <c r="P687" s="95"/>
      <c r="Q687" s="95" t="str">
        <f t="shared" si="69"/>
        <v/>
      </c>
      <c r="R687" s="95" t="str">
        <f>IF(L687="R",VLOOKUP(G687,BARRAS!$C$5:$E$233,3,0),IF(L687="L",VLOOKUP(G687,BARRAS!$C$5:$E$233,3,0),""))</f>
        <v/>
      </c>
      <c r="S687" s="95">
        <f t="shared" si="67"/>
        <v>1</v>
      </c>
      <c r="T687" s="95"/>
      <c r="U687" s="95" t="str">
        <f t="shared" si="68"/>
        <v>PMGD</v>
      </c>
      <c r="V687" s="95">
        <v>0</v>
      </c>
      <c r="W687" s="95">
        <v>1</v>
      </c>
      <c r="X687" s="95"/>
      <c r="Y687" s="95" t="str">
        <f t="shared" si="70"/>
        <v>No</v>
      </c>
      <c r="Z687" s="95">
        <v>0</v>
      </c>
      <c r="AA687" s="95">
        <f t="shared" si="66"/>
        <v>0</v>
      </c>
    </row>
    <row r="688" spans="1:27" x14ac:dyDescent="0.2">
      <c r="A688" s="19">
        <f t="shared" si="64"/>
        <v>1</v>
      </c>
      <c r="B688" s="95">
        <f t="shared" si="65"/>
        <v>684</v>
      </c>
      <c r="C688" s="95" t="s">
        <v>8625</v>
      </c>
      <c r="D688" s="28" t="s">
        <v>545</v>
      </c>
      <c r="E688" s="95" t="s">
        <v>12592</v>
      </c>
      <c r="F688" s="182">
        <v>1</v>
      </c>
      <c r="G688" s="95" t="s">
        <v>304</v>
      </c>
      <c r="H688" s="199">
        <f>VLOOKUP(G688,BARRAS!$C$5:$E$553,2,0)</f>
        <v>2109997780132</v>
      </c>
      <c r="I688" s="95">
        <v>0</v>
      </c>
      <c r="J688" s="204">
        <v>0</v>
      </c>
      <c r="K688" s="95">
        <v>0</v>
      </c>
      <c r="L688" s="95" t="s">
        <v>747</v>
      </c>
      <c r="M688" s="95" t="s">
        <v>747</v>
      </c>
      <c r="N688" s="95" t="s">
        <v>545</v>
      </c>
      <c r="O688" s="95"/>
      <c r="P688" s="95"/>
      <c r="Q688" s="95" t="str">
        <f t="shared" si="69"/>
        <v/>
      </c>
      <c r="R688" s="95" t="str">
        <f>IF(L688="R",VLOOKUP(G688,BARRAS!$C$5:$E$233,3,0),IF(L688="L",VLOOKUP(G688,BARRAS!$C$5:$E$233,3,0),""))</f>
        <v/>
      </c>
      <c r="S688" s="95">
        <f t="shared" si="67"/>
        <v>1</v>
      </c>
      <c r="T688" s="95"/>
      <c r="U688" s="95" t="str">
        <f t="shared" si="68"/>
        <v>PMGD</v>
      </c>
      <c r="V688" s="95">
        <v>0</v>
      </c>
      <c r="W688" s="95"/>
      <c r="X688" s="95"/>
      <c r="Y688" s="95" t="str">
        <f t="shared" si="70"/>
        <v>No</v>
      </c>
      <c r="Z688" s="95">
        <v>0</v>
      </c>
      <c r="AA688" s="95">
        <f t="shared" si="66"/>
        <v>0</v>
      </c>
    </row>
    <row r="689" spans="1:27" x14ac:dyDescent="0.2">
      <c r="A689" s="19">
        <f t="shared" si="64"/>
        <v>1</v>
      </c>
      <c r="B689" s="95">
        <f t="shared" si="65"/>
        <v>685</v>
      </c>
      <c r="C689" s="95" t="s">
        <v>8101</v>
      </c>
      <c r="D689" s="28" t="s">
        <v>8088</v>
      </c>
      <c r="E689" s="95" t="s">
        <v>8091</v>
      </c>
      <c r="F689" s="182">
        <v>1</v>
      </c>
      <c r="G689" s="95" t="s">
        <v>304</v>
      </c>
      <c r="H689" s="199">
        <f>VLOOKUP(G689,BARRAS!$C$5:$E$553,2,0)</f>
        <v>2109997780132</v>
      </c>
      <c r="I689" s="95">
        <v>0</v>
      </c>
      <c r="J689" s="204">
        <v>1</v>
      </c>
      <c r="K689" s="95">
        <v>0</v>
      </c>
      <c r="L689" s="95" t="s">
        <v>489</v>
      </c>
      <c r="M689" s="95" t="s">
        <v>489</v>
      </c>
      <c r="N689" s="95" t="s">
        <v>9178</v>
      </c>
      <c r="O689" s="95"/>
      <c r="P689" s="95" t="s">
        <v>8091</v>
      </c>
      <c r="Q689" s="95" t="str">
        <f t="shared" si="69"/>
        <v>R</v>
      </c>
      <c r="R689" s="95" t="str">
        <f>IF(L689="R",VLOOKUP(G689,BARRAS!$C$5:$E$233,3,0),IF(L689="L",VLOOKUP(G689,BARRAS!$C$5:$E$233,3,0),""))</f>
        <v>S6</v>
      </c>
      <c r="S689" s="95">
        <f t="shared" si="67"/>
        <v>0</v>
      </c>
      <c r="T689" s="95"/>
      <c r="U689" s="95" t="str">
        <f t="shared" si="68"/>
        <v/>
      </c>
      <c r="V689" s="95">
        <v>0</v>
      </c>
      <c r="W689" s="95"/>
      <c r="X689" s="95"/>
      <c r="Y689" s="95" t="str">
        <f t="shared" si="70"/>
        <v>Sí</v>
      </c>
      <c r="Z689" s="95">
        <v>0</v>
      </c>
      <c r="AA689" s="95" t="str">
        <f t="shared" si="66"/>
        <v>SAESA</v>
      </c>
    </row>
    <row r="690" spans="1:27" x14ac:dyDescent="0.2">
      <c r="A690" s="19">
        <f t="shared" si="64"/>
        <v>1</v>
      </c>
      <c r="B690" s="95">
        <f t="shared" si="65"/>
        <v>686</v>
      </c>
      <c r="C690" s="95" t="s">
        <v>8102</v>
      </c>
      <c r="D690" s="28" t="s">
        <v>8089</v>
      </c>
      <c r="E690" s="95" t="s">
        <v>8091</v>
      </c>
      <c r="F690" s="182">
        <v>1</v>
      </c>
      <c r="G690" s="95" t="s">
        <v>304</v>
      </c>
      <c r="H690" s="199">
        <f>VLOOKUP(G690,BARRAS!$C$5:$E$553,2,0)</f>
        <v>2109997780132</v>
      </c>
      <c r="I690" s="95">
        <v>0</v>
      </c>
      <c r="J690" s="204">
        <v>1</v>
      </c>
      <c r="K690" s="95">
        <v>0</v>
      </c>
      <c r="L690" s="95" t="s">
        <v>489</v>
      </c>
      <c r="M690" s="95" t="s">
        <v>489</v>
      </c>
      <c r="N690" s="95" t="s">
        <v>9178</v>
      </c>
      <c r="O690" s="95"/>
      <c r="P690" s="95" t="s">
        <v>8091</v>
      </c>
      <c r="Q690" s="95" t="str">
        <f t="shared" si="69"/>
        <v>R</v>
      </c>
      <c r="R690" s="95" t="str">
        <f>IF(L690="R",VLOOKUP(G690,BARRAS!$C$5:$E$233,3,0),IF(L690="L",VLOOKUP(G690,BARRAS!$C$5:$E$233,3,0),""))</f>
        <v>S6</v>
      </c>
      <c r="S690" s="95">
        <f t="shared" si="67"/>
        <v>0</v>
      </c>
      <c r="T690" s="95"/>
      <c r="U690" s="95" t="str">
        <f t="shared" si="68"/>
        <v/>
      </c>
      <c r="V690" s="95">
        <v>0</v>
      </c>
      <c r="W690" s="95"/>
      <c r="X690" s="95"/>
      <c r="Y690" s="95" t="str">
        <f t="shared" si="70"/>
        <v>Sí</v>
      </c>
      <c r="Z690" s="95">
        <v>0</v>
      </c>
      <c r="AA690" s="95" t="str">
        <f t="shared" si="66"/>
        <v>SAESA</v>
      </c>
    </row>
    <row r="691" spans="1:27" x14ac:dyDescent="0.2">
      <c r="A691" s="19">
        <f t="shared" si="64"/>
        <v>1</v>
      </c>
      <c r="B691" s="95">
        <f t="shared" si="65"/>
        <v>687</v>
      </c>
      <c r="C691" s="95" t="s">
        <v>8103</v>
      </c>
      <c r="D691" s="28" t="s">
        <v>8090</v>
      </c>
      <c r="E691" s="95" t="s">
        <v>8091</v>
      </c>
      <c r="F691" s="182">
        <v>1</v>
      </c>
      <c r="G691" s="95" t="s">
        <v>304</v>
      </c>
      <c r="H691" s="199">
        <f>VLOOKUP(G691,BARRAS!$C$5:$E$553,2,0)</f>
        <v>2109997780132</v>
      </c>
      <c r="I691" s="95">
        <v>0</v>
      </c>
      <c r="J691" s="204">
        <v>1</v>
      </c>
      <c r="K691" s="95">
        <v>0</v>
      </c>
      <c r="L691" s="95" t="s">
        <v>489</v>
      </c>
      <c r="M691" s="95" t="s">
        <v>489</v>
      </c>
      <c r="N691" s="95" t="s">
        <v>9178</v>
      </c>
      <c r="O691" s="95"/>
      <c r="P691" s="95" t="s">
        <v>8091</v>
      </c>
      <c r="Q691" s="95" t="str">
        <f t="shared" si="69"/>
        <v>R</v>
      </c>
      <c r="R691" s="95" t="str">
        <f>IF(L691="R",VLOOKUP(G691,BARRAS!$C$5:$E$233,3,0),IF(L691="L",VLOOKUP(G691,BARRAS!$C$5:$E$233,3,0),""))</f>
        <v>S6</v>
      </c>
      <c r="S691" s="95">
        <f t="shared" si="67"/>
        <v>0</v>
      </c>
      <c r="T691" s="95"/>
      <c r="U691" s="95" t="str">
        <f t="shared" si="68"/>
        <v/>
      </c>
      <c r="V691" s="95">
        <v>0</v>
      </c>
      <c r="W691" s="95"/>
      <c r="X691" s="95"/>
      <c r="Y691" s="95" t="str">
        <f t="shared" si="70"/>
        <v>Sí</v>
      </c>
      <c r="Z691" s="95">
        <v>0</v>
      </c>
      <c r="AA691" s="95" t="str">
        <f t="shared" si="66"/>
        <v>SAESA</v>
      </c>
    </row>
    <row r="692" spans="1:27" x14ac:dyDescent="0.2">
      <c r="A692" s="19">
        <f t="shared" si="64"/>
        <v>1</v>
      </c>
      <c r="B692" s="95">
        <f t="shared" si="65"/>
        <v>688</v>
      </c>
      <c r="C692" s="194" t="s">
        <v>11911</v>
      </c>
      <c r="D692" s="213" t="s">
        <v>1304</v>
      </c>
      <c r="E692" s="194" t="s">
        <v>12593</v>
      </c>
      <c r="F692" s="182">
        <v>1</v>
      </c>
      <c r="G692" s="95" t="s">
        <v>304</v>
      </c>
      <c r="H692" s="199">
        <f>VLOOKUP(G692,BARRAS!$C$5:$E$553,2,0)</f>
        <v>2109997780132</v>
      </c>
      <c r="I692" s="95">
        <v>0</v>
      </c>
      <c r="J692" s="204">
        <v>0</v>
      </c>
      <c r="K692" s="95">
        <v>0</v>
      </c>
      <c r="L692" s="95" t="s">
        <v>492</v>
      </c>
      <c r="M692" s="95" t="s">
        <v>492</v>
      </c>
      <c r="N692" s="95" t="s">
        <v>12352</v>
      </c>
      <c r="O692" s="95"/>
      <c r="P692" s="95"/>
      <c r="Q692" s="95"/>
      <c r="R692" s="95" t="str">
        <f>IF(L692="R",VLOOKUP(G692,BARRAS!$C$5:$E$233,3,0),IF(L692="L",VLOOKUP(G692,BARRAS!$C$5:$E$233,3,0),""))</f>
        <v/>
      </c>
      <c r="S692" s="95">
        <f t="shared" si="67"/>
        <v>0</v>
      </c>
      <c r="T692" s="95"/>
      <c r="U692" s="95" t="str">
        <f t="shared" si="68"/>
        <v/>
      </c>
      <c r="V692" s="95"/>
      <c r="W692" s="95"/>
      <c r="X692" s="95"/>
      <c r="Y692" s="95"/>
      <c r="Z692" s="95"/>
      <c r="AA692" s="95">
        <f t="shared" si="66"/>
        <v>0</v>
      </c>
    </row>
    <row r="693" spans="1:27" x14ac:dyDescent="0.2">
      <c r="A693" s="19">
        <f t="shared" si="64"/>
        <v>1</v>
      </c>
      <c r="B693" s="95">
        <f t="shared" si="65"/>
        <v>689</v>
      </c>
      <c r="C693" s="95" t="s">
        <v>10960</v>
      </c>
      <c r="D693" s="28" t="s">
        <v>10009</v>
      </c>
      <c r="E693" s="95" t="s">
        <v>10010</v>
      </c>
      <c r="F693" s="182">
        <v>1</v>
      </c>
      <c r="G693" s="95" t="s">
        <v>8664</v>
      </c>
      <c r="H693" s="199">
        <f>VLOOKUP(G693,BARRAS!$C$5:$E$553,2,0)</f>
        <v>2079997730131</v>
      </c>
      <c r="I693" s="95">
        <v>0</v>
      </c>
      <c r="J693" s="204">
        <v>1</v>
      </c>
      <c r="K693" s="95">
        <v>0</v>
      </c>
      <c r="L693" s="95" t="s">
        <v>489</v>
      </c>
      <c r="M693" s="95" t="s">
        <v>489</v>
      </c>
      <c r="N693" s="95" t="s">
        <v>9178</v>
      </c>
      <c r="O693" s="95"/>
      <c r="P693" s="95" t="s">
        <v>9972</v>
      </c>
      <c r="Q693" s="95" t="s">
        <v>489</v>
      </c>
      <c r="R693" s="95">
        <f>IF(L693="R",VLOOKUP(G693,BARRAS!$C$5:$E$233,3,0),IF(L693="L",VLOOKUP(G693,BARRAS!$C$5:$E$233,3,0),""))</f>
        <v>0</v>
      </c>
      <c r="S693" s="95">
        <f t="shared" si="67"/>
        <v>0</v>
      </c>
      <c r="T693" s="95"/>
      <c r="U693" s="95" t="str">
        <f t="shared" si="68"/>
        <v/>
      </c>
      <c r="V693" s="95">
        <v>0</v>
      </c>
      <c r="W693" s="95"/>
      <c r="X693" s="95">
        <v>0</v>
      </c>
      <c r="Y693" s="95">
        <v>0</v>
      </c>
      <c r="Z693" s="95"/>
      <c r="AA693" s="95" t="str">
        <f t="shared" si="66"/>
        <v>CGE</v>
      </c>
    </row>
    <row r="694" spans="1:27" x14ac:dyDescent="0.2">
      <c r="A694" s="19">
        <f t="shared" si="64"/>
        <v>1</v>
      </c>
      <c r="B694" s="95">
        <f t="shared" si="65"/>
        <v>690</v>
      </c>
      <c r="C694" s="95" t="s">
        <v>10961</v>
      </c>
      <c r="D694" s="28" t="s">
        <v>10011</v>
      </c>
      <c r="E694" s="95" t="s">
        <v>10010</v>
      </c>
      <c r="F694" s="182">
        <v>1</v>
      </c>
      <c r="G694" s="95" t="s">
        <v>8664</v>
      </c>
      <c r="H694" s="199">
        <f>VLOOKUP(G694,BARRAS!$C$5:$E$553,2,0)</f>
        <v>2079997730131</v>
      </c>
      <c r="I694" s="95">
        <v>0</v>
      </c>
      <c r="J694" s="204">
        <v>1</v>
      </c>
      <c r="K694" s="95">
        <v>0</v>
      </c>
      <c r="L694" s="95" t="s">
        <v>489</v>
      </c>
      <c r="M694" s="95" t="s">
        <v>489</v>
      </c>
      <c r="N694" s="95" t="s">
        <v>9178</v>
      </c>
      <c r="O694" s="95"/>
      <c r="P694" s="95" t="s">
        <v>9972</v>
      </c>
      <c r="Q694" s="95" t="s">
        <v>489</v>
      </c>
      <c r="R694" s="95">
        <f>IF(L694="R",VLOOKUP(G694,BARRAS!$C$5:$E$233,3,0),IF(L694="L",VLOOKUP(G694,BARRAS!$C$5:$E$233,3,0),""))</f>
        <v>0</v>
      </c>
      <c r="S694" s="95">
        <f t="shared" si="67"/>
        <v>0</v>
      </c>
      <c r="T694" s="95"/>
      <c r="U694" s="95" t="str">
        <f t="shared" si="68"/>
        <v/>
      </c>
      <c r="V694" s="95">
        <v>0</v>
      </c>
      <c r="W694" s="95"/>
      <c r="X694" s="95">
        <v>0</v>
      </c>
      <c r="Y694" s="95">
        <v>0</v>
      </c>
      <c r="Z694" s="95"/>
      <c r="AA694" s="95" t="str">
        <f t="shared" si="66"/>
        <v>CGE</v>
      </c>
    </row>
    <row r="695" spans="1:27" x14ac:dyDescent="0.2">
      <c r="A695" s="19">
        <f t="shared" si="64"/>
        <v>1</v>
      </c>
      <c r="B695" s="95">
        <f t="shared" si="65"/>
        <v>691</v>
      </c>
      <c r="C695" s="95" t="s">
        <v>10962</v>
      </c>
      <c r="D695" s="28" t="s">
        <v>10012</v>
      </c>
      <c r="E695" s="95" t="s">
        <v>10010</v>
      </c>
      <c r="F695" s="182">
        <v>1</v>
      </c>
      <c r="G695" s="95" t="s">
        <v>8664</v>
      </c>
      <c r="H695" s="199">
        <f>VLOOKUP(G695,BARRAS!$C$5:$E$553,2,0)</f>
        <v>2079997730131</v>
      </c>
      <c r="I695" s="95">
        <v>0</v>
      </c>
      <c r="J695" s="204">
        <v>1</v>
      </c>
      <c r="K695" s="95">
        <v>0</v>
      </c>
      <c r="L695" s="95" t="s">
        <v>489</v>
      </c>
      <c r="M695" s="95" t="s">
        <v>489</v>
      </c>
      <c r="N695" s="95" t="s">
        <v>9178</v>
      </c>
      <c r="O695" s="95"/>
      <c r="P695" s="95" t="s">
        <v>9972</v>
      </c>
      <c r="Q695" s="95" t="s">
        <v>489</v>
      </c>
      <c r="R695" s="95">
        <f>IF(L695="R",VLOOKUP(G695,BARRAS!$C$5:$E$233,3,0),IF(L695="L",VLOOKUP(G695,BARRAS!$C$5:$E$233,3,0),""))</f>
        <v>0</v>
      </c>
      <c r="S695" s="95">
        <f t="shared" si="67"/>
        <v>0</v>
      </c>
      <c r="T695" s="95"/>
      <c r="U695" s="95" t="str">
        <f t="shared" si="68"/>
        <v/>
      </c>
      <c r="V695" s="95">
        <v>0</v>
      </c>
      <c r="W695" s="95"/>
      <c r="X695" s="95">
        <v>0</v>
      </c>
      <c r="Y695" s="95">
        <v>0</v>
      </c>
      <c r="Z695" s="95"/>
      <c r="AA695" s="95" t="str">
        <f t="shared" si="66"/>
        <v>CGE</v>
      </c>
    </row>
    <row r="696" spans="1:27" x14ac:dyDescent="0.2">
      <c r="A696" s="19">
        <f t="shared" si="64"/>
        <v>1</v>
      </c>
      <c r="B696" s="95">
        <f t="shared" si="65"/>
        <v>692</v>
      </c>
      <c r="C696" s="194" t="s">
        <v>11774</v>
      </c>
      <c r="D696" s="213" t="s">
        <v>1304</v>
      </c>
      <c r="E696" s="194" t="s">
        <v>14467</v>
      </c>
      <c r="F696" s="182">
        <v>1</v>
      </c>
      <c r="G696" s="95" t="s">
        <v>8664</v>
      </c>
      <c r="H696" s="199">
        <f>VLOOKUP(G696,BARRAS!$C$5:$E$553,2,0)</f>
        <v>2079997730131</v>
      </c>
      <c r="I696" s="95">
        <v>0</v>
      </c>
      <c r="J696" s="204">
        <v>0</v>
      </c>
      <c r="K696" s="95">
        <v>1</v>
      </c>
      <c r="L696" s="95" t="s">
        <v>492</v>
      </c>
      <c r="M696" s="95" t="s">
        <v>492</v>
      </c>
      <c r="N696" s="95" t="s">
        <v>12352</v>
      </c>
      <c r="O696" s="95"/>
      <c r="P696" s="95"/>
      <c r="Q696" s="95"/>
      <c r="R696" s="95" t="str">
        <f>IF(L696="R",VLOOKUP(G696,BARRAS!$C$5:$E$233,3,0),IF(L696="L",VLOOKUP(G696,BARRAS!$C$5:$E$233,3,0),""))</f>
        <v/>
      </c>
      <c r="S696" s="95">
        <f t="shared" si="67"/>
        <v>0</v>
      </c>
      <c r="T696" s="95"/>
      <c r="U696" s="95" t="str">
        <f t="shared" si="68"/>
        <v/>
      </c>
      <c r="V696" s="95"/>
      <c r="W696" s="95"/>
      <c r="X696" s="95"/>
      <c r="Y696" s="95"/>
      <c r="Z696" s="95"/>
      <c r="AA696" s="95">
        <f t="shared" si="66"/>
        <v>0</v>
      </c>
    </row>
    <row r="697" spans="1:27" x14ac:dyDescent="0.2">
      <c r="A697" s="19">
        <f t="shared" si="64"/>
        <v>1</v>
      </c>
      <c r="B697" s="95">
        <f t="shared" si="65"/>
        <v>693</v>
      </c>
      <c r="C697" s="95" t="s">
        <v>10862</v>
      </c>
      <c r="D697" s="28" t="s">
        <v>8808</v>
      </c>
      <c r="E697" s="95" t="s">
        <v>10056</v>
      </c>
      <c r="F697" s="182">
        <v>1</v>
      </c>
      <c r="G697" s="95" t="s">
        <v>199</v>
      </c>
      <c r="H697" s="199">
        <f>VLOOKUP(G697,BARRAS!$C$5:$E$553,2,0)</f>
        <v>2069997680152</v>
      </c>
      <c r="I697" s="95">
        <v>0</v>
      </c>
      <c r="J697" s="204">
        <v>0</v>
      </c>
      <c r="K697" s="95">
        <v>0</v>
      </c>
      <c r="L697" s="95" t="s">
        <v>8423</v>
      </c>
      <c r="M697" s="95" t="s">
        <v>8423</v>
      </c>
      <c r="N697" s="28" t="s">
        <v>8808</v>
      </c>
      <c r="O697" s="95" t="s">
        <v>9972</v>
      </c>
      <c r="P697" s="95"/>
      <c r="Q697" s="95" t="s">
        <v>509</v>
      </c>
      <c r="R697" s="95" t="str">
        <f>IF(L697="R",VLOOKUP(G697,BARRAS!$C$5:$E$233,3,0),IF(L697="L",VLOOKUP(G697,BARRAS!$C$5:$E$233,3,0),""))</f>
        <v/>
      </c>
      <c r="S697" s="95">
        <f t="shared" si="67"/>
        <v>0</v>
      </c>
      <c r="T697" s="95"/>
      <c r="U697" s="95" t="str">
        <f t="shared" si="68"/>
        <v/>
      </c>
      <c r="V697" s="95" t="s">
        <v>1869</v>
      </c>
      <c r="W697" s="95"/>
      <c r="X697" s="95">
        <v>0</v>
      </c>
      <c r="Y697" s="95">
        <v>0</v>
      </c>
      <c r="Z697" s="95"/>
      <c r="AA697" s="95" t="str">
        <f t="shared" si="66"/>
        <v>CGE</v>
      </c>
    </row>
    <row r="698" spans="1:27" x14ac:dyDescent="0.2">
      <c r="A698" s="19">
        <f t="shared" si="64"/>
        <v>1</v>
      </c>
      <c r="B698" s="95">
        <f t="shared" si="65"/>
        <v>694</v>
      </c>
      <c r="C698" s="95" t="s">
        <v>11327</v>
      </c>
      <c r="D698" s="28" t="s">
        <v>8808</v>
      </c>
      <c r="E698" s="95" t="s">
        <v>12596</v>
      </c>
      <c r="F698" s="182">
        <v>1</v>
      </c>
      <c r="G698" s="95" t="s">
        <v>199</v>
      </c>
      <c r="H698" s="199">
        <f>VLOOKUP(G698,BARRAS!$C$5:$E$553,2,0)</f>
        <v>2069997680152</v>
      </c>
      <c r="I698" s="95">
        <v>0</v>
      </c>
      <c r="J698" s="204">
        <v>0</v>
      </c>
      <c r="K698" s="95">
        <v>0</v>
      </c>
      <c r="L698" s="95" t="s">
        <v>8423</v>
      </c>
      <c r="M698" s="95" t="s">
        <v>8423</v>
      </c>
      <c r="N698" s="95" t="s">
        <v>8808</v>
      </c>
      <c r="O698" s="95" t="s">
        <v>9972</v>
      </c>
      <c r="P698" s="95"/>
      <c r="Q698" s="95" t="s">
        <v>509</v>
      </c>
      <c r="R698" s="95" t="str">
        <f>IF(L698="R",VLOOKUP(G698,BARRAS!$C$5:$E$233,3,0),IF(L698="L",VLOOKUP(G698,BARRAS!$C$5:$E$233,3,0),""))</f>
        <v/>
      </c>
      <c r="S698" s="95">
        <f t="shared" si="67"/>
        <v>0</v>
      </c>
      <c r="T698" s="95"/>
      <c r="U698" s="95" t="str">
        <f t="shared" si="68"/>
        <v/>
      </c>
      <c r="V698" s="95"/>
      <c r="W698" s="95"/>
      <c r="X698" s="95">
        <v>0</v>
      </c>
      <c r="Y698" s="95">
        <v>0</v>
      </c>
      <c r="Z698" s="95"/>
      <c r="AA698" s="95" t="str">
        <f t="shared" si="66"/>
        <v>CGE</v>
      </c>
    </row>
    <row r="699" spans="1:27" x14ac:dyDescent="0.2">
      <c r="A699" s="19">
        <f t="shared" si="64"/>
        <v>1</v>
      </c>
      <c r="B699" s="95">
        <f t="shared" si="65"/>
        <v>695</v>
      </c>
      <c r="C699" s="95" t="s">
        <v>11137</v>
      </c>
      <c r="D699" s="28" t="s">
        <v>8286</v>
      </c>
      <c r="E699" s="95" t="s">
        <v>12601</v>
      </c>
      <c r="F699" s="182">
        <v>1</v>
      </c>
      <c r="G699" s="95" t="s">
        <v>199</v>
      </c>
      <c r="H699" s="199">
        <f>VLOOKUP(G699,BARRAS!$C$5:$E$553,2,0)</f>
        <v>2069997680152</v>
      </c>
      <c r="I699" s="95">
        <v>0</v>
      </c>
      <c r="J699" s="204">
        <v>0</v>
      </c>
      <c r="K699" s="95">
        <v>0</v>
      </c>
      <c r="L699" s="95" t="s">
        <v>8423</v>
      </c>
      <c r="M699" s="95" t="s">
        <v>8423</v>
      </c>
      <c r="N699" s="95" t="s">
        <v>8286</v>
      </c>
      <c r="O699" s="95" t="s">
        <v>9972</v>
      </c>
      <c r="P699" s="95"/>
      <c r="Q699" s="95" t="s">
        <v>509</v>
      </c>
      <c r="R699" s="95" t="str">
        <f>IF(L699="R",VLOOKUP(G699,BARRAS!$C$5:$E$233,3,0),IF(L699="L",VLOOKUP(G699,BARRAS!$C$5:$E$233,3,0),""))</f>
        <v/>
      </c>
      <c r="S699" s="95">
        <f t="shared" si="67"/>
        <v>0</v>
      </c>
      <c r="T699" s="95"/>
      <c r="U699" s="95" t="str">
        <f t="shared" si="68"/>
        <v/>
      </c>
      <c r="V699" s="95" t="s">
        <v>1869</v>
      </c>
      <c r="W699" s="95"/>
      <c r="X699" s="95">
        <v>0</v>
      </c>
      <c r="Y699" s="95">
        <v>0</v>
      </c>
      <c r="Z699" s="95"/>
      <c r="AA699" s="95" t="str">
        <f t="shared" si="66"/>
        <v>CGE</v>
      </c>
    </row>
    <row r="700" spans="1:27" x14ac:dyDescent="0.2">
      <c r="A700" s="19">
        <f t="shared" si="64"/>
        <v>1</v>
      </c>
      <c r="B700" s="95">
        <f t="shared" si="65"/>
        <v>696</v>
      </c>
      <c r="C700" s="95" t="s">
        <v>11326</v>
      </c>
      <c r="D700" s="28" t="s">
        <v>8365</v>
      </c>
      <c r="E700" s="28" t="s">
        <v>12595</v>
      </c>
      <c r="F700" s="182">
        <v>1</v>
      </c>
      <c r="G700" s="95" t="s">
        <v>199</v>
      </c>
      <c r="H700" s="199">
        <f>VLOOKUP(G700,BARRAS!$C$5:$E$553,2,0)</f>
        <v>2069997680152</v>
      </c>
      <c r="I700" s="95">
        <v>0</v>
      </c>
      <c r="J700" s="204">
        <v>0</v>
      </c>
      <c r="K700" s="95">
        <v>0</v>
      </c>
      <c r="L700" s="95" t="s">
        <v>8423</v>
      </c>
      <c r="M700" s="95" t="s">
        <v>8423</v>
      </c>
      <c r="N700" s="95" t="s">
        <v>9720</v>
      </c>
      <c r="O700" s="95" t="s">
        <v>9972</v>
      </c>
      <c r="P700" s="95"/>
      <c r="Q700" s="95" t="s">
        <v>509</v>
      </c>
      <c r="R700" s="95" t="str">
        <f>IF(L700="R",VLOOKUP(G700,BARRAS!$C$5:$E$233,3,0),IF(L700="L",VLOOKUP(G700,BARRAS!$C$5:$E$233,3,0),""))</f>
        <v/>
      </c>
      <c r="S700" s="95">
        <f t="shared" si="67"/>
        <v>0</v>
      </c>
      <c r="T700" s="95"/>
      <c r="U700" s="95" t="str">
        <f t="shared" si="68"/>
        <v/>
      </c>
      <c r="V700" s="95"/>
      <c r="W700" s="95"/>
      <c r="X700" s="95">
        <v>0</v>
      </c>
      <c r="Y700" s="95">
        <v>0</v>
      </c>
      <c r="Z700" s="95"/>
      <c r="AA700" s="95" t="str">
        <f t="shared" si="66"/>
        <v>CGE</v>
      </c>
    </row>
    <row r="701" spans="1:27" x14ac:dyDescent="0.2">
      <c r="A701" s="19">
        <f t="shared" si="64"/>
        <v>1</v>
      </c>
      <c r="B701" s="95">
        <f t="shared" si="65"/>
        <v>697</v>
      </c>
      <c r="C701" s="95" t="s">
        <v>10848</v>
      </c>
      <c r="D701" s="28" t="s">
        <v>8241</v>
      </c>
      <c r="E701" s="95" t="s">
        <v>10314</v>
      </c>
      <c r="F701" s="182">
        <v>1</v>
      </c>
      <c r="G701" s="95" t="s">
        <v>199</v>
      </c>
      <c r="H701" s="199">
        <f>VLOOKUP(G701,BARRAS!$C$5:$E$553,2,0)</f>
        <v>2069997680152</v>
      </c>
      <c r="I701" s="95">
        <v>0</v>
      </c>
      <c r="J701" s="204">
        <v>0</v>
      </c>
      <c r="K701" s="95">
        <v>0</v>
      </c>
      <c r="L701" s="95" t="s">
        <v>8423</v>
      </c>
      <c r="M701" s="95" t="s">
        <v>8423</v>
      </c>
      <c r="N701" s="95" t="s">
        <v>8241</v>
      </c>
      <c r="O701" s="95" t="s">
        <v>9972</v>
      </c>
      <c r="P701" s="95"/>
      <c r="Q701" s="95" t="s">
        <v>509</v>
      </c>
      <c r="R701" s="95" t="str">
        <f>IF(L701="R",VLOOKUP(G701,BARRAS!$C$5:$E$233,3,0),IF(L701="L",VLOOKUP(G701,BARRAS!$C$5:$E$233,3,0),""))</f>
        <v/>
      </c>
      <c r="S701" s="95">
        <f t="shared" si="67"/>
        <v>0</v>
      </c>
      <c r="T701" s="95"/>
      <c r="U701" s="95" t="str">
        <f t="shared" si="68"/>
        <v/>
      </c>
      <c r="V701" s="95" t="s">
        <v>1869</v>
      </c>
      <c r="W701" s="95"/>
      <c r="X701" s="95">
        <v>0</v>
      </c>
      <c r="Y701" s="95">
        <v>0</v>
      </c>
      <c r="Z701" s="95"/>
      <c r="AA701" s="95" t="str">
        <f t="shared" si="66"/>
        <v>CGE</v>
      </c>
    </row>
    <row r="702" spans="1:27" x14ac:dyDescent="0.2">
      <c r="A702" s="19">
        <f t="shared" si="64"/>
        <v>1</v>
      </c>
      <c r="B702" s="95">
        <f t="shared" si="65"/>
        <v>698</v>
      </c>
      <c r="C702" s="95" t="s">
        <v>10851</v>
      </c>
      <c r="D702" s="28" t="s">
        <v>8365</v>
      </c>
      <c r="E702" s="95" t="s">
        <v>10314</v>
      </c>
      <c r="F702" s="182">
        <v>1</v>
      </c>
      <c r="G702" s="95" t="s">
        <v>199</v>
      </c>
      <c r="H702" s="199">
        <f>VLOOKUP(G702,BARRAS!$C$5:$E$553,2,0)</f>
        <v>2069997680152</v>
      </c>
      <c r="I702" s="95">
        <v>0</v>
      </c>
      <c r="J702" s="204">
        <v>0</v>
      </c>
      <c r="K702" s="95">
        <v>0</v>
      </c>
      <c r="L702" s="95" t="s">
        <v>8423</v>
      </c>
      <c r="M702" s="95" t="s">
        <v>8423</v>
      </c>
      <c r="N702" s="95" t="s">
        <v>8365</v>
      </c>
      <c r="O702" s="95" t="s">
        <v>9972</v>
      </c>
      <c r="P702" s="95"/>
      <c r="Q702" s="95" t="s">
        <v>509</v>
      </c>
      <c r="R702" s="95" t="str">
        <f>IF(L702="R",VLOOKUP(G702,BARRAS!$C$5:$E$233,3,0),IF(L702="L",VLOOKUP(G702,BARRAS!$C$5:$E$233,3,0),""))</f>
        <v/>
      </c>
      <c r="S702" s="95">
        <f t="shared" si="67"/>
        <v>0</v>
      </c>
      <c r="T702" s="95"/>
      <c r="U702" s="95" t="str">
        <f t="shared" si="68"/>
        <v/>
      </c>
      <c r="V702" s="95" t="s">
        <v>1869</v>
      </c>
      <c r="W702" s="95"/>
      <c r="X702" s="95">
        <v>0</v>
      </c>
      <c r="Y702" s="95">
        <v>0</v>
      </c>
      <c r="Z702" s="95"/>
      <c r="AA702" s="95" t="str">
        <f t="shared" si="66"/>
        <v>CGE</v>
      </c>
    </row>
    <row r="703" spans="1:27" x14ac:dyDescent="0.2">
      <c r="A703" s="19">
        <f t="shared" si="64"/>
        <v>1</v>
      </c>
      <c r="B703" s="95">
        <f t="shared" si="65"/>
        <v>699</v>
      </c>
      <c r="C703" s="95" t="s">
        <v>10852</v>
      </c>
      <c r="D703" s="28" t="s">
        <v>8365</v>
      </c>
      <c r="E703" s="95" t="s">
        <v>10314</v>
      </c>
      <c r="F703" s="182">
        <v>1</v>
      </c>
      <c r="G703" s="95" t="s">
        <v>199</v>
      </c>
      <c r="H703" s="199">
        <f>VLOOKUP(G703,BARRAS!$C$5:$E$553,2,0)</f>
        <v>2069997680152</v>
      </c>
      <c r="I703" s="95">
        <v>0</v>
      </c>
      <c r="J703" s="204">
        <v>0</v>
      </c>
      <c r="K703" s="95">
        <v>0</v>
      </c>
      <c r="L703" s="95" t="s">
        <v>8423</v>
      </c>
      <c r="M703" s="95" t="s">
        <v>8423</v>
      </c>
      <c r="N703" s="95" t="s">
        <v>8365</v>
      </c>
      <c r="O703" s="95" t="s">
        <v>9972</v>
      </c>
      <c r="P703" s="95"/>
      <c r="Q703" s="95" t="s">
        <v>509</v>
      </c>
      <c r="R703" s="95" t="str">
        <f>IF(L703="R",VLOOKUP(G703,BARRAS!$C$5:$E$233,3,0),IF(L703="L",VLOOKUP(G703,BARRAS!$C$5:$E$233,3,0),""))</f>
        <v/>
      </c>
      <c r="S703" s="95">
        <f t="shared" si="67"/>
        <v>0</v>
      </c>
      <c r="T703" s="95"/>
      <c r="U703" s="95" t="str">
        <f t="shared" si="68"/>
        <v/>
      </c>
      <c r="V703" s="95" t="s">
        <v>1869</v>
      </c>
      <c r="W703" s="95"/>
      <c r="X703" s="95">
        <v>0</v>
      </c>
      <c r="Y703" s="95">
        <v>0</v>
      </c>
      <c r="Z703" s="95"/>
      <c r="AA703" s="95" t="str">
        <f t="shared" si="66"/>
        <v>CGE</v>
      </c>
    </row>
    <row r="704" spans="1:27" x14ac:dyDescent="0.2">
      <c r="A704" s="19">
        <f t="shared" si="64"/>
        <v>1</v>
      </c>
      <c r="B704" s="95">
        <f t="shared" si="65"/>
        <v>700</v>
      </c>
      <c r="C704" s="95" t="s">
        <v>12657</v>
      </c>
      <c r="D704" s="28" t="s">
        <v>8365</v>
      </c>
      <c r="E704" s="95" t="s">
        <v>9761</v>
      </c>
      <c r="F704" s="182">
        <v>1</v>
      </c>
      <c r="G704" s="95" t="s">
        <v>199</v>
      </c>
      <c r="H704" s="199">
        <f>VLOOKUP(G704,BARRAS!$C$5:$E$553,2,0)</f>
        <v>2069997680152</v>
      </c>
      <c r="I704" s="95">
        <v>0</v>
      </c>
      <c r="J704" s="204">
        <v>0</v>
      </c>
      <c r="K704" s="95">
        <v>0</v>
      </c>
      <c r="L704" s="95" t="s">
        <v>8423</v>
      </c>
      <c r="M704" s="95" t="s">
        <v>8423</v>
      </c>
      <c r="N704" s="95" t="s">
        <v>8365</v>
      </c>
      <c r="O704" s="95" t="s">
        <v>9972</v>
      </c>
      <c r="P704" s="95"/>
      <c r="Q704" s="95" t="s">
        <v>509</v>
      </c>
      <c r="R704" s="95" t="str">
        <f>IF(L704="R",VLOOKUP(G704,BARRAS!$C$5:$E$233,3,0),IF(L704="L",VLOOKUP(G704,BARRAS!$C$5:$E$233,3,0),""))</f>
        <v/>
      </c>
      <c r="S704" s="95">
        <f t="shared" si="67"/>
        <v>0</v>
      </c>
      <c r="T704" s="95"/>
      <c r="U704" s="95" t="str">
        <f t="shared" si="68"/>
        <v/>
      </c>
      <c r="V704" s="95"/>
      <c r="W704" s="95"/>
      <c r="X704" s="95">
        <v>0</v>
      </c>
      <c r="Y704" s="95">
        <v>0</v>
      </c>
      <c r="Z704" s="95"/>
      <c r="AA704" s="95" t="str">
        <f t="shared" si="66"/>
        <v>CGE</v>
      </c>
    </row>
    <row r="705" spans="1:27" x14ac:dyDescent="0.2">
      <c r="A705" s="19">
        <f t="shared" si="64"/>
        <v>1</v>
      </c>
      <c r="B705" s="95">
        <f t="shared" si="65"/>
        <v>701</v>
      </c>
      <c r="C705" s="95" t="s">
        <v>12658</v>
      </c>
      <c r="D705" s="28" t="s">
        <v>8365</v>
      </c>
      <c r="E705" s="95" t="s">
        <v>9761</v>
      </c>
      <c r="F705" s="182">
        <v>1</v>
      </c>
      <c r="G705" s="95" t="s">
        <v>199</v>
      </c>
      <c r="H705" s="199">
        <f>VLOOKUP(G705,BARRAS!$C$5:$E$553,2,0)</f>
        <v>2069997680152</v>
      </c>
      <c r="I705" s="95">
        <v>0</v>
      </c>
      <c r="J705" s="204">
        <v>0</v>
      </c>
      <c r="K705" s="95">
        <v>0</v>
      </c>
      <c r="L705" s="95" t="s">
        <v>8423</v>
      </c>
      <c r="M705" s="95" t="s">
        <v>8423</v>
      </c>
      <c r="N705" s="95" t="s">
        <v>8365</v>
      </c>
      <c r="O705" s="95" t="s">
        <v>9972</v>
      </c>
      <c r="P705" s="95"/>
      <c r="Q705" s="95" t="s">
        <v>509</v>
      </c>
      <c r="R705" s="95" t="str">
        <f>IF(L705="R",VLOOKUP(G705,BARRAS!$C$5:$E$233,3,0),IF(L705="L",VLOOKUP(G705,BARRAS!$C$5:$E$233,3,0),""))</f>
        <v/>
      </c>
      <c r="S705" s="95">
        <f t="shared" si="67"/>
        <v>0</v>
      </c>
      <c r="T705" s="95"/>
      <c r="U705" s="95" t="str">
        <f t="shared" si="68"/>
        <v/>
      </c>
      <c r="V705" s="95"/>
      <c r="W705" s="95"/>
      <c r="X705" s="95">
        <v>0</v>
      </c>
      <c r="Y705" s="95">
        <v>0</v>
      </c>
      <c r="Z705" s="95"/>
      <c r="AA705" s="95" t="str">
        <f t="shared" si="66"/>
        <v>CGE</v>
      </c>
    </row>
    <row r="706" spans="1:27" x14ac:dyDescent="0.2">
      <c r="A706" s="19">
        <f t="shared" si="64"/>
        <v>1</v>
      </c>
      <c r="B706" s="95">
        <f t="shared" si="65"/>
        <v>702</v>
      </c>
      <c r="C706" s="95" t="s">
        <v>11547</v>
      </c>
      <c r="D706" s="28" t="s">
        <v>543</v>
      </c>
      <c r="E706" s="95" t="s">
        <v>12604</v>
      </c>
      <c r="F706" s="182">
        <v>1</v>
      </c>
      <c r="G706" s="95" t="s">
        <v>199</v>
      </c>
      <c r="H706" s="199">
        <f>VLOOKUP(G706,BARRAS!$C$5:$E$553,2,0)</f>
        <v>2069997680152</v>
      </c>
      <c r="I706" s="95">
        <v>0</v>
      </c>
      <c r="J706" s="204">
        <v>0</v>
      </c>
      <c r="K706" s="95">
        <v>0</v>
      </c>
      <c r="L706" s="95" t="s">
        <v>8423</v>
      </c>
      <c r="M706" s="95" t="s">
        <v>8423</v>
      </c>
      <c r="N706" s="95" t="s">
        <v>543</v>
      </c>
      <c r="O706" s="95" t="s">
        <v>9972</v>
      </c>
      <c r="P706" s="95"/>
      <c r="Q706" s="95" t="s">
        <v>509</v>
      </c>
      <c r="R706" s="95" t="str">
        <f>IF(L706="R",VLOOKUP(G706,BARRAS!$C$5:$E$233,3,0),IF(L706="L",VLOOKUP(G706,BARRAS!$C$5:$E$233,3,0),""))</f>
        <v/>
      </c>
      <c r="S706" s="95">
        <f t="shared" si="67"/>
        <v>0</v>
      </c>
      <c r="T706" s="95"/>
      <c r="U706" s="95" t="str">
        <f t="shared" si="68"/>
        <v/>
      </c>
      <c r="V706" s="95"/>
      <c r="W706" s="95"/>
      <c r="X706" s="95"/>
      <c r="Y706" s="95">
        <v>0</v>
      </c>
      <c r="Z706" s="95"/>
      <c r="AA706" s="95" t="str">
        <f t="shared" si="66"/>
        <v>CGE</v>
      </c>
    </row>
    <row r="707" spans="1:27" x14ac:dyDescent="0.2">
      <c r="A707" s="19">
        <f t="shared" si="64"/>
        <v>1</v>
      </c>
      <c r="B707" s="95">
        <f t="shared" si="65"/>
        <v>703</v>
      </c>
      <c r="C707" s="95" t="s">
        <v>11615</v>
      </c>
      <c r="D707" s="28" t="s">
        <v>8808</v>
      </c>
      <c r="E707" s="95" t="s">
        <v>12605</v>
      </c>
      <c r="F707" s="182">
        <v>1</v>
      </c>
      <c r="G707" s="95" t="s">
        <v>199</v>
      </c>
      <c r="H707" s="199">
        <f>VLOOKUP(G707,BARRAS!$C$5:$E$553,2,0)</f>
        <v>2069997680152</v>
      </c>
      <c r="I707" s="95">
        <v>0</v>
      </c>
      <c r="J707" s="204">
        <v>0</v>
      </c>
      <c r="K707" s="95">
        <v>0</v>
      </c>
      <c r="L707" s="95" t="s">
        <v>8423</v>
      </c>
      <c r="M707" s="95" t="s">
        <v>8423</v>
      </c>
      <c r="N707" s="95" t="s">
        <v>8808</v>
      </c>
      <c r="O707" s="95" t="s">
        <v>9972</v>
      </c>
      <c r="P707" s="95"/>
      <c r="Q707" s="95" t="s">
        <v>509</v>
      </c>
      <c r="R707" s="95" t="str">
        <f>IF(L707="R",VLOOKUP(G707,BARRAS!$C$5:$E$233,3,0),IF(L707="L",VLOOKUP(G707,BARRAS!$C$5:$E$233,3,0),""))</f>
        <v/>
      </c>
      <c r="S707" s="95">
        <f t="shared" si="67"/>
        <v>0</v>
      </c>
      <c r="T707" s="95"/>
      <c r="U707" s="95" t="str">
        <f t="shared" si="68"/>
        <v/>
      </c>
      <c r="V707" s="95"/>
      <c r="W707" s="95"/>
      <c r="X707" s="95"/>
      <c r="Y707" s="95">
        <v>0</v>
      </c>
      <c r="Z707" s="95"/>
      <c r="AA707" s="95" t="str">
        <f t="shared" si="66"/>
        <v>CGE</v>
      </c>
    </row>
    <row r="708" spans="1:27" x14ac:dyDescent="0.2">
      <c r="A708" s="19">
        <f t="shared" si="64"/>
        <v>1</v>
      </c>
      <c r="B708" s="95">
        <f t="shared" si="65"/>
        <v>704</v>
      </c>
      <c r="C708" s="95" t="s">
        <v>11265</v>
      </c>
      <c r="D708" s="28" t="s">
        <v>9080</v>
      </c>
      <c r="E708" s="95" t="s">
        <v>12594</v>
      </c>
      <c r="F708" s="182">
        <v>1</v>
      </c>
      <c r="G708" s="95" t="s">
        <v>199</v>
      </c>
      <c r="H708" s="199">
        <f>VLOOKUP(G708,BARRAS!$C$5:$E$553,2,0)</f>
        <v>2069997680152</v>
      </c>
      <c r="I708" s="95">
        <v>0</v>
      </c>
      <c r="J708" s="204">
        <v>0</v>
      </c>
      <c r="K708" s="95">
        <v>0</v>
      </c>
      <c r="L708" s="95" t="s">
        <v>8423</v>
      </c>
      <c r="M708" s="95" t="s">
        <v>8423</v>
      </c>
      <c r="N708" s="28" t="s">
        <v>9080</v>
      </c>
      <c r="O708" s="95" t="s">
        <v>9972</v>
      </c>
      <c r="P708" s="95"/>
      <c r="Q708" s="95" t="s">
        <v>509</v>
      </c>
      <c r="R708" s="95" t="str">
        <f>IF(L708="R",VLOOKUP(G708,BARRAS!$C$5:$E$233,3,0),IF(L708="L",VLOOKUP(G708,BARRAS!$C$5:$E$233,3,0),""))</f>
        <v/>
      </c>
      <c r="S708" s="95">
        <f t="shared" si="67"/>
        <v>0</v>
      </c>
      <c r="T708" s="95"/>
      <c r="U708" s="95" t="str">
        <f t="shared" si="68"/>
        <v/>
      </c>
      <c r="V708" s="95"/>
      <c r="W708" s="95"/>
      <c r="X708" s="95">
        <v>0</v>
      </c>
      <c r="Y708" s="95">
        <v>0</v>
      </c>
      <c r="Z708" s="95"/>
      <c r="AA708" s="95" t="str">
        <f t="shared" si="66"/>
        <v>CGE</v>
      </c>
    </row>
    <row r="709" spans="1:27" x14ac:dyDescent="0.2">
      <c r="A709" s="19">
        <f t="shared" ref="A709:A772" si="71">+COUNTIF($C:$C,C709)</f>
        <v>1</v>
      </c>
      <c r="B709" s="95">
        <f t="shared" si="65"/>
        <v>705</v>
      </c>
      <c r="C709" s="95" t="s">
        <v>12659</v>
      </c>
      <c r="D709" s="28" t="s">
        <v>8365</v>
      </c>
      <c r="E709" s="95" t="s">
        <v>9763</v>
      </c>
      <c r="F709" s="182">
        <v>1</v>
      </c>
      <c r="G709" s="95" t="s">
        <v>199</v>
      </c>
      <c r="H709" s="199">
        <f>VLOOKUP(G709,BARRAS!$C$5:$E$553,2,0)</f>
        <v>2069997680152</v>
      </c>
      <c r="I709" s="95">
        <v>0</v>
      </c>
      <c r="J709" s="204">
        <v>0</v>
      </c>
      <c r="K709" s="95">
        <v>0</v>
      </c>
      <c r="L709" s="95" t="s">
        <v>8423</v>
      </c>
      <c r="M709" s="95" t="s">
        <v>8423</v>
      </c>
      <c r="N709" s="95" t="s">
        <v>8365</v>
      </c>
      <c r="O709" s="95" t="s">
        <v>9972</v>
      </c>
      <c r="P709" s="95"/>
      <c r="Q709" s="95" t="s">
        <v>509</v>
      </c>
      <c r="R709" s="95" t="str">
        <f>IF(L709="R",VLOOKUP(G709,BARRAS!$C$5:$E$233,3,0),IF(L709="L",VLOOKUP(G709,BARRAS!$C$5:$E$233,3,0),""))</f>
        <v/>
      </c>
      <c r="S709" s="95">
        <f t="shared" si="67"/>
        <v>0</v>
      </c>
      <c r="T709" s="95"/>
      <c r="U709" s="95" t="str">
        <f t="shared" si="68"/>
        <v/>
      </c>
      <c r="V709" s="95"/>
      <c r="W709" s="95"/>
      <c r="X709" s="95">
        <v>0</v>
      </c>
      <c r="Y709" s="95">
        <v>0</v>
      </c>
      <c r="Z709" s="95"/>
      <c r="AA709" s="95" t="str">
        <f t="shared" si="66"/>
        <v>CGE</v>
      </c>
    </row>
    <row r="710" spans="1:27" x14ac:dyDescent="0.2">
      <c r="A710" s="19">
        <f t="shared" si="71"/>
        <v>1</v>
      </c>
      <c r="B710" s="95">
        <f t="shared" si="65"/>
        <v>706</v>
      </c>
      <c r="C710" s="95" t="s">
        <v>11378</v>
      </c>
      <c r="D710" s="28" t="s">
        <v>8365</v>
      </c>
      <c r="E710" s="95" t="s">
        <v>12597</v>
      </c>
      <c r="F710" s="182">
        <v>1</v>
      </c>
      <c r="G710" s="95" t="s">
        <v>199</v>
      </c>
      <c r="H710" s="199">
        <f>VLOOKUP(G710,BARRAS!$C$5:$E$553,2,0)</f>
        <v>2069997680152</v>
      </c>
      <c r="I710" s="95">
        <v>0</v>
      </c>
      <c r="J710" s="204">
        <v>0</v>
      </c>
      <c r="K710" s="95">
        <v>0</v>
      </c>
      <c r="L710" s="95" t="s">
        <v>8423</v>
      </c>
      <c r="M710" s="95" t="s">
        <v>8423</v>
      </c>
      <c r="N710" s="95" t="s">
        <v>8365</v>
      </c>
      <c r="O710" s="95" t="s">
        <v>9972</v>
      </c>
      <c r="P710" s="95"/>
      <c r="Q710" s="95" t="s">
        <v>509</v>
      </c>
      <c r="R710" s="95" t="str">
        <f>IF(L710="R",VLOOKUP(G710,BARRAS!$C$5:$E$233,3,0),IF(L710="L",VLOOKUP(G710,BARRAS!$C$5:$E$233,3,0),""))</f>
        <v/>
      </c>
      <c r="S710" s="95">
        <f t="shared" si="67"/>
        <v>0</v>
      </c>
      <c r="T710" s="95"/>
      <c r="U710" s="95" t="str">
        <f t="shared" si="68"/>
        <v/>
      </c>
      <c r="V710" s="95"/>
      <c r="W710" s="95"/>
      <c r="X710" s="95">
        <v>0</v>
      </c>
      <c r="Y710" s="95">
        <v>0</v>
      </c>
      <c r="Z710" s="95"/>
      <c r="AA710" s="95" t="str">
        <f t="shared" si="66"/>
        <v>CGE</v>
      </c>
    </row>
    <row r="711" spans="1:27" x14ac:dyDescent="0.2">
      <c r="A711" s="19">
        <f t="shared" si="71"/>
        <v>1</v>
      </c>
      <c r="B711" s="95">
        <f t="shared" si="65"/>
        <v>707</v>
      </c>
      <c r="C711" s="95" t="s">
        <v>12649</v>
      </c>
      <c r="D711" s="28" t="s">
        <v>8365</v>
      </c>
      <c r="E711" s="95" t="s">
        <v>12598</v>
      </c>
      <c r="F711" s="182">
        <v>1</v>
      </c>
      <c r="G711" s="95" t="s">
        <v>199</v>
      </c>
      <c r="H711" s="199">
        <f>VLOOKUP(G711,BARRAS!$C$5:$E$553,2,0)</f>
        <v>2069997680152</v>
      </c>
      <c r="I711" s="95">
        <v>0</v>
      </c>
      <c r="J711" s="204">
        <v>0</v>
      </c>
      <c r="K711" s="95">
        <v>0</v>
      </c>
      <c r="L711" s="95" t="s">
        <v>8423</v>
      </c>
      <c r="M711" s="95" t="s">
        <v>8423</v>
      </c>
      <c r="N711" s="95" t="s">
        <v>8365</v>
      </c>
      <c r="O711" s="95" t="s">
        <v>9972</v>
      </c>
      <c r="P711" s="95"/>
      <c r="Q711" s="95" t="s">
        <v>509</v>
      </c>
      <c r="R711" s="95" t="str">
        <f>IF(L711="R",VLOOKUP(G711,BARRAS!$C$5:$E$233,3,0),IF(L711="L",VLOOKUP(G711,BARRAS!$C$5:$E$233,3,0),""))</f>
        <v/>
      </c>
      <c r="S711" s="95">
        <f t="shared" si="67"/>
        <v>0</v>
      </c>
      <c r="T711" s="95"/>
      <c r="U711" s="95" t="str">
        <f t="shared" si="68"/>
        <v/>
      </c>
      <c r="V711" s="95"/>
      <c r="W711" s="95"/>
      <c r="X711" s="95">
        <v>0</v>
      </c>
      <c r="Y711" s="95">
        <v>0</v>
      </c>
      <c r="Z711" s="95"/>
      <c r="AA711" s="95" t="str">
        <f t="shared" si="66"/>
        <v>CGE</v>
      </c>
    </row>
    <row r="712" spans="1:27" x14ac:dyDescent="0.2">
      <c r="A712" s="19">
        <f t="shared" si="71"/>
        <v>1</v>
      </c>
      <c r="B712" s="95">
        <f t="shared" si="65"/>
        <v>708</v>
      </c>
      <c r="C712" s="95" t="s">
        <v>13669</v>
      </c>
      <c r="D712" s="28" t="s">
        <v>8808</v>
      </c>
      <c r="E712" s="28" t="s">
        <v>13670</v>
      </c>
      <c r="F712" s="182">
        <v>1</v>
      </c>
      <c r="G712" s="95" t="s">
        <v>199</v>
      </c>
      <c r="H712" s="199">
        <f>VLOOKUP(G712,BARRAS!$C$5:$E$553,2,0)</f>
        <v>2069997680152</v>
      </c>
      <c r="I712" s="95">
        <v>0</v>
      </c>
      <c r="J712" s="204">
        <v>0</v>
      </c>
      <c r="K712" s="95">
        <v>0</v>
      </c>
      <c r="L712" s="95" t="s">
        <v>8423</v>
      </c>
      <c r="M712" s="95" t="s">
        <v>8423</v>
      </c>
      <c r="N712" s="28" t="s">
        <v>8808</v>
      </c>
      <c r="O712" s="95" t="s">
        <v>9972</v>
      </c>
      <c r="P712" s="95"/>
      <c r="Q712" s="95"/>
      <c r="R712" s="95"/>
      <c r="S712" s="95">
        <f t="shared" si="67"/>
        <v>0</v>
      </c>
      <c r="T712" s="95"/>
      <c r="U712" s="95" t="str">
        <f t="shared" si="68"/>
        <v/>
      </c>
      <c r="V712" s="95"/>
      <c r="W712" s="95"/>
      <c r="X712" s="95"/>
      <c r="Y712" s="95"/>
      <c r="Z712" s="95"/>
      <c r="AA712" s="95" t="str">
        <f t="shared" si="66"/>
        <v>CGE</v>
      </c>
    </row>
    <row r="713" spans="1:27" x14ac:dyDescent="0.2">
      <c r="A713" s="19">
        <f t="shared" si="71"/>
        <v>1</v>
      </c>
      <c r="B713" s="95">
        <f t="shared" ref="B713:B776" si="72">B712+1</f>
        <v>709</v>
      </c>
      <c r="C713" s="95" t="s">
        <v>13692</v>
      </c>
      <c r="D713" s="28" t="s">
        <v>543</v>
      </c>
      <c r="E713" s="28" t="s">
        <v>13816</v>
      </c>
      <c r="F713" s="182">
        <v>1</v>
      </c>
      <c r="G713" s="95" t="s">
        <v>199</v>
      </c>
      <c r="H713" s="199">
        <f>VLOOKUP(G713,BARRAS!$C$5:$E$553,2,0)</f>
        <v>2069997680152</v>
      </c>
      <c r="I713" s="95">
        <v>0</v>
      </c>
      <c r="J713" s="204">
        <v>0</v>
      </c>
      <c r="K713" s="95">
        <v>0</v>
      </c>
      <c r="L713" s="95" t="s">
        <v>8423</v>
      </c>
      <c r="M713" s="95" t="s">
        <v>8423</v>
      </c>
      <c r="N713" s="28" t="s">
        <v>543</v>
      </c>
      <c r="O713" s="95" t="s">
        <v>9972</v>
      </c>
      <c r="P713" s="95"/>
      <c r="Q713" s="95"/>
      <c r="R713" s="95"/>
      <c r="S713" s="95">
        <f t="shared" si="67"/>
        <v>0</v>
      </c>
      <c r="T713" s="95"/>
      <c r="U713" s="95" t="str">
        <f t="shared" si="68"/>
        <v/>
      </c>
      <c r="V713" s="95"/>
      <c r="W713" s="95"/>
      <c r="X713" s="95"/>
      <c r="Y713" s="95"/>
      <c r="Z713" s="95"/>
      <c r="AA713" s="95" t="str">
        <f t="shared" si="66"/>
        <v>CGE</v>
      </c>
    </row>
    <row r="714" spans="1:27" x14ac:dyDescent="0.2">
      <c r="A714" s="19">
        <f t="shared" si="71"/>
        <v>1</v>
      </c>
      <c r="B714" s="95">
        <f t="shared" si="72"/>
        <v>710</v>
      </c>
      <c r="C714" s="28" t="s">
        <v>13725</v>
      </c>
      <c r="D714" s="28" t="s">
        <v>13427</v>
      </c>
      <c r="E714" s="28" t="s">
        <v>13726</v>
      </c>
      <c r="F714" s="182">
        <v>1</v>
      </c>
      <c r="G714" s="95" t="s">
        <v>199</v>
      </c>
      <c r="H714" s="199">
        <f>VLOOKUP(G714,BARRAS!$C$5:$E$553,2,0)</f>
        <v>2069997680152</v>
      </c>
      <c r="I714" s="95">
        <v>0</v>
      </c>
      <c r="J714" s="204">
        <v>0</v>
      </c>
      <c r="K714" s="95">
        <v>0</v>
      </c>
      <c r="L714" s="95" t="s">
        <v>8423</v>
      </c>
      <c r="M714" s="95" t="s">
        <v>8423</v>
      </c>
      <c r="N714" s="95" t="s">
        <v>13427</v>
      </c>
      <c r="O714" s="95" t="s">
        <v>9972</v>
      </c>
      <c r="P714" s="95"/>
      <c r="Q714" s="95"/>
      <c r="R714" s="95"/>
      <c r="S714" s="95">
        <f t="shared" si="67"/>
        <v>0</v>
      </c>
      <c r="T714" s="28"/>
      <c r="U714" s="95" t="str">
        <f t="shared" si="68"/>
        <v/>
      </c>
      <c r="V714" s="95"/>
      <c r="W714" s="95"/>
      <c r="X714" s="95"/>
      <c r="Y714" s="95"/>
      <c r="Z714" s="95"/>
      <c r="AA714" s="95" t="str">
        <f t="shared" si="66"/>
        <v>CGE</v>
      </c>
    </row>
    <row r="715" spans="1:27" x14ac:dyDescent="0.2">
      <c r="A715" s="19">
        <f t="shared" si="71"/>
        <v>1</v>
      </c>
      <c r="B715" s="95">
        <f t="shared" si="72"/>
        <v>711</v>
      </c>
      <c r="C715" s="95" t="s">
        <v>14024</v>
      </c>
      <c r="D715" s="28" t="s">
        <v>9294</v>
      </c>
      <c r="E715" s="95" t="s">
        <v>14025</v>
      </c>
      <c r="F715" s="182">
        <v>1</v>
      </c>
      <c r="G715" s="95" t="s">
        <v>199</v>
      </c>
      <c r="H715" s="199">
        <f>VLOOKUP(G715,BARRAS!$C$5:$E$553,2,0)</f>
        <v>2069997680152</v>
      </c>
      <c r="I715" s="95">
        <v>0</v>
      </c>
      <c r="J715" s="204">
        <v>0</v>
      </c>
      <c r="K715" s="95">
        <v>0</v>
      </c>
      <c r="L715" s="95" t="s">
        <v>8423</v>
      </c>
      <c r="M715" s="95" t="s">
        <v>8423</v>
      </c>
      <c r="N715" s="95" t="s">
        <v>9294</v>
      </c>
      <c r="O715" s="95" t="s">
        <v>9972</v>
      </c>
      <c r="P715" s="95"/>
      <c r="Q715" s="95"/>
      <c r="R715" s="95"/>
      <c r="S715" s="95">
        <f t="shared" si="67"/>
        <v>0</v>
      </c>
      <c r="T715" s="95"/>
      <c r="U715" s="95" t="str">
        <f t="shared" si="68"/>
        <v/>
      </c>
      <c r="V715" s="95"/>
      <c r="W715" s="95"/>
      <c r="X715" s="95"/>
      <c r="Y715" s="95"/>
      <c r="Z715" s="95"/>
      <c r="AA715" s="95" t="str">
        <f t="shared" ref="AA715:AA778" si="73">IF(OR(N715="Dx",N715="No_informado"),P715,O715)</f>
        <v>CGE</v>
      </c>
    </row>
    <row r="716" spans="1:27" x14ac:dyDescent="0.2">
      <c r="A716" s="19">
        <f t="shared" si="71"/>
        <v>1</v>
      </c>
      <c r="B716" s="95">
        <f t="shared" si="72"/>
        <v>712</v>
      </c>
      <c r="C716" s="95" t="s">
        <v>14331</v>
      </c>
      <c r="D716" s="28" t="s">
        <v>8365</v>
      </c>
      <c r="E716" s="95" t="s">
        <v>10314</v>
      </c>
      <c r="F716" s="182">
        <v>1</v>
      </c>
      <c r="G716" s="95" t="s">
        <v>199</v>
      </c>
      <c r="H716" s="199">
        <f>VLOOKUP(G716,BARRAS!$C$5:$E$553,2,0)</f>
        <v>2069997680152</v>
      </c>
      <c r="I716" s="95">
        <v>0</v>
      </c>
      <c r="J716" s="204">
        <v>0</v>
      </c>
      <c r="K716" s="95">
        <v>0</v>
      </c>
      <c r="L716" s="95" t="s">
        <v>8423</v>
      </c>
      <c r="M716" s="95" t="s">
        <v>8423</v>
      </c>
      <c r="N716" s="28" t="s">
        <v>8365</v>
      </c>
      <c r="O716" s="95" t="s">
        <v>9972</v>
      </c>
      <c r="P716" s="95"/>
      <c r="Q716" s="95"/>
      <c r="R716" s="95"/>
      <c r="S716" s="95">
        <f t="shared" si="67"/>
        <v>0</v>
      </c>
      <c r="T716" s="95"/>
      <c r="U716" s="95" t="str">
        <f t="shared" si="68"/>
        <v/>
      </c>
      <c r="V716" s="95"/>
      <c r="W716" s="95"/>
      <c r="X716" s="95"/>
      <c r="Y716" s="95"/>
      <c r="Z716" s="95"/>
      <c r="AA716" s="95" t="str">
        <f t="shared" si="73"/>
        <v>CGE</v>
      </c>
    </row>
    <row r="717" spans="1:27" x14ac:dyDescent="0.2">
      <c r="A717" s="19">
        <f t="shared" si="71"/>
        <v>1</v>
      </c>
      <c r="B717" s="95">
        <f t="shared" si="72"/>
        <v>713</v>
      </c>
      <c r="C717" s="95" t="s">
        <v>12020</v>
      </c>
      <c r="D717" s="28" t="s">
        <v>2302</v>
      </c>
      <c r="E717" s="95" t="s">
        <v>12600</v>
      </c>
      <c r="F717" s="182">
        <v>1</v>
      </c>
      <c r="G717" s="95" t="s">
        <v>199</v>
      </c>
      <c r="H717" s="199">
        <f>VLOOKUP(G717,BARRAS!$C$5:$E$553,2,0)</f>
        <v>2069997680152</v>
      </c>
      <c r="I717" s="95">
        <v>0</v>
      </c>
      <c r="J717" s="204">
        <v>0</v>
      </c>
      <c r="K717" s="95">
        <v>0</v>
      </c>
      <c r="L717" s="95" t="s">
        <v>747</v>
      </c>
      <c r="M717" s="95" t="s">
        <v>747</v>
      </c>
      <c r="N717" s="95" t="s">
        <v>2302</v>
      </c>
      <c r="O717" s="95" t="s">
        <v>9972</v>
      </c>
      <c r="P717" s="95"/>
      <c r="Q717" s="95" t="s">
        <v>509</v>
      </c>
      <c r="R717" s="95" t="str">
        <f>IF(L717="R",VLOOKUP(G717,BARRAS!$C$5:$E$233,3,0),IF(L717="L",VLOOKUP(G717,BARRAS!$C$5:$E$233,3,0),""))</f>
        <v/>
      </c>
      <c r="S717" s="95">
        <f t="shared" si="67"/>
        <v>1</v>
      </c>
      <c r="T717" s="95"/>
      <c r="U717" s="95" t="str">
        <f t="shared" si="68"/>
        <v>PMGD</v>
      </c>
      <c r="V717" s="95">
        <v>0</v>
      </c>
      <c r="W717" s="95">
        <v>1</v>
      </c>
      <c r="X717" s="95">
        <v>0</v>
      </c>
      <c r="Y717" s="95">
        <v>0</v>
      </c>
      <c r="Z717" s="95"/>
      <c r="AA717" s="95" t="str">
        <f t="shared" si="73"/>
        <v>CGE</v>
      </c>
    </row>
    <row r="718" spans="1:27" x14ac:dyDescent="0.2">
      <c r="A718" s="19">
        <f t="shared" si="71"/>
        <v>1</v>
      </c>
      <c r="B718" s="95">
        <f t="shared" si="72"/>
        <v>714</v>
      </c>
      <c r="C718" s="95" t="s">
        <v>2303</v>
      </c>
      <c r="D718" s="28" t="s">
        <v>2302</v>
      </c>
      <c r="E718" s="95" t="s">
        <v>12603</v>
      </c>
      <c r="F718" s="182">
        <v>1</v>
      </c>
      <c r="G718" s="95" t="s">
        <v>199</v>
      </c>
      <c r="H718" s="199">
        <f>VLOOKUP(G718,BARRAS!$C$5:$E$553,2,0)</f>
        <v>2069997680152</v>
      </c>
      <c r="I718" s="95">
        <v>0</v>
      </c>
      <c r="J718" s="204">
        <v>0</v>
      </c>
      <c r="K718" s="95">
        <v>0</v>
      </c>
      <c r="L718" s="95" t="s">
        <v>747</v>
      </c>
      <c r="M718" s="95" t="s">
        <v>747</v>
      </c>
      <c r="N718" s="95" t="s">
        <v>2302</v>
      </c>
      <c r="O718" s="95" t="s">
        <v>9972</v>
      </c>
      <c r="P718" s="95"/>
      <c r="Q718" s="95" t="s">
        <v>509</v>
      </c>
      <c r="R718" s="95" t="str">
        <f>IF(L718="R",VLOOKUP(G718,BARRAS!$C$5:$E$233,3,0),IF(L718="L",VLOOKUP(G718,BARRAS!$C$5:$E$233,3,0),""))</f>
        <v/>
      </c>
      <c r="S718" s="95">
        <f t="shared" ref="S718:S781" si="74">IF(RIGHT(LEFT(E718,6),4)="PMGD",1,IF(RIGHT(LEFT(E718,6),4)="PMG_",1,0))</f>
        <v>1</v>
      </c>
      <c r="T718" s="95"/>
      <c r="U718" s="95" t="str">
        <f t="shared" ref="U718:U781" si="75">+IF(L718="G",LEFT(RIGHT(E718,LEN(E718)-2),4),"")</f>
        <v>PMGD</v>
      </c>
      <c r="V718" s="95">
        <v>0</v>
      </c>
      <c r="W718" s="95"/>
      <c r="X718" s="95">
        <v>0</v>
      </c>
      <c r="Y718" s="95">
        <v>0</v>
      </c>
      <c r="Z718" s="95"/>
      <c r="AA718" s="95" t="str">
        <f t="shared" si="73"/>
        <v>CGE</v>
      </c>
    </row>
    <row r="719" spans="1:27" x14ac:dyDescent="0.2">
      <c r="A719" s="19">
        <f t="shared" si="71"/>
        <v>1</v>
      </c>
      <c r="B719" s="95">
        <f t="shared" si="72"/>
        <v>715</v>
      </c>
      <c r="C719" s="95" t="s">
        <v>11386</v>
      </c>
      <c r="D719" s="28" t="s">
        <v>11385</v>
      </c>
      <c r="E719" s="95" t="s">
        <v>12599</v>
      </c>
      <c r="F719" s="182">
        <v>1</v>
      </c>
      <c r="G719" s="95" t="s">
        <v>199</v>
      </c>
      <c r="H719" s="199">
        <f>VLOOKUP(G719,BARRAS!$C$5:$E$553,2,0)</f>
        <v>2069997680152</v>
      </c>
      <c r="I719" s="95">
        <v>0</v>
      </c>
      <c r="J719" s="204">
        <v>0</v>
      </c>
      <c r="K719" s="95">
        <v>0</v>
      </c>
      <c r="L719" s="95" t="s">
        <v>747</v>
      </c>
      <c r="M719" s="95" t="s">
        <v>747</v>
      </c>
      <c r="N719" s="95" t="s">
        <v>11385</v>
      </c>
      <c r="O719" s="95" t="s">
        <v>9972</v>
      </c>
      <c r="P719" s="95"/>
      <c r="Q719" s="95" t="s">
        <v>509</v>
      </c>
      <c r="R719" s="95" t="str">
        <f>IF(L719="R",VLOOKUP(G719,BARRAS!$C$5:$E$233,3,0),IF(L719="L",VLOOKUP(G719,BARRAS!$C$5:$E$233,3,0),""))</f>
        <v/>
      </c>
      <c r="S719" s="95">
        <f t="shared" si="74"/>
        <v>1</v>
      </c>
      <c r="T719" s="95"/>
      <c r="U719" s="95" t="str">
        <f t="shared" si="75"/>
        <v>PMGD</v>
      </c>
      <c r="V719" s="95"/>
      <c r="W719" s="95">
        <v>1</v>
      </c>
      <c r="X719" s="95">
        <v>0</v>
      </c>
      <c r="Y719" s="95">
        <v>0</v>
      </c>
      <c r="Z719" s="95"/>
      <c r="AA719" s="95" t="str">
        <f t="shared" si="73"/>
        <v>CGE</v>
      </c>
    </row>
    <row r="720" spans="1:27" x14ac:dyDescent="0.2">
      <c r="A720" s="19">
        <f t="shared" si="71"/>
        <v>1</v>
      </c>
      <c r="B720" s="95">
        <f t="shared" si="72"/>
        <v>716</v>
      </c>
      <c r="C720" s="95" t="s">
        <v>11384</v>
      </c>
      <c r="D720" s="28" t="s">
        <v>11385</v>
      </c>
      <c r="E720" s="95" t="s">
        <v>12602</v>
      </c>
      <c r="F720" s="182">
        <v>1</v>
      </c>
      <c r="G720" s="95" t="s">
        <v>199</v>
      </c>
      <c r="H720" s="199">
        <f>VLOOKUP(G720,BARRAS!$C$5:$E$553,2,0)</f>
        <v>2069997680152</v>
      </c>
      <c r="I720" s="95">
        <v>0</v>
      </c>
      <c r="J720" s="204">
        <v>0</v>
      </c>
      <c r="K720" s="95">
        <v>0</v>
      </c>
      <c r="L720" s="95" t="s">
        <v>747</v>
      </c>
      <c r="M720" s="95" t="s">
        <v>747</v>
      </c>
      <c r="N720" s="95" t="s">
        <v>11385</v>
      </c>
      <c r="O720" s="95" t="s">
        <v>9972</v>
      </c>
      <c r="P720" s="95"/>
      <c r="Q720" s="95" t="s">
        <v>509</v>
      </c>
      <c r="R720" s="95" t="str">
        <f>IF(L720="R",VLOOKUP(G720,BARRAS!$C$5:$E$233,3,0),IF(L720="L",VLOOKUP(G720,BARRAS!$C$5:$E$233,3,0),""))</f>
        <v/>
      </c>
      <c r="S720" s="95">
        <f t="shared" si="74"/>
        <v>1</v>
      </c>
      <c r="T720" s="95"/>
      <c r="U720" s="95" t="str">
        <f t="shared" si="75"/>
        <v>PMGD</v>
      </c>
      <c r="V720" s="95"/>
      <c r="W720" s="95"/>
      <c r="X720" s="95">
        <v>0</v>
      </c>
      <c r="Y720" s="95">
        <v>0</v>
      </c>
      <c r="Z720" s="95"/>
      <c r="AA720" s="95" t="str">
        <f t="shared" si="73"/>
        <v>CGE</v>
      </c>
    </row>
    <row r="721" spans="1:27" x14ac:dyDescent="0.2">
      <c r="A721" s="19">
        <f t="shared" si="71"/>
        <v>1</v>
      </c>
      <c r="B721" s="95">
        <f t="shared" si="72"/>
        <v>717</v>
      </c>
      <c r="C721" s="28" t="s">
        <v>13254</v>
      </c>
      <c r="D721" s="28" t="s">
        <v>14384</v>
      </c>
      <c r="E721" s="28" t="s">
        <v>13256</v>
      </c>
      <c r="F721" s="182">
        <v>1</v>
      </c>
      <c r="G721" s="95" t="s">
        <v>199</v>
      </c>
      <c r="H721" s="199">
        <f>VLOOKUP(G721,BARRAS!$C$5:$E$553,2,0)</f>
        <v>2069997680152</v>
      </c>
      <c r="I721" s="95">
        <v>0</v>
      </c>
      <c r="J721" s="204">
        <v>0</v>
      </c>
      <c r="K721" s="95">
        <v>0</v>
      </c>
      <c r="L721" s="95" t="s">
        <v>747</v>
      </c>
      <c r="M721" s="95" t="s">
        <v>747</v>
      </c>
      <c r="N721" s="95" t="s">
        <v>14384</v>
      </c>
      <c r="O721" s="95" t="s">
        <v>9972</v>
      </c>
      <c r="P721" s="95"/>
      <c r="Q721" s="95"/>
      <c r="R721" s="95"/>
      <c r="S721" s="95">
        <f t="shared" si="74"/>
        <v>1</v>
      </c>
      <c r="T721" s="95"/>
      <c r="U721" s="95" t="str">
        <f t="shared" si="75"/>
        <v>PMGD</v>
      </c>
      <c r="V721" s="95"/>
      <c r="W721" s="95"/>
      <c r="X721" s="95"/>
      <c r="Y721" s="95"/>
      <c r="Z721" s="95"/>
      <c r="AA721" s="95" t="str">
        <f t="shared" si="73"/>
        <v>CGE</v>
      </c>
    </row>
    <row r="722" spans="1:27" x14ac:dyDescent="0.2">
      <c r="A722" s="19">
        <f t="shared" si="71"/>
        <v>1</v>
      </c>
      <c r="B722" s="95">
        <f t="shared" si="72"/>
        <v>718</v>
      </c>
      <c r="C722" s="28" t="s">
        <v>13255</v>
      </c>
      <c r="D722" s="28" t="s">
        <v>14384</v>
      </c>
      <c r="E722" s="28" t="s">
        <v>13257</v>
      </c>
      <c r="F722" s="182">
        <v>1</v>
      </c>
      <c r="G722" s="95" t="s">
        <v>199</v>
      </c>
      <c r="H722" s="199">
        <f>VLOOKUP(G722,BARRAS!$C$5:$E$553,2,0)</f>
        <v>2069997680152</v>
      </c>
      <c r="I722" s="95">
        <v>0</v>
      </c>
      <c r="J722" s="204">
        <v>0</v>
      </c>
      <c r="K722" s="95">
        <v>0</v>
      </c>
      <c r="L722" s="95" t="s">
        <v>747</v>
      </c>
      <c r="M722" s="95" t="s">
        <v>747</v>
      </c>
      <c r="N722" s="95" t="s">
        <v>14384</v>
      </c>
      <c r="O722" s="95" t="s">
        <v>9972</v>
      </c>
      <c r="P722" s="95"/>
      <c r="Q722" s="95"/>
      <c r="R722" s="95"/>
      <c r="S722" s="95">
        <f t="shared" si="74"/>
        <v>1</v>
      </c>
      <c r="T722" s="28" t="s">
        <v>13257</v>
      </c>
      <c r="U722" s="95" t="str">
        <f t="shared" si="75"/>
        <v>PMGD</v>
      </c>
      <c r="V722" s="95"/>
      <c r="W722" s="95"/>
      <c r="X722" s="95"/>
      <c r="Y722" s="95"/>
      <c r="Z722" s="95"/>
      <c r="AA722" s="95" t="str">
        <f t="shared" si="73"/>
        <v>CGE</v>
      </c>
    </row>
    <row r="723" spans="1:27" x14ac:dyDescent="0.2">
      <c r="A723" s="19">
        <f t="shared" si="71"/>
        <v>1</v>
      </c>
      <c r="B723" s="95">
        <f t="shared" si="72"/>
        <v>719</v>
      </c>
      <c r="C723" s="28" t="s">
        <v>14542</v>
      </c>
      <c r="D723" s="28" t="s">
        <v>14544</v>
      </c>
      <c r="E723" s="28" t="s">
        <v>14545</v>
      </c>
      <c r="F723" s="182">
        <v>1</v>
      </c>
      <c r="G723" s="95" t="s">
        <v>199</v>
      </c>
      <c r="H723" s="199">
        <f>VLOOKUP(G723,BARRAS!$C$5:$E$553,2,0)</f>
        <v>2069997680152</v>
      </c>
      <c r="I723" s="95">
        <v>0</v>
      </c>
      <c r="J723" s="204">
        <v>0</v>
      </c>
      <c r="K723" s="95">
        <v>0</v>
      </c>
      <c r="L723" s="95" t="s">
        <v>747</v>
      </c>
      <c r="M723" s="95" t="s">
        <v>747</v>
      </c>
      <c r="N723" s="28" t="s">
        <v>14544</v>
      </c>
      <c r="O723" s="95" t="s">
        <v>9972</v>
      </c>
      <c r="P723" s="95"/>
      <c r="Q723" s="95"/>
      <c r="R723" s="95"/>
      <c r="S723" s="95">
        <f t="shared" si="74"/>
        <v>1</v>
      </c>
      <c r="T723" s="28"/>
      <c r="U723" s="95" t="str">
        <f t="shared" si="75"/>
        <v>PMGD</v>
      </c>
      <c r="V723" s="95"/>
      <c r="W723" s="95"/>
      <c r="X723" s="95"/>
      <c r="Y723" s="95"/>
      <c r="Z723" s="95"/>
      <c r="AA723" s="95" t="str">
        <f t="shared" si="73"/>
        <v>CGE</v>
      </c>
    </row>
    <row r="724" spans="1:27" x14ac:dyDescent="0.2">
      <c r="A724" s="19">
        <f t="shared" si="71"/>
        <v>1</v>
      </c>
      <c r="B724" s="95">
        <f t="shared" si="72"/>
        <v>720</v>
      </c>
      <c r="C724" s="28" t="s">
        <v>14543</v>
      </c>
      <c r="D724" s="28" t="s">
        <v>14544</v>
      </c>
      <c r="E724" s="28" t="s">
        <v>14546</v>
      </c>
      <c r="F724" s="182">
        <v>1</v>
      </c>
      <c r="G724" s="95" t="s">
        <v>199</v>
      </c>
      <c r="H724" s="199">
        <f>VLOOKUP(G724,BARRAS!$C$5:$E$553,2,0)</f>
        <v>2069997680152</v>
      </c>
      <c r="I724" s="95">
        <v>0</v>
      </c>
      <c r="J724" s="204">
        <v>0</v>
      </c>
      <c r="K724" s="95">
        <v>0</v>
      </c>
      <c r="L724" s="95" t="s">
        <v>747</v>
      </c>
      <c r="M724" s="95" t="s">
        <v>747</v>
      </c>
      <c r="N724" s="28" t="s">
        <v>14544</v>
      </c>
      <c r="O724" s="95" t="s">
        <v>9972</v>
      </c>
      <c r="P724" s="95"/>
      <c r="Q724" s="95"/>
      <c r="R724" s="95"/>
      <c r="S724" s="95">
        <f t="shared" si="74"/>
        <v>1</v>
      </c>
      <c r="T724" s="28"/>
      <c r="U724" s="95" t="str">
        <f t="shared" si="75"/>
        <v>PMGD</v>
      </c>
      <c r="V724" s="95"/>
      <c r="W724" s="95"/>
      <c r="X724" s="95"/>
      <c r="Y724" s="95"/>
      <c r="Z724" s="95"/>
      <c r="AA724" s="95" t="str">
        <f t="shared" si="73"/>
        <v>CGE</v>
      </c>
    </row>
    <row r="725" spans="1:27" x14ac:dyDescent="0.2">
      <c r="A725" s="19">
        <f t="shared" si="71"/>
        <v>1</v>
      </c>
      <c r="B725" s="95">
        <f t="shared" si="72"/>
        <v>721</v>
      </c>
      <c r="C725" s="95" t="s">
        <v>10994</v>
      </c>
      <c r="D725" s="28" t="s">
        <v>8970</v>
      </c>
      <c r="E725" s="95" t="s">
        <v>1870</v>
      </c>
      <c r="F725" s="182">
        <v>1</v>
      </c>
      <c r="G725" s="95" t="s">
        <v>199</v>
      </c>
      <c r="H725" s="199">
        <f>VLOOKUP(G725,BARRAS!$C$5:$E$553,2,0)</f>
        <v>2069997680152</v>
      </c>
      <c r="I725" s="95">
        <v>0</v>
      </c>
      <c r="J725" s="204">
        <v>1</v>
      </c>
      <c r="K725" s="95">
        <v>0</v>
      </c>
      <c r="L725" s="95" t="s">
        <v>489</v>
      </c>
      <c r="M725" s="95" t="s">
        <v>489</v>
      </c>
      <c r="N725" s="95" t="s">
        <v>9178</v>
      </c>
      <c r="O725" s="95"/>
      <c r="P725" s="95" t="s">
        <v>9972</v>
      </c>
      <c r="Q725" s="95" t="s">
        <v>489</v>
      </c>
      <c r="R725" s="95">
        <f>IF(L725="R",VLOOKUP(G725,BARRAS!$C$5:$E$233,3,0),IF(L725="L",VLOOKUP(G725,BARRAS!$C$5:$E$233,3,0),""))</f>
        <v>0</v>
      </c>
      <c r="S725" s="95">
        <f t="shared" si="74"/>
        <v>0</v>
      </c>
      <c r="T725" s="95"/>
      <c r="U725" s="95" t="str">
        <f t="shared" si="75"/>
        <v/>
      </c>
      <c r="V725" s="95">
        <v>0</v>
      </c>
      <c r="W725" s="95"/>
      <c r="X725" s="95">
        <v>0</v>
      </c>
      <c r="Y725" s="95">
        <v>0</v>
      </c>
      <c r="Z725" s="95"/>
      <c r="AA725" s="95" t="str">
        <f t="shared" si="73"/>
        <v>CGE</v>
      </c>
    </row>
    <row r="726" spans="1:27" x14ac:dyDescent="0.2">
      <c r="A726" s="19">
        <f t="shared" si="71"/>
        <v>1</v>
      </c>
      <c r="B726" s="95">
        <f t="shared" si="72"/>
        <v>722</v>
      </c>
      <c r="C726" s="95" t="s">
        <v>10995</v>
      </c>
      <c r="D726" s="28" t="s">
        <v>8971</v>
      </c>
      <c r="E726" s="95" t="s">
        <v>1870</v>
      </c>
      <c r="F726" s="182">
        <v>1</v>
      </c>
      <c r="G726" s="95" t="s">
        <v>199</v>
      </c>
      <c r="H726" s="199">
        <f>VLOOKUP(G726,BARRAS!$C$5:$E$553,2,0)</f>
        <v>2069997680152</v>
      </c>
      <c r="I726" s="95">
        <v>0</v>
      </c>
      <c r="J726" s="204">
        <v>1</v>
      </c>
      <c r="K726" s="95">
        <v>0</v>
      </c>
      <c r="L726" s="95" t="s">
        <v>489</v>
      </c>
      <c r="M726" s="95" t="s">
        <v>489</v>
      </c>
      <c r="N726" s="95" t="s">
        <v>9178</v>
      </c>
      <c r="O726" s="95"/>
      <c r="P726" s="95" t="s">
        <v>9972</v>
      </c>
      <c r="Q726" s="95" t="s">
        <v>489</v>
      </c>
      <c r="R726" s="95">
        <f>IF(L726="R",VLOOKUP(G726,BARRAS!$C$5:$E$233,3,0),IF(L726="L",VLOOKUP(G726,BARRAS!$C$5:$E$233,3,0),""))</f>
        <v>0</v>
      </c>
      <c r="S726" s="95">
        <f t="shared" si="74"/>
        <v>0</v>
      </c>
      <c r="T726" s="95"/>
      <c r="U726" s="95" t="str">
        <f t="shared" si="75"/>
        <v/>
      </c>
      <c r="V726" s="95">
        <v>0</v>
      </c>
      <c r="W726" s="95"/>
      <c r="X726" s="95">
        <v>0</v>
      </c>
      <c r="Y726" s="95">
        <v>0</v>
      </c>
      <c r="Z726" s="95"/>
      <c r="AA726" s="95" t="str">
        <f t="shared" si="73"/>
        <v>CGE</v>
      </c>
    </row>
    <row r="727" spans="1:27" x14ac:dyDescent="0.2">
      <c r="A727" s="19">
        <f t="shared" si="71"/>
        <v>1</v>
      </c>
      <c r="B727" s="95">
        <f t="shared" si="72"/>
        <v>723</v>
      </c>
      <c r="C727" s="95" t="s">
        <v>10996</v>
      </c>
      <c r="D727" s="28" t="s">
        <v>8972</v>
      </c>
      <c r="E727" s="95" t="s">
        <v>1870</v>
      </c>
      <c r="F727" s="182">
        <v>1</v>
      </c>
      <c r="G727" s="95" t="s">
        <v>199</v>
      </c>
      <c r="H727" s="199">
        <f>VLOOKUP(G727,BARRAS!$C$5:$E$553,2,0)</f>
        <v>2069997680152</v>
      </c>
      <c r="I727" s="95">
        <v>0</v>
      </c>
      <c r="J727" s="204">
        <v>1</v>
      </c>
      <c r="K727" s="95">
        <v>0</v>
      </c>
      <c r="L727" s="95" t="s">
        <v>489</v>
      </c>
      <c r="M727" s="95" t="s">
        <v>489</v>
      </c>
      <c r="N727" s="95" t="s">
        <v>9178</v>
      </c>
      <c r="O727" s="95"/>
      <c r="P727" s="95" t="s">
        <v>9972</v>
      </c>
      <c r="Q727" s="95" t="s">
        <v>489</v>
      </c>
      <c r="R727" s="95">
        <f>IF(L727="R",VLOOKUP(G727,BARRAS!$C$5:$E$233,3,0),IF(L727="L",VLOOKUP(G727,BARRAS!$C$5:$E$233,3,0),""))</f>
        <v>0</v>
      </c>
      <c r="S727" s="95">
        <f t="shared" si="74"/>
        <v>0</v>
      </c>
      <c r="T727" s="95"/>
      <c r="U727" s="95" t="str">
        <f t="shared" si="75"/>
        <v/>
      </c>
      <c r="V727" s="95">
        <v>0</v>
      </c>
      <c r="W727" s="95"/>
      <c r="X727" s="95">
        <v>0</v>
      </c>
      <c r="Y727" s="95">
        <v>0</v>
      </c>
      <c r="Z727" s="95"/>
      <c r="AA727" s="95" t="str">
        <f t="shared" si="73"/>
        <v>CGE</v>
      </c>
    </row>
    <row r="728" spans="1:27" x14ac:dyDescent="0.2">
      <c r="A728" s="19">
        <f t="shared" si="71"/>
        <v>1</v>
      </c>
      <c r="B728" s="95">
        <f t="shared" si="72"/>
        <v>724</v>
      </c>
      <c r="C728" s="194" t="s">
        <v>11760</v>
      </c>
      <c r="D728" s="213" t="s">
        <v>12351</v>
      </c>
      <c r="E728" s="194" t="s">
        <v>2479</v>
      </c>
      <c r="F728" s="182">
        <v>0</v>
      </c>
      <c r="G728" s="95" t="s">
        <v>199</v>
      </c>
      <c r="H728" s="199">
        <f>VLOOKUP(G728,BARRAS!$C$5:$E$553,2,0)</f>
        <v>2069997680152</v>
      </c>
      <c r="I728" s="95">
        <v>3662</v>
      </c>
      <c r="J728" s="204">
        <v>0</v>
      </c>
      <c r="K728" s="95">
        <v>2</v>
      </c>
      <c r="L728" s="95" t="s">
        <v>12347</v>
      </c>
      <c r="M728" s="95" t="s">
        <v>12347</v>
      </c>
      <c r="N728" s="95" t="s">
        <v>12352</v>
      </c>
      <c r="O728" s="95"/>
      <c r="P728" s="95"/>
      <c r="Q728" s="95"/>
      <c r="R728" s="95" t="str">
        <f>IF(L728="R",VLOOKUP(G728,BARRAS!$C$5:$E$233,3,0),IF(L728="L",VLOOKUP(G728,BARRAS!$C$5:$E$233,3,0),""))</f>
        <v/>
      </c>
      <c r="S728" s="95">
        <f t="shared" si="74"/>
        <v>0</v>
      </c>
      <c r="T728" s="95"/>
      <c r="U728" s="95" t="str">
        <f t="shared" si="75"/>
        <v/>
      </c>
      <c r="V728" s="95"/>
      <c r="W728" s="95"/>
      <c r="X728" s="95"/>
      <c r="Y728" s="95"/>
      <c r="Z728" s="95"/>
      <c r="AA728" s="95">
        <f t="shared" si="73"/>
        <v>0</v>
      </c>
    </row>
    <row r="729" spans="1:27" x14ac:dyDescent="0.2">
      <c r="A729" s="19">
        <f t="shared" si="71"/>
        <v>1</v>
      </c>
      <c r="B729" s="95">
        <f t="shared" si="72"/>
        <v>725</v>
      </c>
      <c r="C729" s="95" t="s">
        <v>1235</v>
      </c>
      <c r="D729" s="28" t="s">
        <v>12351</v>
      </c>
      <c r="E729" s="95" t="s">
        <v>2471</v>
      </c>
      <c r="F729" s="182">
        <v>0</v>
      </c>
      <c r="G729" s="95" t="s">
        <v>1232</v>
      </c>
      <c r="H729" s="199">
        <f>VLOOKUP(G729,BARRAS!$C$5:$E$553,2,0)</f>
        <v>2069997680662</v>
      </c>
      <c r="I729" s="95">
        <v>3662</v>
      </c>
      <c r="J729" s="204">
        <v>0</v>
      </c>
      <c r="K729" s="95">
        <v>1</v>
      </c>
      <c r="L729" s="95" t="s">
        <v>12347</v>
      </c>
      <c r="M729" s="95" t="s">
        <v>12347</v>
      </c>
      <c r="N729" s="95" t="s">
        <v>12352</v>
      </c>
      <c r="O729" s="95"/>
      <c r="P729" s="95"/>
      <c r="Q729" s="95"/>
      <c r="R729" s="95"/>
      <c r="S729" s="95">
        <f t="shared" si="74"/>
        <v>0</v>
      </c>
      <c r="T729" s="95"/>
      <c r="U729" s="95" t="str">
        <f t="shared" si="75"/>
        <v/>
      </c>
      <c r="V729" s="95"/>
      <c r="W729" s="95"/>
      <c r="X729" s="95"/>
      <c r="Y729" s="95"/>
      <c r="Z729" s="95"/>
      <c r="AA729" s="95">
        <f t="shared" si="73"/>
        <v>0</v>
      </c>
    </row>
    <row r="730" spans="1:27" x14ac:dyDescent="0.2">
      <c r="A730" s="19">
        <f t="shared" si="71"/>
        <v>1</v>
      </c>
      <c r="B730" s="95">
        <f t="shared" si="72"/>
        <v>726</v>
      </c>
      <c r="C730" s="194" t="s">
        <v>1234</v>
      </c>
      <c r="D730" s="213" t="s">
        <v>12351</v>
      </c>
      <c r="E730" s="194" t="s">
        <v>1233</v>
      </c>
      <c r="F730" s="182">
        <v>0</v>
      </c>
      <c r="G730" s="95" t="s">
        <v>1232</v>
      </c>
      <c r="H730" s="199">
        <f>VLOOKUP(G730,BARRAS!$C$5:$E$553,2,0)</f>
        <v>2069997680662</v>
      </c>
      <c r="I730" s="95">
        <v>1699</v>
      </c>
      <c r="J730" s="204">
        <v>0</v>
      </c>
      <c r="K730" s="95">
        <v>2</v>
      </c>
      <c r="L730" s="95" t="s">
        <v>12347</v>
      </c>
      <c r="M730" s="95" t="s">
        <v>12347</v>
      </c>
      <c r="N730" s="95" t="s">
        <v>12352</v>
      </c>
      <c r="O730" s="95"/>
      <c r="P730" s="95"/>
      <c r="Q730" s="95"/>
      <c r="R730" s="95" t="str">
        <f>IF(L730="R",VLOOKUP(G730,BARRAS!$C$5:$E$233,3,0),IF(L730="L",VLOOKUP(G730,BARRAS!$C$5:$E$233,3,0),""))</f>
        <v/>
      </c>
      <c r="S730" s="95">
        <f t="shared" si="74"/>
        <v>0</v>
      </c>
      <c r="T730" s="95"/>
      <c r="U730" s="95" t="str">
        <f t="shared" si="75"/>
        <v/>
      </c>
      <c r="V730" s="95"/>
      <c r="W730" s="95"/>
      <c r="X730" s="95"/>
      <c r="Y730" s="95"/>
      <c r="Z730" s="95"/>
      <c r="AA730" s="95">
        <f t="shared" si="73"/>
        <v>0</v>
      </c>
    </row>
    <row r="731" spans="1:27" x14ac:dyDescent="0.2">
      <c r="A731" s="19">
        <f t="shared" si="71"/>
        <v>1</v>
      </c>
      <c r="B731" s="95">
        <f t="shared" si="72"/>
        <v>727</v>
      </c>
      <c r="C731" s="95" t="s">
        <v>13094</v>
      </c>
      <c r="D731" s="28" t="s">
        <v>545</v>
      </c>
      <c r="E731" s="95" t="s">
        <v>13095</v>
      </c>
      <c r="F731" s="182">
        <v>1</v>
      </c>
      <c r="G731" s="95" t="s">
        <v>730</v>
      </c>
      <c r="H731" s="199">
        <f>VLOOKUP(G731,BARRAS!$C$5:$E$553,2,0)</f>
        <v>2099997580132</v>
      </c>
      <c r="I731" s="95">
        <v>0</v>
      </c>
      <c r="J731" s="204">
        <v>0</v>
      </c>
      <c r="K731" s="95">
        <v>0</v>
      </c>
      <c r="L731" s="95" t="s">
        <v>8423</v>
      </c>
      <c r="M731" s="95" t="s">
        <v>8423</v>
      </c>
      <c r="N731" s="95" t="s">
        <v>545</v>
      </c>
      <c r="O731" s="95" t="s">
        <v>7984</v>
      </c>
      <c r="P731" s="95"/>
      <c r="Q731" s="95"/>
      <c r="R731" s="95"/>
      <c r="S731" s="95">
        <f t="shared" si="74"/>
        <v>0</v>
      </c>
      <c r="T731" s="95"/>
      <c r="U731" s="95" t="str">
        <f t="shared" si="75"/>
        <v/>
      </c>
      <c r="V731" s="95"/>
      <c r="W731" s="95"/>
      <c r="X731" s="95"/>
      <c r="Y731" s="95"/>
      <c r="Z731" s="95"/>
      <c r="AA731" s="95" t="str">
        <f t="shared" si="73"/>
        <v>FRONTEL</v>
      </c>
    </row>
    <row r="732" spans="1:27" x14ac:dyDescent="0.2">
      <c r="A732" s="19">
        <f t="shared" si="71"/>
        <v>1</v>
      </c>
      <c r="B732" s="95">
        <f t="shared" si="72"/>
        <v>728</v>
      </c>
      <c r="C732" s="95" t="s">
        <v>10260</v>
      </c>
      <c r="D732" s="28" t="s">
        <v>8365</v>
      </c>
      <c r="E732" s="95" t="s">
        <v>10263</v>
      </c>
      <c r="F732" s="182">
        <v>1</v>
      </c>
      <c r="G732" s="95" t="s">
        <v>730</v>
      </c>
      <c r="H732" s="199">
        <f>VLOOKUP(G732,BARRAS!$C$5:$E$553,2,0)</f>
        <v>2099997580132</v>
      </c>
      <c r="I732" s="95">
        <v>0</v>
      </c>
      <c r="J732" s="204">
        <v>0</v>
      </c>
      <c r="K732" s="95">
        <v>0</v>
      </c>
      <c r="L732" s="95" t="s">
        <v>8423</v>
      </c>
      <c r="M732" s="95" t="s">
        <v>8423</v>
      </c>
      <c r="N732" s="95" t="s">
        <v>8365</v>
      </c>
      <c r="O732" s="95" t="s">
        <v>7984</v>
      </c>
      <c r="P732" s="95"/>
      <c r="Q732" s="95"/>
      <c r="R732" s="95" t="str">
        <f>IF(L732="R",VLOOKUP(G732,BARRAS!$C$5:$E$233,3,0),IF(L732="L",VLOOKUP(G732,BARRAS!$C$5:$E$233,3,0),""))</f>
        <v/>
      </c>
      <c r="S732" s="95">
        <f t="shared" si="74"/>
        <v>0</v>
      </c>
      <c r="T732" s="95"/>
      <c r="U732" s="95" t="str">
        <f t="shared" si="75"/>
        <v/>
      </c>
      <c r="V732" s="95"/>
      <c r="W732" s="95"/>
      <c r="X732" s="95"/>
      <c r="Y732" s="95"/>
      <c r="Z732" s="95"/>
      <c r="AA732" s="95" t="str">
        <f t="shared" si="73"/>
        <v>FRONTEL</v>
      </c>
    </row>
    <row r="733" spans="1:27" x14ac:dyDescent="0.2">
      <c r="A733" s="19">
        <f t="shared" si="71"/>
        <v>1</v>
      </c>
      <c r="B733" s="95">
        <f t="shared" si="72"/>
        <v>729</v>
      </c>
      <c r="C733" s="95" t="s">
        <v>9817</v>
      </c>
      <c r="D733" s="28" t="s">
        <v>8365</v>
      </c>
      <c r="E733" s="95" t="s">
        <v>9819</v>
      </c>
      <c r="F733" s="182">
        <v>1</v>
      </c>
      <c r="G733" s="95" t="s">
        <v>730</v>
      </c>
      <c r="H733" s="199">
        <f>VLOOKUP(G733,BARRAS!$C$5:$E$553,2,0)</f>
        <v>2099997580132</v>
      </c>
      <c r="I733" s="95">
        <v>0</v>
      </c>
      <c r="J733" s="204">
        <v>0</v>
      </c>
      <c r="K733" s="95">
        <v>0</v>
      </c>
      <c r="L733" s="95" t="s">
        <v>8423</v>
      </c>
      <c r="M733" s="95" t="s">
        <v>8423</v>
      </c>
      <c r="N733" s="95" t="s">
        <v>8365</v>
      </c>
      <c r="O733" s="95" t="s">
        <v>7984</v>
      </c>
      <c r="P733" s="95"/>
      <c r="Q733" s="95"/>
      <c r="R733" s="95" t="str">
        <f>IF(L733="R",VLOOKUP(G733,BARRAS!$C$5:$E$233,3,0),IF(L733="L",VLOOKUP(G733,BARRAS!$C$5:$E$233,3,0),""))</f>
        <v/>
      </c>
      <c r="S733" s="95">
        <f t="shared" si="74"/>
        <v>0</v>
      </c>
      <c r="T733" s="95"/>
      <c r="U733" s="95" t="str">
        <f t="shared" si="75"/>
        <v/>
      </c>
      <c r="V733" s="95"/>
      <c r="W733" s="95"/>
      <c r="X733" s="95"/>
      <c r="Y733" s="95"/>
      <c r="Z733" s="95">
        <v>0</v>
      </c>
      <c r="AA733" s="95" t="str">
        <f t="shared" si="73"/>
        <v>FRONTEL</v>
      </c>
    </row>
    <row r="734" spans="1:27" x14ac:dyDescent="0.2">
      <c r="A734" s="19">
        <f t="shared" si="71"/>
        <v>1</v>
      </c>
      <c r="B734" s="95">
        <f t="shared" si="72"/>
        <v>730</v>
      </c>
      <c r="C734" s="95" t="s">
        <v>10385</v>
      </c>
      <c r="D734" s="28" t="s">
        <v>8365</v>
      </c>
      <c r="E734" s="95" t="s">
        <v>12606</v>
      </c>
      <c r="F734" s="182">
        <v>1</v>
      </c>
      <c r="G734" s="95" t="s">
        <v>730</v>
      </c>
      <c r="H734" s="199">
        <f>VLOOKUP(G734,BARRAS!$C$5:$E$553,2,0)</f>
        <v>2099997580132</v>
      </c>
      <c r="I734" s="95">
        <v>0</v>
      </c>
      <c r="J734" s="204">
        <v>0</v>
      </c>
      <c r="K734" s="95">
        <v>0</v>
      </c>
      <c r="L734" s="95" t="s">
        <v>8423</v>
      </c>
      <c r="M734" s="95" t="s">
        <v>8423</v>
      </c>
      <c r="N734" s="95" t="s">
        <v>8365</v>
      </c>
      <c r="O734" s="95" t="s">
        <v>7984</v>
      </c>
      <c r="P734" s="95"/>
      <c r="Q734" s="95"/>
      <c r="R734" s="95" t="str">
        <f>IF(L734="R",VLOOKUP(G734,BARRAS!$C$5:$E$233,3,0),IF(L734="L",VLOOKUP(G734,BARRAS!$C$5:$E$233,3,0),""))</f>
        <v/>
      </c>
      <c r="S734" s="95">
        <f t="shared" si="74"/>
        <v>0</v>
      </c>
      <c r="T734" s="95"/>
      <c r="U734" s="95" t="str">
        <f t="shared" si="75"/>
        <v/>
      </c>
      <c r="V734" s="95"/>
      <c r="W734" s="95"/>
      <c r="X734" s="95"/>
      <c r="Y734" s="95"/>
      <c r="Z734" s="95"/>
      <c r="AA734" s="95" t="str">
        <f t="shared" si="73"/>
        <v>FRONTEL</v>
      </c>
    </row>
    <row r="735" spans="1:27" x14ac:dyDescent="0.2">
      <c r="A735" s="19">
        <f t="shared" si="71"/>
        <v>1</v>
      </c>
      <c r="B735" s="95">
        <f t="shared" si="72"/>
        <v>731</v>
      </c>
      <c r="C735" s="95" t="s">
        <v>8027</v>
      </c>
      <c r="D735" s="28" t="s">
        <v>7985</v>
      </c>
      <c r="E735" s="95" t="s">
        <v>7984</v>
      </c>
      <c r="F735" s="182">
        <v>1</v>
      </c>
      <c r="G735" s="95" t="s">
        <v>730</v>
      </c>
      <c r="H735" s="199">
        <f>VLOOKUP(G735,BARRAS!$C$5:$E$553,2,0)</f>
        <v>2099997580132</v>
      </c>
      <c r="I735" s="95">
        <v>0</v>
      </c>
      <c r="J735" s="204">
        <v>1</v>
      </c>
      <c r="K735" s="95">
        <v>0</v>
      </c>
      <c r="L735" s="95" t="s">
        <v>489</v>
      </c>
      <c r="M735" s="95" t="s">
        <v>489</v>
      </c>
      <c r="N735" s="95" t="s">
        <v>9178</v>
      </c>
      <c r="O735" s="95"/>
      <c r="P735" s="95" t="s">
        <v>7984</v>
      </c>
      <c r="Q735" s="95" t="str">
        <f>IF(L735="R","R",IF(L735="L","L",""))</f>
        <v>R</v>
      </c>
      <c r="R735" s="95" t="str">
        <f>IF(L735="R",VLOOKUP(G735,BARRAS!$C$5:$E$233,3,0),IF(L735="L",VLOOKUP(G735,BARRAS!$C$5:$E$233,3,0),""))</f>
        <v/>
      </c>
      <c r="S735" s="95">
        <f t="shared" si="74"/>
        <v>0</v>
      </c>
      <c r="T735" s="95"/>
      <c r="U735" s="95" t="str">
        <f t="shared" si="75"/>
        <v/>
      </c>
      <c r="V735" s="95">
        <v>0</v>
      </c>
      <c r="W735" s="95"/>
      <c r="X735" s="95"/>
      <c r="Y735" s="95" t="str">
        <f>+IF(P735="","No","Sí")</f>
        <v>Sí</v>
      </c>
      <c r="Z735" s="95">
        <v>0</v>
      </c>
      <c r="AA735" s="95" t="str">
        <f t="shared" si="73"/>
        <v>FRONTEL</v>
      </c>
    </row>
    <row r="736" spans="1:27" x14ac:dyDescent="0.2">
      <c r="A736" s="19">
        <f t="shared" si="71"/>
        <v>1</v>
      </c>
      <c r="B736" s="95">
        <f t="shared" si="72"/>
        <v>732</v>
      </c>
      <c r="C736" s="95" t="s">
        <v>8028</v>
      </c>
      <c r="D736" s="28" t="s">
        <v>7986</v>
      </c>
      <c r="E736" s="95" t="s">
        <v>7984</v>
      </c>
      <c r="F736" s="182">
        <v>1</v>
      </c>
      <c r="G736" s="95" t="s">
        <v>730</v>
      </c>
      <c r="H736" s="199">
        <f>VLOOKUP(G736,BARRAS!$C$5:$E$553,2,0)</f>
        <v>2099997580132</v>
      </c>
      <c r="I736" s="95">
        <v>0</v>
      </c>
      <c r="J736" s="204">
        <v>1</v>
      </c>
      <c r="K736" s="95">
        <v>0</v>
      </c>
      <c r="L736" s="95" t="s">
        <v>489</v>
      </c>
      <c r="M736" s="95" t="s">
        <v>489</v>
      </c>
      <c r="N736" s="95" t="s">
        <v>9178</v>
      </c>
      <c r="O736" s="95"/>
      <c r="P736" s="95" t="s">
        <v>7984</v>
      </c>
      <c r="Q736" s="95" t="str">
        <f>IF(L736="R","R",IF(L736="L","L",""))</f>
        <v>R</v>
      </c>
      <c r="R736" s="95" t="str">
        <f>IF(L736="R",VLOOKUP(G736,BARRAS!$C$5:$E$233,3,0),IF(L736="L",VLOOKUP(G736,BARRAS!$C$5:$E$233,3,0),""))</f>
        <v/>
      </c>
      <c r="S736" s="95">
        <f t="shared" si="74"/>
        <v>0</v>
      </c>
      <c r="T736" s="95"/>
      <c r="U736" s="95" t="str">
        <f t="shared" si="75"/>
        <v/>
      </c>
      <c r="V736" s="95">
        <v>0</v>
      </c>
      <c r="W736" s="95"/>
      <c r="X736" s="95"/>
      <c r="Y736" s="95" t="str">
        <f>+IF(P736="","No","Sí")</f>
        <v>Sí</v>
      </c>
      <c r="Z736" s="95">
        <v>0</v>
      </c>
      <c r="AA736" s="95" t="str">
        <f t="shared" si="73"/>
        <v>FRONTEL</v>
      </c>
    </row>
    <row r="737" spans="1:27" x14ac:dyDescent="0.2">
      <c r="A737" s="19">
        <f t="shared" si="71"/>
        <v>1</v>
      </c>
      <c r="B737" s="95">
        <f t="shared" si="72"/>
        <v>733</v>
      </c>
      <c r="C737" s="95" t="s">
        <v>8029</v>
      </c>
      <c r="D737" s="28" t="s">
        <v>7987</v>
      </c>
      <c r="E737" s="95" t="s">
        <v>7984</v>
      </c>
      <c r="F737" s="182">
        <v>1</v>
      </c>
      <c r="G737" s="95" t="s">
        <v>730</v>
      </c>
      <c r="H737" s="199">
        <f>VLOOKUP(G737,BARRAS!$C$5:$E$553,2,0)</f>
        <v>2099997580132</v>
      </c>
      <c r="I737" s="95">
        <v>0</v>
      </c>
      <c r="J737" s="204">
        <v>1</v>
      </c>
      <c r="K737" s="95">
        <v>0</v>
      </c>
      <c r="L737" s="95" t="s">
        <v>489</v>
      </c>
      <c r="M737" s="95" t="s">
        <v>489</v>
      </c>
      <c r="N737" s="95" t="s">
        <v>9178</v>
      </c>
      <c r="O737" s="95"/>
      <c r="P737" s="95" t="s">
        <v>7984</v>
      </c>
      <c r="Q737" s="95" t="str">
        <f>IF(L737="R","R",IF(L737="L","L",""))</f>
        <v>R</v>
      </c>
      <c r="R737" s="95" t="str">
        <f>IF(L737="R",VLOOKUP(G737,BARRAS!$C$5:$E$233,3,0),IF(L737="L",VLOOKUP(G737,BARRAS!$C$5:$E$233,3,0),""))</f>
        <v/>
      </c>
      <c r="S737" s="95">
        <f t="shared" si="74"/>
        <v>0</v>
      </c>
      <c r="T737" s="95"/>
      <c r="U737" s="95" t="str">
        <f t="shared" si="75"/>
        <v/>
      </c>
      <c r="V737" s="95">
        <v>0</v>
      </c>
      <c r="W737" s="95"/>
      <c r="X737" s="95"/>
      <c r="Y737" s="95" t="str">
        <f>+IF(P737="","No","Sí")</f>
        <v>Sí</v>
      </c>
      <c r="Z737" s="95">
        <v>0</v>
      </c>
      <c r="AA737" s="95" t="str">
        <f t="shared" si="73"/>
        <v>FRONTEL</v>
      </c>
    </row>
    <row r="738" spans="1:27" x14ac:dyDescent="0.2">
      <c r="A738" s="19">
        <f t="shared" si="71"/>
        <v>1</v>
      </c>
      <c r="B738" s="95">
        <f t="shared" si="72"/>
        <v>734</v>
      </c>
      <c r="C738" s="194" t="s">
        <v>11894</v>
      </c>
      <c r="D738" s="213" t="s">
        <v>1304</v>
      </c>
      <c r="E738" s="194" t="s">
        <v>1403</v>
      </c>
      <c r="F738" s="182">
        <v>1</v>
      </c>
      <c r="G738" s="95" t="s">
        <v>730</v>
      </c>
      <c r="H738" s="199">
        <f>VLOOKUP(G738,BARRAS!$C$5:$E$553,2,0)</f>
        <v>2099997580132</v>
      </c>
      <c r="I738" s="95">
        <v>0</v>
      </c>
      <c r="J738" s="204">
        <v>0</v>
      </c>
      <c r="K738" s="95">
        <v>0</v>
      </c>
      <c r="L738" s="95" t="s">
        <v>492</v>
      </c>
      <c r="M738" s="95" t="s">
        <v>492</v>
      </c>
      <c r="N738" s="95" t="s">
        <v>12352</v>
      </c>
      <c r="O738" s="95"/>
      <c r="P738" s="95"/>
      <c r="Q738" s="95"/>
      <c r="R738" s="95" t="str">
        <f>IF(L738="R",VLOOKUP(G738,BARRAS!$C$5:$E$233,3,0),IF(L738="L",VLOOKUP(G738,BARRAS!$C$5:$E$233,3,0),""))</f>
        <v/>
      </c>
      <c r="S738" s="95">
        <f t="shared" si="74"/>
        <v>0</v>
      </c>
      <c r="T738" s="95"/>
      <c r="U738" s="95" t="str">
        <f t="shared" si="75"/>
        <v/>
      </c>
      <c r="V738" s="95"/>
      <c r="W738" s="95"/>
      <c r="X738" s="95"/>
      <c r="Y738" s="95"/>
      <c r="Z738" s="95"/>
      <c r="AA738" s="95">
        <f t="shared" si="73"/>
        <v>0</v>
      </c>
    </row>
    <row r="739" spans="1:27" x14ac:dyDescent="0.2">
      <c r="A739" s="19">
        <f t="shared" si="71"/>
        <v>1</v>
      </c>
      <c r="B739" s="95">
        <f t="shared" si="72"/>
        <v>735</v>
      </c>
      <c r="C739" s="95" t="s">
        <v>8998</v>
      </c>
      <c r="D739" s="28" t="s">
        <v>8808</v>
      </c>
      <c r="E739" s="95" t="s">
        <v>9049</v>
      </c>
      <c r="F739" s="182">
        <v>1</v>
      </c>
      <c r="G739" s="95" t="s">
        <v>201</v>
      </c>
      <c r="H739" s="199">
        <f>VLOOKUP(G739,BARRAS!$C$5:$E$553,2,0)</f>
        <v>2089997530132</v>
      </c>
      <c r="I739" s="95">
        <v>0</v>
      </c>
      <c r="J739" s="204">
        <v>0</v>
      </c>
      <c r="K739" s="95">
        <v>0</v>
      </c>
      <c r="L739" s="95" t="s">
        <v>8423</v>
      </c>
      <c r="M739" s="95" t="s">
        <v>8423</v>
      </c>
      <c r="N739" s="95" t="s">
        <v>8808</v>
      </c>
      <c r="O739" s="95" t="s">
        <v>9972</v>
      </c>
      <c r="P739" s="95"/>
      <c r="Q739" s="95" t="s">
        <v>509</v>
      </c>
      <c r="R739" s="95" t="str">
        <f>IF(L739="R",VLOOKUP(G739,BARRAS!$C$5:$E$233,3,0),IF(L739="L",VLOOKUP(G739,BARRAS!$C$5:$E$233,3,0),""))</f>
        <v/>
      </c>
      <c r="S739" s="95">
        <f t="shared" si="74"/>
        <v>0</v>
      </c>
      <c r="T739" s="95"/>
      <c r="U739" s="95" t="str">
        <f t="shared" si="75"/>
        <v/>
      </c>
      <c r="V739" s="95"/>
      <c r="W739" s="95"/>
      <c r="X739" s="95">
        <v>0</v>
      </c>
      <c r="Y739" s="95"/>
      <c r="Z739" s="95"/>
      <c r="AA739" s="95" t="str">
        <f t="shared" si="73"/>
        <v>CGE</v>
      </c>
    </row>
    <row r="740" spans="1:27" x14ac:dyDescent="0.2">
      <c r="A740" s="19">
        <f t="shared" si="71"/>
        <v>1</v>
      </c>
      <c r="B740" s="95">
        <f t="shared" si="72"/>
        <v>736</v>
      </c>
      <c r="C740" s="95" t="s">
        <v>8999</v>
      </c>
      <c r="D740" s="28" t="s">
        <v>8808</v>
      </c>
      <c r="E740" s="95" t="s">
        <v>9049</v>
      </c>
      <c r="F740" s="182">
        <v>1</v>
      </c>
      <c r="G740" s="95" t="s">
        <v>201</v>
      </c>
      <c r="H740" s="199">
        <f>VLOOKUP(G740,BARRAS!$C$5:$E$553,2,0)</f>
        <v>2089997530132</v>
      </c>
      <c r="I740" s="95">
        <v>0</v>
      </c>
      <c r="J740" s="204">
        <v>0</v>
      </c>
      <c r="K740" s="95">
        <v>0</v>
      </c>
      <c r="L740" s="95" t="s">
        <v>8423</v>
      </c>
      <c r="M740" s="95" t="s">
        <v>8423</v>
      </c>
      <c r="N740" s="95" t="s">
        <v>8808</v>
      </c>
      <c r="O740" s="95" t="s">
        <v>9972</v>
      </c>
      <c r="P740" s="95"/>
      <c r="Q740" s="95" t="s">
        <v>509</v>
      </c>
      <c r="R740" s="95" t="str">
        <f>IF(L740="R",VLOOKUP(G740,BARRAS!$C$5:$E$233,3,0),IF(L740="L",VLOOKUP(G740,BARRAS!$C$5:$E$233,3,0),""))</f>
        <v/>
      </c>
      <c r="S740" s="95">
        <f t="shared" si="74"/>
        <v>0</v>
      </c>
      <c r="T740" s="95"/>
      <c r="U740" s="95" t="str">
        <f t="shared" si="75"/>
        <v/>
      </c>
      <c r="V740" s="95"/>
      <c r="W740" s="95"/>
      <c r="X740" s="95">
        <v>0</v>
      </c>
      <c r="Y740" s="95"/>
      <c r="Z740" s="95"/>
      <c r="AA740" s="95" t="str">
        <f t="shared" si="73"/>
        <v>CGE</v>
      </c>
    </row>
    <row r="741" spans="1:27" x14ac:dyDescent="0.2">
      <c r="A741" s="19">
        <f t="shared" si="71"/>
        <v>1</v>
      </c>
      <c r="B741" s="95">
        <f t="shared" si="72"/>
        <v>737</v>
      </c>
      <c r="C741" s="95" t="s">
        <v>9000</v>
      </c>
      <c r="D741" s="28" t="s">
        <v>8808</v>
      </c>
      <c r="E741" s="95" t="s">
        <v>9049</v>
      </c>
      <c r="F741" s="182">
        <v>1</v>
      </c>
      <c r="G741" s="95" t="s">
        <v>201</v>
      </c>
      <c r="H741" s="199">
        <f>VLOOKUP(G741,BARRAS!$C$5:$E$553,2,0)</f>
        <v>2089997530132</v>
      </c>
      <c r="I741" s="95">
        <v>0</v>
      </c>
      <c r="J741" s="204">
        <v>0</v>
      </c>
      <c r="K741" s="95">
        <v>0</v>
      </c>
      <c r="L741" s="95" t="s">
        <v>8423</v>
      </c>
      <c r="M741" s="95" t="s">
        <v>8423</v>
      </c>
      <c r="N741" s="95" t="s">
        <v>8808</v>
      </c>
      <c r="O741" s="95" t="s">
        <v>9972</v>
      </c>
      <c r="P741" s="95"/>
      <c r="Q741" s="95" t="s">
        <v>509</v>
      </c>
      <c r="R741" s="95" t="str">
        <f>IF(L741="R",VLOOKUP(G741,BARRAS!$C$5:$E$233,3,0),IF(L741="L",VLOOKUP(G741,BARRAS!$C$5:$E$233,3,0),""))</f>
        <v/>
      </c>
      <c r="S741" s="95">
        <f t="shared" si="74"/>
        <v>0</v>
      </c>
      <c r="T741" s="95"/>
      <c r="U741" s="95" t="str">
        <f t="shared" si="75"/>
        <v/>
      </c>
      <c r="V741" s="95"/>
      <c r="W741" s="95"/>
      <c r="X741" s="95">
        <v>0</v>
      </c>
      <c r="Y741" s="95"/>
      <c r="Z741" s="95"/>
      <c r="AA741" s="95" t="str">
        <f t="shared" si="73"/>
        <v>CGE</v>
      </c>
    </row>
    <row r="742" spans="1:27" x14ac:dyDescent="0.2">
      <c r="A742" s="19">
        <f t="shared" si="71"/>
        <v>1</v>
      </c>
      <c r="B742" s="95">
        <f t="shared" si="72"/>
        <v>738</v>
      </c>
      <c r="C742" s="95" t="s">
        <v>9918</v>
      </c>
      <c r="D742" s="28" t="s">
        <v>543</v>
      </c>
      <c r="E742" s="95" t="s">
        <v>10152</v>
      </c>
      <c r="F742" s="182">
        <v>1</v>
      </c>
      <c r="G742" s="95" t="s">
        <v>201</v>
      </c>
      <c r="H742" s="199">
        <f>VLOOKUP(G742,BARRAS!$C$5:$E$553,2,0)</f>
        <v>2089997530132</v>
      </c>
      <c r="I742" s="95">
        <v>0</v>
      </c>
      <c r="J742" s="204">
        <v>0</v>
      </c>
      <c r="K742" s="95">
        <v>0</v>
      </c>
      <c r="L742" s="95" t="s">
        <v>8423</v>
      </c>
      <c r="M742" s="95" t="s">
        <v>8423</v>
      </c>
      <c r="N742" s="95" t="s">
        <v>543</v>
      </c>
      <c r="O742" s="95" t="s">
        <v>9972</v>
      </c>
      <c r="P742" s="95"/>
      <c r="Q742" s="95" t="s">
        <v>509</v>
      </c>
      <c r="R742" s="95" t="str">
        <f>IF(L742="R",VLOOKUP(G742,BARRAS!$C$5:$E$233,3,0),IF(L742="L",VLOOKUP(G742,BARRAS!$C$5:$E$233,3,0),""))</f>
        <v/>
      </c>
      <c r="S742" s="95">
        <f t="shared" si="74"/>
        <v>0</v>
      </c>
      <c r="T742" s="95"/>
      <c r="U742" s="95" t="str">
        <f t="shared" si="75"/>
        <v/>
      </c>
      <c r="V742" s="95"/>
      <c r="W742" s="95"/>
      <c r="X742" s="95"/>
      <c r="Y742" s="95"/>
      <c r="Z742" s="95"/>
      <c r="AA742" s="95" t="str">
        <f t="shared" si="73"/>
        <v>CGE</v>
      </c>
    </row>
    <row r="743" spans="1:27" x14ac:dyDescent="0.2">
      <c r="A743" s="19">
        <f t="shared" si="71"/>
        <v>1</v>
      </c>
      <c r="B743" s="95">
        <f t="shared" si="72"/>
        <v>739</v>
      </c>
      <c r="C743" s="95" t="s">
        <v>12662</v>
      </c>
      <c r="D743" s="28" t="s">
        <v>8365</v>
      </c>
      <c r="E743" s="95" t="s">
        <v>10134</v>
      </c>
      <c r="F743" s="182">
        <v>1</v>
      </c>
      <c r="G743" s="95" t="s">
        <v>201</v>
      </c>
      <c r="H743" s="199">
        <f>VLOOKUP(G743,BARRAS!$C$5:$E$553,2,0)</f>
        <v>2089997530132</v>
      </c>
      <c r="I743" s="95">
        <v>0</v>
      </c>
      <c r="J743" s="204">
        <v>0</v>
      </c>
      <c r="K743" s="95">
        <v>0</v>
      </c>
      <c r="L743" s="95" t="s">
        <v>8423</v>
      </c>
      <c r="M743" s="95" t="s">
        <v>8423</v>
      </c>
      <c r="N743" s="28" t="s">
        <v>8365</v>
      </c>
      <c r="O743" s="28" t="s">
        <v>9972</v>
      </c>
      <c r="P743" s="95"/>
      <c r="Q743" s="95" t="s">
        <v>509</v>
      </c>
      <c r="R743" s="95" t="str">
        <f>IF(L743="R",VLOOKUP(G743,BARRAS!$C$5:$E$233,3,0),IF(L743="L",VLOOKUP(G743,BARRAS!$C$5:$E$233,3,0),""))</f>
        <v/>
      </c>
      <c r="S743" s="95">
        <f t="shared" si="74"/>
        <v>0</v>
      </c>
      <c r="T743" s="95"/>
      <c r="U743" s="95" t="str">
        <f t="shared" si="75"/>
        <v/>
      </c>
      <c r="V743" s="95"/>
      <c r="W743" s="95"/>
      <c r="X743" s="95"/>
      <c r="Y743" s="95"/>
      <c r="Z743" s="95"/>
      <c r="AA743" s="95" t="str">
        <f t="shared" si="73"/>
        <v>CGE</v>
      </c>
    </row>
    <row r="744" spans="1:27" x14ac:dyDescent="0.2">
      <c r="A744" s="19">
        <f t="shared" si="71"/>
        <v>1</v>
      </c>
      <c r="B744" s="95">
        <f t="shared" si="72"/>
        <v>740</v>
      </c>
      <c r="C744" s="95" t="s">
        <v>10648</v>
      </c>
      <c r="D744" s="28" t="s">
        <v>9079</v>
      </c>
      <c r="E744" s="95" t="s">
        <v>10649</v>
      </c>
      <c r="F744" s="182">
        <v>1</v>
      </c>
      <c r="G744" s="95" t="s">
        <v>201</v>
      </c>
      <c r="H744" s="199">
        <f>VLOOKUP(G744,BARRAS!$C$5:$E$553,2,0)</f>
        <v>2089997530132</v>
      </c>
      <c r="I744" s="95">
        <v>0</v>
      </c>
      <c r="J744" s="204">
        <v>0</v>
      </c>
      <c r="K744" s="95">
        <v>0</v>
      </c>
      <c r="L744" s="95" t="s">
        <v>8423</v>
      </c>
      <c r="M744" s="95" t="s">
        <v>8423</v>
      </c>
      <c r="N744" s="95" t="s">
        <v>9079</v>
      </c>
      <c r="O744" s="95" t="s">
        <v>9972</v>
      </c>
      <c r="P744" s="95"/>
      <c r="Q744" s="95"/>
      <c r="R744" s="95" t="str">
        <f>IF(L744="R",VLOOKUP(G744,BARRAS!$C$5:$E$233,3,0),IF(L744="L",VLOOKUP(G744,BARRAS!$C$5:$E$233,3,0),""))</f>
        <v/>
      </c>
      <c r="S744" s="95">
        <f t="shared" si="74"/>
        <v>0</v>
      </c>
      <c r="T744" s="95"/>
      <c r="U744" s="95" t="str">
        <f t="shared" si="75"/>
        <v/>
      </c>
      <c r="V744" s="95"/>
      <c r="W744" s="95"/>
      <c r="X744" s="95"/>
      <c r="Y744" s="95"/>
      <c r="Z744" s="95"/>
      <c r="AA744" s="95" t="str">
        <f t="shared" si="73"/>
        <v>CGE</v>
      </c>
    </row>
    <row r="745" spans="1:27" x14ac:dyDescent="0.2">
      <c r="A745" s="19">
        <f t="shared" si="71"/>
        <v>1</v>
      </c>
      <c r="B745" s="95">
        <f t="shared" si="72"/>
        <v>741</v>
      </c>
      <c r="C745" s="95" t="s">
        <v>10623</v>
      </c>
      <c r="D745" s="28" t="s">
        <v>9079</v>
      </c>
      <c r="E745" s="95" t="s">
        <v>10625</v>
      </c>
      <c r="F745" s="182">
        <v>1</v>
      </c>
      <c r="G745" s="95" t="s">
        <v>201</v>
      </c>
      <c r="H745" s="199">
        <f>VLOOKUP(G745,BARRAS!$C$5:$E$553,2,0)</f>
        <v>2089997530132</v>
      </c>
      <c r="I745" s="95">
        <v>0</v>
      </c>
      <c r="J745" s="204">
        <v>0</v>
      </c>
      <c r="K745" s="95">
        <v>0</v>
      </c>
      <c r="L745" s="95" t="s">
        <v>8423</v>
      </c>
      <c r="M745" s="95" t="s">
        <v>8423</v>
      </c>
      <c r="N745" s="95" t="s">
        <v>9079</v>
      </c>
      <c r="O745" s="95" t="s">
        <v>9972</v>
      </c>
      <c r="P745" s="95"/>
      <c r="Q745" s="95"/>
      <c r="R745" s="95" t="str">
        <f>IF(L745="R",VLOOKUP(G745,BARRAS!$C$5:$E$233,3,0),IF(L745="L",VLOOKUP(G745,BARRAS!$C$5:$E$233,3,0),""))</f>
        <v/>
      </c>
      <c r="S745" s="95">
        <f t="shared" si="74"/>
        <v>0</v>
      </c>
      <c r="T745" s="95"/>
      <c r="U745" s="95" t="str">
        <f t="shared" si="75"/>
        <v/>
      </c>
      <c r="V745" s="95"/>
      <c r="W745" s="95"/>
      <c r="X745" s="95"/>
      <c r="Y745" s="95"/>
      <c r="Z745" s="95"/>
      <c r="AA745" s="95" t="str">
        <f t="shared" si="73"/>
        <v>CGE</v>
      </c>
    </row>
    <row r="746" spans="1:27" x14ac:dyDescent="0.2">
      <c r="A746" s="19">
        <f t="shared" si="71"/>
        <v>1</v>
      </c>
      <c r="B746" s="95">
        <f t="shared" si="72"/>
        <v>742</v>
      </c>
      <c r="C746" s="95" t="s">
        <v>9677</v>
      </c>
      <c r="D746" s="28" t="s">
        <v>8365</v>
      </c>
      <c r="E746" s="95" t="s">
        <v>10131</v>
      </c>
      <c r="F746" s="182">
        <v>1</v>
      </c>
      <c r="G746" s="95" t="s">
        <v>201</v>
      </c>
      <c r="H746" s="199">
        <f>VLOOKUP(G746,BARRAS!$C$5:$E$553,2,0)</f>
        <v>2089997530132</v>
      </c>
      <c r="I746" s="95">
        <v>0</v>
      </c>
      <c r="J746" s="204">
        <v>0</v>
      </c>
      <c r="K746" s="95">
        <v>0</v>
      </c>
      <c r="L746" s="95" t="s">
        <v>8423</v>
      </c>
      <c r="M746" s="95" t="s">
        <v>8423</v>
      </c>
      <c r="N746" s="95" t="s">
        <v>8365</v>
      </c>
      <c r="O746" s="95" t="s">
        <v>9972</v>
      </c>
      <c r="P746" s="95"/>
      <c r="Q746" s="95" t="s">
        <v>509</v>
      </c>
      <c r="R746" s="95" t="str">
        <f>IF(L746="R",VLOOKUP(G746,BARRAS!$C$5:$E$233,3,0),IF(L746="L",VLOOKUP(G746,BARRAS!$C$5:$E$233,3,0),""))</f>
        <v/>
      </c>
      <c r="S746" s="95">
        <f t="shared" si="74"/>
        <v>0</v>
      </c>
      <c r="T746" s="95"/>
      <c r="U746" s="95" t="str">
        <f t="shared" si="75"/>
        <v/>
      </c>
      <c r="V746" s="95"/>
      <c r="W746" s="95"/>
      <c r="X746" s="95"/>
      <c r="Y746" s="95"/>
      <c r="Z746" s="95"/>
      <c r="AA746" s="95" t="str">
        <f t="shared" si="73"/>
        <v>CGE</v>
      </c>
    </row>
    <row r="747" spans="1:27" x14ac:dyDescent="0.2">
      <c r="A747" s="19">
        <f t="shared" si="71"/>
        <v>1</v>
      </c>
      <c r="B747" s="95">
        <f t="shared" si="72"/>
        <v>743</v>
      </c>
      <c r="C747" s="95" t="s">
        <v>9145</v>
      </c>
      <c r="D747" s="28" t="s">
        <v>8808</v>
      </c>
      <c r="E747" s="95" t="s">
        <v>9146</v>
      </c>
      <c r="F747" s="182">
        <v>1</v>
      </c>
      <c r="G747" s="95" t="s">
        <v>201</v>
      </c>
      <c r="H747" s="199">
        <f>VLOOKUP(G747,BARRAS!$C$5:$E$553,2,0)</f>
        <v>2089997530132</v>
      </c>
      <c r="I747" s="95">
        <v>0</v>
      </c>
      <c r="J747" s="204">
        <v>0</v>
      </c>
      <c r="K747" s="95">
        <v>0</v>
      </c>
      <c r="L747" s="95" t="s">
        <v>8423</v>
      </c>
      <c r="M747" s="95" t="s">
        <v>8423</v>
      </c>
      <c r="N747" s="95" t="s">
        <v>8808</v>
      </c>
      <c r="O747" s="95" t="s">
        <v>9972</v>
      </c>
      <c r="P747" s="95"/>
      <c r="Q747" s="95" t="s">
        <v>509</v>
      </c>
      <c r="R747" s="95" t="str">
        <f>IF(L747="R",VLOOKUP(G747,BARRAS!$C$5:$E$233,3,0),IF(L747="L",VLOOKUP(G747,BARRAS!$C$5:$E$233,3,0),""))</f>
        <v/>
      </c>
      <c r="S747" s="95">
        <f t="shared" si="74"/>
        <v>0</v>
      </c>
      <c r="T747" s="95"/>
      <c r="U747" s="95" t="str">
        <f t="shared" si="75"/>
        <v/>
      </c>
      <c r="V747" s="95"/>
      <c r="W747" s="95"/>
      <c r="X747" s="95">
        <v>0</v>
      </c>
      <c r="Y747" s="95"/>
      <c r="Z747" s="95"/>
      <c r="AA747" s="95" t="str">
        <f t="shared" si="73"/>
        <v>CGE</v>
      </c>
    </row>
    <row r="748" spans="1:27" x14ac:dyDescent="0.2">
      <c r="A748" s="19">
        <f t="shared" si="71"/>
        <v>1</v>
      </c>
      <c r="B748" s="95">
        <f t="shared" si="72"/>
        <v>744</v>
      </c>
      <c r="C748" s="95" t="s">
        <v>8580</v>
      </c>
      <c r="D748" s="28" t="s">
        <v>8365</v>
      </c>
      <c r="E748" s="95" t="s">
        <v>10314</v>
      </c>
      <c r="F748" s="182">
        <v>1</v>
      </c>
      <c r="G748" s="95" t="s">
        <v>201</v>
      </c>
      <c r="H748" s="199">
        <f>VLOOKUP(G748,BARRAS!$C$5:$E$553,2,0)</f>
        <v>2089997530132</v>
      </c>
      <c r="I748" s="95">
        <v>0</v>
      </c>
      <c r="J748" s="204">
        <v>0</v>
      </c>
      <c r="K748" s="95">
        <v>0</v>
      </c>
      <c r="L748" s="95" t="s">
        <v>8423</v>
      </c>
      <c r="M748" s="95" t="s">
        <v>8423</v>
      </c>
      <c r="N748" s="95" t="s">
        <v>8365</v>
      </c>
      <c r="O748" s="95" t="s">
        <v>9972</v>
      </c>
      <c r="P748" s="95"/>
      <c r="Q748" s="95" t="s">
        <v>509</v>
      </c>
      <c r="R748" s="95" t="str">
        <f>IF(L748="R",VLOOKUP(G748,BARRAS!$C$5:$E$233,3,0),IF(L748="L",VLOOKUP(G748,BARRAS!$C$5:$E$233,3,0),""))</f>
        <v/>
      </c>
      <c r="S748" s="95">
        <f t="shared" si="74"/>
        <v>0</v>
      </c>
      <c r="T748" s="95"/>
      <c r="U748" s="95" t="str">
        <f t="shared" si="75"/>
        <v/>
      </c>
      <c r="V748" s="95"/>
      <c r="W748" s="95"/>
      <c r="X748" s="95">
        <v>0</v>
      </c>
      <c r="Y748" s="95"/>
      <c r="Z748" s="95"/>
      <c r="AA748" s="95" t="str">
        <f t="shared" si="73"/>
        <v>CGE</v>
      </c>
    </row>
    <row r="749" spans="1:27" x14ac:dyDescent="0.2">
      <c r="A749" s="19">
        <f t="shared" si="71"/>
        <v>1</v>
      </c>
      <c r="B749" s="95">
        <f t="shared" si="72"/>
        <v>745</v>
      </c>
      <c r="C749" s="95" t="s">
        <v>9256</v>
      </c>
      <c r="D749" s="28" t="s">
        <v>543</v>
      </c>
      <c r="E749" s="95" t="s">
        <v>12607</v>
      </c>
      <c r="F749" s="182">
        <v>1</v>
      </c>
      <c r="G749" s="95" t="s">
        <v>201</v>
      </c>
      <c r="H749" s="199">
        <f>VLOOKUP(G749,BARRAS!$C$5:$E$553,2,0)</f>
        <v>2089997530132</v>
      </c>
      <c r="I749" s="95">
        <v>0</v>
      </c>
      <c r="J749" s="204">
        <v>0</v>
      </c>
      <c r="K749" s="95">
        <v>0</v>
      </c>
      <c r="L749" s="95" t="s">
        <v>8423</v>
      </c>
      <c r="M749" s="95" t="s">
        <v>8423</v>
      </c>
      <c r="N749" s="95" t="s">
        <v>543</v>
      </c>
      <c r="O749" s="95" t="s">
        <v>9972</v>
      </c>
      <c r="P749" s="95"/>
      <c r="Q749" s="95" t="s">
        <v>509</v>
      </c>
      <c r="R749" s="95" t="str">
        <f>IF(L749="R",VLOOKUP(G749,BARRAS!$C$5:$E$233,3,0),IF(L749="L",VLOOKUP(G749,BARRAS!$C$5:$E$233,3,0),""))</f>
        <v/>
      </c>
      <c r="S749" s="95">
        <f t="shared" si="74"/>
        <v>0</v>
      </c>
      <c r="T749" s="95"/>
      <c r="U749" s="95" t="str">
        <f t="shared" si="75"/>
        <v/>
      </c>
      <c r="V749" s="95"/>
      <c r="W749" s="95"/>
      <c r="X749" s="95">
        <v>0</v>
      </c>
      <c r="Y749" s="95"/>
      <c r="Z749" s="95"/>
      <c r="AA749" s="95" t="str">
        <f t="shared" si="73"/>
        <v>CGE</v>
      </c>
    </row>
    <row r="750" spans="1:27" x14ac:dyDescent="0.2">
      <c r="A750" s="19">
        <f t="shared" si="71"/>
        <v>1</v>
      </c>
      <c r="B750" s="95">
        <f t="shared" si="72"/>
        <v>746</v>
      </c>
      <c r="C750" s="95" t="s">
        <v>9257</v>
      </c>
      <c r="D750" s="28" t="s">
        <v>543</v>
      </c>
      <c r="E750" s="95" t="s">
        <v>12607</v>
      </c>
      <c r="F750" s="182">
        <v>1</v>
      </c>
      <c r="G750" s="95" t="s">
        <v>201</v>
      </c>
      <c r="H750" s="199">
        <f>VLOOKUP(G750,BARRAS!$C$5:$E$553,2,0)</f>
        <v>2089997530132</v>
      </c>
      <c r="I750" s="95">
        <v>0</v>
      </c>
      <c r="J750" s="204">
        <v>0</v>
      </c>
      <c r="K750" s="95">
        <v>0</v>
      </c>
      <c r="L750" s="95" t="s">
        <v>8423</v>
      </c>
      <c r="M750" s="95" t="s">
        <v>8423</v>
      </c>
      <c r="N750" s="95" t="s">
        <v>543</v>
      </c>
      <c r="O750" s="95" t="s">
        <v>9972</v>
      </c>
      <c r="P750" s="95"/>
      <c r="Q750" s="95" t="s">
        <v>509</v>
      </c>
      <c r="R750" s="95" t="str">
        <f>IF(L750="R",VLOOKUP(G750,BARRAS!$C$5:$E$233,3,0),IF(L750="L",VLOOKUP(G750,BARRAS!$C$5:$E$233,3,0),""))</f>
        <v/>
      </c>
      <c r="S750" s="95">
        <f t="shared" si="74"/>
        <v>0</v>
      </c>
      <c r="T750" s="95"/>
      <c r="U750" s="95" t="str">
        <f t="shared" si="75"/>
        <v/>
      </c>
      <c r="V750" s="95"/>
      <c r="W750" s="95"/>
      <c r="X750" s="95">
        <v>0</v>
      </c>
      <c r="Y750" s="95"/>
      <c r="Z750" s="95"/>
      <c r="AA750" s="95" t="str">
        <f t="shared" si="73"/>
        <v>CGE</v>
      </c>
    </row>
    <row r="751" spans="1:27" x14ac:dyDescent="0.2">
      <c r="A751" s="19">
        <f t="shared" si="71"/>
        <v>1</v>
      </c>
      <c r="B751" s="95">
        <f t="shared" si="72"/>
        <v>747</v>
      </c>
      <c r="C751" s="95" t="s">
        <v>8997</v>
      </c>
      <c r="D751" s="28" t="s">
        <v>8808</v>
      </c>
      <c r="E751" s="28" t="s">
        <v>9051</v>
      </c>
      <c r="F751" s="182">
        <v>1</v>
      </c>
      <c r="G751" s="95" t="s">
        <v>201</v>
      </c>
      <c r="H751" s="199">
        <f>VLOOKUP(G751,BARRAS!$C$5:$E$553,2,0)</f>
        <v>2089997530132</v>
      </c>
      <c r="I751" s="95">
        <v>0</v>
      </c>
      <c r="J751" s="204">
        <v>0</v>
      </c>
      <c r="K751" s="95">
        <v>0</v>
      </c>
      <c r="L751" s="95" t="s">
        <v>8423</v>
      </c>
      <c r="M751" s="95" t="s">
        <v>8423</v>
      </c>
      <c r="N751" s="95" t="s">
        <v>8808</v>
      </c>
      <c r="O751" s="95" t="s">
        <v>9972</v>
      </c>
      <c r="P751" s="95"/>
      <c r="Q751" s="95" t="s">
        <v>509</v>
      </c>
      <c r="R751" s="95" t="str">
        <f>IF(L751="R",VLOOKUP(G751,BARRAS!$C$5:$E$233,3,0),IF(L751="L",VLOOKUP(G751,BARRAS!$C$5:$E$233,3,0),""))</f>
        <v/>
      </c>
      <c r="S751" s="95">
        <f t="shared" si="74"/>
        <v>0</v>
      </c>
      <c r="T751" s="95"/>
      <c r="U751" s="95" t="str">
        <f t="shared" si="75"/>
        <v/>
      </c>
      <c r="V751" s="95"/>
      <c r="W751" s="95"/>
      <c r="X751" s="95">
        <v>0</v>
      </c>
      <c r="Y751" s="95"/>
      <c r="Z751" s="95"/>
      <c r="AA751" s="95" t="str">
        <f t="shared" si="73"/>
        <v>CGE</v>
      </c>
    </row>
    <row r="752" spans="1:27" x14ac:dyDescent="0.2">
      <c r="A752" s="19">
        <f t="shared" si="71"/>
        <v>1</v>
      </c>
      <c r="B752" s="95">
        <f t="shared" si="72"/>
        <v>748</v>
      </c>
      <c r="C752" s="95" t="s">
        <v>12661</v>
      </c>
      <c r="D752" s="28" t="s">
        <v>8365</v>
      </c>
      <c r="E752" s="95" t="s">
        <v>12609</v>
      </c>
      <c r="F752" s="182">
        <v>1</v>
      </c>
      <c r="G752" s="95" t="s">
        <v>201</v>
      </c>
      <c r="H752" s="199">
        <f>VLOOKUP(G752,BARRAS!$C$5:$E$553,2,0)</f>
        <v>2089997530132</v>
      </c>
      <c r="I752" s="95">
        <v>0</v>
      </c>
      <c r="J752" s="204">
        <v>0</v>
      </c>
      <c r="K752" s="95">
        <v>0</v>
      </c>
      <c r="L752" s="95" t="s">
        <v>8423</v>
      </c>
      <c r="M752" s="95" t="s">
        <v>8423</v>
      </c>
      <c r="N752" s="28" t="s">
        <v>8365</v>
      </c>
      <c r="O752" s="28" t="s">
        <v>9972</v>
      </c>
      <c r="P752" s="95"/>
      <c r="Q752" s="95" t="s">
        <v>509</v>
      </c>
      <c r="R752" s="95" t="str">
        <f>IF(L752="R",VLOOKUP(G752,BARRAS!$C$5:$E$233,3,0),IF(L752="L",VLOOKUP(G752,BARRAS!$C$5:$E$233,3,0),""))</f>
        <v/>
      </c>
      <c r="S752" s="95">
        <f t="shared" si="74"/>
        <v>0</v>
      </c>
      <c r="T752" s="95"/>
      <c r="U752" s="95" t="str">
        <f t="shared" si="75"/>
        <v/>
      </c>
      <c r="V752" s="95"/>
      <c r="W752" s="95"/>
      <c r="X752" s="95"/>
      <c r="Y752" s="95"/>
      <c r="Z752" s="95"/>
      <c r="AA752" s="95" t="str">
        <f t="shared" si="73"/>
        <v>CGE</v>
      </c>
    </row>
    <row r="753" spans="1:27" x14ac:dyDescent="0.2">
      <c r="A753" s="19">
        <f t="shared" si="71"/>
        <v>1</v>
      </c>
      <c r="B753" s="95">
        <f t="shared" si="72"/>
        <v>749</v>
      </c>
      <c r="C753" s="95" t="s">
        <v>12660</v>
      </c>
      <c r="D753" s="28" t="s">
        <v>8365</v>
      </c>
      <c r="E753" s="95" t="s">
        <v>12609</v>
      </c>
      <c r="F753" s="182">
        <v>1</v>
      </c>
      <c r="G753" s="95" t="s">
        <v>201</v>
      </c>
      <c r="H753" s="199">
        <f>VLOOKUP(G753,BARRAS!$C$5:$E$553,2,0)</f>
        <v>2089997530132</v>
      </c>
      <c r="I753" s="95">
        <v>0</v>
      </c>
      <c r="J753" s="204">
        <v>0</v>
      </c>
      <c r="K753" s="95">
        <v>0</v>
      </c>
      <c r="L753" s="95" t="s">
        <v>8423</v>
      </c>
      <c r="M753" s="95" t="s">
        <v>8423</v>
      </c>
      <c r="N753" s="28" t="s">
        <v>8365</v>
      </c>
      <c r="O753" s="28" t="s">
        <v>9972</v>
      </c>
      <c r="P753" s="95"/>
      <c r="Q753" s="95" t="s">
        <v>509</v>
      </c>
      <c r="R753" s="95" t="str">
        <f>IF(L753="R",VLOOKUP(G753,BARRAS!$C$5:$E$233,3,0),IF(L753="L",VLOOKUP(G753,BARRAS!$C$5:$E$233,3,0),""))</f>
        <v/>
      </c>
      <c r="S753" s="95">
        <f t="shared" si="74"/>
        <v>0</v>
      </c>
      <c r="T753" s="95"/>
      <c r="U753" s="95" t="str">
        <f t="shared" si="75"/>
        <v/>
      </c>
      <c r="V753" s="95"/>
      <c r="W753" s="95"/>
      <c r="X753" s="95"/>
      <c r="Y753" s="95"/>
      <c r="Z753" s="95"/>
      <c r="AA753" s="95" t="str">
        <f t="shared" si="73"/>
        <v>CGE</v>
      </c>
    </row>
    <row r="754" spans="1:27" x14ac:dyDescent="0.2">
      <c r="A754" s="19">
        <f t="shared" si="71"/>
        <v>1</v>
      </c>
      <c r="B754" s="95">
        <f t="shared" si="72"/>
        <v>750</v>
      </c>
      <c r="C754" s="95" t="s">
        <v>8429</v>
      </c>
      <c r="D754" s="28" t="s">
        <v>8365</v>
      </c>
      <c r="E754" s="95" t="s">
        <v>10048</v>
      </c>
      <c r="F754" s="182">
        <v>1</v>
      </c>
      <c r="G754" s="95" t="s">
        <v>201</v>
      </c>
      <c r="H754" s="199">
        <f>VLOOKUP(G754,BARRAS!$C$5:$E$553,2,0)</f>
        <v>2089997530132</v>
      </c>
      <c r="I754" s="95">
        <v>0</v>
      </c>
      <c r="J754" s="204">
        <v>0</v>
      </c>
      <c r="K754" s="95">
        <v>0</v>
      </c>
      <c r="L754" s="95" t="s">
        <v>8423</v>
      </c>
      <c r="M754" s="95" t="s">
        <v>8423</v>
      </c>
      <c r="N754" s="95" t="s">
        <v>8365</v>
      </c>
      <c r="O754" s="95" t="s">
        <v>9972</v>
      </c>
      <c r="P754" s="95"/>
      <c r="Q754" s="95" t="s">
        <v>509</v>
      </c>
      <c r="R754" s="95" t="str">
        <f>IF(L754="R",VLOOKUP(G754,BARRAS!$C$5:$E$233,3,0),IF(L754="L",VLOOKUP(G754,BARRAS!$C$5:$E$233,3,0),""))</f>
        <v/>
      </c>
      <c r="S754" s="95">
        <f t="shared" si="74"/>
        <v>0</v>
      </c>
      <c r="T754" s="95"/>
      <c r="U754" s="95" t="str">
        <f t="shared" si="75"/>
        <v/>
      </c>
      <c r="V754" s="95"/>
      <c r="W754" s="95"/>
      <c r="X754" s="95">
        <v>0</v>
      </c>
      <c r="Y754" s="95"/>
      <c r="Z754" s="95"/>
      <c r="AA754" s="95" t="str">
        <f t="shared" si="73"/>
        <v>CGE</v>
      </c>
    </row>
    <row r="755" spans="1:27" x14ac:dyDescent="0.2">
      <c r="A755" s="19">
        <f t="shared" si="71"/>
        <v>1</v>
      </c>
      <c r="B755" s="95">
        <f t="shared" si="72"/>
        <v>751</v>
      </c>
      <c r="C755" s="95" t="s">
        <v>9922</v>
      </c>
      <c r="D755" s="28" t="s">
        <v>543</v>
      </c>
      <c r="E755" s="95" t="s">
        <v>9924</v>
      </c>
      <c r="F755" s="182">
        <v>1</v>
      </c>
      <c r="G755" s="95" t="s">
        <v>201</v>
      </c>
      <c r="H755" s="199">
        <f>VLOOKUP(G755,BARRAS!$C$5:$E$553,2,0)</f>
        <v>2089997530132</v>
      </c>
      <c r="I755" s="95">
        <v>0</v>
      </c>
      <c r="J755" s="204">
        <v>0</v>
      </c>
      <c r="K755" s="95">
        <v>0</v>
      </c>
      <c r="L755" s="95" t="s">
        <v>8423</v>
      </c>
      <c r="M755" s="95" t="s">
        <v>8423</v>
      </c>
      <c r="N755" s="95" t="s">
        <v>543</v>
      </c>
      <c r="O755" s="95" t="s">
        <v>9972</v>
      </c>
      <c r="P755" s="95"/>
      <c r="Q755" s="95" t="s">
        <v>509</v>
      </c>
      <c r="R755" s="95" t="str">
        <f>IF(L755="R",VLOOKUP(G755,BARRAS!$C$5:$E$233,3,0),IF(L755="L",VLOOKUP(G755,BARRAS!$C$5:$E$233,3,0),""))</f>
        <v/>
      </c>
      <c r="S755" s="95">
        <f t="shared" si="74"/>
        <v>0</v>
      </c>
      <c r="T755" s="95"/>
      <c r="U755" s="95" t="str">
        <f t="shared" si="75"/>
        <v/>
      </c>
      <c r="V755" s="95"/>
      <c r="W755" s="95"/>
      <c r="X755" s="95"/>
      <c r="Y755" s="95"/>
      <c r="Z755" s="95"/>
      <c r="AA755" s="95" t="str">
        <f t="shared" si="73"/>
        <v>CGE</v>
      </c>
    </row>
    <row r="756" spans="1:27" x14ac:dyDescent="0.2">
      <c r="A756" s="19">
        <f t="shared" si="71"/>
        <v>1</v>
      </c>
      <c r="B756" s="95">
        <f t="shared" si="72"/>
        <v>752</v>
      </c>
      <c r="C756" s="95" t="s">
        <v>9258</v>
      </c>
      <c r="D756" s="28" t="s">
        <v>543</v>
      </c>
      <c r="E756" s="95" t="s">
        <v>12608</v>
      </c>
      <c r="F756" s="182">
        <v>1</v>
      </c>
      <c r="G756" s="95" t="s">
        <v>201</v>
      </c>
      <c r="H756" s="199">
        <f>VLOOKUP(G756,BARRAS!$C$5:$E$553,2,0)</f>
        <v>2089997530132</v>
      </c>
      <c r="I756" s="95">
        <v>0</v>
      </c>
      <c r="J756" s="204">
        <v>0</v>
      </c>
      <c r="K756" s="95">
        <v>0</v>
      </c>
      <c r="L756" s="95" t="s">
        <v>8423</v>
      </c>
      <c r="M756" s="95" t="s">
        <v>8423</v>
      </c>
      <c r="N756" s="95" t="s">
        <v>543</v>
      </c>
      <c r="O756" s="95" t="s">
        <v>9972</v>
      </c>
      <c r="P756" s="95"/>
      <c r="Q756" s="95" t="s">
        <v>509</v>
      </c>
      <c r="R756" s="95" t="str">
        <f>IF(L756="R",VLOOKUP(G756,BARRAS!$C$5:$E$233,3,0),IF(L756="L",VLOOKUP(G756,BARRAS!$C$5:$E$233,3,0),""))</f>
        <v/>
      </c>
      <c r="S756" s="95">
        <f t="shared" si="74"/>
        <v>0</v>
      </c>
      <c r="T756" s="95"/>
      <c r="U756" s="95" t="str">
        <f t="shared" si="75"/>
        <v/>
      </c>
      <c r="V756" s="95"/>
      <c r="W756" s="95"/>
      <c r="X756" s="95">
        <v>0</v>
      </c>
      <c r="Y756" s="95"/>
      <c r="Z756" s="95"/>
      <c r="AA756" s="95" t="str">
        <f t="shared" si="73"/>
        <v>CGE</v>
      </c>
    </row>
    <row r="757" spans="1:27" x14ac:dyDescent="0.2">
      <c r="A757" s="19">
        <f t="shared" si="71"/>
        <v>1</v>
      </c>
      <c r="B757" s="95">
        <f t="shared" si="72"/>
        <v>753</v>
      </c>
      <c r="C757" s="95" t="s">
        <v>12663</v>
      </c>
      <c r="D757" s="28" t="s">
        <v>8365</v>
      </c>
      <c r="E757" s="95" t="s">
        <v>12065</v>
      </c>
      <c r="F757" s="182">
        <v>1</v>
      </c>
      <c r="G757" s="95" t="s">
        <v>201</v>
      </c>
      <c r="H757" s="199">
        <f>VLOOKUP(G757,BARRAS!$C$5:$E$553,2,0)</f>
        <v>2089997530132</v>
      </c>
      <c r="I757" s="95">
        <v>0</v>
      </c>
      <c r="J757" s="204">
        <v>0</v>
      </c>
      <c r="K757" s="95">
        <v>0</v>
      </c>
      <c r="L757" s="95" t="s">
        <v>8423</v>
      </c>
      <c r="M757" s="95" t="s">
        <v>8423</v>
      </c>
      <c r="N757" s="95" t="s">
        <v>8365</v>
      </c>
      <c r="O757" s="95" t="s">
        <v>9972</v>
      </c>
      <c r="P757" s="95"/>
      <c r="Q757" s="95"/>
      <c r="R757" s="95" t="str">
        <f>IF(L757="R",VLOOKUP(G757,BARRAS!$C$5:$E$233,3,0),IF(L757="L",VLOOKUP(G757,BARRAS!$C$5:$E$233,3,0),""))</f>
        <v/>
      </c>
      <c r="S757" s="95">
        <f t="shared" si="74"/>
        <v>0</v>
      </c>
      <c r="T757" s="95"/>
      <c r="U757" s="95" t="str">
        <f t="shared" si="75"/>
        <v/>
      </c>
      <c r="V757" s="95"/>
      <c r="W757" s="95"/>
      <c r="X757" s="95"/>
      <c r="Y757" s="95"/>
      <c r="Z757" s="95"/>
      <c r="AA757" s="95" t="str">
        <f t="shared" si="73"/>
        <v>CGE</v>
      </c>
    </row>
    <row r="758" spans="1:27" x14ac:dyDescent="0.2">
      <c r="A758" s="19">
        <f t="shared" si="71"/>
        <v>1</v>
      </c>
      <c r="B758" s="95">
        <f t="shared" si="72"/>
        <v>754</v>
      </c>
      <c r="C758" s="95" t="s">
        <v>12432</v>
      </c>
      <c r="D758" s="28" t="s">
        <v>8365</v>
      </c>
      <c r="E758" s="95" t="s">
        <v>12406</v>
      </c>
      <c r="F758" s="182">
        <v>1</v>
      </c>
      <c r="G758" s="95" t="s">
        <v>201</v>
      </c>
      <c r="H758" s="199">
        <f>VLOOKUP(G758,BARRAS!$C$5:$E$553,2,0)</f>
        <v>2089997530132</v>
      </c>
      <c r="I758" s="95">
        <v>0</v>
      </c>
      <c r="J758" s="204">
        <v>0</v>
      </c>
      <c r="K758" s="95">
        <v>0</v>
      </c>
      <c r="L758" s="95" t="s">
        <v>8423</v>
      </c>
      <c r="M758" s="95" t="s">
        <v>8423</v>
      </c>
      <c r="N758" s="95" t="s">
        <v>8365</v>
      </c>
      <c r="O758" s="95" t="s">
        <v>9972</v>
      </c>
      <c r="P758" s="95"/>
      <c r="Q758" s="95" t="s">
        <v>509</v>
      </c>
      <c r="R758" s="95" t="str">
        <f>IF(L758="R",VLOOKUP(G758,BARRAS!$C$5:$E$233,3,0),IF(L758="L",VLOOKUP(G758,BARRAS!$C$5:$E$233,3,0),""))</f>
        <v/>
      </c>
      <c r="S758" s="95">
        <f t="shared" si="74"/>
        <v>0</v>
      </c>
      <c r="T758" s="95"/>
      <c r="U758" s="95" t="str">
        <f t="shared" si="75"/>
        <v/>
      </c>
      <c r="V758" s="95"/>
      <c r="W758" s="95"/>
      <c r="X758" s="95"/>
      <c r="Y758" s="95"/>
      <c r="Z758" s="95"/>
      <c r="AA758" s="95" t="str">
        <f t="shared" si="73"/>
        <v>CGE</v>
      </c>
    </row>
    <row r="759" spans="1:27" x14ac:dyDescent="0.2">
      <c r="A759" s="19">
        <f t="shared" si="71"/>
        <v>1</v>
      </c>
      <c r="B759" s="95">
        <f t="shared" si="72"/>
        <v>755</v>
      </c>
      <c r="C759" s="95" t="s">
        <v>12433</v>
      </c>
      <c r="D759" s="28" t="s">
        <v>8365</v>
      </c>
      <c r="E759" s="95" t="s">
        <v>12406</v>
      </c>
      <c r="F759" s="182">
        <v>1</v>
      </c>
      <c r="G759" s="95" t="s">
        <v>201</v>
      </c>
      <c r="H759" s="199">
        <f>VLOOKUP(G759,BARRAS!$C$5:$E$553,2,0)</f>
        <v>2089997530132</v>
      </c>
      <c r="I759" s="95">
        <v>0</v>
      </c>
      <c r="J759" s="204">
        <v>0</v>
      </c>
      <c r="K759" s="95">
        <v>0</v>
      </c>
      <c r="L759" s="95" t="s">
        <v>8423</v>
      </c>
      <c r="M759" s="95" t="s">
        <v>8423</v>
      </c>
      <c r="N759" s="95" t="s">
        <v>8365</v>
      </c>
      <c r="O759" s="95" t="s">
        <v>9972</v>
      </c>
      <c r="P759" s="95"/>
      <c r="Q759" s="95" t="s">
        <v>509</v>
      </c>
      <c r="R759" s="95" t="str">
        <f>IF(L759="R",VLOOKUP(G759,BARRAS!$C$5:$E$233,3,0),IF(L759="L",VLOOKUP(G759,BARRAS!$C$5:$E$233,3,0),""))</f>
        <v/>
      </c>
      <c r="S759" s="95">
        <f t="shared" si="74"/>
        <v>0</v>
      </c>
      <c r="T759" s="95"/>
      <c r="U759" s="95" t="str">
        <f t="shared" si="75"/>
        <v/>
      </c>
      <c r="V759" s="95"/>
      <c r="W759" s="95"/>
      <c r="X759" s="95"/>
      <c r="Y759" s="95"/>
      <c r="Z759" s="95"/>
      <c r="AA759" s="95" t="str">
        <f t="shared" si="73"/>
        <v>CGE</v>
      </c>
    </row>
    <row r="760" spans="1:27" x14ac:dyDescent="0.2">
      <c r="A760" s="19">
        <f t="shared" si="71"/>
        <v>1</v>
      </c>
      <c r="B760" s="95">
        <f t="shared" si="72"/>
        <v>756</v>
      </c>
      <c r="C760" s="95" t="s">
        <v>12434</v>
      </c>
      <c r="D760" s="28" t="s">
        <v>8365</v>
      </c>
      <c r="E760" s="95" t="s">
        <v>12406</v>
      </c>
      <c r="F760" s="182">
        <v>1</v>
      </c>
      <c r="G760" s="95" t="s">
        <v>201</v>
      </c>
      <c r="H760" s="199">
        <f>VLOOKUP(G760,BARRAS!$C$5:$E$553,2,0)</f>
        <v>2089997530132</v>
      </c>
      <c r="I760" s="95">
        <v>0</v>
      </c>
      <c r="J760" s="204">
        <v>0</v>
      </c>
      <c r="K760" s="95">
        <v>0</v>
      </c>
      <c r="L760" s="95" t="s">
        <v>8423</v>
      </c>
      <c r="M760" s="95" t="s">
        <v>8423</v>
      </c>
      <c r="N760" s="95" t="s">
        <v>8365</v>
      </c>
      <c r="O760" s="95" t="s">
        <v>9972</v>
      </c>
      <c r="P760" s="95"/>
      <c r="Q760" s="95" t="s">
        <v>509</v>
      </c>
      <c r="R760" s="95" t="str">
        <f>IF(L760="R",VLOOKUP(G760,BARRAS!$C$5:$E$233,3,0),IF(L760="L",VLOOKUP(G760,BARRAS!$C$5:$E$233,3,0),""))</f>
        <v/>
      </c>
      <c r="S760" s="95">
        <f t="shared" si="74"/>
        <v>0</v>
      </c>
      <c r="T760" s="95"/>
      <c r="U760" s="95" t="str">
        <f t="shared" si="75"/>
        <v/>
      </c>
      <c r="V760" s="95"/>
      <c r="W760" s="95"/>
      <c r="X760" s="95"/>
      <c r="Y760" s="95"/>
      <c r="Z760" s="95"/>
      <c r="AA760" s="95" t="str">
        <f t="shared" si="73"/>
        <v>CGE</v>
      </c>
    </row>
    <row r="761" spans="1:27" x14ac:dyDescent="0.2">
      <c r="A761" s="19">
        <f t="shared" si="71"/>
        <v>1</v>
      </c>
      <c r="B761" s="95">
        <f t="shared" si="72"/>
        <v>757</v>
      </c>
      <c r="C761" s="95" t="s">
        <v>12435</v>
      </c>
      <c r="D761" s="28" t="s">
        <v>8365</v>
      </c>
      <c r="E761" s="95" t="s">
        <v>12406</v>
      </c>
      <c r="F761" s="182">
        <v>1</v>
      </c>
      <c r="G761" s="95" t="s">
        <v>201</v>
      </c>
      <c r="H761" s="199">
        <f>VLOOKUP(G761,BARRAS!$C$5:$E$553,2,0)</f>
        <v>2089997530132</v>
      </c>
      <c r="I761" s="95">
        <v>0</v>
      </c>
      <c r="J761" s="204">
        <v>0</v>
      </c>
      <c r="K761" s="95">
        <v>0</v>
      </c>
      <c r="L761" s="95" t="s">
        <v>8423</v>
      </c>
      <c r="M761" s="95" t="s">
        <v>8423</v>
      </c>
      <c r="N761" s="95" t="s">
        <v>8365</v>
      </c>
      <c r="O761" s="95" t="s">
        <v>9972</v>
      </c>
      <c r="P761" s="95"/>
      <c r="Q761" s="95" t="s">
        <v>509</v>
      </c>
      <c r="R761" s="95" t="str">
        <f>IF(L761="R",VLOOKUP(G761,BARRAS!$C$5:$E$233,3,0),IF(L761="L",VLOOKUP(G761,BARRAS!$C$5:$E$233,3,0),""))</f>
        <v/>
      </c>
      <c r="S761" s="95">
        <f t="shared" si="74"/>
        <v>0</v>
      </c>
      <c r="T761" s="95"/>
      <c r="U761" s="95" t="str">
        <f t="shared" si="75"/>
        <v/>
      </c>
      <c r="V761" s="95"/>
      <c r="W761" s="95"/>
      <c r="X761" s="95"/>
      <c r="Y761" s="95"/>
      <c r="Z761" s="95"/>
      <c r="AA761" s="95" t="str">
        <f t="shared" si="73"/>
        <v>CGE</v>
      </c>
    </row>
    <row r="762" spans="1:27" x14ac:dyDescent="0.2">
      <c r="A762" s="19">
        <f t="shared" si="71"/>
        <v>1</v>
      </c>
      <c r="B762" s="95">
        <f t="shared" si="72"/>
        <v>758</v>
      </c>
      <c r="C762" s="220" t="s">
        <v>13075</v>
      </c>
      <c r="D762" s="28" t="s">
        <v>8365</v>
      </c>
      <c r="E762" s="95" t="s">
        <v>13160</v>
      </c>
      <c r="F762" s="182">
        <v>1</v>
      </c>
      <c r="G762" s="95" t="s">
        <v>201</v>
      </c>
      <c r="H762" s="199">
        <f>VLOOKUP(G762,BARRAS!$C$5:$E$553,2,0)</f>
        <v>2089997530132</v>
      </c>
      <c r="I762" s="95">
        <v>0</v>
      </c>
      <c r="J762" s="204">
        <v>0</v>
      </c>
      <c r="K762" s="95">
        <v>0</v>
      </c>
      <c r="L762" s="95" t="s">
        <v>8423</v>
      </c>
      <c r="M762" s="95" t="s">
        <v>8423</v>
      </c>
      <c r="N762" s="28" t="s">
        <v>8365</v>
      </c>
      <c r="O762" s="28" t="s">
        <v>9972</v>
      </c>
      <c r="P762" s="95"/>
      <c r="Q762" s="95"/>
      <c r="R762" s="95"/>
      <c r="S762" s="95">
        <f t="shared" si="74"/>
        <v>0</v>
      </c>
      <c r="T762" s="95"/>
      <c r="U762" s="95" t="str">
        <f t="shared" si="75"/>
        <v/>
      </c>
      <c r="V762" s="95"/>
      <c r="W762" s="95"/>
      <c r="X762" s="95"/>
      <c r="Y762" s="95"/>
      <c r="Z762" s="95"/>
      <c r="AA762" s="95" t="str">
        <f t="shared" si="73"/>
        <v>CGE</v>
      </c>
    </row>
    <row r="763" spans="1:27" x14ac:dyDescent="0.2">
      <c r="A763" s="19">
        <f t="shared" si="71"/>
        <v>1</v>
      </c>
      <c r="B763" s="95">
        <f t="shared" si="72"/>
        <v>759</v>
      </c>
      <c r="C763" s="220" t="s">
        <v>13393</v>
      </c>
      <c r="D763" s="28" t="s">
        <v>12122</v>
      </c>
      <c r="E763" s="95" t="s">
        <v>12275</v>
      </c>
      <c r="F763" s="182">
        <v>1</v>
      </c>
      <c r="G763" s="95" t="s">
        <v>201</v>
      </c>
      <c r="H763" s="199">
        <f>VLOOKUP(G763,BARRAS!$C$5:$E$553,2,0)</f>
        <v>2089997530132</v>
      </c>
      <c r="I763" s="95">
        <v>0</v>
      </c>
      <c r="J763" s="204">
        <v>0</v>
      </c>
      <c r="K763" s="95">
        <v>0</v>
      </c>
      <c r="L763" s="95" t="s">
        <v>8423</v>
      </c>
      <c r="M763" s="95" t="s">
        <v>8423</v>
      </c>
      <c r="N763" s="28" t="s">
        <v>12122</v>
      </c>
      <c r="O763" s="28" t="s">
        <v>9972</v>
      </c>
      <c r="P763" s="95"/>
      <c r="Q763" s="95"/>
      <c r="R763" s="95"/>
      <c r="S763" s="95">
        <f t="shared" si="74"/>
        <v>0</v>
      </c>
      <c r="T763" s="95"/>
      <c r="U763" s="95" t="str">
        <f t="shared" si="75"/>
        <v/>
      </c>
      <c r="V763" s="95"/>
      <c r="W763" s="95"/>
      <c r="X763" s="95"/>
      <c r="Y763" s="95"/>
      <c r="Z763" s="95"/>
      <c r="AA763" s="95" t="str">
        <f t="shared" si="73"/>
        <v>CGE</v>
      </c>
    </row>
    <row r="764" spans="1:27" x14ac:dyDescent="0.2">
      <c r="A764" s="19">
        <f t="shared" si="71"/>
        <v>1</v>
      </c>
      <c r="B764" s="95">
        <f t="shared" si="72"/>
        <v>760</v>
      </c>
      <c r="C764" s="220" t="s">
        <v>13534</v>
      </c>
      <c r="D764" s="28" t="s">
        <v>543</v>
      </c>
      <c r="E764" s="28" t="s">
        <v>13535</v>
      </c>
      <c r="F764" s="182">
        <v>1</v>
      </c>
      <c r="G764" s="95" t="s">
        <v>201</v>
      </c>
      <c r="H764" s="199">
        <f>VLOOKUP(G764,BARRAS!$C$5:$E$553,2,0)</f>
        <v>2089997530132</v>
      </c>
      <c r="I764" s="95">
        <v>0</v>
      </c>
      <c r="J764" s="204">
        <v>0</v>
      </c>
      <c r="K764" s="95">
        <v>0</v>
      </c>
      <c r="L764" s="95" t="s">
        <v>8423</v>
      </c>
      <c r="M764" s="95" t="s">
        <v>8423</v>
      </c>
      <c r="N764" s="28" t="s">
        <v>543</v>
      </c>
      <c r="O764" s="28" t="s">
        <v>9972</v>
      </c>
      <c r="P764" s="95"/>
      <c r="Q764" s="95"/>
      <c r="R764" s="95"/>
      <c r="S764" s="95">
        <f t="shared" si="74"/>
        <v>0</v>
      </c>
      <c r="T764" s="95"/>
      <c r="U764" s="95" t="str">
        <f t="shared" si="75"/>
        <v/>
      </c>
      <c r="V764" s="95"/>
      <c r="W764" s="95"/>
      <c r="X764" s="95"/>
      <c r="Y764" s="95"/>
      <c r="Z764" s="95"/>
      <c r="AA764" s="95" t="str">
        <f t="shared" si="73"/>
        <v>CGE</v>
      </c>
    </row>
    <row r="765" spans="1:27" x14ac:dyDescent="0.2">
      <c r="A765" s="19">
        <f t="shared" si="71"/>
        <v>1</v>
      </c>
      <c r="B765" s="95">
        <f t="shared" si="72"/>
        <v>761</v>
      </c>
      <c r="C765" s="95" t="s">
        <v>7846</v>
      </c>
      <c r="D765" s="28" t="s">
        <v>8970</v>
      </c>
      <c r="E765" s="95" t="s">
        <v>1870</v>
      </c>
      <c r="F765" s="182">
        <v>1</v>
      </c>
      <c r="G765" s="95" t="s">
        <v>201</v>
      </c>
      <c r="H765" s="199">
        <f>VLOOKUP(G765,BARRAS!$C$5:$E$553,2,0)</f>
        <v>2089997530132</v>
      </c>
      <c r="I765" s="95">
        <v>0</v>
      </c>
      <c r="J765" s="204">
        <v>1</v>
      </c>
      <c r="K765" s="95">
        <v>0</v>
      </c>
      <c r="L765" s="95" t="s">
        <v>489</v>
      </c>
      <c r="M765" s="95" t="s">
        <v>489</v>
      </c>
      <c r="N765" s="95" t="s">
        <v>9178</v>
      </c>
      <c r="O765" s="95"/>
      <c r="P765" s="95" t="s">
        <v>9972</v>
      </c>
      <c r="Q765" s="95" t="s">
        <v>489</v>
      </c>
      <c r="R765" s="95">
        <f>IF(L765="R",VLOOKUP(G765,BARRAS!$C$5:$E$233,3,0),IF(L765="L",VLOOKUP(G765,BARRAS!$C$5:$E$233,3,0),""))</f>
        <v>0</v>
      </c>
      <c r="S765" s="95">
        <f t="shared" si="74"/>
        <v>0</v>
      </c>
      <c r="T765" s="95"/>
      <c r="U765" s="95" t="str">
        <f t="shared" si="75"/>
        <v/>
      </c>
      <c r="V765" s="95"/>
      <c r="W765" s="95"/>
      <c r="X765" s="95">
        <v>0</v>
      </c>
      <c r="Y765" s="95"/>
      <c r="Z765" s="95"/>
      <c r="AA765" s="95" t="str">
        <f t="shared" si="73"/>
        <v>CGE</v>
      </c>
    </row>
    <row r="766" spans="1:27" x14ac:dyDescent="0.2">
      <c r="A766" s="19">
        <f t="shared" si="71"/>
        <v>1</v>
      </c>
      <c r="B766" s="95">
        <f t="shared" si="72"/>
        <v>762</v>
      </c>
      <c r="C766" s="95" t="s">
        <v>7847</v>
      </c>
      <c r="D766" s="28" t="s">
        <v>8971</v>
      </c>
      <c r="E766" s="95" t="s">
        <v>1870</v>
      </c>
      <c r="F766" s="182">
        <v>1</v>
      </c>
      <c r="G766" s="95" t="s">
        <v>201</v>
      </c>
      <c r="H766" s="199">
        <f>VLOOKUP(G766,BARRAS!$C$5:$E$553,2,0)</f>
        <v>2089997530132</v>
      </c>
      <c r="I766" s="95">
        <v>0</v>
      </c>
      <c r="J766" s="204">
        <v>1</v>
      </c>
      <c r="K766" s="95">
        <v>0</v>
      </c>
      <c r="L766" s="95" t="s">
        <v>489</v>
      </c>
      <c r="M766" s="95" t="s">
        <v>489</v>
      </c>
      <c r="N766" s="95" t="s">
        <v>9178</v>
      </c>
      <c r="O766" s="95"/>
      <c r="P766" s="95" t="s">
        <v>9972</v>
      </c>
      <c r="Q766" s="95" t="s">
        <v>489</v>
      </c>
      <c r="R766" s="95">
        <f>IF(L766="R",VLOOKUP(G766,BARRAS!$C$5:$E$233,3,0),IF(L766="L",VLOOKUP(G766,BARRAS!$C$5:$E$233,3,0),""))</f>
        <v>0</v>
      </c>
      <c r="S766" s="95">
        <f t="shared" si="74"/>
        <v>0</v>
      </c>
      <c r="T766" s="95"/>
      <c r="U766" s="95" t="str">
        <f t="shared" si="75"/>
        <v/>
      </c>
      <c r="V766" s="95"/>
      <c r="W766" s="95"/>
      <c r="X766" s="95">
        <v>0</v>
      </c>
      <c r="Y766" s="95"/>
      <c r="Z766" s="95"/>
      <c r="AA766" s="95" t="str">
        <f t="shared" si="73"/>
        <v>CGE</v>
      </c>
    </row>
    <row r="767" spans="1:27" x14ac:dyDescent="0.2">
      <c r="A767" s="19">
        <f t="shared" si="71"/>
        <v>1</v>
      </c>
      <c r="B767" s="95">
        <f t="shared" si="72"/>
        <v>763</v>
      </c>
      <c r="C767" s="95" t="s">
        <v>7848</v>
      </c>
      <c r="D767" s="28" t="s">
        <v>8972</v>
      </c>
      <c r="E767" s="95" t="s">
        <v>1870</v>
      </c>
      <c r="F767" s="182">
        <v>1</v>
      </c>
      <c r="G767" s="95" t="s">
        <v>201</v>
      </c>
      <c r="H767" s="199">
        <f>VLOOKUP(G767,BARRAS!$C$5:$E$553,2,0)</f>
        <v>2089997530132</v>
      </c>
      <c r="I767" s="95">
        <v>0</v>
      </c>
      <c r="J767" s="204">
        <v>1</v>
      </c>
      <c r="K767" s="95">
        <v>0</v>
      </c>
      <c r="L767" s="95" t="s">
        <v>489</v>
      </c>
      <c r="M767" s="95" t="s">
        <v>489</v>
      </c>
      <c r="N767" s="95" t="s">
        <v>9178</v>
      </c>
      <c r="O767" s="95"/>
      <c r="P767" s="95" t="s">
        <v>9972</v>
      </c>
      <c r="Q767" s="95" t="s">
        <v>489</v>
      </c>
      <c r="R767" s="95">
        <f>IF(L767="R",VLOOKUP(G767,BARRAS!$C$5:$E$233,3,0),IF(L767="L",VLOOKUP(G767,BARRAS!$C$5:$E$233,3,0),""))</f>
        <v>0</v>
      </c>
      <c r="S767" s="95">
        <f t="shared" si="74"/>
        <v>0</v>
      </c>
      <c r="T767" s="95"/>
      <c r="U767" s="95" t="str">
        <f t="shared" si="75"/>
        <v/>
      </c>
      <c r="V767" s="95"/>
      <c r="W767" s="95"/>
      <c r="X767" s="95">
        <v>0</v>
      </c>
      <c r="Y767" s="95"/>
      <c r="Z767" s="95"/>
      <c r="AA767" s="95" t="str">
        <f t="shared" si="73"/>
        <v>CGE</v>
      </c>
    </row>
    <row r="768" spans="1:27" x14ac:dyDescent="0.2">
      <c r="A768" s="19">
        <f t="shared" si="71"/>
        <v>1</v>
      </c>
      <c r="B768" s="95">
        <f t="shared" si="72"/>
        <v>764</v>
      </c>
      <c r="C768" s="194" t="s">
        <v>11950</v>
      </c>
      <c r="D768" s="213" t="s">
        <v>1304</v>
      </c>
      <c r="E768" s="194" t="s">
        <v>1631</v>
      </c>
      <c r="F768" s="182">
        <v>1</v>
      </c>
      <c r="G768" s="95" t="s">
        <v>201</v>
      </c>
      <c r="H768" s="199">
        <f>VLOOKUP(G768,BARRAS!$C$5:$E$553,2,0)</f>
        <v>2089997530132</v>
      </c>
      <c r="I768" s="95">
        <v>0</v>
      </c>
      <c r="J768" s="204">
        <v>0</v>
      </c>
      <c r="K768" s="95">
        <v>0</v>
      </c>
      <c r="L768" s="95" t="s">
        <v>492</v>
      </c>
      <c r="M768" s="95" t="s">
        <v>492</v>
      </c>
      <c r="N768" s="95" t="s">
        <v>12352</v>
      </c>
      <c r="O768" s="95"/>
      <c r="P768" s="95"/>
      <c r="Q768" s="95"/>
      <c r="R768" s="95" t="str">
        <f>IF(L768="R",VLOOKUP(G768,BARRAS!$C$5:$E$233,3,0),IF(L768="L",VLOOKUP(G768,BARRAS!$C$5:$E$233,3,0),""))</f>
        <v/>
      </c>
      <c r="S768" s="95">
        <f t="shared" si="74"/>
        <v>0</v>
      </c>
      <c r="T768" s="95"/>
      <c r="U768" s="95" t="str">
        <f t="shared" si="75"/>
        <v/>
      </c>
      <c r="V768" s="95"/>
      <c r="W768" s="95"/>
      <c r="X768" s="95"/>
      <c r="Y768" s="95"/>
      <c r="Z768" s="95"/>
      <c r="AA768" s="95">
        <f t="shared" si="73"/>
        <v>0</v>
      </c>
    </row>
    <row r="769" spans="1:27" x14ac:dyDescent="0.2">
      <c r="A769" s="19">
        <f t="shared" si="71"/>
        <v>1</v>
      </c>
      <c r="B769" s="95">
        <f t="shared" si="72"/>
        <v>765</v>
      </c>
      <c r="C769" s="95" t="s">
        <v>12665</v>
      </c>
      <c r="D769" s="28" t="s">
        <v>8365</v>
      </c>
      <c r="E769" s="95" t="s">
        <v>10194</v>
      </c>
      <c r="F769" s="182">
        <v>1</v>
      </c>
      <c r="G769" s="95" t="s">
        <v>1544</v>
      </c>
      <c r="H769" s="199">
        <f>VLOOKUP(G769,BARRAS!$C$5:$E$553,2,0)</f>
        <v>2079997380232</v>
      </c>
      <c r="I769" s="95">
        <v>0</v>
      </c>
      <c r="J769" s="204">
        <v>0</v>
      </c>
      <c r="K769" s="95">
        <v>0</v>
      </c>
      <c r="L769" s="95" t="s">
        <v>8423</v>
      </c>
      <c r="M769" s="95" t="s">
        <v>8423</v>
      </c>
      <c r="N769" s="28" t="s">
        <v>8365</v>
      </c>
      <c r="O769" s="28" t="s">
        <v>9972</v>
      </c>
      <c r="P769" s="95"/>
      <c r="Q769" s="95"/>
      <c r="R769" s="95" t="str">
        <f>IF(L769="R",VLOOKUP(G769,BARRAS!$C$5:$E$233,3,0),IF(L769="L",VLOOKUP(G769,BARRAS!$C$5:$E$233,3,0),""))</f>
        <v/>
      </c>
      <c r="S769" s="95">
        <f t="shared" si="74"/>
        <v>0</v>
      </c>
      <c r="T769" s="95"/>
      <c r="U769" s="95" t="str">
        <f t="shared" si="75"/>
        <v/>
      </c>
      <c r="V769" s="95"/>
      <c r="W769" s="95"/>
      <c r="X769" s="95"/>
      <c r="Y769" s="95"/>
      <c r="Z769" s="95"/>
      <c r="AA769" s="95" t="str">
        <f t="shared" si="73"/>
        <v>CGE</v>
      </c>
    </row>
    <row r="770" spans="1:27" x14ac:dyDescent="0.2">
      <c r="A770" s="19">
        <f t="shared" si="71"/>
        <v>1</v>
      </c>
      <c r="B770" s="95">
        <f t="shared" si="72"/>
        <v>766</v>
      </c>
      <c r="C770" s="95" t="s">
        <v>8898</v>
      </c>
      <c r="D770" s="28" t="s">
        <v>543</v>
      </c>
      <c r="E770" s="95" t="s">
        <v>10072</v>
      </c>
      <c r="F770" s="182">
        <v>1</v>
      </c>
      <c r="G770" s="95" t="s">
        <v>1544</v>
      </c>
      <c r="H770" s="199">
        <f>VLOOKUP(G770,BARRAS!$C$5:$E$553,2,0)</f>
        <v>2079997380232</v>
      </c>
      <c r="I770" s="95">
        <v>0</v>
      </c>
      <c r="J770" s="204">
        <v>0</v>
      </c>
      <c r="K770" s="95">
        <v>0</v>
      </c>
      <c r="L770" s="95" t="s">
        <v>8423</v>
      </c>
      <c r="M770" s="95" t="s">
        <v>8423</v>
      </c>
      <c r="N770" s="95" t="s">
        <v>543</v>
      </c>
      <c r="O770" s="95" t="s">
        <v>9972</v>
      </c>
      <c r="P770" s="95"/>
      <c r="Q770" s="95" t="s">
        <v>509</v>
      </c>
      <c r="R770" s="95" t="str">
        <f>IF(L770="R",VLOOKUP(G770,BARRAS!$C$5:$E$233,3,0),IF(L770="L",VLOOKUP(G770,BARRAS!$C$5:$E$233,3,0),""))</f>
        <v/>
      </c>
      <c r="S770" s="95">
        <f t="shared" si="74"/>
        <v>0</v>
      </c>
      <c r="T770" s="95"/>
      <c r="U770" s="95" t="str">
        <f t="shared" si="75"/>
        <v/>
      </c>
      <c r="V770" s="95"/>
      <c r="W770" s="95"/>
      <c r="X770" s="95">
        <v>0</v>
      </c>
      <c r="Y770" s="95"/>
      <c r="Z770" s="95"/>
      <c r="AA770" s="95" t="str">
        <f t="shared" si="73"/>
        <v>CGE</v>
      </c>
    </row>
    <row r="771" spans="1:27" x14ac:dyDescent="0.2">
      <c r="A771" s="19">
        <f t="shared" si="71"/>
        <v>1</v>
      </c>
      <c r="B771" s="95">
        <f t="shared" si="72"/>
        <v>767</v>
      </c>
      <c r="C771" s="95" t="s">
        <v>12664</v>
      </c>
      <c r="D771" s="28" t="s">
        <v>8365</v>
      </c>
      <c r="E771" s="95" t="s">
        <v>10489</v>
      </c>
      <c r="F771" s="182">
        <v>1</v>
      </c>
      <c r="G771" s="95" t="s">
        <v>1544</v>
      </c>
      <c r="H771" s="199">
        <f>VLOOKUP(G771,BARRAS!$C$5:$E$553,2,0)</f>
        <v>2079997380232</v>
      </c>
      <c r="I771" s="95">
        <v>0</v>
      </c>
      <c r="J771" s="204">
        <v>0</v>
      </c>
      <c r="K771" s="95">
        <v>0</v>
      </c>
      <c r="L771" s="95" t="s">
        <v>8423</v>
      </c>
      <c r="M771" s="95" t="s">
        <v>8423</v>
      </c>
      <c r="N771" s="28" t="s">
        <v>8365</v>
      </c>
      <c r="O771" s="28" t="s">
        <v>9972</v>
      </c>
      <c r="P771" s="95"/>
      <c r="Q771" s="95"/>
      <c r="R771" s="95" t="str">
        <f>IF(L771="R",VLOOKUP(G771,BARRAS!$C$5:$E$233,3,0),IF(L771="L",VLOOKUP(G771,BARRAS!$C$5:$E$233,3,0),""))</f>
        <v/>
      </c>
      <c r="S771" s="95">
        <f t="shared" si="74"/>
        <v>0</v>
      </c>
      <c r="T771" s="95"/>
      <c r="U771" s="95" t="str">
        <f t="shared" si="75"/>
        <v/>
      </c>
      <c r="V771" s="95"/>
      <c r="W771" s="95"/>
      <c r="X771" s="95"/>
      <c r="Y771" s="95"/>
      <c r="Z771" s="95"/>
      <c r="AA771" s="95" t="str">
        <f t="shared" si="73"/>
        <v>CGE</v>
      </c>
    </row>
    <row r="772" spans="1:27" x14ac:dyDescent="0.2">
      <c r="A772" s="19">
        <f t="shared" si="71"/>
        <v>1</v>
      </c>
      <c r="B772" s="95">
        <f t="shared" si="72"/>
        <v>768</v>
      </c>
      <c r="C772" s="95" t="s">
        <v>12298</v>
      </c>
      <c r="D772" s="28" t="s">
        <v>9294</v>
      </c>
      <c r="E772" s="95" t="s">
        <v>12299</v>
      </c>
      <c r="F772" s="182">
        <v>1</v>
      </c>
      <c r="G772" s="95" t="s">
        <v>1544</v>
      </c>
      <c r="H772" s="199">
        <f>VLOOKUP(G772,BARRAS!$C$5:$E$553,2,0)</f>
        <v>2079997380232</v>
      </c>
      <c r="I772" s="95">
        <v>0</v>
      </c>
      <c r="J772" s="204">
        <v>0</v>
      </c>
      <c r="K772" s="95">
        <v>0</v>
      </c>
      <c r="L772" s="95" t="s">
        <v>8423</v>
      </c>
      <c r="M772" s="95" t="s">
        <v>8423</v>
      </c>
      <c r="N772" s="95" t="s">
        <v>9294</v>
      </c>
      <c r="O772" s="95" t="s">
        <v>9972</v>
      </c>
      <c r="P772" s="95"/>
      <c r="Q772" s="95"/>
      <c r="R772" s="95" t="str">
        <f>IF(L772="R",VLOOKUP(G772,BARRAS!$C$5:$E$233,3,0),IF(L772="L",VLOOKUP(G772,BARRAS!$C$5:$E$233,3,0),""))</f>
        <v/>
      </c>
      <c r="S772" s="95">
        <f t="shared" si="74"/>
        <v>0</v>
      </c>
      <c r="T772" s="95"/>
      <c r="U772" s="95" t="str">
        <f t="shared" si="75"/>
        <v/>
      </c>
      <c r="V772" s="95"/>
      <c r="W772" s="95"/>
      <c r="X772" s="95"/>
      <c r="Y772" s="95"/>
      <c r="Z772" s="95"/>
      <c r="AA772" s="95" t="str">
        <f t="shared" si="73"/>
        <v>CGE</v>
      </c>
    </row>
    <row r="773" spans="1:27" x14ac:dyDescent="0.2">
      <c r="A773" s="19">
        <f t="shared" ref="A773:A836" si="76">+COUNTIF($C:$C,C773)</f>
        <v>1</v>
      </c>
      <c r="B773" s="95">
        <f t="shared" si="72"/>
        <v>769</v>
      </c>
      <c r="C773" s="95" t="s">
        <v>9172</v>
      </c>
      <c r="D773" s="28" t="s">
        <v>543</v>
      </c>
      <c r="E773" s="95" t="s">
        <v>10101</v>
      </c>
      <c r="F773" s="182">
        <v>1</v>
      </c>
      <c r="G773" s="95" t="s">
        <v>1544</v>
      </c>
      <c r="H773" s="199">
        <f>VLOOKUP(G773,BARRAS!$C$5:$E$553,2,0)</f>
        <v>2079997380232</v>
      </c>
      <c r="I773" s="95">
        <v>0</v>
      </c>
      <c r="J773" s="204">
        <v>0</v>
      </c>
      <c r="K773" s="95">
        <v>0</v>
      </c>
      <c r="L773" s="95" t="s">
        <v>8423</v>
      </c>
      <c r="M773" s="95" t="s">
        <v>8423</v>
      </c>
      <c r="N773" s="95" t="s">
        <v>543</v>
      </c>
      <c r="O773" s="95" t="s">
        <v>9972</v>
      </c>
      <c r="P773" s="95"/>
      <c r="Q773" s="95" t="s">
        <v>509</v>
      </c>
      <c r="R773" s="95" t="str">
        <f>IF(L773="R",VLOOKUP(G773,BARRAS!$C$5:$E$233,3,0),IF(L773="L",VLOOKUP(G773,BARRAS!$C$5:$E$233,3,0),""))</f>
        <v/>
      </c>
      <c r="S773" s="95">
        <f t="shared" si="74"/>
        <v>0</v>
      </c>
      <c r="T773" s="95"/>
      <c r="U773" s="95" t="str">
        <f t="shared" si="75"/>
        <v/>
      </c>
      <c r="V773" s="95"/>
      <c r="W773" s="95"/>
      <c r="X773" s="95">
        <v>0</v>
      </c>
      <c r="Y773" s="95"/>
      <c r="Z773" s="95"/>
      <c r="AA773" s="95" t="str">
        <f t="shared" si="73"/>
        <v>CGE</v>
      </c>
    </row>
    <row r="774" spans="1:27" x14ac:dyDescent="0.2">
      <c r="A774" s="19">
        <f t="shared" si="76"/>
        <v>1</v>
      </c>
      <c r="B774" s="95">
        <f t="shared" si="72"/>
        <v>770</v>
      </c>
      <c r="C774" s="95" t="s">
        <v>12085</v>
      </c>
      <c r="D774" s="28" t="s">
        <v>543</v>
      </c>
      <c r="E774" s="95" t="s">
        <v>12086</v>
      </c>
      <c r="F774" s="182">
        <v>1</v>
      </c>
      <c r="G774" s="95" t="s">
        <v>1544</v>
      </c>
      <c r="H774" s="199">
        <f>VLOOKUP(G774,BARRAS!$C$5:$E$553,2,0)</f>
        <v>2079997380232</v>
      </c>
      <c r="I774" s="95">
        <v>0</v>
      </c>
      <c r="J774" s="204">
        <v>0</v>
      </c>
      <c r="K774" s="95">
        <v>0</v>
      </c>
      <c r="L774" s="95" t="s">
        <v>8423</v>
      </c>
      <c r="M774" s="95" t="s">
        <v>8423</v>
      </c>
      <c r="N774" s="95" t="s">
        <v>543</v>
      </c>
      <c r="O774" s="95" t="s">
        <v>9972</v>
      </c>
      <c r="P774" s="95"/>
      <c r="Q774" s="95"/>
      <c r="R774" s="95" t="str">
        <f>IF(L774="R",VLOOKUP(G774,BARRAS!$C$5:$E$233,3,0),IF(L774="L",VLOOKUP(G774,BARRAS!$C$5:$E$233,3,0),""))</f>
        <v/>
      </c>
      <c r="S774" s="95">
        <f t="shared" si="74"/>
        <v>0</v>
      </c>
      <c r="T774" s="95"/>
      <c r="U774" s="95" t="str">
        <f t="shared" si="75"/>
        <v/>
      </c>
      <c r="V774" s="95"/>
      <c r="W774" s="95"/>
      <c r="X774" s="95"/>
      <c r="Y774" s="95"/>
      <c r="Z774" s="95"/>
      <c r="AA774" s="95" t="str">
        <f t="shared" si="73"/>
        <v>CGE</v>
      </c>
    </row>
    <row r="775" spans="1:27" x14ac:dyDescent="0.2">
      <c r="A775" s="19">
        <f t="shared" si="76"/>
        <v>1</v>
      </c>
      <c r="B775" s="95">
        <f t="shared" si="72"/>
        <v>771</v>
      </c>
      <c r="C775" s="95" t="s">
        <v>8897</v>
      </c>
      <c r="D775" s="28" t="s">
        <v>543</v>
      </c>
      <c r="E775" s="95" t="s">
        <v>10070</v>
      </c>
      <c r="F775" s="182">
        <v>1</v>
      </c>
      <c r="G775" s="95" t="s">
        <v>1544</v>
      </c>
      <c r="H775" s="199">
        <f>VLOOKUP(G775,BARRAS!$C$5:$E$553,2,0)</f>
        <v>2079997380232</v>
      </c>
      <c r="I775" s="95">
        <v>0</v>
      </c>
      <c r="J775" s="204">
        <v>0</v>
      </c>
      <c r="K775" s="95">
        <v>0</v>
      </c>
      <c r="L775" s="95" t="s">
        <v>8423</v>
      </c>
      <c r="M775" s="95" t="s">
        <v>8423</v>
      </c>
      <c r="N775" s="95" t="s">
        <v>543</v>
      </c>
      <c r="O775" s="95" t="s">
        <v>9972</v>
      </c>
      <c r="P775" s="95"/>
      <c r="Q775" s="95" t="s">
        <v>509</v>
      </c>
      <c r="R775" s="95" t="str">
        <f>IF(L775="R",VLOOKUP(G775,BARRAS!$C$5:$E$233,3,0),IF(L775="L",VLOOKUP(G775,BARRAS!$C$5:$E$233,3,0),""))</f>
        <v/>
      </c>
      <c r="S775" s="95">
        <f t="shared" si="74"/>
        <v>0</v>
      </c>
      <c r="T775" s="95"/>
      <c r="U775" s="95" t="str">
        <f t="shared" si="75"/>
        <v/>
      </c>
      <c r="V775" s="95"/>
      <c r="W775" s="95"/>
      <c r="X775" s="95">
        <v>0</v>
      </c>
      <c r="Y775" s="95"/>
      <c r="Z775" s="95"/>
      <c r="AA775" s="95" t="str">
        <f t="shared" si="73"/>
        <v>CGE</v>
      </c>
    </row>
    <row r="776" spans="1:27" x14ac:dyDescent="0.2">
      <c r="A776" s="19">
        <f t="shared" si="76"/>
        <v>1</v>
      </c>
      <c r="B776" s="95">
        <f t="shared" si="72"/>
        <v>772</v>
      </c>
      <c r="C776" s="95" t="s">
        <v>12666</v>
      </c>
      <c r="D776" s="28" t="s">
        <v>8365</v>
      </c>
      <c r="E776" s="95" t="s">
        <v>12254</v>
      </c>
      <c r="F776" s="182">
        <v>1</v>
      </c>
      <c r="G776" s="95" t="s">
        <v>1544</v>
      </c>
      <c r="H776" s="199">
        <f>VLOOKUP(G776,BARRAS!$C$5:$E$553,2,0)</f>
        <v>2079997380232</v>
      </c>
      <c r="I776" s="95">
        <v>0</v>
      </c>
      <c r="J776" s="204">
        <v>0</v>
      </c>
      <c r="K776" s="95">
        <v>0</v>
      </c>
      <c r="L776" s="95" t="s">
        <v>8423</v>
      </c>
      <c r="M776" s="95" t="s">
        <v>8423</v>
      </c>
      <c r="N776" s="95" t="s">
        <v>8365</v>
      </c>
      <c r="O776" s="95" t="s">
        <v>9972</v>
      </c>
      <c r="P776" s="95"/>
      <c r="Q776" s="95"/>
      <c r="R776" s="95" t="str">
        <f>IF(L776="R",VLOOKUP(G776,BARRAS!$C$5:$E$233,3,0),IF(L776="L",VLOOKUP(G776,BARRAS!$C$5:$E$233,3,0),""))</f>
        <v/>
      </c>
      <c r="S776" s="95">
        <f t="shared" si="74"/>
        <v>0</v>
      </c>
      <c r="T776" s="95"/>
      <c r="U776" s="95" t="str">
        <f t="shared" si="75"/>
        <v/>
      </c>
      <c r="V776" s="95"/>
      <c r="W776" s="95"/>
      <c r="X776" s="95"/>
      <c r="Y776" s="95"/>
      <c r="Z776" s="95"/>
      <c r="AA776" s="95" t="str">
        <f t="shared" si="73"/>
        <v>CGE</v>
      </c>
    </row>
    <row r="777" spans="1:27" x14ac:dyDescent="0.2">
      <c r="A777" s="19">
        <f t="shared" si="76"/>
        <v>1</v>
      </c>
      <c r="B777" s="95">
        <f t="shared" ref="B777:B840" si="77">B776+1</f>
        <v>773</v>
      </c>
      <c r="C777" s="95" t="s">
        <v>8899</v>
      </c>
      <c r="D777" s="28" t="s">
        <v>543</v>
      </c>
      <c r="E777" s="95" t="s">
        <v>10071</v>
      </c>
      <c r="F777" s="182">
        <v>1</v>
      </c>
      <c r="G777" s="95" t="s">
        <v>1544</v>
      </c>
      <c r="H777" s="199">
        <f>VLOOKUP(G777,BARRAS!$C$5:$E$553,2,0)</f>
        <v>2079997380232</v>
      </c>
      <c r="I777" s="95">
        <v>0</v>
      </c>
      <c r="J777" s="204">
        <v>0</v>
      </c>
      <c r="K777" s="95">
        <v>0</v>
      </c>
      <c r="L777" s="95" t="s">
        <v>8423</v>
      </c>
      <c r="M777" s="95" t="s">
        <v>8423</v>
      </c>
      <c r="N777" s="95" t="s">
        <v>543</v>
      </c>
      <c r="O777" s="95" t="s">
        <v>9972</v>
      </c>
      <c r="P777" s="95"/>
      <c r="Q777" s="95" t="s">
        <v>509</v>
      </c>
      <c r="R777" s="95" t="str">
        <f>IF(L777="R",VLOOKUP(G777,BARRAS!$C$5:$E$233,3,0),IF(L777="L",VLOOKUP(G777,BARRAS!$C$5:$E$233,3,0),""))</f>
        <v/>
      </c>
      <c r="S777" s="95">
        <f t="shared" si="74"/>
        <v>0</v>
      </c>
      <c r="T777" s="95"/>
      <c r="U777" s="95" t="str">
        <f t="shared" si="75"/>
        <v/>
      </c>
      <c r="V777" s="95"/>
      <c r="W777" s="95"/>
      <c r="X777" s="95">
        <v>0</v>
      </c>
      <c r="Y777" s="95"/>
      <c r="Z777" s="95"/>
      <c r="AA777" s="95" t="str">
        <f t="shared" si="73"/>
        <v>CGE</v>
      </c>
    </row>
    <row r="778" spans="1:27" x14ac:dyDescent="0.2">
      <c r="A778" s="19">
        <f t="shared" si="76"/>
        <v>1</v>
      </c>
      <c r="B778" s="95">
        <f t="shared" si="77"/>
        <v>774</v>
      </c>
      <c r="C778" s="95" t="s">
        <v>8570</v>
      </c>
      <c r="D778" s="28" t="s">
        <v>8365</v>
      </c>
      <c r="E778" s="95" t="s">
        <v>10004</v>
      </c>
      <c r="F778" s="182">
        <v>1</v>
      </c>
      <c r="G778" s="95" t="s">
        <v>1544</v>
      </c>
      <c r="H778" s="199">
        <f>VLOOKUP(G778,BARRAS!$C$5:$E$553,2,0)</f>
        <v>2079997380232</v>
      </c>
      <c r="I778" s="95">
        <v>0</v>
      </c>
      <c r="J778" s="204">
        <v>0</v>
      </c>
      <c r="K778" s="95">
        <v>0</v>
      </c>
      <c r="L778" s="95" t="s">
        <v>8423</v>
      </c>
      <c r="M778" s="95" t="s">
        <v>8423</v>
      </c>
      <c r="N778" s="95" t="s">
        <v>8365</v>
      </c>
      <c r="O778" s="95" t="s">
        <v>9972</v>
      </c>
      <c r="P778" s="95"/>
      <c r="Q778" s="95" t="s">
        <v>509</v>
      </c>
      <c r="R778" s="95" t="str">
        <f>IF(L778="R",VLOOKUP(G778,BARRAS!$C$5:$E$233,3,0),IF(L778="L",VLOOKUP(G778,BARRAS!$C$5:$E$233,3,0),""))</f>
        <v/>
      </c>
      <c r="S778" s="95">
        <f t="shared" si="74"/>
        <v>0</v>
      </c>
      <c r="T778" s="95"/>
      <c r="U778" s="95" t="str">
        <f t="shared" si="75"/>
        <v/>
      </c>
      <c r="V778" s="95"/>
      <c r="W778" s="95"/>
      <c r="X778" s="95">
        <v>0</v>
      </c>
      <c r="Y778" s="95"/>
      <c r="Z778" s="95"/>
      <c r="AA778" s="95" t="str">
        <f t="shared" si="73"/>
        <v>CGE</v>
      </c>
    </row>
    <row r="779" spans="1:27" x14ac:dyDescent="0.2">
      <c r="A779" s="19">
        <f t="shared" si="76"/>
        <v>1</v>
      </c>
      <c r="B779" s="95">
        <f t="shared" si="77"/>
        <v>775</v>
      </c>
      <c r="C779" s="95" t="s">
        <v>12667</v>
      </c>
      <c r="D779" s="28" t="s">
        <v>8365</v>
      </c>
      <c r="E779" s="95" t="s">
        <v>9249</v>
      </c>
      <c r="F779" s="182">
        <v>1</v>
      </c>
      <c r="G779" s="95" t="s">
        <v>1544</v>
      </c>
      <c r="H779" s="199">
        <f>VLOOKUP(G779,BARRAS!$C$5:$E$553,2,0)</f>
        <v>2079997380232</v>
      </c>
      <c r="I779" s="95">
        <v>0</v>
      </c>
      <c r="J779" s="204">
        <v>0</v>
      </c>
      <c r="K779" s="95">
        <v>0</v>
      </c>
      <c r="L779" s="95" t="s">
        <v>8423</v>
      </c>
      <c r="M779" s="95" t="s">
        <v>8423</v>
      </c>
      <c r="N779" s="28" t="s">
        <v>8365</v>
      </c>
      <c r="O779" s="28" t="s">
        <v>9972</v>
      </c>
      <c r="P779" s="95"/>
      <c r="Q779" s="95" t="s">
        <v>509</v>
      </c>
      <c r="R779" s="95" t="str">
        <f>IF(L779="R",VLOOKUP(G779,BARRAS!$C$5:$E$233,3,0),IF(L779="L",VLOOKUP(G779,BARRAS!$C$5:$E$233,3,0),""))</f>
        <v/>
      </c>
      <c r="S779" s="95">
        <f t="shared" si="74"/>
        <v>0</v>
      </c>
      <c r="T779" s="95"/>
      <c r="U779" s="95" t="str">
        <f t="shared" si="75"/>
        <v/>
      </c>
      <c r="V779" s="95"/>
      <c r="W779" s="95"/>
      <c r="X779" s="95">
        <v>0</v>
      </c>
      <c r="Y779" s="95"/>
      <c r="Z779" s="95"/>
      <c r="AA779" s="95" t="str">
        <f t="shared" ref="AA779:AA845" si="78">IF(OR(N779="Dx",N779="No_informado"),P779,O779)</f>
        <v>CGE</v>
      </c>
    </row>
    <row r="780" spans="1:27" x14ac:dyDescent="0.2">
      <c r="A780" s="19">
        <f t="shared" si="76"/>
        <v>1</v>
      </c>
      <c r="B780" s="95">
        <f t="shared" si="77"/>
        <v>776</v>
      </c>
      <c r="C780" s="95" t="s">
        <v>10160</v>
      </c>
      <c r="D780" s="28" t="s">
        <v>543</v>
      </c>
      <c r="E780" s="95" t="s">
        <v>10161</v>
      </c>
      <c r="F780" s="182">
        <v>1</v>
      </c>
      <c r="G780" s="95" t="s">
        <v>1544</v>
      </c>
      <c r="H780" s="199">
        <f>VLOOKUP(G780,BARRAS!$C$5:$E$553,2,0)</f>
        <v>2079997380232</v>
      </c>
      <c r="I780" s="95">
        <v>0</v>
      </c>
      <c r="J780" s="204">
        <v>0</v>
      </c>
      <c r="K780" s="95">
        <v>0</v>
      </c>
      <c r="L780" s="95" t="s">
        <v>8423</v>
      </c>
      <c r="M780" s="95" t="s">
        <v>8423</v>
      </c>
      <c r="N780" s="95" t="s">
        <v>543</v>
      </c>
      <c r="O780" s="95" t="s">
        <v>9972</v>
      </c>
      <c r="P780" s="95"/>
      <c r="Q780" s="95" t="s">
        <v>509</v>
      </c>
      <c r="R780" s="95" t="str">
        <f>IF(L780="R",VLOOKUP(G780,BARRAS!$C$5:$E$233,3,0),IF(L780="L",VLOOKUP(G780,BARRAS!$C$5:$E$233,3,0),""))</f>
        <v/>
      </c>
      <c r="S780" s="95">
        <f t="shared" si="74"/>
        <v>0</v>
      </c>
      <c r="T780" s="95"/>
      <c r="U780" s="95" t="str">
        <f t="shared" si="75"/>
        <v/>
      </c>
      <c r="V780" s="95"/>
      <c r="W780" s="95"/>
      <c r="X780" s="95"/>
      <c r="Y780" s="95"/>
      <c r="Z780" s="95"/>
      <c r="AA780" s="95" t="str">
        <f t="shared" si="78"/>
        <v>CGE</v>
      </c>
    </row>
    <row r="781" spans="1:27" x14ac:dyDescent="0.2">
      <c r="A781" s="19">
        <f t="shared" si="76"/>
        <v>1</v>
      </c>
      <c r="B781" s="95">
        <f t="shared" si="77"/>
        <v>777</v>
      </c>
      <c r="C781" s="95" t="s">
        <v>13536</v>
      </c>
      <c r="D781" s="28" t="s">
        <v>8365</v>
      </c>
      <c r="E781" s="28" t="s">
        <v>11337</v>
      </c>
      <c r="F781" s="182">
        <v>1</v>
      </c>
      <c r="G781" s="95" t="s">
        <v>1544</v>
      </c>
      <c r="H781" s="199">
        <f>VLOOKUP(G781,BARRAS!$C$5:$E$553,2,0)</f>
        <v>2079997380232</v>
      </c>
      <c r="I781" s="95">
        <v>0</v>
      </c>
      <c r="J781" s="204">
        <v>0</v>
      </c>
      <c r="K781" s="95">
        <v>0</v>
      </c>
      <c r="L781" s="95" t="s">
        <v>8423</v>
      </c>
      <c r="M781" s="95" t="s">
        <v>8423</v>
      </c>
      <c r="N781" s="95" t="s">
        <v>8365</v>
      </c>
      <c r="O781" s="95" t="s">
        <v>9972</v>
      </c>
      <c r="P781" s="95"/>
      <c r="Q781" s="95"/>
      <c r="R781" s="95"/>
      <c r="S781" s="95">
        <f t="shared" si="74"/>
        <v>0</v>
      </c>
      <c r="T781" s="95"/>
      <c r="U781" s="95" t="str">
        <f t="shared" si="75"/>
        <v/>
      </c>
      <c r="V781" s="95"/>
      <c r="W781" s="95"/>
      <c r="X781" s="95"/>
      <c r="Y781" s="95"/>
      <c r="Z781" s="95"/>
      <c r="AA781" s="95" t="str">
        <f t="shared" si="78"/>
        <v>CGE</v>
      </c>
    </row>
    <row r="782" spans="1:27" x14ac:dyDescent="0.2">
      <c r="A782" s="19">
        <f t="shared" si="76"/>
        <v>1</v>
      </c>
      <c r="B782" s="95">
        <f t="shared" si="77"/>
        <v>778</v>
      </c>
      <c r="C782" s="95" t="s">
        <v>14220</v>
      </c>
      <c r="D782" s="28" t="s">
        <v>14110</v>
      </c>
      <c r="E782" s="28" t="s">
        <v>14223</v>
      </c>
      <c r="F782" s="182">
        <v>1</v>
      </c>
      <c r="G782" s="95" t="s">
        <v>1544</v>
      </c>
      <c r="H782" s="199">
        <f>VLOOKUP(G782,BARRAS!$C$5:$E$553,2,0)</f>
        <v>2079997380232</v>
      </c>
      <c r="I782" s="95">
        <v>0</v>
      </c>
      <c r="J782" s="204">
        <v>0</v>
      </c>
      <c r="K782" s="95">
        <v>0</v>
      </c>
      <c r="L782" s="95" t="s">
        <v>8423</v>
      </c>
      <c r="M782" s="95" t="s">
        <v>8423</v>
      </c>
      <c r="N782" s="28" t="s">
        <v>14110</v>
      </c>
      <c r="O782" s="95" t="s">
        <v>9972</v>
      </c>
      <c r="P782" s="95"/>
      <c r="Q782" s="95"/>
      <c r="R782" s="95"/>
      <c r="S782" s="95">
        <f t="shared" ref="S782:S847" si="79">IF(RIGHT(LEFT(E782,6),4)="PMGD",1,IF(RIGHT(LEFT(E782,6),4)="PMG_",1,0))</f>
        <v>0</v>
      </c>
      <c r="T782" s="95"/>
      <c r="U782" s="95" t="str">
        <f t="shared" ref="U782:U847" si="80">+IF(L782="G",LEFT(RIGHT(E782,LEN(E782)-2),4),"")</f>
        <v/>
      </c>
      <c r="V782" s="95"/>
      <c r="W782" s="95"/>
      <c r="X782" s="95"/>
      <c r="Y782" s="95"/>
      <c r="Z782" s="95"/>
      <c r="AA782" s="95" t="str">
        <f t="shared" si="78"/>
        <v>CGE</v>
      </c>
    </row>
    <row r="783" spans="1:27" x14ac:dyDescent="0.2">
      <c r="A783" s="19">
        <f t="shared" si="76"/>
        <v>1</v>
      </c>
      <c r="B783" s="95">
        <f t="shared" si="77"/>
        <v>779</v>
      </c>
      <c r="C783" s="95" t="s">
        <v>14221</v>
      </c>
      <c r="D783" s="28" t="s">
        <v>14110</v>
      </c>
      <c r="E783" s="28" t="s">
        <v>14224</v>
      </c>
      <c r="F783" s="182">
        <v>1</v>
      </c>
      <c r="G783" s="95" t="s">
        <v>1544</v>
      </c>
      <c r="H783" s="199">
        <f>VLOOKUP(G783,BARRAS!$C$5:$E$553,2,0)</f>
        <v>2079997380232</v>
      </c>
      <c r="I783" s="95">
        <v>0</v>
      </c>
      <c r="J783" s="204">
        <v>0</v>
      </c>
      <c r="K783" s="95">
        <v>0</v>
      </c>
      <c r="L783" s="95" t="s">
        <v>8423</v>
      </c>
      <c r="M783" s="95" t="s">
        <v>8423</v>
      </c>
      <c r="N783" s="28" t="s">
        <v>14110</v>
      </c>
      <c r="O783" s="95" t="s">
        <v>9972</v>
      </c>
      <c r="P783" s="95"/>
      <c r="Q783" s="95"/>
      <c r="R783" s="95"/>
      <c r="S783" s="95">
        <f t="shared" si="79"/>
        <v>0</v>
      </c>
      <c r="T783" s="95"/>
      <c r="U783" s="95" t="str">
        <f t="shared" si="80"/>
        <v/>
      </c>
      <c r="V783" s="95"/>
      <c r="W783" s="95"/>
      <c r="X783" s="95"/>
      <c r="Y783" s="95"/>
      <c r="Z783" s="95"/>
      <c r="AA783" s="95" t="str">
        <f t="shared" si="78"/>
        <v>CGE</v>
      </c>
    </row>
    <row r="784" spans="1:27" x14ac:dyDescent="0.2">
      <c r="A784" s="19">
        <f t="shared" si="76"/>
        <v>1</v>
      </c>
      <c r="B784" s="95">
        <f t="shared" si="77"/>
        <v>780</v>
      </c>
      <c r="C784" s="95" t="s">
        <v>14222</v>
      </c>
      <c r="D784" s="28" t="s">
        <v>8365</v>
      </c>
      <c r="E784" s="28" t="s">
        <v>14225</v>
      </c>
      <c r="F784" s="182">
        <v>1</v>
      </c>
      <c r="G784" s="95" t="s">
        <v>1544</v>
      </c>
      <c r="H784" s="199">
        <f>VLOOKUP(G784,BARRAS!$C$5:$E$553,2,0)</f>
        <v>2079997380232</v>
      </c>
      <c r="I784" s="95">
        <v>0</v>
      </c>
      <c r="J784" s="204">
        <v>0</v>
      </c>
      <c r="K784" s="95">
        <v>0</v>
      </c>
      <c r="L784" s="95" t="s">
        <v>8423</v>
      </c>
      <c r="M784" s="95" t="s">
        <v>8423</v>
      </c>
      <c r="N784" s="95" t="s">
        <v>8365</v>
      </c>
      <c r="O784" s="95" t="s">
        <v>9972</v>
      </c>
      <c r="P784" s="95"/>
      <c r="Q784" s="95"/>
      <c r="R784" s="95"/>
      <c r="S784" s="95">
        <f t="shared" si="79"/>
        <v>0</v>
      </c>
      <c r="T784" s="95"/>
      <c r="U784" s="95" t="str">
        <f t="shared" si="80"/>
        <v/>
      </c>
      <c r="V784" s="95"/>
      <c r="W784" s="95"/>
      <c r="X784" s="95"/>
      <c r="Y784" s="95"/>
      <c r="Z784" s="95"/>
      <c r="AA784" s="95" t="str">
        <f t="shared" si="78"/>
        <v>CGE</v>
      </c>
    </row>
    <row r="785" spans="1:27" x14ac:dyDescent="0.2">
      <c r="A785" s="19">
        <f t="shared" si="76"/>
        <v>1</v>
      </c>
      <c r="B785" s="95">
        <f t="shared" si="77"/>
        <v>781</v>
      </c>
      <c r="C785" s="95" t="s">
        <v>14332</v>
      </c>
      <c r="D785" s="28" t="s">
        <v>14110</v>
      </c>
      <c r="E785" s="95" t="s">
        <v>14333</v>
      </c>
      <c r="F785" s="182">
        <v>1</v>
      </c>
      <c r="G785" s="95" t="s">
        <v>1544</v>
      </c>
      <c r="H785" s="199">
        <f>VLOOKUP(G785,BARRAS!$C$5:$E$553,2,0)</f>
        <v>2079997380232</v>
      </c>
      <c r="I785" s="95">
        <v>0</v>
      </c>
      <c r="J785" s="204">
        <v>0</v>
      </c>
      <c r="K785" s="95">
        <v>0</v>
      </c>
      <c r="L785" s="95" t="s">
        <v>8423</v>
      </c>
      <c r="M785" s="95" t="s">
        <v>8423</v>
      </c>
      <c r="N785" s="28" t="s">
        <v>14110</v>
      </c>
      <c r="O785" s="95" t="s">
        <v>9972</v>
      </c>
      <c r="P785" s="95"/>
      <c r="Q785" s="95"/>
      <c r="R785" s="95"/>
      <c r="S785" s="95">
        <f t="shared" si="79"/>
        <v>0</v>
      </c>
      <c r="T785" s="95"/>
      <c r="U785" s="95" t="str">
        <f t="shared" si="80"/>
        <v/>
      </c>
      <c r="V785" s="95"/>
      <c r="W785" s="95"/>
      <c r="X785" s="95"/>
      <c r="Y785" s="95"/>
      <c r="Z785" s="95"/>
      <c r="AA785" s="95" t="str">
        <f t="shared" si="78"/>
        <v>CGE</v>
      </c>
    </row>
    <row r="786" spans="1:27" x14ac:dyDescent="0.2">
      <c r="A786" s="231">
        <f t="shared" si="76"/>
        <v>1</v>
      </c>
      <c r="B786" s="95">
        <f t="shared" si="77"/>
        <v>782</v>
      </c>
      <c r="C786" s="95" t="s">
        <v>14578</v>
      </c>
      <c r="D786" s="28" t="s">
        <v>14110</v>
      </c>
      <c r="E786" s="28" t="s">
        <v>14579</v>
      </c>
      <c r="F786" s="182">
        <v>1</v>
      </c>
      <c r="G786" s="95" t="s">
        <v>1544</v>
      </c>
      <c r="H786" s="199">
        <f>VLOOKUP(G786,BARRAS!$C$5:$E$553,2,0)</f>
        <v>2079997380232</v>
      </c>
      <c r="I786" s="95">
        <v>0</v>
      </c>
      <c r="J786" s="204">
        <v>0</v>
      </c>
      <c r="K786" s="95">
        <v>0</v>
      </c>
      <c r="L786" s="95" t="s">
        <v>8423</v>
      </c>
      <c r="M786" s="95" t="s">
        <v>8423</v>
      </c>
      <c r="N786" s="28" t="s">
        <v>14110</v>
      </c>
      <c r="O786" s="95" t="s">
        <v>9972</v>
      </c>
      <c r="P786" s="95"/>
      <c r="Q786" s="95"/>
      <c r="R786" s="95"/>
      <c r="S786" s="95">
        <f t="shared" si="79"/>
        <v>0</v>
      </c>
      <c r="T786" s="95"/>
      <c r="U786" s="95" t="str">
        <f t="shared" si="80"/>
        <v/>
      </c>
      <c r="V786" s="95"/>
      <c r="W786" s="95"/>
      <c r="X786" s="95"/>
      <c r="Y786" s="95"/>
      <c r="Z786" s="95"/>
      <c r="AA786" s="95" t="str">
        <f t="shared" si="78"/>
        <v>CGE</v>
      </c>
    </row>
    <row r="787" spans="1:27" x14ac:dyDescent="0.2">
      <c r="A787" s="19">
        <f t="shared" si="76"/>
        <v>1</v>
      </c>
      <c r="B787" s="95">
        <f t="shared" si="77"/>
        <v>783</v>
      </c>
      <c r="C787" s="95" t="s">
        <v>8638</v>
      </c>
      <c r="D787" s="28" t="s">
        <v>10026</v>
      </c>
      <c r="E787" s="95" t="s">
        <v>10028</v>
      </c>
      <c r="F787" s="182">
        <v>1</v>
      </c>
      <c r="G787" s="95" t="s">
        <v>1544</v>
      </c>
      <c r="H787" s="199">
        <f>VLOOKUP(G787,BARRAS!$C$5:$E$553,2,0)</f>
        <v>2079997380232</v>
      </c>
      <c r="I787" s="95">
        <v>0</v>
      </c>
      <c r="J787" s="204">
        <v>0</v>
      </c>
      <c r="K787" s="95">
        <v>0</v>
      </c>
      <c r="L787" s="95" t="s">
        <v>747</v>
      </c>
      <c r="M787" s="95" t="s">
        <v>747</v>
      </c>
      <c r="N787" s="95" t="s">
        <v>10026</v>
      </c>
      <c r="O787" s="95" t="s">
        <v>9972</v>
      </c>
      <c r="P787" s="95"/>
      <c r="Q787" s="95" t="s">
        <v>509</v>
      </c>
      <c r="R787" s="95" t="str">
        <f>IF(L787="R",VLOOKUP(G787,BARRAS!$C$5:$E$233,3,0),IF(L787="L",VLOOKUP(G787,BARRAS!$C$5:$E$233,3,0),""))</f>
        <v/>
      </c>
      <c r="S787" s="95">
        <f t="shared" si="79"/>
        <v>1</v>
      </c>
      <c r="T787" s="95"/>
      <c r="U787" s="95" t="str">
        <f t="shared" si="80"/>
        <v>PMGD</v>
      </c>
      <c r="V787" s="95"/>
      <c r="W787" s="95">
        <v>1</v>
      </c>
      <c r="X787" s="95">
        <v>0</v>
      </c>
      <c r="Y787" s="95"/>
      <c r="Z787" s="95"/>
      <c r="AA787" s="95" t="str">
        <f t="shared" si="78"/>
        <v>CGE</v>
      </c>
    </row>
    <row r="788" spans="1:27" x14ac:dyDescent="0.2">
      <c r="A788" s="19">
        <f t="shared" si="76"/>
        <v>1</v>
      </c>
      <c r="B788" s="95">
        <f t="shared" si="77"/>
        <v>784</v>
      </c>
      <c r="C788" s="95" t="s">
        <v>8321</v>
      </c>
      <c r="D788" s="28" t="s">
        <v>10026</v>
      </c>
      <c r="E788" s="95" t="s">
        <v>10027</v>
      </c>
      <c r="F788" s="182">
        <v>1</v>
      </c>
      <c r="G788" s="95" t="s">
        <v>1544</v>
      </c>
      <c r="H788" s="199">
        <f>VLOOKUP(G788,BARRAS!$C$5:$E$553,2,0)</f>
        <v>2079997380232</v>
      </c>
      <c r="I788" s="95">
        <v>0</v>
      </c>
      <c r="J788" s="204">
        <v>0</v>
      </c>
      <c r="K788" s="95">
        <v>0</v>
      </c>
      <c r="L788" s="95" t="s">
        <v>747</v>
      </c>
      <c r="M788" s="95" t="s">
        <v>747</v>
      </c>
      <c r="N788" s="95" t="s">
        <v>10026</v>
      </c>
      <c r="O788" s="95" t="s">
        <v>9972</v>
      </c>
      <c r="P788" s="95"/>
      <c r="Q788" s="95" t="s">
        <v>509</v>
      </c>
      <c r="R788" s="95" t="str">
        <f>IF(L788="R",VLOOKUP(G788,BARRAS!$C$5:$E$233,3,0),IF(L788="L",VLOOKUP(G788,BARRAS!$C$5:$E$233,3,0),""))</f>
        <v/>
      </c>
      <c r="S788" s="95">
        <f t="shared" si="79"/>
        <v>1</v>
      </c>
      <c r="T788" s="95"/>
      <c r="U788" s="95" t="str">
        <f t="shared" si="80"/>
        <v>PMGD</v>
      </c>
      <c r="V788" s="95"/>
      <c r="W788" s="95"/>
      <c r="X788" s="95">
        <v>0</v>
      </c>
      <c r="Y788" s="95"/>
      <c r="Z788" s="95"/>
      <c r="AA788" s="95" t="str">
        <f t="shared" si="78"/>
        <v>CGE</v>
      </c>
    </row>
    <row r="789" spans="1:27" x14ac:dyDescent="0.2">
      <c r="A789" s="19">
        <f t="shared" si="76"/>
        <v>1</v>
      </c>
      <c r="B789" s="95">
        <f t="shared" si="77"/>
        <v>785</v>
      </c>
      <c r="C789" s="95" t="s">
        <v>13512</v>
      </c>
      <c r="D789" s="28" t="s">
        <v>13376</v>
      </c>
      <c r="E789" s="95" t="s">
        <v>13377</v>
      </c>
      <c r="F789" s="182">
        <v>1</v>
      </c>
      <c r="G789" s="95" t="s">
        <v>1544</v>
      </c>
      <c r="H789" s="199">
        <f>VLOOKUP(G789,BARRAS!$C$5:$E$553,2,0)</f>
        <v>2079997380232</v>
      </c>
      <c r="I789" s="95">
        <v>0</v>
      </c>
      <c r="J789" s="204">
        <v>0</v>
      </c>
      <c r="K789" s="95">
        <v>0</v>
      </c>
      <c r="L789" s="95" t="s">
        <v>747</v>
      </c>
      <c r="M789" s="95" t="s">
        <v>747</v>
      </c>
      <c r="N789" s="95" t="s">
        <v>13376</v>
      </c>
      <c r="O789" s="95" t="s">
        <v>9972</v>
      </c>
      <c r="P789" s="95"/>
      <c r="Q789" s="95"/>
      <c r="R789" s="95"/>
      <c r="S789" s="95">
        <f t="shared" si="79"/>
        <v>1</v>
      </c>
      <c r="T789" s="95"/>
      <c r="U789" s="95" t="str">
        <f t="shared" si="80"/>
        <v>PMGD</v>
      </c>
      <c r="V789" s="95"/>
      <c r="W789" s="95">
        <v>1</v>
      </c>
      <c r="X789" s="95"/>
      <c r="Y789" s="95"/>
      <c r="Z789" s="95"/>
      <c r="AA789" s="95" t="str">
        <f t="shared" si="78"/>
        <v>CGE</v>
      </c>
    </row>
    <row r="790" spans="1:27" x14ac:dyDescent="0.2">
      <c r="A790" s="19">
        <f t="shared" si="76"/>
        <v>1</v>
      </c>
      <c r="B790" s="95">
        <f t="shared" si="77"/>
        <v>786</v>
      </c>
      <c r="C790" s="95" t="s">
        <v>13513</v>
      </c>
      <c r="D790" s="28" t="s">
        <v>13376</v>
      </c>
      <c r="E790" s="95" t="s">
        <v>13378</v>
      </c>
      <c r="F790" s="182">
        <v>1</v>
      </c>
      <c r="G790" s="95" t="s">
        <v>1544</v>
      </c>
      <c r="H790" s="199">
        <f>VLOOKUP(G790,BARRAS!$C$5:$E$553,2,0)</f>
        <v>2079997380232</v>
      </c>
      <c r="I790" s="95">
        <v>0</v>
      </c>
      <c r="J790" s="204">
        <v>0</v>
      </c>
      <c r="K790" s="95">
        <v>0</v>
      </c>
      <c r="L790" s="95" t="s">
        <v>747</v>
      </c>
      <c r="M790" s="95" t="s">
        <v>747</v>
      </c>
      <c r="N790" s="95" t="s">
        <v>13376</v>
      </c>
      <c r="O790" s="95" t="s">
        <v>9972</v>
      </c>
      <c r="P790" s="95"/>
      <c r="Q790" s="95"/>
      <c r="R790" s="95"/>
      <c r="S790" s="95">
        <f t="shared" si="79"/>
        <v>1</v>
      </c>
      <c r="T790" s="95"/>
      <c r="U790" s="95" t="str">
        <f t="shared" si="80"/>
        <v>PMGD</v>
      </c>
      <c r="V790" s="95"/>
      <c r="W790" s="95"/>
      <c r="X790" s="95"/>
      <c r="Y790" s="95"/>
      <c r="Z790" s="95"/>
      <c r="AA790" s="95" t="str">
        <f t="shared" si="78"/>
        <v>CGE</v>
      </c>
    </row>
    <row r="791" spans="1:27" x14ac:dyDescent="0.2">
      <c r="A791" s="19">
        <f t="shared" si="76"/>
        <v>1</v>
      </c>
      <c r="B791" s="95">
        <f t="shared" si="77"/>
        <v>787</v>
      </c>
      <c r="C791" s="95" t="s">
        <v>7753</v>
      </c>
      <c r="D791" s="28" t="s">
        <v>10013</v>
      </c>
      <c r="E791" s="95" t="s">
        <v>3208</v>
      </c>
      <c r="F791" s="182">
        <v>1</v>
      </c>
      <c r="G791" s="95" t="s">
        <v>1544</v>
      </c>
      <c r="H791" s="199">
        <f>VLOOKUP(G791,BARRAS!$C$5:$E$553,2,0)</f>
        <v>2079997380232</v>
      </c>
      <c r="I791" s="95">
        <v>0</v>
      </c>
      <c r="J791" s="204">
        <v>1</v>
      </c>
      <c r="K791" s="95">
        <v>0</v>
      </c>
      <c r="L791" s="95" t="s">
        <v>489</v>
      </c>
      <c r="M791" s="95" t="s">
        <v>489</v>
      </c>
      <c r="N791" s="95" t="s">
        <v>9178</v>
      </c>
      <c r="O791" s="95"/>
      <c r="P791" s="95" t="s">
        <v>9972</v>
      </c>
      <c r="Q791" s="95" t="s">
        <v>489</v>
      </c>
      <c r="R791" s="95">
        <f>IF(L791="R",VLOOKUP(G791,BARRAS!$C$5:$E$233,3,0),IF(L791="L",VLOOKUP(G791,BARRAS!$C$5:$E$233,3,0),""))</f>
        <v>0</v>
      </c>
      <c r="S791" s="95">
        <f t="shared" si="79"/>
        <v>0</v>
      </c>
      <c r="T791" s="95"/>
      <c r="U791" s="95" t="str">
        <f t="shared" si="80"/>
        <v/>
      </c>
      <c r="V791" s="95"/>
      <c r="W791" s="95"/>
      <c r="X791" s="95">
        <v>0</v>
      </c>
      <c r="Y791" s="95"/>
      <c r="Z791" s="95"/>
      <c r="AA791" s="95" t="str">
        <f t="shared" si="78"/>
        <v>CGE</v>
      </c>
    </row>
    <row r="792" spans="1:27" x14ac:dyDescent="0.2">
      <c r="A792" s="19">
        <f t="shared" si="76"/>
        <v>1</v>
      </c>
      <c r="B792" s="95">
        <f t="shared" si="77"/>
        <v>788</v>
      </c>
      <c r="C792" s="95" t="s">
        <v>7754</v>
      </c>
      <c r="D792" s="28" t="s">
        <v>10014</v>
      </c>
      <c r="E792" s="95" t="s">
        <v>3208</v>
      </c>
      <c r="F792" s="182">
        <v>1</v>
      </c>
      <c r="G792" s="95" t="s">
        <v>1544</v>
      </c>
      <c r="H792" s="199">
        <f>VLOOKUP(G792,BARRAS!$C$5:$E$553,2,0)</f>
        <v>2079997380232</v>
      </c>
      <c r="I792" s="95">
        <v>0</v>
      </c>
      <c r="J792" s="204">
        <v>1</v>
      </c>
      <c r="K792" s="95">
        <v>0</v>
      </c>
      <c r="L792" s="95" t="s">
        <v>489</v>
      </c>
      <c r="M792" s="95" t="s">
        <v>489</v>
      </c>
      <c r="N792" s="95" t="s">
        <v>9178</v>
      </c>
      <c r="O792" s="95"/>
      <c r="P792" s="95" t="s">
        <v>9972</v>
      </c>
      <c r="Q792" s="95" t="s">
        <v>489</v>
      </c>
      <c r="R792" s="95">
        <f>IF(L792="R",VLOOKUP(G792,BARRAS!$C$5:$E$233,3,0),IF(L792="L",VLOOKUP(G792,BARRAS!$C$5:$E$233,3,0),""))</f>
        <v>0</v>
      </c>
      <c r="S792" s="95">
        <f t="shared" si="79"/>
        <v>0</v>
      </c>
      <c r="T792" s="95"/>
      <c r="U792" s="95" t="str">
        <f t="shared" si="80"/>
        <v/>
      </c>
      <c r="V792" s="95"/>
      <c r="W792" s="95"/>
      <c r="X792" s="95">
        <v>0</v>
      </c>
      <c r="Y792" s="95"/>
      <c r="Z792" s="95"/>
      <c r="AA792" s="95" t="str">
        <f t="shared" si="78"/>
        <v>CGE</v>
      </c>
    </row>
    <row r="793" spans="1:27" x14ac:dyDescent="0.2">
      <c r="A793" s="19">
        <f t="shared" si="76"/>
        <v>1</v>
      </c>
      <c r="B793" s="95">
        <f t="shared" si="77"/>
        <v>789</v>
      </c>
      <c r="C793" s="95" t="s">
        <v>7755</v>
      </c>
      <c r="D793" s="28" t="s">
        <v>10015</v>
      </c>
      <c r="E793" s="95" t="s">
        <v>3208</v>
      </c>
      <c r="F793" s="182">
        <v>1</v>
      </c>
      <c r="G793" s="95" t="s">
        <v>1544</v>
      </c>
      <c r="H793" s="199">
        <f>VLOOKUP(G793,BARRAS!$C$5:$E$553,2,0)</f>
        <v>2079997380232</v>
      </c>
      <c r="I793" s="95">
        <v>0</v>
      </c>
      <c r="J793" s="204">
        <v>1</v>
      </c>
      <c r="K793" s="95">
        <v>0</v>
      </c>
      <c r="L793" s="95" t="s">
        <v>489</v>
      </c>
      <c r="M793" s="95" t="s">
        <v>489</v>
      </c>
      <c r="N793" s="95" t="s">
        <v>9178</v>
      </c>
      <c r="O793" s="95"/>
      <c r="P793" s="95" t="s">
        <v>9972</v>
      </c>
      <c r="Q793" s="95" t="s">
        <v>489</v>
      </c>
      <c r="R793" s="95">
        <f>IF(L793="R",VLOOKUP(G793,BARRAS!$C$5:$E$233,3,0),IF(L793="L",VLOOKUP(G793,BARRAS!$C$5:$E$233,3,0),""))</f>
        <v>0</v>
      </c>
      <c r="S793" s="95">
        <f t="shared" si="79"/>
        <v>0</v>
      </c>
      <c r="T793" s="95"/>
      <c r="U793" s="95" t="str">
        <f t="shared" si="80"/>
        <v/>
      </c>
      <c r="V793" s="95"/>
      <c r="W793" s="95"/>
      <c r="X793" s="95">
        <v>0</v>
      </c>
      <c r="Y793" s="95"/>
      <c r="Z793" s="95"/>
      <c r="AA793" s="95" t="str">
        <f t="shared" si="78"/>
        <v>CGE</v>
      </c>
    </row>
    <row r="794" spans="1:27" x14ac:dyDescent="0.2">
      <c r="A794" s="19">
        <f t="shared" si="76"/>
        <v>1</v>
      </c>
      <c r="B794" s="95">
        <f t="shared" si="77"/>
        <v>790</v>
      </c>
      <c r="C794" s="194" t="s">
        <v>11958</v>
      </c>
      <c r="D794" s="213" t="s">
        <v>1304</v>
      </c>
      <c r="E794" s="194" t="s">
        <v>1545</v>
      </c>
      <c r="F794" s="182">
        <v>1</v>
      </c>
      <c r="G794" s="95" t="s">
        <v>1544</v>
      </c>
      <c r="H794" s="199">
        <f>VLOOKUP(G794,BARRAS!$C$5:$E$553,2,0)</f>
        <v>2079997380232</v>
      </c>
      <c r="I794" s="95">
        <v>0</v>
      </c>
      <c r="J794" s="204">
        <v>0</v>
      </c>
      <c r="K794" s="95">
        <v>0</v>
      </c>
      <c r="L794" s="95" t="s">
        <v>492</v>
      </c>
      <c r="M794" s="95" t="s">
        <v>492</v>
      </c>
      <c r="N794" s="95" t="s">
        <v>12352</v>
      </c>
      <c r="O794" s="95"/>
      <c r="P794" s="95"/>
      <c r="Q794" s="95"/>
      <c r="R794" s="95" t="str">
        <f>IF(L794="R",VLOOKUP(G794,BARRAS!$C$5:$E$233,3,0),IF(L794="L",VLOOKUP(G794,BARRAS!$C$5:$E$233,3,0),""))</f>
        <v/>
      </c>
      <c r="S794" s="95">
        <f t="shared" si="79"/>
        <v>0</v>
      </c>
      <c r="T794" s="95"/>
      <c r="U794" s="95" t="str">
        <f t="shared" si="80"/>
        <v/>
      </c>
      <c r="V794" s="95"/>
      <c r="W794" s="95"/>
      <c r="X794" s="95"/>
      <c r="Y794" s="95"/>
      <c r="Z794" s="95"/>
      <c r="AA794" s="95">
        <f t="shared" si="78"/>
        <v>0</v>
      </c>
    </row>
    <row r="795" spans="1:27" x14ac:dyDescent="0.2">
      <c r="A795" s="19">
        <f t="shared" si="76"/>
        <v>1</v>
      </c>
      <c r="B795" s="95">
        <f t="shared" si="77"/>
        <v>791</v>
      </c>
      <c r="C795" s="95" t="s">
        <v>12668</v>
      </c>
      <c r="D795" s="28" t="s">
        <v>8365</v>
      </c>
      <c r="E795" s="95" t="s">
        <v>10136</v>
      </c>
      <c r="F795" s="182">
        <v>1</v>
      </c>
      <c r="G795" s="95" t="s">
        <v>711</v>
      </c>
      <c r="H795" s="199">
        <f>VLOOKUP(G795,BARRAS!$C$5:$E$553,2,0)</f>
        <v>2079997330232</v>
      </c>
      <c r="I795" s="95">
        <v>0</v>
      </c>
      <c r="J795" s="204">
        <v>0</v>
      </c>
      <c r="K795" s="95">
        <v>0</v>
      </c>
      <c r="L795" s="95" t="s">
        <v>8423</v>
      </c>
      <c r="M795" s="95" t="s">
        <v>8423</v>
      </c>
      <c r="N795" s="28" t="s">
        <v>8365</v>
      </c>
      <c r="O795" s="28" t="s">
        <v>10022</v>
      </c>
      <c r="P795" s="95"/>
      <c r="Q795" s="95" t="s">
        <v>509</v>
      </c>
      <c r="R795" s="95" t="str">
        <f>IF(L795="R",VLOOKUP(G795,BARRAS!$C$5:$E$233,3,0),IF(L795="L",VLOOKUP(G795,BARRAS!$C$5:$E$233,3,0),""))</f>
        <v/>
      </c>
      <c r="S795" s="95">
        <f t="shared" si="79"/>
        <v>0</v>
      </c>
      <c r="T795" s="95"/>
      <c r="U795" s="95" t="str">
        <f t="shared" si="80"/>
        <v/>
      </c>
      <c r="V795" s="95"/>
      <c r="W795" s="95"/>
      <c r="X795" s="95"/>
      <c r="Y795" s="95"/>
      <c r="Z795" s="95"/>
      <c r="AA795" s="95" t="str">
        <f t="shared" si="78"/>
        <v>LUZLINARES</v>
      </c>
    </row>
    <row r="796" spans="1:27" x14ac:dyDescent="0.2">
      <c r="A796" s="19">
        <f t="shared" si="76"/>
        <v>1</v>
      </c>
      <c r="B796" s="95">
        <f t="shared" si="77"/>
        <v>792</v>
      </c>
      <c r="C796" s="95" t="s">
        <v>8293</v>
      </c>
      <c r="D796" s="28" t="s">
        <v>10021</v>
      </c>
      <c r="E796" s="95" t="s">
        <v>10022</v>
      </c>
      <c r="F796" s="182">
        <v>1</v>
      </c>
      <c r="G796" s="95" t="s">
        <v>711</v>
      </c>
      <c r="H796" s="199">
        <f>VLOOKUP(G796,BARRAS!$C$5:$E$553,2,0)</f>
        <v>2079997330232</v>
      </c>
      <c r="I796" s="95">
        <v>0</v>
      </c>
      <c r="J796" s="204">
        <v>1</v>
      </c>
      <c r="K796" s="95">
        <v>0</v>
      </c>
      <c r="L796" s="95" t="s">
        <v>489</v>
      </c>
      <c r="M796" s="95" t="s">
        <v>489</v>
      </c>
      <c r="N796" s="95" t="s">
        <v>9178</v>
      </c>
      <c r="O796" s="95"/>
      <c r="P796" s="95" t="s">
        <v>10022</v>
      </c>
      <c r="Q796" s="95" t="s">
        <v>489</v>
      </c>
      <c r="R796" s="95">
        <f>IF(L796="R",VLOOKUP(G796,BARRAS!$C$5:$E$233,3,0),IF(L796="L",VLOOKUP(G796,BARRAS!$C$5:$E$233,3,0),""))</f>
        <v>0</v>
      </c>
      <c r="S796" s="95">
        <f t="shared" si="79"/>
        <v>0</v>
      </c>
      <c r="T796" s="95"/>
      <c r="U796" s="95" t="str">
        <f t="shared" si="80"/>
        <v/>
      </c>
      <c r="V796" s="95"/>
      <c r="W796" s="95"/>
      <c r="X796" s="95">
        <v>0</v>
      </c>
      <c r="Y796" s="95"/>
      <c r="Z796" s="95"/>
      <c r="AA796" s="95" t="str">
        <f t="shared" si="78"/>
        <v>LUZLINARES</v>
      </c>
    </row>
    <row r="797" spans="1:27" x14ac:dyDescent="0.2">
      <c r="A797" s="19">
        <f t="shared" si="76"/>
        <v>1</v>
      </c>
      <c r="B797" s="95">
        <f t="shared" si="77"/>
        <v>793</v>
      </c>
      <c r="C797" s="95" t="s">
        <v>8294</v>
      </c>
      <c r="D797" s="28" t="s">
        <v>10023</v>
      </c>
      <c r="E797" s="95" t="s">
        <v>10022</v>
      </c>
      <c r="F797" s="182">
        <v>1</v>
      </c>
      <c r="G797" s="95" t="s">
        <v>711</v>
      </c>
      <c r="H797" s="199">
        <f>VLOOKUP(G797,BARRAS!$C$5:$E$553,2,0)</f>
        <v>2079997330232</v>
      </c>
      <c r="I797" s="95">
        <v>0</v>
      </c>
      <c r="J797" s="204">
        <v>1</v>
      </c>
      <c r="K797" s="95">
        <v>0</v>
      </c>
      <c r="L797" s="95" t="s">
        <v>489</v>
      </c>
      <c r="M797" s="95" t="s">
        <v>489</v>
      </c>
      <c r="N797" s="95" t="s">
        <v>9178</v>
      </c>
      <c r="O797" s="95"/>
      <c r="P797" s="95" t="s">
        <v>10022</v>
      </c>
      <c r="Q797" s="95" t="s">
        <v>489</v>
      </c>
      <c r="R797" s="95">
        <f>IF(L797="R",VLOOKUP(G797,BARRAS!$C$5:$E$233,3,0),IF(L797="L",VLOOKUP(G797,BARRAS!$C$5:$E$233,3,0),""))</f>
        <v>0</v>
      </c>
      <c r="S797" s="95">
        <f t="shared" si="79"/>
        <v>0</v>
      </c>
      <c r="T797" s="95"/>
      <c r="U797" s="95" t="str">
        <f t="shared" si="80"/>
        <v/>
      </c>
      <c r="V797" s="95"/>
      <c r="W797" s="95"/>
      <c r="X797" s="95">
        <v>0</v>
      </c>
      <c r="Y797" s="95"/>
      <c r="Z797" s="95"/>
      <c r="AA797" s="95" t="str">
        <f t="shared" si="78"/>
        <v>LUZLINARES</v>
      </c>
    </row>
    <row r="798" spans="1:27" x14ac:dyDescent="0.2">
      <c r="A798" s="19">
        <f t="shared" si="76"/>
        <v>1</v>
      </c>
      <c r="B798" s="95">
        <f t="shared" si="77"/>
        <v>794</v>
      </c>
      <c r="C798" s="95" t="s">
        <v>8295</v>
      </c>
      <c r="D798" s="28" t="s">
        <v>10024</v>
      </c>
      <c r="E798" s="95" t="s">
        <v>10022</v>
      </c>
      <c r="F798" s="182">
        <v>1</v>
      </c>
      <c r="G798" s="95" t="s">
        <v>711</v>
      </c>
      <c r="H798" s="199">
        <f>VLOOKUP(G798,BARRAS!$C$5:$E$553,2,0)</f>
        <v>2079997330232</v>
      </c>
      <c r="I798" s="95">
        <v>0</v>
      </c>
      <c r="J798" s="204">
        <v>1</v>
      </c>
      <c r="K798" s="95">
        <v>0</v>
      </c>
      <c r="L798" s="95" t="s">
        <v>489</v>
      </c>
      <c r="M798" s="95" t="s">
        <v>489</v>
      </c>
      <c r="N798" s="95" t="s">
        <v>9178</v>
      </c>
      <c r="O798" s="95"/>
      <c r="P798" s="95" t="s">
        <v>10022</v>
      </c>
      <c r="Q798" s="95" t="s">
        <v>489</v>
      </c>
      <c r="R798" s="95">
        <f>IF(L798="R",VLOOKUP(G798,BARRAS!$C$5:$E$233,3,0),IF(L798="L",VLOOKUP(G798,BARRAS!$C$5:$E$233,3,0),""))</f>
        <v>0</v>
      </c>
      <c r="S798" s="95">
        <f t="shared" si="79"/>
        <v>0</v>
      </c>
      <c r="T798" s="95"/>
      <c r="U798" s="95" t="str">
        <f t="shared" si="80"/>
        <v/>
      </c>
      <c r="V798" s="95"/>
      <c r="W798" s="95"/>
      <c r="X798" s="95">
        <v>0</v>
      </c>
      <c r="Y798" s="95"/>
      <c r="Z798" s="95"/>
      <c r="AA798" s="95" t="str">
        <f t="shared" si="78"/>
        <v>LUZLINARES</v>
      </c>
    </row>
    <row r="799" spans="1:27" x14ac:dyDescent="0.2">
      <c r="A799" s="19">
        <f t="shared" si="76"/>
        <v>1</v>
      </c>
      <c r="B799" s="95">
        <f t="shared" si="77"/>
        <v>795</v>
      </c>
      <c r="C799" s="194" t="s">
        <v>11927</v>
      </c>
      <c r="D799" s="213" t="s">
        <v>1304</v>
      </c>
      <c r="E799" s="194" t="s">
        <v>1378</v>
      </c>
      <c r="F799" s="182">
        <v>1</v>
      </c>
      <c r="G799" s="95" t="s">
        <v>711</v>
      </c>
      <c r="H799" s="199">
        <f>VLOOKUP(G799,BARRAS!$C$5:$E$553,2,0)</f>
        <v>2079997330232</v>
      </c>
      <c r="I799" s="95">
        <v>0</v>
      </c>
      <c r="J799" s="204">
        <v>0</v>
      </c>
      <c r="K799" s="95">
        <v>0</v>
      </c>
      <c r="L799" s="95" t="s">
        <v>492</v>
      </c>
      <c r="M799" s="95" t="s">
        <v>492</v>
      </c>
      <c r="N799" s="95" t="s">
        <v>12352</v>
      </c>
      <c r="O799" s="95"/>
      <c r="P799" s="95"/>
      <c r="Q799" s="95"/>
      <c r="R799" s="95" t="str">
        <f>IF(L799="R",VLOOKUP(G799,BARRAS!$C$5:$E$233,3,0),IF(L799="L",VLOOKUP(G799,BARRAS!$C$5:$E$233,3,0),""))</f>
        <v/>
      </c>
      <c r="S799" s="95">
        <f t="shared" si="79"/>
        <v>0</v>
      </c>
      <c r="T799" s="95"/>
      <c r="U799" s="95" t="str">
        <f t="shared" si="80"/>
        <v/>
      </c>
      <c r="V799" s="95"/>
      <c r="W799" s="95"/>
      <c r="X799" s="95"/>
      <c r="Y799" s="95"/>
      <c r="Z799" s="95"/>
      <c r="AA799" s="95">
        <f t="shared" si="78"/>
        <v>0</v>
      </c>
    </row>
    <row r="800" spans="1:27" x14ac:dyDescent="0.2">
      <c r="A800" s="19">
        <f t="shared" si="76"/>
        <v>1</v>
      </c>
      <c r="B800" s="95">
        <f t="shared" si="77"/>
        <v>796</v>
      </c>
      <c r="C800" s="95" t="s">
        <v>8529</v>
      </c>
      <c r="D800" s="28" t="s">
        <v>8365</v>
      </c>
      <c r="E800" s="95" t="s">
        <v>10205</v>
      </c>
      <c r="F800" s="182">
        <v>1</v>
      </c>
      <c r="G800" s="95" t="s">
        <v>202</v>
      </c>
      <c r="H800" s="199">
        <f>VLOOKUP(G800,BARRAS!$C$5:$E$553,2,0)</f>
        <v>2089997280152</v>
      </c>
      <c r="I800" s="95">
        <v>0</v>
      </c>
      <c r="J800" s="204">
        <v>0</v>
      </c>
      <c r="K800" s="95">
        <v>0</v>
      </c>
      <c r="L800" s="95" t="s">
        <v>8423</v>
      </c>
      <c r="M800" s="95" t="s">
        <v>8423</v>
      </c>
      <c r="N800" s="95" t="s">
        <v>8365</v>
      </c>
      <c r="O800" s="95" t="s">
        <v>9972</v>
      </c>
      <c r="P800" s="95"/>
      <c r="Q800" s="95" t="str">
        <f>IF(L800="R","R",IF(L800="L","L",""))</f>
        <v/>
      </c>
      <c r="R800" s="95" t="str">
        <f>IF(L800="R",VLOOKUP(G800,BARRAS!$C$5:$E$233,3,0),IF(L800="L",VLOOKUP(G800,BARRAS!$C$5:$E$233,3,0),""))</f>
        <v/>
      </c>
      <c r="S800" s="95">
        <f t="shared" si="79"/>
        <v>0</v>
      </c>
      <c r="T800" s="95"/>
      <c r="U800" s="95" t="str">
        <f t="shared" si="80"/>
        <v/>
      </c>
      <c r="V800" s="95" t="s">
        <v>1869</v>
      </c>
      <c r="W800" s="95"/>
      <c r="X800" s="95" t="s">
        <v>8703</v>
      </c>
      <c r="Y800" s="95" t="str">
        <f>+IF(P800="","No","Sí")</f>
        <v>No</v>
      </c>
      <c r="Z800" s="95">
        <v>0</v>
      </c>
      <c r="AA800" s="95" t="str">
        <f t="shared" si="78"/>
        <v>CGE</v>
      </c>
    </row>
    <row r="801" spans="1:27" x14ac:dyDescent="0.2">
      <c r="A801" s="19">
        <f t="shared" si="76"/>
        <v>1</v>
      </c>
      <c r="B801" s="95">
        <f t="shared" si="77"/>
        <v>797</v>
      </c>
      <c r="C801" s="95" t="s">
        <v>11864</v>
      </c>
      <c r="D801" s="28" t="s">
        <v>543</v>
      </c>
      <c r="E801" s="95" t="s">
        <v>9050</v>
      </c>
      <c r="F801" s="182">
        <v>1</v>
      </c>
      <c r="G801" s="95" t="s">
        <v>202</v>
      </c>
      <c r="H801" s="199">
        <f>VLOOKUP(G801,BARRAS!$C$5:$E$553,2,0)</f>
        <v>2089997280152</v>
      </c>
      <c r="I801" s="95">
        <v>0</v>
      </c>
      <c r="J801" s="204">
        <v>0</v>
      </c>
      <c r="K801" s="95">
        <v>0</v>
      </c>
      <c r="L801" s="95" t="s">
        <v>8423</v>
      </c>
      <c r="M801" s="95" t="s">
        <v>8423</v>
      </c>
      <c r="N801" s="95" t="s">
        <v>543</v>
      </c>
      <c r="O801" s="95" t="s">
        <v>9972</v>
      </c>
      <c r="P801" s="95"/>
      <c r="Q801" s="95"/>
      <c r="R801" s="95" t="str">
        <f>IF(L801="R",VLOOKUP(G801,BARRAS!$C$5:$E$233,3,0),IF(L801="L",VLOOKUP(G801,BARRAS!$C$5:$E$233,3,0),""))</f>
        <v/>
      </c>
      <c r="S801" s="95">
        <f t="shared" si="79"/>
        <v>0</v>
      </c>
      <c r="T801" s="95"/>
      <c r="U801" s="95" t="str">
        <f t="shared" si="80"/>
        <v/>
      </c>
      <c r="V801" s="95"/>
      <c r="W801" s="95"/>
      <c r="X801" s="95"/>
      <c r="Y801" s="95"/>
      <c r="Z801" s="95">
        <v>0</v>
      </c>
      <c r="AA801" s="95" t="str">
        <f t="shared" si="78"/>
        <v>CGE</v>
      </c>
    </row>
    <row r="802" spans="1:27" x14ac:dyDescent="0.2">
      <c r="A802" s="19">
        <f t="shared" si="76"/>
        <v>1</v>
      </c>
      <c r="B802" s="95">
        <f t="shared" si="77"/>
        <v>798</v>
      </c>
      <c r="C802" s="95" t="s">
        <v>11865</v>
      </c>
      <c r="D802" s="28" t="s">
        <v>543</v>
      </c>
      <c r="E802" s="95" t="s">
        <v>9050</v>
      </c>
      <c r="F802" s="182">
        <v>1</v>
      </c>
      <c r="G802" s="95" t="s">
        <v>202</v>
      </c>
      <c r="H802" s="199">
        <f>VLOOKUP(G802,BARRAS!$C$5:$E$553,2,0)</f>
        <v>2089997280152</v>
      </c>
      <c r="I802" s="95">
        <v>0</v>
      </c>
      <c r="J802" s="204">
        <v>0</v>
      </c>
      <c r="K802" s="95">
        <v>0</v>
      </c>
      <c r="L802" s="95" t="s">
        <v>8423</v>
      </c>
      <c r="M802" s="95" t="s">
        <v>8423</v>
      </c>
      <c r="N802" s="95" t="s">
        <v>543</v>
      </c>
      <c r="O802" s="95" t="s">
        <v>9972</v>
      </c>
      <c r="P802" s="95"/>
      <c r="Q802" s="95"/>
      <c r="R802" s="95" t="str">
        <f>IF(L802="R",VLOOKUP(G802,BARRAS!$C$5:$E$233,3,0),IF(L802="L",VLOOKUP(G802,BARRAS!$C$5:$E$233,3,0),""))</f>
        <v/>
      </c>
      <c r="S802" s="95">
        <f t="shared" si="79"/>
        <v>0</v>
      </c>
      <c r="T802" s="95"/>
      <c r="U802" s="95" t="str">
        <f t="shared" si="80"/>
        <v/>
      </c>
      <c r="V802" s="95"/>
      <c r="W802" s="95"/>
      <c r="X802" s="95"/>
      <c r="Y802" s="95"/>
      <c r="Z802" s="95">
        <v>0</v>
      </c>
      <c r="AA802" s="95" t="str">
        <f t="shared" si="78"/>
        <v>CGE</v>
      </c>
    </row>
    <row r="803" spans="1:27" x14ac:dyDescent="0.2">
      <c r="A803" s="19">
        <f t="shared" si="76"/>
        <v>1</v>
      </c>
      <c r="B803" s="95">
        <f t="shared" si="77"/>
        <v>799</v>
      </c>
      <c r="C803" s="95" t="s">
        <v>11866</v>
      </c>
      <c r="D803" s="28" t="s">
        <v>543</v>
      </c>
      <c r="E803" s="95" t="s">
        <v>9050</v>
      </c>
      <c r="F803" s="182">
        <v>1</v>
      </c>
      <c r="G803" s="95" t="s">
        <v>202</v>
      </c>
      <c r="H803" s="199">
        <f>VLOOKUP(G803,BARRAS!$C$5:$E$553,2,0)</f>
        <v>2089997280152</v>
      </c>
      <c r="I803" s="95">
        <v>0</v>
      </c>
      <c r="J803" s="204">
        <v>0</v>
      </c>
      <c r="K803" s="95">
        <v>0</v>
      </c>
      <c r="L803" s="95" t="s">
        <v>8423</v>
      </c>
      <c r="M803" s="95" t="s">
        <v>8423</v>
      </c>
      <c r="N803" s="95" t="s">
        <v>543</v>
      </c>
      <c r="O803" s="95" t="s">
        <v>9972</v>
      </c>
      <c r="P803" s="95"/>
      <c r="Q803" s="95"/>
      <c r="R803" s="95" t="str">
        <f>IF(L803="R",VLOOKUP(G803,BARRAS!$C$5:$E$233,3,0),IF(L803="L",VLOOKUP(G803,BARRAS!$C$5:$E$233,3,0),""))</f>
        <v/>
      </c>
      <c r="S803" s="95">
        <f t="shared" si="79"/>
        <v>0</v>
      </c>
      <c r="T803" s="95"/>
      <c r="U803" s="95" t="str">
        <f t="shared" si="80"/>
        <v/>
      </c>
      <c r="V803" s="95"/>
      <c r="W803" s="95"/>
      <c r="X803" s="95"/>
      <c r="Y803" s="95"/>
      <c r="Z803" s="95">
        <v>0</v>
      </c>
      <c r="AA803" s="95" t="str">
        <f t="shared" si="78"/>
        <v>CGE</v>
      </c>
    </row>
    <row r="804" spans="1:27" x14ac:dyDescent="0.2">
      <c r="A804" s="19">
        <f t="shared" si="76"/>
        <v>1</v>
      </c>
      <c r="B804" s="95">
        <f t="shared" si="77"/>
        <v>800</v>
      </c>
      <c r="C804" s="95" t="s">
        <v>11867</v>
      </c>
      <c r="D804" s="28" t="s">
        <v>543</v>
      </c>
      <c r="E804" s="95" t="s">
        <v>9050</v>
      </c>
      <c r="F804" s="182">
        <v>1</v>
      </c>
      <c r="G804" s="95" t="s">
        <v>202</v>
      </c>
      <c r="H804" s="199">
        <f>VLOOKUP(G804,BARRAS!$C$5:$E$553,2,0)</f>
        <v>2089997280152</v>
      </c>
      <c r="I804" s="95">
        <v>0</v>
      </c>
      <c r="J804" s="204">
        <v>0</v>
      </c>
      <c r="K804" s="95">
        <v>0</v>
      </c>
      <c r="L804" s="95" t="s">
        <v>8423</v>
      </c>
      <c r="M804" s="95" t="s">
        <v>8423</v>
      </c>
      <c r="N804" s="95" t="s">
        <v>543</v>
      </c>
      <c r="O804" s="95" t="s">
        <v>9972</v>
      </c>
      <c r="P804" s="95"/>
      <c r="Q804" s="95"/>
      <c r="R804" s="95" t="str">
        <f>IF(L804="R",VLOOKUP(G804,BARRAS!$C$5:$E$233,3,0),IF(L804="L",VLOOKUP(G804,BARRAS!$C$5:$E$233,3,0),""))</f>
        <v/>
      </c>
      <c r="S804" s="95">
        <f t="shared" si="79"/>
        <v>0</v>
      </c>
      <c r="T804" s="95"/>
      <c r="U804" s="95" t="str">
        <f t="shared" si="80"/>
        <v/>
      </c>
      <c r="V804" s="95"/>
      <c r="W804" s="95"/>
      <c r="X804" s="95"/>
      <c r="Y804" s="95"/>
      <c r="Z804" s="95">
        <v>0</v>
      </c>
      <c r="AA804" s="95" t="str">
        <f t="shared" si="78"/>
        <v>CGE</v>
      </c>
    </row>
    <row r="805" spans="1:27" x14ac:dyDescent="0.2">
      <c r="A805" s="19">
        <f t="shared" si="76"/>
        <v>1</v>
      </c>
      <c r="B805" s="95">
        <f t="shared" si="77"/>
        <v>801</v>
      </c>
      <c r="C805" s="95" t="s">
        <v>12672</v>
      </c>
      <c r="D805" s="28" t="s">
        <v>8365</v>
      </c>
      <c r="E805" s="95" t="s">
        <v>11832</v>
      </c>
      <c r="F805" s="182">
        <v>1</v>
      </c>
      <c r="G805" s="95" t="s">
        <v>202</v>
      </c>
      <c r="H805" s="199">
        <f>VLOOKUP(G805,BARRAS!$C$5:$E$553,2,0)</f>
        <v>2089997280152</v>
      </c>
      <c r="I805" s="95">
        <v>0</v>
      </c>
      <c r="J805" s="204">
        <v>0</v>
      </c>
      <c r="K805" s="95">
        <v>0</v>
      </c>
      <c r="L805" s="95" t="s">
        <v>8423</v>
      </c>
      <c r="M805" s="95" t="s">
        <v>8423</v>
      </c>
      <c r="N805" s="95" t="s">
        <v>8365</v>
      </c>
      <c r="O805" s="95" t="s">
        <v>9972</v>
      </c>
      <c r="P805" s="95"/>
      <c r="Q805" s="95"/>
      <c r="R805" s="95" t="str">
        <f>IF(L805="R",VLOOKUP(G805,BARRAS!$C$5:$E$233,3,0),IF(L805="L",VLOOKUP(G805,BARRAS!$C$5:$E$233,3,0),""))</f>
        <v/>
      </c>
      <c r="S805" s="95">
        <f t="shared" si="79"/>
        <v>0</v>
      </c>
      <c r="T805" s="95"/>
      <c r="U805" s="95" t="str">
        <f t="shared" si="80"/>
        <v/>
      </c>
      <c r="V805" s="95"/>
      <c r="W805" s="95"/>
      <c r="X805" s="95"/>
      <c r="Y805" s="95"/>
      <c r="Z805" s="95"/>
      <c r="AA805" s="95" t="str">
        <f t="shared" si="78"/>
        <v>CGE</v>
      </c>
    </row>
    <row r="806" spans="1:27" x14ac:dyDescent="0.2">
      <c r="A806" s="19">
        <f t="shared" si="76"/>
        <v>1</v>
      </c>
      <c r="B806" s="95">
        <f t="shared" si="77"/>
        <v>802</v>
      </c>
      <c r="C806" s="95" t="s">
        <v>12674</v>
      </c>
      <c r="D806" s="28" t="s">
        <v>8365</v>
      </c>
      <c r="E806" s="95" t="s">
        <v>11832</v>
      </c>
      <c r="F806" s="182">
        <v>1</v>
      </c>
      <c r="G806" s="95" t="s">
        <v>202</v>
      </c>
      <c r="H806" s="199">
        <f>VLOOKUP(G806,BARRAS!$C$5:$E$553,2,0)</f>
        <v>2089997280152</v>
      </c>
      <c r="I806" s="95">
        <v>0</v>
      </c>
      <c r="J806" s="204">
        <v>0</v>
      </c>
      <c r="K806" s="95">
        <v>0</v>
      </c>
      <c r="L806" s="95" t="s">
        <v>8423</v>
      </c>
      <c r="M806" s="95" t="s">
        <v>8423</v>
      </c>
      <c r="N806" s="95" t="s">
        <v>8365</v>
      </c>
      <c r="O806" s="95" t="s">
        <v>9972</v>
      </c>
      <c r="P806" s="95"/>
      <c r="Q806" s="95"/>
      <c r="R806" s="95" t="str">
        <f>IF(L806="R",VLOOKUP(G806,BARRAS!$C$5:$E$233,3,0),IF(L806="L",VLOOKUP(G806,BARRAS!$C$5:$E$233,3,0),""))</f>
        <v/>
      </c>
      <c r="S806" s="95">
        <f t="shared" si="79"/>
        <v>0</v>
      </c>
      <c r="T806" s="95"/>
      <c r="U806" s="95" t="str">
        <f t="shared" si="80"/>
        <v/>
      </c>
      <c r="V806" s="95"/>
      <c r="W806" s="95"/>
      <c r="X806" s="95"/>
      <c r="Y806" s="95"/>
      <c r="Z806" s="95"/>
      <c r="AA806" s="95" t="str">
        <f t="shared" si="78"/>
        <v>CGE</v>
      </c>
    </row>
    <row r="807" spans="1:27" x14ac:dyDescent="0.2">
      <c r="A807" s="19">
        <f t="shared" si="76"/>
        <v>1</v>
      </c>
      <c r="B807" s="95">
        <f t="shared" si="77"/>
        <v>803</v>
      </c>
      <c r="C807" s="95" t="s">
        <v>12673</v>
      </c>
      <c r="D807" s="28" t="s">
        <v>8365</v>
      </c>
      <c r="E807" s="95" t="s">
        <v>11832</v>
      </c>
      <c r="F807" s="182">
        <v>1</v>
      </c>
      <c r="G807" s="95" t="s">
        <v>202</v>
      </c>
      <c r="H807" s="199">
        <f>VLOOKUP(G807,BARRAS!$C$5:$E$553,2,0)</f>
        <v>2089997280152</v>
      </c>
      <c r="I807" s="95">
        <v>0</v>
      </c>
      <c r="J807" s="204">
        <v>0</v>
      </c>
      <c r="K807" s="95">
        <v>0</v>
      </c>
      <c r="L807" s="95" t="s">
        <v>8423</v>
      </c>
      <c r="M807" s="95" t="s">
        <v>8423</v>
      </c>
      <c r="N807" s="95" t="s">
        <v>8365</v>
      </c>
      <c r="O807" s="95" t="s">
        <v>9972</v>
      </c>
      <c r="P807" s="95"/>
      <c r="Q807" s="95"/>
      <c r="R807" s="95" t="str">
        <f>IF(L807="R",VLOOKUP(G807,BARRAS!$C$5:$E$233,3,0),IF(L807="L",VLOOKUP(G807,BARRAS!$C$5:$E$233,3,0),""))</f>
        <v/>
      </c>
      <c r="S807" s="95">
        <f t="shared" si="79"/>
        <v>0</v>
      </c>
      <c r="T807" s="95"/>
      <c r="U807" s="95" t="str">
        <f t="shared" si="80"/>
        <v/>
      </c>
      <c r="V807" s="95"/>
      <c r="W807" s="95"/>
      <c r="X807" s="95"/>
      <c r="Y807" s="95"/>
      <c r="Z807" s="95"/>
      <c r="AA807" s="95" t="str">
        <f t="shared" si="78"/>
        <v>CGE</v>
      </c>
    </row>
    <row r="808" spans="1:27" x14ac:dyDescent="0.2">
      <c r="A808" s="19">
        <f t="shared" si="76"/>
        <v>1</v>
      </c>
      <c r="B808" s="95">
        <f t="shared" si="77"/>
        <v>804</v>
      </c>
      <c r="C808" s="95" t="s">
        <v>9019</v>
      </c>
      <c r="D808" s="28" t="s">
        <v>543</v>
      </c>
      <c r="E808" s="95" t="s">
        <v>9054</v>
      </c>
      <c r="F808" s="182">
        <v>1</v>
      </c>
      <c r="G808" s="95" t="s">
        <v>202</v>
      </c>
      <c r="H808" s="199">
        <f>VLOOKUP(G808,BARRAS!$C$5:$E$553,2,0)</f>
        <v>2089997280152</v>
      </c>
      <c r="I808" s="95">
        <v>0</v>
      </c>
      <c r="J808" s="204">
        <v>0</v>
      </c>
      <c r="K808" s="95">
        <v>0</v>
      </c>
      <c r="L808" s="95" t="s">
        <v>8423</v>
      </c>
      <c r="M808" s="95" t="s">
        <v>8423</v>
      </c>
      <c r="N808" s="95" t="s">
        <v>543</v>
      </c>
      <c r="O808" s="95" t="s">
        <v>9972</v>
      </c>
      <c r="P808" s="95"/>
      <c r="Q808" s="95"/>
      <c r="R808" s="95" t="str">
        <f>IF(L808="R",VLOOKUP(G808,BARRAS!$C$5:$E$233,3,0),IF(L808="L",VLOOKUP(G808,BARRAS!$C$5:$E$233,3,0),""))</f>
        <v/>
      </c>
      <c r="S808" s="95">
        <f t="shared" si="79"/>
        <v>0</v>
      </c>
      <c r="T808" s="95"/>
      <c r="U808" s="95" t="str">
        <f t="shared" si="80"/>
        <v/>
      </c>
      <c r="V808" s="95" t="s">
        <v>1869</v>
      </c>
      <c r="W808" s="95"/>
      <c r="X808" s="95"/>
      <c r="Y808" s="95" t="str">
        <f>+IF(P808="","No","Sí")</f>
        <v>No</v>
      </c>
      <c r="Z808" s="95">
        <v>0</v>
      </c>
      <c r="AA808" s="95" t="str">
        <f t="shared" si="78"/>
        <v>CGE</v>
      </c>
    </row>
    <row r="809" spans="1:27" x14ac:dyDescent="0.2">
      <c r="A809" s="19">
        <f t="shared" si="76"/>
        <v>1</v>
      </c>
      <c r="B809" s="95">
        <f t="shared" si="77"/>
        <v>805</v>
      </c>
      <c r="C809" s="95" t="s">
        <v>12671</v>
      </c>
      <c r="D809" s="28" t="s">
        <v>8365</v>
      </c>
      <c r="E809" s="95" t="s">
        <v>10195</v>
      </c>
      <c r="F809" s="182">
        <v>1</v>
      </c>
      <c r="G809" s="95" t="s">
        <v>202</v>
      </c>
      <c r="H809" s="199">
        <f>VLOOKUP(G809,BARRAS!$C$5:$E$553,2,0)</f>
        <v>2089997280152</v>
      </c>
      <c r="I809" s="95">
        <v>0</v>
      </c>
      <c r="J809" s="204">
        <v>0</v>
      </c>
      <c r="K809" s="95">
        <v>0</v>
      </c>
      <c r="L809" s="95" t="s">
        <v>8423</v>
      </c>
      <c r="M809" s="95" t="s">
        <v>8423</v>
      </c>
      <c r="N809" s="28" t="s">
        <v>8365</v>
      </c>
      <c r="O809" s="28" t="s">
        <v>9972</v>
      </c>
      <c r="P809" s="95"/>
      <c r="Q809" s="95"/>
      <c r="R809" s="95" t="str">
        <f>IF(L809="R",VLOOKUP(G809,BARRAS!$C$5:$E$233,3,0),IF(L809="L",VLOOKUP(G809,BARRAS!$C$5:$E$233,3,0),""))</f>
        <v/>
      </c>
      <c r="S809" s="95">
        <f t="shared" si="79"/>
        <v>0</v>
      </c>
      <c r="T809" s="95"/>
      <c r="U809" s="95" t="str">
        <f t="shared" si="80"/>
        <v/>
      </c>
      <c r="V809" s="95"/>
      <c r="W809" s="95"/>
      <c r="X809" s="95"/>
      <c r="Y809" s="95"/>
      <c r="Z809" s="95"/>
      <c r="AA809" s="95" t="str">
        <f t="shared" si="78"/>
        <v>CGE</v>
      </c>
    </row>
    <row r="810" spans="1:27" x14ac:dyDescent="0.2">
      <c r="A810" s="19">
        <f t="shared" si="76"/>
        <v>1</v>
      </c>
      <c r="B810" s="95">
        <f t="shared" si="77"/>
        <v>806</v>
      </c>
      <c r="C810" s="95" t="s">
        <v>12670</v>
      </c>
      <c r="D810" s="28" t="s">
        <v>8365</v>
      </c>
      <c r="E810" s="95" t="s">
        <v>10195</v>
      </c>
      <c r="F810" s="182">
        <v>1</v>
      </c>
      <c r="G810" s="95" t="s">
        <v>202</v>
      </c>
      <c r="H810" s="199">
        <f>VLOOKUP(G810,BARRAS!$C$5:$E$553,2,0)</f>
        <v>2089997280152</v>
      </c>
      <c r="I810" s="95">
        <v>0</v>
      </c>
      <c r="J810" s="204">
        <v>0</v>
      </c>
      <c r="K810" s="95">
        <v>0</v>
      </c>
      <c r="L810" s="95" t="s">
        <v>8423</v>
      </c>
      <c r="M810" s="95" t="s">
        <v>8423</v>
      </c>
      <c r="N810" s="28" t="s">
        <v>8365</v>
      </c>
      <c r="O810" s="28" t="s">
        <v>9972</v>
      </c>
      <c r="P810" s="95"/>
      <c r="Q810" s="95"/>
      <c r="R810" s="95" t="str">
        <f>IF(L810="R",VLOOKUP(G810,BARRAS!$C$5:$E$233,3,0),IF(L810="L",VLOOKUP(G810,BARRAS!$C$5:$E$233,3,0),""))</f>
        <v/>
      </c>
      <c r="S810" s="95">
        <f t="shared" si="79"/>
        <v>0</v>
      </c>
      <c r="T810" s="95"/>
      <c r="U810" s="95" t="str">
        <f t="shared" si="80"/>
        <v/>
      </c>
      <c r="V810" s="95"/>
      <c r="W810" s="95"/>
      <c r="X810" s="95"/>
      <c r="Y810" s="95"/>
      <c r="Z810" s="95"/>
      <c r="AA810" s="95" t="str">
        <f t="shared" si="78"/>
        <v>CGE</v>
      </c>
    </row>
    <row r="811" spans="1:27" x14ac:dyDescent="0.2">
      <c r="A811" s="19">
        <f t="shared" si="76"/>
        <v>1</v>
      </c>
      <c r="B811" s="95">
        <f t="shared" si="77"/>
        <v>807</v>
      </c>
      <c r="C811" s="95" t="s">
        <v>12669</v>
      </c>
      <c r="D811" s="28" t="s">
        <v>8365</v>
      </c>
      <c r="E811" s="95" t="s">
        <v>10195</v>
      </c>
      <c r="F811" s="182">
        <v>1</v>
      </c>
      <c r="G811" s="95" t="s">
        <v>202</v>
      </c>
      <c r="H811" s="199">
        <f>VLOOKUP(G811,BARRAS!$C$5:$E$553,2,0)</f>
        <v>2089997280152</v>
      </c>
      <c r="I811" s="95">
        <v>0</v>
      </c>
      <c r="J811" s="204">
        <v>0</v>
      </c>
      <c r="K811" s="95">
        <v>0</v>
      </c>
      <c r="L811" s="95" t="s">
        <v>8423</v>
      </c>
      <c r="M811" s="95" t="s">
        <v>8423</v>
      </c>
      <c r="N811" s="28" t="s">
        <v>8365</v>
      </c>
      <c r="O811" s="28" t="s">
        <v>9972</v>
      </c>
      <c r="P811" s="95"/>
      <c r="Q811" s="95"/>
      <c r="R811" s="95" t="str">
        <f>IF(L811="R",VLOOKUP(G811,BARRAS!$C$5:$E$233,3,0),IF(L811="L",VLOOKUP(G811,BARRAS!$C$5:$E$233,3,0),""))</f>
        <v/>
      </c>
      <c r="S811" s="95">
        <f t="shared" si="79"/>
        <v>0</v>
      </c>
      <c r="T811" s="95"/>
      <c r="U811" s="95" t="str">
        <f t="shared" si="80"/>
        <v/>
      </c>
      <c r="V811" s="95"/>
      <c r="W811" s="95"/>
      <c r="X811" s="95"/>
      <c r="Y811" s="95"/>
      <c r="Z811" s="95"/>
      <c r="AA811" s="95" t="str">
        <f t="shared" si="78"/>
        <v>CGE</v>
      </c>
    </row>
    <row r="812" spans="1:27" x14ac:dyDescent="0.2">
      <c r="A812" s="19">
        <f t="shared" si="76"/>
        <v>1</v>
      </c>
      <c r="B812" s="95">
        <f t="shared" si="77"/>
        <v>808</v>
      </c>
      <c r="C812" s="95" t="s">
        <v>9719</v>
      </c>
      <c r="D812" s="28" t="s">
        <v>8808</v>
      </c>
      <c r="E812" s="95" t="s">
        <v>9632</v>
      </c>
      <c r="F812" s="182">
        <v>1</v>
      </c>
      <c r="G812" s="95" t="s">
        <v>202</v>
      </c>
      <c r="H812" s="199">
        <f>VLOOKUP(G812,BARRAS!$C$5:$E$553,2,0)</f>
        <v>2089997280152</v>
      </c>
      <c r="I812" s="95">
        <v>0</v>
      </c>
      <c r="J812" s="204">
        <v>0</v>
      </c>
      <c r="K812" s="95">
        <v>0</v>
      </c>
      <c r="L812" s="95" t="s">
        <v>8423</v>
      </c>
      <c r="M812" s="95" t="s">
        <v>8423</v>
      </c>
      <c r="N812" s="95" t="s">
        <v>8808</v>
      </c>
      <c r="O812" s="95" t="s">
        <v>9972</v>
      </c>
      <c r="P812" s="95"/>
      <c r="Q812" s="95"/>
      <c r="R812" s="95" t="str">
        <f>IF(L812="R",VLOOKUP(G812,BARRAS!$C$5:$E$233,3,0),IF(L812="L",VLOOKUP(G812,BARRAS!$C$5:$E$233,3,0),""))</f>
        <v/>
      </c>
      <c r="S812" s="95">
        <f t="shared" si="79"/>
        <v>0</v>
      </c>
      <c r="T812" s="95"/>
      <c r="U812" s="95" t="str">
        <f t="shared" si="80"/>
        <v/>
      </c>
      <c r="V812" s="95"/>
      <c r="W812" s="95"/>
      <c r="X812" s="95"/>
      <c r="Y812" s="95"/>
      <c r="Z812" s="95">
        <v>0</v>
      </c>
      <c r="AA812" s="95" t="str">
        <f t="shared" si="78"/>
        <v>CGE</v>
      </c>
    </row>
    <row r="813" spans="1:27" x14ac:dyDescent="0.2">
      <c r="A813" s="19">
        <f t="shared" si="76"/>
        <v>1</v>
      </c>
      <c r="B813" s="95">
        <f t="shared" si="77"/>
        <v>809</v>
      </c>
      <c r="C813" s="95" t="s">
        <v>9020</v>
      </c>
      <c r="D813" s="28" t="s">
        <v>543</v>
      </c>
      <c r="E813" s="95" t="s">
        <v>9055</v>
      </c>
      <c r="F813" s="182">
        <v>1</v>
      </c>
      <c r="G813" s="95" t="s">
        <v>202</v>
      </c>
      <c r="H813" s="199">
        <f>VLOOKUP(G813,BARRAS!$C$5:$E$553,2,0)</f>
        <v>2089997280152</v>
      </c>
      <c r="I813" s="95">
        <v>0</v>
      </c>
      <c r="J813" s="204">
        <v>0</v>
      </c>
      <c r="K813" s="95">
        <v>0</v>
      </c>
      <c r="L813" s="95" t="s">
        <v>8423</v>
      </c>
      <c r="M813" s="95" t="s">
        <v>8423</v>
      </c>
      <c r="N813" s="95" t="s">
        <v>543</v>
      </c>
      <c r="O813" s="95" t="s">
        <v>9972</v>
      </c>
      <c r="P813" s="95"/>
      <c r="Q813" s="95"/>
      <c r="R813" s="95" t="str">
        <f>IF(L813="R",VLOOKUP(G813,BARRAS!$C$5:$E$233,3,0),IF(L813="L",VLOOKUP(G813,BARRAS!$C$5:$E$233,3,0),""))</f>
        <v/>
      </c>
      <c r="S813" s="95">
        <f t="shared" si="79"/>
        <v>0</v>
      </c>
      <c r="T813" s="95"/>
      <c r="U813" s="95" t="str">
        <f t="shared" si="80"/>
        <v/>
      </c>
      <c r="V813" s="95" t="s">
        <v>1869</v>
      </c>
      <c r="W813" s="95"/>
      <c r="X813" s="95"/>
      <c r="Y813" s="95" t="str">
        <f>+IF(P813="","No","Sí")</f>
        <v>No</v>
      </c>
      <c r="Z813" s="95">
        <v>0</v>
      </c>
      <c r="AA813" s="95" t="str">
        <f t="shared" si="78"/>
        <v>CGE</v>
      </c>
    </row>
    <row r="814" spans="1:27" x14ac:dyDescent="0.2">
      <c r="A814" s="19">
        <f t="shared" si="76"/>
        <v>1</v>
      </c>
      <c r="B814" s="95">
        <f t="shared" si="77"/>
        <v>810</v>
      </c>
      <c r="C814" s="95" t="s">
        <v>9721</v>
      </c>
      <c r="D814" s="28" t="s">
        <v>543</v>
      </c>
      <c r="E814" s="95" t="s">
        <v>9722</v>
      </c>
      <c r="F814" s="182">
        <v>1</v>
      </c>
      <c r="G814" s="95" t="s">
        <v>202</v>
      </c>
      <c r="H814" s="199">
        <f>VLOOKUP(G814,BARRAS!$C$5:$E$553,2,0)</f>
        <v>2089997280152</v>
      </c>
      <c r="I814" s="95">
        <v>0</v>
      </c>
      <c r="J814" s="204">
        <v>0</v>
      </c>
      <c r="K814" s="95">
        <v>0</v>
      </c>
      <c r="L814" s="95" t="s">
        <v>8423</v>
      </c>
      <c r="M814" s="95" t="s">
        <v>8423</v>
      </c>
      <c r="N814" s="95" t="s">
        <v>543</v>
      </c>
      <c r="O814" s="95" t="s">
        <v>9972</v>
      </c>
      <c r="P814" s="95"/>
      <c r="Q814" s="95"/>
      <c r="R814" s="95" t="str">
        <f>IF(L814="R",VLOOKUP(G814,BARRAS!$C$5:$E$233,3,0),IF(L814="L",VLOOKUP(G814,BARRAS!$C$5:$E$233,3,0),""))</f>
        <v/>
      </c>
      <c r="S814" s="95">
        <f t="shared" si="79"/>
        <v>0</v>
      </c>
      <c r="T814" s="95"/>
      <c r="U814" s="95" t="str">
        <f t="shared" si="80"/>
        <v/>
      </c>
      <c r="V814" s="95"/>
      <c r="W814" s="95"/>
      <c r="X814" s="95"/>
      <c r="Y814" s="95"/>
      <c r="Z814" s="95">
        <v>0</v>
      </c>
      <c r="AA814" s="95" t="str">
        <f t="shared" si="78"/>
        <v>CGE</v>
      </c>
    </row>
    <row r="815" spans="1:27" x14ac:dyDescent="0.2">
      <c r="A815" s="19">
        <f t="shared" si="76"/>
        <v>1</v>
      </c>
      <c r="B815" s="95">
        <f t="shared" si="77"/>
        <v>811</v>
      </c>
      <c r="C815" s="95" t="s">
        <v>9204</v>
      </c>
      <c r="D815" s="28" t="s">
        <v>543</v>
      </c>
      <c r="E815" s="95" t="s">
        <v>9207</v>
      </c>
      <c r="F815" s="182">
        <v>1</v>
      </c>
      <c r="G815" s="95" t="s">
        <v>202</v>
      </c>
      <c r="H815" s="199">
        <f>VLOOKUP(G815,BARRAS!$C$5:$E$553,2,0)</f>
        <v>2089997280152</v>
      </c>
      <c r="I815" s="95">
        <v>0</v>
      </c>
      <c r="J815" s="204">
        <v>0</v>
      </c>
      <c r="K815" s="95">
        <v>0</v>
      </c>
      <c r="L815" s="95" t="s">
        <v>8423</v>
      </c>
      <c r="M815" s="95" t="s">
        <v>8423</v>
      </c>
      <c r="N815" s="95" t="s">
        <v>543</v>
      </c>
      <c r="O815" s="95" t="s">
        <v>9972</v>
      </c>
      <c r="P815" s="95"/>
      <c r="Q815" s="95"/>
      <c r="R815" s="95" t="str">
        <f>IF(L815="R",VLOOKUP(G815,BARRAS!$C$5:$E$233,3,0),IF(L815="L",VLOOKUP(G815,BARRAS!$C$5:$E$233,3,0),""))</f>
        <v/>
      </c>
      <c r="S815" s="95">
        <f t="shared" si="79"/>
        <v>0</v>
      </c>
      <c r="T815" s="95"/>
      <c r="U815" s="95" t="str">
        <f t="shared" si="80"/>
        <v/>
      </c>
      <c r="V815" s="95"/>
      <c r="W815" s="95"/>
      <c r="X815" s="95"/>
      <c r="Y815" s="95" t="str">
        <f t="shared" ref="Y815:Y825" si="81">+IF(P815="","No","Sí")</f>
        <v>No</v>
      </c>
      <c r="Z815" s="95">
        <v>0</v>
      </c>
      <c r="AA815" s="95" t="str">
        <f t="shared" si="78"/>
        <v>CGE</v>
      </c>
    </row>
    <row r="816" spans="1:27" x14ac:dyDescent="0.2">
      <c r="A816" s="19">
        <f t="shared" si="76"/>
        <v>1</v>
      </c>
      <c r="B816" s="95">
        <f t="shared" si="77"/>
        <v>812</v>
      </c>
      <c r="C816" s="95" t="s">
        <v>8839</v>
      </c>
      <c r="D816" s="28" t="s">
        <v>543</v>
      </c>
      <c r="E816" s="95" t="s">
        <v>8831</v>
      </c>
      <c r="F816" s="182">
        <v>1</v>
      </c>
      <c r="G816" s="95" t="s">
        <v>202</v>
      </c>
      <c r="H816" s="199">
        <f>VLOOKUP(G816,BARRAS!$C$5:$E$553,2,0)</f>
        <v>2089997280152</v>
      </c>
      <c r="I816" s="95">
        <v>0</v>
      </c>
      <c r="J816" s="204">
        <v>0</v>
      </c>
      <c r="K816" s="95">
        <v>0</v>
      </c>
      <c r="L816" s="95" t="s">
        <v>8423</v>
      </c>
      <c r="M816" s="95" t="s">
        <v>8423</v>
      </c>
      <c r="N816" s="95" t="s">
        <v>543</v>
      </c>
      <c r="O816" s="95" t="s">
        <v>9972</v>
      </c>
      <c r="P816" s="95"/>
      <c r="Q816" s="95" t="str">
        <f t="shared" ref="Q816:Q825" si="82">IF(L816="R","R",IF(L816="L","L",""))</f>
        <v/>
      </c>
      <c r="R816" s="95" t="str">
        <f>IF(L816="R",VLOOKUP(G816,BARRAS!$C$5:$E$233,3,0),IF(L816="L",VLOOKUP(G816,BARRAS!$C$5:$E$233,3,0),""))</f>
        <v/>
      </c>
      <c r="S816" s="95">
        <f t="shared" si="79"/>
        <v>0</v>
      </c>
      <c r="T816" s="95"/>
      <c r="U816" s="95" t="str">
        <f t="shared" si="80"/>
        <v/>
      </c>
      <c r="V816" s="95" t="s">
        <v>1869</v>
      </c>
      <c r="W816" s="95"/>
      <c r="X816" s="95" t="s">
        <v>8831</v>
      </c>
      <c r="Y816" s="95" t="str">
        <f t="shared" si="81"/>
        <v>No</v>
      </c>
      <c r="Z816" s="95">
        <v>0</v>
      </c>
      <c r="AA816" s="95" t="str">
        <f t="shared" si="78"/>
        <v>CGE</v>
      </c>
    </row>
    <row r="817" spans="1:27" x14ac:dyDescent="0.2">
      <c r="A817" s="19">
        <f t="shared" si="76"/>
        <v>1</v>
      </c>
      <c r="B817" s="95">
        <f t="shared" si="77"/>
        <v>813</v>
      </c>
      <c r="C817" s="95" t="s">
        <v>13465</v>
      </c>
      <c r="D817" s="28" t="s">
        <v>8365</v>
      </c>
      <c r="E817" s="95" t="s">
        <v>13466</v>
      </c>
      <c r="F817" s="182">
        <v>1</v>
      </c>
      <c r="G817" s="95" t="s">
        <v>202</v>
      </c>
      <c r="H817" s="199">
        <f>VLOOKUP(G817,BARRAS!$C$5:$E$553,2,0)</f>
        <v>2089997280152</v>
      </c>
      <c r="I817" s="95">
        <v>0</v>
      </c>
      <c r="J817" s="204">
        <v>0</v>
      </c>
      <c r="K817" s="95">
        <v>0</v>
      </c>
      <c r="L817" s="95" t="s">
        <v>8423</v>
      </c>
      <c r="M817" s="95" t="s">
        <v>8423</v>
      </c>
      <c r="N817" s="28" t="s">
        <v>8365</v>
      </c>
      <c r="O817" s="28" t="s">
        <v>9972</v>
      </c>
      <c r="P817" s="95"/>
      <c r="Q817" s="95"/>
      <c r="R817" s="95"/>
      <c r="S817" s="95">
        <f t="shared" si="79"/>
        <v>0</v>
      </c>
      <c r="T817" s="95"/>
      <c r="U817" s="95" t="str">
        <f t="shared" si="80"/>
        <v/>
      </c>
      <c r="V817" s="95"/>
      <c r="W817" s="95"/>
      <c r="X817" s="95"/>
      <c r="Y817" s="95"/>
      <c r="Z817" s="95"/>
      <c r="AA817" s="95" t="str">
        <f t="shared" si="78"/>
        <v>CGE</v>
      </c>
    </row>
    <row r="818" spans="1:27" x14ac:dyDescent="0.2">
      <c r="A818" s="19">
        <f t="shared" si="76"/>
        <v>1</v>
      </c>
      <c r="B818" s="95">
        <f t="shared" si="77"/>
        <v>814</v>
      </c>
      <c r="C818" s="95" t="s">
        <v>13537</v>
      </c>
      <c r="D818" s="28" t="s">
        <v>8365</v>
      </c>
      <c r="E818" s="28" t="s">
        <v>11832</v>
      </c>
      <c r="F818" s="182">
        <v>1</v>
      </c>
      <c r="G818" s="95" t="s">
        <v>202</v>
      </c>
      <c r="H818" s="199">
        <f>VLOOKUP(G818,BARRAS!$C$5:$E$553,2,0)</f>
        <v>2089997280152</v>
      </c>
      <c r="I818" s="95">
        <v>0</v>
      </c>
      <c r="J818" s="204">
        <v>0</v>
      </c>
      <c r="K818" s="95">
        <v>0</v>
      </c>
      <c r="L818" s="95" t="s">
        <v>8423</v>
      </c>
      <c r="M818" s="95" t="s">
        <v>8423</v>
      </c>
      <c r="N818" s="28" t="s">
        <v>8365</v>
      </c>
      <c r="O818" s="28" t="s">
        <v>9972</v>
      </c>
      <c r="P818" s="95"/>
      <c r="Q818" s="95"/>
      <c r="R818" s="95"/>
      <c r="S818" s="95">
        <f t="shared" si="79"/>
        <v>0</v>
      </c>
      <c r="T818" s="95"/>
      <c r="U818" s="95" t="str">
        <f t="shared" si="80"/>
        <v/>
      </c>
      <c r="V818" s="95"/>
      <c r="W818" s="95"/>
      <c r="X818" s="95"/>
      <c r="Y818" s="95"/>
      <c r="Z818" s="95"/>
      <c r="AA818" s="95" t="str">
        <f t="shared" si="78"/>
        <v>CGE</v>
      </c>
    </row>
    <row r="819" spans="1:27" x14ac:dyDescent="0.2">
      <c r="A819" s="19">
        <f t="shared" si="76"/>
        <v>1</v>
      </c>
      <c r="B819" s="95">
        <f t="shared" si="77"/>
        <v>815</v>
      </c>
      <c r="C819" s="95" t="s">
        <v>13538</v>
      </c>
      <c r="D819" s="28" t="s">
        <v>8365</v>
      </c>
      <c r="E819" s="28" t="s">
        <v>10314</v>
      </c>
      <c r="F819" s="182">
        <v>1</v>
      </c>
      <c r="G819" s="95" t="s">
        <v>202</v>
      </c>
      <c r="H819" s="199">
        <f>VLOOKUP(G819,BARRAS!$C$5:$E$553,2,0)</f>
        <v>2089997280152</v>
      </c>
      <c r="I819" s="95">
        <v>0</v>
      </c>
      <c r="J819" s="204">
        <v>0</v>
      </c>
      <c r="K819" s="95">
        <v>0</v>
      </c>
      <c r="L819" s="95" t="s">
        <v>8423</v>
      </c>
      <c r="M819" s="95" t="s">
        <v>8423</v>
      </c>
      <c r="N819" s="28" t="s">
        <v>8365</v>
      </c>
      <c r="O819" s="28" t="s">
        <v>9972</v>
      </c>
      <c r="P819" s="95"/>
      <c r="Q819" s="95"/>
      <c r="R819" s="95"/>
      <c r="S819" s="95">
        <f t="shared" si="79"/>
        <v>0</v>
      </c>
      <c r="T819" s="95"/>
      <c r="U819" s="95" t="str">
        <f t="shared" si="80"/>
        <v/>
      </c>
      <c r="V819" s="95"/>
      <c r="W819" s="95"/>
      <c r="X819" s="95"/>
      <c r="Y819" s="95"/>
      <c r="Z819" s="95"/>
      <c r="AA819" s="95" t="str">
        <f t="shared" si="78"/>
        <v>CGE</v>
      </c>
    </row>
    <row r="820" spans="1:27" x14ac:dyDescent="0.2">
      <c r="A820" s="19">
        <f t="shared" si="76"/>
        <v>1</v>
      </c>
      <c r="B820" s="95">
        <f t="shared" si="77"/>
        <v>816</v>
      </c>
      <c r="C820" s="95" t="s">
        <v>7849</v>
      </c>
      <c r="D820" s="28" t="s">
        <v>8970</v>
      </c>
      <c r="E820" s="95" t="s">
        <v>1870</v>
      </c>
      <c r="F820" s="182">
        <v>1</v>
      </c>
      <c r="G820" s="95" t="s">
        <v>202</v>
      </c>
      <c r="H820" s="199">
        <f>VLOOKUP(G820,BARRAS!$C$5:$E$553,2,0)</f>
        <v>2089997280152</v>
      </c>
      <c r="I820" s="95">
        <v>0</v>
      </c>
      <c r="J820" s="204">
        <v>1</v>
      </c>
      <c r="K820" s="95">
        <v>0</v>
      </c>
      <c r="L820" s="95" t="s">
        <v>489</v>
      </c>
      <c r="M820" s="95" t="s">
        <v>489</v>
      </c>
      <c r="N820" s="95" t="s">
        <v>9178</v>
      </c>
      <c r="O820" s="95"/>
      <c r="P820" s="95" t="s">
        <v>9972</v>
      </c>
      <c r="Q820" s="95" t="str">
        <f t="shared" si="82"/>
        <v>R</v>
      </c>
      <c r="R820" s="95" t="str">
        <f>IF(L820="R",VLOOKUP(G820,BARRAS!$C$5:$E$233,3,0),IF(L820="L",VLOOKUP(G820,BARRAS!$C$5:$E$233,3,0),""))</f>
        <v>S6</v>
      </c>
      <c r="S820" s="95">
        <f t="shared" si="79"/>
        <v>0</v>
      </c>
      <c r="T820" s="95"/>
      <c r="U820" s="95" t="str">
        <f t="shared" si="80"/>
        <v/>
      </c>
      <c r="V820" s="95">
        <v>0</v>
      </c>
      <c r="W820" s="95"/>
      <c r="X820" s="95"/>
      <c r="Y820" s="95" t="str">
        <f t="shared" si="81"/>
        <v>Sí</v>
      </c>
      <c r="Z820" s="95">
        <v>0</v>
      </c>
      <c r="AA820" s="95" t="str">
        <f t="shared" si="78"/>
        <v>CGE</v>
      </c>
    </row>
    <row r="821" spans="1:27" x14ac:dyDescent="0.2">
      <c r="A821" s="19">
        <f t="shared" si="76"/>
        <v>1</v>
      </c>
      <c r="B821" s="95">
        <f t="shared" si="77"/>
        <v>817</v>
      </c>
      <c r="C821" s="95" t="s">
        <v>7850</v>
      </c>
      <c r="D821" s="28" t="s">
        <v>8971</v>
      </c>
      <c r="E821" s="95" t="s">
        <v>1870</v>
      </c>
      <c r="F821" s="182">
        <v>1</v>
      </c>
      <c r="G821" s="95" t="s">
        <v>202</v>
      </c>
      <c r="H821" s="199">
        <f>VLOOKUP(G821,BARRAS!$C$5:$E$553,2,0)</f>
        <v>2089997280152</v>
      </c>
      <c r="I821" s="95">
        <v>0</v>
      </c>
      <c r="J821" s="204">
        <v>1</v>
      </c>
      <c r="K821" s="95">
        <v>0</v>
      </c>
      <c r="L821" s="95" t="s">
        <v>489</v>
      </c>
      <c r="M821" s="95" t="s">
        <v>489</v>
      </c>
      <c r="N821" s="95" t="s">
        <v>9178</v>
      </c>
      <c r="O821" s="95"/>
      <c r="P821" s="95" t="s">
        <v>9972</v>
      </c>
      <c r="Q821" s="95" t="str">
        <f t="shared" si="82"/>
        <v>R</v>
      </c>
      <c r="R821" s="95" t="str">
        <f>IF(L821="R",VLOOKUP(G821,BARRAS!$C$5:$E$233,3,0),IF(L821="L",VLOOKUP(G821,BARRAS!$C$5:$E$233,3,0),""))</f>
        <v>S6</v>
      </c>
      <c r="S821" s="95">
        <f t="shared" si="79"/>
        <v>0</v>
      </c>
      <c r="T821" s="95"/>
      <c r="U821" s="95" t="str">
        <f t="shared" si="80"/>
        <v/>
      </c>
      <c r="V821" s="95">
        <v>0</v>
      </c>
      <c r="W821" s="95"/>
      <c r="X821" s="95"/>
      <c r="Y821" s="95" t="str">
        <f t="shared" si="81"/>
        <v>Sí</v>
      </c>
      <c r="Z821" s="95">
        <v>0</v>
      </c>
      <c r="AA821" s="95" t="str">
        <f t="shared" si="78"/>
        <v>CGE</v>
      </c>
    </row>
    <row r="822" spans="1:27" x14ac:dyDescent="0.2">
      <c r="A822" s="19">
        <f t="shared" si="76"/>
        <v>1</v>
      </c>
      <c r="B822" s="95">
        <f t="shared" si="77"/>
        <v>818</v>
      </c>
      <c r="C822" s="95" t="s">
        <v>7851</v>
      </c>
      <c r="D822" s="28" t="s">
        <v>8972</v>
      </c>
      <c r="E822" s="95" t="s">
        <v>1870</v>
      </c>
      <c r="F822" s="182">
        <v>1</v>
      </c>
      <c r="G822" s="95" t="s">
        <v>202</v>
      </c>
      <c r="H822" s="199">
        <f>VLOOKUP(G822,BARRAS!$C$5:$E$553,2,0)</f>
        <v>2089997280152</v>
      </c>
      <c r="I822" s="95">
        <v>0</v>
      </c>
      <c r="J822" s="204">
        <v>1</v>
      </c>
      <c r="K822" s="95">
        <v>0</v>
      </c>
      <c r="L822" s="95" t="s">
        <v>489</v>
      </c>
      <c r="M822" s="95" t="s">
        <v>489</v>
      </c>
      <c r="N822" s="95" t="s">
        <v>9178</v>
      </c>
      <c r="O822" s="95"/>
      <c r="P822" s="95" t="s">
        <v>9972</v>
      </c>
      <c r="Q822" s="95" t="str">
        <f t="shared" si="82"/>
        <v>R</v>
      </c>
      <c r="R822" s="95" t="str">
        <f>IF(L822="R",VLOOKUP(G822,BARRAS!$C$5:$E$233,3,0),IF(L822="L",VLOOKUP(G822,BARRAS!$C$5:$E$233,3,0),""))</f>
        <v>S6</v>
      </c>
      <c r="S822" s="95">
        <f t="shared" si="79"/>
        <v>0</v>
      </c>
      <c r="T822" s="95"/>
      <c r="U822" s="95" t="str">
        <f t="shared" si="80"/>
        <v/>
      </c>
      <c r="V822" s="95">
        <v>0</v>
      </c>
      <c r="W822" s="95"/>
      <c r="X822" s="95"/>
      <c r="Y822" s="95" t="str">
        <f t="shared" si="81"/>
        <v>Sí</v>
      </c>
      <c r="Z822" s="95">
        <v>0</v>
      </c>
      <c r="AA822" s="95" t="str">
        <f t="shared" si="78"/>
        <v>CGE</v>
      </c>
    </row>
    <row r="823" spans="1:27" x14ac:dyDescent="0.2">
      <c r="A823" s="19">
        <f t="shared" si="76"/>
        <v>1</v>
      </c>
      <c r="B823" s="95">
        <f t="shared" si="77"/>
        <v>819</v>
      </c>
      <c r="C823" s="95" t="s">
        <v>8006</v>
      </c>
      <c r="D823" s="28" t="s">
        <v>7985</v>
      </c>
      <c r="E823" s="95" t="s">
        <v>7984</v>
      </c>
      <c r="F823" s="182">
        <v>1</v>
      </c>
      <c r="G823" s="95" t="s">
        <v>202</v>
      </c>
      <c r="H823" s="199">
        <f>VLOOKUP(G823,BARRAS!$C$5:$E$553,2,0)</f>
        <v>2089997280152</v>
      </c>
      <c r="I823" s="95">
        <v>0</v>
      </c>
      <c r="J823" s="204">
        <v>1</v>
      </c>
      <c r="K823" s="95">
        <v>0</v>
      </c>
      <c r="L823" s="95" t="s">
        <v>489</v>
      </c>
      <c r="M823" s="95" t="s">
        <v>489</v>
      </c>
      <c r="N823" s="95" t="s">
        <v>9178</v>
      </c>
      <c r="O823" s="95"/>
      <c r="P823" s="95" t="s">
        <v>7984</v>
      </c>
      <c r="Q823" s="95" t="str">
        <f t="shared" si="82"/>
        <v>R</v>
      </c>
      <c r="R823" s="95" t="str">
        <f>IF(L823="R",VLOOKUP(G823,BARRAS!$C$5:$E$233,3,0),IF(L823="L",VLOOKUP(G823,BARRAS!$C$5:$E$233,3,0),""))</f>
        <v>S6</v>
      </c>
      <c r="S823" s="95">
        <f t="shared" si="79"/>
        <v>0</v>
      </c>
      <c r="T823" s="95"/>
      <c r="U823" s="95" t="str">
        <f t="shared" si="80"/>
        <v/>
      </c>
      <c r="V823" s="95">
        <v>0</v>
      </c>
      <c r="W823" s="95"/>
      <c r="X823" s="95"/>
      <c r="Y823" s="95" t="str">
        <f t="shared" si="81"/>
        <v>Sí</v>
      </c>
      <c r="Z823" s="95">
        <v>0</v>
      </c>
      <c r="AA823" s="95" t="str">
        <f t="shared" si="78"/>
        <v>FRONTEL</v>
      </c>
    </row>
    <row r="824" spans="1:27" x14ac:dyDescent="0.2">
      <c r="A824" s="19">
        <f t="shared" si="76"/>
        <v>1</v>
      </c>
      <c r="B824" s="95">
        <f t="shared" si="77"/>
        <v>820</v>
      </c>
      <c r="C824" s="95" t="s">
        <v>8007</v>
      </c>
      <c r="D824" s="28" t="s">
        <v>7986</v>
      </c>
      <c r="E824" s="95" t="s">
        <v>7984</v>
      </c>
      <c r="F824" s="182">
        <v>1</v>
      </c>
      <c r="G824" s="95" t="s">
        <v>202</v>
      </c>
      <c r="H824" s="199">
        <f>VLOOKUP(G824,BARRAS!$C$5:$E$553,2,0)</f>
        <v>2089997280152</v>
      </c>
      <c r="I824" s="95">
        <v>0</v>
      </c>
      <c r="J824" s="204">
        <v>1</v>
      </c>
      <c r="K824" s="95">
        <v>0</v>
      </c>
      <c r="L824" s="95" t="s">
        <v>489</v>
      </c>
      <c r="M824" s="95" t="s">
        <v>489</v>
      </c>
      <c r="N824" s="95" t="s">
        <v>9178</v>
      </c>
      <c r="O824" s="95"/>
      <c r="P824" s="95" t="s">
        <v>7984</v>
      </c>
      <c r="Q824" s="95" t="str">
        <f t="shared" si="82"/>
        <v>R</v>
      </c>
      <c r="R824" s="95" t="str">
        <f>IF(L824="R",VLOOKUP(G824,BARRAS!$C$5:$E$233,3,0),IF(L824="L",VLOOKUP(G824,BARRAS!$C$5:$E$233,3,0),""))</f>
        <v>S6</v>
      </c>
      <c r="S824" s="95">
        <f t="shared" si="79"/>
        <v>0</v>
      </c>
      <c r="T824" s="95"/>
      <c r="U824" s="95" t="str">
        <f t="shared" si="80"/>
        <v/>
      </c>
      <c r="V824" s="95">
        <v>0</v>
      </c>
      <c r="W824" s="95"/>
      <c r="X824" s="95"/>
      <c r="Y824" s="95" t="str">
        <f t="shared" si="81"/>
        <v>Sí</v>
      </c>
      <c r="Z824" s="95">
        <v>0</v>
      </c>
      <c r="AA824" s="95" t="str">
        <f t="shared" si="78"/>
        <v>FRONTEL</v>
      </c>
    </row>
    <row r="825" spans="1:27" x14ac:dyDescent="0.2">
      <c r="A825" s="19">
        <f t="shared" si="76"/>
        <v>1</v>
      </c>
      <c r="B825" s="95">
        <f t="shared" si="77"/>
        <v>821</v>
      </c>
      <c r="C825" s="95" t="s">
        <v>8008</v>
      </c>
      <c r="D825" s="28" t="s">
        <v>7987</v>
      </c>
      <c r="E825" s="95" t="s">
        <v>7984</v>
      </c>
      <c r="F825" s="182">
        <v>1</v>
      </c>
      <c r="G825" s="95" t="s">
        <v>202</v>
      </c>
      <c r="H825" s="199">
        <f>VLOOKUP(G825,BARRAS!$C$5:$E$553,2,0)</f>
        <v>2089997280152</v>
      </c>
      <c r="I825" s="95">
        <v>0</v>
      </c>
      <c r="J825" s="204">
        <v>1</v>
      </c>
      <c r="K825" s="95">
        <v>0</v>
      </c>
      <c r="L825" s="95" t="s">
        <v>489</v>
      </c>
      <c r="M825" s="95" t="s">
        <v>489</v>
      </c>
      <c r="N825" s="95" t="s">
        <v>9178</v>
      </c>
      <c r="O825" s="95"/>
      <c r="P825" s="95" t="s">
        <v>7984</v>
      </c>
      <c r="Q825" s="95" t="str">
        <f t="shared" si="82"/>
        <v>R</v>
      </c>
      <c r="R825" s="95" t="str">
        <f>IF(L825="R",VLOOKUP(G825,BARRAS!$C$5:$E$233,3,0),IF(L825="L",VLOOKUP(G825,BARRAS!$C$5:$E$233,3,0),""))</f>
        <v>S6</v>
      </c>
      <c r="S825" s="95">
        <f t="shared" si="79"/>
        <v>0</v>
      </c>
      <c r="T825" s="95"/>
      <c r="U825" s="95" t="str">
        <f t="shared" si="80"/>
        <v/>
      </c>
      <c r="V825" s="95">
        <v>0</v>
      </c>
      <c r="W825" s="95"/>
      <c r="X825" s="95"/>
      <c r="Y825" s="95" t="str">
        <f t="shared" si="81"/>
        <v>Sí</v>
      </c>
      <c r="Z825" s="95">
        <v>0</v>
      </c>
      <c r="AA825" s="95" t="str">
        <f t="shared" si="78"/>
        <v>FRONTEL</v>
      </c>
    </row>
    <row r="826" spans="1:27" x14ac:dyDescent="0.2">
      <c r="A826" s="19">
        <f t="shared" si="76"/>
        <v>1</v>
      </c>
      <c r="B826" s="95">
        <f t="shared" si="77"/>
        <v>822</v>
      </c>
      <c r="C826" s="194" t="s">
        <v>12203</v>
      </c>
      <c r="D826" s="213" t="s">
        <v>1304</v>
      </c>
      <c r="E826" s="194" t="s">
        <v>1632</v>
      </c>
      <c r="F826" s="182">
        <v>1</v>
      </c>
      <c r="G826" s="95" t="s">
        <v>202</v>
      </c>
      <c r="H826" s="199">
        <f>VLOOKUP(G826,BARRAS!$C$5:$E$553,2,0)</f>
        <v>2089997280152</v>
      </c>
      <c r="I826" s="95">
        <v>0</v>
      </c>
      <c r="J826" s="204">
        <v>0</v>
      </c>
      <c r="K826" s="95">
        <v>0</v>
      </c>
      <c r="L826" s="95" t="s">
        <v>492</v>
      </c>
      <c r="M826" s="95" t="s">
        <v>492</v>
      </c>
      <c r="N826" s="95" t="s">
        <v>12352</v>
      </c>
      <c r="O826" s="95"/>
      <c r="P826" s="95"/>
      <c r="Q826" s="95"/>
      <c r="R826" s="95" t="str">
        <f>IF(L826="R",VLOOKUP(G826,BARRAS!$C$5:$E$233,3,0),IF(L826="L",VLOOKUP(G826,BARRAS!$C$5:$E$233,3,0),""))</f>
        <v/>
      </c>
      <c r="S826" s="95">
        <f t="shared" si="79"/>
        <v>0</v>
      </c>
      <c r="T826" s="95"/>
      <c r="U826" s="95" t="str">
        <f t="shared" si="80"/>
        <v/>
      </c>
      <c r="V826" s="95"/>
      <c r="W826" s="95"/>
      <c r="X826" s="95"/>
      <c r="Y826" s="95"/>
      <c r="Z826" s="95"/>
      <c r="AA826" s="95">
        <f t="shared" si="78"/>
        <v>0</v>
      </c>
    </row>
    <row r="827" spans="1:27" x14ac:dyDescent="0.2">
      <c r="A827" s="19">
        <f t="shared" si="76"/>
        <v>1</v>
      </c>
      <c r="B827" s="95">
        <f t="shared" si="77"/>
        <v>823</v>
      </c>
      <c r="C827" s="95" t="s">
        <v>8532</v>
      </c>
      <c r="D827" s="28" t="s">
        <v>8365</v>
      </c>
      <c r="E827" s="95" t="s">
        <v>10205</v>
      </c>
      <c r="F827" s="182">
        <v>1</v>
      </c>
      <c r="G827" s="95" t="s">
        <v>264</v>
      </c>
      <c r="H827" s="199">
        <f>VLOOKUP(G827,BARRAS!$C$5:$E$553,2,0)</f>
        <v>2149997230232</v>
      </c>
      <c r="I827" s="95">
        <v>0</v>
      </c>
      <c r="J827" s="204">
        <v>0</v>
      </c>
      <c r="K827" s="95">
        <v>0</v>
      </c>
      <c r="L827" s="95" t="s">
        <v>8423</v>
      </c>
      <c r="M827" s="95" t="s">
        <v>8423</v>
      </c>
      <c r="N827" s="95" t="s">
        <v>8365</v>
      </c>
      <c r="O827" s="95" t="s">
        <v>8091</v>
      </c>
      <c r="P827" s="95"/>
      <c r="Q827" s="95" t="str">
        <f t="shared" ref="Q827:Q833" si="83">IF(L827="R","R",IF(L827="L","L",""))</f>
        <v/>
      </c>
      <c r="R827" s="95" t="str">
        <f>IF(L827="R",VLOOKUP(G827,BARRAS!$C$5:$E$233,3,0),IF(L827="L",VLOOKUP(G827,BARRAS!$C$5:$E$233,3,0),""))</f>
        <v/>
      </c>
      <c r="S827" s="95">
        <f t="shared" si="79"/>
        <v>0</v>
      </c>
      <c r="T827" s="95"/>
      <c r="U827" s="95" t="str">
        <f t="shared" si="80"/>
        <v/>
      </c>
      <c r="V827" s="95" t="s">
        <v>8091</v>
      </c>
      <c r="W827" s="95"/>
      <c r="X827" s="95" t="s">
        <v>8690</v>
      </c>
      <c r="Y827" s="95" t="str">
        <f t="shared" ref="Y827:Y833" si="84">+IF(P827="","No","Sí")</f>
        <v>No</v>
      </c>
      <c r="Z827" s="95">
        <v>0</v>
      </c>
      <c r="AA827" s="95" t="str">
        <f t="shared" si="78"/>
        <v>SAESA</v>
      </c>
    </row>
    <row r="828" spans="1:27" x14ac:dyDescent="0.2">
      <c r="A828" s="19">
        <f t="shared" si="76"/>
        <v>1</v>
      </c>
      <c r="B828" s="95">
        <f t="shared" si="77"/>
        <v>824</v>
      </c>
      <c r="C828" s="95" t="s">
        <v>14026</v>
      </c>
      <c r="D828" s="28" t="s">
        <v>8365</v>
      </c>
      <c r="E828" s="95" t="s">
        <v>10205</v>
      </c>
      <c r="F828" s="182">
        <v>1</v>
      </c>
      <c r="G828" s="95" t="s">
        <v>264</v>
      </c>
      <c r="H828" s="199">
        <f>VLOOKUP(G828,BARRAS!$C$5:$E$553,2,0)</f>
        <v>2149997230232</v>
      </c>
      <c r="I828" s="95">
        <v>0</v>
      </c>
      <c r="J828" s="204">
        <v>0</v>
      </c>
      <c r="K828" s="95">
        <v>0</v>
      </c>
      <c r="L828" s="95" t="s">
        <v>8423</v>
      </c>
      <c r="M828" s="95" t="s">
        <v>8423</v>
      </c>
      <c r="N828" s="95" t="s">
        <v>8365</v>
      </c>
      <c r="O828" s="95" t="s">
        <v>8091</v>
      </c>
      <c r="P828" s="95"/>
      <c r="Q828" s="95"/>
      <c r="R828" s="95"/>
      <c r="S828" s="95">
        <f t="shared" si="79"/>
        <v>0</v>
      </c>
      <c r="T828" s="95"/>
      <c r="U828" s="95" t="str">
        <f t="shared" si="80"/>
        <v/>
      </c>
      <c r="V828" s="95"/>
      <c r="W828" s="95"/>
      <c r="X828" s="95"/>
      <c r="Y828" s="95"/>
      <c r="Z828" s="95"/>
      <c r="AA828" s="95" t="str">
        <f t="shared" si="78"/>
        <v>SAESA</v>
      </c>
    </row>
    <row r="829" spans="1:27" x14ac:dyDescent="0.2">
      <c r="A829" s="19">
        <f t="shared" si="76"/>
        <v>1</v>
      </c>
      <c r="B829" s="95">
        <f t="shared" si="77"/>
        <v>825</v>
      </c>
      <c r="C829" s="95" t="s">
        <v>8658</v>
      </c>
      <c r="D829" s="28" t="s">
        <v>545</v>
      </c>
      <c r="E829" s="95" t="s">
        <v>8659</v>
      </c>
      <c r="F829" s="182">
        <v>1</v>
      </c>
      <c r="G829" s="95" t="s">
        <v>264</v>
      </c>
      <c r="H829" s="199">
        <f>VLOOKUP(G829,BARRAS!$C$5:$E$553,2,0)</f>
        <v>2149997230232</v>
      </c>
      <c r="I829" s="95">
        <v>0</v>
      </c>
      <c r="J829" s="204">
        <v>0</v>
      </c>
      <c r="K829" s="95">
        <v>0</v>
      </c>
      <c r="L829" s="95" t="s">
        <v>747</v>
      </c>
      <c r="M829" s="95" t="s">
        <v>747</v>
      </c>
      <c r="N829" s="95" t="s">
        <v>545</v>
      </c>
      <c r="O829" s="95" t="s">
        <v>8091</v>
      </c>
      <c r="P829" s="95"/>
      <c r="Q829" s="95" t="str">
        <f t="shared" si="83"/>
        <v/>
      </c>
      <c r="R829" s="95" t="str">
        <f>IF(L829="R",VLOOKUP(G829,BARRAS!$C$5:$E$233,3,0),IF(L829="L",VLOOKUP(G829,BARRAS!$C$5:$E$233,3,0),""))</f>
        <v/>
      </c>
      <c r="S829" s="95">
        <f t="shared" si="79"/>
        <v>1</v>
      </c>
      <c r="T829" s="95"/>
      <c r="U829" s="95" t="str">
        <f t="shared" si="80"/>
        <v>PMGD</v>
      </c>
      <c r="V829" s="95">
        <v>0</v>
      </c>
      <c r="W829" s="95">
        <v>1</v>
      </c>
      <c r="X829" s="95"/>
      <c r="Y829" s="95" t="str">
        <f t="shared" si="84"/>
        <v>No</v>
      </c>
      <c r="Z829" s="95">
        <v>0</v>
      </c>
      <c r="AA829" s="95" t="str">
        <f t="shared" si="78"/>
        <v>SAESA</v>
      </c>
    </row>
    <row r="830" spans="1:27" x14ac:dyDescent="0.2">
      <c r="A830" s="19">
        <f t="shared" si="76"/>
        <v>1</v>
      </c>
      <c r="B830" s="95">
        <f t="shared" si="77"/>
        <v>826</v>
      </c>
      <c r="C830" s="95" t="s">
        <v>8355</v>
      </c>
      <c r="D830" s="28" t="s">
        <v>545</v>
      </c>
      <c r="E830" s="95" t="s">
        <v>8356</v>
      </c>
      <c r="F830" s="182">
        <v>1</v>
      </c>
      <c r="G830" s="95" t="s">
        <v>264</v>
      </c>
      <c r="H830" s="199">
        <f>VLOOKUP(G830,BARRAS!$C$5:$E$553,2,0)</f>
        <v>2149997230232</v>
      </c>
      <c r="I830" s="95">
        <v>0</v>
      </c>
      <c r="J830" s="204">
        <v>0</v>
      </c>
      <c r="K830" s="95">
        <v>0</v>
      </c>
      <c r="L830" s="95" t="s">
        <v>747</v>
      </c>
      <c r="M830" s="95" t="s">
        <v>747</v>
      </c>
      <c r="N830" s="95" t="s">
        <v>545</v>
      </c>
      <c r="O830" s="95" t="s">
        <v>8091</v>
      </c>
      <c r="P830" s="95"/>
      <c r="Q830" s="95" t="str">
        <f t="shared" si="83"/>
        <v/>
      </c>
      <c r="R830" s="95" t="str">
        <f>IF(L830="R",VLOOKUP(G830,BARRAS!$C$5:$E$233,3,0),IF(L830="L",VLOOKUP(G830,BARRAS!$C$5:$E$233,3,0),""))</f>
        <v/>
      </c>
      <c r="S830" s="95">
        <f t="shared" si="79"/>
        <v>1</v>
      </c>
      <c r="T830" s="95"/>
      <c r="U830" s="95" t="str">
        <f t="shared" si="80"/>
        <v>PMGD</v>
      </c>
      <c r="V830" s="95">
        <v>0</v>
      </c>
      <c r="W830" s="95"/>
      <c r="X830" s="95"/>
      <c r="Y830" s="95" t="str">
        <f t="shared" si="84"/>
        <v>No</v>
      </c>
      <c r="Z830" s="95">
        <v>0</v>
      </c>
      <c r="AA830" s="95" t="str">
        <f t="shared" si="78"/>
        <v>SAESA</v>
      </c>
    </row>
    <row r="831" spans="1:27" x14ac:dyDescent="0.2">
      <c r="A831" s="19">
        <f t="shared" si="76"/>
        <v>1</v>
      </c>
      <c r="B831" s="95">
        <f t="shared" si="77"/>
        <v>827</v>
      </c>
      <c r="C831" s="95" t="s">
        <v>8167</v>
      </c>
      <c r="D831" s="28" t="s">
        <v>8088</v>
      </c>
      <c r="E831" s="95" t="s">
        <v>8091</v>
      </c>
      <c r="F831" s="182">
        <v>1</v>
      </c>
      <c r="G831" s="95" t="s">
        <v>264</v>
      </c>
      <c r="H831" s="199">
        <f>VLOOKUP(G831,BARRAS!$C$5:$E$553,2,0)</f>
        <v>2149997230232</v>
      </c>
      <c r="I831" s="95">
        <v>0</v>
      </c>
      <c r="J831" s="204">
        <v>1</v>
      </c>
      <c r="K831" s="95">
        <v>0</v>
      </c>
      <c r="L831" s="95" t="s">
        <v>489</v>
      </c>
      <c r="M831" s="95" t="s">
        <v>489</v>
      </c>
      <c r="N831" s="95" t="s">
        <v>9178</v>
      </c>
      <c r="O831" s="95"/>
      <c r="P831" s="95" t="s">
        <v>8091</v>
      </c>
      <c r="Q831" s="95" t="str">
        <f t="shared" si="83"/>
        <v>R</v>
      </c>
      <c r="R831" s="95" t="str">
        <f>IF(L831="R",VLOOKUP(G831,BARRAS!$C$5:$E$233,3,0),IF(L831="L",VLOOKUP(G831,BARRAS!$C$5:$E$233,3,0),""))</f>
        <v>S6</v>
      </c>
      <c r="S831" s="95">
        <f t="shared" si="79"/>
        <v>0</v>
      </c>
      <c r="T831" s="95"/>
      <c r="U831" s="95" t="str">
        <f t="shared" si="80"/>
        <v/>
      </c>
      <c r="V831" s="95">
        <v>0</v>
      </c>
      <c r="W831" s="95"/>
      <c r="X831" s="95"/>
      <c r="Y831" s="95" t="str">
        <f t="shared" si="84"/>
        <v>Sí</v>
      </c>
      <c r="Z831" s="95">
        <v>0</v>
      </c>
      <c r="AA831" s="95" t="str">
        <f t="shared" si="78"/>
        <v>SAESA</v>
      </c>
    </row>
    <row r="832" spans="1:27" x14ac:dyDescent="0.2">
      <c r="A832" s="19">
        <f t="shared" si="76"/>
        <v>1</v>
      </c>
      <c r="B832" s="95">
        <f t="shared" si="77"/>
        <v>828</v>
      </c>
      <c r="C832" s="95" t="s">
        <v>8168</v>
      </c>
      <c r="D832" s="28" t="s">
        <v>8089</v>
      </c>
      <c r="E832" s="95" t="s">
        <v>8091</v>
      </c>
      <c r="F832" s="182">
        <v>1</v>
      </c>
      <c r="G832" s="95" t="s">
        <v>264</v>
      </c>
      <c r="H832" s="199">
        <f>VLOOKUP(G832,BARRAS!$C$5:$E$553,2,0)</f>
        <v>2149997230232</v>
      </c>
      <c r="I832" s="95">
        <v>0</v>
      </c>
      <c r="J832" s="204">
        <v>1</v>
      </c>
      <c r="K832" s="95">
        <v>0</v>
      </c>
      <c r="L832" s="95" t="s">
        <v>489</v>
      </c>
      <c r="M832" s="95" t="s">
        <v>489</v>
      </c>
      <c r="N832" s="95" t="s">
        <v>9178</v>
      </c>
      <c r="O832" s="95"/>
      <c r="P832" s="95" t="s">
        <v>8091</v>
      </c>
      <c r="Q832" s="95" t="str">
        <f t="shared" si="83"/>
        <v>R</v>
      </c>
      <c r="R832" s="95" t="str">
        <f>IF(L832="R",VLOOKUP(G832,BARRAS!$C$5:$E$233,3,0),IF(L832="L",VLOOKUP(G832,BARRAS!$C$5:$E$233,3,0),""))</f>
        <v>S6</v>
      </c>
      <c r="S832" s="95">
        <f t="shared" si="79"/>
        <v>0</v>
      </c>
      <c r="T832" s="95"/>
      <c r="U832" s="95" t="str">
        <f t="shared" si="80"/>
        <v/>
      </c>
      <c r="V832" s="95">
        <v>0</v>
      </c>
      <c r="W832" s="95"/>
      <c r="X832" s="95"/>
      <c r="Y832" s="95" t="str">
        <f t="shared" si="84"/>
        <v>Sí</v>
      </c>
      <c r="Z832" s="95">
        <v>0</v>
      </c>
      <c r="AA832" s="95" t="str">
        <f t="shared" si="78"/>
        <v>SAESA</v>
      </c>
    </row>
    <row r="833" spans="1:27" x14ac:dyDescent="0.2">
      <c r="A833" s="19">
        <f t="shared" si="76"/>
        <v>1</v>
      </c>
      <c r="B833" s="95">
        <f t="shared" si="77"/>
        <v>829</v>
      </c>
      <c r="C833" s="95" t="s">
        <v>8169</v>
      </c>
      <c r="D833" s="28" t="s">
        <v>8090</v>
      </c>
      <c r="E833" s="95" t="s">
        <v>8091</v>
      </c>
      <c r="F833" s="182">
        <v>1</v>
      </c>
      <c r="G833" s="95" t="s">
        <v>264</v>
      </c>
      <c r="H833" s="199">
        <f>VLOOKUP(G833,BARRAS!$C$5:$E$553,2,0)</f>
        <v>2149997230232</v>
      </c>
      <c r="I833" s="95">
        <v>0</v>
      </c>
      <c r="J833" s="204">
        <v>1</v>
      </c>
      <c r="K833" s="95">
        <v>0</v>
      </c>
      <c r="L833" s="95" t="s">
        <v>489</v>
      </c>
      <c r="M833" s="95" t="s">
        <v>489</v>
      </c>
      <c r="N833" s="95" t="s">
        <v>9178</v>
      </c>
      <c r="O833" s="95"/>
      <c r="P833" s="95" t="s">
        <v>8091</v>
      </c>
      <c r="Q833" s="95" t="str">
        <f t="shared" si="83"/>
        <v>R</v>
      </c>
      <c r="R833" s="95" t="str">
        <f>IF(L833="R",VLOOKUP(G833,BARRAS!$C$5:$E$233,3,0),IF(L833="L",VLOOKUP(G833,BARRAS!$C$5:$E$233,3,0),""))</f>
        <v>S6</v>
      </c>
      <c r="S833" s="95">
        <f t="shared" si="79"/>
        <v>0</v>
      </c>
      <c r="T833" s="95"/>
      <c r="U833" s="95" t="str">
        <f t="shared" si="80"/>
        <v/>
      </c>
      <c r="V833" s="95">
        <v>0</v>
      </c>
      <c r="W833" s="95"/>
      <c r="X833" s="95"/>
      <c r="Y833" s="95" t="str">
        <f t="shared" si="84"/>
        <v>Sí</v>
      </c>
      <c r="Z833" s="95">
        <v>0</v>
      </c>
      <c r="AA833" s="95" t="str">
        <f t="shared" si="78"/>
        <v>SAESA</v>
      </c>
    </row>
    <row r="834" spans="1:27" x14ac:dyDescent="0.2">
      <c r="A834" s="19">
        <f t="shared" si="76"/>
        <v>1</v>
      </c>
      <c r="B834" s="95">
        <f t="shared" si="77"/>
        <v>830</v>
      </c>
      <c r="C834" s="194" t="s">
        <v>11904</v>
      </c>
      <c r="D834" s="213" t="s">
        <v>1304</v>
      </c>
      <c r="E834" s="194" t="s">
        <v>266</v>
      </c>
      <c r="F834" s="182">
        <v>1</v>
      </c>
      <c r="G834" s="95" t="s">
        <v>264</v>
      </c>
      <c r="H834" s="199">
        <f>VLOOKUP(G834,BARRAS!$C$5:$E$553,2,0)</f>
        <v>2149997230232</v>
      </c>
      <c r="I834" s="95">
        <v>0</v>
      </c>
      <c r="J834" s="204">
        <v>0</v>
      </c>
      <c r="K834" s="95">
        <v>0</v>
      </c>
      <c r="L834" s="95" t="s">
        <v>492</v>
      </c>
      <c r="M834" s="95" t="s">
        <v>492</v>
      </c>
      <c r="N834" s="95" t="s">
        <v>12352</v>
      </c>
      <c r="O834" s="95"/>
      <c r="P834" s="95"/>
      <c r="Q834" s="95"/>
      <c r="R834" s="95" t="str">
        <f>IF(L834="R",VLOOKUP(G834,BARRAS!$C$5:$E$233,3,0),IF(L834="L",VLOOKUP(G834,BARRAS!$C$5:$E$233,3,0),""))</f>
        <v/>
      </c>
      <c r="S834" s="95">
        <f t="shared" si="79"/>
        <v>0</v>
      </c>
      <c r="T834" s="95"/>
      <c r="U834" s="95" t="str">
        <f t="shared" si="80"/>
        <v/>
      </c>
      <c r="V834" s="95"/>
      <c r="W834" s="95"/>
      <c r="X834" s="95"/>
      <c r="Y834" s="95"/>
      <c r="Z834" s="95"/>
      <c r="AA834" s="95">
        <f t="shared" si="78"/>
        <v>0</v>
      </c>
    </row>
    <row r="835" spans="1:27" x14ac:dyDescent="0.2">
      <c r="A835" s="19">
        <f t="shared" si="76"/>
        <v>1</v>
      </c>
      <c r="B835" s="95">
        <f t="shared" si="77"/>
        <v>831</v>
      </c>
      <c r="C835" s="95" t="s">
        <v>9130</v>
      </c>
      <c r="D835" s="28" t="s">
        <v>13087</v>
      </c>
      <c r="E835" s="95" t="s">
        <v>9131</v>
      </c>
      <c r="F835" s="182">
        <v>1</v>
      </c>
      <c r="G835" s="95" t="s">
        <v>9156</v>
      </c>
      <c r="H835" s="199">
        <f>VLOOKUP(G835,BARRAS!$C$5:$E$553,2,0)</f>
        <v>2099997480233</v>
      </c>
      <c r="I835" s="95">
        <v>0</v>
      </c>
      <c r="J835" s="204">
        <v>0</v>
      </c>
      <c r="K835" s="95">
        <v>0</v>
      </c>
      <c r="L835" s="95" t="s">
        <v>8423</v>
      </c>
      <c r="M835" s="95" t="s">
        <v>8423</v>
      </c>
      <c r="N835" s="28" t="s">
        <v>13087</v>
      </c>
      <c r="O835" s="95" t="s">
        <v>7984</v>
      </c>
      <c r="P835" s="95"/>
      <c r="Q835" s="95"/>
      <c r="R835" s="95" t="str">
        <f>IF(L835="R",VLOOKUP(G835,BARRAS!$C$5:$E$233,3,0),IF(L835="L",VLOOKUP(G835,BARRAS!$C$5:$E$233,3,0),""))</f>
        <v/>
      </c>
      <c r="S835" s="95">
        <f t="shared" si="79"/>
        <v>0</v>
      </c>
      <c r="T835" s="95"/>
      <c r="U835" s="95" t="str">
        <f t="shared" si="80"/>
        <v/>
      </c>
      <c r="V835" s="95"/>
      <c r="W835" s="95"/>
      <c r="X835" s="95"/>
      <c r="Y835" s="95" t="str">
        <f>+IF(P835="","No","Sí")</f>
        <v>No</v>
      </c>
      <c r="Z835" s="95">
        <v>0</v>
      </c>
      <c r="AA835" s="95" t="str">
        <f t="shared" si="78"/>
        <v>FRONTEL</v>
      </c>
    </row>
    <row r="836" spans="1:27" x14ac:dyDescent="0.2">
      <c r="A836" s="19">
        <f t="shared" si="76"/>
        <v>1</v>
      </c>
      <c r="B836" s="95">
        <f t="shared" si="77"/>
        <v>832</v>
      </c>
      <c r="C836" s="95" t="s">
        <v>9098</v>
      </c>
      <c r="D836" s="28" t="s">
        <v>2217</v>
      </c>
      <c r="E836" s="95" t="s">
        <v>9099</v>
      </c>
      <c r="F836" s="182">
        <v>1</v>
      </c>
      <c r="G836" s="95" t="s">
        <v>9156</v>
      </c>
      <c r="H836" s="199">
        <f>VLOOKUP(G836,BARRAS!$C$5:$E$553,2,0)</f>
        <v>2099997480233</v>
      </c>
      <c r="I836" s="95">
        <v>0</v>
      </c>
      <c r="J836" s="204">
        <v>0</v>
      </c>
      <c r="K836" s="95">
        <v>0</v>
      </c>
      <c r="L836" s="95" t="s">
        <v>8423</v>
      </c>
      <c r="M836" s="95" t="s">
        <v>8423</v>
      </c>
      <c r="N836" s="95" t="s">
        <v>2217</v>
      </c>
      <c r="O836" s="95" t="s">
        <v>7984</v>
      </c>
      <c r="P836" s="95"/>
      <c r="Q836" s="95"/>
      <c r="R836" s="95" t="str">
        <f>IF(L836="R",VLOOKUP(G836,BARRAS!$C$5:$E$233,3,0),IF(L836="L",VLOOKUP(G836,BARRAS!$C$5:$E$233,3,0),""))</f>
        <v/>
      </c>
      <c r="S836" s="95">
        <f t="shared" si="79"/>
        <v>0</v>
      </c>
      <c r="T836" s="95"/>
      <c r="U836" s="95" t="str">
        <f t="shared" si="80"/>
        <v/>
      </c>
      <c r="V836" s="95"/>
      <c r="W836" s="95"/>
      <c r="X836" s="95"/>
      <c r="Y836" s="95" t="str">
        <f>+IF(P836="","No","Sí")</f>
        <v>No</v>
      </c>
      <c r="Z836" s="95">
        <v>0</v>
      </c>
      <c r="AA836" s="95" t="str">
        <f t="shared" si="78"/>
        <v>FRONTEL</v>
      </c>
    </row>
    <row r="837" spans="1:27" x14ac:dyDescent="0.2">
      <c r="A837" s="19">
        <f t="shared" ref="A837:A900" si="85">+COUNTIF($C:$C,C837)</f>
        <v>1</v>
      </c>
      <c r="B837" s="95">
        <f t="shared" si="77"/>
        <v>833</v>
      </c>
      <c r="C837" s="95" t="s">
        <v>10565</v>
      </c>
      <c r="D837" s="28" t="s">
        <v>8365</v>
      </c>
      <c r="E837" s="95" t="s">
        <v>10566</v>
      </c>
      <c r="F837" s="182">
        <v>1</v>
      </c>
      <c r="G837" s="95" t="s">
        <v>9156</v>
      </c>
      <c r="H837" s="199">
        <f>VLOOKUP(G837,BARRAS!$C$5:$E$553,2,0)</f>
        <v>2099997480233</v>
      </c>
      <c r="I837" s="95">
        <v>0</v>
      </c>
      <c r="J837" s="204">
        <v>0</v>
      </c>
      <c r="K837" s="95">
        <v>0</v>
      </c>
      <c r="L837" s="95" t="s">
        <v>8423</v>
      </c>
      <c r="M837" s="95" t="s">
        <v>8423</v>
      </c>
      <c r="N837" s="28" t="s">
        <v>8365</v>
      </c>
      <c r="O837" s="95" t="s">
        <v>7984</v>
      </c>
      <c r="P837" s="95"/>
      <c r="Q837" s="95"/>
      <c r="R837" s="95" t="str">
        <f>IF(L837="R",VLOOKUP(G837,BARRAS!$C$5:$E$233,3,0),IF(L837="L",VLOOKUP(G837,BARRAS!$C$5:$E$233,3,0),""))</f>
        <v/>
      </c>
      <c r="S837" s="95">
        <f t="shared" si="79"/>
        <v>0</v>
      </c>
      <c r="T837" s="95"/>
      <c r="U837" s="95" t="str">
        <f t="shared" si="80"/>
        <v/>
      </c>
      <c r="V837" s="95"/>
      <c r="W837" s="95"/>
      <c r="X837" s="95"/>
      <c r="Y837" s="95"/>
      <c r="Z837" s="95"/>
      <c r="AA837" s="95" t="str">
        <f t="shared" si="78"/>
        <v>FRONTEL</v>
      </c>
    </row>
    <row r="838" spans="1:27" x14ac:dyDescent="0.2">
      <c r="A838" s="19">
        <f t="shared" si="85"/>
        <v>1</v>
      </c>
      <c r="B838" s="95">
        <f t="shared" si="77"/>
        <v>834</v>
      </c>
      <c r="C838" s="95" t="s">
        <v>14027</v>
      </c>
      <c r="D838" s="28" t="s">
        <v>545</v>
      </c>
      <c r="E838" s="95" t="s">
        <v>14028</v>
      </c>
      <c r="F838" s="182">
        <v>1</v>
      </c>
      <c r="G838" s="95" t="s">
        <v>9156</v>
      </c>
      <c r="H838" s="199">
        <f>VLOOKUP(G838,BARRAS!$C$5:$E$553,2,0)</f>
        <v>2099997480233</v>
      </c>
      <c r="I838" s="95">
        <v>0</v>
      </c>
      <c r="J838" s="204">
        <v>0</v>
      </c>
      <c r="K838" s="95">
        <v>0</v>
      </c>
      <c r="L838" s="95" t="s">
        <v>8423</v>
      </c>
      <c r="M838" s="95" t="s">
        <v>8423</v>
      </c>
      <c r="N838" s="28" t="s">
        <v>545</v>
      </c>
      <c r="O838" s="95" t="s">
        <v>7984</v>
      </c>
      <c r="P838" s="95"/>
      <c r="Q838" s="95"/>
      <c r="R838" s="95"/>
      <c r="S838" s="95">
        <f t="shared" si="79"/>
        <v>0</v>
      </c>
      <c r="T838" s="95"/>
      <c r="U838" s="95" t="str">
        <f t="shared" si="80"/>
        <v/>
      </c>
      <c r="V838" s="95"/>
      <c r="W838" s="95"/>
      <c r="X838" s="95"/>
      <c r="Y838" s="95"/>
      <c r="Z838" s="95"/>
      <c r="AA838" s="95" t="str">
        <f t="shared" si="78"/>
        <v>FRONTEL</v>
      </c>
    </row>
    <row r="839" spans="1:27" x14ac:dyDescent="0.2">
      <c r="A839" s="230">
        <f t="shared" si="85"/>
        <v>1</v>
      </c>
      <c r="B839" s="95">
        <f t="shared" si="77"/>
        <v>835</v>
      </c>
      <c r="C839" s="95" t="s">
        <v>14644</v>
      </c>
      <c r="D839" s="28" t="s">
        <v>8365</v>
      </c>
      <c r="E839" s="95" t="s">
        <v>8984</v>
      </c>
      <c r="F839" s="182">
        <v>1</v>
      </c>
      <c r="G839" s="95" t="s">
        <v>9156</v>
      </c>
      <c r="H839" s="199">
        <f>VLOOKUP(G839,BARRAS!$C$5:$E$553,2,0)</f>
        <v>2099997480233</v>
      </c>
      <c r="I839" s="95">
        <v>0</v>
      </c>
      <c r="J839" s="204">
        <v>0</v>
      </c>
      <c r="K839" s="95">
        <v>0</v>
      </c>
      <c r="L839" s="95" t="s">
        <v>8423</v>
      </c>
      <c r="M839" s="95" t="s">
        <v>8423</v>
      </c>
      <c r="N839" s="28" t="s">
        <v>8365</v>
      </c>
      <c r="O839" s="95" t="s">
        <v>7984</v>
      </c>
      <c r="P839" s="95"/>
      <c r="Q839" s="95"/>
      <c r="R839" s="95"/>
      <c r="S839" s="95">
        <f t="shared" si="79"/>
        <v>0</v>
      </c>
      <c r="T839" s="95"/>
      <c r="U839" s="95"/>
      <c r="V839" s="95"/>
      <c r="W839" s="95"/>
      <c r="X839" s="95"/>
      <c r="Y839" s="95"/>
      <c r="Z839" s="95"/>
      <c r="AA839" s="95" t="str">
        <f t="shared" si="78"/>
        <v>FRONTEL</v>
      </c>
    </row>
    <row r="840" spans="1:27" x14ac:dyDescent="0.2">
      <c r="A840" s="230">
        <f t="shared" si="85"/>
        <v>1</v>
      </c>
      <c r="B840" s="95">
        <f t="shared" si="77"/>
        <v>836</v>
      </c>
      <c r="C840" s="95" t="s">
        <v>14645</v>
      </c>
      <c r="D840" s="28" t="s">
        <v>8365</v>
      </c>
      <c r="E840" s="95" t="s">
        <v>8987</v>
      </c>
      <c r="F840" s="182">
        <v>1</v>
      </c>
      <c r="G840" s="95" t="s">
        <v>9156</v>
      </c>
      <c r="H840" s="199">
        <f>VLOOKUP(G840,BARRAS!$C$5:$E$553,2,0)</f>
        <v>2099997480233</v>
      </c>
      <c r="I840" s="95">
        <v>0</v>
      </c>
      <c r="J840" s="204">
        <v>0</v>
      </c>
      <c r="K840" s="95">
        <v>0</v>
      </c>
      <c r="L840" s="95" t="s">
        <v>8423</v>
      </c>
      <c r="M840" s="95" t="s">
        <v>8423</v>
      </c>
      <c r="N840" s="28" t="s">
        <v>8365</v>
      </c>
      <c r="O840" s="95" t="s">
        <v>7984</v>
      </c>
      <c r="P840" s="95"/>
      <c r="Q840" s="95"/>
      <c r="R840" s="95"/>
      <c r="S840" s="95">
        <f t="shared" si="79"/>
        <v>0</v>
      </c>
      <c r="T840" s="95"/>
      <c r="U840" s="95"/>
      <c r="V840" s="95"/>
      <c r="W840" s="95"/>
      <c r="X840" s="95"/>
      <c r="Y840" s="95"/>
      <c r="Z840" s="95"/>
      <c r="AA840" s="95" t="str">
        <f t="shared" si="78"/>
        <v>FRONTEL</v>
      </c>
    </row>
    <row r="841" spans="1:27" x14ac:dyDescent="0.2">
      <c r="A841" s="19">
        <f t="shared" si="85"/>
        <v>1</v>
      </c>
      <c r="B841" s="95">
        <f t="shared" ref="B841:B904" si="86">B840+1</f>
        <v>837</v>
      </c>
      <c r="C841" s="95" t="s">
        <v>12123</v>
      </c>
      <c r="D841" s="28" t="s">
        <v>2030</v>
      </c>
      <c r="E841" s="95" t="s">
        <v>12126</v>
      </c>
      <c r="F841" s="182">
        <v>1</v>
      </c>
      <c r="G841" s="95" t="s">
        <v>9156</v>
      </c>
      <c r="H841" s="199">
        <f>VLOOKUP(G841,BARRAS!$C$5:$E$553,2,0)</f>
        <v>2099997480233</v>
      </c>
      <c r="I841" s="95">
        <v>0</v>
      </c>
      <c r="J841" s="204">
        <v>0</v>
      </c>
      <c r="K841" s="95">
        <v>0</v>
      </c>
      <c r="L841" s="95" t="s">
        <v>747</v>
      </c>
      <c r="M841" s="95" t="s">
        <v>747</v>
      </c>
      <c r="N841" s="95" t="s">
        <v>2030</v>
      </c>
      <c r="O841" s="95" t="s">
        <v>7984</v>
      </c>
      <c r="P841" s="95"/>
      <c r="Q841" s="95" t="str">
        <f>IF(L841="R","R",IF(L841="L","L",""))</f>
        <v/>
      </c>
      <c r="R841" s="95" t="str">
        <f>IF(L841="R",VLOOKUP(G841,BARRAS!$C$5:$E$233,3,0),IF(L841="L",VLOOKUP(G841,BARRAS!$C$5:$E$233,3,0),""))</f>
        <v/>
      </c>
      <c r="S841" s="95">
        <f t="shared" si="79"/>
        <v>1</v>
      </c>
      <c r="T841" s="95"/>
      <c r="U841" s="95" t="str">
        <f t="shared" si="80"/>
        <v>PMGD</v>
      </c>
      <c r="V841" s="95">
        <v>0</v>
      </c>
      <c r="W841" s="95">
        <v>1</v>
      </c>
      <c r="X841" s="95"/>
      <c r="Y841" s="95" t="str">
        <f t="shared" ref="Y841:Y847" si="87">+IF(P841="","No","Sí")</f>
        <v>No</v>
      </c>
      <c r="Z841" s="95">
        <v>0</v>
      </c>
      <c r="AA841" s="95" t="str">
        <f t="shared" si="78"/>
        <v>FRONTEL</v>
      </c>
    </row>
    <row r="842" spans="1:27" x14ac:dyDescent="0.2">
      <c r="A842" s="19">
        <f t="shared" si="85"/>
        <v>1</v>
      </c>
      <c r="B842" s="95">
        <f t="shared" si="86"/>
        <v>838</v>
      </c>
      <c r="C842" s="95" t="s">
        <v>1739</v>
      </c>
      <c r="D842" s="28" t="s">
        <v>2030</v>
      </c>
      <c r="E842" s="95" t="s">
        <v>7574</v>
      </c>
      <c r="F842" s="182">
        <v>1</v>
      </c>
      <c r="G842" s="95" t="s">
        <v>9156</v>
      </c>
      <c r="H842" s="199">
        <f>VLOOKUP(G842,BARRAS!$C$5:$E$553,2,0)</f>
        <v>2099997480233</v>
      </c>
      <c r="I842" s="95">
        <v>0</v>
      </c>
      <c r="J842" s="204">
        <v>0</v>
      </c>
      <c r="K842" s="95">
        <v>0</v>
      </c>
      <c r="L842" s="95" t="s">
        <v>747</v>
      </c>
      <c r="M842" s="95" t="s">
        <v>747</v>
      </c>
      <c r="N842" s="95" t="s">
        <v>2030</v>
      </c>
      <c r="O842" s="95" t="s">
        <v>7984</v>
      </c>
      <c r="P842" s="95"/>
      <c r="Q842" s="95" t="str">
        <f>IF(L842="R","R",IF(L842="L","L",""))</f>
        <v/>
      </c>
      <c r="R842" s="95" t="str">
        <f>IF(L842="R",VLOOKUP(G842,BARRAS!$C$5:$E$233,3,0),IF(L842="L",VLOOKUP(G842,BARRAS!$C$5:$E$233,3,0),""))</f>
        <v/>
      </c>
      <c r="S842" s="95">
        <f t="shared" si="79"/>
        <v>1</v>
      </c>
      <c r="T842" s="95" t="s">
        <v>7574</v>
      </c>
      <c r="U842" s="95" t="str">
        <f t="shared" si="80"/>
        <v>PMGD</v>
      </c>
      <c r="V842" s="95">
        <v>0</v>
      </c>
      <c r="W842" s="95"/>
      <c r="X842" s="95"/>
      <c r="Y842" s="95" t="str">
        <f>+IF(P842="","No","Sí")</f>
        <v>No</v>
      </c>
      <c r="Z842" s="95">
        <v>0</v>
      </c>
      <c r="AA842" s="95" t="str">
        <f t="shared" si="78"/>
        <v>FRONTEL</v>
      </c>
    </row>
    <row r="843" spans="1:27" x14ac:dyDescent="0.2">
      <c r="A843" s="19">
        <f t="shared" si="85"/>
        <v>1</v>
      </c>
      <c r="B843" s="95">
        <f t="shared" si="86"/>
        <v>839</v>
      </c>
      <c r="C843" s="95" t="s">
        <v>2095</v>
      </c>
      <c r="D843" s="28" t="s">
        <v>2184</v>
      </c>
      <c r="E843" s="95" t="s">
        <v>7572</v>
      </c>
      <c r="F843" s="182">
        <v>1</v>
      </c>
      <c r="G843" s="95" t="s">
        <v>9156</v>
      </c>
      <c r="H843" s="199">
        <f>VLOOKUP(G843,BARRAS!$C$5:$E$553,2,0)</f>
        <v>2099997480233</v>
      </c>
      <c r="I843" s="95">
        <v>0</v>
      </c>
      <c r="J843" s="204">
        <v>0</v>
      </c>
      <c r="K843" s="95">
        <v>0</v>
      </c>
      <c r="L843" s="95" t="s">
        <v>747</v>
      </c>
      <c r="M843" s="95" t="s">
        <v>747</v>
      </c>
      <c r="N843" s="95" t="s">
        <v>2184</v>
      </c>
      <c r="O843" s="95" t="s">
        <v>7984</v>
      </c>
      <c r="P843" s="95"/>
      <c r="Q843" s="95" t="str">
        <f>IF(L843="R","R",IF(L843="L","L",""))</f>
        <v/>
      </c>
      <c r="R843" s="95" t="str">
        <f>IF(L843="R",VLOOKUP(G843,BARRAS!$C$5:$E$233,3,0),IF(L843="L",VLOOKUP(G843,BARRAS!$C$5:$E$233,3,0),""))</f>
        <v/>
      </c>
      <c r="S843" s="95">
        <f t="shared" si="79"/>
        <v>1</v>
      </c>
      <c r="T843" s="95" t="s">
        <v>7572</v>
      </c>
      <c r="U843" s="95" t="str">
        <f t="shared" si="80"/>
        <v>PMGD</v>
      </c>
      <c r="V843" s="95">
        <v>0</v>
      </c>
      <c r="W843" s="95"/>
      <c r="X843" s="95"/>
      <c r="Y843" s="95" t="str">
        <f t="shared" si="87"/>
        <v>No</v>
      </c>
      <c r="Z843" s="95">
        <v>0</v>
      </c>
      <c r="AA843" s="95" t="str">
        <f t="shared" si="78"/>
        <v>FRONTEL</v>
      </c>
    </row>
    <row r="844" spans="1:27" x14ac:dyDescent="0.2">
      <c r="A844" s="19">
        <f t="shared" si="85"/>
        <v>1</v>
      </c>
      <c r="B844" s="95">
        <f t="shared" si="86"/>
        <v>840</v>
      </c>
      <c r="C844" s="95" t="s">
        <v>528</v>
      </c>
      <c r="D844" s="28" t="s">
        <v>529</v>
      </c>
      <c r="E844" s="95" t="s">
        <v>7571</v>
      </c>
      <c r="F844" s="182">
        <v>1</v>
      </c>
      <c r="G844" s="95" t="s">
        <v>9156</v>
      </c>
      <c r="H844" s="199">
        <f>VLOOKUP(G844,BARRAS!$C$5:$E$553,2,0)</f>
        <v>2099997480233</v>
      </c>
      <c r="I844" s="95">
        <v>0</v>
      </c>
      <c r="J844" s="204">
        <v>0</v>
      </c>
      <c r="K844" s="95">
        <v>0</v>
      </c>
      <c r="L844" s="95" t="s">
        <v>747</v>
      </c>
      <c r="M844" s="95" t="s">
        <v>747</v>
      </c>
      <c r="N844" s="95" t="s">
        <v>529</v>
      </c>
      <c r="O844" s="95" t="s">
        <v>7984</v>
      </c>
      <c r="P844" s="95"/>
      <c r="Q844" s="95" t="str">
        <f>IF(L844="R","R",IF(L844="L","L",""))</f>
        <v/>
      </c>
      <c r="R844" s="95" t="str">
        <f>IF(L844="R",VLOOKUP(G844,BARRAS!$C$5:$E$233,3,0),IF(L844="L",VLOOKUP(G844,BARRAS!$C$5:$E$233,3,0),""))</f>
        <v/>
      </c>
      <c r="S844" s="95">
        <f t="shared" si="79"/>
        <v>1</v>
      </c>
      <c r="T844" s="95" t="s">
        <v>7571</v>
      </c>
      <c r="U844" s="95" t="str">
        <f t="shared" si="80"/>
        <v>PMGD</v>
      </c>
      <c r="V844" s="95">
        <v>0</v>
      </c>
      <c r="W844" s="95"/>
      <c r="X844" s="95"/>
      <c r="Y844" s="95" t="str">
        <f t="shared" si="87"/>
        <v>No</v>
      </c>
      <c r="Z844" s="95">
        <v>0</v>
      </c>
      <c r="AA844" s="95" t="str">
        <f t="shared" si="78"/>
        <v>FRONTEL</v>
      </c>
    </row>
    <row r="845" spans="1:27" x14ac:dyDescent="0.2">
      <c r="A845" s="19">
        <f t="shared" si="85"/>
        <v>1</v>
      </c>
      <c r="B845" s="95">
        <f t="shared" si="86"/>
        <v>841</v>
      </c>
      <c r="C845" s="95" t="s">
        <v>9167</v>
      </c>
      <c r="D845" s="28" t="s">
        <v>7985</v>
      </c>
      <c r="E845" s="95" t="s">
        <v>7984</v>
      </c>
      <c r="F845" s="182">
        <v>1</v>
      </c>
      <c r="G845" s="95" t="s">
        <v>9156</v>
      </c>
      <c r="H845" s="199">
        <f>VLOOKUP(G845,BARRAS!$C$5:$E$553,2,0)</f>
        <v>2099997480233</v>
      </c>
      <c r="I845" s="95">
        <v>0</v>
      </c>
      <c r="J845" s="204">
        <v>1</v>
      </c>
      <c r="K845" s="95">
        <v>0</v>
      </c>
      <c r="L845" s="95" t="s">
        <v>489</v>
      </c>
      <c r="M845" s="95" t="s">
        <v>489</v>
      </c>
      <c r="N845" s="95" t="s">
        <v>9178</v>
      </c>
      <c r="O845" s="95"/>
      <c r="P845" s="95" t="s">
        <v>7984</v>
      </c>
      <c r="Q845" s="95" t="s">
        <v>489</v>
      </c>
      <c r="R845" s="95">
        <f>IF(L845="R",VLOOKUP(G845,BARRAS!$C$5:$E$233,3,0),IF(L845="L",VLOOKUP(G845,BARRAS!$C$5:$E$233,3,0),""))</f>
        <v>0</v>
      </c>
      <c r="S845" s="95">
        <f t="shared" si="79"/>
        <v>0</v>
      </c>
      <c r="T845" s="95"/>
      <c r="U845" s="95" t="str">
        <f t="shared" si="80"/>
        <v/>
      </c>
      <c r="V845" s="95">
        <v>0</v>
      </c>
      <c r="W845" s="95"/>
      <c r="X845" s="95"/>
      <c r="Y845" s="95" t="str">
        <f t="shared" si="87"/>
        <v>Sí</v>
      </c>
      <c r="Z845" s="95">
        <v>0</v>
      </c>
      <c r="AA845" s="95" t="str">
        <f t="shared" si="78"/>
        <v>FRONTEL</v>
      </c>
    </row>
    <row r="846" spans="1:27" x14ac:dyDescent="0.2">
      <c r="A846" s="19">
        <f t="shared" si="85"/>
        <v>1</v>
      </c>
      <c r="B846" s="95">
        <f t="shared" si="86"/>
        <v>842</v>
      </c>
      <c r="C846" s="95" t="s">
        <v>9168</v>
      </c>
      <c r="D846" s="28" t="s">
        <v>7986</v>
      </c>
      <c r="E846" s="95" t="s">
        <v>7984</v>
      </c>
      <c r="F846" s="182">
        <v>1</v>
      </c>
      <c r="G846" s="95" t="s">
        <v>9156</v>
      </c>
      <c r="H846" s="199">
        <f>VLOOKUP(G846,BARRAS!$C$5:$E$553,2,0)</f>
        <v>2099997480233</v>
      </c>
      <c r="I846" s="95">
        <v>0</v>
      </c>
      <c r="J846" s="204">
        <v>1</v>
      </c>
      <c r="K846" s="95">
        <v>0</v>
      </c>
      <c r="L846" s="95" t="s">
        <v>489</v>
      </c>
      <c r="M846" s="95" t="s">
        <v>489</v>
      </c>
      <c r="N846" s="95" t="s">
        <v>9178</v>
      </c>
      <c r="O846" s="95"/>
      <c r="P846" s="95" t="s">
        <v>7984</v>
      </c>
      <c r="Q846" s="95" t="s">
        <v>489</v>
      </c>
      <c r="R846" s="95">
        <f>IF(L846="R",VLOOKUP(G846,BARRAS!$C$5:$E$233,3,0),IF(L846="L",VLOOKUP(G846,BARRAS!$C$5:$E$233,3,0),""))</f>
        <v>0</v>
      </c>
      <c r="S846" s="95">
        <f t="shared" si="79"/>
        <v>0</v>
      </c>
      <c r="T846" s="95"/>
      <c r="U846" s="95" t="str">
        <f t="shared" si="80"/>
        <v/>
      </c>
      <c r="V846" s="95">
        <v>0</v>
      </c>
      <c r="W846" s="95"/>
      <c r="X846" s="95"/>
      <c r="Y846" s="95" t="str">
        <f t="shared" si="87"/>
        <v>Sí</v>
      </c>
      <c r="Z846" s="95">
        <v>0</v>
      </c>
      <c r="AA846" s="95" t="str">
        <f t="shared" ref="AA846:AA909" si="88">IF(OR(N846="Dx",N846="No_informado"),P846,O846)</f>
        <v>FRONTEL</v>
      </c>
    </row>
    <row r="847" spans="1:27" x14ac:dyDescent="0.2">
      <c r="A847" s="19">
        <f t="shared" si="85"/>
        <v>1</v>
      </c>
      <c r="B847" s="95">
        <f t="shared" si="86"/>
        <v>843</v>
      </c>
      <c r="C847" s="95" t="s">
        <v>9169</v>
      </c>
      <c r="D847" s="28" t="s">
        <v>7987</v>
      </c>
      <c r="E847" s="95" t="s">
        <v>7984</v>
      </c>
      <c r="F847" s="182">
        <v>1</v>
      </c>
      <c r="G847" s="95" t="s">
        <v>9156</v>
      </c>
      <c r="H847" s="199">
        <f>VLOOKUP(G847,BARRAS!$C$5:$E$553,2,0)</f>
        <v>2099997480233</v>
      </c>
      <c r="I847" s="95">
        <v>0</v>
      </c>
      <c r="J847" s="204">
        <v>1</v>
      </c>
      <c r="K847" s="95">
        <v>0</v>
      </c>
      <c r="L847" s="95" t="s">
        <v>489</v>
      </c>
      <c r="M847" s="95" t="s">
        <v>489</v>
      </c>
      <c r="N847" s="95" t="s">
        <v>9178</v>
      </c>
      <c r="O847" s="95"/>
      <c r="P847" s="95" t="s">
        <v>7984</v>
      </c>
      <c r="Q847" s="95" t="s">
        <v>489</v>
      </c>
      <c r="R847" s="95">
        <f>IF(L847="R",VLOOKUP(G847,BARRAS!$C$5:$E$233,3,0),IF(L847="L",VLOOKUP(G847,BARRAS!$C$5:$E$233,3,0),""))</f>
        <v>0</v>
      </c>
      <c r="S847" s="95">
        <f t="shared" si="79"/>
        <v>0</v>
      </c>
      <c r="T847" s="95"/>
      <c r="U847" s="95" t="str">
        <f t="shared" si="80"/>
        <v/>
      </c>
      <c r="V847" s="95">
        <v>0</v>
      </c>
      <c r="W847" s="95"/>
      <c r="X847" s="95"/>
      <c r="Y847" s="95" t="str">
        <f t="shared" si="87"/>
        <v>Sí</v>
      </c>
      <c r="Z847" s="95">
        <v>0</v>
      </c>
      <c r="AA847" s="95" t="str">
        <f t="shared" si="88"/>
        <v>FRONTEL</v>
      </c>
    </row>
    <row r="848" spans="1:27" x14ac:dyDescent="0.2">
      <c r="A848" s="19">
        <f t="shared" si="85"/>
        <v>1</v>
      </c>
      <c r="B848" s="95">
        <f t="shared" si="86"/>
        <v>844</v>
      </c>
      <c r="C848" s="194" t="s">
        <v>11872</v>
      </c>
      <c r="D848" s="213" t="s">
        <v>1304</v>
      </c>
      <c r="E848" s="194" t="s">
        <v>11974</v>
      </c>
      <c r="F848" s="182">
        <v>1</v>
      </c>
      <c r="G848" s="95" t="s">
        <v>9156</v>
      </c>
      <c r="H848" s="199">
        <f>VLOOKUP(G848,BARRAS!$C$5:$E$553,2,0)</f>
        <v>2099997480233</v>
      </c>
      <c r="I848" s="95">
        <v>0</v>
      </c>
      <c r="J848" s="204">
        <v>0</v>
      </c>
      <c r="K848" s="95">
        <v>0</v>
      </c>
      <c r="L848" s="95" t="s">
        <v>492</v>
      </c>
      <c r="M848" s="95" t="s">
        <v>492</v>
      </c>
      <c r="N848" s="95" t="s">
        <v>12352</v>
      </c>
      <c r="O848" s="95"/>
      <c r="P848" s="95"/>
      <c r="Q848" s="95"/>
      <c r="R848" s="95" t="str">
        <f>IF(L848="R",VLOOKUP(G848,BARRAS!$C$5:$E$233,3,0),IF(L848="L",VLOOKUP(G848,BARRAS!$C$5:$E$233,3,0),""))</f>
        <v/>
      </c>
      <c r="S848" s="95">
        <f t="shared" ref="S848:S911" si="89">IF(RIGHT(LEFT(E848,6),4)="PMGD",1,IF(RIGHT(LEFT(E848,6),4)="PMG_",1,0))</f>
        <v>0</v>
      </c>
      <c r="T848" s="95"/>
      <c r="U848" s="95" t="str">
        <f t="shared" ref="U848:U911" si="90">+IF(L848="G",LEFT(RIGHT(E848,LEN(E848)-2),4),"")</f>
        <v/>
      </c>
      <c r="V848" s="95"/>
      <c r="W848" s="95"/>
      <c r="X848" s="95"/>
      <c r="Y848" s="95"/>
      <c r="Z848" s="95"/>
      <c r="AA848" s="95">
        <f t="shared" si="88"/>
        <v>0</v>
      </c>
    </row>
    <row r="849" spans="1:27" x14ac:dyDescent="0.2">
      <c r="A849" s="19">
        <f t="shared" si="85"/>
        <v>1</v>
      </c>
      <c r="B849" s="95">
        <f t="shared" si="86"/>
        <v>845</v>
      </c>
      <c r="C849" s="95" t="s">
        <v>8485</v>
      </c>
      <c r="D849" s="28" t="s">
        <v>8365</v>
      </c>
      <c r="E849" s="95" t="s">
        <v>8512</v>
      </c>
      <c r="F849" s="182">
        <v>1</v>
      </c>
      <c r="G849" s="95" t="s">
        <v>732</v>
      </c>
      <c r="H849" s="199">
        <f>VLOOKUP(G849,BARRAS!$C$5:$E$553,2,0)</f>
        <v>2099997180132</v>
      </c>
      <c r="I849" s="95">
        <v>0</v>
      </c>
      <c r="J849" s="204">
        <v>0</v>
      </c>
      <c r="K849" s="95">
        <v>0</v>
      </c>
      <c r="L849" s="95" t="s">
        <v>8423</v>
      </c>
      <c r="M849" s="95" t="s">
        <v>8423</v>
      </c>
      <c r="N849" s="95" t="s">
        <v>8365</v>
      </c>
      <c r="O849" s="95" t="s">
        <v>7984</v>
      </c>
      <c r="P849" s="95"/>
      <c r="Q849" s="95" t="str">
        <f t="shared" ref="Q849:Q856" si="91">IF(L849="R","R",IF(L849="L","L",""))</f>
        <v/>
      </c>
      <c r="R849" s="95" t="str">
        <f>IF(L849="R",VLOOKUP(G849,BARRAS!$C$5:$E$233,3,0),IF(L849="L",VLOOKUP(G849,BARRAS!$C$5:$E$233,3,0),""))</f>
        <v/>
      </c>
      <c r="S849" s="95">
        <f t="shared" si="89"/>
        <v>0</v>
      </c>
      <c r="T849" s="95"/>
      <c r="U849" s="95" t="str">
        <f t="shared" si="90"/>
        <v/>
      </c>
      <c r="V849" s="95" t="s">
        <v>7984</v>
      </c>
      <c r="W849" s="95"/>
      <c r="X849" s="95" t="s">
        <v>8687</v>
      </c>
      <c r="Y849" s="95" t="str">
        <f t="shared" ref="Y849:Y856" si="92">+IF(P849="","No","Sí")</f>
        <v>No</v>
      </c>
      <c r="Z849" s="95">
        <v>0</v>
      </c>
      <c r="AA849" s="95" t="str">
        <f t="shared" si="88"/>
        <v>FRONTEL</v>
      </c>
    </row>
    <row r="850" spans="1:27" x14ac:dyDescent="0.2">
      <c r="A850" s="19">
        <f t="shared" si="85"/>
        <v>1</v>
      </c>
      <c r="B850" s="95">
        <f t="shared" si="86"/>
        <v>846</v>
      </c>
      <c r="C850" s="95" t="s">
        <v>8649</v>
      </c>
      <c r="D850" s="28" t="s">
        <v>8343</v>
      </c>
      <c r="E850" s="95" t="s">
        <v>8650</v>
      </c>
      <c r="F850" s="182">
        <v>1</v>
      </c>
      <c r="G850" s="95" t="s">
        <v>732</v>
      </c>
      <c r="H850" s="199">
        <f>VLOOKUP(G850,BARRAS!$C$5:$E$553,2,0)</f>
        <v>2099997180132</v>
      </c>
      <c r="I850" s="95">
        <v>0</v>
      </c>
      <c r="J850" s="204">
        <v>0</v>
      </c>
      <c r="K850" s="95">
        <v>0</v>
      </c>
      <c r="L850" s="95" t="s">
        <v>747</v>
      </c>
      <c r="M850" s="95" t="s">
        <v>747</v>
      </c>
      <c r="N850" s="95" t="s">
        <v>8343</v>
      </c>
      <c r="O850" s="95" t="s">
        <v>7984</v>
      </c>
      <c r="P850" s="95"/>
      <c r="Q850" s="95" t="str">
        <f t="shared" si="91"/>
        <v/>
      </c>
      <c r="R850" s="95" t="str">
        <f>IF(L850="R",VLOOKUP(G850,BARRAS!$C$5:$E$233,3,0),IF(L850="L",VLOOKUP(G850,BARRAS!$C$5:$E$233,3,0),""))</f>
        <v/>
      </c>
      <c r="S850" s="95">
        <f t="shared" si="89"/>
        <v>1</v>
      </c>
      <c r="T850" s="95"/>
      <c r="U850" s="95" t="str">
        <f t="shared" si="90"/>
        <v>PMGD</v>
      </c>
      <c r="V850" s="95">
        <v>0</v>
      </c>
      <c r="W850" s="95">
        <v>1</v>
      </c>
      <c r="X850" s="95"/>
      <c r="Y850" s="95" t="str">
        <f t="shared" si="92"/>
        <v>No</v>
      </c>
      <c r="Z850" s="95">
        <v>0</v>
      </c>
      <c r="AA850" s="95" t="str">
        <f t="shared" si="88"/>
        <v>FRONTEL</v>
      </c>
    </row>
    <row r="851" spans="1:27" x14ac:dyDescent="0.2">
      <c r="A851" s="19">
        <f t="shared" si="85"/>
        <v>1</v>
      </c>
      <c r="B851" s="95">
        <f t="shared" si="86"/>
        <v>847</v>
      </c>
      <c r="C851" s="95" t="s">
        <v>8342</v>
      </c>
      <c r="D851" s="28" t="s">
        <v>8343</v>
      </c>
      <c r="E851" s="95" t="s">
        <v>8344</v>
      </c>
      <c r="F851" s="182">
        <v>1</v>
      </c>
      <c r="G851" s="95" t="s">
        <v>732</v>
      </c>
      <c r="H851" s="199">
        <f>VLOOKUP(G851,BARRAS!$C$5:$E$553,2,0)</f>
        <v>2099997180132</v>
      </c>
      <c r="I851" s="95">
        <v>0</v>
      </c>
      <c r="J851" s="204">
        <v>0</v>
      </c>
      <c r="K851" s="95">
        <v>0</v>
      </c>
      <c r="L851" s="95" t="s">
        <v>747</v>
      </c>
      <c r="M851" s="95" t="s">
        <v>747</v>
      </c>
      <c r="N851" s="95" t="s">
        <v>8343</v>
      </c>
      <c r="O851" s="95" t="s">
        <v>7984</v>
      </c>
      <c r="P851" s="95"/>
      <c r="Q851" s="95" t="str">
        <f t="shared" si="91"/>
        <v/>
      </c>
      <c r="R851" s="95" t="str">
        <f>IF(L851="R",VLOOKUP(G851,BARRAS!$C$5:$E$233,3,0),IF(L851="L",VLOOKUP(G851,BARRAS!$C$5:$E$233,3,0),""))</f>
        <v/>
      </c>
      <c r="S851" s="95">
        <f t="shared" si="89"/>
        <v>1</v>
      </c>
      <c r="T851" s="95" t="s">
        <v>8344</v>
      </c>
      <c r="U851" s="95" t="str">
        <f t="shared" si="90"/>
        <v>PMGD</v>
      </c>
      <c r="V851" s="95">
        <v>0</v>
      </c>
      <c r="W851" s="95"/>
      <c r="X851" s="95"/>
      <c r="Y851" s="95" t="str">
        <f t="shared" si="92"/>
        <v>No</v>
      </c>
      <c r="Z851" s="95">
        <v>0</v>
      </c>
      <c r="AA851" s="95" t="str">
        <f t="shared" si="88"/>
        <v>FRONTEL</v>
      </c>
    </row>
    <row r="852" spans="1:27" x14ac:dyDescent="0.2">
      <c r="A852" s="19">
        <f t="shared" si="85"/>
        <v>1</v>
      </c>
      <c r="B852" s="95">
        <f t="shared" si="86"/>
        <v>848</v>
      </c>
      <c r="C852" s="95" t="s">
        <v>8613</v>
      </c>
      <c r="D852" s="28" t="s">
        <v>545</v>
      </c>
      <c r="E852" s="95" t="s">
        <v>7591</v>
      </c>
      <c r="F852" s="182">
        <v>1</v>
      </c>
      <c r="G852" s="95" t="s">
        <v>732</v>
      </c>
      <c r="H852" s="199">
        <f>VLOOKUP(G852,BARRAS!$C$5:$E$553,2,0)</f>
        <v>2099997180132</v>
      </c>
      <c r="I852" s="95">
        <v>0</v>
      </c>
      <c r="J852" s="204">
        <v>0</v>
      </c>
      <c r="K852" s="95">
        <v>0</v>
      </c>
      <c r="L852" s="95" t="s">
        <v>747</v>
      </c>
      <c r="M852" s="95" t="s">
        <v>747</v>
      </c>
      <c r="N852" s="95" t="s">
        <v>545</v>
      </c>
      <c r="O852" s="95" t="s">
        <v>7984</v>
      </c>
      <c r="P852" s="95"/>
      <c r="Q852" s="95" t="str">
        <f t="shared" si="91"/>
        <v/>
      </c>
      <c r="R852" s="95" t="str">
        <f>IF(L852="R",VLOOKUP(G852,BARRAS!$C$5:$E$233,3,0),IF(L852="L",VLOOKUP(G852,BARRAS!$C$5:$E$233,3,0),""))</f>
        <v/>
      </c>
      <c r="S852" s="95">
        <f t="shared" si="89"/>
        <v>1</v>
      </c>
      <c r="T852" s="95"/>
      <c r="U852" s="95" t="str">
        <f t="shared" si="90"/>
        <v>PMGD</v>
      </c>
      <c r="V852" s="95">
        <v>0</v>
      </c>
      <c r="W852" s="95"/>
      <c r="X852" s="95"/>
      <c r="Y852" s="95" t="str">
        <f t="shared" si="92"/>
        <v>No</v>
      </c>
      <c r="Z852" s="95">
        <v>0</v>
      </c>
      <c r="AA852" s="95" t="str">
        <f t="shared" si="88"/>
        <v>FRONTEL</v>
      </c>
    </row>
    <row r="853" spans="1:27" x14ac:dyDescent="0.2">
      <c r="A853" s="19">
        <f t="shared" si="85"/>
        <v>1</v>
      </c>
      <c r="B853" s="95">
        <f t="shared" si="86"/>
        <v>849</v>
      </c>
      <c r="C853" s="95" t="s">
        <v>2028</v>
      </c>
      <c r="D853" s="28" t="s">
        <v>545</v>
      </c>
      <c r="E853" s="95" t="s">
        <v>7592</v>
      </c>
      <c r="F853" s="182">
        <v>1</v>
      </c>
      <c r="G853" s="95" t="s">
        <v>732</v>
      </c>
      <c r="H853" s="199">
        <f>VLOOKUP(G853,BARRAS!$C$5:$E$553,2,0)</f>
        <v>2099997180132</v>
      </c>
      <c r="I853" s="95">
        <v>0</v>
      </c>
      <c r="J853" s="204">
        <v>0</v>
      </c>
      <c r="K853" s="95">
        <v>0</v>
      </c>
      <c r="L853" s="95" t="s">
        <v>747</v>
      </c>
      <c r="M853" s="95" t="s">
        <v>747</v>
      </c>
      <c r="N853" s="95" t="s">
        <v>545</v>
      </c>
      <c r="O853" s="95" t="s">
        <v>7984</v>
      </c>
      <c r="P853" s="95"/>
      <c r="Q853" s="95" t="str">
        <f t="shared" si="91"/>
        <v/>
      </c>
      <c r="R853" s="95" t="str">
        <f>IF(L853="R",VLOOKUP(G853,BARRAS!$C$5:$E$233,3,0),IF(L853="L",VLOOKUP(G853,BARRAS!$C$5:$E$233,3,0),""))</f>
        <v/>
      </c>
      <c r="S853" s="95">
        <f t="shared" si="89"/>
        <v>1</v>
      </c>
      <c r="T853" s="95"/>
      <c r="U853" s="95" t="str">
        <f t="shared" si="90"/>
        <v>PMGD</v>
      </c>
      <c r="V853" s="95">
        <v>0</v>
      </c>
      <c r="W853" s="95"/>
      <c r="X853" s="95"/>
      <c r="Y853" s="95" t="str">
        <f t="shared" si="92"/>
        <v>No</v>
      </c>
      <c r="Z853" s="95">
        <v>0</v>
      </c>
      <c r="AA853" s="95" t="str">
        <f t="shared" si="88"/>
        <v>FRONTEL</v>
      </c>
    </row>
    <row r="854" spans="1:27" x14ac:dyDescent="0.2">
      <c r="A854" s="19">
        <f t="shared" si="85"/>
        <v>1</v>
      </c>
      <c r="B854" s="95">
        <f t="shared" si="86"/>
        <v>850</v>
      </c>
      <c r="C854" s="95" t="s">
        <v>8033</v>
      </c>
      <c r="D854" s="28" t="s">
        <v>7985</v>
      </c>
      <c r="E854" s="95" t="s">
        <v>7984</v>
      </c>
      <c r="F854" s="182">
        <v>1</v>
      </c>
      <c r="G854" s="95" t="s">
        <v>732</v>
      </c>
      <c r="H854" s="199">
        <f>VLOOKUP(G854,BARRAS!$C$5:$E$553,2,0)</f>
        <v>2099997180132</v>
      </c>
      <c r="I854" s="95">
        <v>0</v>
      </c>
      <c r="J854" s="204">
        <v>1</v>
      </c>
      <c r="K854" s="95">
        <v>0</v>
      </c>
      <c r="L854" s="95" t="s">
        <v>489</v>
      </c>
      <c r="M854" s="95" t="s">
        <v>489</v>
      </c>
      <c r="N854" s="95" t="s">
        <v>9178</v>
      </c>
      <c r="O854" s="95"/>
      <c r="P854" s="95" t="s">
        <v>7984</v>
      </c>
      <c r="Q854" s="95" t="str">
        <f t="shared" si="91"/>
        <v>R</v>
      </c>
      <c r="R854" s="95">
        <f>IF(L854="R",VLOOKUP(G854,BARRAS!$C$5:$E$233,3,0),IF(L854="L",VLOOKUP(G854,BARRAS!$C$5:$E$233,3,0),""))</f>
        <v>0</v>
      </c>
      <c r="S854" s="95">
        <f t="shared" si="89"/>
        <v>0</v>
      </c>
      <c r="T854" s="95"/>
      <c r="U854" s="95" t="str">
        <f t="shared" si="90"/>
        <v/>
      </c>
      <c r="V854" s="95">
        <v>0</v>
      </c>
      <c r="W854" s="95"/>
      <c r="X854" s="95"/>
      <c r="Y854" s="95" t="str">
        <f t="shared" si="92"/>
        <v>Sí</v>
      </c>
      <c r="Z854" s="95">
        <v>0</v>
      </c>
      <c r="AA854" s="95" t="str">
        <f t="shared" si="88"/>
        <v>FRONTEL</v>
      </c>
    </row>
    <row r="855" spans="1:27" x14ac:dyDescent="0.2">
      <c r="A855" s="19">
        <f t="shared" si="85"/>
        <v>1</v>
      </c>
      <c r="B855" s="95">
        <f t="shared" si="86"/>
        <v>851</v>
      </c>
      <c r="C855" s="95" t="s">
        <v>8034</v>
      </c>
      <c r="D855" s="28" t="s">
        <v>7986</v>
      </c>
      <c r="E855" s="95" t="s">
        <v>7984</v>
      </c>
      <c r="F855" s="182">
        <v>1</v>
      </c>
      <c r="G855" s="95" t="s">
        <v>732</v>
      </c>
      <c r="H855" s="199">
        <f>VLOOKUP(G855,BARRAS!$C$5:$E$553,2,0)</f>
        <v>2099997180132</v>
      </c>
      <c r="I855" s="95">
        <v>0</v>
      </c>
      <c r="J855" s="204">
        <v>1</v>
      </c>
      <c r="K855" s="95">
        <v>0</v>
      </c>
      <c r="L855" s="95" t="s">
        <v>489</v>
      </c>
      <c r="M855" s="95" t="s">
        <v>489</v>
      </c>
      <c r="N855" s="95" t="s">
        <v>9178</v>
      </c>
      <c r="O855" s="95"/>
      <c r="P855" s="95" t="s">
        <v>7984</v>
      </c>
      <c r="Q855" s="95" t="str">
        <f t="shared" si="91"/>
        <v>R</v>
      </c>
      <c r="R855" s="95">
        <f>IF(L855="R",VLOOKUP(G855,BARRAS!$C$5:$E$233,3,0),IF(L855="L",VLOOKUP(G855,BARRAS!$C$5:$E$233,3,0),""))</f>
        <v>0</v>
      </c>
      <c r="S855" s="95">
        <f t="shared" si="89"/>
        <v>0</v>
      </c>
      <c r="T855" s="95"/>
      <c r="U855" s="95" t="str">
        <f t="shared" si="90"/>
        <v/>
      </c>
      <c r="V855" s="95">
        <v>0</v>
      </c>
      <c r="W855" s="95"/>
      <c r="X855" s="95"/>
      <c r="Y855" s="95" t="str">
        <f t="shared" si="92"/>
        <v>Sí</v>
      </c>
      <c r="Z855" s="95">
        <v>0</v>
      </c>
      <c r="AA855" s="95" t="str">
        <f t="shared" si="88"/>
        <v>FRONTEL</v>
      </c>
    </row>
    <row r="856" spans="1:27" x14ac:dyDescent="0.2">
      <c r="A856" s="19">
        <f t="shared" si="85"/>
        <v>1</v>
      </c>
      <c r="B856" s="95">
        <f t="shared" si="86"/>
        <v>852</v>
      </c>
      <c r="C856" s="95" t="s">
        <v>8035</v>
      </c>
      <c r="D856" s="28" t="s">
        <v>7987</v>
      </c>
      <c r="E856" s="95" t="s">
        <v>7984</v>
      </c>
      <c r="F856" s="182">
        <v>1</v>
      </c>
      <c r="G856" s="95" t="s">
        <v>732</v>
      </c>
      <c r="H856" s="199">
        <f>VLOOKUP(G856,BARRAS!$C$5:$E$553,2,0)</f>
        <v>2099997180132</v>
      </c>
      <c r="I856" s="95">
        <v>0</v>
      </c>
      <c r="J856" s="204">
        <v>1</v>
      </c>
      <c r="K856" s="95">
        <v>0</v>
      </c>
      <c r="L856" s="95" t="s">
        <v>489</v>
      </c>
      <c r="M856" s="95" t="s">
        <v>489</v>
      </c>
      <c r="N856" s="95" t="s">
        <v>9178</v>
      </c>
      <c r="O856" s="95"/>
      <c r="P856" s="95" t="s">
        <v>7984</v>
      </c>
      <c r="Q856" s="95" t="str">
        <f t="shared" si="91"/>
        <v>R</v>
      </c>
      <c r="R856" s="95">
        <f>IF(L856="R",VLOOKUP(G856,BARRAS!$C$5:$E$233,3,0),IF(L856="L",VLOOKUP(G856,BARRAS!$C$5:$E$233,3,0),""))</f>
        <v>0</v>
      </c>
      <c r="S856" s="95">
        <f t="shared" si="89"/>
        <v>0</v>
      </c>
      <c r="T856" s="95"/>
      <c r="U856" s="95" t="str">
        <f t="shared" si="90"/>
        <v/>
      </c>
      <c r="V856" s="95">
        <v>0</v>
      </c>
      <c r="W856" s="95"/>
      <c r="X856" s="95"/>
      <c r="Y856" s="95" t="str">
        <f t="shared" si="92"/>
        <v>Sí</v>
      </c>
      <c r="Z856" s="95">
        <v>0</v>
      </c>
      <c r="AA856" s="95" t="str">
        <f t="shared" si="88"/>
        <v>FRONTEL</v>
      </c>
    </row>
    <row r="857" spans="1:27" x14ac:dyDescent="0.2">
      <c r="A857" s="19">
        <f t="shared" si="85"/>
        <v>1</v>
      </c>
      <c r="B857" s="95">
        <f t="shared" si="86"/>
        <v>853</v>
      </c>
      <c r="C857" s="194" t="s">
        <v>11895</v>
      </c>
      <c r="D857" s="213" t="s">
        <v>1304</v>
      </c>
      <c r="E857" s="194" t="s">
        <v>70</v>
      </c>
      <c r="F857" s="182">
        <v>1</v>
      </c>
      <c r="G857" s="95" t="s">
        <v>732</v>
      </c>
      <c r="H857" s="199">
        <f>VLOOKUP(G857,BARRAS!$C$5:$E$553,2,0)</f>
        <v>2099997180132</v>
      </c>
      <c r="I857" s="95">
        <v>0</v>
      </c>
      <c r="J857" s="204">
        <v>0</v>
      </c>
      <c r="K857" s="95">
        <v>0</v>
      </c>
      <c r="L857" s="95" t="s">
        <v>492</v>
      </c>
      <c r="M857" s="95" t="s">
        <v>492</v>
      </c>
      <c r="N857" s="95" t="s">
        <v>12352</v>
      </c>
      <c r="O857" s="95"/>
      <c r="P857" s="95"/>
      <c r="Q857" s="95"/>
      <c r="R857" s="95" t="str">
        <f>IF(L857="R",VLOOKUP(G857,BARRAS!$C$5:$E$233,3,0),IF(L857="L",VLOOKUP(G857,BARRAS!$C$5:$E$233,3,0),""))</f>
        <v/>
      </c>
      <c r="S857" s="95">
        <f t="shared" si="89"/>
        <v>0</v>
      </c>
      <c r="T857" s="95"/>
      <c r="U857" s="95" t="str">
        <f t="shared" si="90"/>
        <v/>
      </c>
      <c r="V857" s="95"/>
      <c r="W857" s="95"/>
      <c r="X857" s="95"/>
      <c r="Y857" s="95"/>
      <c r="Z857" s="95"/>
      <c r="AA857" s="95">
        <f t="shared" si="88"/>
        <v>0</v>
      </c>
    </row>
    <row r="858" spans="1:27" x14ac:dyDescent="0.2">
      <c r="A858" s="19">
        <f t="shared" si="85"/>
        <v>1</v>
      </c>
      <c r="B858" s="95">
        <f t="shared" si="86"/>
        <v>854</v>
      </c>
      <c r="C858" s="95" t="s">
        <v>12101</v>
      </c>
      <c r="D858" s="28" t="s">
        <v>1969</v>
      </c>
      <c r="E858" s="95" t="s">
        <v>12103</v>
      </c>
      <c r="F858" s="182">
        <v>1</v>
      </c>
      <c r="G858" s="95" t="s">
        <v>151</v>
      </c>
      <c r="H858" s="199">
        <f>VLOOKUP(G858,BARRAS!$C$5:$E$553,2,0)</f>
        <v>2089997130132</v>
      </c>
      <c r="I858" s="95">
        <v>0</v>
      </c>
      <c r="J858" s="204">
        <v>0</v>
      </c>
      <c r="K858" s="95">
        <v>0</v>
      </c>
      <c r="L858" s="95" t="s">
        <v>8423</v>
      </c>
      <c r="M858" s="95" t="s">
        <v>8423</v>
      </c>
      <c r="N858" s="95" t="s">
        <v>1969</v>
      </c>
      <c r="O858" s="95" t="s">
        <v>7984</v>
      </c>
      <c r="P858" s="95"/>
      <c r="Q858" s="95" t="str">
        <f>IF(L858="R","R",IF(L858="L","L",""))</f>
        <v/>
      </c>
      <c r="R858" s="95" t="str">
        <f>IF(L858="R",VLOOKUP(G858,BARRAS!$C$5:$E$233,3,0),IF(L858="L",VLOOKUP(G858,BARRAS!$C$5:$E$233,3,0),""))</f>
        <v/>
      </c>
      <c r="S858" s="95">
        <f t="shared" si="89"/>
        <v>0</v>
      </c>
      <c r="T858" s="95"/>
      <c r="U858" s="95" t="str">
        <f t="shared" si="90"/>
        <v/>
      </c>
      <c r="V858" s="95" t="s">
        <v>7984</v>
      </c>
      <c r="W858" s="95"/>
      <c r="X858" s="95" t="s">
        <v>8700</v>
      </c>
      <c r="Y858" s="95" t="str">
        <f>+IF(P858="","No","Sí")</f>
        <v>No</v>
      </c>
      <c r="Z858" s="95">
        <v>0</v>
      </c>
      <c r="AA858" s="95" t="str">
        <f t="shared" si="88"/>
        <v>FRONTEL</v>
      </c>
    </row>
    <row r="859" spans="1:27" x14ac:dyDescent="0.2">
      <c r="A859" s="19">
        <f t="shared" si="85"/>
        <v>1</v>
      </c>
      <c r="B859" s="95">
        <f t="shared" si="86"/>
        <v>855</v>
      </c>
      <c r="C859" s="28" t="s">
        <v>12102</v>
      </c>
      <c r="D859" s="28" t="s">
        <v>1969</v>
      </c>
      <c r="E859" s="95" t="s">
        <v>12103</v>
      </c>
      <c r="F859" s="182">
        <v>1</v>
      </c>
      <c r="G859" s="95" t="s">
        <v>151</v>
      </c>
      <c r="H859" s="199">
        <f>VLOOKUP(G859,BARRAS!$C$5:$E$553,2,0)</f>
        <v>2089997130132</v>
      </c>
      <c r="I859" s="95">
        <v>0</v>
      </c>
      <c r="J859" s="204">
        <v>0</v>
      </c>
      <c r="K859" s="95">
        <v>0</v>
      </c>
      <c r="L859" s="95" t="s">
        <v>8423</v>
      </c>
      <c r="M859" s="95" t="s">
        <v>8423</v>
      </c>
      <c r="N859" s="95" t="s">
        <v>1969</v>
      </c>
      <c r="O859" s="95" t="s">
        <v>7984</v>
      </c>
      <c r="P859" s="95"/>
      <c r="Q859" s="95" t="str">
        <f>IF(L859="R","R",IF(L859="L","L",""))</f>
        <v/>
      </c>
      <c r="R859" s="95" t="str">
        <f>IF(L859="R",VLOOKUP(G859,BARRAS!$C$5:$E$233,3,0),IF(L859="L",VLOOKUP(G859,BARRAS!$C$5:$E$233,3,0),""))</f>
        <v/>
      </c>
      <c r="S859" s="95">
        <f t="shared" si="89"/>
        <v>0</v>
      </c>
      <c r="T859" s="95"/>
      <c r="U859" s="95" t="str">
        <f t="shared" si="90"/>
        <v/>
      </c>
      <c r="V859" s="95" t="s">
        <v>7984</v>
      </c>
      <c r="W859" s="95"/>
      <c r="X859" s="95" t="s">
        <v>8700</v>
      </c>
      <c r="Y859" s="95" t="str">
        <f>+IF(P859="","No","Sí")</f>
        <v>No</v>
      </c>
      <c r="Z859" s="95">
        <v>0</v>
      </c>
      <c r="AA859" s="95" t="str">
        <f t="shared" si="88"/>
        <v>FRONTEL</v>
      </c>
    </row>
    <row r="860" spans="1:27" x14ac:dyDescent="0.2">
      <c r="A860" s="19">
        <f t="shared" si="85"/>
        <v>1</v>
      </c>
      <c r="B860" s="95">
        <f t="shared" si="86"/>
        <v>856</v>
      </c>
      <c r="C860" s="95" t="s">
        <v>10790</v>
      </c>
      <c r="D860" s="28" t="s">
        <v>8365</v>
      </c>
      <c r="E860" s="95" t="s">
        <v>10314</v>
      </c>
      <c r="F860" s="182">
        <v>1</v>
      </c>
      <c r="G860" s="95" t="s">
        <v>151</v>
      </c>
      <c r="H860" s="199">
        <f>VLOOKUP(G860,BARRAS!$C$5:$E$553,2,0)</f>
        <v>2089997130132</v>
      </c>
      <c r="I860" s="95">
        <v>0</v>
      </c>
      <c r="J860" s="204">
        <v>0</v>
      </c>
      <c r="K860" s="95">
        <v>0</v>
      </c>
      <c r="L860" s="95" t="s">
        <v>8423</v>
      </c>
      <c r="M860" s="95" t="s">
        <v>8423</v>
      </c>
      <c r="N860" s="95" t="s">
        <v>8365</v>
      </c>
      <c r="O860" s="95" t="s">
        <v>7984</v>
      </c>
      <c r="P860" s="95"/>
      <c r="Q860" s="95"/>
      <c r="R860" s="95" t="str">
        <f>IF(L860="R",VLOOKUP(G860,BARRAS!$C$5:$E$233,3,0),IF(L860="L",VLOOKUP(G860,BARRAS!$C$5:$E$233,3,0),""))</f>
        <v/>
      </c>
      <c r="S860" s="95">
        <f t="shared" si="89"/>
        <v>0</v>
      </c>
      <c r="T860" s="95"/>
      <c r="U860" s="95" t="str">
        <f t="shared" si="90"/>
        <v/>
      </c>
      <c r="V860" s="95"/>
      <c r="W860" s="95"/>
      <c r="X860" s="95"/>
      <c r="Y860" s="95"/>
      <c r="Z860" s="95"/>
      <c r="AA860" s="95" t="str">
        <f t="shared" si="88"/>
        <v>FRONTEL</v>
      </c>
    </row>
    <row r="861" spans="1:27" x14ac:dyDescent="0.2">
      <c r="A861" s="19">
        <f t="shared" si="85"/>
        <v>1</v>
      </c>
      <c r="B861" s="95">
        <f t="shared" si="86"/>
        <v>857</v>
      </c>
      <c r="C861" s="95" t="s">
        <v>8465</v>
      </c>
      <c r="D861" s="28" t="s">
        <v>8365</v>
      </c>
      <c r="E861" s="95" t="s">
        <v>8472</v>
      </c>
      <c r="F861" s="182">
        <v>1</v>
      </c>
      <c r="G861" s="95" t="s">
        <v>151</v>
      </c>
      <c r="H861" s="199">
        <f>VLOOKUP(G861,BARRAS!$C$5:$E$553,2,0)</f>
        <v>2089997130132</v>
      </c>
      <c r="I861" s="95">
        <v>0</v>
      </c>
      <c r="J861" s="204">
        <v>0</v>
      </c>
      <c r="K861" s="95">
        <v>0</v>
      </c>
      <c r="L861" s="95" t="s">
        <v>8423</v>
      </c>
      <c r="M861" s="95" t="s">
        <v>8423</v>
      </c>
      <c r="N861" s="95" t="s">
        <v>8365</v>
      </c>
      <c r="O861" s="95" t="s">
        <v>7984</v>
      </c>
      <c r="P861" s="95"/>
      <c r="Q861" s="95" t="str">
        <f>IF(L861="R","R",IF(L861="L","L",""))</f>
        <v/>
      </c>
      <c r="R861" s="95" t="str">
        <f>IF(L861="R",VLOOKUP(G861,BARRAS!$C$5:$E$233,3,0),IF(L861="L",VLOOKUP(G861,BARRAS!$C$5:$E$233,3,0),""))</f>
        <v/>
      </c>
      <c r="S861" s="95">
        <f t="shared" si="89"/>
        <v>0</v>
      </c>
      <c r="T861" s="95"/>
      <c r="U861" s="95" t="str">
        <f t="shared" si="90"/>
        <v/>
      </c>
      <c r="V861" s="95" t="s">
        <v>8091</v>
      </c>
      <c r="W861" s="95"/>
      <c r="X861" s="95" t="s">
        <v>8688</v>
      </c>
      <c r="Y861" s="95" t="str">
        <f>+IF(P861="","No","Sí")</f>
        <v>No</v>
      </c>
      <c r="Z861" s="95">
        <v>0</v>
      </c>
      <c r="AA861" s="95" t="str">
        <f t="shared" si="88"/>
        <v>FRONTEL</v>
      </c>
    </row>
    <row r="862" spans="1:27" x14ac:dyDescent="0.2">
      <c r="A862" s="19">
        <f t="shared" si="85"/>
        <v>1</v>
      </c>
      <c r="B862" s="95">
        <f t="shared" si="86"/>
        <v>858</v>
      </c>
      <c r="C862" s="95" t="s">
        <v>9683</v>
      </c>
      <c r="D862" s="28" t="s">
        <v>8365</v>
      </c>
      <c r="E862" s="95" t="s">
        <v>8472</v>
      </c>
      <c r="F862" s="182">
        <v>1</v>
      </c>
      <c r="G862" s="95" t="s">
        <v>151</v>
      </c>
      <c r="H862" s="199">
        <f>VLOOKUP(G862,BARRAS!$C$5:$E$553,2,0)</f>
        <v>2089997130132</v>
      </c>
      <c r="I862" s="95">
        <v>0</v>
      </c>
      <c r="J862" s="204">
        <v>0</v>
      </c>
      <c r="K862" s="95">
        <v>0</v>
      </c>
      <c r="L862" s="95" t="s">
        <v>8423</v>
      </c>
      <c r="M862" s="95" t="s">
        <v>8423</v>
      </c>
      <c r="N862" s="95" t="s">
        <v>8365</v>
      </c>
      <c r="O862" s="95" t="s">
        <v>7984</v>
      </c>
      <c r="P862" s="95"/>
      <c r="Q862" s="95"/>
      <c r="R862" s="95" t="str">
        <f>IF(L862="R",VLOOKUP(G862,BARRAS!$C$5:$E$233,3,0),IF(L862="L",VLOOKUP(G862,BARRAS!$C$5:$E$233,3,0),""))</f>
        <v/>
      </c>
      <c r="S862" s="95">
        <f t="shared" si="89"/>
        <v>0</v>
      </c>
      <c r="T862" s="95"/>
      <c r="U862" s="95" t="str">
        <f t="shared" si="90"/>
        <v/>
      </c>
      <c r="V862" s="95"/>
      <c r="W862" s="95"/>
      <c r="X862" s="95"/>
      <c r="Y862" s="95"/>
      <c r="Z862" s="95">
        <v>0</v>
      </c>
      <c r="AA862" s="95" t="str">
        <f t="shared" si="88"/>
        <v>FRONTEL</v>
      </c>
    </row>
    <row r="863" spans="1:27" x14ac:dyDescent="0.2">
      <c r="A863" s="19">
        <f t="shared" si="85"/>
        <v>1</v>
      </c>
      <c r="B863" s="95">
        <f t="shared" si="86"/>
        <v>859</v>
      </c>
      <c r="C863" s="95" t="s">
        <v>9684</v>
      </c>
      <c r="D863" s="28" t="s">
        <v>8365</v>
      </c>
      <c r="E863" s="95" t="s">
        <v>8472</v>
      </c>
      <c r="F863" s="182">
        <v>1</v>
      </c>
      <c r="G863" s="95" t="s">
        <v>151</v>
      </c>
      <c r="H863" s="199">
        <f>VLOOKUP(G863,BARRAS!$C$5:$E$553,2,0)</f>
        <v>2089997130132</v>
      </c>
      <c r="I863" s="95">
        <v>0</v>
      </c>
      <c r="J863" s="204">
        <v>0</v>
      </c>
      <c r="K863" s="95">
        <v>0</v>
      </c>
      <c r="L863" s="95" t="s">
        <v>8423</v>
      </c>
      <c r="M863" s="95" t="s">
        <v>8423</v>
      </c>
      <c r="N863" s="95" t="s">
        <v>8365</v>
      </c>
      <c r="O863" s="95" t="s">
        <v>7984</v>
      </c>
      <c r="P863" s="95"/>
      <c r="Q863" s="95"/>
      <c r="R863" s="95" t="str">
        <f>IF(L863="R",VLOOKUP(G863,BARRAS!$C$5:$E$233,3,0),IF(L863="L",VLOOKUP(G863,BARRAS!$C$5:$E$233,3,0),""))</f>
        <v/>
      </c>
      <c r="S863" s="95">
        <f t="shared" si="89"/>
        <v>0</v>
      </c>
      <c r="T863" s="95"/>
      <c r="U863" s="95" t="str">
        <f t="shared" si="90"/>
        <v/>
      </c>
      <c r="V863" s="95"/>
      <c r="W863" s="95"/>
      <c r="X863" s="95"/>
      <c r="Y863" s="95"/>
      <c r="Z863" s="95">
        <v>0</v>
      </c>
      <c r="AA863" s="95" t="str">
        <f t="shared" si="88"/>
        <v>FRONTEL</v>
      </c>
    </row>
    <row r="864" spans="1:27" x14ac:dyDescent="0.2">
      <c r="A864" s="19">
        <f t="shared" si="85"/>
        <v>1</v>
      </c>
      <c r="B864" s="95">
        <f t="shared" si="86"/>
        <v>860</v>
      </c>
      <c r="C864" s="95" t="s">
        <v>2719</v>
      </c>
      <c r="D864" s="28" t="s">
        <v>545</v>
      </c>
      <c r="E864" s="95" t="s">
        <v>7595</v>
      </c>
      <c r="F864" s="182">
        <v>1</v>
      </c>
      <c r="G864" s="95" t="s">
        <v>151</v>
      </c>
      <c r="H864" s="199">
        <f>VLOOKUP(G864,BARRAS!$C$5:$E$553,2,0)</f>
        <v>2089997130132</v>
      </c>
      <c r="I864" s="95">
        <v>0</v>
      </c>
      <c r="J864" s="204">
        <v>0</v>
      </c>
      <c r="K864" s="95">
        <v>0</v>
      </c>
      <c r="L864" s="95" t="s">
        <v>747</v>
      </c>
      <c r="M864" s="95" t="s">
        <v>747</v>
      </c>
      <c r="N864" s="95" t="s">
        <v>545</v>
      </c>
      <c r="O864" s="95" t="s">
        <v>7984</v>
      </c>
      <c r="P864" s="95"/>
      <c r="Q864" s="95" t="str">
        <f>IF(L864="R","R",IF(L864="L","L",""))</f>
        <v/>
      </c>
      <c r="R864" s="95" t="str">
        <f>IF(L864="R",VLOOKUP(G864,BARRAS!$C$5:$E$233,3,0),IF(L864="L",VLOOKUP(G864,BARRAS!$C$5:$E$233,3,0),""))</f>
        <v/>
      </c>
      <c r="S864" s="95">
        <f t="shared" si="89"/>
        <v>1</v>
      </c>
      <c r="T864" s="95"/>
      <c r="U864" s="95" t="str">
        <f t="shared" si="90"/>
        <v>PMGD</v>
      </c>
      <c r="V864" s="95">
        <v>0</v>
      </c>
      <c r="W864" s="95"/>
      <c r="X864" s="95"/>
      <c r="Y864" s="95" t="str">
        <f>+IF(P864="","No","Sí")</f>
        <v>No</v>
      </c>
      <c r="Z864" s="95">
        <v>0</v>
      </c>
      <c r="AA864" s="95" t="str">
        <f t="shared" si="88"/>
        <v>FRONTEL</v>
      </c>
    </row>
    <row r="865" spans="1:27" x14ac:dyDescent="0.2">
      <c r="A865" s="19">
        <f t="shared" si="85"/>
        <v>1</v>
      </c>
      <c r="B865" s="95">
        <f t="shared" si="86"/>
        <v>861</v>
      </c>
      <c r="C865" s="95" t="s">
        <v>8000</v>
      </c>
      <c r="D865" s="28" t="s">
        <v>7985</v>
      </c>
      <c r="E865" s="95" t="s">
        <v>7984</v>
      </c>
      <c r="F865" s="182">
        <v>1</v>
      </c>
      <c r="G865" s="95" t="s">
        <v>151</v>
      </c>
      <c r="H865" s="199">
        <f>VLOOKUP(G865,BARRAS!$C$5:$E$553,2,0)</f>
        <v>2089997130132</v>
      </c>
      <c r="I865" s="95">
        <v>0</v>
      </c>
      <c r="J865" s="204">
        <v>1</v>
      </c>
      <c r="K865" s="95">
        <v>0</v>
      </c>
      <c r="L865" s="95" t="s">
        <v>489</v>
      </c>
      <c r="M865" s="95" t="s">
        <v>489</v>
      </c>
      <c r="N865" s="95" t="s">
        <v>9178</v>
      </c>
      <c r="O865" s="95"/>
      <c r="P865" s="95" t="s">
        <v>7984</v>
      </c>
      <c r="Q865" s="95" t="str">
        <f>IF(L865="R","R",IF(L865="L","L",""))</f>
        <v>R</v>
      </c>
      <c r="R865" s="95">
        <f>IF(L865="R",VLOOKUP(G865,BARRAS!$C$5:$E$233,3,0),IF(L865="L",VLOOKUP(G865,BARRAS!$C$5:$E$233,3,0),""))</f>
        <v>0</v>
      </c>
      <c r="S865" s="95">
        <f t="shared" si="89"/>
        <v>0</v>
      </c>
      <c r="T865" s="95"/>
      <c r="U865" s="95" t="str">
        <f t="shared" si="90"/>
        <v/>
      </c>
      <c r="V865" s="95">
        <v>0</v>
      </c>
      <c r="W865" s="95"/>
      <c r="X865" s="95"/>
      <c r="Y865" s="95" t="str">
        <f>+IF(P865="","No","Sí")</f>
        <v>Sí</v>
      </c>
      <c r="Z865" s="95">
        <v>0</v>
      </c>
      <c r="AA865" s="95" t="str">
        <f t="shared" si="88"/>
        <v>FRONTEL</v>
      </c>
    </row>
    <row r="866" spans="1:27" x14ac:dyDescent="0.2">
      <c r="A866" s="19">
        <f t="shared" si="85"/>
        <v>1</v>
      </c>
      <c r="B866" s="95">
        <f t="shared" si="86"/>
        <v>862</v>
      </c>
      <c r="C866" s="95" t="s">
        <v>8001</v>
      </c>
      <c r="D866" s="28" t="s">
        <v>7986</v>
      </c>
      <c r="E866" s="95" t="s">
        <v>7984</v>
      </c>
      <c r="F866" s="182">
        <v>1</v>
      </c>
      <c r="G866" s="95" t="s">
        <v>151</v>
      </c>
      <c r="H866" s="199">
        <f>VLOOKUP(G866,BARRAS!$C$5:$E$553,2,0)</f>
        <v>2089997130132</v>
      </c>
      <c r="I866" s="95">
        <v>0</v>
      </c>
      <c r="J866" s="204">
        <v>1</v>
      </c>
      <c r="K866" s="95">
        <v>0</v>
      </c>
      <c r="L866" s="95" t="s">
        <v>489</v>
      </c>
      <c r="M866" s="95" t="s">
        <v>489</v>
      </c>
      <c r="N866" s="95" t="s">
        <v>9178</v>
      </c>
      <c r="O866" s="95"/>
      <c r="P866" s="95" t="s">
        <v>7984</v>
      </c>
      <c r="Q866" s="95" t="str">
        <f>IF(L866="R","R",IF(L866="L","L",""))</f>
        <v>R</v>
      </c>
      <c r="R866" s="95">
        <f>IF(L866="R",VLOOKUP(G866,BARRAS!$C$5:$E$233,3,0),IF(L866="L",VLOOKUP(G866,BARRAS!$C$5:$E$233,3,0),""))</f>
        <v>0</v>
      </c>
      <c r="S866" s="95">
        <f t="shared" si="89"/>
        <v>0</v>
      </c>
      <c r="T866" s="95"/>
      <c r="U866" s="95" t="str">
        <f t="shared" si="90"/>
        <v/>
      </c>
      <c r="V866" s="95">
        <v>0</v>
      </c>
      <c r="W866" s="95"/>
      <c r="X866" s="95"/>
      <c r="Y866" s="95" t="str">
        <f>+IF(P866="","No","Sí")</f>
        <v>Sí</v>
      </c>
      <c r="Z866" s="95">
        <v>0</v>
      </c>
      <c r="AA866" s="95" t="str">
        <f t="shared" si="88"/>
        <v>FRONTEL</v>
      </c>
    </row>
    <row r="867" spans="1:27" x14ac:dyDescent="0.2">
      <c r="A867" s="19">
        <f t="shared" si="85"/>
        <v>1</v>
      </c>
      <c r="B867" s="95">
        <f t="shared" si="86"/>
        <v>863</v>
      </c>
      <c r="C867" s="95" t="s">
        <v>8002</v>
      </c>
      <c r="D867" s="28" t="s">
        <v>7987</v>
      </c>
      <c r="E867" s="95" t="s">
        <v>7984</v>
      </c>
      <c r="F867" s="182">
        <v>1</v>
      </c>
      <c r="G867" s="95" t="s">
        <v>151</v>
      </c>
      <c r="H867" s="199">
        <f>VLOOKUP(G867,BARRAS!$C$5:$E$553,2,0)</f>
        <v>2089997130132</v>
      </c>
      <c r="I867" s="95">
        <v>0</v>
      </c>
      <c r="J867" s="204">
        <v>1</v>
      </c>
      <c r="K867" s="95">
        <v>0</v>
      </c>
      <c r="L867" s="95" t="s">
        <v>489</v>
      </c>
      <c r="M867" s="95" t="s">
        <v>489</v>
      </c>
      <c r="N867" s="95" t="s">
        <v>9178</v>
      </c>
      <c r="O867" s="95"/>
      <c r="P867" s="95" t="s">
        <v>7984</v>
      </c>
      <c r="Q867" s="95" t="str">
        <f>IF(L867="R","R",IF(L867="L","L",""))</f>
        <v>R</v>
      </c>
      <c r="R867" s="95">
        <f>IF(L867="R",VLOOKUP(G867,BARRAS!$C$5:$E$233,3,0),IF(L867="L",VLOOKUP(G867,BARRAS!$C$5:$E$233,3,0),""))</f>
        <v>0</v>
      </c>
      <c r="S867" s="95">
        <f t="shared" si="89"/>
        <v>0</v>
      </c>
      <c r="T867" s="95"/>
      <c r="U867" s="95" t="str">
        <f t="shared" si="90"/>
        <v/>
      </c>
      <c r="V867" s="95">
        <v>0</v>
      </c>
      <c r="W867" s="95"/>
      <c r="X867" s="95"/>
      <c r="Y867" s="95" t="str">
        <f>+IF(P867="","No","Sí")</f>
        <v>Sí</v>
      </c>
      <c r="Z867" s="95">
        <v>0</v>
      </c>
      <c r="AA867" s="95" t="str">
        <f t="shared" si="88"/>
        <v>FRONTEL</v>
      </c>
    </row>
    <row r="868" spans="1:27" x14ac:dyDescent="0.2">
      <c r="A868" s="19">
        <f t="shared" si="85"/>
        <v>1</v>
      </c>
      <c r="B868" s="95">
        <f t="shared" si="86"/>
        <v>864</v>
      </c>
      <c r="C868" s="194" t="s">
        <v>11917</v>
      </c>
      <c r="D868" s="213" t="s">
        <v>1304</v>
      </c>
      <c r="E868" s="194" t="s">
        <v>152</v>
      </c>
      <c r="F868" s="182">
        <v>1</v>
      </c>
      <c r="G868" s="95" t="s">
        <v>151</v>
      </c>
      <c r="H868" s="199">
        <f>VLOOKUP(G868,BARRAS!$C$5:$E$553,2,0)</f>
        <v>2089997130132</v>
      </c>
      <c r="I868" s="95">
        <v>0</v>
      </c>
      <c r="J868" s="204">
        <v>0</v>
      </c>
      <c r="K868" s="95">
        <v>0</v>
      </c>
      <c r="L868" s="95" t="s">
        <v>492</v>
      </c>
      <c r="M868" s="95" t="s">
        <v>492</v>
      </c>
      <c r="N868" s="95" t="s">
        <v>12352</v>
      </c>
      <c r="O868" s="95"/>
      <c r="P868" s="95"/>
      <c r="Q868" s="95"/>
      <c r="R868" s="95" t="str">
        <f>IF(L868="R",VLOOKUP(G868,BARRAS!$C$5:$E$233,3,0),IF(L868="L",VLOOKUP(G868,BARRAS!$C$5:$E$233,3,0),""))</f>
        <v/>
      </c>
      <c r="S868" s="95">
        <f t="shared" si="89"/>
        <v>0</v>
      </c>
      <c r="T868" s="95"/>
      <c r="U868" s="95" t="str">
        <f t="shared" si="90"/>
        <v/>
      </c>
      <c r="V868" s="95"/>
      <c r="W868" s="95"/>
      <c r="X868" s="95"/>
      <c r="Y868" s="95"/>
      <c r="Z868" s="95"/>
      <c r="AA868" s="95">
        <f t="shared" si="88"/>
        <v>0</v>
      </c>
    </row>
    <row r="869" spans="1:27" x14ac:dyDescent="0.2">
      <c r="A869" s="19">
        <f t="shared" si="85"/>
        <v>1</v>
      </c>
      <c r="B869" s="95">
        <f t="shared" si="86"/>
        <v>865</v>
      </c>
      <c r="C869" s="95" t="s">
        <v>11434</v>
      </c>
      <c r="D869" s="28" t="s">
        <v>8365</v>
      </c>
      <c r="E869" s="95" t="s">
        <v>11435</v>
      </c>
      <c r="F869" s="182">
        <v>1</v>
      </c>
      <c r="G869" s="95" t="s">
        <v>187</v>
      </c>
      <c r="H869" s="199">
        <f>VLOOKUP(G869,BARRAS!$C$5:$E$553,2,0)</f>
        <v>2079997080132</v>
      </c>
      <c r="I869" s="95">
        <v>0</v>
      </c>
      <c r="J869" s="204">
        <v>0</v>
      </c>
      <c r="K869" s="95">
        <v>0</v>
      </c>
      <c r="L869" s="95" t="s">
        <v>8423</v>
      </c>
      <c r="M869" s="95" t="s">
        <v>8423</v>
      </c>
      <c r="N869" s="95" t="s">
        <v>8365</v>
      </c>
      <c r="O869" s="95" t="s">
        <v>10897</v>
      </c>
      <c r="P869" s="95"/>
      <c r="Q869" s="95" t="s">
        <v>509</v>
      </c>
      <c r="R869" s="95" t="str">
        <f>IF(L869="R",VLOOKUP(G869,BARRAS!$C$5:$E$233,3,0),IF(L869="L",VLOOKUP(G869,BARRAS!$C$5:$E$233,3,0),""))</f>
        <v/>
      </c>
      <c r="S869" s="95">
        <f t="shared" si="89"/>
        <v>0</v>
      </c>
      <c r="T869" s="95"/>
      <c r="U869" s="95" t="str">
        <f t="shared" si="90"/>
        <v/>
      </c>
      <c r="V869" s="95"/>
      <c r="W869" s="95"/>
      <c r="X869" s="95">
        <v>0</v>
      </c>
      <c r="Y869" s="95">
        <v>0</v>
      </c>
      <c r="Z869" s="95"/>
      <c r="AA869" s="95" t="str">
        <f t="shared" si="88"/>
        <v>CEC</v>
      </c>
    </row>
    <row r="870" spans="1:27" x14ac:dyDescent="0.2">
      <c r="A870" s="19">
        <f t="shared" si="85"/>
        <v>1</v>
      </c>
      <c r="B870" s="95">
        <f t="shared" si="86"/>
        <v>866</v>
      </c>
      <c r="C870" s="95" t="s">
        <v>11097</v>
      </c>
      <c r="D870" s="28" t="s">
        <v>8365</v>
      </c>
      <c r="E870" s="95" t="s">
        <v>11092</v>
      </c>
      <c r="F870" s="182">
        <v>1</v>
      </c>
      <c r="G870" s="95" t="s">
        <v>187</v>
      </c>
      <c r="H870" s="199">
        <f>VLOOKUP(G870,BARRAS!$C$5:$E$553,2,0)</f>
        <v>2079997080132</v>
      </c>
      <c r="I870" s="95">
        <v>0</v>
      </c>
      <c r="J870" s="204">
        <v>0</v>
      </c>
      <c r="K870" s="95">
        <v>0</v>
      </c>
      <c r="L870" s="95" t="s">
        <v>8423</v>
      </c>
      <c r="M870" s="95" t="s">
        <v>8423</v>
      </c>
      <c r="N870" s="28" t="s">
        <v>8365</v>
      </c>
      <c r="O870" s="95" t="s">
        <v>10897</v>
      </c>
      <c r="P870" s="95"/>
      <c r="Q870" s="95" t="s">
        <v>509</v>
      </c>
      <c r="R870" s="95" t="str">
        <f>IF(L870="R",VLOOKUP(G870,BARRAS!$C$5:$E$233,3,0),IF(L870="L",VLOOKUP(G870,BARRAS!$C$5:$E$233,3,0),""))</f>
        <v/>
      </c>
      <c r="S870" s="95">
        <f t="shared" si="89"/>
        <v>0</v>
      </c>
      <c r="T870" s="95"/>
      <c r="U870" s="95" t="str">
        <f t="shared" si="90"/>
        <v/>
      </c>
      <c r="V870" s="95"/>
      <c r="W870" s="95"/>
      <c r="X870" s="95">
        <v>0</v>
      </c>
      <c r="Y870" s="95">
        <v>0</v>
      </c>
      <c r="Z870" s="95"/>
      <c r="AA870" s="95" t="str">
        <f t="shared" si="88"/>
        <v>CEC</v>
      </c>
    </row>
    <row r="871" spans="1:27" x14ac:dyDescent="0.2">
      <c r="A871" s="19">
        <f t="shared" si="85"/>
        <v>1</v>
      </c>
      <c r="B871" s="95">
        <f t="shared" si="86"/>
        <v>867</v>
      </c>
      <c r="C871" s="95" t="s">
        <v>11091</v>
      </c>
      <c r="D871" s="28" t="s">
        <v>8365</v>
      </c>
      <c r="E871" s="95" t="s">
        <v>11092</v>
      </c>
      <c r="F871" s="182">
        <v>1</v>
      </c>
      <c r="G871" s="95" t="s">
        <v>187</v>
      </c>
      <c r="H871" s="199">
        <f>VLOOKUP(G871,BARRAS!$C$5:$E$553,2,0)</f>
        <v>2079997080132</v>
      </c>
      <c r="I871" s="95">
        <v>0</v>
      </c>
      <c r="J871" s="204">
        <v>0</v>
      </c>
      <c r="K871" s="95">
        <v>0</v>
      </c>
      <c r="L871" s="95" t="s">
        <v>8423</v>
      </c>
      <c r="M871" s="95" t="s">
        <v>8423</v>
      </c>
      <c r="N871" s="28" t="s">
        <v>8365</v>
      </c>
      <c r="O871" s="95" t="s">
        <v>10897</v>
      </c>
      <c r="P871" s="95"/>
      <c r="Q871" s="95" t="s">
        <v>509</v>
      </c>
      <c r="R871" s="95" t="str">
        <f>IF(L871="R",VLOOKUP(G871,BARRAS!$C$5:$E$233,3,0),IF(L871="L",VLOOKUP(G871,BARRAS!$C$5:$E$233,3,0),""))</f>
        <v/>
      </c>
      <c r="S871" s="95">
        <f t="shared" si="89"/>
        <v>0</v>
      </c>
      <c r="T871" s="95"/>
      <c r="U871" s="95" t="str">
        <f t="shared" si="90"/>
        <v/>
      </c>
      <c r="V871" s="95"/>
      <c r="W871" s="95"/>
      <c r="X871" s="95">
        <v>0</v>
      </c>
      <c r="Y871" s="95">
        <v>0</v>
      </c>
      <c r="Z871" s="95"/>
      <c r="AA871" s="95" t="str">
        <f t="shared" si="88"/>
        <v>CEC</v>
      </c>
    </row>
    <row r="872" spans="1:27" x14ac:dyDescent="0.2">
      <c r="A872" s="19">
        <f t="shared" si="85"/>
        <v>1</v>
      </c>
      <c r="B872" s="95">
        <f t="shared" si="86"/>
        <v>868</v>
      </c>
      <c r="C872" s="95">
        <v>201</v>
      </c>
      <c r="D872" s="28" t="s">
        <v>8365</v>
      </c>
      <c r="E872" s="95" t="s">
        <v>11307</v>
      </c>
      <c r="F872" s="182">
        <v>1</v>
      </c>
      <c r="G872" s="95" t="s">
        <v>187</v>
      </c>
      <c r="H872" s="199">
        <f>VLOOKUP(G872,BARRAS!$C$5:$E$553,2,0)</f>
        <v>2079997080132</v>
      </c>
      <c r="I872" s="95">
        <v>0</v>
      </c>
      <c r="J872" s="204">
        <v>0</v>
      </c>
      <c r="K872" s="95">
        <v>0</v>
      </c>
      <c r="L872" s="95" t="s">
        <v>8423</v>
      </c>
      <c r="M872" s="95" t="s">
        <v>8423</v>
      </c>
      <c r="N872" s="95" t="s">
        <v>8365</v>
      </c>
      <c r="O872" s="95" t="s">
        <v>10897</v>
      </c>
      <c r="P872" s="95"/>
      <c r="Q872" s="95" t="s">
        <v>509</v>
      </c>
      <c r="R872" s="95" t="str">
        <f>IF(L872="R",VLOOKUP(G872,BARRAS!$C$5:$E$233,3,0),IF(L872="L",VLOOKUP(G872,BARRAS!$C$5:$E$233,3,0),""))</f>
        <v/>
      </c>
      <c r="S872" s="95">
        <f t="shared" si="89"/>
        <v>0</v>
      </c>
      <c r="T872" s="95"/>
      <c r="U872" s="95" t="str">
        <f t="shared" si="90"/>
        <v/>
      </c>
      <c r="V872" s="95"/>
      <c r="W872" s="95"/>
      <c r="X872" s="95">
        <v>0</v>
      </c>
      <c r="Y872" s="95">
        <v>0</v>
      </c>
      <c r="Z872" s="95"/>
      <c r="AA872" s="95" t="str">
        <f t="shared" si="88"/>
        <v>CEC</v>
      </c>
    </row>
    <row r="873" spans="1:27" x14ac:dyDescent="0.2">
      <c r="A873" s="19">
        <f t="shared" si="85"/>
        <v>1</v>
      </c>
      <c r="B873" s="95">
        <f t="shared" si="86"/>
        <v>869</v>
      </c>
      <c r="C873" s="95">
        <v>1313</v>
      </c>
      <c r="D873" s="28" t="s">
        <v>1682</v>
      </c>
      <c r="E873" s="95" t="s">
        <v>13652</v>
      </c>
      <c r="F873" s="182">
        <v>1</v>
      </c>
      <c r="G873" s="95" t="s">
        <v>187</v>
      </c>
      <c r="H873" s="199">
        <f>VLOOKUP(G873,BARRAS!$C$5:$E$553,2,0)</f>
        <v>2079997080132</v>
      </c>
      <c r="I873" s="95">
        <v>0</v>
      </c>
      <c r="J873" s="204">
        <v>0</v>
      </c>
      <c r="K873" s="95">
        <v>0</v>
      </c>
      <c r="L873" s="95" t="s">
        <v>8423</v>
      </c>
      <c r="M873" s="95" t="s">
        <v>8423</v>
      </c>
      <c r="N873" s="95" t="s">
        <v>1682</v>
      </c>
      <c r="O873" s="95" t="s">
        <v>10897</v>
      </c>
      <c r="P873" s="95"/>
      <c r="Q873" s="95" t="s">
        <v>509</v>
      </c>
      <c r="R873" s="95" t="str">
        <f>IF(L873="R",VLOOKUP(G873,BARRAS!$C$5:$E$233,3,0),IF(L873="L",VLOOKUP(G873,BARRAS!$C$5:$E$233,3,0),""))</f>
        <v/>
      </c>
      <c r="S873" s="95">
        <f t="shared" si="89"/>
        <v>0</v>
      </c>
      <c r="T873" s="95"/>
      <c r="U873" s="95" t="str">
        <f t="shared" si="90"/>
        <v/>
      </c>
      <c r="V873" s="95"/>
      <c r="W873" s="95"/>
      <c r="X873" s="95">
        <v>0</v>
      </c>
      <c r="Y873" s="95">
        <v>0</v>
      </c>
      <c r="Z873" s="95"/>
      <c r="AA873" s="95" t="str">
        <f t="shared" si="88"/>
        <v>CEC</v>
      </c>
    </row>
    <row r="874" spans="1:27" x14ac:dyDescent="0.2">
      <c r="A874" s="19">
        <f t="shared" si="85"/>
        <v>1</v>
      </c>
      <c r="B874" s="95">
        <f t="shared" si="86"/>
        <v>870</v>
      </c>
      <c r="C874" s="95">
        <v>10435</v>
      </c>
      <c r="D874" s="28" t="s">
        <v>8365</v>
      </c>
      <c r="E874" s="95" t="s">
        <v>11307</v>
      </c>
      <c r="F874" s="182">
        <v>1</v>
      </c>
      <c r="G874" s="95" t="s">
        <v>187</v>
      </c>
      <c r="H874" s="199">
        <f>VLOOKUP(G874,BARRAS!$C$5:$E$553,2,0)</f>
        <v>2079997080132</v>
      </c>
      <c r="I874" s="95">
        <v>0</v>
      </c>
      <c r="J874" s="204">
        <v>0</v>
      </c>
      <c r="K874" s="95">
        <v>0</v>
      </c>
      <c r="L874" s="95" t="s">
        <v>8423</v>
      </c>
      <c r="M874" s="95" t="s">
        <v>8423</v>
      </c>
      <c r="N874" s="95" t="s">
        <v>8365</v>
      </c>
      <c r="O874" s="95" t="s">
        <v>10897</v>
      </c>
      <c r="P874" s="95"/>
      <c r="Q874" s="95" t="s">
        <v>509</v>
      </c>
      <c r="R874" s="95" t="str">
        <f>IF(L874="R",VLOOKUP(G874,BARRAS!$C$5:$E$233,3,0),IF(L874="L",VLOOKUP(G874,BARRAS!$C$5:$E$233,3,0),""))</f>
        <v/>
      </c>
      <c r="S874" s="95">
        <f t="shared" si="89"/>
        <v>0</v>
      </c>
      <c r="T874" s="95"/>
      <c r="U874" s="95" t="str">
        <f t="shared" si="90"/>
        <v/>
      </c>
      <c r="V874" s="95"/>
      <c r="W874" s="95"/>
      <c r="X874" s="95">
        <v>0</v>
      </c>
      <c r="Y874" s="95">
        <v>0</v>
      </c>
      <c r="Z874" s="95"/>
      <c r="AA874" s="95" t="str">
        <f t="shared" si="88"/>
        <v>CEC</v>
      </c>
    </row>
    <row r="875" spans="1:27" x14ac:dyDescent="0.2">
      <c r="A875" s="19">
        <f t="shared" si="85"/>
        <v>1</v>
      </c>
      <c r="B875" s="95">
        <f t="shared" si="86"/>
        <v>871</v>
      </c>
      <c r="C875" s="95">
        <v>11506</v>
      </c>
      <c r="D875" s="28" t="s">
        <v>8365</v>
      </c>
      <c r="E875" s="95" t="s">
        <v>11307</v>
      </c>
      <c r="F875" s="182">
        <v>1</v>
      </c>
      <c r="G875" s="95" t="s">
        <v>187</v>
      </c>
      <c r="H875" s="199">
        <f>VLOOKUP(G875,BARRAS!$C$5:$E$553,2,0)</f>
        <v>2079997080132</v>
      </c>
      <c r="I875" s="95">
        <v>0</v>
      </c>
      <c r="J875" s="204">
        <v>0</v>
      </c>
      <c r="K875" s="95">
        <v>0</v>
      </c>
      <c r="L875" s="95" t="s">
        <v>8423</v>
      </c>
      <c r="M875" s="95" t="s">
        <v>8423</v>
      </c>
      <c r="N875" s="95" t="s">
        <v>8365</v>
      </c>
      <c r="O875" s="95" t="s">
        <v>10897</v>
      </c>
      <c r="P875" s="95"/>
      <c r="Q875" s="95" t="s">
        <v>509</v>
      </c>
      <c r="R875" s="95" t="str">
        <f>IF(L875="R",VLOOKUP(G875,BARRAS!$C$5:$E$233,3,0),IF(L875="L",VLOOKUP(G875,BARRAS!$C$5:$E$233,3,0),""))</f>
        <v/>
      </c>
      <c r="S875" s="95">
        <f t="shared" si="89"/>
        <v>0</v>
      </c>
      <c r="T875" s="95"/>
      <c r="U875" s="95" t="str">
        <f t="shared" si="90"/>
        <v/>
      </c>
      <c r="V875" s="95"/>
      <c r="W875" s="95"/>
      <c r="X875" s="95">
        <v>0</v>
      </c>
      <c r="Y875" s="95">
        <v>0</v>
      </c>
      <c r="Z875" s="95"/>
      <c r="AA875" s="95" t="str">
        <f t="shared" si="88"/>
        <v>CEC</v>
      </c>
    </row>
    <row r="876" spans="1:27" x14ac:dyDescent="0.2">
      <c r="A876" s="19">
        <f t="shared" si="85"/>
        <v>1</v>
      </c>
      <c r="B876" s="95">
        <f t="shared" si="86"/>
        <v>872</v>
      </c>
      <c r="C876" s="95">
        <v>11845</v>
      </c>
      <c r="D876" s="28" t="s">
        <v>8365</v>
      </c>
      <c r="E876" s="95" t="s">
        <v>11306</v>
      </c>
      <c r="F876" s="182">
        <v>1</v>
      </c>
      <c r="G876" s="95" t="s">
        <v>187</v>
      </c>
      <c r="H876" s="199">
        <f>VLOOKUP(G876,BARRAS!$C$5:$E$553,2,0)</f>
        <v>2079997080132</v>
      </c>
      <c r="I876" s="95">
        <v>0</v>
      </c>
      <c r="J876" s="204">
        <v>0</v>
      </c>
      <c r="K876" s="95">
        <v>0</v>
      </c>
      <c r="L876" s="95" t="s">
        <v>8423</v>
      </c>
      <c r="M876" s="95" t="s">
        <v>8423</v>
      </c>
      <c r="N876" s="95" t="s">
        <v>8365</v>
      </c>
      <c r="O876" s="95" t="s">
        <v>10897</v>
      </c>
      <c r="P876" s="95"/>
      <c r="Q876" s="95" t="s">
        <v>509</v>
      </c>
      <c r="R876" s="95" t="str">
        <f>IF(L876="R",VLOOKUP(G876,BARRAS!$C$5:$E$233,3,0),IF(L876="L",VLOOKUP(G876,BARRAS!$C$5:$E$233,3,0),""))</f>
        <v/>
      </c>
      <c r="S876" s="95">
        <f t="shared" si="89"/>
        <v>0</v>
      </c>
      <c r="T876" s="95"/>
      <c r="U876" s="95" t="str">
        <f t="shared" si="90"/>
        <v/>
      </c>
      <c r="V876" s="95"/>
      <c r="W876" s="95"/>
      <c r="X876" s="95">
        <v>0</v>
      </c>
      <c r="Y876" s="95">
        <v>0</v>
      </c>
      <c r="Z876" s="95"/>
      <c r="AA876" s="95" t="str">
        <f t="shared" si="88"/>
        <v>CEC</v>
      </c>
    </row>
    <row r="877" spans="1:27" x14ac:dyDescent="0.2">
      <c r="A877" s="19">
        <f t="shared" si="85"/>
        <v>1</v>
      </c>
      <c r="B877" s="95">
        <f t="shared" si="86"/>
        <v>873</v>
      </c>
      <c r="C877" s="95" t="s">
        <v>10953</v>
      </c>
      <c r="D877" s="28" t="s">
        <v>13087</v>
      </c>
      <c r="E877" s="95" t="s">
        <v>10952</v>
      </c>
      <c r="F877" s="182">
        <v>1</v>
      </c>
      <c r="G877" s="95" t="s">
        <v>187</v>
      </c>
      <c r="H877" s="199">
        <f>VLOOKUP(G877,BARRAS!$C$5:$E$553,2,0)</f>
        <v>2079997080132</v>
      </c>
      <c r="I877" s="95">
        <v>0</v>
      </c>
      <c r="J877" s="204">
        <v>0</v>
      </c>
      <c r="K877" s="95">
        <v>0</v>
      </c>
      <c r="L877" s="95" t="s">
        <v>8423</v>
      </c>
      <c r="M877" s="95" t="s">
        <v>8423</v>
      </c>
      <c r="N877" s="28" t="s">
        <v>13087</v>
      </c>
      <c r="O877" s="95" t="s">
        <v>10897</v>
      </c>
      <c r="P877" s="95"/>
      <c r="Q877" s="95" t="s">
        <v>509</v>
      </c>
      <c r="R877" s="95" t="str">
        <f>IF(L877="R",VLOOKUP(G877,BARRAS!$C$5:$E$233,3,0),IF(L877="L",VLOOKUP(G877,BARRAS!$C$5:$E$233,3,0),""))</f>
        <v/>
      </c>
      <c r="S877" s="95">
        <f t="shared" si="89"/>
        <v>0</v>
      </c>
      <c r="T877" s="95"/>
      <c r="U877" s="95" t="str">
        <f t="shared" si="90"/>
        <v/>
      </c>
      <c r="V877" s="95" t="s">
        <v>10897</v>
      </c>
      <c r="W877" s="95"/>
      <c r="X877" s="95">
        <v>0</v>
      </c>
      <c r="Y877" s="95">
        <v>0</v>
      </c>
      <c r="Z877" s="95"/>
      <c r="AA877" s="95" t="str">
        <f t="shared" si="88"/>
        <v>CEC</v>
      </c>
    </row>
    <row r="878" spans="1:27" x14ac:dyDescent="0.2">
      <c r="A878" s="19">
        <f t="shared" si="85"/>
        <v>1</v>
      </c>
      <c r="B878" s="95">
        <f t="shared" si="86"/>
        <v>874</v>
      </c>
      <c r="C878" s="95" t="s">
        <v>11341</v>
      </c>
      <c r="D878" s="28" t="s">
        <v>1830</v>
      </c>
      <c r="E878" s="95" t="s">
        <v>11342</v>
      </c>
      <c r="F878" s="182">
        <v>1</v>
      </c>
      <c r="G878" s="95" t="s">
        <v>187</v>
      </c>
      <c r="H878" s="199">
        <f>VLOOKUP(G878,BARRAS!$C$5:$E$553,2,0)</f>
        <v>2079997080132</v>
      </c>
      <c r="I878" s="95">
        <v>0</v>
      </c>
      <c r="J878" s="204">
        <v>0</v>
      </c>
      <c r="K878" s="95">
        <v>0</v>
      </c>
      <c r="L878" s="95" t="s">
        <v>8423</v>
      </c>
      <c r="M878" s="95" t="s">
        <v>8423</v>
      </c>
      <c r="N878" s="95" t="s">
        <v>1830</v>
      </c>
      <c r="O878" s="95" t="s">
        <v>10897</v>
      </c>
      <c r="P878" s="95"/>
      <c r="Q878" s="95" t="s">
        <v>509</v>
      </c>
      <c r="R878" s="95" t="str">
        <f>IF(L878="R",VLOOKUP(G878,BARRAS!$C$5:$E$233,3,0),IF(L878="L",VLOOKUP(G878,BARRAS!$C$5:$E$233,3,0),""))</f>
        <v/>
      </c>
      <c r="S878" s="95">
        <f t="shared" si="89"/>
        <v>0</v>
      </c>
      <c r="T878" s="95"/>
      <c r="U878" s="95" t="str">
        <f t="shared" si="90"/>
        <v/>
      </c>
      <c r="V878" s="95"/>
      <c r="W878" s="95"/>
      <c r="X878" s="95">
        <v>0</v>
      </c>
      <c r="Y878" s="95">
        <v>0</v>
      </c>
      <c r="Z878" s="95"/>
      <c r="AA878" s="95" t="str">
        <f t="shared" si="88"/>
        <v>CEC</v>
      </c>
    </row>
    <row r="879" spans="1:27" x14ac:dyDescent="0.2">
      <c r="A879" s="19">
        <f t="shared" si="85"/>
        <v>1</v>
      </c>
      <c r="B879" s="95">
        <f t="shared" si="86"/>
        <v>875</v>
      </c>
      <c r="C879" s="95" t="s">
        <v>12424</v>
      </c>
      <c r="D879" s="28" t="s">
        <v>3079</v>
      </c>
      <c r="E879" s="95" t="s">
        <v>11652</v>
      </c>
      <c r="F879" s="182">
        <v>1</v>
      </c>
      <c r="G879" s="95" t="s">
        <v>187</v>
      </c>
      <c r="H879" s="199">
        <f>VLOOKUP(G879,BARRAS!$C$5:$E$553,2,0)</f>
        <v>2079997080132</v>
      </c>
      <c r="I879" s="95">
        <v>0</v>
      </c>
      <c r="J879" s="204">
        <v>0</v>
      </c>
      <c r="K879" s="95">
        <v>0</v>
      </c>
      <c r="L879" s="95" t="s">
        <v>8423</v>
      </c>
      <c r="M879" s="95" t="s">
        <v>8423</v>
      </c>
      <c r="N879" s="95" t="s">
        <v>9178</v>
      </c>
      <c r="O879" s="28"/>
      <c r="P879" s="95" t="s">
        <v>9971</v>
      </c>
      <c r="Q879" s="95" t="s">
        <v>509</v>
      </c>
      <c r="R879" s="95" t="str">
        <f>IF(L879="R",VLOOKUP(G879,BARRAS!$C$5:$E$233,3,0),IF(L879="L",VLOOKUP(G879,BARRAS!$C$5:$E$233,3,0),""))</f>
        <v/>
      </c>
      <c r="S879" s="95">
        <f t="shared" si="89"/>
        <v>0</v>
      </c>
      <c r="T879" s="95"/>
      <c r="U879" s="95" t="str">
        <f t="shared" si="90"/>
        <v/>
      </c>
      <c r="V879" s="95"/>
      <c r="W879" s="95"/>
      <c r="X879" s="95"/>
      <c r="Y879" s="95">
        <v>0</v>
      </c>
      <c r="Z879" s="95"/>
      <c r="AA879" s="95" t="str">
        <f t="shared" si="88"/>
        <v>ENEL_DISTRIBUCION</v>
      </c>
    </row>
    <row r="880" spans="1:27" x14ac:dyDescent="0.2">
      <c r="A880" s="19">
        <f t="shared" si="85"/>
        <v>1</v>
      </c>
      <c r="B880" s="95">
        <f t="shared" si="86"/>
        <v>876</v>
      </c>
      <c r="C880" s="95" t="s">
        <v>12423</v>
      </c>
      <c r="D880" s="28" t="s">
        <v>3079</v>
      </c>
      <c r="E880" s="95" t="s">
        <v>11652</v>
      </c>
      <c r="F880" s="182">
        <v>1</v>
      </c>
      <c r="G880" s="95" t="s">
        <v>187</v>
      </c>
      <c r="H880" s="199">
        <f>VLOOKUP(G880,BARRAS!$C$5:$E$553,2,0)</f>
        <v>2079997080132</v>
      </c>
      <c r="I880" s="95">
        <v>0</v>
      </c>
      <c r="J880" s="204">
        <v>0</v>
      </c>
      <c r="K880" s="95">
        <v>0</v>
      </c>
      <c r="L880" s="95" t="s">
        <v>8423</v>
      </c>
      <c r="M880" s="95" t="s">
        <v>8423</v>
      </c>
      <c r="N880" s="95" t="s">
        <v>9178</v>
      </c>
      <c r="O880" s="95"/>
      <c r="P880" s="95" t="s">
        <v>9971</v>
      </c>
      <c r="Q880" s="95" t="s">
        <v>509</v>
      </c>
      <c r="R880" s="95" t="str">
        <f>IF(L880="R",VLOOKUP(G880,BARRAS!$C$5:$E$233,3,0),IF(L880="L",VLOOKUP(G880,BARRAS!$C$5:$E$233,3,0),""))</f>
        <v/>
      </c>
      <c r="S880" s="95">
        <f t="shared" si="89"/>
        <v>0</v>
      </c>
      <c r="T880" s="95"/>
      <c r="U880" s="95" t="str">
        <f t="shared" si="90"/>
        <v/>
      </c>
      <c r="V880" s="95"/>
      <c r="W880" s="95"/>
      <c r="X880" s="95"/>
      <c r="Y880" s="95">
        <v>0</v>
      </c>
      <c r="Z880" s="95"/>
      <c r="AA880" s="95" t="str">
        <f t="shared" si="88"/>
        <v>ENEL_DISTRIBUCION</v>
      </c>
    </row>
    <row r="881" spans="1:27" x14ac:dyDescent="0.2">
      <c r="A881" s="19">
        <f t="shared" si="85"/>
        <v>1</v>
      </c>
      <c r="B881" s="95">
        <f t="shared" si="86"/>
        <v>877</v>
      </c>
      <c r="C881" s="95" t="s">
        <v>11432</v>
      </c>
      <c r="D881" s="28" t="s">
        <v>8365</v>
      </c>
      <c r="E881" s="95" t="s">
        <v>11433</v>
      </c>
      <c r="F881" s="182">
        <v>1</v>
      </c>
      <c r="G881" s="95" t="s">
        <v>187</v>
      </c>
      <c r="H881" s="199">
        <f>VLOOKUP(G881,BARRAS!$C$5:$E$553,2,0)</f>
        <v>2079997080132</v>
      </c>
      <c r="I881" s="95">
        <v>0</v>
      </c>
      <c r="J881" s="204">
        <v>0</v>
      </c>
      <c r="K881" s="95">
        <v>0</v>
      </c>
      <c r="L881" s="95" t="s">
        <v>8423</v>
      </c>
      <c r="M881" s="95" t="s">
        <v>8423</v>
      </c>
      <c r="N881" s="95" t="s">
        <v>8365</v>
      </c>
      <c r="O881" s="95" t="s">
        <v>10897</v>
      </c>
      <c r="P881" s="95"/>
      <c r="Q881" s="95" t="s">
        <v>509</v>
      </c>
      <c r="R881" s="95" t="str">
        <f>IF(L881="R",VLOOKUP(G881,BARRAS!$C$5:$E$233,3,0),IF(L881="L",VLOOKUP(G881,BARRAS!$C$5:$E$233,3,0),""))</f>
        <v/>
      </c>
      <c r="S881" s="95">
        <f t="shared" si="89"/>
        <v>0</v>
      </c>
      <c r="T881" s="95"/>
      <c r="U881" s="95" t="str">
        <f t="shared" si="90"/>
        <v/>
      </c>
      <c r="V881" s="95"/>
      <c r="W881" s="95"/>
      <c r="X881" s="95">
        <v>0</v>
      </c>
      <c r="Y881" s="95">
        <v>0</v>
      </c>
      <c r="Z881" s="95"/>
      <c r="AA881" s="95" t="str">
        <f t="shared" si="88"/>
        <v>CEC</v>
      </c>
    </row>
    <row r="882" spans="1:27" x14ac:dyDescent="0.2">
      <c r="A882" s="19">
        <f t="shared" si="85"/>
        <v>1</v>
      </c>
      <c r="B882" s="95">
        <f t="shared" si="86"/>
        <v>878</v>
      </c>
      <c r="C882" s="95" t="s">
        <v>11196</v>
      </c>
      <c r="D882" s="28" t="s">
        <v>8808</v>
      </c>
      <c r="E882" s="95" t="s">
        <v>11197</v>
      </c>
      <c r="F882" s="182">
        <v>1</v>
      </c>
      <c r="G882" s="95" t="s">
        <v>187</v>
      </c>
      <c r="H882" s="199">
        <f>VLOOKUP(G882,BARRAS!$C$5:$E$553,2,0)</f>
        <v>2079997080132</v>
      </c>
      <c r="I882" s="95">
        <v>0</v>
      </c>
      <c r="J882" s="204">
        <v>0</v>
      </c>
      <c r="K882" s="95">
        <v>0</v>
      </c>
      <c r="L882" s="95" t="s">
        <v>8423</v>
      </c>
      <c r="M882" s="95" t="s">
        <v>8423</v>
      </c>
      <c r="N882" s="95" t="s">
        <v>8808</v>
      </c>
      <c r="O882" s="95" t="s">
        <v>10897</v>
      </c>
      <c r="P882" s="95"/>
      <c r="Q882" s="95" t="s">
        <v>509</v>
      </c>
      <c r="R882" s="95" t="str">
        <f>IF(L882="R",VLOOKUP(G882,BARRAS!$C$5:$E$233,3,0),IF(L882="L",VLOOKUP(G882,BARRAS!$C$5:$E$233,3,0),""))</f>
        <v/>
      </c>
      <c r="S882" s="95">
        <f t="shared" si="89"/>
        <v>0</v>
      </c>
      <c r="T882" s="95"/>
      <c r="U882" s="95" t="str">
        <f t="shared" si="90"/>
        <v/>
      </c>
      <c r="V882" s="95"/>
      <c r="W882" s="95"/>
      <c r="X882" s="95">
        <v>0</v>
      </c>
      <c r="Y882" s="95">
        <v>0</v>
      </c>
      <c r="Z882" s="95"/>
      <c r="AA882" s="95" t="str">
        <f t="shared" si="88"/>
        <v>CEC</v>
      </c>
    </row>
    <row r="883" spans="1:27" x14ac:dyDescent="0.2">
      <c r="A883" s="19">
        <f t="shared" si="85"/>
        <v>1</v>
      </c>
      <c r="B883" s="95">
        <f t="shared" si="86"/>
        <v>879</v>
      </c>
      <c r="C883" s="95">
        <v>7371</v>
      </c>
      <c r="D883" s="28" t="s">
        <v>13427</v>
      </c>
      <c r="E883" s="95" t="s">
        <v>11306</v>
      </c>
      <c r="F883" s="182">
        <v>1</v>
      </c>
      <c r="G883" s="95" t="s">
        <v>187</v>
      </c>
      <c r="H883" s="199">
        <f>VLOOKUP(G883,BARRAS!$C$5:$E$553,2,0)</f>
        <v>2079997080132</v>
      </c>
      <c r="I883" s="95">
        <v>0</v>
      </c>
      <c r="J883" s="204">
        <v>0</v>
      </c>
      <c r="K883" s="95">
        <v>0</v>
      </c>
      <c r="L883" s="95" t="s">
        <v>8423</v>
      </c>
      <c r="M883" s="95" t="s">
        <v>8423</v>
      </c>
      <c r="N883" s="28" t="s">
        <v>13427</v>
      </c>
      <c r="O883" s="95" t="s">
        <v>10897</v>
      </c>
      <c r="P883" s="95"/>
      <c r="Q883" s="95" t="s">
        <v>509</v>
      </c>
      <c r="R883" s="95" t="str">
        <f>IF(L883="R",VLOOKUP(G883,BARRAS!$C$5:$E$233,3,0),IF(L883="L",VLOOKUP(G883,BARRAS!$C$5:$E$233,3,0),""))</f>
        <v/>
      </c>
      <c r="S883" s="95">
        <f t="shared" si="89"/>
        <v>0</v>
      </c>
      <c r="T883" s="95"/>
      <c r="U883" s="95" t="str">
        <f t="shared" si="90"/>
        <v/>
      </c>
      <c r="V883" s="95"/>
      <c r="W883" s="95"/>
      <c r="X883" s="95">
        <v>0</v>
      </c>
      <c r="Y883" s="95">
        <v>0</v>
      </c>
      <c r="Z883" s="95"/>
      <c r="AA883" s="95" t="str">
        <f t="shared" si="88"/>
        <v>CEC</v>
      </c>
    </row>
    <row r="884" spans="1:27" x14ac:dyDescent="0.2">
      <c r="A884" s="19">
        <f t="shared" si="85"/>
        <v>1</v>
      </c>
      <c r="B884" s="95">
        <f t="shared" si="86"/>
        <v>880</v>
      </c>
      <c r="C884" s="95">
        <v>10431</v>
      </c>
      <c r="D884" s="28" t="s">
        <v>13427</v>
      </c>
      <c r="E884" s="95" t="s">
        <v>11306</v>
      </c>
      <c r="F884" s="182">
        <v>1</v>
      </c>
      <c r="G884" s="95" t="s">
        <v>187</v>
      </c>
      <c r="H884" s="199">
        <f>VLOOKUP(G884,BARRAS!$C$5:$E$553,2,0)</f>
        <v>2079997080132</v>
      </c>
      <c r="I884" s="95">
        <v>0</v>
      </c>
      <c r="J884" s="204">
        <v>0</v>
      </c>
      <c r="K884" s="95">
        <v>0</v>
      </c>
      <c r="L884" s="95" t="s">
        <v>8423</v>
      </c>
      <c r="M884" s="95" t="s">
        <v>8423</v>
      </c>
      <c r="N884" s="28" t="s">
        <v>13427</v>
      </c>
      <c r="O884" s="95" t="s">
        <v>10897</v>
      </c>
      <c r="P884" s="95"/>
      <c r="Q884" s="95" t="s">
        <v>509</v>
      </c>
      <c r="R884" s="95" t="str">
        <f>IF(L884="R",VLOOKUP(G884,BARRAS!$C$5:$E$233,3,0),IF(L884="L",VLOOKUP(G884,BARRAS!$C$5:$E$233,3,0),""))</f>
        <v/>
      </c>
      <c r="S884" s="95">
        <f t="shared" si="89"/>
        <v>0</v>
      </c>
      <c r="T884" s="95"/>
      <c r="U884" s="95" t="str">
        <f t="shared" si="90"/>
        <v/>
      </c>
      <c r="V884" s="95"/>
      <c r="W884" s="95"/>
      <c r="X884" s="95">
        <v>0</v>
      </c>
      <c r="Y884" s="95">
        <v>0</v>
      </c>
      <c r="Z884" s="95"/>
      <c r="AA884" s="95" t="str">
        <f t="shared" si="88"/>
        <v>CEC</v>
      </c>
    </row>
    <row r="885" spans="1:27" x14ac:dyDescent="0.2">
      <c r="A885" s="19">
        <f t="shared" si="85"/>
        <v>1</v>
      </c>
      <c r="B885" s="95">
        <f t="shared" si="86"/>
        <v>881</v>
      </c>
      <c r="C885" s="95" t="s">
        <v>11624</v>
      </c>
      <c r="D885" s="28" t="s">
        <v>13427</v>
      </c>
      <c r="E885" s="95" t="s">
        <v>11625</v>
      </c>
      <c r="F885" s="182">
        <v>1</v>
      </c>
      <c r="G885" s="95" t="s">
        <v>187</v>
      </c>
      <c r="H885" s="199">
        <f>VLOOKUP(G885,BARRAS!$C$5:$E$553,2,0)</f>
        <v>2079997080132</v>
      </c>
      <c r="I885" s="95">
        <v>0</v>
      </c>
      <c r="J885" s="204">
        <v>0</v>
      </c>
      <c r="K885" s="95">
        <v>0</v>
      </c>
      <c r="L885" s="95" t="s">
        <v>8423</v>
      </c>
      <c r="M885" s="95" t="s">
        <v>8423</v>
      </c>
      <c r="N885" s="95" t="s">
        <v>13427</v>
      </c>
      <c r="O885" s="95" t="s">
        <v>10897</v>
      </c>
      <c r="P885" s="95"/>
      <c r="Q885" s="95" t="s">
        <v>509</v>
      </c>
      <c r="R885" s="95" t="str">
        <f>IF(L885="R",VLOOKUP(G885,BARRAS!$C$5:$E$233,3,0),IF(L885="L",VLOOKUP(G885,BARRAS!$C$5:$E$233,3,0),""))</f>
        <v/>
      </c>
      <c r="S885" s="95">
        <f t="shared" si="89"/>
        <v>0</v>
      </c>
      <c r="T885" s="95"/>
      <c r="U885" s="95" t="str">
        <f t="shared" si="90"/>
        <v/>
      </c>
      <c r="V885" s="95"/>
      <c r="W885" s="95"/>
      <c r="X885" s="95"/>
      <c r="Y885" s="95">
        <v>0</v>
      </c>
      <c r="Z885" s="95"/>
      <c r="AA885" s="95" t="str">
        <f t="shared" si="88"/>
        <v>CEC</v>
      </c>
    </row>
    <row r="886" spans="1:27" x14ac:dyDescent="0.2">
      <c r="A886" s="19">
        <f t="shared" si="85"/>
        <v>1</v>
      </c>
      <c r="B886" s="95">
        <f t="shared" si="86"/>
        <v>882</v>
      </c>
      <c r="C886" s="95" t="s">
        <v>10941</v>
      </c>
      <c r="D886" s="28" t="s">
        <v>8365</v>
      </c>
      <c r="E886" s="95" t="s">
        <v>10939</v>
      </c>
      <c r="F886" s="182">
        <v>1</v>
      </c>
      <c r="G886" s="95" t="s">
        <v>187</v>
      </c>
      <c r="H886" s="199">
        <f>VLOOKUP(G886,BARRAS!$C$5:$E$553,2,0)</f>
        <v>2079997080132</v>
      </c>
      <c r="I886" s="95">
        <v>0</v>
      </c>
      <c r="J886" s="204">
        <v>0</v>
      </c>
      <c r="K886" s="95">
        <v>0</v>
      </c>
      <c r="L886" s="95" t="s">
        <v>8423</v>
      </c>
      <c r="M886" s="95" t="s">
        <v>8423</v>
      </c>
      <c r="N886" s="95" t="s">
        <v>8365</v>
      </c>
      <c r="O886" s="95" t="s">
        <v>10897</v>
      </c>
      <c r="P886" s="95"/>
      <c r="Q886" s="95" t="s">
        <v>509</v>
      </c>
      <c r="R886" s="95" t="str">
        <f>IF(L886="R",VLOOKUP(G886,BARRAS!$C$5:$E$233,3,0),IF(L886="L",VLOOKUP(G886,BARRAS!$C$5:$E$233,3,0),""))</f>
        <v/>
      </c>
      <c r="S886" s="95">
        <f t="shared" si="89"/>
        <v>0</v>
      </c>
      <c r="T886" s="95"/>
      <c r="U886" s="95" t="str">
        <f t="shared" si="90"/>
        <v/>
      </c>
      <c r="V886" s="95">
        <v>0</v>
      </c>
      <c r="W886" s="95"/>
      <c r="X886" s="95">
        <v>0</v>
      </c>
      <c r="Y886" s="95">
        <v>0</v>
      </c>
      <c r="Z886" s="95"/>
      <c r="AA886" s="95" t="str">
        <f t="shared" si="88"/>
        <v>CEC</v>
      </c>
    </row>
    <row r="887" spans="1:27" x14ac:dyDescent="0.2">
      <c r="A887" s="19">
        <f t="shared" si="85"/>
        <v>1</v>
      </c>
      <c r="B887" s="95">
        <f t="shared" si="86"/>
        <v>883</v>
      </c>
      <c r="C887" s="95" t="s">
        <v>10948</v>
      </c>
      <c r="D887" s="28" t="s">
        <v>10946</v>
      </c>
      <c r="E887" s="95" t="s">
        <v>10949</v>
      </c>
      <c r="F887" s="182">
        <v>1</v>
      </c>
      <c r="G887" s="95" t="s">
        <v>187</v>
      </c>
      <c r="H887" s="199">
        <f>VLOOKUP(G887,BARRAS!$C$5:$E$553,2,0)</f>
        <v>2079997080132</v>
      </c>
      <c r="I887" s="95">
        <v>0</v>
      </c>
      <c r="J887" s="204">
        <v>0</v>
      </c>
      <c r="K887" s="95">
        <v>0</v>
      </c>
      <c r="L887" s="95" t="s">
        <v>747</v>
      </c>
      <c r="M887" s="95" t="s">
        <v>747</v>
      </c>
      <c r="N887" s="95" t="s">
        <v>10946</v>
      </c>
      <c r="O887" s="95" t="s">
        <v>10897</v>
      </c>
      <c r="P887" s="95"/>
      <c r="Q887" s="95" t="s">
        <v>509</v>
      </c>
      <c r="R887" s="95" t="str">
        <f>IF(L887="R",VLOOKUP(G887,BARRAS!$C$5:$E$233,3,0),IF(L887="L",VLOOKUP(G887,BARRAS!$C$5:$E$233,3,0),""))</f>
        <v/>
      </c>
      <c r="S887" s="95">
        <f t="shared" si="89"/>
        <v>1</v>
      </c>
      <c r="T887" s="95"/>
      <c r="U887" s="95" t="str">
        <f t="shared" si="90"/>
        <v>PMGD</v>
      </c>
      <c r="V887" s="95">
        <v>0</v>
      </c>
      <c r="W887" s="95">
        <v>1</v>
      </c>
      <c r="X887" s="95">
        <v>0</v>
      </c>
      <c r="Y887" s="95">
        <v>0</v>
      </c>
      <c r="Z887" s="95"/>
      <c r="AA887" s="95" t="str">
        <f t="shared" si="88"/>
        <v>CEC</v>
      </c>
    </row>
    <row r="888" spans="1:27" x14ac:dyDescent="0.2">
      <c r="A888" s="19">
        <f t="shared" si="85"/>
        <v>1</v>
      </c>
      <c r="B888" s="95">
        <f t="shared" si="86"/>
        <v>884</v>
      </c>
      <c r="C888" s="95" t="s">
        <v>10945</v>
      </c>
      <c r="D888" s="28" t="s">
        <v>10946</v>
      </c>
      <c r="E888" s="95" t="s">
        <v>10947</v>
      </c>
      <c r="F888" s="182">
        <v>1</v>
      </c>
      <c r="G888" s="95" t="s">
        <v>187</v>
      </c>
      <c r="H888" s="199">
        <f>VLOOKUP(G888,BARRAS!$C$5:$E$553,2,0)</f>
        <v>2079997080132</v>
      </c>
      <c r="I888" s="95">
        <v>0</v>
      </c>
      <c r="J888" s="204">
        <v>0</v>
      </c>
      <c r="K888" s="95">
        <v>0</v>
      </c>
      <c r="L888" s="95" t="s">
        <v>747</v>
      </c>
      <c r="M888" s="95" t="s">
        <v>747</v>
      </c>
      <c r="N888" s="95" t="s">
        <v>10946</v>
      </c>
      <c r="O888" s="95" t="s">
        <v>10897</v>
      </c>
      <c r="P888" s="95"/>
      <c r="Q888" s="95" t="s">
        <v>509</v>
      </c>
      <c r="R888" s="95" t="str">
        <f>IF(L888="R",VLOOKUP(G888,BARRAS!$C$5:$E$233,3,0),IF(L888="L",VLOOKUP(G888,BARRAS!$C$5:$E$233,3,0),""))</f>
        <v/>
      </c>
      <c r="S888" s="95">
        <f t="shared" si="89"/>
        <v>1</v>
      </c>
      <c r="T888" s="95"/>
      <c r="U888" s="95" t="str">
        <f t="shared" si="90"/>
        <v>PMGD</v>
      </c>
      <c r="V888" s="95">
        <v>0</v>
      </c>
      <c r="W888" s="95"/>
      <c r="X888" s="95">
        <v>0</v>
      </c>
      <c r="Y888" s="95">
        <v>0</v>
      </c>
      <c r="Z888" s="95"/>
      <c r="AA888" s="95" t="str">
        <f t="shared" si="88"/>
        <v>CEC</v>
      </c>
    </row>
    <row r="889" spans="1:27" x14ac:dyDescent="0.2">
      <c r="A889" s="19">
        <f t="shared" si="85"/>
        <v>1</v>
      </c>
      <c r="B889" s="95">
        <f t="shared" si="86"/>
        <v>885</v>
      </c>
      <c r="C889" s="95" t="s">
        <v>14334</v>
      </c>
      <c r="D889" s="28" t="s">
        <v>14336</v>
      </c>
      <c r="E889" s="28" t="s">
        <v>14337</v>
      </c>
      <c r="F889" s="182">
        <v>1</v>
      </c>
      <c r="G889" s="95" t="s">
        <v>187</v>
      </c>
      <c r="H889" s="199">
        <f>VLOOKUP(G889,BARRAS!$C$5:$E$553,2,0)</f>
        <v>2079997080132</v>
      </c>
      <c r="I889" s="95">
        <v>0</v>
      </c>
      <c r="J889" s="204">
        <v>0</v>
      </c>
      <c r="K889" s="95">
        <v>0</v>
      </c>
      <c r="L889" s="95" t="s">
        <v>747</v>
      </c>
      <c r="M889" s="95" t="s">
        <v>747</v>
      </c>
      <c r="N889" s="95" t="s">
        <v>14336</v>
      </c>
      <c r="O889" s="95" t="s">
        <v>10897</v>
      </c>
      <c r="P889" s="95"/>
      <c r="Q889" s="95"/>
      <c r="R889" s="95"/>
      <c r="S889" s="95">
        <f t="shared" si="89"/>
        <v>1</v>
      </c>
      <c r="T889" s="95"/>
      <c r="U889" s="95" t="str">
        <f t="shared" si="90"/>
        <v>PMGD</v>
      </c>
      <c r="V889" s="95"/>
      <c r="W889" s="95"/>
      <c r="X889" s="95"/>
      <c r="Y889" s="95"/>
      <c r="Z889" s="95"/>
      <c r="AA889" s="95" t="str">
        <f t="shared" si="88"/>
        <v>CEC</v>
      </c>
    </row>
    <row r="890" spans="1:27" x14ac:dyDescent="0.2">
      <c r="A890" s="19">
        <f t="shared" si="85"/>
        <v>1</v>
      </c>
      <c r="B890" s="95">
        <f t="shared" si="86"/>
        <v>886</v>
      </c>
      <c r="C890" s="95" t="s">
        <v>14335</v>
      </c>
      <c r="D890" s="28" t="s">
        <v>14336</v>
      </c>
      <c r="E890" s="28" t="s">
        <v>14338</v>
      </c>
      <c r="F890" s="182">
        <v>1</v>
      </c>
      <c r="G890" s="95" t="s">
        <v>187</v>
      </c>
      <c r="H890" s="199">
        <f>VLOOKUP(G890,BARRAS!$C$5:$E$553,2,0)</f>
        <v>2079997080132</v>
      </c>
      <c r="I890" s="95">
        <v>0</v>
      </c>
      <c r="J890" s="204">
        <v>0</v>
      </c>
      <c r="K890" s="95">
        <v>0</v>
      </c>
      <c r="L890" s="95" t="s">
        <v>747</v>
      </c>
      <c r="M890" s="95" t="s">
        <v>747</v>
      </c>
      <c r="N890" s="95" t="s">
        <v>14336</v>
      </c>
      <c r="O890" s="95" t="s">
        <v>10897</v>
      </c>
      <c r="P890" s="95"/>
      <c r="Q890" s="95"/>
      <c r="R890" s="95"/>
      <c r="S890" s="95">
        <f t="shared" si="89"/>
        <v>1</v>
      </c>
      <c r="T890" s="28" t="s">
        <v>14338</v>
      </c>
      <c r="U890" s="95" t="str">
        <f t="shared" si="90"/>
        <v>PMGD</v>
      </c>
      <c r="V890" s="95"/>
      <c r="W890" s="95"/>
      <c r="X890" s="95"/>
      <c r="Y890" s="95"/>
      <c r="Z890" s="95"/>
      <c r="AA890" s="95" t="str">
        <f t="shared" si="88"/>
        <v>CEC</v>
      </c>
    </row>
    <row r="891" spans="1:27" x14ac:dyDescent="0.2">
      <c r="A891" s="19">
        <f t="shared" si="85"/>
        <v>1</v>
      </c>
      <c r="B891" s="95">
        <f t="shared" si="86"/>
        <v>887</v>
      </c>
      <c r="C891" s="95" t="s">
        <v>10942</v>
      </c>
      <c r="D891" s="28" t="s">
        <v>10930</v>
      </c>
      <c r="E891" s="95" t="s">
        <v>10897</v>
      </c>
      <c r="F891" s="182">
        <v>1</v>
      </c>
      <c r="G891" s="95" t="s">
        <v>187</v>
      </c>
      <c r="H891" s="199">
        <f>VLOOKUP(G891,BARRAS!$C$5:$E$553,2,0)</f>
        <v>2079997080132</v>
      </c>
      <c r="I891" s="95">
        <v>0</v>
      </c>
      <c r="J891" s="204">
        <v>0</v>
      </c>
      <c r="K891" s="95">
        <v>0</v>
      </c>
      <c r="L891" s="95" t="s">
        <v>489</v>
      </c>
      <c r="M891" s="95" t="s">
        <v>489</v>
      </c>
      <c r="N891" s="95" t="s">
        <v>9178</v>
      </c>
      <c r="O891" s="95"/>
      <c r="P891" s="95" t="s">
        <v>10897</v>
      </c>
      <c r="Q891" s="95" t="s">
        <v>489</v>
      </c>
      <c r="R891" s="95">
        <f>IF(L891="R",VLOOKUP(G891,BARRAS!$C$5:$E$233,3,0),IF(L891="L",VLOOKUP(G891,BARRAS!$C$5:$E$233,3,0),""))</f>
        <v>0</v>
      </c>
      <c r="S891" s="95">
        <f t="shared" si="89"/>
        <v>0</v>
      </c>
      <c r="T891" s="95"/>
      <c r="U891" s="95" t="str">
        <f t="shared" si="90"/>
        <v/>
      </c>
      <c r="V891" s="95">
        <v>0</v>
      </c>
      <c r="W891" s="95"/>
      <c r="X891" s="95">
        <v>0</v>
      </c>
      <c r="Y891" s="95">
        <v>0</v>
      </c>
      <c r="Z891" s="95"/>
      <c r="AA891" s="95" t="str">
        <f t="shared" si="88"/>
        <v>CEC</v>
      </c>
    </row>
    <row r="892" spans="1:27" x14ac:dyDescent="0.2">
      <c r="A892" s="19">
        <f t="shared" si="85"/>
        <v>1</v>
      </c>
      <c r="B892" s="95">
        <f t="shared" si="86"/>
        <v>888</v>
      </c>
      <c r="C892" s="95" t="s">
        <v>10943</v>
      </c>
      <c r="D892" s="28" t="s">
        <v>10932</v>
      </c>
      <c r="E892" s="95" t="s">
        <v>10897</v>
      </c>
      <c r="F892" s="182">
        <v>1</v>
      </c>
      <c r="G892" s="95" t="s">
        <v>187</v>
      </c>
      <c r="H892" s="199">
        <f>VLOOKUP(G892,BARRAS!$C$5:$E$553,2,0)</f>
        <v>2079997080132</v>
      </c>
      <c r="I892" s="95">
        <v>0</v>
      </c>
      <c r="J892" s="204">
        <v>0</v>
      </c>
      <c r="K892" s="95">
        <v>0</v>
      </c>
      <c r="L892" s="95" t="s">
        <v>489</v>
      </c>
      <c r="M892" s="95" t="s">
        <v>489</v>
      </c>
      <c r="N892" s="95" t="s">
        <v>9178</v>
      </c>
      <c r="O892" s="95"/>
      <c r="P892" s="95" t="s">
        <v>10897</v>
      </c>
      <c r="Q892" s="95" t="s">
        <v>489</v>
      </c>
      <c r="R892" s="95">
        <f>IF(L892="R",VLOOKUP(G892,BARRAS!$C$5:$E$233,3,0),IF(L892="L",VLOOKUP(G892,BARRAS!$C$5:$E$233,3,0),""))</f>
        <v>0</v>
      </c>
      <c r="S892" s="95">
        <f t="shared" si="89"/>
        <v>0</v>
      </c>
      <c r="T892" s="95"/>
      <c r="U892" s="95" t="str">
        <f t="shared" si="90"/>
        <v/>
      </c>
      <c r="V892" s="95">
        <v>0</v>
      </c>
      <c r="W892" s="95"/>
      <c r="X892" s="95">
        <v>0</v>
      </c>
      <c r="Y892" s="95">
        <v>0</v>
      </c>
      <c r="Z892" s="95"/>
      <c r="AA892" s="95" t="str">
        <f t="shared" si="88"/>
        <v>CEC</v>
      </c>
    </row>
    <row r="893" spans="1:27" x14ac:dyDescent="0.2">
      <c r="A893" s="19">
        <f t="shared" si="85"/>
        <v>1</v>
      </c>
      <c r="B893" s="95">
        <f t="shared" si="86"/>
        <v>889</v>
      </c>
      <c r="C893" s="95" t="s">
        <v>10944</v>
      </c>
      <c r="D893" s="28" t="s">
        <v>10934</v>
      </c>
      <c r="E893" s="95" t="s">
        <v>10897</v>
      </c>
      <c r="F893" s="182">
        <v>1</v>
      </c>
      <c r="G893" s="95" t="s">
        <v>187</v>
      </c>
      <c r="H893" s="199">
        <f>VLOOKUP(G893,BARRAS!$C$5:$E$553,2,0)</f>
        <v>2079997080132</v>
      </c>
      <c r="I893" s="95">
        <v>0</v>
      </c>
      <c r="J893" s="204">
        <v>0</v>
      </c>
      <c r="K893" s="95">
        <v>0</v>
      </c>
      <c r="L893" s="95" t="s">
        <v>489</v>
      </c>
      <c r="M893" s="95" t="s">
        <v>489</v>
      </c>
      <c r="N893" s="95" t="s">
        <v>9178</v>
      </c>
      <c r="O893" s="95"/>
      <c r="P893" s="95" t="s">
        <v>10897</v>
      </c>
      <c r="Q893" s="95" t="s">
        <v>489</v>
      </c>
      <c r="R893" s="95">
        <f>IF(L893="R",VLOOKUP(G893,BARRAS!$C$5:$E$233,3,0),IF(L893="L",VLOOKUP(G893,BARRAS!$C$5:$E$233,3,0),""))</f>
        <v>0</v>
      </c>
      <c r="S893" s="95">
        <f t="shared" si="89"/>
        <v>0</v>
      </c>
      <c r="T893" s="95"/>
      <c r="U893" s="95" t="str">
        <f t="shared" si="90"/>
        <v/>
      </c>
      <c r="V893" s="95">
        <v>0</v>
      </c>
      <c r="W893" s="95"/>
      <c r="X893" s="95">
        <v>0</v>
      </c>
      <c r="Y893" s="95">
        <v>0</v>
      </c>
      <c r="Z893" s="95"/>
      <c r="AA893" s="95" t="str">
        <f t="shared" si="88"/>
        <v>CEC</v>
      </c>
    </row>
    <row r="894" spans="1:27" x14ac:dyDescent="0.2">
      <c r="A894" s="19">
        <f t="shared" si="85"/>
        <v>1</v>
      </c>
      <c r="B894" s="95">
        <f t="shared" si="86"/>
        <v>890</v>
      </c>
      <c r="C894" s="95" t="s">
        <v>12348</v>
      </c>
      <c r="D894" s="28" t="s">
        <v>12351</v>
      </c>
      <c r="E894" s="95" t="s">
        <v>2727</v>
      </c>
      <c r="F894" s="182">
        <v>0</v>
      </c>
      <c r="G894" s="95" t="s">
        <v>187</v>
      </c>
      <c r="H894" s="199">
        <f>VLOOKUP(G894,BARRAS!$C$5:$E$553,2,0)</f>
        <v>2079997080132</v>
      </c>
      <c r="I894" s="95">
        <v>50001</v>
      </c>
      <c r="J894" s="204">
        <v>0</v>
      </c>
      <c r="K894" s="95">
        <v>1</v>
      </c>
      <c r="L894" s="95" t="s">
        <v>12347</v>
      </c>
      <c r="M894" s="95" t="s">
        <v>12347</v>
      </c>
      <c r="N894" s="28" t="s">
        <v>12352</v>
      </c>
      <c r="O894" s="95"/>
      <c r="P894" s="95"/>
      <c r="Q894" s="95"/>
      <c r="R894" s="95"/>
      <c r="S894" s="95">
        <f t="shared" si="89"/>
        <v>0</v>
      </c>
      <c r="T894" s="95"/>
      <c r="U894" s="95" t="str">
        <f t="shared" si="90"/>
        <v/>
      </c>
      <c r="V894" s="95"/>
      <c r="W894" s="95"/>
      <c r="X894" s="95"/>
      <c r="Y894" s="95"/>
      <c r="Z894" s="95"/>
      <c r="AA894" s="95">
        <f t="shared" si="88"/>
        <v>0</v>
      </c>
    </row>
    <row r="895" spans="1:27" x14ac:dyDescent="0.2">
      <c r="A895" s="19">
        <f t="shared" si="85"/>
        <v>1</v>
      </c>
      <c r="B895" s="95">
        <f t="shared" si="86"/>
        <v>891</v>
      </c>
      <c r="C895" s="194" t="s">
        <v>11773</v>
      </c>
      <c r="D895" s="213" t="s">
        <v>1304</v>
      </c>
      <c r="E895" s="194" t="s">
        <v>188</v>
      </c>
      <c r="F895" s="182">
        <v>1</v>
      </c>
      <c r="G895" s="95" t="s">
        <v>187</v>
      </c>
      <c r="H895" s="199">
        <f>VLOOKUP(G895,BARRAS!$C$5:$E$553,2,0)</f>
        <v>2079997080132</v>
      </c>
      <c r="I895" s="95">
        <v>0</v>
      </c>
      <c r="J895" s="204">
        <v>0</v>
      </c>
      <c r="K895" s="95">
        <v>0</v>
      </c>
      <c r="L895" s="95" t="s">
        <v>492</v>
      </c>
      <c r="M895" s="95" t="s">
        <v>492</v>
      </c>
      <c r="N895" s="95" t="s">
        <v>12352</v>
      </c>
      <c r="O895" s="95"/>
      <c r="P895" s="95"/>
      <c r="Q895" s="95"/>
      <c r="R895" s="95" t="str">
        <f>IF(L895="R",VLOOKUP(G895,BARRAS!$C$5:$E$233,3,0),IF(L895="L",VLOOKUP(G895,BARRAS!$C$5:$E$233,3,0),""))</f>
        <v/>
      </c>
      <c r="S895" s="95">
        <f t="shared" si="89"/>
        <v>0</v>
      </c>
      <c r="T895" s="95"/>
      <c r="U895" s="95" t="str">
        <f t="shared" si="90"/>
        <v/>
      </c>
      <c r="V895" s="95"/>
      <c r="W895" s="95"/>
      <c r="X895" s="95"/>
      <c r="Y895" s="95"/>
      <c r="Z895" s="95"/>
      <c r="AA895" s="95">
        <f t="shared" si="88"/>
        <v>0</v>
      </c>
    </row>
    <row r="896" spans="1:27" x14ac:dyDescent="0.2">
      <c r="A896" s="19">
        <f t="shared" si="85"/>
        <v>1</v>
      </c>
      <c r="B896" s="95">
        <f t="shared" si="86"/>
        <v>892</v>
      </c>
      <c r="C896" s="95" t="s">
        <v>2726</v>
      </c>
      <c r="D896" s="28" t="s">
        <v>12351</v>
      </c>
      <c r="E896" s="95" t="s">
        <v>2727</v>
      </c>
      <c r="F896" s="182">
        <v>1</v>
      </c>
      <c r="G896" s="95" t="s">
        <v>624</v>
      </c>
      <c r="H896" s="199">
        <f>VLOOKUP(G896,BARRAS!$C$5:$E$553,2,0)</f>
        <v>2079997080662</v>
      </c>
      <c r="I896" s="95">
        <v>1761</v>
      </c>
      <c r="J896" s="204">
        <v>0</v>
      </c>
      <c r="K896" s="95">
        <v>0</v>
      </c>
      <c r="L896" s="95" t="s">
        <v>12347</v>
      </c>
      <c r="M896" s="95" t="s">
        <v>12347</v>
      </c>
      <c r="N896" s="28" t="s">
        <v>9972</v>
      </c>
      <c r="O896" s="28"/>
      <c r="P896" s="95"/>
      <c r="Q896" s="95"/>
      <c r="R896" s="95"/>
      <c r="S896" s="95">
        <f t="shared" si="89"/>
        <v>0</v>
      </c>
      <c r="T896" s="95"/>
      <c r="U896" s="95" t="str">
        <f t="shared" si="90"/>
        <v/>
      </c>
      <c r="V896" s="95"/>
      <c r="W896" s="95"/>
      <c r="X896" s="95"/>
      <c r="Y896" s="95"/>
      <c r="Z896" s="95"/>
      <c r="AA896" s="95">
        <f t="shared" si="88"/>
        <v>0</v>
      </c>
    </row>
    <row r="897" spans="1:27" x14ac:dyDescent="0.2">
      <c r="A897" s="19">
        <f t="shared" si="85"/>
        <v>1</v>
      </c>
      <c r="B897" s="95">
        <f t="shared" si="86"/>
        <v>893</v>
      </c>
      <c r="C897" s="194" t="s">
        <v>13029</v>
      </c>
      <c r="D897" s="213" t="s">
        <v>1304</v>
      </c>
      <c r="E897" s="194" t="s">
        <v>10795</v>
      </c>
      <c r="F897" s="182">
        <v>0</v>
      </c>
      <c r="G897" s="95" t="s">
        <v>624</v>
      </c>
      <c r="H897" s="199">
        <f>VLOOKUP(G897,BARRAS!$C$5:$E$553,2,0)</f>
        <v>2079997080662</v>
      </c>
      <c r="I897" s="95">
        <v>0</v>
      </c>
      <c r="J897" s="204">
        <v>0</v>
      </c>
      <c r="K897" s="95">
        <v>1</v>
      </c>
      <c r="L897" s="95" t="s">
        <v>492</v>
      </c>
      <c r="M897" s="95" t="s">
        <v>492</v>
      </c>
      <c r="N897" s="95" t="s">
        <v>12352</v>
      </c>
      <c r="O897" s="95"/>
      <c r="P897" s="95"/>
      <c r="Q897" s="95"/>
      <c r="R897" s="95" t="str">
        <f>IF(L897="R",VLOOKUP(G897,BARRAS!$C$5:$E$233,3,0),IF(L897="L",VLOOKUP(G897,BARRAS!$C$5:$E$233,3,0),""))</f>
        <v/>
      </c>
      <c r="S897" s="95">
        <f t="shared" si="89"/>
        <v>0</v>
      </c>
      <c r="T897" s="95"/>
      <c r="U897" s="95" t="str">
        <f t="shared" si="90"/>
        <v/>
      </c>
      <c r="V897" s="95"/>
      <c r="W897" s="95"/>
      <c r="X897" s="95"/>
      <c r="Y897" s="95"/>
      <c r="Z897" s="95"/>
      <c r="AA897" s="95">
        <f t="shared" si="88"/>
        <v>0</v>
      </c>
    </row>
    <row r="898" spans="1:27" x14ac:dyDescent="0.2">
      <c r="A898" s="19">
        <f t="shared" si="85"/>
        <v>1</v>
      </c>
      <c r="B898" s="95">
        <f t="shared" si="86"/>
        <v>894</v>
      </c>
      <c r="C898" s="95" t="s">
        <v>12087</v>
      </c>
      <c r="D898" s="28" t="s">
        <v>543</v>
      </c>
      <c r="E898" s="95" t="s">
        <v>12088</v>
      </c>
      <c r="F898" s="182">
        <v>1</v>
      </c>
      <c r="G898" s="95" t="s">
        <v>2725</v>
      </c>
      <c r="H898" s="199">
        <f>VLOOKUP(G898,BARRAS!$C$5:$E$553,2,0)</f>
        <v>2079997030132</v>
      </c>
      <c r="I898" s="95">
        <v>0</v>
      </c>
      <c r="J898" s="204">
        <v>0</v>
      </c>
      <c r="K898" s="95">
        <v>0</v>
      </c>
      <c r="L898" s="95" t="s">
        <v>8423</v>
      </c>
      <c r="M898" s="95" t="s">
        <v>8423</v>
      </c>
      <c r="N898" s="95" t="s">
        <v>543</v>
      </c>
      <c r="O898" s="95" t="s">
        <v>9972</v>
      </c>
      <c r="P898" s="95"/>
      <c r="Q898" s="95"/>
      <c r="R898" s="95" t="str">
        <f>IF(L898="R",VLOOKUP(G898,BARRAS!$C$5:$E$233,3,0),IF(L898="L",VLOOKUP(G898,BARRAS!$C$5:$E$233,3,0),""))</f>
        <v/>
      </c>
      <c r="S898" s="95">
        <f t="shared" si="89"/>
        <v>0</v>
      </c>
      <c r="T898" s="95"/>
      <c r="U898" s="95" t="str">
        <f t="shared" si="90"/>
        <v/>
      </c>
      <c r="V898" s="95"/>
      <c r="W898" s="95"/>
      <c r="X898" s="95"/>
      <c r="Y898" s="95"/>
      <c r="Z898" s="95"/>
      <c r="AA898" s="95" t="str">
        <f t="shared" si="88"/>
        <v>CGE</v>
      </c>
    </row>
    <row r="899" spans="1:27" x14ac:dyDescent="0.2">
      <c r="A899" s="19">
        <f t="shared" si="85"/>
        <v>1</v>
      </c>
      <c r="B899" s="95">
        <f t="shared" si="86"/>
        <v>895</v>
      </c>
      <c r="C899" s="95" t="s">
        <v>11129</v>
      </c>
      <c r="D899" s="28" t="s">
        <v>8365</v>
      </c>
      <c r="E899" s="95" t="s">
        <v>11130</v>
      </c>
      <c r="F899" s="182">
        <v>1</v>
      </c>
      <c r="G899" s="95" t="s">
        <v>2725</v>
      </c>
      <c r="H899" s="199">
        <f>VLOOKUP(G899,BARRAS!$C$5:$E$553,2,0)</f>
        <v>2079997030132</v>
      </c>
      <c r="I899" s="95">
        <v>0</v>
      </c>
      <c r="J899" s="204">
        <v>0</v>
      </c>
      <c r="K899" s="95">
        <v>0</v>
      </c>
      <c r="L899" s="95" t="s">
        <v>8423</v>
      </c>
      <c r="M899" s="95" t="s">
        <v>8423</v>
      </c>
      <c r="N899" s="95" t="s">
        <v>8365</v>
      </c>
      <c r="O899" s="95" t="s">
        <v>9972</v>
      </c>
      <c r="P899" s="95"/>
      <c r="Q899" s="95" t="s">
        <v>509</v>
      </c>
      <c r="R899" s="95" t="str">
        <f>IF(L899="R",VLOOKUP(G899,BARRAS!$C$5:$E$233,3,0),IF(L899="L",VLOOKUP(G899,BARRAS!$C$5:$E$233,3,0),""))</f>
        <v/>
      </c>
      <c r="S899" s="95">
        <f t="shared" si="89"/>
        <v>0</v>
      </c>
      <c r="T899" s="95"/>
      <c r="U899" s="95" t="str">
        <f t="shared" si="90"/>
        <v/>
      </c>
      <c r="V899" s="95" t="s">
        <v>1869</v>
      </c>
      <c r="W899" s="95"/>
      <c r="X899" s="95">
        <v>0</v>
      </c>
      <c r="Y899" s="95">
        <v>0</v>
      </c>
      <c r="Z899" s="95"/>
      <c r="AA899" s="95" t="str">
        <f t="shared" si="88"/>
        <v>CGE</v>
      </c>
    </row>
    <row r="900" spans="1:27" x14ac:dyDescent="0.2">
      <c r="A900" s="19">
        <f t="shared" si="85"/>
        <v>1</v>
      </c>
      <c r="B900" s="95">
        <f t="shared" si="86"/>
        <v>896</v>
      </c>
      <c r="C900" s="95" t="s">
        <v>12098</v>
      </c>
      <c r="D900" s="28" t="s">
        <v>8365</v>
      </c>
      <c r="E900" s="95" t="s">
        <v>12099</v>
      </c>
      <c r="F900" s="182">
        <v>1</v>
      </c>
      <c r="G900" s="95" t="s">
        <v>2725</v>
      </c>
      <c r="H900" s="199">
        <f>VLOOKUP(G900,BARRAS!$C$5:$E$553,2,0)</f>
        <v>2079997030132</v>
      </c>
      <c r="I900" s="95">
        <v>0</v>
      </c>
      <c r="J900" s="204">
        <v>0</v>
      </c>
      <c r="K900" s="95">
        <v>0</v>
      </c>
      <c r="L900" s="95" t="s">
        <v>8423</v>
      </c>
      <c r="M900" s="95" t="s">
        <v>8423</v>
      </c>
      <c r="N900" s="95" t="s">
        <v>8365</v>
      </c>
      <c r="O900" s="95" t="s">
        <v>9972</v>
      </c>
      <c r="P900" s="95"/>
      <c r="Q900" s="95"/>
      <c r="R900" s="95" t="str">
        <f>IF(L900="R",VLOOKUP(G900,BARRAS!$C$5:$E$233,3,0),IF(L900="L",VLOOKUP(G900,BARRAS!$C$5:$E$233,3,0),""))</f>
        <v/>
      </c>
      <c r="S900" s="95">
        <f t="shared" si="89"/>
        <v>0</v>
      </c>
      <c r="T900" s="95"/>
      <c r="U900" s="95" t="str">
        <f t="shared" si="90"/>
        <v/>
      </c>
      <c r="V900" s="95"/>
      <c r="W900" s="95"/>
      <c r="X900" s="95"/>
      <c r="Y900" s="95"/>
      <c r="Z900" s="95"/>
      <c r="AA900" s="95" t="str">
        <f t="shared" si="88"/>
        <v>CGE</v>
      </c>
    </row>
    <row r="901" spans="1:27" x14ac:dyDescent="0.2">
      <c r="A901" s="19">
        <f t="shared" ref="A901:A964" si="93">+COUNTIF($C:$C,C901)</f>
        <v>1</v>
      </c>
      <c r="B901" s="95">
        <f t="shared" si="86"/>
        <v>897</v>
      </c>
      <c r="C901" s="95" t="s">
        <v>11131</v>
      </c>
      <c r="D901" s="28" t="s">
        <v>8808</v>
      </c>
      <c r="E901" s="95" t="s">
        <v>9049</v>
      </c>
      <c r="F901" s="182">
        <v>1</v>
      </c>
      <c r="G901" s="95" t="s">
        <v>2725</v>
      </c>
      <c r="H901" s="199">
        <f>VLOOKUP(G901,BARRAS!$C$5:$E$553,2,0)</f>
        <v>2079997030132</v>
      </c>
      <c r="I901" s="95">
        <v>0</v>
      </c>
      <c r="J901" s="204">
        <v>0</v>
      </c>
      <c r="K901" s="95">
        <v>0</v>
      </c>
      <c r="L901" s="95" t="s">
        <v>8423</v>
      </c>
      <c r="M901" s="95" t="s">
        <v>8423</v>
      </c>
      <c r="N901" s="95" t="s">
        <v>8808</v>
      </c>
      <c r="O901" s="95" t="s">
        <v>9972</v>
      </c>
      <c r="P901" s="95"/>
      <c r="Q901" s="95" t="s">
        <v>509</v>
      </c>
      <c r="R901" s="95" t="str">
        <f>IF(L901="R",VLOOKUP(G901,BARRAS!$C$5:$E$233,3,0),IF(L901="L",VLOOKUP(G901,BARRAS!$C$5:$E$233,3,0),""))</f>
        <v/>
      </c>
      <c r="S901" s="95">
        <f t="shared" si="89"/>
        <v>0</v>
      </c>
      <c r="T901" s="95"/>
      <c r="U901" s="95" t="str">
        <f t="shared" si="90"/>
        <v/>
      </c>
      <c r="V901" s="95" t="s">
        <v>1869</v>
      </c>
      <c r="W901" s="95"/>
      <c r="X901" s="95">
        <v>0</v>
      </c>
      <c r="Y901" s="95">
        <v>0</v>
      </c>
      <c r="Z901" s="95"/>
      <c r="AA901" s="95" t="str">
        <f t="shared" si="88"/>
        <v>CGE</v>
      </c>
    </row>
    <row r="902" spans="1:27" x14ac:dyDescent="0.2">
      <c r="A902" s="19">
        <f t="shared" si="93"/>
        <v>1</v>
      </c>
      <c r="B902" s="95">
        <f t="shared" si="86"/>
        <v>898</v>
      </c>
      <c r="C902" s="95" t="s">
        <v>11394</v>
      </c>
      <c r="D902" s="28" t="s">
        <v>9080</v>
      </c>
      <c r="E902" s="95" t="s">
        <v>11393</v>
      </c>
      <c r="F902" s="182">
        <v>1</v>
      </c>
      <c r="G902" s="95" t="s">
        <v>2725</v>
      </c>
      <c r="H902" s="199">
        <f>VLOOKUP(G902,BARRAS!$C$5:$E$553,2,0)</f>
        <v>2079997030132</v>
      </c>
      <c r="I902" s="95">
        <v>0</v>
      </c>
      <c r="J902" s="204">
        <v>0</v>
      </c>
      <c r="K902" s="95">
        <v>0</v>
      </c>
      <c r="L902" s="95" t="s">
        <v>8423</v>
      </c>
      <c r="M902" s="95" t="s">
        <v>8423</v>
      </c>
      <c r="N902" s="95" t="s">
        <v>9080</v>
      </c>
      <c r="O902" s="95" t="s">
        <v>9972</v>
      </c>
      <c r="P902" s="95"/>
      <c r="Q902" s="95" t="s">
        <v>509</v>
      </c>
      <c r="R902" s="95" t="str">
        <f>IF(L902="R",VLOOKUP(G902,BARRAS!$C$5:$E$233,3,0),IF(L902="L",VLOOKUP(G902,BARRAS!$C$5:$E$233,3,0),""))</f>
        <v/>
      </c>
      <c r="S902" s="95">
        <f t="shared" si="89"/>
        <v>0</v>
      </c>
      <c r="T902" s="95"/>
      <c r="U902" s="95" t="str">
        <f t="shared" si="90"/>
        <v/>
      </c>
      <c r="V902" s="95"/>
      <c r="W902" s="95"/>
      <c r="X902" s="95">
        <v>0</v>
      </c>
      <c r="Y902" s="95">
        <v>0</v>
      </c>
      <c r="Z902" s="95"/>
      <c r="AA902" s="95" t="str">
        <f t="shared" si="88"/>
        <v>CGE</v>
      </c>
    </row>
    <row r="903" spans="1:27" x14ac:dyDescent="0.2">
      <c r="A903" s="19">
        <f t="shared" si="93"/>
        <v>1</v>
      </c>
      <c r="B903" s="95">
        <f t="shared" si="86"/>
        <v>899</v>
      </c>
      <c r="C903" s="95" t="s">
        <v>12678</v>
      </c>
      <c r="D903" s="28" t="s">
        <v>8365</v>
      </c>
      <c r="E903" s="95" t="s">
        <v>12253</v>
      </c>
      <c r="F903" s="182">
        <v>1</v>
      </c>
      <c r="G903" s="95" t="s">
        <v>2725</v>
      </c>
      <c r="H903" s="199">
        <f>VLOOKUP(G903,BARRAS!$C$5:$E$553,2,0)</f>
        <v>2079997030132</v>
      </c>
      <c r="I903" s="95">
        <v>0</v>
      </c>
      <c r="J903" s="204">
        <v>0</v>
      </c>
      <c r="K903" s="95">
        <v>0</v>
      </c>
      <c r="L903" s="95" t="s">
        <v>8423</v>
      </c>
      <c r="M903" s="95" t="s">
        <v>8423</v>
      </c>
      <c r="N903" s="95" t="s">
        <v>8365</v>
      </c>
      <c r="O903" s="95" t="s">
        <v>9972</v>
      </c>
      <c r="P903" s="95"/>
      <c r="Q903" s="95"/>
      <c r="R903" s="95" t="str">
        <f>IF(L903="R",VLOOKUP(G903,BARRAS!$C$5:$E$233,3,0),IF(L903="L",VLOOKUP(G903,BARRAS!$C$5:$E$233,3,0),""))</f>
        <v/>
      </c>
      <c r="S903" s="95">
        <f t="shared" si="89"/>
        <v>0</v>
      </c>
      <c r="T903" s="95"/>
      <c r="U903" s="95" t="str">
        <f t="shared" si="90"/>
        <v/>
      </c>
      <c r="V903" s="95"/>
      <c r="W903" s="95"/>
      <c r="X903" s="95"/>
      <c r="Y903" s="95"/>
      <c r="Z903" s="95"/>
      <c r="AA903" s="95" t="str">
        <f t="shared" si="88"/>
        <v>CGE</v>
      </c>
    </row>
    <row r="904" spans="1:27" x14ac:dyDescent="0.2">
      <c r="A904" s="19">
        <f t="shared" si="93"/>
        <v>1</v>
      </c>
      <c r="B904" s="95">
        <f t="shared" si="86"/>
        <v>900</v>
      </c>
      <c r="C904" s="95" t="s">
        <v>12154</v>
      </c>
      <c r="D904" s="28" t="s">
        <v>8365</v>
      </c>
      <c r="E904" s="95" t="s">
        <v>12187</v>
      </c>
      <c r="F904" s="182">
        <v>1</v>
      </c>
      <c r="G904" s="95" t="s">
        <v>2725</v>
      </c>
      <c r="H904" s="199">
        <f>VLOOKUP(G904,BARRAS!$C$5:$E$553,2,0)</f>
        <v>2079997030132</v>
      </c>
      <c r="I904" s="95">
        <v>0</v>
      </c>
      <c r="J904" s="204">
        <v>0</v>
      </c>
      <c r="K904" s="95">
        <v>0</v>
      </c>
      <c r="L904" s="95" t="s">
        <v>8423</v>
      </c>
      <c r="M904" s="95" t="s">
        <v>8423</v>
      </c>
      <c r="N904" s="95" t="s">
        <v>8365</v>
      </c>
      <c r="O904" s="95" t="s">
        <v>9972</v>
      </c>
      <c r="P904" s="95"/>
      <c r="Q904" s="95"/>
      <c r="R904" s="95" t="str">
        <f>IF(L904="R",VLOOKUP(G904,BARRAS!$C$5:$E$233,3,0),IF(L904="L",VLOOKUP(G904,BARRAS!$C$5:$E$233,3,0),""))</f>
        <v/>
      </c>
      <c r="S904" s="95">
        <f t="shared" si="89"/>
        <v>0</v>
      </c>
      <c r="T904" s="95"/>
      <c r="U904" s="95" t="str">
        <f t="shared" si="90"/>
        <v/>
      </c>
      <c r="V904" s="95"/>
      <c r="W904" s="95"/>
      <c r="X904" s="95"/>
      <c r="Y904" s="95"/>
      <c r="Z904" s="95"/>
      <c r="AA904" s="95" t="str">
        <f t="shared" si="88"/>
        <v>CGE</v>
      </c>
    </row>
    <row r="905" spans="1:27" x14ac:dyDescent="0.2">
      <c r="A905" s="19">
        <f t="shared" si="93"/>
        <v>1</v>
      </c>
      <c r="B905" s="95">
        <f t="shared" ref="B905:B968" si="94">B904+1</f>
        <v>901</v>
      </c>
      <c r="C905" s="95" t="s">
        <v>11134</v>
      </c>
      <c r="D905" s="28" t="s">
        <v>9079</v>
      </c>
      <c r="E905" s="95" t="s">
        <v>11135</v>
      </c>
      <c r="F905" s="182">
        <v>1</v>
      </c>
      <c r="G905" s="95" t="s">
        <v>2725</v>
      </c>
      <c r="H905" s="199">
        <f>VLOOKUP(G905,BARRAS!$C$5:$E$553,2,0)</f>
        <v>2079997030132</v>
      </c>
      <c r="I905" s="95">
        <v>0</v>
      </c>
      <c r="J905" s="204">
        <v>0</v>
      </c>
      <c r="K905" s="95">
        <v>0</v>
      </c>
      <c r="L905" s="95" t="s">
        <v>8423</v>
      </c>
      <c r="M905" s="95" t="s">
        <v>8423</v>
      </c>
      <c r="N905" s="95" t="s">
        <v>9079</v>
      </c>
      <c r="O905" s="95" t="s">
        <v>9972</v>
      </c>
      <c r="P905" s="95"/>
      <c r="Q905" s="95" t="s">
        <v>509</v>
      </c>
      <c r="R905" s="95" t="str">
        <f>IF(L905="R",VLOOKUP(G905,BARRAS!$C$5:$E$233,3,0),IF(L905="L",VLOOKUP(G905,BARRAS!$C$5:$E$233,3,0),""))</f>
        <v/>
      </c>
      <c r="S905" s="95">
        <f t="shared" si="89"/>
        <v>0</v>
      </c>
      <c r="T905" s="95"/>
      <c r="U905" s="95" t="str">
        <f t="shared" si="90"/>
        <v/>
      </c>
      <c r="V905" s="95" t="s">
        <v>1869</v>
      </c>
      <c r="W905" s="95"/>
      <c r="X905" s="95">
        <v>0</v>
      </c>
      <c r="Y905" s="95">
        <v>0</v>
      </c>
      <c r="Z905" s="95"/>
      <c r="AA905" s="95" t="str">
        <f t="shared" si="88"/>
        <v>CGE</v>
      </c>
    </row>
    <row r="906" spans="1:27" x14ac:dyDescent="0.2">
      <c r="A906" s="19">
        <f t="shared" si="93"/>
        <v>1</v>
      </c>
      <c r="B906" s="95">
        <f t="shared" si="94"/>
        <v>902</v>
      </c>
      <c r="C906" s="95" t="s">
        <v>10950</v>
      </c>
      <c r="D906" s="28" t="s">
        <v>1682</v>
      </c>
      <c r="E906" s="95" t="s">
        <v>12930</v>
      </c>
      <c r="F906" s="182">
        <v>1</v>
      </c>
      <c r="G906" s="95" t="s">
        <v>2725</v>
      </c>
      <c r="H906" s="199">
        <f>VLOOKUP(G906,BARRAS!$C$5:$E$553,2,0)</f>
        <v>2079997030132</v>
      </c>
      <c r="I906" s="95">
        <v>0</v>
      </c>
      <c r="J906" s="204">
        <v>0</v>
      </c>
      <c r="K906" s="95">
        <v>0</v>
      </c>
      <c r="L906" s="95" t="s">
        <v>8423</v>
      </c>
      <c r="M906" s="95" t="s">
        <v>8423</v>
      </c>
      <c r="N906" s="95" t="s">
        <v>1682</v>
      </c>
      <c r="O906" s="95" t="s">
        <v>9972</v>
      </c>
      <c r="P906" s="95"/>
      <c r="Q906" s="95" t="s">
        <v>509</v>
      </c>
      <c r="R906" s="95" t="str">
        <f>IF(L906="R",VLOOKUP(G906,BARRAS!$C$5:$E$233,3,0),IF(L906="L",VLOOKUP(G906,BARRAS!$C$5:$E$233,3,0),""))</f>
        <v/>
      </c>
      <c r="S906" s="95">
        <f t="shared" si="89"/>
        <v>0</v>
      </c>
      <c r="T906" s="95"/>
      <c r="U906" s="95" t="str">
        <f t="shared" si="90"/>
        <v/>
      </c>
      <c r="V906" s="95" t="s">
        <v>10897</v>
      </c>
      <c r="W906" s="95"/>
      <c r="X906" s="95">
        <v>0</v>
      </c>
      <c r="Y906" s="95">
        <v>0</v>
      </c>
      <c r="Z906" s="95"/>
      <c r="AA906" s="95" t="str">
        <f t="shared" si="88"/>
        <v>CGE</v>
      </c>
    </row>
    <row r="907" spans="1:27" x14ac:dyDescent="0.2">
      <c r="A907" s="19">
        <f t="shared" si="93"/>
        <v>1</v>
      </c>
      <c r="B907" s="95">
        <f t="shared" si="94"/>
        <v>903</v>
      </c>
      <c r="C907" s="95" t="s">
        <v>12675</v>
      </c>
      <c r="D907" s="28" t="s">
        <v>1682</v>
      </c>
      <c r="E907" s="95" t="s">
        <v>12930</v>
      </c>
      <c r="F907" s="182">
        <v>1</v>
      </c>
      <c r="G907" s="95" t="s">
        <v>2725</v>
      </c>
      <c r="H907" s="199">
        <f>VLOOKUP(G907,BARRAS!$C$5:$E$553,2,0)</f>
        <v>2079997030132</v>
      </c>
      <c r="I907" s="95">
        <v>0</v>
      </c>
      <c r="J907" s="204">
        <v>0</v>
      </c>
      <c r="K907" s="95">
        <v>0</v>
      </c>
      <c r="L907" s="95" t="s">
        <v>8423</v>
      </c>
      <c r="M907" s="95" t="s">
        <v>8423</v>
      </c>
      <c r="N907" s="95" t="s">
        <v>1682</v>
      </c>
      <c r="O907" s="95" t="s">
        <v>9972</v>
      </c>
      <c r="P907" s="95"/>
      <c r="Q907" s="95" t="s">
        <v>509</v>
      </c>
      <c r="R907" s="95" t="str">
        <f>IF(L907="R",VLOOKUP(G907,BARRAS!$C$5:$E$233,3,0),IF(L907="L",VLOOKUP(G907,BARRAS!$C$5:$E$233,3,0),""))</f>
        <v/>
      </c>
      <c r="S907" s="95">
        <f t="shared" si="89"/>
        <v>0</v>
      </c>
      <c r="T907" s="95"/>
      <c r="U907" s="95" t="str">
        <f t="shared" si="90"/>
        <v/>
      </c>
      <c r="V907" s="95" t="s">
        <v>10897</v>
      </c>
      <c r="W907" s="95"/>
      <c r="X907" s="95">
        <v>0</v>
      </c>
      <c r="Y907" s="95">
        <v>0</v>
      </c>
      <c r="Z907" s="95"/>
      <c r="AA907" s="95" t="str">
        <f t="shared" si="88"/>
        <v>CGE</v>
      </c>
    </row>
    <row r="908" spans="1:27" x14ac:dyDescent="0.2">
      <c r="A908" s="19">
        <f t="shared" si="93"/>
        <v>1</v>
      </c>
      <c r="B908" s="95">
        <f t="shared" si="94"/>
        <v>904</v>
      </c>
      <c r="C908" s="95" t="s">
        <v>12676</v>
      </c>
      <c r="D908" s="28" t="s">
        <v>1682</v>
      </c>
      <c r="E908" s="95" t="s">
        <v>12930</v>
      </c>
      <c r="F908" s="182">
        <v>1</v>
      </c>
      <c r="G908" s="95" t="s">
        <v>2725</v>
      </c>
      <c r="H908" s="199">
        <f>VLOOKUP(G908,BARRAS!$C$5:$E$553,2,0)</f>
        <v>2079997030132</v>
      </c>
      <c r="I908" s="95">
        <v>0</v>
      </c>
      <c r="J908" s="204">
        <v>0</v>
      </c>
      <c r="K908" s="95">
        <v>0</v>
      </c>
      <c r="L908" s="95" t="s">
        <v>8423</v>
      </c>
      <c r="M908" s="95" t="s">
        <v>8423</v>
      </c>
      <c r="N908" s="95" t="s">
        <v>1682</v>
      </c>
      <c r="O908" s="95" t="s">
        <v>9972</v>
      </c>
      <c r="P908" s="95"/>
      <c r="Q908" s="95" t="s">
        <v>509</v>
      </c>
      <c r="R908" s="95" t="str">
        <f>IF(L908="R",VLOOKUP(G908,BARRAS!$C$5:$E$233,3,0),IF(L908="L",VLOOKUP(G908,BARRAS!$C$5:$E$233,3,0),""))</f>
        <v/>
      </c>
      <c r="S908" s="95">
        <f t="shared" si="89"/>
        <v>0</v>
      </c>
      <c r="T908" s="95"/>
      <c r="U908" s="95" t="str">
        <f t="shared" si="90"/>
        <v/>
      </c>
      <c r="V908" s="95" t="s">
        <v>10897</v>
      </c>
      <c r="W908" s="95"/>
      <c r="X908" s="95">
        <v>0</v>
      </c>
      <c r="Y908" s="95">
        <v>0</v>
      </c>
      <c r="Z908" s="95"/>
      <c r="AA908" s="95" t="str">
        <f t="shared" si="88"/>
        <v>CGE</v>
      </c>
    </row>
    <row r="909" spans="1:27" x14ac:dyDescent="0.2">
      <c r="A909" s="19">
        <f t="shared" si="93"/>
        <v>1</v>
      </c>
      <c r="B909" s="95">
        <f t="shared" si="94"/>
        <v>905</v>
      </c>
      <c r="C909" s="95" t="s">
        <v>11395</v>
      </c>
      <c r="D909" s="28" t="s">
        <v>8365</v>
      </c>
      <c r="E909" s="95" t="s">
        <v>10131</v>
      </c>
      <c r="F909" s="182">
        <v>1</v>
      </c>
      <c r="G909" s="95" t="s">
        <v>2725</v>
      </c>
      <c r="H909" s="199">
        <f>VLOOKUP(G909,BARRAS!$C$5:$E$553,2,0)</f>
        <v>2079997030132</v>
      </c>
      <c r="I909" s="95">
        <v>0</v>
      </c>
      <c r="J909" s="204">
        <v>0</v>
      </c>
      <c r="K909" s="95">
        <v>0</v>
      </c>
      <c r="L909" s="95" t="s">
        <v>8423</v>
      </c>
      <c r="M909" s="95" t="s">
        <v>8423</v>
      </c>
      <c r="N909" s="95" t="s">
        <v>8365</v>
      </c>
      <c r="O909" s="95" t="s">
        <v>9972</v>
      </c>
      <c r="P909" s="95"/>
      <c r="Q909" s="95" t="s">
        <v>509</v>
      </c>
      <c r="R909" s="95" t="str">
        <f>IF(L909="R",VLOOKUP(G909,BARRAS!$C$5:$E$233,3,0),IF(L909="L",VLOOKUP(G909,BARRAS!$C$5:$E$233,3,0),""))</f>
        <v/>
      </c>
      <c r="S909" s="95">
        <f t="shared" si="89"/>
        <v>0</v>
      </c>
      <c r="T909" s="95"/>
      <c r="U909" s="95" t="str">
        <f t="shared" si="90"/>
        <v/>
      </c>
      <c r="V909" s="95"/>
      <c r="W909" s="95"/>
      <c r="X909" s="95">
        <v>0</v>
      </c>
      <c r="Y909" s="95">
        <v>0</v>
      </c>
      <c r="Z909" s="95"/>
      <c r="AA909" s="95" t="str">
        <f t="shared" si="88"/>
        <v>CGE</v>
      </c>
    </row>
    <row r="910" spans="1:27" x14ac:dyDescent="0.2">
      <c r="A910" s="19">
        <f t="shared" si="93"/>
        <v>1</v>
      </c>
      <c r="B910" s="95">
        <f t="shared" si="94"/>
        <v>906</v>
      </c>
      <c r="C910" s="95" t="s">
        <v>10913</v>
      </c>
      <c r="D910" s="28" t="s">
        <v>8365</v>
      </c>
      <c r="E910" s="95" t="s">
        <v>8443</v>
      </c>
      <c r="F910" s="182">
        <v>1</v>
      </c>
      <c r="G910" s="95" t="s">
        <v>2725</v>
      </c>
      <c r="H910" s="199">
        <f>VLOOKUP(G910,BARRAS!$C$5:$E$553,2,0)</f>
        <v>2079997030132</v>
      </c>
      <c r="I910" s="95">
        <v>0</v>
      </c>
      <c r="J910" s="204">
        <v>0</v>
      </c>
      <c r="K910" s="95">
        <v>0</v>
      </c>
      <c r="L910" s="95" t="s">
        <v>8423</v>
      </c>
      <c r="M910" s="95" t="s">
        <v>8423</v>
      </c>
      <c r="N910" s="95" t="s">
        <v>8365</v>
      </c>
      <c r="O910" s="95" t="s">
        <v>9972</v>
      </c>
      <c r="P910" s="95"/>
      <c r="Q910" s="95" t="s">
        <v>509</v>
      </c>
      <c r="R910" s="95" t="str">
        <f>IF(L910="R",VLOOKUP(G910,BARRAS!$C$5:$E$233,3,0),IF(L910="L",VLOOKUP(G910,BARRAS!$C$5:$E$233,3,0),""))</f>
        <v/>
      </c>
      <c r="S910" s="95">
        <f t="shared" si="89"/>
        <v>0</v>
      </c>
      <c r="T910" s="95"/>
      <c r="U910" s="95" t="str">
        <f t="shared" si="90"/>
        <v/>
      </c>
      <c r="V910" s="95" t="s">
        <v>1869</v>
      </c>
      <c r="W910" s="95"/>
      <c r="X910" s="95">
        <v>0</v>
      </c>
      <c r="Y910" s="95">
        <v>0</v>
      </c>
      <c r="Z910" s="95"/>
      <c r="AA910" s="95" t="str">
        <f t="shared" ref="AA910:AA973" si="95">IF(OR(N910="Dx",N910="No_informado"),P910,O910)</f>
        <v>CGE</v>
      </c>
    </row>
    <row r="911" spans="1:27" x14ac:dyDescent="0.2">
      <c r="A911" s="19">
        <f t="shared" si="93"/>
        <v>1</v>
      </c>
      <c r="B911" s="95">
        <f t="shared" si="94"/>
        <v>907</v>
      </c>
      <c r="C911" s="95" t="s">
        <v>12960</v>
      </c>
      <c r="D911" s="28" t="s">
        <v>8365</v>
      </c>
      <c r="E911" s="95" t="s">
        <v>12982</v>
      </c>
      <c r="F911" s="182">
        <v>1</v>
      </c>
      <c r="G911" s="95" t="s">
        <v>2725</v>
      </c>
      <c r="H911" s="199">
        <f>VLOOKUP(G911,BARRAS!$C$5:$E$553,2,0)</f>
        <v>2079997030132</v>
      </c>
      <c r="I911" s="95">
        <v>0</v>
      </c>
      <c r="J911" s="204">
        <v>0</v>
      </c>
      <c r="K911" s="95">
        <v>0</v>
      </c>
      <c r="L911" s="95" t="s">
        <v>8423</v>
      </c>
      <c r="M911" s="95" t="s">
        <v>8423</v>
      </c>
      <c r="N911" s="28" t="s">
        <v>8365</v>
      </c>
      <c r="O911" s="28" t="s">
        <v>9972</v>
      </c>
      <c r="P911" s="28"/>
      <c r="Q911" s="95"/>
      <c r="R911" s="95"/>
      <c r="S911" s="95">
        <f t="shared" si="89"/>
        <v>0</v>
      </c>
      <c r="T911" s="95"/>
      <c r="U911" s="95" t="str">
        <f t="shared" si="90"/>
        <v/>
      </c>
      <c r="V911" s="95"/>
      <c r="W911" s="95"/>
      <c r="X911" s="95"/>
      <c r="Y911" s="95"/>
      <c r="Z911" s="95"/>
      <c r="AA911" s="95" t="str">
        <f t="shared" si="95"/>
        <v>CGE</v>
      </c>
    </row>
    <row r="912" spans="1:27" x14ac:dyDescent="0.2">
      <c r="A912" s="19">
        <f t="shared" si="93"/>
        <v>1</v>
      </c>
      <c r="B912" s="95">
        <f t="shared" si="94"/>
        <v>908</v>
      </c>
      <c r="C912" s="95" t="s">
        <v>10853</v>
      </c>
      <c r="D912" s="28" t="s">
        <v>8365</v>
      </c>
      <c r="E912" s="95" t="s">
        <v>10854</v>
      </c>
      <c r="F912" s="182">
        <v>1</v>
      </c>
      <c r="G912" s="95" t="s">
        <v>2725</v>
      </c>
      <c r="H912" s="199">
        <f>VLOOKUP(G912,BARRAS!$C$5:$E$553,2,0)</f>
        <v>2079997030132</v>
      </c>
      <c r="I912" s="95">
        <v>0</v>
      </c>
      <c r="J912" s="204">
        <v>0</v>
      </c>
      <c r="K912" s="95">
        <v>0</v>
      </c>
      <c r="L912" s="95" t="s">
        <v>8423</v>
      </c>
      <c r="M912" s="95" t="s">
        <v>8423</v>
      </c>
      <c r="N912" s="28" t="s">
        <v>8365</v>
      </c>
      <c r="O912" s="95" t="s">
        <v>9972</v>
      </c>
      <c r="P912" s="95"/>
      <c r="Q912" s="95" t="s">
        <v>509</v>
      </c>
      <c r="R912" s="95" t="str">
        <f>IF(L912="R",VLOOKUP(G912,BARRAS!$C$5:$E$233,3,0),IF(L912="L",VLOOKUP(G912,BARRAS!$C$5:$E$233,3,0),""))</f>
        <v/>
      </c>
      <c r="S912" s="95">
        <f t="shared" ref="S912:S967" si="96">IF(RIGHT(LEFT(E912,6),4)="PMGD",1,IF(RIGHT(LEFT(E912,6),4)="PMG_",1,0))</f>
        <v>0</v>
      </c>
      <c r="T912" s="95"/>
      <c r="U912" s="95" t="str">
        <f t="shared" ref="U912:U967" si="97">+IF(L912="G",LEFT(RIGHT(E912,LEN(E912)-2),4),"")</f>
        <v/>
      </c>
      <c r="V912" s="95" t="s">
        <v>1869</v>
      </c>
      <c r="W912" s="95"/>
      <c r="X912" s="95">
        <v>0</v>
      </c>
      <c r="Y912" s="95">
        <v>0</v>
      </c>
      <c r="Z912" s="95"/>
      <c r="AA912" s="95" t="str">
        <f t="shared" si="95"/>
        <v>CGE</v>
      </c>
    </row>
    <row r="913" spans="1:27" x14ac:dyDescent="0.2">
      <c r="A913" s="19">
        <f t="shared" si="93"/>
        <v>1</v>
      </c>
      <c r="B913" s="95">
        <f t="shared" si="94"/>
        <v>909</v>
      </c>
      <c r="C913" s="95" t="s">
        <v>10855</v>
      </c>
      <c r="D913" s="28" t="s">
        <v>8365</v>
      </c>
      <c r="E913" s="95" t="s">
        <v>10856</v>
      </c>
      <c r="F913" s="182">
        <v>1</v>
      </c>
      <c r="G913" s="95" t="s">
        <v>2725</v>
      </c>
      <c r="H913" s="199">
        <f>VLOOKUP(G913,BARRAS!$C$5:$E$553,2,0)</f>
        <v>2079997030132</v>
      </c>
      <c r="I913" s="95">
        <v>0</v>
      </c>
      <c r="J913" s="204">
        <v>0</v>
      </c>
      <c r="K913" s="95">
        <v>0</v>
      </c>
      <c r="L913" s="95" t="s">
        <v>8423</v>
      </c>
      <c r="M913" s="95" t="s">
        <v>8423</v>
      </c>
      <c r="N913" s="95" t="s">
        <v>8365</v>
      </c>
      <c r="O913" s="95" t="s">
        <v>9972</v>
      </c>
      <c r="P913" s="95"/>
      <c r="Q913" s="95" t="s">
        <v>509</v>
      </c>
      <c r="R913" s="95" t="str">
        <f>IF(L913="R",VLOOKUP(G913,BARRAS!$C$5:$E$233,3,0),IF(L913="L",VLOOKUP(G913,BARRAS!$C$5:$E$233,3,0),""))</f>
        <v/>
      </c>
      <c r="S913" s="95">
        <f t="shared" si="96"/>
        <v>0</v>
      </c>
      <c r="T913" s="95"/>
      <c r="U913" s="95" t="str">
        <f t="shared" si="97"/>
        <v/>
      </c>
      <c r="V913" s="95" t="s">
        <v>1869</v>
      </c>
      <c r="W913" s="95"/>
      <c r="X913" s="95">
        <v>0</v>
      </c>
      <c r="Y913" s="95">
        <v>0</v>
      </c>
      <c r="Z913" s="95"/>
      <c r="AA913" s="95" t="str">
        <f t="shared" si="95"/>
        <v>CGE</v>
      </c>
    </row>
    <row r="914" spans="1:27" x14ac:dyDescent="0.2">
      <c r="A914" s="19">
        <f t="shared" si="93"/>
        <v>1</v>
      </c>
      <c r="B914" s="95">
        <f t="shared" si="94"/>
        <v>910</v>
      </c>
      <c r="C914" s="95" t="s">
        <v>11132</v>
      </c>
      <c r="D914" s="28" t="s">
        <v>8365</v>
      </c>
      <c r="E914" s="95" t="s">
        <v>11133</v>
      </c>
      <c r="F914" s="182">
        <v>1</v>
      </c>
      <c r="G914" s="95" t="s">
        <v>2725</v>
      </c>
      <c r="H914" s="199">
        <f>VLOOKUP(G914,BARRAS!$C$5:$E$553,2,0)</f>
        <v>2079997030132</v>
      </c>
      <c r="I914" s="95">
        <v>0</v>
      </c>
      <c r="J914" s="204">
        <v>0</v>
      </c>
      <c r="K914" s="95">
        <v>0</v>
      </c>
      <c r="L914" s="95" t="s">
        <v>8423</v>
      </c>
      <c r="M914" s="95" t="s">
        <v>8423</v>
      </c>
      <c r="N914" s="95" t="s">
        <v>8365</v>
      </c>
      <c r="O914" s="95" t="s">
        <v>9972</v>
      </c>
      <c r="P914" s="95"/>
      <c r="Q914" s="95" t="s">
        <v>509</v>
      </c>
      <c r="R914" s="95" t="str">
        <f>IF(L914="R",VLOOKUP(G914,BARRAS!$C$5:$E$233,3,0),IF(L914="L",VLOOKUP(G914,BARRAS!$C$5:$E$233,3,0),""))</f>
        <v/>
      </c>
      <c r="S914" s="95">
        <f t="shared" si="96"/>
        <v>0</v>
      </c>
      <c r="T914" s="95"/>
      <c r="U914" s="95" t="str">
        <f t="shared" si="97"/>
        <v/>
      </c>
      <c r="V914" s="95" t="s">
        <v>1869</v>
      </c>
      <c r="W914" s="95"/>
      <c r="X914" s="95">
        <v>0</v>
      </c>
      <c r="Y914" s="95">
        <v>0</v>
      </c>
      <c r="Z914" s="95"/>
      <c r="AA914" s="95" t="str">
        <f t="shared" si="95"/>
        <v>CGE</v>
      </c>
    </row>
    <row r="915" spans="1:27" x14ac:dyDescent="0.2">
      <c r="A915" s="19">
        <f t="shared" si="93"/>
        <v>1</v>
      </c>
      <c r="B915" s="95">
        <f t="shared" si="94"/>
        <v>911</v>
      </c>
      <c r="C915" s="95" t="s">
        <v>11544</v>
      </c>
      <c r="D915" s="28" t="s">
        <v>13087</v>
      </c>
      <c r="E915" s="95" t="s">
        <v>11545</v>
      </c>
      <c r="F915" s="182">
        <v>1</v>
      </c>
      <c r="G915" s="95" t="s">
        <v>2725</v>
      </c>
      <c r="H915" s="199">
        <f>VLOOKUP(G915,BARRAS!$C$5:$E$553,2,0)</f>
        <v>2079997030132</v>
      </c>
      <c r="I915" s="95">
        <v>0</v>
      </c>
      <c r="J915" s="204">
        <v>0</v>
      </c>
      <c r="K915" s="95">
        <v>0</v>
      </c>
      <c r="L915" s="95" t="s">
        <v>8423</v>
      </c>
      <c r="M915" s="95" t="s">
        <v>8423</v>
      </c>
      <c r="N915" s="95" t="s">
        <v>13087</v>
      </c>
      <c r="O915" s="95" t="s">
        <v>9972</v>
      </c>
      <c r="P915" s="95"/>
      <c r="Q915" s="95" t="s">
        <v>509</v>
      </c>
      <c r="R915" s="95" t="str">
        <f>IF(L915="R",VLOOKUP(G915,BARRAS!$C$5:$E$233,3,0),IF(L915="L",VLOOKUP(G915,BARRAS!$C$5:$E$233,3,0),""))</f>
        <v/>
      </c>
      <c r="S915" s="95">
        <f t="shared" si="96"/>
        <v>0</v>
      </c>
      <c r="T915" s="95"/>
      <c r="U915" s="95" t="str">
        <f t="shared" si="97"/>
        <v/>
      </c>
      <c r="V915" s="95"/>
      <c r="W915" s="95"/>
      <c r="X915" s="95"/>
      <c r="Y915" s="95">
        <v>0</v>
      </c>
      <c r="Z915" s="95"/>
      <c r="AA915" s="95" t="str">
        <f t="shared" si="95"/>
        <v>CGE</v>
      </c>
    </row>
    <row r="916" spans="1:27" x14ac:dyDescent="0.2">
      <c r="A916" s="19">
        <f t="shared" si="93"/>
        <v>1</v>
      </c>
      <c r="B916" s="95">
        <f t="shared" si="94"/>
        <v>912</v>
      </c>
      <c r="C916" s="95" t="s">
        <v>11459</v>
      </c>
      <c r="D916" s="28" t="s">
        <v>543</v>
      </c>
      <c r="E916" s="95" t="s">
        <v>11460</v>
      </c>
      <c r="F916" s="182">
        <v>1</v>
      </c>
      <c r="G916" s="95" t="s">
        <v>2725</v>
      </c>
      <c r="H916" s="199">
        <f>VLOOKUP(G916,BARRAS!$C$5:$E$553,2,0)</f>
        <v>2079997030132</v>
      </c>
      <c r="I916" s="95">
        <v>0</v>
      </c>
      <c r="J916" s="204">
        <v>0</v>
      </c>
      <c r="K916" s="95">
        <v>0</v>
      </c>
      <c r="L916" s="95" t="s">
        <v>8423</v>
      </c>
      <c r="M916" s="95" t="s">
        <v>8423</v>
      </c>
      <c r="N916" s="95" t="s">
        <v>543</v>
      </c>
      <c r="O916" s="95" t="s">
        <v>9972</v>
      </c>
      <c r="P916" s="95"/>
      <c r="Q916" s="95" t="s">
        <v>509</v>
      </c>
      <c r="R916" s="95" t="str">
        <f>IF(L916="R",VLOOKUP(G916,BARRAS!$C$5:$E$233,3,0),IF(L916="L",VLOOKUP(G916,BARRAS!$C$5:$E$233,3,0),""))</f>
        <v/>
      </c>
      <c r="S916" s="95">
        <f t="shared" si="96"/>
        <v>0</v>
      </c>
      <c r="T916" s="95"/>
      <c r="U916" s="95" t="str">
        <f t="shared" si="97"/>
        <v/>
      </c>
      <c r="V916" s="95"/>
      <c r="W916" s="95"/>
      <c r="X916" s="95">
        <v>0</v>
      </c>
      <c r="Y916" s="95">
        <v>0</v>
      </c>
      <c r="Z916" s="95"/>
      <c r="AA916" s="95" t="str">
        <f t="shared" si="95"/>
        <v>CGE</v>
      </c>
    </row>
    <row r="917" spans="1:27" x14ac:dyDescent="0.2">
      <c r="A917" s="19">
        <f t="shared" si="93"/>
        <v>1</v>
      </c>
      <c r="B917" s="95">
        <f t="shared" si="94"/>
        <v>913</v>
      </c>
      <c r="C917" s="95" t="s">
        <v>12677</v>
      </c>
      <c r="D917" s="28" t="s">
        <v>8365</v>
      </c>
      <c r="E917" s="95" t="s">
        <v>9762</v>
      </c>
      <c r="F917" s="182">
        <v>1</v>
      </c>
      <c r="G917" s="95" t="s">
        <v>2725</v>
      </c>
      <c r="H917" s="199">
        <f>VLOOKUP(G917,BARRAS!$C$5:$E$553,2,0)</f>
        <v>2079997030132</v>
      </c>
      <c r="I917" s="95">
        <v>0</v>
      </c>
      <c r="J917" s="204">
        <v>0</v>
      </c>
      <c r="K917" s="95">
        <v>0</v>
      </c>
      <c r="L917" s="95" t="s">
        <v>8423</v>
      </c>
      <c r="M917" s="95" t="s">
        <v>8423</v>
      </c>
      <c r="N917" s="95" t="s">
        <v>8365</v>
      </c>
      <c r="O917" s="95" t="s">
        <v>9972</v>
      </c>
      <c r="P917" s="95"/>
      <c r="Q917" s="95" t="s">
        <v>509</v>
      </c>
      <c r="R917" s="95" t="str">
        <f>IF(L917="R",VLOOKUP(G917,BARRAS!$C$5:$E$233,3,0),IF(L917="L",VLOOKUP(G917,BARRAS!$C$5:$E$233,3,0),""))</f>
        <v/>
      </c>
      <c r="S917" s="95">
        <f t="shared" si="96"/>
        <v>0</v>
      </c>
      <c r="T917" s="95"/>
      <c r="U917" s="95" t="str">
        <f t="shared" si="97"/>
        <v/>
      </c>
      <c r="V917" s="95"/>
      <c r="W917" s="95"/>
      <c r="X917" s="95">
        <v>0</v>
      </c>
      <c r="Y917" s="95">
        <v>0</v>
      </c>
      <c r="Z917" s="95"/>
      <c r="AA917" s="95" t="str">
        <f t="shared" si="95"/>
        <v>CGE</v>
      </c>
    </row>
    <row r="918" spans="1:27" x14ac:dyDescent="0.2">
      <c r="A918" s="19">
        <f t="shared" si="93"/>
        <v>1</v>
      </c>
      <c r="B918" s="95">
        <f t="shared" si="94"/>
        <v>914</v>
      </c>
      <c r="C918" s="95" t="s">
        <v>11616</v>
      </c>
      <c r="D918" s="28" t="s">
        <v>8365</v>
      </c>
      <c r="E918" s="95" t="s">
        <v>11617</v>
      </c>
      <c r="F918" s="182">
        <v>1</v>
      </c>
      <c r="G918" s="95" t="s">
        <v>2725</v>
      </c>
      <c r="H918" s="199">
        <f>VLOOKUP(G918,BARRAS!$C$5:$E$553,2,0)</f>
        <v>2079997030132</v>
      </c>
      <c r="I918" s="95">
        <v>0</v>
      </c>
      <c r="J918" s="204">
        <v>0</v>
      </c>
      <c r="K918" s="95">
        <v>0</v>
      </c>
      <c r="L918" s="95" t="s">
        <v>8423</v>
      </c>
      <c r="M918" s="95" t="s">
        <v>8423</v>
      </c>
      <c r="N918" s="95" t="s">
        <v>8365</v>
      </c>
      <c r="O918" s="95" t="s">
        <v>9972</v>
      </c>
      <c r="P918" s="95"/>
      <c r="Q918" s="95" t="s">
        <v>509</v>
      </c>
      <c r="R918" s="95" t="str">
        <f>IF(L918="R",VLOOKUP(G918,BARRAS!$C$5:$E$233,3,0),IF(L918="L",VLOOKUP(G918,BARRAS!$C$5:$E$233,3,0),""))</f>
        <v/>
      </c>
      <c r="S918" s="95">
        <f t="shared" si="96"/>
        <v>0</v>
      </c>
      <c r="T918" s="95"/>
      <c r="U918" s="95" t="str">
        <f t="shared" si="97"/>
        <v/>
      </c>
      <c r="V918" s="95"/>
      <c r="W918" s="95"/>
      <c r="X918" s="95"/>
      <c r="Y918" s="95">
        <v>0</v>
      </c>
      <c r="Z918" s="95"/>
      <c r="AA918" s="95" t="str">
        <f t="shared" si="95"/>
        <v>CGE</v>
      </c>
    </row>
    <row r="919" spans="1:27" x14ac:dyDescent="0.2">
      <c r="A919" s="19">
        <f t="shared" si="93"/>
        <v>1</v>
      </c>
      <c r="B919" s="95">
        <f t="shared" si="94"/>
        <v>915</v>
      </c>
      <c r="C919" s="95" t="s">
        <v>11694</v>
      </c>
      <c r="D919" s="28" t="s">
        <v>8365</v>
      </c>
      <c r="E919" s="95" t="s">
        <v>11695</v>
      </c>
      <c r="F919" s="182">
        <v>1</v>
      </c>
      <c r="G919" s="95" t="s">
        <v>2725</v>
      </c>
      <c r="H919" s="199">
        <f>VLOOKUP(G919,BARRAS!$C$5:$E$553,2,0)</f>
        <v>2079997030132</v>
      </c>
      <c r="I919" s="95">
        <v>0</v>
      </c>
      <c r="J919" s="204">
        <v>0</v>
      </c>
      <c r="K919" s="95">
        <v>0</v>
      </c>
      <c r="L919" s="95" t="s">
        <v>8423</v>
      </c>
      <c r="M919" s="95" t="s">
        <v>8423</v>
      </c>
      <c r="N919" s="95" t="s">
        <v>8365</v>
      </c>
      <c r="O919" s="95" t="s">
        <v>9972</v>
      </c>
      <c r="P919" s="95"/>
      <c r="Q919" s="95" t="s">
        <v>509</v>
      </c>
      <c r="R919" s="95" t="str">
        <f>IF(L919="R",VLOOKUP(G919,BARRAS!$C$5:$E$233,3,0),IF(L919="L",VLOOKUP(G919,BARRAS!$C$5:$E$233,3,0),""))</f>
        <v/>
      </c>
      <c r="S919" s="95">
        <f t="shared" si="96"/>
        <v>0</v>
      </c>
      <c r="T919" s="95"/>
      <c r="U919" s="95" t="str">
        <f t="shared" si="97"/>
        <v/>
      </c>
      <c r="V919" s="95"/>
      <c r="W919" s="95"/>
      <c r="X919" s="95"/>
      <c r="Y919" s="95">
        <v>0</v>
      </c>
      <c r="Z919" s="95"/>
      <c r="AA919" s="95" t="str">
        <f t="shared" si="95"/>
        <v>CGE</v>
      </c>
    </row>
    <row r="920" spans="1:27" x14ac:dyDescent="0.2">
      <c r="A920" s="19">
        <f t="shared" si="93"/>
        <v>1</v>
      </c>
      <c r="B920" s="95">
        <f t="shared" si="94"/>
        <v>916</v>
      </c>
      <c r="C920" s="95" t="s">
        <v>10918</v>
      </c>
      <c r="D920" s="28" t="s">
        <v>8365</v>
      </c>
      <c r="E920" s="95" t="s">
        <v>8444</v>
      </c>
      <c r="F920" s="182">
        <v>1</v>
      </c>
      <c r="G920" s="95" t="s">
        <v>2725</v>
      </c>
      <c r="H920" s="199">
        <f>VLOOKUP(G920,BARRAS!$C$5:$E$553,2,0)</f>
        <v>2079997030132</v>
      </c>
      <c r="I920" s="95">
        <v>0</v>
      </c>
      <c r="J920" s="204">
        <v>0</v>
      </c>
      <c r="K920" s="95">
        <v>0</v>
      </c>
      <c r="L920" s="95" t="s">
        <v>8423</v>
      </c>
      <c r="M920" s="95" t="s">
        <v>8423</v>
      </c>
      <c r="N920" s="28" t="s">
        <v>8365</v>
      </c>
      <c r="O920" s="95" t="s">
        <v>9972</v>
      </c>
      <c r="P920" s="95"/>
      <c r="Q920" s="95" t="s">
        <v>509</v>
      </c>
      <c r="R920" s="95" t="str">
        <f>IF(L920="R",VLOOKUP(G920,BARRAS!$C$5:$E$233,3,0),IF(L920="L",VLOOKUP(G920,BARRAS!$C$5:$E$233,3,0),""))</f>
        <v/>
      </c>
      <c r="S920" s="95">
        <f t="shared" si="96"/>
        <v>0</v>
      </c>
      <c r="T920" s="95"/>
      <c r="U920" s="95" t="str">
        <f t="shared" si="97"/>
        <v/>
      </c>
      <c r="V920" s="95" t="s">
        <v>1869</v>
      </c>
      <c r="W920" s="95"/>
      <c r="X920" s="95">
        <v>0</v>
      </c>
      <c r="Y920" s="95">
        <v>0</v>
      </c>
      <c r="Z920" s="95"/>
      <c r="AA920" s="95" t="str">
        <f t="shared" si="95"/>
        <v>CGE</v>
      </c>
    </row>
    <row r="921" spans="1:27" x14ac:dyDescent="0.2">
      <c r="A921" s="19">
        <f t="shared" si="93"/>
        <v>1</v>
      </c>
      <c r="B921" s="95">
        <f t="shared" si="94"/>
        <v>917</v>
      </c>
      <c r="C921" s="95" t="s">
        <v>11189</v>
      </c>
      <c r="D921" s="28" t="s">
        <v>8808</v>
      </c>
      <c r="E921" s="95" t="s">
        <v>11190</v>
      </c>
      <c r="F921" s="182">
        <v>1</v>
      </c>
      <c r="G921" s="95" t="s">
        <v>2725</v>
      </c>
      <c r="H921" s="199">
        <f>VLOOKUP(G921,BARRAS!$C$5:$E$553,2,0)</f>
        <v>2079997030132</v>
      </c>
      <c r="I921" s="95">
        <v>0</v>
      </c>
      <c r="J921" s="204">
        <v>0</v>
      </c>
      <c r="K921" s="95">
        <v>0</v>
      </c>
      <c r="L921" s="95" t="s">
        <v>8423</v>
      </c>
      <c r="M921" s="95" t="s">
        <v>8423</v>
      </c>
      <c r="N921" s="95" t="s">
        <v>8808</v>
      </c>
      <c r="O921" s="95" t="s">
        <v>9972</v>
      </c>
      <c r="P921" s="95"/>
      <c r="Q921" s="95" t="s">
        <v>509</v>
      </c>
      <c r="R921" s="95" t="str">
        <f>IF(L921="R",VLOOKUP(G921,BARRAS!$C$5:$E$233,3,0),IF(L921="L",VLOOKUP(G921,BARRAS!$C$5:$E$233,3,0),""))</f>
        <v/>
      </c>
      <c r="S921" s="95">
        <f t="shared" si="96"/>
        <v>0</v>
      </c>
      <c r="T921" s="95"/>
      <c r="U921" s="95" t="str">
        <f t="shared" si="97"/>
        <v/>
      </c>
      <c r="V921" s="95"/>
      <c r="W921" s="95"/>
      <c r="X921" s="95">
        <v>0</v>
      </c>
      <c r="Y921" s="95">
        <v>0</v>
      </c>
      <c r="Z921" s="95"/>
      <c r="AA921" s="95" t="str">
        <f t="shared" si="95"/>
        <v>CGE</v>
      </c>
    </row>
    <row r="922" spans="1:27" x14ac:dyDescent="0.2">
      <c r="A922" s="19">
        <f t="shared" si="93"/>
        <v>1</v>
      </c>
      <c r="B922" s="95">
        <f t="shared" si="94"/>
        <v>918</v>
      </c>
      <c r="C922" s="95" t="s">
        <v>12679</v>
      </c>
      <c r="D922" s="28" t="s">
        <v>8365</v>
      </c>
      <c r="E922" s="95" t="s">
        <v>12944</v>
      </c>
      <c r="F922" s="182">
        <v>1</v>
      </c>
      <c r="G922" s="95" t="s">
        <v>2725</v>
      </c>
      <c r="H922" s="199">
        <f>VLOOKUP(G922,BARRAS!$C$5:$E$553,2,0)</f>
        <v>2079997030132</v>
      </c>
      <c r="I922" s="95">
        <v>0</v>
      </c>
      <c r="J922" s="204">
        <v>0</v>
      </c>
      <c r="K922" s="95">
        <v>0</v>
      </c>
      <c r="L922" s="95" t="s">
        <v>8423</v>
      </c>
      <c r="M922" s="95" t="s">
        <v>8423</v>
      </c>
      <c r="N922" s="28" t="s">
        <v>8365</v>
      </c>
      <c r="O922" s="28" t="s">
        <v>9972</v>
      </c>
      <c r="P922" s="95"/>
      <c r="Q922" s="95"/>
      <c r="R922" s="95"/>
      <c r="S922" s="95">
        <f t="shared" si="96"/>
        <v>0</v>
      </c>
      <c r="T922" s="95"/>
      <c r="U922" s="95" t="str">
        <f t="shared" si="97"/>
        <v/>
      </c>
      <c r="V922" s="95"/>
      <c r="W922" s="95"/>
      <c r="X922" s="95"/>
      <c r="Y922" s="95"/>
      <c r="Z922" s="95"/>
      <c r="AA922" s="95" t="str">
        <f t="shared" si="95"/>
        <v>CGE</v>
      </c>
    </row>
    <row r="923" spans="1:27" x14ac:dyDescent="0.2">
      <c r="A923" s="19">
        <f t="shared" si="93"/>
        <v>1</v>
      </c>
      <c r="B923" s="95">
        <f t="shared" si="94"/>
        <v>919</v>
      </c>
      <c r="C923" s="95" t="s">
        <v>11542</v>
      </c>
      <c r="D923" s="28" t="s">
        <v>543</v>
      </c>
      <c r="E923" s="95" t="s">
        <v>11543</v>
      </c>
      <c r="F923" s="182">
        <v>1</v>
      </c>
      <c r="G923" s="95" t="s">
        <v>2725</v>
      </c>
      <c r="H923" s="199">
        <f>VLOOKUP(G923,BARRAS!$C$5:$E$553,2,0)</f>
        <v>2079997030132</v>
      </c>
      <c r="I923" s="95">
        <v>0</v>
      </c>
      <c r="J923" s="204">
        <v>0</v>
      </c>
      <c r="K923" s="95">
        <v>0</v>
      </c>
      <c r="L923" s="95" t="s">
        <v>8423</v>
      </c>
      <c r="M923" s="95" t="s">
        <v>8423</v>
      </c>
      <c r="N923" s="95" t="s">
        <v>543</v>
      </c>
      <c r="O923" s="95" t="s">
        <v>9972</v>
      </c>
      <c r="P923" s="95"/>
      <c r="Q923" s="95" t="s">
        <v>509</v>
      </c>
      <c r="R923" s="95" t="str">
        <f>IF(L923="R",VLOOKUP(G923,BARRAS!$C$5:$E$233,3,0),IF(L923="L",VLOOKUP(G923,BARRAS!$C$5:$E$233,3,0),""))</f>
        <v/>
      </c>
      <c r="S923" s="95">
        <f t="shared" si="96"/>
        <v>0</v>
      </c>
      <c r="T923" s="95"/>
      <c r="U923" s="95" t="str">
        <f t="shared" si="97"/>
        <v/>
      </c>
      <c r="V923" s="95"/>
      <c r="W923" s="95"/>
      <c r="X923" s="95"/>
      <c r="Y923" s="95">
        <v>0</v>
      </c>
      <c r="Z923" s="95"/>
      <c r="AA923" s="95" t="str">
        <f t="shared" si="95"/>
        <v>CGE</v>
      </c>
    </row>
    <row r="924" spans="1:27" x14ac:dyDescent="0.2">
      <c r="A924" s="19">
        <f t="shared" si="93"/>
        <v>1</v>
      </c>
      <c r="B924" s="95">
        <f t="shared" si="94"/>
        <v>920</v>
      </c>
      <c r="C924" s="95" t="s">
        <v>11081</v>
      </c>
      <c r="D924" s="28" t="s">
        <v>543</v>
      </c>
      <c r="E924" s="95" t="s">
        <v>8831</v>
      </c>
      <c r="F924" s="182">
        <v>1</v>
      </c>
      <c r="G924" s="95" t="s">
        <v>2725</v>
      </c>
      <c r="H924" s="199">
        <f>VLOOKUP(G924,BARRAS!$C$5:$E$553,2,0)</f>
        <v>2079997030132</v>
      </c>
      <c r="I924" s="95">
        <v>0</v>
      </c>
      <c r="J924" s="204">
        <v>0</v>
      </c>
      <c r="K924" s="95">
        <v>0</v>
      </c>
      <c r="L924" s="95" t="s">
        <v>8423</v>
      </c>
      <c r="M924" s="95" t="s">
        <v>8423</v>
      </c>
      <c r="N924" s="95" t="s">
        <v>543</v>
      </c>
      <c r="O924" s="95" t="s">
        <v>9972</v>
      </c>
      <c r="P924" s="95"/>
      <c r="Q924" s="95" t="s">
        <v>509</v>
      </c>
      <c r="R924" s="95" t="str">
        <f>IF(L924="R",VLOOKUP(G924,BARRAS!$C$5:$E$233,3,0),IF(L924="L",VLOOKUP(G924,BARRAS!$C$5:$E$233,3,0),""))</f>
        <v/>
      </c>
      <c r="S924" s="95">
        <f t="shared" si="96"/>
        <v>0</v>
      </c>
      <c r="T924" s="95"/>
      <c r="U924" s="95" t="str">
        <f t="shared" si="97"/>
        <v/>
      </c>
      <c r="V924" s="95" t="s">
        <v>1869</v>
      </c>
      <c r="W924" s="95"/>
      <c r="X924" s="95">
        <v>0</v>
      </c>
      <c r="Y924" s="95">
        <v>0</v>
      </c>
      <c r="Z924" s="95"/>
      <c r="AA924" s="95" t="str">
        <f t="shared" si="95"/>
        <v>CGE</v>
      </c>
    </row>
    <row r="925" spans="1:27" x14ac:dyDescent="0.2">
      <c r="A925" s="19">
        <f t="shared" si="93"/>
        <v>1</v>
      </c>
      <c r="B925" s="95">
        <f t="shared" si="94"/>
        <v>921</v>
      </c>
      <c r="C925" s="95" t="s">
        <v>13539</v>
      </c>
      <c r="D925" s="28" t="s">
        <v>543</v>
      </c>
      <c r="E925" s="28" t="s">
        <v>13542</v>
      </c>
      <c r="F925" s="182">
        <v>1</v>
      </c>
      <c r="G925" s="95" t="s">
        <v>2725</v>
      </c>
      <c r="H925" s="199">
        <f>VLOOKUP(G925,BARRAS!$C$5:$E$553,2,0)</f>
        <v>2079997030132</v>
      </c>
      <c r="I925" s="95">
        <v>0</v>
      </c>
      <c r="J925" s="204">
        <v>0</v>
      </c>
      <c r="K925" s="95">
        <v>0</v>
      </c>
      <c r="L925" s="95" t="s">
        <v>8423</v>
      </c>
      <c r="M925" s="95" t="s">
        <v>8423</v>
      </c>
      <c r="N925" s="95" t="s">
        <v>543</v>
      </c>
      <c r="O925" s="95" t="s">
        <v>9972</v>
      </c>
      <c r="P925" s="95"/>
      <c r="Q925" s="95"/>
      <c r="R925" s="95"/>
      <c r="S925" s="95">
        <f t="shared" si="96"/>
        <v>0</v>
      </c>
      <c r="T925" s="95"/>
      <c r="U925" s="95" t="str">
        <f t="shared" si="97"/>
        <v/>
      </c>
      <c r="V925" s="95"/>
      <c r="W925" s="95"/>
      <c r="X925" s="95"/>
      <c r="Y925" s="95"/>
      <c r="Z925" s="95"/>
      <c r="AA925" s="95" t="str">
        <f t="shared" si="95"/>
        <v>CGE</v>
      </c>
    </row>
    <row r="926" spans="1:27" x14ac:dyDescent="0.2">
      <c r="A926" s="19">
        <f t="shared" si="93"/>
        <v>1</v>
      </c>
      <c r="B926" s="95">
        <f t="shared" si="94"/>
        <v>922</v>
      </c>
      <c r="C926" s="95" t="s">
        <v>13540</v>
      </c>
      <c r="D926" s="28" t="s">
        <v>543</v>
      </c>
      <c r="E926" s="28" t="s">
        <v>13542</v>
      </c>
      <c r="F926" s="182">
        <v>1</v>
      </c>
      <c r="G926" s="95" t="s">
        <v>2725</v>
      </c>
      <c r="H926" s="199">
        <f>VLOOKUP(G926,BARRAS!$C$5:$E$553,2,0)</f>
        <v>2079997030132</v>
      </c>
      <c r="I926" s="95">
        <v>0</v>
      </c>
      <c r="J926" s="204">
        <v>0</v>
      </c>
      <c r="K926" s="95">
        <v>0</v>
      </c>
      <c r="L926" s="95" t="s">
        <v>8423</v>
      </c>
      <c r="M926" s="95" t="s">
        <v>8423</v>
      </c>
      <c r="N926" s="95" t="s">
        <v>543</v>
      </c>
      <c r="O926" s="95" t="s">
        <v>9972</v>
      </c>
      <c r="P926" s="95"/>
      <c r="Q926" s="95"/>
      <c r="R926" s="95"/>
      <c r="S926" s="95">
        <f t="shared" si="96"/>
        <v>0</v>
      </c>
      <c r="T926" s="95"/>
      <c r="U926" s="95" t="str">
        <f t="shared" si="97"/>
        <v/>
      </c>
      <c r="V926" s="95"/>
      <c r="W926" s="95"/>
      <c r="X926" s="95"/>
      <c r="Y926" s="95"/>
      <c r="Z926" s="95"/>
      <c r="AA926" s="95" t="str">
        <f t="shared" si="95"/>
        <v>CGE</v>
      </c>
    </row>
    <row r="927" spans="1:27" x14ac:dyDescent="0.2">
      <c r="A927" s="19">
        <f t="shared" si="93"/>
        <v>1</v>
      </c>
      <c r="B927" s="95">
        <f t="shared" si="94"/>
        <v>923</v>
      </c>
      <c r="C927" s="95" t="s">
        <v>13541</v>
      </c>
      <c r="D927" s="28" t="s">
        <v>543</v>
      </c>
      <c r="E927" s="28" t="s">
        <v>13542</v>
      </c>
      <c r="F927" s="182">
        <v>1</v>
      </c>
      <c r="G927" s="95" t="s">
        <v>2725</v>
      </c>
      <c r="H927" s="199">
        <f>VLOOKUP(G927,BARRAS!$C$5:$E$553,2,0)</f>
        <v>2079997030132</v>
      </c>
      <c r="I927" s="95">
        <v>0</v>
      </c>
      <c r="J927" s="204">
        <v>0</v>
      </c>
      <c r="K927" s="95">
        <v>0</v>
      </c>
      <c r="L927" s="95" t="s">
        <v>8423</v>
      </c>
      <c r="M927" s="95" t="s">
        <v>8423</v>
      </c>
      <c r="N927" s="95" t="s">
        <v>543</v>
      </c>
      <c r="O927" s="95" t="s">
        <v>9972</v>
      </c>
      <c r="P927" s="95"/>
      <c r="Q927" s="95"/>
      <c r="R927" s="95"/>
      <c r="S927" s="95">
        <f t="shared" si="96"/>
        <v>0</v>
      </c>
      <c r="T927" s="95"/>
      <c r="U927" s="95" t="str">
        <f t="shared" si="97"/>
        <v/>
      </c>
      <c r="V927" s="95"/>
      <c r="W927" s="95"/>
      <c r="X927" s="95"/>
      <c r="Y927" s="95"/>
      <c r="Z927" s="95"/>
      <c r="AA927" s="95" t="str">
        <f t="shared" si="95"/>
        <v>CGE</v>
      </c>
    </row>
    <row r="928" spans="1:27" x14ac:dyDescent="0.2">
      <c r="A928" s="19">
        <f t="shared" si="93"/>
        <v>1</v>
      </c>
      <c r="B928" s="95">
        <f t="shared" si="94"/>
        <v>924</v>
      </c>
      <c r="C928" s="95" t="s">
        <v>13831</v>
      </c>
      <c r="D928" s="28" t="s">
        <v>8365</v>
      </c>
      <c r="E928" s="28" t="s">
        <v>13832</v>
      </c>
      <c r="F928" s="182">
        <v>1</v>
      </c>
      <c r="G928" s="95" t="s">
        <v>2725</v>
      </c>
      <c r="H928" s="199">
        <f>VLOOKUP(G928,BARRAS!$C$5:$E$553,2,0)</f>
        <v>2079997030132</v>
      </c>
      <c r="I928" s="95">
        <v>0</v>
      </c>
      <c r="J928" s="204">
        <v>0</v>
      </c>
      <c r="K928" s="95">
        <v>0</v>
      </c>
      <c r="L928" s="95" t="s">
        <v>8423</v>
      </c>
      <c r="M928" s="95" t="s">
        <v>8423</v>
      </c>
      <c r="N928" s="95" t="s">
        <v>8365</v>
      </c>
      <c r="O928" s="95" t="s">
        <v>9972</v>
      </c>
      <c r="P928" s="95"/>
      <c r="Q928" s="95"/>
      <c r="R928" s="95"/>
      <c r="S928" s="95">
        <f t="shared" si="96"/>
        <v>0</v>
      </c>
      <c r="T928" s="95"/>
      <c r="U928" s="95" t="str">
        <f t="shared" si="97"/>
        <v/>
      </c>
      <c r="V928" s="95"/>
      <c r="W928" s="95"/>
      <c r="X928" s="95"/>
      <c r="Y928" s="95"/>
      <c r="Z928" s="95"/>
      <c r="AA928" s="95" t="str">
        <f t="shared" si="95"/>
        <v>CGE</v>
      </c>
    </row>
    <row r="929" spans="1:27" x14ac:dyDescent="0.2">
      <c r="A929" s="19">
        <f t="shared" si="93"/>
        <v>1</v>
      </c>
      <c r="B929" s="95">
        <f t="shared" si="94"/>
        <v>925</v>
      </c>
      <c r="C929" s="95" t="s">
        <v>14111</v>
      </c>
      <c r="D929" s="28" t="s">
        <v>9294</v>
      </c>
      <c r="E929" s="28" t="s">
        <v>14112</v>
      </c>
      <c r="F929" s="182">
        <v>1</v>
      </c>
      <c r="G929" s="95" t="s">
        <v>2725</v>
      </c>
      <c r="H929" s="199">
        <f>VLOOKUP(G929,BARRAS!$C$5:$E$553,2,0)</f>
        <v>2079997030132</v>
      </c>
      <c r="I929" s="95">
        <v>0</v>
      </c>
      <c r="J929" s="204">
        <v>0</v>
      </c>
      <c r="K929" s="95">
        <v>0</v>
      </c>
      <c r="L929" s="95" t="s">
        <v>8423</v>
      </c>
      <c r="M929" s="95" t="s">
        <v>8423</v>
      </c>
      <c r="N929" s="28" t="s">
        <v>9294</v>
      </c>
      <c r="O929" s="95" t="s">
        <v>9972</v>
      </c>
      <c r="P929" s="95"/>
      <c r="Q929" s="95"/>
      <c r="R929" s="95"/>
      <c r="S929" s="95">
        <f t="shared" si="96"/>
        <v>0</v>
      </c>
      <c r="T929" s="95"/>
      <c r="U929" s="95" t="str">
        <f t="shared" si="97"/>
        <v/>
      </c>
      <c r="V929" s="95"/>
      <c r="W929" s="95"/>
      <c r="X929" s="95"/>
      <c r="Y929" s="95"/>
      <c r="Z929" s="95"/>
      <c r="AA929" s="95" t="str">
        <f t="shared" si="95"/>
        <v>CGE</v>
      </c>
    </row>
    <row r="930" spans="1:27" x14ac:dyDescent="0.2">
      <c r="A930" s="19">
        <f t="shared" si="93"/>
        <v>1</v>
      </c>
      <c r="B930" s="95">
        <f t="shared" si="94"/>
        <v>926</v>
      </c>
      <c r="C930" s="95" t="s">
        <v>14226</v>
      </c>
      <c r="D930" s="28" t="s">
        <v>9589</v>
      </c>
      <c r="E930" s="95" t="s">
        <v>14227</v>
      </c>
      <c r="F930" s="182">
        <v>1</v>
      </c>
      <c r="G930" s="95" t="s">
        <v>2725</v>
      </c>
      <c r="H930" s="199">
        <f>VLOOKUP(G930,BARRAS!$C$5:$E$553,2,0)</f>
        <v>2079997030132</v>
      </c>
      <c r="I930" s="95">
        <v>0</v>
      </c>
      <c r="J930" s="204">
        <v>0</v>
      </c>
      <c r="K930" s="95">
        <v>0</v>
      </c>
      <c r="L930" s="95" t="s">
        <v>8423</v>
      </c>
      <c r="M930" s="95" t="s">
        <v>8423</v>
      </c>
      <c r="N930" s="28" t="s">
        <v>9589</v>
      </c>
      <c r="O930" s="95" t="s">
        <v>9972</v>
      </c>
      <c r="P930" s="95"/>
      <c r="Q930" s="95"/>
      <c r="R930" s="95"/>
      <c r="S930" s="95">
        <f t="shared" si="96"/>
        <v>0</v>
      </c>
      <c r="T930" s="95"/>
      <c r="U930" s="95" t="str">
        <f t="shared" si="97"/>
        <v/>
      </c>
      <c r="V930" s="95"/>
      <c r="W930" s="95"/>
      <c r="X930" s="95"/>
      <c r="Y930" s="95"/>
      <c r="Z930" s="95"/>
      <c r="AA930" s="95" t="str">
        <f t="shared" si="95"/>
        <v>CGE</v>
      </c>
    </row>
    <row r="931" spans="1:27" x14ac:dyDescent="0.2">
      <c r="A931" s="19">
        <f t="shared" si="93"/>
        <v>1</v>
      </c>
      <c r="B931" s="95">
        <f t="shared" si="94"/>
        <v>927</v>
      </c>
      <c r="C931" s="95" t="s">
        <v>12021</v>
      </c>
      <c r="D931" s="28" t="s">
        <v>10906</v>
      </c>
      <c r="E931" s="95" t="s">
        <v>12022</v>
      </c>
      <c r="F931" s="182">
        <v>1</v>
      </c>
      <c r="G931" s="95" t="s">
        <v>2725</v>
      </c>
      <c r="H931" s="199">
        <f>VLOOKUP(G931,BARRAS!$C$5:$E$553,2,0)</f>
        <v>2079997030132</v>
      </c>
      <c r="I931" s="95">
        <v>0</v>
      </c>
      <c r="J931" s="204">
        <v>0</v>
      </c>
      <c r="K931" s="95">
        <v>0</v>
      </c>
      <c r="L931" s="95" t="s">
        <v>747</v>
      </c>
      <c r="M931" s="95" t="s">
        <v>747</v>
      </c>
      <c r="N931" s="95" t="s">
        <v>10906</v>
      </c>
      <c r="O931" s="95" t="s">
        <v>9972</v>
      </c>
      <c r="P931" s="95"/>
      <c r="Q931" s="95" t="s">
        <v>509</v>
      </c>
      <c r="R931" s="95" t="str">
        <f>IF(L931="R",VLOOKUP(G931,BARRAS!$C$5:$E$233,3,0),IF(L931="L",VLOOKUP(G931,BARRAS!$C$5:$E$233,3,0),""))</f>
        <v/>
      </c>
      <c r="S931" s="95">
        <f t="shared" si="96"/>
        <v>1</v>
      </c>
      <c r="T931" s="95"/>
      <c r="U931" s="95" t="str">
        <f t="shared" si="97"/>
        <v>PMGD</v>
      </c>
      <c r="V931" s="95">
        <v>0</v>
      </c>
      <c r="W931" s="95">
        <v>1</v>
      </c>
      <c r="X931" s="95">
        <v>0</v>
      </c>
      <c r="Y931" s="95">
        <v>0</v>
      </c>
      <c r="Z931" s="95"/>
      <c r="AA931" s="95" t="str">
        <f t="shared" si="95"/>
        <v>CGE</v>
      </c>
    </row>
    <row r="932" spans="1:27" x14ac:dyDescent="0.2">
      <c r="A932" s="19">
        <f t="shared" si="93"/>
        <v>1</v>
      </c>
      <c r="B932" s="95">
        <f t="shared" si="94"/>
        <v>928</v>
      </c>
      <c r="C932" s="95" t="s">
        <v>10905</v>
      </c>
      <c r="D932" s="28" t="s">
        <v>10906</v>
      </c>
      <c r="E932" s="95" t="s">
        <v>10907</v>
      </c>
      <c r="F932" s="182">
        <v>1</v>
      </c>
      <c r="G932" s="95" t="s">
        <v>2725</v>
      </c>
      <c r="H932" s="199">
        <f>VLOOKUP(G932,BARRAS!$C$5:$E$553,2,0)</f>
        <v>2079997030132</v>
      </c>
      <c r="I932" s="95">
        <v>0</v>
      </c>
      <c r="J932" s="204">
        <v>0</v>
      </c>
      <c r="K932" s="95">
        <v>0</v>
      </c>
      <c r="L932" s="95" t="s">
        <v>747</v>
      </c>
      <c r="M932" s="95" t="s">
        <v>747</v>
      </c>
      <c r="N932" s="95" t="s">
        <v>10906</v>
      </c>
      <c r="O932" s="95" t="s">
        <v>9972</v>
      </c>
      <c r="P932" s="95"/>
      <c r="Q932" s="95" t="s">
        <v>509</v>
      </c>
      <c r="R932" s="95" t="str">
        <f>IF(L932="R",VLOOKUP(G932,BARRAS!$C$5:$E$233,3,0),IF(L932="L",VLOOKUP(G932,BARRAS!$C$5:$E$233,3,0),""))</f>
        <v/>
      </c>
      <c r="S932" s="95">
        <f t="shared" si="96"/>
        <v>1</v>
      </c>
      <c r="T932" s="95"/>
      <c r="U932" s="95" t="str">
        <f t="shared" si="97"/>
        <v>PMGD</v>
      </c>
      <c r="V932" s="95">
        <v>0</v>
      </c>
      <c r="W932" s="95"/>
      <c r="X932" s="95">
        <v>0</v>
      </c>
      <c r="Y932" s="95">
        <v>0</v>
      </c>
      <c r="Z932" s="95"/>
      <c r="AA932" s="95" t="str">
        <f t="shared" si="95"/>
        <v>CGE</v>
      </c>
    </row>
    <row r="933" spans="1:27" x14ac:dyDescent="0.2">
      <c r="A933" s="19">
        <f t="shared" si="93"/>
        <v>1</v>
      </c>
      <c r="B933" s="95">
        <f t="shared" si="94"/>
        <v>929</v>
      </c>
      <c r="C933" s="95" t="s">
        <v>11412</v>
      </c>
      <c r="D933" s="28" t="s">
        <v>11410</v>
      </c>
      <c r="E933" s="95" t="s">
        <v>11413</v>
      </c>
      <c r="F933" s="182">
        <v>1</v>
      </c>
      <c r="G933" s="95" t="s">
        <v>2725</v>
      </c>
      <c r="H933" s="199">
        <f>VLOOKUP(G933,BARRAS!$C$5:$E$553,2,0)</f>
        <v>2079997030132</v>
      </c>
      <c r="I933" s="95">
        <v>0</v>
      </c>
      <c r="J933" s="204">
        <v>0</v>
      </c>
      <c r="K933" s="95">
        <v>0</v>
      </c>
      <c r="L933" s="95" t="s">
        <v>747</v>
      </c>
      <c r="M933" s="95" t="s">
        <v>747</v>
      </c>
      <c r="N933" s="95" t="s">
        <v>11410</v>
      </c>
      <c r="O933" s="95" t="s">
        <v>9972</v>
      </c>
      <c r="P933" s="95"/>
      <c r="Q933" s="95" t="s">
        <v>509</v>
      </c>
      <c r="R933" s="95" t="str">
        <f>IF(L933="R",VLOOKUP(G933,BARRAS!$C$5:$E$233,3,0),IF(L933="L",VLOOKUP(G933,BARRAS!$C$5:$E$233,3,0),""))</f>
        <v/>
      </c>
      <c r="S933" s="95">
        <f t="shared" si="96"/>
        <v>1</v>
      </c>
      <c r="T933" s="95"/>
      <c r="U933" s="95" t="str">
        <f t="shared" si="97"/>
        <v>PMGD</v>
      </c>
      <c r="V933" s="95"/>
      <c r="W933" s="95">
        <v>1</v>
      </c>
      <c r="X933" s="95">
        <v>0</v>
      </c>
      <c r="Y933" s="95">
        <v>0</v>
      </c>
      <c r="Z933" s="95"/>
      <c r="AA933" s="95" t="str">
        <f t="shared" si="95"/>
        <v>CGE</v>
      </c>
    </row>
    <row r="934" spans="1:27" x14ac:dyDescent="0.2">
      <c r="A934" s="19">
        <f t="shared" si="93"/>
        <v>1</v>
      </c>
      <c r="B934" s="95">
        <f t="shared" si="94"/>
        <v>930</v>
      </c>
      <c r="C934" s="95" t="s">
        <v>11409</v>
      </c>
      <c r="D934" s="28" t="s">
        <v>11410</v>
      </c>
      <c r="E934" s="95" t="s">
        <v>11411</v>
      </c>
      <c r="F934" s="182">
        <v>1</v>
      </c>
      <c r="G934" s="95" t="s">
        <v>2725</v>
      </c>
      <c r="H934" s="199">
        <f>VLOOKUP(G934,BARRAS!$C$5:$E$553,2,0)</f>
        <v>2079997030132</v>
      </c>
      <c r="I934" s="95">
        <v>0</v>
      </c>
      <c r="J934" s="204">
        <v>0</v>
      </c>
      <c r="K934" s="95">
        <v>0</v>
      </c>
      <c r="L934" s="95" t="s">
        <v>747</v>
      </c>
      <c r="M934" s="95" t="s">
        <v>747</v>
      </c>
      <c r="N934" s="95" t="s">
        <v>11410</v>
      </c>
      <c r="O934" s="95" t="s">
        <v>9972</v>
      </c>
      <c r="P934" s="95"/>
      <c r="Q934" s="95" t="s">
        <v>509</v>
      </c>
      <c r="R934" s="95" t="str">
        <f>IF(L934="R",VLOOKUP(G934,BARRAS!$C$5:$E$233,3,0),IF(L934="L",VLOOKUP(G934,BARRAS!$C$5:$E$233,3,0),""))</f>
        <v/>
      </c>
      <c r="S934" s="95">
        <f t="shared" si="96"/>
        <v>1</v>
      </c>
      <c r="T934" s="95"/>
      <c r="U934" s="95" t="str">
        <f t="shared" si="97"/>
        <v>PMGD</v>
      </c>
      <c r="V934" s="95"/>
      <c r="W934" s="95"/>
      <c r="X934" s="95">
        <v>0</v>
      </c>
      <c r="Y934" s="95">
        <v>0</v>
      </c>
      <c r="Z934" s="95"/>
      <c r="AA934" s="95" t="str">
        <f t="shared" si="95"/>
        <v>CGE</v>
      </c>
    </row>
    <row r="935" spans="1:27" x14ac:dyDescent="0.2">
      <c r="A935" s="19">
        <f t="shared" si="93"/>
        <v>1</v>
      </c>
      <c r="B935" s="95">
        <f t="shared" si="94"/>
        <v>931</v>
      </c>
      <c r="C935" s="95" t="s">
        <v>10954</v>
      </c>
      <c r="D935" s="28" t="s">
        <v>8970</v>
      </c>
      <c r="E935" s="95" t="s">
        <v>1870</v>
      </c>
      <c r="F935" s="182">
        <v>1</v>
      </c>
      <c r="G935" s="95" t="s">
        <v>2725</v>
      </c>
      <c r="H935" s="199">
        <f>VLOOKUP(G935,BARRAS!$C$5:$E$553,2,0)</f>
        <v>2079997030132</v>
      </c>
      <c r="I935" s="95">
        <v>0</v>
      </c>
      <c r="J935" s="204">
        <v>1</v>
      </c>
      <c r="K935" s="95">
        <v>0</v>
      </c>
      <c r="L935" s="95" t="s">
        <v>489</v>
      </c>
      <c r="M935" s="95" t="s">
        <v>489</v>
      </c>
      <c r="N935" s="95" t="s">
        <v>9178</v>
      </c>
      <c r="O935" s="95"/>
      <c r="P935" s="95" t="s">
        <v>9972</v>
      </c>
      <c r="Q935" s="95" t="s">
        <v>489</v>
      </c>
      <c r="R935" s="95">
        <f>IF(L935="R",VLOOKUP(G935,BARRAS!$C$5:$E$233,3,0),IF(L935="L",VLOOKUP(G935,BARRAS!$C$5:$E$233,3,0),""))</f>
        <v>0</v>
      </c>
      <c r="S935" s="95">
        <f t="shared" si="96"/>
        <v>0</v>
      </c>
      <c r="T935" s="95"/>
      <c r="U935" s="95" t="str">
        <f t="shared" si="97"/>
        <v/>
      </c>
      <c r="V935" s="95">
        <v>0</v>
      </c>
      <c r="W935" s="95"/>
      <c r="X935" s="95">
        <v>0</v>
      </c>
      <c r="Y935" s="95">
        <v>0</v>
      </c>
      <c r="Z935" s="95"/>
      <c r="AA935" s="95" t="str">
        <f t="shared" si="95"/>
        <v>CGE</v>
      </c>
    </row>
    <row r="936" spans="1:27" x14ac:dyDescent="0.2">
      <c r="A936" s="19">
        <f t="shared" si="93"/>
        <v>1</v>
      </c>
      <c r="B936" s="95">
        <f t="shared" si="94"/>
        <v>932</v>
      </c>
      <c r="C936" s="95" t="s">
        <v>10955</v>
      </c>
      <c r="D936" s="28" t="s">
        <v>8971</v>
      </c>
      <c r="E936" s="95" t="s">
        <v>1870</v>
      </c>
      <c r="F936" s="182">
        <v>1</v>
      </c>
      <c r="G936" s="95" t="s">
        <v>2725</v>
      </c>
      <c r="H936" s="199">
        <f>VLOOKUP(G936,BARRAS!$C$5:$E$553,2,0)</f>
        <v>2079997030132</v>
      </c>
      <c r="I936" s="95">
        <v>0</v>
      </c>
      <c r="J936" s="204">
        <v>1</v>
      </c>
      <c r="K936" s="95">
        <v>0</v>
      </c>
      <c r="L936" s="95" t="s">
        <v>489</v>
      </c>
      <c r="M936" s="95" t="s">
        <v>489</v>
      </c>
      <c r="N936" s="95" t="s">
        <v>9178</v>
      </c>
      <c r="O936" s="95"/>
      <c r="P936" s="95" t="s">
        <v>9972</v>
      </c>
      <c r="Q936" s="95" t="s">
        <v>489</v>
      </c>
      <c r="R936" s="95">
        <f>IF(L936="R",VLOOKUP(G936,BARRAS!$C$5:$E$233,3,0),IF(L936="L",VLOOKUP(G936,BARRAS!$C$5:$E$233,3,0),""))</f>
        <v>0</v>
      </c>
      <c r="S936" s="95">
        <f t="shared" si="96"/>
        <v>0</v>
      </c>
      <c r="T936" s="95"/>
      <c r="U936" s="95" t="str">
        <f t="shared" si="97"/>
        <v/>
      </c>
      <c r="V936" s="95">
        <v>0</v>
      </c>
      <c r="W936" s="95"/>
      <c r="X936" s="95">
        <v>0</v>
      </c>
      <c r="Y936" s="95">
        <v>0</v>
      </c>
      <c r="Z936" s="95"/>
      <c r="AA936" s="95" t="str">
        <f t="shared" si="95"/>
        <v>CGE</v>
      </c>
    </row>
    <row r="937" spans="1:27" x14ac:dyDescent="0.2">
      <c r="A937" s="19">
        <f t="shared" si="93"/>
        <v>1</v>
      </c>
      <c r="B937" s="95">
        <f t="shared" si="94"/>
        <v>933</v>
      </c>
      <c r="C937" s="95" t="s">
        <v>10956</v>
      </c>
      <c r="D937" s="28" t="s">
        <v>8972</v>
      </c>
      <c r="E937" s="95" t="s">
        <v>1870</v>
      </c>
      <c r="F937" s="182">
        <v>1</v>
      </c>
      <c r="G937" s="95" t="s">
        <v>2725</v>
      </c>
      <c r="H937" s="199">
        <f>VLOOKUP(G937,BARRAS!$C$5:$E$553,2,0)</f>
        <v>2079997030132</v>
      </c>
      <c r="I937" s="95">
        <v>0</v>
      </c>
      <c r="J937" s="204">
        <v>1</v>
      </c>
      <c r="K937" s="95">
        <v>0</v>
      </c>
      <c r="L937" s="95" t="s">
        <v>489</v>
      </c>
      <c r="M937" s="95" t="s">
        <v>489</v>
      </c>
      <c r="N937" s="95" t="s">
        <v>9178</v>
      </c>
      <c r="O937" s="95"/>
      <c r="P937" s="95" t="s">
        <v>9972</v>
      </c>
      <c r="Q937" s="95" t="s">
        <v>489</v>
      </c>
      <c r="R937" s="95">
        <f>IF(L937="R",VLOOKUP(G937,BARRAS!$C$5:$E$233,3,0),IF(L937="L",VLOOKUP(G937,BARRAS!$C$5:$E$233,3,0),""))</f>
        <v>0</v>
      </c>
      <c r="S937" s="95">
        <f t="shared" si="96"/>
        <v>0</v>
      </c>
      <c r="T937" s="95"/>
      <c r="U937" s="95" t="str">
        <f t="shared" si="97"/>
        <v/>
      </c>
      <c r="V937" s="95">
        <v>0</v>
      </c>
      <c r="W937" s="95"/>
      <c r="X937" s="95">
        <v>0</v>
      </c>
      <c r="Y937" s="95">
        <v>0</v>
      </c>
      <c r="Z937" s="95"/>
      <c r="AA937" s="95" t="str">
        <f t="shared" si="95"/>
        <v>CGE</v>
      </c>
    </row>
    <row r="938" spans="1:27" x14ac:dyDescent="0.2">
      <c r="A938" s="19">
        <f t="shared" si="93"/>
        <v>1</v>
      </c>
      <c r="B938" s="95">
        <f t="shared" si="94"/>
        <v>934</v>
      </c>
      <c r="C938" s="95" t="s">
        <v>12346</v>
      </c>
      <c r="D938" s="28" t="s">
        <v>12351</v>
      </c>
      <c r="E938" s="95" t="s">
        <v>2491</v>
      </c>
      <c r="F938" s="182">
        <v>0</v>
      </c>
      <c r="G938" s="95" t="s">
        <v>2725</v>
      </c>
      <c r="H938" s="199">
        <f>VLOOKUP(G938,BARRAS!$C$5:$E$553,2,0)</f>
        <v>2079997030132</v>
      </c>
      <c r="I938" s="95">
        <v>50001</v>
      </c>
      <c r="J938" s="204">
        <v>0</v>
      </c>
      <c r="K938" s="95">
        <v>2</v>
      </c>
      <c r="L938" s="95" t="s">
        <v>12347</v>
      </c>
      <c r="M938" s="95" t="s">
        <v>12347</v>
      </c>
      <c r="N938" s="28" t="s">
        <v>12352</v>
      </c>
      <c r="O938" s="95"/>
      <c r="P938" s="95"/>
      <c r="Q938" s="95"/>
      <c r="R938" s="95"/>
      <c r="S938" s="95">
        <f t="shared" si="96"/>
        <v>0</v>
      </c>
      <c r="T938" s="95"/>
      <c r="U938" s="95" t="str">
        <f t="shared" si="97"/>
        <v/>
      </c>
      <c r="V938" s="95"/>
      <c r="W938" s="95"/>
      <c r="X938" s="95"/>
      <c r="Y938" s="95"/>
      <c r="Z938" s="95"/>
      <c r="AA938" s="95">
        <f t="shared" si="95"/>
        <v>0</v>
      </c>
    </row>
    <row r="939" spans="1:27" x14ac:dyDescent="0.2">
      <c r="A939" s="19">
        <f t="shared" si="93"/>
        <v>1</v>
      </c>
      <c r="B939" s="95">
        <f t="shared" si="94"/>
        <v>935</v>
      </c>
      <c r="C939" s="194" t="s">
        <v>11761</v>
      </c>
      <c r="D939" s="213" t="s">
        <v>12351</v>
      </c>
      <c r="E939" s="194" t="s">
        <v>2486</v>
      </c>
      <c r="F939" s="182">
        <v>0</v>
      </c>
      <c r="G939" s="95" t="s">
        <v>2725</v>
      </c>
      <c r="H939" s="199">
        <f>VLOOKUP(G939,BARRAS!$C$5:$E$553,2,0)</f>
        <v>2079997030132</v>
      </c>
      <c r="I939" s="95">
        <v>1761</v>
      </c>
      <c r="J939" s="204">
        <v>0</v>
      </c>
      <c r="K939" s="95">
        <v>2</v>
      </c>
      <c r="L939" s="95" t="s">
        <v>12347</v>
      </c>
      <c r="M939" s="95" t="s">
        <v>12347</v>
      </c>
      <c r="N939" s="95" t="s">
        <v>12352</v>
      </c>
      <c r="O939" s="95"/>
      <c r="P939" s="95"/>
      <c r="Q939" s="95"/>
      <c r="R939" s="95" t="str">
        <f>IF(L939="R",VLOOKUP(G939,BARRAS!$C$5:$E$233,3,0),IF(L939="L",VLOOKUP(G939,BARRAS!$C$5:$E$233,3,0),""))</f>
        <v/>
      </c>
      <c r="S939" s="95">
        <f t="shared" si="96"/>
        <v>0</v>
      </c>
      <c r="T939" s="95"/>
      <c r="U939" s="95" t="str">
        <f t="shared" si="97"/>
        <v/>
      </c>
      <c r="V939" s="95"/>
      <c r="W939" s="95"/>
      <c r="X939" s="95"/>
      <c r="Y939" s="95"/>
      <c r="Z939" s="95"/>
      <c r="AA939" s="95">
        <f t="shared" si="95"/>
        <v>0</v>
      </c>
    </row>
    <row r="940" spans="1:27" x14ac:dyDescent="0.2">
      <c r="A940" s="19">
        <f t="shared" si="93"/>
        <v>1</v>
      </c>
      <c r="B940" s="95">
        <f t="shared" si="94"/>
        <v>936</v>
      </c>
      <c r="C940" s="95" t="s">
        <v>8488</v>
      </c>
      <c r="D940" s="28" t="s">
        <v>8365</v>
      </c>
      <c r="E940" s="95" t="s">
        <v>8514</v>
      </c>
      <c r="F940" s="182">
        <v>1</v>
      </c>
      <c r="G940" s="95" t="s">
        <v>8274</v>
      </c>
      <c r="H940" s="199">
        <f>VLOOKUP(G940,BARRAS!$C$5:$E$553,2,0)</f>
        <v>2109996940232</v>
      </c>
      <c r="I940" s="95">
        <v>0</v>
      </c>
      <c r="J940" s="204">
        <v>0</v>
      </c>
      <c r="K940" s="95">
        <v>0</v>
      </c>
      <c r="L940" s="95" t="s">
        <v>8423</v>
      </c>
      <c r="M940" s="95" t="s">
        <v>8423</v>
      </c>
      <c r="N940" s="95" t="s">
        <v>8365</v>
      </c>
      <c r="O940" s="95" t="s">
        <v>8091</v>
      </c>
      <c r="P940" s="95"/>
      <c r="Q940" s="95" t="str">
        <f>IF(L940="R","R",IF(L940="L","L",""))</f>
        <v/>
      </c>
      <c r="R940" s="95" t="str">
        <f>IF(L940="R",VLOOKUP(G940,BARRAS!$C$5:$E$233,3,0),IF(L940="L",VLOOKUP(G940,BARRAS!$C$5:$E$233,3,0),""))</f>
        <v/>
      </c>
      <c r="S940" s="95">
        <f t="shared" si="96"/>
        <v>0</v>
      </c>
      <c r="T940" s="95"/>
      <c r="U940" s="95" t="str">
        <f t="shared" si="97"/>
        <v/>
      </c>
      <c r="V940" s="95" t="s">
        <v>8091</v>
      </c>
      <c r="W940" s="95"/>
      <c r="X940" s="95" t="s">
        <v>8687</v>
      </c>
      <c r="Y940" s="95" t="str">
        <f t="shared" ref="Y940:Y948" si="98">+IF(P940="","No","Sí")</f>
        <v>No</v>
      </c>
      <c r="Z940" s="95">
        <v>0</v>
      </c>
      <c r="AA940" s="95" t="str">
        <f t="shared" si="95"/>
        <v>SAESA</v>
      </c>
    </row>
    <row r="941" spans="1:27" x14ac:dyDescent="0.2">
      <c r="A941" s="19">
        <f t="shared" si="93"/>
        <v>1</v>
      </c>
      <c r="B941" s="95">
        <f t="shared" si="94"/>
        <v>937</v>
      </c>
      <c r="C941" s="95" t="s">
        <v>8490</v>
      </c>
      <c r="D941" s="28" t="s">
        <v>8365</v>
      </c>
      <c r="E941" s="95" t="s">
        <v>8515</v>
      </c>
      <c r="F941" s="182">
        <v>1</v>
      </c>
      <c r="G941" s="95" t="s">
        <v>8274</v>
      </c>
      <c r="H941" s="199">
        <f>VLOOKUP(G941,BARRAS!$C$5:$E$553,2,0)</f>
        <v>2109996940232</v>
      </c>
      <c r="I941" s="95">
        <v>0</v>
      </c>
      <c r="J941" s="204">
        <v>0</v>
      </c>
      <c r="K941" s="95">
        <v>0</v>
      </c>
      <c r="L941" s="95" t="s">
        <v>8423</v>
      </c>
      <c r="M941" s="95" t="s">
        <v>8423</v>
      </c>
      <c r="N941" s="95" t="s">
        <v>8365</v>
      </c>
      <c r="O941" s="95" t="s">
        <v>8091</v>
      </c>
      <c r="P941" s="95"/>
      <c r="Q941" s="95" t="str">
        <f>IF(L941="R","R",IF(L941="L","L",""))</f>
        <v/>
      </c>
      <c r="R941" s="95" t="str">
        <f>IF(L941="R",VLOOKUP(G941,BARRAS!$C$5:$E$233,3,0),IF(L941="L",VLOOKUP(G941,BARRAS!$C$5:$E$233,3,0),""))</f>
        <v/>
      </c>
      <c r="S941" s="95">
        <f t="shared" si="96"/>
        <v>0</v>
      </c>
      <c r="T941" s="95"/>
      <c r="U941" s="95" t="str">
        <f t="shared" si="97"/>
        <v/>
      </c>
      <c r="V941" s="95" t="s">
        <v>8091</v>
      </c>
      <c r="W941" s="95"/>
      <c r="X941" s="95" t="s">
        <v>8687</v>
      </c>
      <c r="Y941" s="95" t="str">
        <f t="shared" si="98"/>
        <v>No</v>
      </c>
      <c r="Z941" s="95">
        <v>0</v>
      </c>
      <c r="AA941" s="95" t="str">
        <f t="shared" si="95"/>
        <v>SAESA</v>
      </c>
    </row>
    <row r="942" spans="1:27" x14ac:dyDescent="0.2">
      <c r="A942" s="19">
        <f t="shared" si="93"/>
        <v>1</v>
      </c>
      <c r="B942" s="95">
        <f t="shared" si="94"/>
        <v>938</v>
      </c>
      <c r="C942" s="95" t="s">
        <v>8484</v>
      </c>
      <c r="D942" s="28" t="s">
        <v>8365</v>
      </c>
      <c r="E942" s="95" t="s">
        <v>8484</v>
      </c>
      <c r="F942" s="182">
        <v>1</v>
      </c>
      <c r="G942" s="95" t="s">
        <v>8274</v>
      </c>
      <c r="H942" s="199">
        <f>VLOOKUP(G942,BARRAS!$C$5:$E$553,2,0)</f>
        <v>2109996940232</v>
      </c>
      <c r="I942" s="95">
        <v>0</v>
      </c>
      <c r="J942" s="204">
        <v>0</v>
      </c>
      <c r="K942" s="95">
        <v>0</v>
      </c>
      <c r="L942" s="95" t="s">
        <v>8423</v>
      </c>
      <c r="M942" s="95" t="s">
        <v>8423</v>
      </c>
      <c r="N942" s="95" t="s">
        <v>8365</v>
      </c>
      <c r="O942" s="95" t="s">
        <v>8091</v>
      </c>
      <c r="P942" s="95"/>
      <c r="Q942" s="95" t="str">
        <f>IF(L942="R","R",IF(L942="L","L",""))</f>
        <v/>
      </c>
      <c r="R942" s="95" t="str">
        <f>IF(L942="R",VLOOKUP(G942,BARRAS!$C$5:$E$233,3,0),IF(L942="L",VLOOKUP(G942,BARRAS!$C$5:$E$233,3,0),""))</f>
        <v/>
      </c>
      <c r="S942" s="95">
        <f t="shared" si="96"/>
        <v>0</v>
      </c>
      <c r="T942" s="95"/>
      <c r="U942" s="95" t="str">
        <f t="shared" si="97"/>
        <v/>
      </c>
      <c r="V942" s="95" t="s">
        <v>8091</v>
      </c>
      <c r="W942" s="95"/>
      <c r="X942" s="95" t="s">
        <v>8484</v>
      </c>
      <c r="Y942" s="95" t="str">
        <f t="shared" si="98"/>
        <v>No</v>
      </c>
      <c r="Z942" s="95">
        <v>0</v>
      </c>
      <c r="AA942" s="95" t="str">
        <f t="shared" si="95"/>
        <v>SAESA</v>
      </c>
    </row>
    <row r="943" spans="1:27" x14ac:dyDescent="0.2">
      <c r="A943" s="19">
        <f t="shared" si="93"/>
        <v>1</v>
      </c>
      <c r="B943" s="95">
        <f t="shared" si="94"/>
        <v>939</v>
      </c>
      <c r="C943" s="95" t="s">
        <v>9275</v>
      </c>
      <c r="D943" s="28" t="s">
        <v>8365</v>
      </c>
      <c r="E943" s="95" t="s">
        <v>9278</v>
      </c>
      <c r="F943" s="182">
        <v>1</v>
      </c>
      <c r="G943" s="95" t="s">
        <v>8274</v>
      </c>
      <c r="H943" s="199">
        <f>VLOOKUP(G943,BARRAS!$C$5:$E$553,2,0)</f>
        <v>2109996940232</v>
      </c>
      <c r="I943" s="95">
        <v>0</v>
      </c>
      <c r="J943" s="204">
        <v>0</v>
      </c>
      <c r="K943" s="95">
        <v>0</v>
      </c>
      <c r="L943" s="95" t="s">
        <v>8423</v>
      </c>
      <c r="M943" s="95" t="s">
        <v>8423</v>
      </c>
      <c r="N943" s="95" t="s">
        <v>8365</v>
      </c>
      <c r="O943" s="95" t="s">
        <v>8091</v>
      </c>
      <c r="P943" s="95"/>
      <c r="Q943" s="95"/>
      <c r="R943" s="95" t="str">
        <f>IF(L943="R",VLOOKUP(G943,BARRAS!$C$5:$E$233,3,0),IF(L943="L",VLOOKUP(G943,BARRAS!$C$5:$E$233,3,0),""))</f>
        <v/>
      </c>
      <c r="S943" s="95">
        <f t="shared" si="96"/>
        <v>0</v>
      </c>
      <c r="T943" s="95"/>
      <c r="U943" s="95" t="str">
        <f t="shared" si="97"/>
        <v/>
      </c>
      <c r="V943" s="95"/>
      <c r="W943" s="95"/>
      <c r="X943" s="95"/>
      <c r="Y943" s="95" t="str">
        <f>+IF(P943="","No","Sí")</f>
        <v>No</v>
      </c>
      <c r="Z943" s="95">
        <v>0</v>
      </c>
      <c r="AA943" s="95" t="str">
        <f t="shared" si="95"/>
        <v>SAESA</v>
      </c>
    </row>
    <row r="944" spans="1:27" x14ac:dyDescent="0.2">
      <c r="A944" s="19">
        <f t="shared" si="93"/>
        <v>1</v>
      </c>
      <c r="B944" s="95">
        <f t="shared" si="94"/>
        <v>940</v>
      </c>
      <c r="C944" s="95" t="s">
        <v>9389</v>
      </c>
      <c r="D944" s="28" t="s">
        <v>8365</v>
      </c>
      <c r="E944" s="95" t="s">
        <v>9375</v>
      </c>
      <c r="F944" s="182">
        <v>1</v>
      </c>
      <c r="G944" s="95" t="s">
        <v>8274</v>
      </c>
      <c r="H944" s="199">
        <f>VLOOKUP(G944,BARRAS!$C$5:$E$553,2,0)</f>
        <v>2109996940232</v>
      </c>
      <c r="I944" s="95">
        <v>0</v>
      </c>
      <c r="J944" s="204">
        <v>0</v>
      </c>
      <c r="K944" s="95">
        <v>0</v>
      </c>
      <c r="L944" s="95" t="s">
        <v>8423</v>
      </c>
      <c r="M944" s="95" t="s">
        <v>8423</v>
      </c>
      <c r="N944" s="95" t="s">
        <v>8365</v>
      </c>
      <c r="O944" s="95" t="s">
        <v>8091</v>
      </c>
      <c r="P944" s="95"/>
      <c r="Q944" s="95"/>
      <c r="R944" s="95" t="str">
        <f>IF(L944="R",VLOOKUP(G944,BARRAS!$C$5:$E$233,3,0),IF(L944="L",VLOOKUP(G944,BARRAS!$C$5:$E$233,3,0),""))</f>
        <v/>
      </c>
      <c r="S944" s="95">
        <f t="shared" si="96"/>
        <v>0</v>
      </c>
      <c r="T944" s="95"/>
      <c r="U944" s="95" t="str">
        <f t="shared" si="97"/>
        <v/>
      </c>
      <c r="V944" s="95"/>
      <c r="W944" s="95"/>
      <c r="X944" s="95"/>
      <c r="Y944" s="95"/>
      <c r="Z944" s="95">
        <v>0</v>
      </c>
      <c r="AA944" s="95" t="str">
        <f t="shared" si="95"/>
        <v>SAESA</v>
      </c>
    </row>
    <row r="945" spans="1:27" x14ac:dyDescent="0.2">
      <c r="A945" s="19">
        <f t="shared" si="93"/>
        <v>1</v>
      </c>
      <c r="B945" s="95">
        <f t="shared" si="94"/>
        <v>941</v>
      </c>
      <c r="C945" s="95" t="s">
        <v>14029</v>
      </c>
      <c r="D945" s="28" t="s">
        <v>12122</v>
      </c>
      <c r="E945" s="95" t="s">
        <v>14030</v>
      </c>
      <c r="F945" s="182">
        <v>1</v>
      </c>
      <c r="G945" s="95" t="s">
        <v>8274</v>
      </c>
      <c r="H945" s="199">
        <f>VLOOKUP(G945,BARRAS!$C$5:$E$553,2,0)</f>
        <v>2109996940232</v>
      </c>
      <c r="I945" s="95">
        <v>0</v>
      </c>
      <c r="J945" s="204">
        <v>0</v>
      </c>
      <c r="K945" s="95">
        <v>0</v>
      </c>
      <c r="L945" s="95" t="s">
        <v>8423</v>
      </c>
      <c r="M945" s="95" t="s">
        <v>8423</v>
      </c>
      <c r="N945" s="28" t="s">
        <v>12122</v>
      </c>
      <c r="O945" s="95" t="s">
        <v>8091</v>
      </c>
      <c r="P945" s="95"/>
      <c r="Q945" s="95"/>
      <c r="R945" s="95"/>
      <c r="S945" s="95">
        <f t="shared" si="96"/>
        <v>0</v>
      </c>
      <c r="T945" s="95"/>
      <c r="U945" s="95" t="str">
        <f t="shared" si="97"/>
        <v/>
      </c>
      <c r="V945" s="95"/>
      <c r="W945" s="95"/>
      <c r="X945" s="95"/>
      <c r="Y945" s="95"/>
      <c r="Z945" s="95"/>
      <c r="AA945" s="95" t="str">
        <f t="shared" si="95"/>
        <v>SAESA</v>
      </c>
    </row>
    <row r="946" spans="1:27" x14ac:dyDescent="0.2">
      <c r="A946" s="19">
        <f t="shared" si="93"/>
        <v>1</v>
      </c>
      <c r="B946" s="95">
        <f t="shared" si="94"/>
        <v>942</v>
      </c>
      <c r="C946" s="95" t="s">
        <v>8268</v>
      </c>
      <c r="D946" s="28" t="s">
        <v>8088</v>
      </c>
      <c r="E946" s="95" t="s">
        <v>8091</v>
      </c>
      <c r="F946" s="182">
        <v>1</v>
      </c>
      <c r="G946" s="95" t="s">
        <v>8274</v>
      </c>
      <c r="H946" s="199">
        <f>VLOOKUP(G946,BARRAS!$C$5:$E$553,2,0)</f>
        <v>2109996940232</v>
      </c>
      <c r="I946" s="95">
        <v>0</v>
      </c>
      <c r="J946" s="204">
        <v>1</v>
      </c>
      <c r="K946" s="95">
        <v>0</v>
      </c>
      <c r="L946" s="95" t="s">
        <v>489</v>
      </c>
      <c r="M946" s="95" t="s">
        <v>489</v>
      </c>
      <c r="N946" s="95" t="s">
        <v>9178</v>
      </c>
      <c r="O946" s="95"/>
      <c r="P946" s="95" t="s">
        <v>8091</v>
      </c>
      <c r="Q946" s="95" t="str">
        <f>IF(L946="R","R",IF(L946="L","L",""))</f>
        <v>R</v>
      </c>
      <c r="R946" s="95" t="str">
        <f>IF(L946="R",VLOOKUP(G946,BARRAS!$C$5:$E$233,3,0),IF(L946="L",VLOOKUP(G946,BARRAS!$C$5:$E$233,3,0),""))</f>
        <v>S4</v>
      </c>
      <c r="S946" s="95">
        <f t="shared" si="96"/>
        <v>0</v>
      </c>
      <c r="T946" s="95"/>
      <c r="U946" s="95" t="str">
        <f t="shared" si="97"/>
        <v/>
      </c>
      <c r="V946" s="95">
        <v>0</v>
      </c>
      <c r="W946" s="95"/>
      <c r="X946" s="95"/>
      <c r="Y946" s="95" t="str">
        <f t="shared" si="98"/>
        <v>Sí</v>
      </c>
      <c r="Z946" s="95">
        <v>0</v>
      </c>
      <c r="AA946" s="95" t="str">
        <f t="shared" si="95"/>
        <v>SAESA</v>
      </c>
    </row>
    <row r="947" spans="1:27" x14ac:dyDescent="0.2">
      <c r="A947" s="19">
        <f t="shared" si="93"/>
        <v>1</v>
      </c>
      <c r="B947" s="95">
        <f t="shared" si="94"/>
        <v>943</v>
      </c>
      <c r="C947" s="95" t="s">
        <v>8269</v>
      </c>
      <c r="D947" s="28" t="s">
        <v>8089</v>
      </c>
      <c r="E947" s="95" t="s">
        <v>8091</v>
      </c>
      <c r="F947" s="182">
        <v>1</v>
      </c>
      <c r="G947" s="95" t="s">
        <v>8274</v>
      </c>
      <c r="H947" s="199">
        <f>VLOOKUP(G947,BARRAS!$C$5:$E$553,2,0)</f>
        <v>2109996940232</v>
      </c>
      <c r="I947" s="95">
        <v>0</v>
      </c>
      <c r="J947" s="204">
        <v>1</v>
      </c>
      <c r="K947" s="95">
        <v>0</v>
      </c>
      <c r="L947" s="95" t="s">
        <v>489</v>
      </c>
      <c r="M947" s="95" t="s">
        <v>489</v>
      </c>
      <c r="N947" s="95" t="s">
        <v>9178</v>
      </c>
      <c r="O947" s="95"/>
      <c r="P947" s="95" t="s">
        <v>8091</v>
      </c>
      <c r="Q947" s="95" t="str">
        <f>IF(L947="R","R",IF(L947="L","L",""))</f>
        <v>R</v>
      </c>
      <c r="R947" s="95" t="str">
        <f>IF(L947="R",VLOOKUP(G947,BARRAS!$C$5:$E$233,3,0),IF(L947="L",VLOOKUP(G947,BARRAS!$C$5:$E$233,3,0),""))</f>
        <v>S4</v>
      </c>
      <c r="S947" s="95">
        <f t="shared" si="96"/>
        <v>0</v>
      </c>
      <c r="T947" s="95"/>
      <c r="U947" s="95" t="str">
        <f t="shared" si="97"/>
        <v/>
      </c>
      <c r="V947" s="95">
        <v>0</v>
      </c>
      <c r="W947" s="95"/>
      <c r="X947" s="95"/>
      <c r="Y947" s="95" t="str">
        <f t="shared" si="98"/>
        <v>Sí</v>
      </c>
      <c r="Z947" s="95">
        <v>0</v>
      </c>
      <c r="AA947" s="95" t="str">
        <f t="shared" si="95"/>
        <v>SAESA</v>
      </c>
    </row>
    <row r="948" spans="1:27" x14ac:dyDescent="0.2">
      <c r="A948" s="19">
        <f t="shared" si="93"/>
        <v>1</v>
      </c>
      <c r="B948" s="95">
        <f t="shared" si="94"/>
        <v>944</v>
      </c>
      <c r="C948" s="95" t="s">
        <v>8270</v>
      </c>
      <c r="D948" s="28" t="s">
        <v>8090</v>
      </c>
      <c r="E948" s="95" t="s">
        <v>8091</v>
      </c>
      <c r="F948" s="182">
        <v>1</v>
      </c>
      <c r="G948" s="95" t="s">
        <v>8274</v>
      </c>
      <c r="H948" s="199">
        <f>VLOOKUP(G948,BARRAS!$C$5:$E$553,2,0)</f>
        <v>2109996940232</v>
      </c>
      <c r="I948" s="95">
        <v>0</v>
      </c>
      <c r="J948" s="204">
        <v>1</v>
      </c>
      <c r="K948" s="95">
        <v>0</v>
      </c>
      <c r="L948" s="95" t="s">
        <v>489</v>
      </c>
      <c r="M948" s="95" t="s">
        <v>489</v>
      </c>
      <c r="N948" s="95" t="s">
        <v>9178</v>
      </c>
      <c r="O948" s="95"/>
      <c r="P948" s="95" t="s">
        <v>8091</v>
      </c>
      <c r="Q948" s="95" t="str">
        <f>IF(L948="R","R",IF(L948="L","L",""))</f>
        <v>R</v>
      </c>
      <c r="R948" s="95" t="str">
        <f>IF(L948="R",VLOOKUP(G948,BARRAS!$C$5:$E$233,3,0),IF(L948="L",VLOOKUP(G948,BARRAS!$C$5:$E$233,3,0),""))</f>
        <v>S4</v>
      </c>
      <c r="S948" s="95">
        <f t="shared" si="96"/>
        <v>0</v>
      </c>
      <c r="T948" s="95"/>
      <c r="U948" s="95" t="str">
        <f t="shared" si="97"/>
        <v/>
      </c>
      <c r="V948" s="95">
        <v>0</v>
      </c>
      <c r="W948" s="95"/>
      <c r="X948" s="95"/>
      <c r="Y948" s="95" t="str">
        <f t="shared" si="98"/>
        <v>Sí</v>
      </c>
      <c r="Z948" s="95">
        <v>0</v>
      </c>
      <c r="AA948" s="95" t="str">
        <f t="shared" si="95"/>
        <v>SAESA</v>
      </c>
    </row>
    <row r="949" spans="1:27" x14ac:dyDescent="0.2">
      <c r="A949" s="19">
        <f t="shared" si="93"/>
        <v>1</v>
      </c>
      <c r="B949" s="95">
        <f t="shared" si="94"/>
        <v>945</v>
      </c>
      <c r="C949" s="194" t="s">
        <v>11908</v>
      </c>
      <c r="D949" s="213" t="s">
        <v>1304</v>
      </c>
      <c r="E949" s="194" t="s">
        <v>11975</v>
      </c>
      <c r="F949" s="182">
        <v>1</v>
      </c>
      <c r="G949" s="95" t="s">
        <v>8274</v>
      </c>
      <c r="H949" s="199">
        <f>VLOOKUP(G949,BARRAS!$C$5:$E$553,2,0)</f>
        <v>2109996940232</v>
      </c>
      <c r="I949" s="95">
        <v>0</v>
      </c>
      <c r="J949" s="204">
        <v>0</v>
      </c>
      <c r="K949" s="95">
        <v>0</v>
      </c>
      <c r="L949" s="95" t="s">
        <v>492</v>
      </c>
      <c r="M949" s="95" t="s">
        <v>492</v>
      </c>
      <c r="N949" s="95" t="s">
        <v>12352</v>
      </c>
      <c r="O949" s="95"/>
      <c r="P949" s="95"/>
      <c r="Q949" s="95"/>
      <c r="R949" s="95" t="str">
        <f>IF(L949="R",VLOOKUP(G949,BARRAS!$C$5:$E$233,3,0),IF(L949="L",VLOOKUP(G949,BARRAS!$C$5:$E$233,3,0),""))</f>
        <v/>
      </c>
      <c r="S949" s="95">
        <f t="shared" si="96"/>
        <v>0</v>
      </c>
      <c r="T949" s="95"/>
      <c r="U949" s="95" t="str">
        <f t="shared" si="97"/>
        <v/>
      </c>
      <c r="V949" s="95"/>
      <c r="W949" s="95"/>
      <c r="X949" s="95"/>
      <c r="Y949" s="95"/>
      <c r="Z949" s="95"/>
      <c r="AA949" s="95">
        <f t="shared" si="95"/>
        <v>0</v>
      </c>
    </row>
    <row r="950" spans="1:27" x14ac:dyDescent="0.2">
      <c r="A950" s="19">
        <f t="shared" si="93"/>
        <v>1</v>
      </c>
      <c r="B950" s="95">
        <f t="shared" si="94"/>
        <v>946</v>
      </c>
      <c r="C950" s="95" t="s">
        <v>9272</v>
      </c>
      <c r="D950" s="28" t="s">
        <v>8365</v>
      </c>
      <c r="E950" s="95" t="s">
        <v>9278</v>
      </c>
      <c r="F950" s="182">
        <v>1</v>
      </c>
      <c r="G950" s="95" t="s">
        <v>308</v>
      </c>
      <c r="H950" s="199">
        <f>VLOOKUP(G950,BARRAS!$C$5:$E$553,2,0)</f>
        <v>2109996930132</v>
      </c>
      <c r="I950" s="95">
        <v>0</v>
      </c>
      <c r="J950" s="204">
        <v>0</v>
      </c>
      <c r="K950" s="95">
        <v>0</v>
      </c>
      <c r="L950" s="95" t="s">
        <v>8423</v>
      </c>
      <c r="M950" s="95" t="s">
        <v>8423</v>
      </c>
      <c r="N950" s="95" t="s">
        <v>8365</v>
      </c>
      <c r="O950" s="95" t="s">
        <v>8091</v>
      </c>
      <c r="P950" s="95"/>
      <c r="Q950" s="95"/>
      <c r="R950" s="95" t="str">
        <f>IF(L950="R",VLOOKUP(G950,BARRAS!$C$5:$E$233,3,0),IF(L950="L",VLOOKUP(G950,BARRAS!$C$5:$E$233,3,0),""))</f>
        <v/>
      </c>
      <c r="S950" s="95">
        <f t="shared" si="96"/>
        <v>0</v>
      </c>
      <c r="T950" s="95"/>
      <c r="U950" s="95" t="str">
        <f t="shared" si="97"/>
        <v/>
      </c>
      <c r="V950" s="95"/>
      <c r="W950" s="95"/>
      <c r="X950" s="95"/>
      <c r="Y950" s="95" t="str">
        <f t="shared" ref="Y950:Y960" si="99">+IF(P950="","No","Sí")</f>
        <v>No</v>
      </c>
      <c r="Z950" s="95">
        <v>0</v>
      </c>
      <c r="AA950" s="95" t="str">
        <f t="shared" si="95"/>
        <v>SAESA</v>
      </c>
    </row>
    <row r="951" spans="1:27" x14ac:dyDescent="0.2">
      <c r="A951" s="19">
        <f t="shared" si="93"/>
        <v>1</v>
      </c>
      <c r="B951" s="95">
        <f t="shared" si="94"/>
        <v>947</v>
      </c>
      <c r="C951" s="95" t="s">
        <v>9537</v>
      </c>
      <c r="D951" s="28" t="s">
        <v>8365</v>
      </c>
      <c r="E951" s="95" t="s">
        <v>9278</v>
      </c>
      <c r="F951" s="182">
        <v>1</v>
      </c>
      <c r="G951" s="95" t="s">
        <v>308</v>
      </c>
      <c r="H951" s="199">
        <f>VLOOKUP(G951,BARRAS!$C$5:$E$553,2,0)</f>
        <v>2109996930132</v>
      </c>
      <c r="I951" s="95">
        <v>0</v>
      </c>
      <c r="J951" s="204">
        <v>0</v>
      </c>
      <c r="K951" s="95">
        <v>0</v>
      </c>
      <c r="L951" s="95" t="s">
        <v>8423</v>
      </c>
      <c r="M951" s="95" t="s">
        <v>8423</v>
      </c>
      <c r="N951" s="95" t="s">
        <v>8365</v>
      </c>
      <c r="O951" s="95" t="s">
        <v>8091</v>
      </c>
      <c r="P951" s="95"/>
      <c r="Q951" s="95"/>
      <c r="R951" s="95" t="str">
        <f>IF(L951="R",VLOOKUP(G951,BARRAS!$C$5:$E$233,3,0),IF(L951="L",VLOOKUP(G951,BARRAS!$C$5:$E$233,3,0),""))</f>
        <v/>
      </c>
      <c r="S951" s="95">
        <f t="shared" si="96"/>
        <v>0</v>
      </c>
      <c r="T951" s="95"/>
      <c r="U951" s="95" t="str">
        <f t="shared" si="97"/>
        <v/>
      </c>
      <c r="V951" s="95"/>
      <c r="W951" s="95"/>
      <c r="X951" s="95"/>
      <c r="Y951" s="95" t="str">
        <f t="shared" si="99"/>
        <v>No</v>
      </c>
      <c r="Z951" s="95">
        <v>0</v>
      </c>
      <c r="AA951" s="95" t="str">
        <f t="shared" si="95"/>
        <v>SAESA</v>
      </c>
    </row>
    <row r="952" spans="1:27" x14ac:dyDescent="0.2">
      <c r="A952" s="19">
        <f t="shared" si="93"/>
        <v>1</v>
      </c>
      <c r="B952" s="95">
        <f t="shared" si="94"/>
        <v>948</v>
      </c>
      <c r="C952" s="95" t="s">
        <v>9538</v>
      </c>
      <c r="D952" s="28" t="s">
        <v>8365</v>
      </c>
      <c r="E952" s="95" t="s">
        <v>9278</v>
      </c>
      <c r="F952" s="182">
        <v>1</v>
      </c>
      <c r="G952" s="95" t="s">
        <v>308</v>
      </c>
      <c r="H952" s="199">
        <f>VLOOKUP(G952,BARRAS!$C$5:$E$553,2,0)</f>
        <v>2109996930132</v>
      </c>
      <c r="I952" s="95">
        <v>0</v>
      </c>
      <c r="J952" s="204">
        <v>0</v>
      </c>
      <c r="K952" s="95">
        <v>0</v>
      </c>
      <c r="L952" s="95" t="s">
        <v>8423</v>
      </c>
      <c r="M952" s="95" t="s">
        <v>8423</v>
      </c>
      <c r="N952" s="95" t="s">
        <v>8365</v>
      </c>
      <c r="O952" s="95" t="s">
        <v>8091</v>
      </c>
      <c r="P952" s="95"/>
      <c r="Q952" s="95"/>
      <c r="R952" s="95" t="str">
        <f>IF(L952="R",VLOOKUP(G952,BARRAS!$C$5:$E$233,3,0),IF(L952="L",VLOOKUP(G952,BARRAS!$C$5:$E$233,3,0),""))</f>
        <v/>
      </c>
      <c r="S952" s="95">
        <f t="shared" si="96"/>
        <v>0</v>
      </c>
      <c r="T952" s="95"/>
      <c r="U952" s="95" t="str">
        <f t="shared" si="97"/>
        <v/>
      </c>
      <c r="V952" s="95"/>
      <c r="W952" s="95"/>
      <c r="X952" s="95"/>
      <c r="Y952" s="95" t="str">
        <f t="shared" si="99"/>
        <v>No</v>
      </c>
      <c r="Z952" s="95">
        <v>0</v>
      </c>
      <c r="AA952" s="95" t="str">
        <f t="shared" si="95"/>
        <v>SAESA</v>
      </c>
    </row>
    <row r="953" spans="1:27" x14ac:dyDescent="0.2">
      <c r="A953" s="19">
        <f t="shared" si="93"/>
        <v>1</v>
      </c>
      <c r="B953" s="95">
        <f t="shared" si="94"/>
        <v>949</v>
      </c>
      <c r="C953" s="95" t="s">
        <v>8548</v>
      </c>
      <c r="D953" s="28" t="s">
        <v>8365</v>
      </c>
      <c r="E953" s="95" t="s">
        <v>8557</v>
      </c>
      <c r="F953" s="182">
        <v>1</v>
      </c>
      <c r="G953" s="95" t="s">
        <v>308</v>
      </c>
      <c r="H953" s="199">
        <f>VLOOKUP(G953,BARRAS!$C$5:$E$553,2,0)</f>
        <v>2109996930132</v>
      </c>
      <c r="I953" s="95">
        <v>0</v>
      </c>
      <c r="J953" s="204">
        <v>0</v>
      </c>
      <c r="K953" s="95">
        <v>0</v>
      </c>
      <c r="L953" s="95" t="s">
        <v>8423</v>
      </c>
      <c r="M953" s="95" t="s">
        <v>8423</v>
      </c>
      <c r="N953" s="95" t="s">
        <v>8365</v>
      </c>
      <c r="O953" s="95" t="s">
        <v>8091</v>
      </c>
      <c r="P953" s="95"/>
      <c r="Q953" s="95" t="str">
        <f t="shared" ref="Q953:Q960" si="100">IF(L953="R","R",IF(L953="L","L",""))</f>
        <v/>
      </c>
      <c r="R953" s="95" t="str">
        <f>IF(L953="R",VLOOKUP(G953,BARRAS!$C$5:$E$233,3,0),IF(L953="L",VLOOKUP(G953,BARRAS!$C$5:$E$233,3,0),""))</f>
        <v/>
      </c>
      <c r="S953" s="95">
        <f t="shared" si="96"/>
        <v>0</v>
      </c>
      <c r="T953" s="95"/>
      <c r="U953" s="95" t="str">
        <f t="shared" si="97"/>
        <v/>
      </c>
      <c r="V953" s="95" t="s">
        <v>8091</v>
      </c>
      <c r="W953" s="95"/>
      <c r="X953" s="95" t="s">
        <v>8693</v>
      </c>
      <c r="Y953" s="95" t="str">
        <f t="shared" si="99"/>
        <v>No</v>
      </c>
      <c r="Z953" s="95">
        <v>0</v>
      </c>
      <c r="AA953" s="95" t="str">
        <f t="shared" si="95"/>
        <v>SAESA</v>
      </c>
    </row>
    <row r="954" spans="1:27" x14ac:dyDescent="0.2">
      <c r="A954" s="19">
        <f t="shared" si="93"/>
        <v>1</v>
      </c>
      <c r="B954" s="95">
        <f t="shared" si="94"/>
        <v>950</v>
      </c>
      <c r="C954" s="95" t="s">
        <v>8565</v>
      </c>
      <c r="D954" s="28" t="s">
        <v>2311</v>
      </c>
      <c r="E954" s="95" t="s">
        <v>7588</v>
      </c>
      <c r="F954" s="182">
        <v>1</v>
      </c>
      <c r="G954" s="95" t="s">
        <v>308</v>
      </c>
      <c r="H954" s="199">
        <f>VLOOKUP(G954,BARRAS!$C$5:$E$553,2,0)</f>
        <v>2109996930132</v>
      </c>
      <c r="I954" s="95">
        <v>0</v>
      </c>
      <c r="J954" s="204">
        <v>0</v>
      </c>
      <c r="K954" s="95">
        <v>0</v>
      </c>
      <c r="L954" s="95" t="s">
        <v>747</v>
      </c>
      <c r="M954" s="95" t="s">
        <v>747</v>
      </c>
      <c r="N954" s="95" t="s">
        <v>2311</v>
      </c>
      <c r="O954" s="95" t="s">
        <v>8091</v>
      </c>
      <c r="P954" s="95"/>
      <c r="Q954" s="95" t="str">
        <f t="shared" si="100"/>
        <v/>
      </c>
      <c r="R954" s="95" t="str">
        <f>IF(L954="R",VLOOKUP(G954,BARRAS!$C$5:$E$233,3,0),IF(L954="L",VLOOKUP(G954,BARRAS!$C$5:$E$233,3,0),""))</f>
        <v/>
      </c>
      <c r="S954" s="95">
        <f t="shared" si="96"/>
        <v>0</v>
      </c>
      <c r="T954" s="95"/>
      <c r="U954" s="95" t="str">
        <f t="shared" si="97"/>
        <v>CTRL</v>
      </c>
      <c r="V954" s="95">
        <v>0</v>
      </c>
      <c r="W954" s="95"/>
      <c r="X954" s="95"/>
      <c r="Y954" s="95" t="str">
        <f t="shared" si="99"/>
        <v>No</v>
      </c>
      <c r="Z954" s="95">
        <v>0</v>
      </c>
      <c r="AA954" s="95" t="str">
        <f t="shared" si="95"/>
        <v>SAESA</v>
      </c>
    </row>
    <row r="955" spans="1:27" x14ac:dyDescent="0.2">
      <c r="A955" s="19">
        <f t="shared" si="93"/>
        <v>1</v>
      </c>
      <c r="B955" s="95">
        <f t="shared" si="94"/>
        <v>951</v>
      </c>
      <c r="C955" s="95" t="s">
        <v>9091</v>
      </c>
      <c r="D955" s="28" t="s">
        <v>2311</v>
      </c>
      <c r="E955" s="95" t="s">
        <v>9152</v>
      </c>
      <c r="F955" s="182">
        <v>1</v>
      </c>
      <c r="G955" s="95" t="s">
        <v>308</v>
      </c>
      <c r="H955" s="199">
        <f>VLOOKUP(G955,BARRAS!$C$5:$E$553,2,0)</f>
        <v>2109996930132</v>
      </c>
      <c r="I955" s="95">
        <v>0</v>
      </c>
      <c r="J955" s="204">
        <v>0</v>
      </c>
      <c r="K955" s="95">
        <v>0</v>
      </c>
      <c r="L955" s="95" t="s">
        <v>747</v>
      </c>
      <c r="M955" s="95" t="s">
        <v>747</v>
      </c>
      <c r="N955" s="95" t="s">
        <v>2311</v>
      </c>
      <c r="O955" s="95" t="s">
        <v>8091</v>
      </c>
      <c r="P955" s="95"/>
      <c r="Q955" s="95" t="str">
        <f t="shared" si="100"/>
        <v/>
      </c>
      <c r="R955" s="95" t="str">
        <f>IF(L955="R",VLOOKUP(G955,BARRAS!$C$5:$E$233,3,0),IF(L955="L",VLOOKUP(G955,BARRAS!$C$5:$E$233,3,0),""))</f>
        <v/>
      </c>
      <c r="S955" s="95">
        <f t="shared" si="96"/>
        <v>0</v>
      </c>
      <c r="T955" s="95"/>
      <c r="U955" s="95" t="str">
        <f t="shared" si="97"/>
        <v>CTRL</v>
      </c>
      <c r="V955" s="95">
        <v>0</v>
      </c>
      <c r="W955" s="95"/>
      <c r="X955" s="95"/>
      <c r="Y955" s="95" t="str">
        <f t="shared" si="99"/>
        <v>No</v>
      </c>
      <c r="Z955" s="95">
        <v>0</v>
      </c>
      <c r="AA955" s="95" t="str">
        <f t="shared" si="95"/>
        <v>SAESA</v>
      </c>
    </row>
    <row r="956" spans="1:27" x14ac:dyDescent="0.2">
      <c r="A956" s="19">
        <f t="shared" si="93"/>
        <v>1</v>
      </c>
      <c r="B956" s="95">
        <f t="shared" si="94"/>
        <v>952</v>
      </c>
      <c r="C956" s="95" t="s">
        <v>8564</v>
      </c>
      <c r="D956" s="28" t="s">
        <v>2311</v>
      </c>
      <c r="E956" s="95" t="s">
        <v>7624</v>
      </c>
      <c r="F956" s="182">
        <v>1</v>
      </c>
      <c r="G956" s="95" t="s">
        <v>308</v>
      </c>
      <c r="H956" s="199">
        <f>VLOOKUP(G956,BARRAS!$C$5:$E$553,2,0)</f>
        <v>2109996930132</v>
      </c>
      <c r="I956" s="95">
        <v>0</v>
      </c>
      <c r="J956" s="204">
        <v>0</v>
      </c>
      <c r="K956" s="95">
        <v>0</v>
      </c>
      <c r="L956" s="95" t="s">
        <v>747</v>
      </c>
      <c r="M956" s="95" t="s">
        <v>747</v>
      </c>
      <c r="N956" s="95" t="s">
        <v>2311</v>
      </c>
      <c r="O956" s="95" t="s">
        <v>8091</v>
      </c>
      <c r="P956" s="95"/>
      <c r="Q956" s="95" t="str">
        <f t="shared" si="100"/>
        <v/>
      </c>
      <c r="R956" s="95" t="str">
        <f>IF(L956="R",VLOOKUP(G956,BARRAS!$C$5:$E$233,3,0),IF(L956="L",VLOOKUP(G956,BARRAS!$C$5:$E$233,3,0),""))</f>
        <v/>
      </c>
      <c r="S956" s="95">
        <f t="shared" si="96"/>
        <v>0</v>
      </c>
      <c r="T956" s="95"/>
      <c r="U956" s="95" t="str">
        <f t="shared" si="97"/>
        <v>CTRL</v>
      </c>
      <c r="V956" s="95">
        <v>0</v>
      </c>
      <c r="W956" s="95"/>
      <c r="X956" s="95"/>
      <c r="Y956" s="95" t="str">
        <f t="shared" si="99"/>
        <v>No</v>
      </c>
      <c r="Z956" s="95">
        <v>0</v>
      </c>
      <c r="AA956" s="95" t="str">
        <f t="shared" si="95"/>
        <v>SAESA</v>
      </c>
    </row>
    <row r="957" spans="1:27" x14ac:dyDescent="0.2">
      <c r="A957" s="19">
        <f t="shared" si="93"/>
        <v>1</v>
      </c>
      <c r="B957" s="95">
        <f t="shared" si="94"/>
        <v>953</v>
      </c>
      <c r="C957" s="95" t="s">
        <v>9090</v>
      </c>
      <c r="D957" s="28" t="s">
        <v>2311</v>
      </c>
      <c r="E957" s="95" t="s">
        <v>9151</v>
      </c>
      <c r="F957" s="182">
        <v>1</v>
      </c>
      <c r="G957" s="95" t="s">
        <v>308</v>
      </c>
      <c r="H957" s="199">
        <f>VLOOKUP(G957,BARRAS!$C$5:$E$553,2,0)</f>
        <v>2109996930132</v>
      </c>
      <c r="I957" s="95">
        <v>0</v>
      </c>
      <c r="J957" s="204">
        <v>0</v>
      </c>
      <c r="K957" s="95">
        <v>0</v>
      </c>
      <c r="L957" s="95" t="s">
        <v>747</v>
      </c>
      <c r="M957" s="95" t="s">
        <v>747</v>
      </c>
      <c r="N957" s="95" t="s">
        <v>2311</v>
      </c>
      <c r="O957" s="95" t="s">
        <v>8091</v>
      </c>
      <c r="P957" s="95"/>
      <c r="Q957" s="95" t="str">
        <f t="shared" si="100"/>
        <v/>
      </c>
      <c r="R957" s="95" t="str">
        <f>IF(L957="R",VLOOKUP(G957,BARRAS!$C$5:$E$233,3,0),IF(L957="L",VLOOKUP(G957,BARRAS!$C$5:$E$233,3,0),""))</f>
        <v/>
      </c>
      <c r="S957" s="95">
        <f t="shared" si="96"/>
        <v>0</v>
      </c>
      <c r="T957" s="95"/>
      <c r="U957" s="95" t="str">
        <f t="shared" si="97"/>
        <v>CTRL</v>
      </c>
      <c r="V957" s="95">
        <v>0</v>
      </c>
      <c r="W957" s="95"/>
      <c r="X957" s="95"/>
      <c r="Y957" s="95" t="str">
        <f t="shared" si="99"/>
        <v>No</v>
      </c>
      <c r="Z957" s="95">
        <v>0</v>
      </c>
      <c r="AA957" s="95" t="str">
        <f t="shared" si="95"/>
        <v>SAESA</v>
      </c>
    </row>
    <row r="958" spans="1:27" x14ac:dyDescent="0.2">
      <c r="A958" s="19">
        <f t="shared" si="93"/>
        <v>1</v>
      </c>
      <c r="B958" s="95">
        <f t="shared" si="94"/>
        <v>954</v>
      </c>
      <c r="C958" s="95" t="s">
        <v>8095</v>
      </c>
      <c r="D958" s="28" t="s">
        <v>8088</v>
      </c>
      <c r="E958" s="95" t="s">
        <v>8091</v>
      </c>
      <c r="F958" s="182">
        <v>1</v>
      </c>
      <c r="G958" s="95" t="s">
        <v>308</v>
      </c>
      <c r="H958" s="199">
        <f>VLOOKUP(G958,BARRAS!$C$5:$E$553,2,0)</f>
        <v>2109996930132</v>
      </c>
      <c r="I958" s="95">
        <v>0</v>
      </c>
      <c r="J958" s="204">
        <v>1</v>
      </c>
      <c r="K958" s="95">
        <v>0</v>
      </c>
      <c r="L958" s="95" t="s">
        <v>489</v>
      </c>
      <c r="M958" s="95" t="s">
        <v>489</v>
      </c>
      <c r="N958" s="95" t="s">
        <v>9178</v>
      </c>
      <c r="O958" s="95"/>
      <c r="P958" s="95" t="s">
        <v>8091</v>
      </c>
      <c r="Q958" s="95" t="str">
        <f t="shared" si="100"/>
        <v>R</v>
      </c>
      <c r="R958" s="95">
        <f>IF(L958="R",VLOOKUP(G958,BARRAS!$C$5:$E$233,3,0),IF(L958="L",VLOOKUP(G958,BARRAS!$C$5:$E$233,3,0),""))</f>
        <v>0</v>
      </c>
      <c r="S958" s="95">
        <f t="shared" si="96"/>
        <v>0</v>
      </c>
      <c r="T958" s="95"/>
      <c r="U958" s="95" t="str">
        <f t="shared" si="97"/>
        <v/>
      </c>
      <c r="V958" s="95">
        <v>0</v>
      </c>
      <c r="W958" s="95"/>
      <c r="X958" s="95"/>
      <c r="Y958" s="95" t="str">
        <f t="shared" si="99"/>
        <v>Sí</v>
      </c>
      <c r="Z958" s="95">
        <v>0</v>
      </c>
      <c r="AA958" s="95" t="str">
        <f t="shared" si="95"/>
        <v>SAESA</v>
      </c>
    </row>
    <row r="959" spans="1:27" x14ac:dyDescent="0.2">
      <c r="A959" s="19">
        <f t="shared" si="93"/>
        <v>1</v>
      </c>
      <c r="B959" s="95">
        <f t="shared" si="94"/>
        <v>955</v>
      </c>
      <c r="C959" s="95" t="s">
        <v>8096</v>
      </c>
      <c r="D959" s="28" t="s">
        <v>8089</v>
      </c>
      <c r="E959" s="95" t="s">
        <v>8091</v>
      </c>
      <c r="F959" s="182">
        <v>1</v>
      </c>
      <c r="G959" s="95" t="s">
        <v>308</v>
      </c>
      <c r="H959" s="199">
        <f>VLOOKUP(G959,BARRAS!$C$5:$E$553,2,0)</f>
        <v>2109996930132</v>
      </c>
      <c r="I959" s="95">
        <v>0</v>
      </c>
      <c r="J959" s="204">
        <v>1</v>
      </c>
      <c r="K959" s="95">
        <v>0</v>
      </c>
      <c r="L959" s="95" t="s">
        <v>489</v>
      </c>
      <c r="M959" s="95" t="s">
        <v>489</v>
      </c>
      <c r="N959" s="95" t="s">
        <v>9178</v>
      </c>
      <c r="O959" s="95"/>
      <c r="P959" s="95" t="s">
        <v>8091</v>
      </c>
      <c r="Q959" s="95" t="str">
        <f t="shared" si="100"/>
        <v>R</v>
      </c>
      <c r="R959" s="95">
        <f>IF(L959="R",VLOOKUP(G959,BARRAS!$C$5:$E$233,3,0),IF(L959="L",VLOOKUP(G959,BARRAS!$C$5:$E$233,3,0),""))</f>
        <v>0</v>
      </c>
      <c r="S959" s="95">
        <f t="shared" si="96"/>
        <v>0</v>
      </c>
      <c r="T959" s="95"/>
      <c r="U959" s="95" t="str">
        <f t="shared" si="97"/>
        <v/>
      </c>
      <c r="V959" s="95">
        <v>0</v>
      </c>
      <c r="W959" s="95"/>
      <c r="X959" s="95"/>
      <c r="Y959" s="95" t="str">
        <f t="shared" si="99"/>
        <v>Sí</v>
      </c>
      <c r="Z959" s="95">
        <v>0</v>
      </c>
      <c r="AA959" s="95" t="str">
        <f t="shared" si="95"/>
        <v>SAESA</v>
      </c>
    </row>
    <row r="960" spans="1:27" x14ac:dyDescent="0.2">
      <c r="A960" s="19">
        <f t="shared" si="93"/>
        <v>1</v>
      </c>
      <c r="B960" s="95">
        <f t="shared" si="94"/>
        <v>956</v>
      </c>
      <c r="C960" s="95" t="s">
        <v>8097</v>
      </c>
      <c r="D960" s="28" t="s">
        <v>8090</v>
      </c>
      <c r="E960" s="95" t="s">
        <v>8091</v>
      </c>
      <c r="F960" s="182">
        <v>1</v>
      </c>
      <c r="G960" s="95" t="s">
        <v>308</v>
      </c>
      <c r="H960" s="199">
        <f>VLOOKUP(G960,BARRAS!$C$5:$E$553,2,0)</f>
        <v>2109996930132</v>
      </c>
      <c r="I960" s="95">
        <v>0</v>
      </c>
      <c r="J960" s="204">
        <v>1</v>
      </c>
      <c r="K960" s="95">
        <v>0</v>
      </c>
      <c r="L960" s="95" t="s">
        <v>489</v>
      </c>
      <c r="M960" s="95" t="s">
        <v>489</v>
      </c>
      <c r="N960" s="95" t="s">
        <v>9178</v>
      </c>
      <c r="O960" s="95"/>
      <c r="P960" s="95" t="s">
        <v>8091</v>
      </c>
      <c r="Q960" s="95" t="str">
        <f t="shared" si="100"/>
        <v>R</v>
      </c>
      <c r="R960" s="95">
        <f>IF(L960="R",VLOOKUP(G960,BARRAS!$C$5:$E$233,3,0),IF(L960="L",VLOOKUP(G960,BARRAS!$C$5:$E$233,3,0),""))</f>
        <v>0</v>
      </c>
      <c r="S960" s="95">
        <f t="shared" si="96"/>
        <v>0</v>
      </c>
      <c r="T960" s="95"/>
      <c r="U960" s="95" t="str">
        <f t="shared" si="97"/>
        <v/>
      </c>
      <c r="V960" s="95">
        <v>0</v>
      </c>
      <c r="W960" s="95"/>
      <c r="X960" s="95"/>
      <c r="Y960" s="95" t="str">
        <f t="shared" si="99"/>
        <v>Sí</v>
      </c>
      <c r="Z960" s="95">
        <v>0</v>
      </c>
      <c r="AA960" s="95" t="str">
        <f t="shared" si="95"/>
        <v>SAESA</v>
      </c>
    </row>
    <row r="961" spans="1:27" x14ac:dyDescent="0.2">
      <c r="A961" s="19">
        <f t="shared" si="93"/>
        <v>1</v>
      </c>
      <c r="B961" s="95">
        <f t="shared" si="94"/>
        <v>957</v>
      </c>
      <c r="C961" s="194" t="s">
        <v>11914</v>
      </c>
      <c r="D961" s="213" t="s">
        <v>1304</v>
      </c>
      <c r="E961" s="194" t="s">
        <v>315</v>
      </c>
      <c r="F961" s="182">
        <v>1</v>
      </c>
      <c r="G961" s="95" t="s">
        <v>308</v>
      </c>
      <c r="H961" s="199">
        <f>VLOOKUP(G961,BARRAS!$C$5:$E$553,2,0)</f>
        <v>2109996930132</v>
      </c>
      <c r="I961" s="95">
        <v>0</v>
      </c>
      <c r="J961" s="204">
        <v>0</v>
      </c>
      <c r="K961" s="95">
        <v>0</v>
      </c>
      <c r="L961" s="95" t="s">
        <v>492</v>
      </c>
      <c r="M961" s="95" t="s">
        <v>492</v>
      </c>
      <c r="N961" s="95" t="s">
        <v>12352</v>
      </c>
      <c r="O961" s="95"/>
      <c r="P961" s="95"/>
      <c r="Q961" s="95"/>
      <c r="R961" s="95" t="str">
        <f>IF(L961="R",VLOOKUP(G961,BARRAS!$C$5:$E$233,3,0),IF(L961="L",VLOOKUP(G961,BARRAS!$C$5:$E$233,3,0),""))</f>
        <v/>
      </c>
      <c r="S961" s="95">
        <f t="shared" si="96"/>
        <v>0</v>
      </c>
      <c r="T961" s="95"/>
      <c r="U961" s="95" t="str">
        <f t="shared" si="97"/>
        <v/>
      </c>
      <c r="V961" s="95"/>
      <c r="W961" s="95"/>
      <c r="X961" s="95"/>
      <c r="Y961" s="95"/>
      <c r="Z961" s="95"/>
      <c r="AA961" s="95">
        <f t="shared" si="95"/>
        <v>0</v>
      </c>
    </row>
    <row r="962" spans="1:27" x14ac:dyDescent="0.2">
      <c r="A962" s="19">
        <f t="shared" si="93"/>
        <v>1</v>
      </c>
      <c r="B962" s="95">
        <f t="shared" si="94"/>
        <v>958</v>
      </c>
      <c r="C962" s="95" t="s">
        <v>14031</v>
      </c>
      <c r="D962" s="28" t="s">
        <v>12122</v>
      </c>
      <c r="E962" s="95" t="s">
        <v>14032</v>
      </c>
      <c r="F962" s="182">
        <v>1</v>
      </c>
      <c r="G962" s="95" t="s">
        <v>9393</v>
      </c>
      <c r="H962" s="199">
        <f>VLOOKUP(G962,BARRAS!$C$5:$E$553,2,0)</f>
        <v>2089995840132</v>
      </c>
      <c r="I962" s="95">
        <v>0</v>
      </c>
      <c r="J962" s="204">
        <v>0</v>
      </c>
      <c r="K962" s="95">
        <v>0</v>
      </c>
      <c r="L962" s="28" t="s">
        <v>8423</v>
      </c>
      <c r="M962" s="28" t="s">
        <v>8423</v>
      </c>
      <c r="N962" s="28" t="s">
        <v>12122</v>
      </c>
      <c r="O962" s="28" t="s">
        <v>7984</v>
      </c>
      <c r="P962" s="95"/>
      <c r="Q962" s="95"/>
      <c r="R962" s="95"/>
      <c r="S962" s="95">
        <f t="shared" si="96"/>
        <v>0</v>
      </c>
      <c r="T962" s="95"/>
      <c r="U962" s="95" t="str">
        <f t="shared" si="97"/>
        <v/>
      </c>
      <c r="V962" s="95"/>
      <c r="W962" s="95"/>
      <c r="X962" s="95"/>
      <c r="Y962" s="95"/>
      <c r="Z962" s="95"/>
      <c r="AA962" s="95" t="str">
        <f t="shared" si="95"/>
        <v>FRONTEL</v>
      </c>
    </row>
    <row r="963" spans="1:27" x14ac:dyDescent="0.2">
      <c r="A963" s="19">
        <f t="shared" si="93"/>
        <v>1</v>
      </c>
      <c r="B963" s="95">
        <f t="shared" si="94"/>
        <v>959</v>
      </c>
      <c r="C963" s="95" t="s">
        <v>12354</v>
      </c>
      <c r="D963" s="28" t="s">
        <v>14110</v>
      </c>
      <c r="E963" s="95" t="s">
        <v>12356</v>
      </c>
      <c r="F963" s="182">
        <v>1</v>
      </c>
      <c r="G963" s="95" t="s">
        <v>9393</v>
      </c>
      <c r="H963" s="199">
        <f>VLOOKUP(G963,BARRAS!$C$5:$E$553,2,0)</f>
        <v>2089995840132</v>
      </c>
      <c r="I963" s="95">
        <v>0</v>
      </c>
      <c r="J963" s="204">
        <v>0</v>
      </c>
      <c r="K963" s="95">
        <v>0</v>
      </c>
      <c r="L963" s="95" t="s">
        <v>747</v>
      </c>
      <c r="M963" s="95" t="s">
        <v>747</v>
      </c>
      <c r="N963" s="95" t="s">
        <v>14110</v>
      </c>
      <c r="O963" s="95" t="s">
        <v>7984</v>
      </c>
      <c r="P963" s="95"/>
      <c r="Q963" s="95"/>
      <c r="R963" s="95"/>
      <c r="S963" s="95">
        <f t="shared" si="96"/>
        <v>1</v>
      </c>
      <c r="T963" s="95"/>
      <c r="U963" s="95" t="str">
        <f t="shared" si="97"/>
        <v>PMGD</v>
      </c>
      <c r="V963" s="95"/>
      <c r="W963" s="95">
        <v>1</v>
      </c>
      <c r="X963" s="95"/>
      <c r="Y963" s="95"/>
      <c r="Z963" s="95"/>
      <c r="AA963" s="95" t="str">
        <f t="shared" si="95"/>
        <v>FRONTEL</v>
      </c>
    </row>
    <row r="964" spans="1:27" x14ac:dyDescent="0.2">
      <c r="A964" s="19">
        <f t="shared" si="93"/>
        <v>1</v>
      </c>
      <c r="B964" s="95">
        <f t="shared" si="94"/>
        <v>960</v>
      </c>
      <c r="C964" s="95" t="s">
        <v>12355</v>
      </c>
      <c r="D964" s="28" t="s">
        <v>14110</v>
      </c>
      <c r="E964" s="95" t="s">
        <v>12357</v>
      </c>
      <c r="F964" s="182">
        <v>1</v>
      </c>
      <c r="G964" s="95" t="s">
        <v>9393</v>
      </c>
      <c r="H964" s="199">
        <f>VLOOKUP(G964,BARRAS!$C$5:$E$553,2,0)</f>
        <v>2089995840132</v>
      </c>
      <c r="I964" s="95">
        <v>0</v>
      </c>
      <c r="J964" s="204">
        <v>0</v>
      </c>
      <c r="K964" s="95">
        <v>0</v>
      </c>
      <c r="L964" s="95" t="s">
        <v>747</v>
      </c>
      <c r="M964" s="95" t="s">
        <v>747</v>
      </c>
      <c r="N964" s="95" t="s">
        <v>14110</v>
      </c>
      <c r="O964" s="95" t="s">
        <v>7984</v>
      </c>
      <c r="P964" s="95"/>
      <c r="Q964" s="95"/>
      <c r="R964" s="95"/>
      <c r="S964" s="95">
        <f t="shared" si="96"/>
        <v>1</v>
      </c>
      <c r="T964" s="95"/>
      <c r="U964" s="95" t="str">
        <f t="shared" si="97"/>
        <v>PMGD</v>
      </c>
      <c r="V964" s="95"/>
      <c r="W964" s="95"/>
      <c r="X964" s="95"/>
      <c r="Y964" s="95"/>
      <c r="Z964" s="95"/>
      <c r="AA964" s="95" t="str">
        <f t="shared" si="95"/>
        <v>FRONTEL</v>
      </c>
    </row>
    <row r="965" spans="1:27" x14ac:dyDescent="0.2">
      <c r="A965" s="19">
        <f t="shared" ref="A965:A1028" si="101">+COUNTIF($C:$C,C965)</f>
        <v>1</v>
      </c>
      <c r="B965" s="95">
        <f t="shared" si="94"/>
        <v>961</v>
      </c>
      <c r="C965" s="95" t="s">
        <v>9406</v>
      </c>
      <c r="D965" s="28" t="s">
        <v>7985</v>
      </c>
      <c r="E965" s="95" t="s">
        <v>7984</v>
      </c>
      <c r="F965" s="182">
        <v>1</v>
      </c>
      <c r="G965" s="95" t="s">
        <v>9393</v>
      </c>
      <c r="H965" s="199">
        <f>VLOOKUP(G965,BARRAS!$C$5:$E$553,2,0)</f>
        <v>2089995840132</v>
      </c>
      <c r="I965" s="95">
        <v>0</v>
      </c>
      <c r="J965" s="204">
        <v>1</v>
      </c>
      <c r="K965" s="95">
        <v>0</v>
      </c>
      <c r="L965" s="95" t="s">
        <v>489</v>
      </c>
      <c r="M965" s="95" t="s">
        <v>489</v>
      </c>
      <c r="N965" s="95" t="s">
        <v>9178</v>
      </c>
      <c r="O965" s="95"/>
      <c r="P965" s="95" t="s">
        <v>7984</v>
      </c>
      <c r="Q965" s="95" t="s">
        <v>489</v>
      </c>
      <c r="R965" s="95">
        <f>IF(L965="R",VLOOKUP(G965,BARRAS!$C$5:$E$233,3,0),IF(L965="L",VLOOKUP(G965,BARRAS!$C$5:$E$233,3,0),""))</f>
        <v>0</v>
      </c>
      <c r="S965" s="95">
        <f t="shared" si="96"/>
        <v>0</v>
      </c>
      <c r="T965" s="95"/>
      <c r="U965" s="95" t="str">
        <f t="shared" si="97"/>
        <v/>
      </c>
      <c r="V965" s="95">
        <v>0</v>
      </c>
      <c r="W965" s="95"/>
      <c r="X965" s="95"/>
      <c r="Y965" s="95" t="s">
        <v>9405</v>
      </c>
      <c r="Z965" s="95">
        <v>0</v>
      </c>
      <c r="AA965" s="95" t="str">
        <f t="shared" si="95"/>
        <v>FRONTEL</v>
      </c>
    </row>
    <row r="966" spans="1:27" x14ac:dyDescent="0.2">
      <c r="A966" s="19">
        <f t="shared" si="101"/>
        <v>1</v>
      </c>
      <c r="B966" s="95">
        <f t="shared" si="94"/>
        <v>962</v>
      </c>
      <c r="C966" s="95" t="s">
        <v>9407</v>
      </c>
      <c r="D966" s="28" t="s">
        <v>7986</v>
      </c>
      <c r="E966" s="95" t="s">
        <v>7984</v>
      </c>
      <c r="F966" s="182">
        <v>1</v>
      </c>
      <c r="G966" s="95" t="s">
        <v>9393</v>
      </c>
      <c r="H966" s="199">
        <f>VLOOKUP(G966,BARRAS!$C$5:$E$553,2,0)</f>
        <v>2089995840132</v>
      </c>
      <c r="I966" s="95">
        <v>0</v>
      </c>
      <c r="J966" s="204">
        <v>1</v>
      </c>
      <c r="K966" s="95">
        <v>0</v>
      </c>
      <c r="L966" s="95" t="s">
        <v>489</v>
      </c>
      <c r="M966" s="95" t="s">
        <v>489</v>
      </c>
      <c r="N966" s="95" t="s">
        <v>9178</v>
      </c>
      <c r="O966" s="95"/>
      <c r="P966" s="95" t="s">
        <v>7984</v>
      </c>
      <c r="Q966" s="95" t="s">
        <v>489</v>
      </c>
      <c r="R966" s="95">
        <f>IF(L966="R",VLOOKUP(G966,BARRAS!$C$5:$E$233,3,0),IF(L966="L",VLOOKUP(G966,BARRAS!$C$5:$E$233,3,0),""))</f>
        <v>0</v>
      </c>
      <c r="S966" s="95">
        <f t="shared" si="96"/>
        <v>0</v>
      </c>
      <c r="T966" s="95"/>
      <c r="U966" s="95" t="str">
        <f t="shared" si="97"/>
        <v/>
      </c>
      <c r="V966" s="95">
        <v>0</v>
      </c>
      <c r="W966" s="95"/>
      <c r="X966" s="95"/>
      <c r="Y966" s="95" t="s">
        <v>9405</v>
      </c>
      <c r="Z966" s="95">
        <v>0</v>
      </c>
      <c r="AA966" s="95" t="str">
        <f t="shared" si="95"/>
        <v>FRONTEL</v>
      </c>
    </row>
    <row r="967" spans="1:27" x14ac:dyDescent="0.2">
      <c r="A967" s="19">
        <f t="shared" si="101"/>
        <v>1</v>
      </c>
      <c r="B967" s="95">
        <f t="shared" si="94"/>
        <v>963</v>
      </c>
      <c r="C967" s="95" t="s">
        <v>9408</v>
      </c>
      <c r="D967" s="28" t="s">
        <v>7987</v>
      </c>
      <c r="E967" s="95" t="s">
        <v>7984</v>
      </c>
      <c r="F967" s="182">
        <v>1</v>
      </c>
      <c r="G967" s="95" t="s">
        <v>9393</v>
      </c>
      <c r="H967" s="199">
        <f>VLOOKUP(G967,BARRAS!$C$5:$E$553,2,0)</f>
        <v>2089995840132</v>
      </c>
      <c r="I967" s="95">
        <v>0</v>
      </c>
      <c r="J967" s="204">
        <v>1</v>
      </c>
      <c r="K967" s="95">
        <v>0</v>
      </c>
      <c r="L967" s="95" t="s">
        <v>489</v>
      </c>
      <c r="M967" s="95" t="s">
        <v>489</v>
      </c>
      <c r="N967" s="95" t="s">
        <v>9178</v>
      </c>
      <c r="O967" s="95"/>
      <c r="P967" s="95" t="s">
        <v>7984</v>
      </c>
      <c r="Q967" s="95" t="s">
        <v>489</v>
      </c>
      <c r="R967" s="95">
        <f>IF(L967="R",VLOOKUP(G967,BARRAS!$C$5:$E$233,3,0),IF(L967="L",VLOOKUP(G967,BARRAS!$C$5:$E$233,3,0),""))</f>
        <v>0</v>
      </c>
      <c r="S967" s="95">
        <f t="shared" si="96"/>
        <v>0</v>
      </c>
      <c r="T967" s="95"/>
      <c r="U967" s="95" t="str">
        <f t="shared" si="97"/>
        <v/>
      </c>
      <c r="V967" s="95">
        <v>0</v>
      </c>
      <c r="W967" s="95"/>
      <c r="X967" s="95"/>
      <c r="Y967" s="95" t="s">
        <v>9405</v>
      </c>
      <c r="Z967" s="95">
        <v>0</v>
      </c>
      <c r="AA967" s="95" t="str">
        <f t="shared" si="95"/>
        <v>FRONTEL</v>
      </c>
    </row>
    <row r="968" spans="1:27" x14ac:dyDescent="0.2">
      <c r="A968" s="19">
        <f t="shared" si="101"/>
        <v>1</v>
      </c>
      <c r="B968" s="95">
        <f t="shared" si="94"/>
        <v>964</v>
      </c>
      <c r="C968" s="194" t="s">
        <v>11877</v>
      </c>
      <c r="D968" s="213" t="s">
        <v>1304</v>
      </c>
      <c r="E968" s="194" t="s">
        <v>11976</v>
      </c>
      <c r="F968" s="182">
        <v>1</v>
      </c>
      <c r="G968" s="95" t="s">
        <v>9393</v>
      </c>
      <c r="H968" s="199">
        <f>VLOOKUP(G968,BARRAS!$C$5:$E$553,2,0)</f>
        <v>2089995840132</v>
      </c>
      <c r="I968" s="95">
        <v>0</v>
      </c>
      <c r="J968" s="204">
        <v>0</v>
      </c>
      <c r="K968" s="95">
        <v>0</v>
      </c>
      <c r="L968" s="95" t="s">
        <v>492</v>
      </c>
      <c r="M968" s="95" t="s">
        <v>492</v>
      </c>
      <c r="N968" s="95" t="s">
        <v>12352</v>
      </c>
      <c r="O968" s="95"/>
      <c r="P968" s="95"/>
      <c r="Q968" s="95"/>
      <c r="R968" s="95" t="str">
        <f>IF(L968="R",VLOOKUP(G968,BARRAS!$C$5:$E$233,3,0),IF(L968="L",VLOOKUP(G968,BARRAS!$C$5:$E$233,3,0),""))</f>
        <v/>
      </c>
      <c r="S968" s="95">
        <f t="shared" ref="S968:S1031" si="102">IF(RIGHT(LEFT(E968,6),4)="PMGD",1,IF(RIGHT(LEFT(E968,6),4)="PMG_",1,0))</f>
        <v>0</v>
      </c>
      <c r="T968" s="95"/>
      <c r="U968" s="95" t="str">
        <f t="shared" ref="U968:U1031" si="103">+IF(L968="G",LEFT(RIGHT(E968,LEN(E968)-2),4),"")</f>
        <v/>
      </c>
      <c r="V968" s="95"/>
      <c r="W968" s="95"/>
      <c r="X968" s="95"/>
      <c r="Y968" s="95"/>
      <c r="Z968" s="95"/>
      <c r="AA968" s="95">
        <f t="shared" si="95"/>
        <v>0</v>
      </c>
    </row>
    <row r="969" spans="1:27" x14ac:dyDescent="0.2">
      <c r="A969" s="19">
        <f t="shared" si="101"/>
        <v>1</v>
      </c>
      <c r="B969" s="95">
        <f t="shared" ref="B969:B1032" si="104">B968+1</f>
        <v>965</v>
      </c>
      <c r="C969" s="28" t="s">
        <v>12680</v>
      </c>
      <c r="D969" s="28" t="s">
        <v>543</v>
      </c>
      <c r="E969" s="95" t="s">
        <v>1960</v>
      </c>
      <c r="F969" s="182">
        <v>1</v>
      </c>
      <c r="G969" s="95" t="s">
        <v>203</v>
      </c>
      <c r="H969" s="199">
        <f>VLOOKUP(G969,BARRAS!$C$5:$E$553,2,0)</f>
        <v>2089996830232</v>
      </c>
      <c r="I969" s="95">
        <v>0</v>
      </c>
      <c r="J969" s="204">
        <v>0</v>
      </c>
      <c r="K969" s="95">
        <v>0</v>
      </c>
      <c r="L969" s="95" t="s">
        <v>748</v>
      </c>
      <c r="M969" s="95" t="s">
        <v>748</v>
      </c>
      <c r="N969" s="95" t="s">
        <v>543</v>
      </c>
      <c r="O969" s="95" t="s">
        <v>9972</v>
      </c>
      <c r="P969" s="95"/>
      <c r="Q969" s="95" t="str">
        <f>IF(L969="R","R",IF(L969="L","L",""))</f>
        <v>L</v>
      </c>
      <c r="R969" s="95">
        <f>IF(L969="R",VLOOKUP(G969,BARRAS!$C$5:$E$233,3,0),IF(L969="L",VLOOKUP(G969,BARRAS!$C$5:$E$233,3,0),""))</f>
        <v>0</v>
      </c>
      <c r="S969" s="95">
        <f t="shared" si="102"/>
        <v>0</v>
      </c>
      <c r="T969" s="95"/>
      <c r="U969" s="95" t="str">
        <f t="shared" si="103"/>
        <v/>
      </c>
      <c r="V969" s="95">
        <v>0</v>
      </c>
      <c r="W969" s="95"/>
      <c r="X969" s="95" t="s">
        <v>12237</v>
      </c>
      <c r="Y969" s="95" t="str">
        <f>+IF(P969="","No","Sí")</f>
        <v>No</v>
      </c>
      <c r="Z969" s="95">
        <v>0</v>
      </c>
      <c r="AA969" s="95" t="str">
        <f t="shared" si="95"/>
        <v>CGE</v>
      </c>
    </row>
    <row r="970" spans="1:27" x14ac:dyDescent="0.2">
      <c r="A970" s="19">
        <f t="shared" si="101"/>
        <v>1</v>
      </c>
      <c r="B970" s="95">
        <f t="shared" si="104"/>
        <v>966</v>
      </c>
      <c r="C970" s="95" t="s">
        <v>12272</v>
      </c>
      <c r="D970" s="28" t="s">
        <v>12122</v>
      </c>
      <c r="E970" s="95" t="s">
        <v>12273</v>
      </c>
      <c r="F970" s="182">
        <v>1</v>
      </c>
      <c r="G970" s="95" t="s">
        <v>203</v>
      </c>
      <c r="H970" s="199">
        <f>VLOOKUP(G970,BARRAS!$C$5:$E$553,2,0)</f>
        <v>2089996830232</v>
      </c>
      <c r="I970" s="95">
        <v>0</v>
      </c>
      <c r="J970" s="204">
        <v>0</v>
      </c>
      <c r="K970" s="95">
        <v>0</v>
      </c>
      <c r="L970" s="95" t="s">
        <v>8423</v>
      </c>
      <c r="M970" s="95" t="s">
        <v>8423</v>
      </c>
      <c r="N970" s="95" t="s">
        <v>12122</v>
      </c>
      <c r="O970" s="95" t="s">
        <v>7984</v>
      </c>
      <c r="P970" s="95"/>
      <c r="Q970" s="95"/>
      <c r="R970" s="95" t="str">
        <f>IF(L970="R",VLOOKUP(G970,BARRAS!$C$5:$E$233,3,0),IF(L970="L",VLOOKUP(G970,BARRAS!$C$5:$E$233,3,0),""))</f>
        <v/>
      </c>
      <c r="S970" s="95">
        <f t="shared" si="102"/>
        <v>0</v>
      </c>
      <c r="T970" s="95"/>
      <c r="U970" s="95" t="str">
        <f t="shared" si="103"/>
        <v/>
      </c>
      <c r="V970" s="95" t="s">
        <v>7984</v>
      </c>
      <c r="W970" s="95"/>
      <c r="X970" s="95"/>
      <c r="Y970" s="95"/>
      <c r="Z970" s="95"/>
      <c r="AA970" s="95" t="str">
        <f t="shared" si="95"/>
        <v>FRONTEL</v>
      </c>
    </row>
    <row r="971" spans="1:27" x14ac:dyDescent="0.2">
      <c r="A971" s="19">
        <f t="shared" si="101"/>
        <v>1</v>
      </c>
      <c r="B971" s="95">
        <f t="shared" si="104"/>
        <v>967</v>
      </c>
      <c r="C971" s="95" t="s">
        <v>9978</v>
      </c>
      <c r="D971" s="28" t="s">
        <v>8365</v>
      </c>
      <c r="E971" s="95" t="s">
        <v>9056</v>
      </c>
      <c r="F971" s="182">
        <v>1</v>
      </c>
      <c r="G971" s="95" t="s">
        <v>203</v>
      </c>
      <c r="H971" s="199">
        <f>VLOOKUP(G971,BARRAS!$C$5:$E$553,2,0)</f>
        <v>2089996830232</v>
      </c>
      <c r="I971" s="95">
        <v>0</v>
      </c>
      <c r="J971" s="204">
        <v>0</v>
      </c>
      <c r="K971" s="95">
        <v>0</v>
      </c>
      <c r="L971" s="95" t="s">
        <v>8423</v>
      </c>
      <c r="M971" s="95" t="s">
        <v>8423</v>
      </c>
      <c r="N971" s="95" t="s">
        <v>8365</v>
      </c>
      <c r="O971" s="95" t="s">
        <v>9972</v>
      </c>
      <c r="P971" s="95"/>
      <c r="Q971" s="95"/>
      <c r="R971" s="95" t="str">
        <f>IF(L971="R",VLOOKUP(G971,BARRAS!$C$5:$E$233,3,0),IF(L971="L",VLOOKUP(G971,BARRAS!$C$5:$E$233,3,0),""))</f>
        <v/>
      </c>
      <c r="S971" s="95">
        <f t="shared" si="102"/>
        <v>0</v>
      </c>
      <c r="T971" s="95"/>
      <c r="U971" s="95" t="str">
        <f t="shared" si="103"/>
        <v/>
      </c>
      <c r="V971" s="95"/>
      <c r="W971" s="95"/>
      <c r="X971" s="95"/>
      <c r="Y971" s="95"/>
      <c r="Z971" s="95"/>
      <c r="AA971" s="95" t="str">
        <f t="shared" si="95"/>
        <v>CGE</v>
      </c>
    </row>
    <row r="972" spans="1:27" x14ac:dyDescent="0.2">
      <c r="A972" s="19">
        <f t="shared" si="101"/>
        <v>1</v>
      </c>
      <c r="B972" s="95">
        <f t="shared" si="104"/>
        <v>968</v>
      </c>
      <c r="C972" s="95" t="s">
        <v>12682</v>
      </c>
      <c r="D972" s="28" t="s">
        <v>8365</v>
      </c>
      <c r="E972" s="95" t="s">
        <v>10744</v>
      </c>
      <c r="F972" s="182">
        <v>1</v>
      </c>
      <c r="G972" s="95" t="s">
        <v>203</v>
      </c>
      <c r="H972" s="199">
        <f>VLOOKUP(G972,BARRAS!$C$5:$E$553,2,0)</f>
        <v>2089996830232</v>
      </c>
      <c r="I972" s="95">
        <v>0</v>
      </c>
      <c r="J972" s="204">
        <v>0</v>
      </c>
      <c r="K972" s="95">
        <v>0</v>
      </c>
      <c r="L972" s="95" t="s">
        <v>8423</v>
      </c>
      <c r="M972" s="95" t="s">
        <v>8423</v>
      </c>
      <c r="N972" s="95" t="s">
        <v>8365</v>
      </c>
      <c r="O972" s="95" t="s">
        <v>9972</v>
      </c>
      <c r="P972" s="95"/>
      <c r="Q972" s="95"/>
      <c r="R972" s="95" t="str">
        <f>IF(L972="R",VLOOKUP(G972,BARRAS!$C$5:$E$233,3,0),IF(L972="L",VLOOKUP(G972,BARRAS!$C$5:$E$233,3,0),""))</f>
        <v/>
      </c>
      <c r="S972" s="95">
        <f t="shared" si="102"/>
        <v>0</v>
      </c>
      <c r="T972" s="95"/>
      <c r="U972" s="95" t="str">
        <f t="shared" si="103"/>
        <v/>
      </c>
      <c r="V972" s="95"/>
      <c r="W972" s="95"/>
      <c r="X972" s="95"/>
      <c r="Y972" s="95"/>
      <c r="Z972" s="95"/>
      <c r="AA972" s="95" t="str">
        <f t="shared" si="95"/>
        <v>CGE</v>
      </c>
    </row>
    <row r="973" spans="1:27" x14ac:dyDescent="0.2">
      <c r="A973" s="19">
        <f t="shared" si="101"/>
        <v>1</v>
      </c>
      <c r="B973" s="95">
        <f t="shared" si="104"/>
        <v>969</v>
      </c>
      <c r="C973" s="95" t="s">
        <v>12681</v>
      </c>
      <c r="D973" s="28" t="s">
        <v>8365</v>
      </c>
      <c r="E973" s="95" t="s">
        <v>9887</v>
      </c>
      <c r="F973" s="182">
        <v>1</v>
      </c>
      <c r="G973" s="95" t="s">
        <v>203</v>
      </c>
      <c r="H973" s="199">
        <f>VLOOKUP(G973,BARRAS!$C$5:$E$553,2,0)</f>
        <v>2089996830232</v>
      </c>
      <c r="I973" s="95">
        <v>0</v>
      </c>
      <c r="J973" s="204">
        <v>0</v>
      </c>
      <c r="K973" s="95">
        <v>0</v>
      </c>
      <c r="L973" s="95" t="s">
        <v>8423</v>
      </c>
      <c r="M973" s="95" t="s">
        <v>8423</v>
      </c>
      <c r="N973" s="95" t="s">
        <v>8365</v>
      </c>
      <c r="O973" s="95" t="s">
        <v>9972</v>
      </c>
      <c r="P973" s="95"/>
      <c r="Q973" s="95"/>
      <c r="R973" s="95" t="str">
        <f>IF(L973="R",VLOOKUP(G973,BARRAS!$C$5:$E$233,3,0),IF(L973="L",VLOOKUP(G973,BARRAS!$C$5:$E$233,3,0),""))</f>
        <v/>
      </c>
      <c r="S973" s="95">
        <f t="shared" si="102"/>
        <v>0</v>
      </c>
      <c r="T973" s="95"/>
      <c r="U973" s="95" t="str">
        <f t="shared" si="103"/>
        <v/>
      </c>
      <c r="V973" s="95"/>
      <c r="W973" s="95"/>
      <c r="X973" s="95"/>
      <c r="Y973" s="95"/>
      <c r="Z973" s="95">
        <v>0</v>
      </c>
      <c r="AA973" s="95" t="str">
        <f t="shared" si="95"/>
        <v>CGE</v>
      </c>
    </row>
    <row r="974" spans="1:27" x14ac:dyDescent="0.2">
      <c r="A974" s="19">
        <f t="shared" si="101"/>
        <v>1</v>
      </c>
      <c r="B974" s="95">
        <f t="shared" si="104"/>
        <v>970</v>
      </c>
      <c r="C974" s="95" t="s">
        <v>10679</v>
      </c>
      <c r="D974" s="28" t="s">
        <v>9294</v>
      </c>
      <c r="E974" s="95" t="s">
        <v>10686</v>
      </c>
      <c r="F974" s="182">
        <v>1</v>
      </c>
      <c r="G974" s="95" t="s">
        <v>203</v>
      </c>
      <c r="H974" s="199">
        <f>VLOOKUP(G974,BARRAS!$C$5:$E$553,2,0)</f>
        <v>2089996830232</v>
      </c>
      <c r="I974" s="95">
        <v>0</v>
      </c>
      <c r="J974" s="204">
        <v>0</v>
      </c>
      <c r="K974" s="95">
        <v>0</v>
      </c>
      <c r="L974" s="95" t="s">
        <v>8423</v>
      </c>
      <c r="M974" s="95" t="s">
        <v>8423</v>
      </c>
      <c r="N974" s="95" t="s">
        <v>9294</v>
      </c>
      <c r="O974" s="95" t="s">
        <v>9972</v>
      </c>
      <c r="P974" s="95"/>
      <c r="Q974" s="95"/>
      <c r="R974" s="95" t="str">
        <f>IF(L974="R",VLOOKUP(G974,BARRAS!$C$5:$E$233,3,0),IF(L974="L",VLOOKUP(G974,BARRAS!$C$5:$E$233,3,0),""))</f>
        <v/>
      </c>
      <c r="S974" s="95">
        <f t="shared" si="102"/>
        <v>0</v>
      </c>
      <c r="T974" s="95"/>
      <c r="U974" s="95" t="str">
        <f t="shared" si="103"/>
        <v/>
      </c>
      <c r="V974" s="95"/>
      <c r="W974" s="95"/>
      <c r="X974" s="95"/>
      <c r="Y974" s="95"/>
      <c r="Z974" s="95"/>
      <c r="AA974" s="95" t="str">
        <f t="shared" ref="AA974:AA1037" si="105">IF(OR(N974="Dx",N974="No_informado"),P974,O974)</f>
        <v>CGE</v>
      </c>
    </row>
    <row r="975" spans="1:27" x14ac:dyDescent="0.2">
      <c r="A975" s="19">
        <f t="shared" si="101"/>
        <v>1</v>
      </c>
      <c r="B975" s="95">
        <f t="shared" si="104"/>
        <v>971</v>
      </c>
      <c r="C975" s="95" t="s">
        <v>8975</v>
      </c>
      <c r="D975" s="28" t="s">
        <v>8365</v>
      </c>
      <c r="E975" s="95" t="s">
        <v>8983</v>
      </c>
      <c r="F975" s="182">
        <v>1</v>
      </c>
      <c r="G975" s="95" t="s">
        <v>203</v>
      </c>
      <c r="H975" s="199">
        <f>VLOOKUP(G975,BARRAS!$C$5:$E$553,2,0)</f>
        <v>2089996830232</v>
      </c>
      <c r="I975" s="95">
        <v>0</v>
      </c>
      <c r="J975" s="204">
        <v>0</v>
      </c>
      <c r="K975" s="95">
        <v>0</v>
      </c>
      <c r="L975" s="95" t="s">
        <v>8423</v>
      </c>
      <c r="M975" s="95" t="s">
        <v>8423</v>
      </c>
      <c r="N975" s="95" t="s">
        <v>8365</v>
      </c>
      <c r="O975" s="95" t="s">
        <v>7984</v>
      </c>
      <c r="P975" s="95"/>
      <c r="Q975" s="95"/>
      <c r="R975" s="95" t="str">
        <f>IF(L975="R",VLOOKUP(G975,BARRAS!$C$5:$E$233,3,0),IF(L975="L",VLOOKUP(G975,BARRAS!$C$5:$E$233,3,0),""))</f>
        <v/>
      </c>
      <c r="S975" s="95">
        <f t="shared" si="102"/>
        <v>0</v>
      </c>
      <c r="T975" s="95"/>
      <c r="U975" s="95" t="str">
        <f t="shared" si="103"/>
        <v/>
      </c>
      <c r="V975" s="95" t="s">
        <v>7984</v>
      </c>
      <c r="W975" s="95"/>
      <c r="X975" s="95"/>
      <c r="Y975" s="95" t="str">
        <f>+IF(P975="","No","Sí")</f>
        <v>No</v>
      </c>
      <c r="Z975" s="95">
        <v>0</v>
      </c>
      <c r="AA975" s="95" t="str">
        <f t="shared" si="105"/>
        <v>FRONTEL</v>
      </c>
    </row>
    <row r="976" spans="1:27" x14ac:dyDescent="0.2">
      <c r="A976" s="19">
        <f t="shared" si="101"/>
        <v>1</v>
      </c>
      <c r="B976" s="95">
        <f t="shared" si="104"/>
        <v>972</v>
      </c>
      <c r="C976" s="95" t="s">
        <v>9577</v>
      </c>
      <c r="D976" s="28" t="s">
        <v>8365</v>
      </c>
      <c r="E976" s="95" t="s">
        <v>8983</v>
      </c>
      <c r="F976" s="182">
        <v>1</v>
      </c>
      <c r="G976" s="95" t="s">
        <v>203</v>
      </c>
      <c r="H976" s="199">
        <f>VLOOKUP(G976,BARRAS!$C$5:$E$553,2,0)</f>
        <v>2089996830232</v>
      </c>
      <c r="I976" s="95">
        <v>0</v>
      </c>
      <c r="J976" s="204">
        <v>0</v>
      </c>
      <c r="K976" s="95">
        <v>0</v>
      </c>
      <c r="L976" s="95" t="s">
        <v>8423</v>
      </c>
      <c r="M976" s="95" t="s">
        <v>8423</v>
      </c>
      <c r="N976" s="95" t="s">
        <v>8365</v>
      </c>
      <c r="O976" s="95" t="s">
        <v>7984</v>
      </c>
      <c r="P976" s="95"/>
      <c r="Q976" s="95"/>
      <c r="R976" s="95" t="str">
        <f>IF(L976="R",VLOOKUP(G976,BARRAS!$C$5:$E$233,3,0),IF(L976="L",VLOOKUP(G976,BARRAS!$C$5:$E$233,3,0),""))</f>
        <v/>
      </c>
      <c r="S976" s="95">
        <f t="shared" si="102"/>
        <v>0</v>
      </c>
      <c r="T976" s="95"/>
      <c r="U976" s="95" t="str">
        <f t="shared" si="103"/>
        <v/>
      </c>
      <c r="V976" s="95" t="s">
        <v>7984</v>
      </c>
      <c r="W976" s="95"/>
      <c r="X976" s="95"/>
      <c r="Y976" s="95" t="str">
        <f>+IF(P976="","No","Sí")</f>
        <v>No</v>
      </c>
      <c r="Z976" s="95">
        <v>0</v>
      </c>
      <c r="AA976" s="95" t="str">
        <f t="shared" si="105"/>
        <v>FRONTEL</v>
      </c>
    </row>
    <row r="977" spans="1:27" x14ac:dyDescent="0.2">
      <c r="A977" s="19">
        <f t="shared" si="101"/>
        <v>1</v>
      </c>
      <c r="B977" s="95">
        <f t="shared" si="104"/>
        <v>973</v>
      </c>
      <c r="C977" s="95" t="s">
        <v>9768</v>
      </c>
      <c r="D977" s="28" t="s">
        <v>8365</v>
      </c>
      <c r="E977" s="95" t="s">
        <v>9770</v>
      </c>
      <c r="F977" s="182">
        <v>1</v>
      </c>
      <c r="G977" s="95" t="s">
        <v>203</v>
      </c>
      <c r="H977" s="199">
        <f>VLOOKUP(G977,BARRAS!$C$5:$E$553,2,0)</f>
        <v>2089996830232</v>
      </c>
      <c r="I977" s="95">
        <v>0</v>
      </c>
      <c r="J977" s="204">
        <v>0</v>
      </c>
      <c r="K977" s="95">
        <v>0</v>
      </c>
      <c r="L977" s="95" t="s">
        <v>8423</v>
      </c>
      <c r="M977" s="95" t="s">
        <v>8423</v>
      </c>
      <c r="N977" s="95" t="s">
        <v>8365</v>
      </c>
      <c r="O977" s="95" t="s">
        <v>9972</v>
      </c>
      <c r="P977" s="95"/>
      <c r="Q977" s="95"/>
      <c r="R977" s="95" t="str">
        <f>IF(L977="R",VLOOKUP(G977,BARRAS!$C$5:$E$233,3,0),IF(L977="L",VLOOKUP(G977,BARRAS!$C$5:$E$233,3,0),""))</f>
        <v/>
      </c>
      <c r="S977" s="95">
        <f t="shared" si="102"/>
        <v>0</v>
      </c>
      <c r="T977" s="95"/>
      <c r="U977" s="95" t="str">
        <f t="shared" si="103"/>
        <v/>
      </c>
      <c r="V977" s="95"/>
      <c r="W977" s="95"/>
      <c r="X977" s="95"/>
      <c r="Y977" s="95"/>
      <c r="Z977" s="95">
        <v>0</v>
      </c>
      <c r="AA977" s="95" t="str">
        <f t="shared" si="105"/>
        <v>CGE</v>
      </c>
    </row>
    <row r="978" spans="1:27" x14ac:dyDescent="0.2">
      <c r="A978" s="19">
        <f t="shared" si="101"/>
        <v>1</v>
      </c>
      <c r="B978" s="95">
        <f t="shared" si="104"/>
        <v>974</v>
      </c>
      <c r="C978" s="95" t="s">
        <v>9765</v>
      </c>
      <c r="D978" s="28" t="s">
        <v>8365</v>
      </c>
      <c r="E978" s="95" t="s">
        <v>9770</v>
      </c>
      <c r="F978" s="182">
        <v>1</v>
      </c>
      <c r="G978" s="95" t="s">
        <v>203</v>
      </c>
      <c r="H978" s="199">
        <f>VLOOKUP(G978,BARRAS!$C$5:$E$553,2,0)</f>
        <v>2089996830232</v>
      </c>
      <c r="I978" s="95">
        <v>0</v>
      </c>
      <c r="J978" s="204">
        <v>0</v>
      </c>
      <c r="K978" s="95">
        <v>0</v>
      </c>
      <c r="L978" s="95" t="s">
        <v>8423</v>
      </c>
      <c r="M978" s="95" t="s">
        <v>8423</v>
      </c>
      <c r="N978" s="95" t="s">
        <v>8365</v>
      </c>
      <c r="O978" s="95" t="s">
        <v>9972</v>
      </c>
      <c r="P978" s="95"/>
      <c r="Q978" s="95"/>
      <c r="R978" s="95" t="str">
        <f>IF(L978="R",VLOOKUP(G978,BARRAS!$C$5:$E$233,3,0),IF(L978="L",VLOOKUP(G978,BARRAS!$C$5:$E$233,3,0),""))</f>
        <v/>
      </c>
      <c r="S978" s="95">
        <f t="shared" si="102"/>
        <v>0</v>
      </c>
      <c r="T978" s="95"/>
      <c r="U978" s="95" t="str">
        <f t="shared" si="103"/>
        <v/>
      </c>
      <c r="V978" s="95"/>
      <c r="W978" s="95"/>
      <c r="X978" s="95"/>
      <c r="Y978" s="95"/>
      <c r="Z978" s="95">
        <v>0</v>
      </c>
      <c r="AA978" s="95" t="str">
        <f t="shared" si="105"/>
        <v>CGE</v>
      </c>
    </row>
    <row r="979" spans="1:27" x14ac:dyDescent="0.2">
      <c r="A979" s="19">
        <f t="shared" si="101"/>
        <v>1</v>
      </c>
      <c r="B979" s="95">
        <f t="shared" si="104"/>
        <v>975</v>
      </c>
      <c r="C979" s="95" t="s">
        <v>14372</v>
      </c>
      <c r="D979" s="28" t="s">
        <v>14110</v>
      </c>
      <c r="E979" s="95" t="s">
        <v>11275</v>
      </c>
      <c r="F979" s="182">
        <v>1</v>
      </c>
      <c r="G979" s="95" t="s">
        <v>203</v>
      </c>
      <c r="H979" s="199">
        <f>VLOOKUP(G979,BARRAS!$C$5:$E$553,2,0)</f>
        <v>2089996830232</v>
      </c>
      <c r="I979" s="95">
        <v>0</v>
      </c>
      <c r="J979" s="204">
        <v>0</v>
      </c>
      <c r="K979" s="95">
        <v>0</v>
      </c>
      <c r="L979" s="95" t="s">
        <v>8423</v>
      </c>
      <c r="M979" s="95" t="s">
        <v>8423</v>
      </c>
      <c r="N979" s="28" t="s">
        <v>14110</v>
      </c>
      <c r="O979" s="95" t="s">
        <v>9972</v>
      </c>
      <c r="P979" s="95"/>
      <c r="Q979" s="95"/>
      <c r="R979" s="95" t="str">
        <f>IF(L979="R",VLOOKUP(G979,BARRAS!$C$5:$E$233,3,0),IF(L979="L",VLOOKUP(G979,BARRAS!$C$5:$E$233,3,0),""))</f>
        <v/>
      </c>
      <c r="S979" s="95">
        <f t="shared" si="102"/>
        <v>0</v>
      </c>
      <c r="T979" s="95"/>
      <c r="U979" s="95" t="str">
        <f t="shared" si="103"/>
        <v/>
      </c>
      <c r="V979" s="95"/>
      <c r="W979" s="95"/>
      <c r="X979" s="95"/>
      <c r="Y979" s="95" t="str">
        <f>+IF(P979="","No","Sí")</f>
        <v>No</v>
      </c>
      <c r="Z979" s="95">
        <v>0</v>
      </c>
      <c r="AA979" s="95" t="str">
        <f t="shared" si="105"/>
        <v>CGE</v>
      </c>
    </row>
    <row r="980" spans="1:27" x14ac:dyDescent="0.2">
      <c r="A980" s="19">
        <f t="shared" si="101"/>
        <v>1</v>
      </c>
      <c r="B980" s="95">
        <f t="shared" si="104"/>
        <v>976</v>
      </c>
      <c r="C980" s="95" t="s">
        <v>12683</v>
      </c>
      <c r="D980" s="28" t="s">
        <v>8365</v>
      </c>
      <c r="E980" s="95" t="s">
        <v>10736</v>
      </c>
      <c r="F980" s="182">
        <v>1</v>
      </c>
      <c r="G980" s="95" t="s">
        <v>203</v>
      </c>
      <c r="H980" s="199">
        <f>VLOOKUP(G980,BARRAS!$C$5:$E$553,2,0)</f>
        <v>2089996830232</v>
      </c>
      <c r="I980" s="95">
        <v>0</v>
      </c>
      <c r="J980" s="204">
        <v>0</v>
      </c>
      <c r="K980" s="95">
        <v>0</v>
      </c>
      <c r="L980" s="95" t="s">
        <v>8423</v>
      </c>
      <c r="M980" s="95" t="s">
        <v>8423</v>
      </c>
      <c r="N980" s="95" t="s">
        <v>8365</v>
      </c>
      <c r="O980" s="95" t="s">
        <v>9972</v>
      </c>
      <c r="P980" s="95"/>
      <c r="Q980" s="95"/>
      <c r="R980" s="95" t="str">
        <f>IF(L980="R",VLOOKUP(G980,BARRAS!$C$5:$E$233,3,0),IF(L980="L",VLOOKUP(G980,BARRAS!$C$5:$E$233,3,0),""))</f>
        <v/>
      </c>
      <c r="S980" s="95">
        <f t="shared" si="102"/>
        <v>0</v>
      </c>
      <c r="T980" s="95"/>
      <c r="U980" s="95" t="str">
        <f t="shared" si="103"/>
        <v/>
      </c>
      <c r="V980" s="95"/>
      <c r="W980" s="95"/>
      <c r="X980" s="95"/>
      <c r="Y980" s="95"/>
      <c r="Z980" s="95"/>
      <c r="AA980" s="95" t="str">
        <f t="shared" si="105"/>
        <v>CGE</v>
      </c>
    </row>
    <row r="981" spans="1:27" x14ac:dyDescent="0.2">
      <c r="A981" s="19">
        <f t="shared" si="101"/>
        <v>1</v>
      </c>
      <c r="B981" s="95">
        <f t="shared" si="104"/>
        <v>977</v>
      </c>
      <c r="C981" s="95" t="s">
        <v>13083</v>
      </c>
      <c r="D981" s="28" t="s">
        <v>9294</v>
      </c>
      <c r="E981" s="95" t="s">
        <v>13084</v>
      </c>
      <c r="F981" s="182">
        <v>1</v>
      </c>
      <c r="G981" s="95" t="s">
        <v>203</v>
      </c>
      <c r="H981" s="199">
        <f>VLOOKUP(G981,BARRAS!$C$5:$E$553,2,0)</f>
        <v>2089996830232</v>
      </c>
      <c r="I981" s="95">
        <v>0</v>
      </c>
      <c r="J981" s="204">
        <v>0</v>
      </c>
      <c r="K981" s="95">
        <v>0</v>
      </c>
      <c r="L981" s="95" t="s">
        <v>8423</v>
      </c>
      <c r="M981" s="95" t="s">
        <v>8423</v>
      </c>
      <c r="N981" s="28" t="s">
        <v>9294</v>
      </c>
      <c r="O981" s="28" t="s">
        <v>9972</v>
      </c>
      <c r="P981" s="95"/>
      <c r="Q981" s="95"/>
      <c r="R981" s="95"/>
      <c r="S981" s="95">
        <f t="shared" si="102"/>
        <v>0</v>
      </c>
      <c r="T981" s="95"/>
      <c r="U981" s="95" t="str">
        <f t="shared" si="103"/>
        <v/>
      </c>
      <c r="V981" s="95"/>
      <c r="W981" s="95"/>
      <c r="X981" s="95"/>
      <c r="Y981" s="95"/>
      <c r="Z981" s="95"/>
      <c r="AA981" s="95" t="str">
        <f t="shared" si="105"/>
        <v>CGE</v>
      </c>
    </row>
    <row r="982" spans="1:27" x14ac:dyDescent="0.2">
      <c r="A982" s="19">
        <f t="shared" si="101"/>
        <v>1</v>
      </c>
      <c r="B982" s="95">
        <f t="shared" si="104"/>
        <v>978</v>
      </c>
      <c r="C982" s="95" t="s">
        <v>9321</v>
      </c>
      <c r="D982" s="28" t="s">
        <v>8365</v>
      </c>
      <c r="E982" s="95" t="s">
        <v>9322</v>
      </c>
      <c r="F982" s="182">
        <v>1</v>
      </c>
      <c r="G982" s="95" t="s">
        <v>203</v>
      </c>
      <c r="H982" s="199">
        <f>VLOOKUP(G982,BARRAS!$C$5:$E$553,2,0)</f>
        <v>2089996830232</v>
      </c>
      <c r="I982" s="95">
        <v>0</v>
      </c>
      <c r="J982" s="204">
        <v>0</v>
      </c>
      <c r="K982" s="95">
        <v>0</v>
      </c>
      <c r="L982" s="95" t="s">
        <v>8423</v>
      </c>
      <c r="M982" s="95" t="s">
        <v>8423</v>
      </c>
      <c r="N982" s="95" t="s">
        <v>8365</v>
      </c>
      <c r="O982" s="95" t="s">
        <v>7984</v>
      </c>
      <c r="P982" s="95"/>
      <c r="Q982" s="95"/>
      <c r="R982" s="95" t="str">
        <f>IF(L982="R",VLOOKUP(G982,BARRAS!$C$5:$E$233,3,0),IF(L982="L",VLOOKUP(G982,BARRAS!$C$5:$E$233,3,0),""))</f>
        <v/>
      </c>
      <c r="S982" s="95">
        <f t="shared" si="102"/>
        <v>0</v>
      </c>
      <c r="T982" s="95"/>
      <c r="U982" s="95" t="str">
        <f t="shared" si="103"/>
        <v/>
      </c>
      <c r="V982" s="95"/>
      <c r="W982" s="95"/>
      <c r="X982" s="95"/>
      <c r="Y982" s="95"/>
      <c r="Z982" s="95">
        <v>0</v>
      </c>
      <c r="AA982" s="95" t="str">
        <f t="shared" si="105"/>
        <v>FRONTEL</v>
      </c>
    </row>
    <row r="983" spans="1:27" x14ac:dyDescent="0.2">
      <c r="A983" s="19">
        <f t="shared" si="101"/>
        <v>1</v>
      </c>
      <c r="B983" s="95">
        <f t="shared" si="104"/>
        <v>979</v>
      </c>
      <c r="C983" s="95" t="s">
        <v>9341</v>
      </c>
      <c r="D983" s="28" t="s">
        <v>545</v>
      </c>
      <c r="E983" s="95" t="s">
        <v>9352</v>
      </c>
      <c r="F983" s="182">
        <v>1</v>
      </c>
      <c r="G983" s="95" t="s">
        <v>203</v>
      </c>
      <c r="H983" s="199">
        <f>VLOOKUP(G983,BARRAS!$C$5:$E$553,2,0)</f>
        <v>2089996830232</v>
      </c>
      <c r="I983" s="95">
        <v>0</v>
      </c>
      <c r="J983" s="204">
        <v>0</v>
      </c>
      <c r="K983" s="95">
        <v>0</v>
      </c>
      <c r="L983" s="95" t="s">
        <v>8423</v>
      </c>
      <c r="M983" s="95" t="s">
        <v>8423</v>
      </c>
      <c r="N983" s="95" t="s">
        <v>545</v>
      </c>
      <c r="O983" s="95" t="s">
        <v>7984</v>
      </c>
      <c r="P983" s="95"/>
      <c r="Q983" s="95"/>
      <c r="R983" s="95" t="str">
        <f>IF(L983="R",VLOOKUP(G983,BARRAS!$C$5:$E$233,3,0),IF(L983="L",VLOOKUP(G983,BARRAS!$C$5:$E$233,3,0),""))</f>
        <v/>
      </c>
      <c r="S983" s="95">
        <f t="shared" si="102"/>
        <v>0</v>
      </c>
      <c r="T983" s="95"/>
      <c r="U983" s="95" t="str">
        <f t="shared" si="103"/>
        <v/>
      </c>
      <c r="V983" s="95"/>
      <c r="W983" s="95"/>
      <c r="X983" s="95"/>
      <c r="Y983" s="95"/>
      <c r="Z983" s="95">
        <v>0</v>
      </c>
      <c r="AA983" s="95" t="str">
        <f t="shared" si="105"/>
        <v>FRONTEL</v>
      </c>
    </row>
    <row r="984" spans="1:27" x14ac:dyDescent="0.2">
      <c r="A984" s="19">
        <f t="shared" si="101"/>
        <v>1</v>
      </c>
      <c r="B984" s="95">
        <f t="shared" si="104"/>
        <v>980</v>
      </c>
      <c r="C984" s="95" t="s">
        <v>9397</v>
      </c>
      <c r="D984" s="28" t="s">
        <v>8808</v>
      </c>
      <c r="E984" s="95" t="s">
        <v>9401</v>
      </c>
      <c r="F984" s="182">
        <v>1</v>
      </c>
      <c r="G984" s="95" t="s">
        <v>203</v>
      </c>
      <c r="H984" s="199">
        <f>VLOOKUP(G984,BARRAS!$C$5:$E$553,2,0)</f>
        <v>2089996830232</v>
      </c>
      <c r="I984" s="95">
        <v>0</v>
      </c>
      <c r="J984" s="204">
        <v>0</v>
      </c>
      <c r="K984" s="95">
        <v>0</v>
      </c>
      <c r="L984" s="95" t="s">
        <v>8423</v>
      </c>
      <c r="M984" s="95" t="s">
        <v>8423</v>
      </c>
      <c r="N984" s="95" t="s">
        <v>8808</v>
      </c>
      <c r="O984" s="95" t="s">
        <v>9972</v>
      </c>
      <c r="P984" s="95"/>
      <c r="Q984" s="95"/>
      <c r="R984" s="95" t="str">
        <f>IF(L984="R",VLOOKUP(G984,BARRAS!$C$5:$E$233,3,0),IF(L984="L",VLOOKUP(G984,BARRAS!$C$5:$E$233,3,0),""))</f>
        <v/>
      </c>
      <c r="S984" s="95">
        <f t="shared" si="102"/>
        <v>0</v>
      </c>
      <c r="T984" s="95"/>
      <c r="U984" s="95" t="str">
        <f t="shared" si="103"/>
        <v/>
      </c>
      <c r="V984" s="95"/>
      <c r="W984" s="95"/>
      <c r="X984" s="95"/>
      <c r="Y984" s="95"/>
      <c r="Z984" s="95">
        <v>0</v>
      </c>
      <c r="AA984" s="95" t="str">
        <f t="shared" si="105"/>
        <v>CGE</v>
      </c>
    </row>
    <row r="985" spans="1:27" x14ac:dyDescent="0.2">
      <c r="A985" s="19">
        <f t="shared" si="101"/>
        <v>1</v>
      </c>
      <c r="B985" s="95">
        <f t="shared" si="104"/>
        <v>981</v>
      </c>
      <c r="C985" s="95" t="s">
        <v>10386</v>
      </c>
      <c r="D985" s="28" t="s">
        <v>545</v>
      </c>
      <c r="E985" s="95" t="s">
        <v>10408</v>
      </c>
      <c r="F985" s="182">
        <v>1</v>
      </c>
      <c r="G985" s="95" t="s">
        <v>203</v>
      </c>
      <c r="H985" s="199">
        <f>VLOOKUP(G985,BARRAS!$C$5:$E$553,2,0)</f>
        <v>2089996830232</v>
      </c>
      <c r="I985" s="95">
        <v>0</v>
      </c>
      <c r="J985" s="204">
        <v>0</v>
      </c>
      <c r="K985" s="95">
        <v>0</v>
      </c>
      <c r="L985" s="95" t="s">
        <v>8423</v>
      </c>
      <c r="M985" s="95" t="s">
        <v>8423</v>
      </c>
      <c r="N985" s="95" t="s">
        <v>545</v>
      </c>
      <c r="O985" s="95" t="s">
        <v>7984</v>
      </c>
      <c r="P985" s="95"/>
      <c r="Q985" s="95"/>
      <c r="R985" s="95" t="str">
        <f>IF(L985="R",VLOOKUP(G985,BARRAS!$C$5:$E$233,3,0),IF(L985="L",VLOOKUP(G985,BARRAS!$C$5:$E$233,3,0),""))</f>
        <v/>
      </c>
      <c r="S985" s="95">
        <f t="shared" si="102"/>
        <v>0</v>
      </c>
      <c r="T985" s="95"/>
      <c r="U985" s="95" t="str">
        <f t="shared" si="103"/>
        <v/>
      </c>
      <c r="V985" s="95"/>
      <c r="W985" s="95"/>
      <c r="X985" s="95"/>
      <c r="Y985" s="95"/>
      <c r="Z985" s="95"/>
      <c r="AA985" s="95" t="str">
        <f t="shared" si="105"/>
        <v>FRONTEL</v>
      </c>
    </row>
    <row r="986" spans="1:27" x14ac:dyDescent="0.2">
      <c r="A986" s="19">
        <f t="shared" si="101"/>
        <v>1</v>
      </c>
      <c r="B986" s="95">
        <f t="shared" si="104"/>
        <v>982</v>
      </c>
      <c r="C986" s="95" t="s">
        <v>12684</v>
      </c>
      <c r="D986" s="28" t="s">
        <v>8365</v>
      </c>
      <c r="E986" s="95" t="s">
        <v>10740</v>
      </c>
      <c r="F986" s="182">
        <v>1</v>
      </c>
      <c r="G986" s="95" t="s">
        <v>203</v>
      </c>
      <c r="H986" s="199">
        <f>VLOOKUP(G986,BARRAS!$C$5:$E$553,2,0)</f>
        <v>2089996830232</v>
      </c>
      <c r="I986" s="95">
        <v>0</v>
      </c>
      <c r="J986" s="204">
        <v>0</v>
      </c>
      <c r="K986" s="95">
        <v>0</v>
      </c>
      <c r="L986" s="95" t="s">
        <v>8423</v>
      </c>
      <c r="M986" s="95" t="s">
        <v>8423</v>
      </c>
      <c r="N986" s="95" t="s">
        <v>8365</v>
      </c>
      <c r="O986" s="95" t="s">
        <v>9972</v>
      </c>
      <c r="P986" s="95"/>
      <c r="Q986" s="95"/>
      <c r="R986" s="95" t="str">
        <f>IF(L986="R",VLOOKUP(G986,BARRAS!$C$5:$E$233,3,0),IF(L986="L",VLOOKUP(G986,BARRAS!$C$5:$E$233,3,0),""))</f>
        <v/>
      </c>
      <c r="S986" s="95">
        <f t="shared" si="102"/>
        <v>0</v>
      </c>
      <c r="T986" s="95"/>
      <c r="U986" s="95" t="str">
        <f t="shared" si="103"/>
        <v/>
      </c>
      <c r="V986" s="95"/>
      <c r="W986" s="95"/>
      <c r="X986" s="95"/>
      <c r="Y986" s="95"/>
      <c r="Z986" s="95"/>
      <c r="AA986" s="95" t="str">
        <f t="shared" si="105"/>
        <v>CGE</v>
      </c>
    </row>
    <row r="987" spans="1:27" x14ac:dyDescent="0.2">
      <c r="A987" s="19">
        <f t="shared" si="101"/>
        <v>1</v>
      </c>
      <c r="B987" s="95">
        <f t="shared" si="104"/>
        <v>983</v>
      </c>
      <c r="C987" s="95" t="s">
        <v>13335</v>
      </c>
      <c r="D987" s="28" t="s">
        <v>9294</v>
      </c>
      <c r="E987" s="95" t="s">
        <v>10408</v>
      </c>
      <c r="F987" s="182">
        <v>1</v>
      </c>
      <c r="G987" s="95" t="s">
        <v>203</v>
      </c>
      <c r="H987" s="199">
        <f>VLOOKUP(G987,BARRAS!$C$5:$E$553,2,0)</f>
        <v>2089996830232</v>
      </c>
      <c r="I987" s="95">
        <v>0</v>
      </c>
      <c r="J987" s="204">
        <v>0</v>
      </c>
      <c r="K987" s="95">
        <v>0</v>
      </c>
      <c r="L987" s="95" t="s">
        <v>8423</v>
      </c>
      <c r="M987" s="95" t="s">
        <v>8423</v>
      </c>
      <c r="N987" s="28" t="s">
        <v>9294</v>
      </c>
      <c r="O987" s="95" t="s">
        <v>9972</v>
      </c>
      <c r="P987" s="95"/>
      <c r="Q987" s="95"/>
      <c r="R987" s="95"/>
      <c r="S987" s="95">
        <f t="shared" si="102"/>
        <v>0</v>
      </c>
      <c r="T987" s="95"/>
      <c r="U987" s="95" t="str">
        <f t="shared" si="103"/>
        <v/>
      </c>
      <c r="V987" s="95"/>
      <c r="W987" s="95"/>
      <c r="X987" s="95"/>
      <c r="Y987" s="95"/>
      <c r="Z987" s="95"/>
      <c r="AA987" s="95" t="str">
        <f t="shared" si="105"/>
        <v>CGE</v>
      </c>
    </row>
    <row r="988" spans="1:27" x14ac:dyDescent="0.2">
      <c r="A988" s="19">
        <f t="shared" si="101"/>
        <v>1</v>
      </c>
      <c r="B988" s="95">
        <f t="shared" si="104"/>
        <v>984</v>
      </c>
      <c r="C988" s="95" t="s">
        <v>13866</v>
      </c>
      <c r="D988" s="28" t="s">
        <v>543</v>
      </c>
      <c r="E988" s="95" t="s">
        <v>13868</v>
      </c>
      <c r="F988" s="182">
        <v>1</v>
      </c>
      <c r="G988" s="95" t="s">
        <v>203</v>
      </c>
      <c r="H988" s="199">
        <f>VLOOKUP(G988,BARRAS!$C$5:$E$553,2,0)</f>
        <v>2089996830232</v>
      </c>
      <c r="I988" s="95">
        <v>0</v>
      </c>
      <c r="J988" s="204">
        <v>0</v>
      </c>
      <c r="K988" s="95">
        <v>0</v>
      </c>
      <c r="L988" s="95" t="s">
        <v>8423</v>
      </c>
      <c r="M988" s="95" t="s">
        <v>8423</v>
      </c>
      <c r="N988" s="28" t="s">
        <v>543</v>
      </c>
      <c r="O988" s="95" t="s">
        <v>9972</v>
      </c>
      <c r="P988" s="95"/>
      <c r="Q988" s="95"/>
      <c r="R988" s="95"/>
      <c r="S988" s="95">
        <f t="shared" si="102"/>
        <v>0</v>
      </c>
      <c r="T988" s="95"/>
      <c r="U988" s="95" t="str">
        <f t="shared" si="103"/>
        <v/>
      </c>
      <c r="V988" s="95"/>
      <c r="W988" s="95"/>
      <c r="X988" s="95"/>
      <c r="Y988" s="95"/>
      <c r="Z988" s="95"/>
      <c r="AA988" s="95" t="str">
        <f t="shared" si="105"/>
        <v>CGE</v>
      </c>
    </row>
    <row r="989" spans="1:27" x14ac:dyDescent="0.2">
      <c r="A989" s="19">
        <f t="shared" si="101"/>
        <v>1</v>
      </c>
      <c r="B989" s="95">
        <f t="shared" si="104"/>
        <v>985</v>
      </c>
      <c r="C989" s="95" t="s">
        <v>13867</v>
      </c>
      <c r="D989" s="28" t="s">
        <v>13087</v>
      </c>
      <c r="E989" s="95" t="s">
        <v>13869</v>
      </c>
      <c r="F989" s="182">
        <v>1</v>
      </c>
      <c r="G989" s="95" t="s">
        <v>203</v>
      </c>
      <c r="H989" s="199">
        <f>VLOOKUP(G989,BARRAS!$C$5:$E$553,2,0)</f>
        <v>2089996830232</v>
      </c>
      <c r="I989" s="95">
        <v>0</v>
      </c>
      <c r="J989" s="204">
        <v>0</v>
      </c>
      <c r="K989" s="95">
        <v>0</v>
      </c>
      <c r="L989" s="95" t="s">
        <v>8423</v>
      </c>
      <c r="M989" s="95" t="s">
        <v>8423</v>
      </c>
      <c r="N989" s="28" t="s">
        <v>13087</v>
      </c>
      <c r="O989" s="95" t="s">
        <v>9972</v>
      </c>
      <c r="P989" s="95"/>
      <c r="Q989" s="95"/>
      <c r="R989" s="95"/>
      <c r="S989" s="95">
        <f t="shared" si="102"/>
        <v>0</v>
      </c>
      <c r="T989" s="95"/>
      <c r="U989" s="95" t="str">
        <f t="shared" si="103"/>
        <v/>
      </c>
      <c r="V989" s="95"/>
      <c r="W989" s="95"/>
      <c r="X989" s="95"/>
      <c r="Y989" s="95"/>
      <c r="Z989" s="95"/>
      <c r="AA989" s="95" t="str">
        <f t="shared" si="105"/>
        <v>CGE</v>
      </c>
    </row>
    <row r="990" spans="1:27" x14ac:dyDescent="0.2">
      <c r="A990" s="19">
        <f t="shared" si="101"/>
        <v>1</v>
      </c>
      <c r="B990" s="95">
        <f t="shared" si="104"/>
        <v>986</v>
      </c>
      <c r="C990" s="95" t="s">
        <v>13947</v>
      </c>
      <c r="D990" s="28" t="s">
        <v>9294</v>
      </c>
      <c r="E990" s="95" t="s">
        <v>13948</v>
      </c>
      <c r="F990" s="182">
        <v>1</v>
      </c>
      <c r="G990" s="95" t="s">
        <v>203</v>
      </c>
      <c r="H990" s="199">
        <f>VLOOKUP(G990,BARRAS!$C$5:$E$553,2,0)</f>
        <v>2089996830232</v>
      </c>
      <c r="I990" s="95">
        <v>0</v>
      </c>
      <c r="J990" s="204">
        <v>0</v>
      </c>
      <c r="K990" s="95">
        <v>0</v>
      </c>
      <c r="L990" s="95" t="s">
        <v>8423</v>
      </c>
      <c r="M990" s="95" t="s">
        <v>8423</v>
      </c>
      <c r="N990" s="28" t="s">
        <v>9294</v>
      </c>
      <c r="O990" s="95" t="s">
        <v>9972</v>
      </c>
      <c r="P990" s="95"/>
      <c r="Q990" s="95"/>
      <c r="R990" s="95"/>
      <c r="S990" s="95">
        <f t="shared" si="102"/>
        <v>0</v>
      </c>
      <c r="T990" s="95"/>
      <c r="U990" s="95" t="str">
        <f t="shared" si="103"/>
        <v/>
      </c>
      <c r="V990" s="95"/>
      <c r="W990" s="95"/>
      <c r="X990" s="95"/>
      <c r="Y990" s="95"/>
      <c r="Z990" s="95"/>
      <c r="AA990" s="95" t="str">
        <f t="shared" si="105"/>
        <v>CGE</v>
      </c>
    </row>
    <row r="991" spans="1:27" x14ac:dyDescent="0.2">
      <c r="A991" s="19">
        <f t="shared" si="101"/>
        <v>1</v>
      </c>
      <c r="B991" s="95">
        <f t="shared" si="104"/>
        <v>987</v>
      </c>
      <c r="C991" s="95" t="s">
        <v>14228</v>
      </c>
      <c r="D991" s="28" t="s">
        <v>8365</v>
      </c>
      <c r="E991" s="95" t="s">
        <v>10341</v>
      </c>
      <c r="F991" s="182">
        <v>1</v>
      </c>
      <c r="G991" s="95" t="s">
        <v>203</v>
      </c>
      <c r="H991" s="199">
        <f>VLOOKUP(G991,BARRAS!$C$5:$E$553,2,0)</f>
        <v>2089996830232</v>
      </c>
      <c r="I991" s="95">
        <v>0</v>
      </c>
      <c r="J991" s="204">
        <v>0</v>
      </c>
      <c r="K991" s="95">
        <v>0</v>
      </c>
      <c r="L991" s="95" t="s">
        <v>8423</v>
      </c>
      <c r="M991" s="95" t="s">
        <v>8423</v>
      </c>
      <c r="N991" s="28" t="s">
        <v>8365</v>
      </c>
      <c r="O991" s="28" t="s">
        <v>9972</v>
      </c>
      <c r="P991" s="95"/>
      <c r="Q991" s="95"/>
      <c r="R991" s="95"/>
      <c r="S991" s="95">
        <f t="shared" si="102"/>
        <v>0</v>
      </c>
      <c r="T991" s="95"/>
      <c r="U991" s="95" t="str">
        <f t="shared" si="103"/>
        <v/>
      </c>
      <c r="V991" s="95"/>
      <c r="W991" s="95"/>
      <c r="X991" s="95"/>
      <c r="Y991" s="95"/>
      <c r="Z991" s="95"/>
      <c r="AA991" s="95" t="str">
        <f t="shared" si="105"/>
        <v>CGE</v>
      </c>
    </row>
    <row r="992" spans="1:27" x14ac:dyDescent="0.2">
      <c r="A992" s="19">
        <f t="shared" si="101"/>
        <v>1</v>
      </c>
      <c r="B992" s="95">
        <f t="shared" si="104"/>
        <v>988</v>
      </c>
      <c r="C992" s="95" t="s">
        <v>14339</v>
      </c>
      <c r="D992" s="28" t="s">
        <v>9294</v>
      </c>
      <c r="E992" s="28" t="s">
        <v>14340</v>
      </c>
      <c r="F992" s="182">
        <v>1</v>
      </c>
      <c r="G992" s="95" t="s">
        <v>203</v>
      </c>
      <c r="H992" s="199">
        <f>VLOOKUP(G992,BARRAS!$C$5:$E$553,2,0)</f>
        <v>2089996830232</v>
      </c>
      <c r="I992" s="95">
        <v>0</v>
      </c>
      <c r="J992" s="204">
        <v>0</v>
      </c>
      <c r="K992" s="95">
        <v>0</v>
      </c>
      <c r="L992" s="95" t="s">
        <v>8423</v>
      </c>
      <c r="M992" s="95" t="s">
        <v>8423</v>
      </c>
      <c r="N992" s="28" t="s">
        <v>9294</v>
      </c>
      <c r="O992" s="28" t="s">
        <v>9972</v>
      </c>
      <c r="P992" s="95"/>
      <c r="Q992" s="95"/>
      <c r="R992" s="95"/>
      <c r="S992" s="95">
        <f t="shared" si="102"/>
        <v>0</v>
      </c>
      <c r="T992" s="95"/>
      <c r="U992" s="95" t="str">
        <f t="shared" si="103"/>
        <v/>
      </c>
      <c r="V992" s="95"/>
      <c r="W992" s="95"/>
      <c r="X992" s="95"/>
      <c r="Y992" s="95"/>
      <c r="Z992" s="95"/>
      <c r="AA992" s="95" t="str">
        <f t="shared" si="105"/>
        <v>CGE</v>
      </c>
    </row>
    <row r="993" spans="1:27" x14ac:dyDescent="0.2">
      <c r="A993" s="19">
        <f t="shared" si="101"/>
        <v>1</v>
      </c>
      <c r="B993" s="95">
        <f t="shared" si="104"/>
        <v>989</v>
      </c>
      <c r="C993" s="95" t="s">
        <v>12023</v>
      </c>
      <c r="D993" s="28" t="s">
        <v>8809</v>
      </c>
      <c r="E993" s="95" t="s">
        <v>12024</v>
      </c>
      <c r="F993" s="182">
        <v>1</v>
      </c>
      <c r="G993" s="95" t="s">
        <v>203</v>
      </c>
      <c r="H993" s="199">
        <f>VLOOKUP(G993,BARRAS!$C$5:$E$553,2,0)</f>
        <v>2089996830232</v>
      </c>
      <c r="I993" s="95">
        <v>0</v>
      </c>
      <c r="J993" s="204">
        <v>0</v>
      </c>
      <c r="K993" s="95">
        <v>0</v>
      </c>
      <c r="L993" s="95" t="s">
        <v>747</v>
      </c>
      <c r="M993" s="95" t="s">
        <v>747</v>
      </c>
      <c r="N993" s="95" t="s">
        <v>8808</v>
      </c>
      <c r="O993" s="95" t="s">
        <v>9972</v>
      </c>
      <c r="P993" s="95"/>
      <c r="Q993" s="95" t="str">
        <f t="shared" ref="Q993:Q1006" si="106">IF(L993="R","R",IF(L993="L","L",""))</f>
        <v/>
      </c>
      <c r="R993" s="95" t="str">
        <f>IF(L993="R",VLOOKUP(G993,BARRAS!$C$5:$E$233,3,0),IF(L993="L",VLOOKUP(G993,BARRAS!$C$5:$E$233,3,0),""))</f>
        <v/>
      </c>
      <c r="S993" s="95">
        <f t="shared" si="102"/>
        <v>1</v>
      </c>
      <c r="T993" s="95"/>
      <c r="U993" s="95" t="str">
        <f t="shared" si="103"/>
        <v>PMGD</v>
      </c>
      <c r="V993" s="95">
        <v>0</v>
      </c>
      <c r="W993" s="95">
        <v>0</v>
      </c>
      <c r="X993" s="95"/>
      <c r="Y993" s="95" t="str">
        <f t="shared" ref="Y993:Y1006" si="107">+IF(P993="","No","Sí")</f>
        <v>No</v>
      </c>
      <c r="Z993" s="95">
        <v>0</v>
      </c>
      <c r="AA993" s="95" t="str">
        <f t="shared" si="105"/>
        <v>CGE</v>
      </c>
    </row>
    <row r="994" spans="1:27" x14ac:dyDescent="0.2">
      <c r="A994" s="19">
        <f t="shared" si="101"/>
        <v>1</v>
      </c>
      <c r="B994" s="95">
        <f t="shared" si="104"/>
        <v>990</v>
      </c>
      <c r="C994" s="95" t="s">
        <v>8627</v>
      </c>
      <c r="D994" s="28" t="s">
        <v>8809</v>
      </c>
      <c r="E994" s="95" t="s">
        <v>7566</v>
      </c>
      <c r="F994" s="182">
        <v>1</v>
      </c>
      <c r="G994" s="95" t="s">
        <v>203</v>
      </c>
      <c r="H994" s="199">
        <f>VLOOKUP(G994,BARRAS!$C$5:$E$553,2,0)</f>
        <v>2089996830232</v>
      </c>
      <c r="I994" s="95">
        <v>0</v>
      </c>
      <c r="J994" s="204">
        <v>0</v>
      </c>
      <c r="K994" s="95">
        <v>0</v>
      </c>
      <c r="L994" s="95" t="s">
        <v>747</v>
      </c>
      <c r="M994" s="95" t="s">
        <v>747</v>
      </c>
      <c r="N994" s="95" t="s">
        <v>8808</v>
      </c>
      <c r="O994" s="95" t="s">
        <v>9972</v>
      </c>
      <c r="P994" s="95"/>
      <c r="Q994" s="95" t="str">
        <f t="shared" si="106"/>
        <v/>
      </c>
      <c r="R994" s="95" t="str">
        <f>IF(L994="R",VLOOKUP(G994,BARRAS!$C$5:$E$233,3,0),IF(L994="L",VLOOKUP(G994,BARRAS!$C$5:$E$233,3,0),""))</f>
        <v/>
      </c>
      <c r="S994" s="95">
        <f t="shared" si="102"/>
        <v>1</v>
      </c>
      <c r="T994" s="95"/>
      <c r="U994" s="95" t="str">
        <f t="shared" si="103"/>
        <v>PMGD</v>
      </c>
      <c r="V994" s="95">
        <v>0</v>
      </c>
      <c r="W994" s="95"/>
      <c r="X994" s="95"/>
      <c r="Y994" s="95" t="str">
        <f t="shared" si="107"/>
        <v>No</v>
      </c>
      <c r="Z994" s="95">
        <v>0</v>
      </c>
      <c r="AA994" s="95" t="str">
        <f t="shared" si="105"/>
        <v>CGE</v>
      </c>
    </row>
    <row r="995" spans="1:27" x14ac:dyDescent="0.2">
      <c r="A995" s="19">
        <f t="shared" si="101"/>
        <v>1</v>
      </c>
      <c r="B995" s="95">
        <f t="shared" si="104"/>
        <v>991</v>
      </c>
      <c r="C995" s="95" t="s">
        <v>13483</v>
      </c>
      <c r="D995" s="28" t="s">
        <v>14163</v>
      </c>
      <c r="E995" s="95" t="s">
        <v>13486</v>
      </c>
      <c r="F995" s="182">
        <v>1</v>
      </c>
      <c r="G995" s="95" t="s">
        <v>203</v>
      </c>
      <c r="H995" s="199">
        <f>VLOOKUP(G995,BARRAS!$C$5:$E$553,2,0)</f>
        <v>2089996830232</v>
      </c>
      <c r="I995" s="95">
        <v>0</v>
      </c>
      <c r="J995" s="204">
        <v>0</v>
      </c>
      <c r="K995" s="95">
        <v>0</v>
      </c>
      <c r="L995" s="95" t="s">
        <v>747</v>
      </c>
      <c r="M995" s="95" t="s">
        <v>747</v>
      </c>
      <c r="N995" s="95" t="s">
        <v>14163</v>
      </c>
      <c r="O995" s="95" t="s">
        <v>8091</v>
      </c>
      <c r="P995" s="95"/>
      <c r="Q995" s="95"/>
      <c r="R995" s="95"/>
      <c r="S995" s="95">
        <f t="shared" si="102"/>
        <v>1</v>
      </c>
      <c r="T995" s="95"/>
      <c r="U995" s="95" t="str">
        <f t="shared" si="103"/>
        <v>PMGD</v>
      </c>
      <c r="V995" s="95"/>
      <c r="W995" s="95"/>
      <c r="X995" s="95"/>
      <c r="Y995" s="95"/>
      <c r="Z995" s="95"/>
      <c r="AA995" s="95" t="str">
        <f t="shared" si="105"/>
        <v>SAESA</v>
      </c>
    </row>
    <row r="996" spans="1:27" x14ac:dyDescent="0.2">
      <c r="A996" s="19">
        <f t="shared" si="101"/>
        <v>1</v>
      </c>
      <c r="B996" s="95">
        <f t="shared" si="104"/>
        <v>992</v>
      </c>
      <c r="C996" s="95" t="s">
        <v>13484</v>
      </c>
      <c r="D996" s="28" t="s">
        <v>14163</v>
      </c>
      <c r="E996" s="95" t="s">
        <v>13485</v>
      </c>
      <c r="F996" s="182">
        <v>1</v>
      </c>
      <c r="G996" s="95" t="s">
        <v>203</v>
      </c>
      <c r="H996" s="199">
        <f>VLOOKUP(G996,BARRAS!$C$5:$E$553,2,0)</f>
        <v>2089996830232</v>
      </c>
      <c r="I996" s="95">
        <v>0</v>
      </c>
      <c r="J996" s="204">
        <v>0</v>
      </c>
      <c r="K996" s="95">
        <v>0</v>
      </c>
      <c r="L996" s="95" t="s">
        <v>747</v>
      </c>
      <c r="M996" s="95" t="s">
        <v>747</v>
      </c>
      <c r="N996" s="95" t="s">
        <v>14163</v>
      </c>
      <c r="O996" s="95" t="s">
        <v>8091</v>
      </c>
      <c r="P996" s="95"/>
      <c r="Q996" s="95"/>
      <c r="R996" s="95"/>
      <c r="S996" s="95">
        <f t="shared" si="102"/>
        <v>1</v>
      </c>
      <c r="T996" s="95" t="s">
        <v>13485</v>
      </c>
      <c r="U996" s="95" t="str">
        <f t="shared" si="103"/>
        <v>PMGD</v>
      </c>
      <c r="V996" s="95"/>
      <c r="W996" s="95"/>
      <c r="X996" s="95"/>
      <c r="Y996" s="95"/>
      <c r="Z996" s="95"/>
      <c r="AA996" s="95" t="str">
        <f t="shared" si="105"/>
        <v>SAESA</v>
      </c>
    </row>
    <row r="997" spans="1:27" x14ac:dyDescent="0.2">
      <c r="A997" s="19">
        <f t="shared" si="101"/>
        <v>1</v>
      </c>
      <c r="B997" s="95">
        <f t="shared" si="104"/>
        <v>993</v>
      </c>
      <c r="C997" s="95" t="s">
        <v>14114</v>
      </c>
      <c r="D997" s="28" t="s">
        <v>13087</v>
      </c>
      <c r="E997" s="28" t="s">
        <v>14115</v>
      </c>
      <c r="F997" s="182">
        <v>1</v>
      </c>
      <c r="G997" s="95" t="s">
        <v>203</v>
      </c>
      <c r="H997" s="199">
        <f>VLOOKUP(G997,BARRAS!$C$5:$E$553,2,0)</f>
        <v>2089996830232</v>
      </c>
      <c r="I997" s="95">
        <v>0</v>
      </c>
      <c r="J997" s="204">
        <v>0</v>
      </c>
      <c r="K997" s="95">
        <v>0</v>
      </c>
      <c r="L997" s="95" t="s">
        <v>747</v>
      </c>
      <c r="M997" s="95" t="s">
        <v>747</v>
      </c>
      <c r="N997" s="95" t="s">
        <v>13087</v>
      </c>
      <c r="O997" s="28" t="s">
        <v>9972</v>
      </c>
      <c r="P997" s="95"/>
      <c r="Q997" s="95"/>
      <c r="R997" s="95"/>
      <c r="S997" s="95">
        <f t="shared" si="102"/>
        <v>1</v>
      </c>
      <c r="T997" s="95"/>
      <c r="U997" s="95" t="str">
        <f t="shared" si="103"/>
        <v>PMGD</v>
      </c>
      <c r="V997" s="95"/>
      <c r="W997" s="95"/>
      <c r="X997" s="95"/>
      <c r="Y997" s="95"/>
      <c r="Z997" s="95"/>
      <c r="AA997" s="95" t="str">
        <f t="shared" si="105"/>
        <v>CGE</v>
      </c>
    </row>
    <row r="998" spans="1:27" x14ac:dyDescent="0.2">
      <c r="A998" s="19">
        <f t="shared" si="101"/>
        <v>1</v>
      </c>
      <c r="B998" s="95">
        <f t="shared" si="104"/>
        <v>994</v>
      </c>
      <c r="C998" s="95" t="s">
        <v>14113</v>
      </c>
      <c r="D998" s="28" t="s">
        <v>13087</v>
      </c>
      <c r="E998" s="28" t="s">
        <v>14116</v>
      </c>
      <c r="F998" s="182">
        <v>1</v>
      </c>
      <c r="G998" s="95" t="s">
        <v>203</v>
      </c>
      <c r="H998" s="199">
        <f>VLOOKUP(G998,BARRAS!$C$5:$E$553,2,0)</f>
        <v>2089996830232</v>
      </c>
      <c r="I998" s="95">
        <v>0</v>
      </c>
      <c r="J998" s="204">
        <v>0</v>
      </c>
      <c r="K998" s="95">
        <v>0</v>
      </c>
      <c r="L998" s="95" t="s">
        <v>747</v>
      </c>
      <c r="M998" s="95" t="s">
        <v>747</v>
      </c>
      <c r="N998" s="95" t="s">
        <v>13087</v>
      </c>
      <c r="O998" s="28" t="s">
        <v>9972</v>
      </c>
      <c r="P998" s="95"/>
      <c r="Q998" s="95"/>
      <c r="R998" s="95"/>
      <c r="S998" s="95">
        <f t="shared" si="102"/>
        <v>1</v>
      </c>
      <c r="T998" s="28" t="s">
        <v>14116</v>
      </c>
      <c r="U998" s="95" t="str">
        <f t="shared" si="103"/>
        <v>PMGD</v>
      </c>
      <c r="V998" s="95"/>
      <c r="W998" s="95"/>
      <c r="X998" s="95"/>
      <c r="Y998" s="95"/>
      <c r="Z998" s="95"/>
      <c r="AA998" s="95" t="str">
        <f t="shared" si="105"/>
        <v>CGE</v>
      </c>
    </row>
    <row r="999" spans="1:27" x14ac:dyDescent="0.2">
      <c r="A999" s="19">
        <f t="shared" si="101"/>
        <v>1</v>
      </c>
      <c r="B999" s="95">
        <f t="shared" si="104"/>
        <v>995</v>
      </c>
      <c r="C999" s="95" t="s">
        <v>14524</v>
      </c>
      <c r="D999" s="28" t="s">
        <v>14526</v>
      </c>
      <c r="E999" s="28" t="s">
        <v>14527</v>
      </c>
      <c r="F999" s="182">
        <v>1</v>
      </c>
      <c r="G999" s="95" t="s">
        <v>203</v>
      </c>
      <c r="H999" s="199">
        <f>VLOOKUP(G999,BARRAS!$C$5:$E$553,2,0)</f>
        <v>2089996830232</v>
      </c>
      <c r="I999" s="95">
        <v>0</v>
      </c>
      <c r="J999" s="204">
        <v>0</v>
      </c>
      <c r="K999" s="95">
        <v>0</v>
      </c>
      <c r="L999" s="95" t="s">
        <v>747</v>
      </c>
      <c r="M999" s="95" t="s">
        <v>747</v>
      </c>
      <c r="N999" s="28" t="s">
        <v>14526</v>
      </c>
      <c r="O999" s="28" t="s">
        <v>9972</v>
      </c>
      <c r="P999" s="95"/>
      <c r="Q999" s="95"/>
      <c r="R999" s="95"/>
      <c r="S999" s="95">
        <f t="shared" si="102"/>
        <v>1</v>
      </c>
      <c r="T999" s="28"/>
      <c r="U999" s="95" t="str">
        <f t="shared" si="103"/>
        <v>PMGD</v>
      </c>
      <c r="V999" s="95"/>
      <c r="W999" s="95"/>
      <c r="X999" s="95"/>
      <c r="Y999" s="95"/>
      <c r="Z999" s="95"/>
      <c r="AA999" s="95" t="str">
        <f t="shared" si="105"/>
        <v>CGE</v>
      </c>
    </row>
    <row r="1000" spans="1:27" x14ac:dyDescent="0.2">
      <c r="A1000" s="19">
        <f t="shared" si="101"/>
        <v>1</v>
      </c>
      <c r="B1000" s="95">
        <f t="shared" si="104"/>
        <v>996</v>
      </c>
      <c r="C1000" s="95" t="s">
        <v>14525</v>
      </c>
      <c r="D1000" s="28" t="s">
        <v>14526</v>
      </c>
      <c r="E1000" s="28" t="s">
        <v>14528</v>
      </c>
      <c r="F1000" s="182">
        <v>1</v>
      </c>
      <c r="G1000" s="95" t="s">
        <v>203</v>
      </c>
      <c r="H1000" s="199">
        <f>VLOOKUP(G1000,BARRAS!$C$5:$E$553,2,0)</f>
        <v>2089996830232</v>
      </c>
      <c r="I1000" s="95">
        <v>0</v>
      </c>
      <c r="J1000" s="204">
        <v>0</v>
      </c>
      <c r="K1000" s="95">
        <v>0</v>
      </c>
      <c r="L1000" s="95" t="s">
        <v>747</v>
      </c>
      <c r="M1000" s="95" t="s">
        <v>747</v>
      </c>
      <c r="N1000" s="28" t="s">
        <v>14526</v>
      </c>
      <c r="O1000" s="28" t="s">
        <v>9972</v>
      </c>
      <c r="P1000" s="95"/>
      <c r="Q1000" s="95"/>
      <c r="R1000" s="95"/>
      <c r="S1000" s="95">
        <f t="shared" si="102"/>
        <v>1</v>
      </c>
      <c r="T1000" s="28" t="s">
        <v>14528</v>
      </c>
      <c r="U1000" s="95" t="str">
        <f t="shared" si="103"/>
        <v>PMGD</v>
      </c>
      <c r="V1000" s="95"/>
      <c r="W1000" s="95"/>
      <c r="X1000" s="95"/>
      <c r="Y1000" s="95"/>
      <c r="Z1000" s="95"/>
      <c r="AA1000" s="95" t="str">
        <f t="shared" si="105"/>
        <v>CGE</v>
      </c>
    </row>
    <row r="1001" spans="1:27" x14ac:dyDescent="0.2">
      <c r="A1001" s="19">
        <f t="shared" si="101"/>
        <v>1</v>
      </c>
      <c r="B1001" s="95">
        <f t="shared" si="104"/>
        <v>997</v>
      </c>
      <c r="C1001" s="95" t="s">
        <v>7852</v>
      </c>
      <c r="D1001" s="28" t="s">
        <v>8970</v>
      </c>
      <c r="E1001" s="95" t="s">
        <v>1870</v>
      </c>
      <c r="F1001" s="182">
        <v>1</v>
      </c>
      <c r="G1001" s="95" t="s">
        <v>203</v>
      </c>
      <c r="H1001" s="199">
        <f>VLOOKUP(G1001,BARRAS!$C$5:$E$553,2,0)</f>
        <v>2089996830232</v>
      </c>
      <c r="I1001" s="95">
        <v>0</v>
      </c>
      <c r="J1001" s="204">
        <v>1</v>
      </c>
      <c r="K1001" s="95">
        <v>0</v>
      </c>
      <c r="L1001" s="95" t="s">
        <v>489</v>
      </c>
      <c r="M1001" s="95" t="s">
        <v>489</v>
      </c>
      <c r="N1001" s="95" t="s">
        <v>9178</v>
      </c>
      <c r="O1001" s="95"/>
      <c r="P1001" s="95" t="s">
        <v>9972</v>
      </c>
      <c r="Q1001" s="95" t="str">
        <f t="shared" si="106"/>
        <v>R</v>
      </c>
      <c r="R1001" s="95">
        <f>IF(L1001="R",VLOOKUP(G1001,BARRAS!$C$5:$E$233,3,0),IF(L1001="L",VLOOKUP(G1001,BARRAS!$C$5:$E$233,3,0),""))</f>
        <v>0</v>
      </c>
      <c r="S1001" s="95">
        <f t="shared" si="102"/>
        <v>0</v>
      </c>
      <c r="T1001" s="95"/>
      <c r="U1001" s="95" t="str">
        <f t="shared" si="103"/>
        <v/>
      </c>
      <c r="V1001" s="95">
        <v>0</v>
      </c>
      <c r="W1001" s="95"/>
      <c r="X1001" s="95"/>
      <c r="Y1001" s="95" t="str">
        <f t="shared" si="107"/>
        <v>Sí</v>
      </c>
      <c r="Z1001" s="95">
        <v>0</v>
      </c>
      <c r="AA1001" s="95" t="str">
        <f t="shared" si="105"/>
        <v>CGE</v>
      </c>
    </row>
    <row r="1002" spans="1:27" x14ac:dyDescent="0.2">
      <c r="A1002" s="19">
        <f t="shared" si="101"/>
        <v>1</v>
      </c>
      <c r="B1002" s="95">
        <f t="shared" si="104"/>
        <v>998</v>
      </c>
      <c r="C1002" s="95" t="s">
        <v>7853</v>
      </c>
      <c r="D1002" s="28" t="s">
        <v>8971</v>
      </c>
      <c r="E1002" s="95" t="s">
        <v>1870</v>
      </c>
      <c r="F1002" s="182">
        <v>1</v>
      </c>
      <c r="G1002" s="95" t="s">
        <v>203</v>
      </c>
      <c r="H1002" s="199">
        <f>VLOOKUP(G1002,BARRAS!$C$5:$E$553,2,0)</f>
        <v>2089996830232</v>
      </c>
      <c r="I1002" s="95">
        <v>0</v>
      </c>
      <c r="J1002" s="204">
        <v>1</v>
      </c>
      <c r="K1002" s="95">
        <v>0</v>
      </c>
      <c r="L1002" s="95" t="s">
        <v>489</v>
      </c>
      <c r="M1002" s="95" t="s">
        <v>489</v>
      </c>
      <c r="N1002" s="95" t="s">
        <v>9178</v>
      </c>
      <c r="O1002" s="95"/>
      <c r="P1002" s="95" t="s">
        <v>9972</v>
      </c>
      <c r="Q1002" s="95" t="str">
        <f t="shared" si="106"/>
        <v>R</v>
      </c>
      <c r="R1002" s="95">
        <f>IF(L1002="R",VLOOKUP(G1002,BARRAS!$C$5:$E$233,3,0),IF(L1002="L",VLOOKUP(G1002,BARRAS!$C$5:$E$233,3,0),""))</f>
        <v>0</v>
      </c>
      <c r="S1002" s="95">
        <f t="shared" si="102"/>
        <v>0</v>
      </c>
      <c r="T1002" s="95"/>
      <c r="U1002" s="95" t="str">
        <f t="shared" si="103"/>
        <v/>
      </c>
      <c r="V1002" s="95">
        <v>0</v>
      </c>
      <c r="W1002" s="95"/>
      <c r="X1002" s="95"/>
      <c r="Y1002" s="95" t="str">
        <f t="shared" si="107"/>
        <v>Sí</v>
      </c>
      <c r="Z1002" s="95">
        <v>0</v>
      </c>
      <c r="AA1002" s="95" t="str">
        <f t="shared" si="105"/>
        <v>CGE</v>
      </c>
    </row>
    <row r="1003" spans="1:27" x14ac:dyDescent="0.2">
      <c r="A1003" s="19">
        <f t="shared" si="101"/>
        <v>1</v>
      </c>
      <c r="B1003" s="95">
        <f t="shared" si="104"/>
        <v>999</v>
      </c>
      <c r="C1003" s="95" t="s">
        <v>7854</v>
      </c>
      <c r="D1003" s="28" t="s">
        <v>8972</v>
      </c>
      <c r="E1003" s="95" t="s">
        <v>1870</v>
      </c>
      <c r="F1003" s="182">
        <v>1</v>
      </c>
      <c r="G1003" s="95" t="s">
        <v>203</v>
      </c>
      <c r="H1003" s="199">
        <f>VLOOKUP(G1003,BARRAS!$C$5:$E$553,2,0)</f>
        <v>2089996830232</v>
      </c>
      <c r="I1003" s="95">
        <v>0</v>
      </c>
      <c r="J1003" s="204">
        <v>1</v>
      </c>
      <c r="K1003" s="95">
        <v>0</v>
      </c>
      <c r="L1003" s="95" t="s">
        <v>489</v>
      </c>
      <c r="M1003" s="95" t="s">
        <v>489</v>
      </c>
      <c r="N1003" s="95" t="s">
        <v>9178</v>
      </c>
      <c r="O1003" s="95"/>
      <c r="P1003" s="95" t="s">
        <v>9972</v>
      </c>
      <c r="Q1003" s="95" t="str">
        <f t="shared" si="106"/>
        <v>R</v>
      </c>
      <c r="R1003" s="95">
        <f>IF(L1003="R",VLOOKUP(G1003,BARRAS!$C$5:$E$233,3,0),IF(L1003="L",VLOOKUP(G1003,BARRAS!$C$5:$E$233,3,0),""))</f>
        <v>0</v>
      </c>
      <c r="S1003" s="95">
        <f t="shared" si="102"/>
        <v>0</v>
      </c>
      <c r="T1003" s="95"/>
      <c r="U1003" s="95" t="str">
        <f t="shared" si="103"/>
        <v/>
      </c>
      <c r="V1003" s="95">
        <v>0</v>
      </c>
      <c r="W1003" s="95"/>
      <c r="X1003" s="95"/>
      <c r="Y1003" s="95" t="str">
        <f t="shared" si="107"/>
        <v>Sí</v>
      </c>
      <c r="Z1003" s="95">
        <v>0</v>
      </c>
      <c r="AA1003" s="95" t="str">
        <f t="shared" si="105"/>
        <v>CGE</v>
      </c>
    </row>
    <row r="1004" spans="1:27" x14ac:dyDescent="0.2">
      <c r="A1004" s="19">
        <f t="shared" si="101"/>
        <v>1</v>
      </c>
      <c r="B1004" s="95">
        <f t="shared" si="104"/>
        <v>1000</v>
      </c>
      <c r="C1004" s="95" t="s">
        <v>8338</v>
      </c>
      <c r="D1004" s="28" t="s">
        <v>7985</v>
      </c>
      <c r="E1004" s="95" t="s">
        <v>7984</v>
      </c>
      <c r="F1004" s="182">
        <v>1</v>
      </c>
      <c r="G1004" s="95" t="s">
        <v>203</v>
      </c>
      <c r="H1004" s="199">
        <f>VLOOKUP(G1004,BARRAS!$C$5:$E$553,2,0)</f>
        <v>2089996830232</v>
      </c>
      <c r="I1004" s="95">
        <v>0</v>
      </c>
      <c r="J1004" s="229">
        <v>0</v>
      </c>
      <c r="K1004" s="95">
        <v>0</v>
      </c>
      <c r="L1004" s="95" t="s">
        <v>489</v>
      </c>
      <c r="M1004" s="95" t="s">
        <v>489</v>
      </c>
      <c r="N1004" s="95" t="s">
        <v>9178</v>
      </c>
      <c r="O1004" s="95"/>
      <c r="P1004" s="95" t="s">
        <v>7984</v>
      </c>
      <c r="Q1004" s="95" t="str">
        <f t="shared" si="106"/>
        <v>R</v>
      </c>
      <c r="R1004" s="95">
        <f>IF(L1004="R",VLOOKUP(G1004,BARRAS!$C$5:$E$233,3,0),IF(L1004="L",VLOOKUP(G1004,BARRAS!$C$5:$E$233,3,0),""))</f>
        <v>0</v>
      </c>
      <c r="S1004" s="95">
        <f t="shared" si="102"/>
        <v>0</v>
      </c>
      <c r="T1004" s="95"/>
      <c r="U1004" s="95" t="str">
        <f t="shared" si="103"/>
        <v/>
      </c>
      <c r="V1004" s="95">
        <v>0</v>
      </c>
      <c r="W1004" s="95"/>
      <c r="X1004" s="95"/>
      <c r="Y1004" s="95" t="str">
        <f t="shared" si="107"/>
        <v>Sí</v>
      </c>
      <c r="Z1004" s="95">
        <v>0</v>
      </c>
      <c r="AA1004" s="95" t="str">
        <f t="shared" si="105"/>
        <v>FRONTEL</v>
      </c>
    </row>
    <row r="1005" spans="1:27" x14ac:dyDescent="0.2">
      <c r="A1005" s="19">
        <f t="shared" si="101"/>
        <v>1</v>
      </c>
      <c r="B1005" s="95">
        <f t="shared" si="104"/>
        <v>1001</v>
      </c>
      <c r="C1005" s="95" t="s">
        <v>8339</v>
      </c>
      <c r="D1005" s="28" t="s">
        <v>7986</v>
      </c>
      <c r="E1005" s="95" t="s">
        <v>7984</v>
      </c>
      <c r="F1005" s="182">
        <v>1</v>
      </c>
      <c r="G1005" s="95" t="s">
        <v>203</v>
      </c>
      <c r="H1005" s="199">
        <f>VLOOKUP(G1005,BARRAS!$C$5:$E$553,2,0)</f>
        <v>2089996830232</v>
      </c>
      <c r="I1005" s="95">
        <v>0</v>
      </c>
      <c r="J1005" s="229">
        <v>0</v>
      </c>
      <c r="K1005" s="95">
        <v>0</v>
      </c>
      <c r="L1005" s="95" t="s">
        <v>489</v>
      </c>
      <c r="M1005" s="95" t="s">
        <v>489</v>
      </c>
      <c r="N1005" s="95" t="s">
        <v>9178</v>
      </c>
      <c r="O1005" s="95"/>
      <c r="P1005" s="95" t="s">
        <v>7984</v>
      </c>
      <c r="Q1005" s="95" t="str">
        <f t="shared" si="106"/>
        <v>R</v>
      </c>
      <c r="R1005" s="95">
        <f>IF(L1005="R",VLOOKUP(G1005,BARRAS!$C$5:$E$233,3,0),IF(L1005="L",VLOOKUP(G1005,BARRAS!$C$5:$E$233,3,0),""))</f>
        <v>0</v>
      </c>
      <c r="S1005" s="95">
        <f t="shared" si="102"/>
        <v>0</v>
      </c>
      <c r="T1005" s="95"/>
      <c r="U1005" s="95" t="str">
        <f t="shared" si="103"/>
        <v/>
      </c>
      <c r="V1005" s="95">
        <v>0</v>
      </c>
      <c r="W1005" s="95"/>
      <c r="X1005" s="95"/>
      <c r="Y1005" s="95" t="str">
        <f t="shared" si="107"/>
        <v>Sí</v>
      </c>
      <c r="Z1005" s="95">
        <v>0</v>
      </c>
      <c r="AA1005" s="95" t="str">
        <f t="shared" si="105"/>
        <v>FRONTEL</v>
      </c>
    </row>
    <row r="1006" spans="1:27" x14ac:dyDescent="0.2">
      <c r="A1006" s="19">
        <f t="shared" si="101"/>
        <v>1</v>
      </c>
      <c r="B1006" s="95">
        <f t="shared" si="104"/>
        <v>1002</v>
      </c>
      <c r="C1006" s="95" t="s">
        <v>8340</v>
      </c>
      <c r="D1006" s="28" t="s">
        <v>7987</v>
      </c>
      <c r="E1006" s="95" t="s">
        <v>7984</v>
      </c>
      <c r="F1006" s="182">
        <v>1</v>
      </c>
      <c r="G1006" s="95" t="s">
        <v>203</v>
      </c>
      <c r="H1006" s="199">
        <f>VLOOKUP(G1006,BARRAS!$C$5:$E$553,2,0)</f>
        <v>2089996830232</v>
      </c>
      <c r="I1006" s="95">
        <v>0</v>
      </c>
      <c r="J1006" s="229">
        <v>0</v>
      </c>
      <c r="K1006" s="95">
        <v>0</v>
      </c>
      <c r="L1006" s="95" t="s">
        <v>489</v>
      </c>
      <c r="M1006" s="95" t="s">
        <v>489</v>
      </c>
      <c r="N1006" s="95" t="s">
        <v>9178</v>
      </c>
      <c r="O1006" s="95"/>
      <c r="P1006" s="95" t="s">
        <v>7984</v>
      </c>
      <c r="Q1006" s="95" t="str">
        <f t="shared" si="106"/>
        <v>R</v>
      </c>
      <c r="R1006" s="95">
        <f>IF(L1006="R",VLOOKUP(G1006,BARRAS!$C$5:$E$233,3,0),IF(L1006="L",VLOOKUP(G1006,BARRAS!$C$5:$E$233,3,0),""))</f>
        <v>0</v>
      </c>
      <c r="S1006" s="95">
        <f t="shared" si="102"/>
        <v>0</v>
      </c>
      <c r="T1006" s="95"/>
      <c r="U1006" s="95" t="str">
        <f t="shared" si="103"/>
        <v/>
      </c>
      <c r="V1006" s="95">
        <v>0</v>
      </c>
      <c r="W1006" s="95"/>
      <c r="X1006" s="95"/>
      <c r="Y1006" s="95" t="str">
        <f t="shared" si="107"/>
        <v>Sí</v>
      </c>
      <c r="Z1006" s="95">
        <v>0</v>
      </c>
      <c r="AA1006" s="95" t="str">
        <f t="shared" si="105"/>
        <v>FRONTEL</v>
      </c>
    </row>
    <row r="1007" spans="1:27" x14ac:dyDescent="0.2">
      <c r="A1007" s="19">
        <f t="shared" si="101"/>
        <v>1</v>
      </c>
      <c r="B1007" s="95">
        <f t="shared" si="104"/>
        <v>1003</v>
      </c>
      <c r="C1007" s="194" t="s">
        <v>12204</v>
      </c>
      <c r="D1007" s="213" t="s">
        <v>1304</v>
      </c>
      <c r="E1007" s="194" t="s">
        <v>1633</v>
      </c>
      <c r="F1007" s="182">
        <v>1</v>
      </c>
      <c r="G1007" s="95" t="s">
        <v>203</v>
      </c>
      <c r="H1007" s="199">
        <f>VLOOKUP(G1007,BARRAS!$C$5:$E$553,2,0)</f>
        <v>2089996830232</v>
      </c>
      <c r="I1007" s="95">
        <v>0</v>
      </c>
      <c r="J1007" s="204">
        <v>0</v>
      </c>
      <c r="K1007" s="95">
        <v>0</v>
      </c>
      <c r="L1007" s="95" t="s">
        <v>492</v>
      </c>
      <c r="M1007" s="95" t="s">
        <v>492</v>
      </c>
      <c r="N1007" s="95" t="s">
        <v>12352</v>
      </c>
      <c r="O1007" s="95"/>
      <c r="P1007" s="95"/>
      <c r="Q1007" s="95"/>
      <c r="R1007" s="95" t="str">
        <f>IF(L1007="R",VLOOKUP(G1007,BARRAS!$C$5:$E$233,3,0),IF(L1007="L",VLOOKUP(G1007,BARRAS!$C$5:$E$233,3,0),""))</f>
        <v/>
      </c>
      <c r="S1007" s="95">
        <f t="shared" si="102"/>
        <v>0</v>
      </c>
      <c r="T1007" s="95"/>
      <c r="U1007" s="95" t="str">
        <f t="shared" si="103"/>
        <v/>
      </c>
      <c r="V1007" s="95"/>
      <c r="W1007" s="95"/>
      <c r="X1007" s="95"/>
      <c r="Y1007" s="95"/>
      <c r="Z1007" s="95"/>
      <c r="AA1007" s="95">
        <f t="shared" si="105"/>
        <v>0</v>
      </c>
    </row>
    <row r="1008" spans="1:27" x14ac:dyDescent="0.2">
      <c r="A1008" s="19">
        <f t="shared" si="101"/>
        <v>1</v>
      </c>
      <c r="B1008" s="95">
        <f t="shared" si="104"/>
        <v>1004</v>
      </c>
      <c r="C1008" s="95" t="s">
        <v>9028</v>
      </c>
      <c r="D1008" s="28" t="s">
        <v>8808</v>
      </c>
      <c r="E1008" s="95" t="s">
        <v>9049</v>
      </c>
      <c r="F1008" s="182">
        <v>1</v>
      </c>
      <c r="G1008" s="95" t="s">
        <v>204</v>
      </c>
      <c r="H1008" s="199">
        <f>VLOOKUP(G1008,BARRAS!$C$5:$E$553,2,0)</f>
        <v>2089996780132</v>
      </c>
      <c r="I1008" s="95">
        <v>0</v>
      </c>
      <c r="J1008" s="204">
        <v>0</v>
      </c>
      <c r="K1008" s="95">
        <v>0</v>
      </c>
      <c r="L1008" s="95" t="s">
        <v>8423</v>
      </c>
      <c r="M1008" s="95" t="s">
        <v>8423</v>
      </c>
      <c r="N1008" s="95" t="s">
        <v>8808</v>
      </c>
      <c r="O1008" s="95" t="s">
        <v>9972</v>
      </c>
      <c r="P1008" s="95"/>
      <c r="Q1008" s="95" t="s">
        <v>509</v>
      </c>
      <c r="R1008" s="95" t="str">
        <f>IF(L1008="R",VLOOKUP(G1008,BARRAS!$C$5:$E$233,3,0),IF(L1008="L",VLOOKUP(G1008,BARRAS!$C$5:$E$233,3,0),""))</f>
        <v/>
      </c>
      <c r="S1008" s="95">
        <f t="shared" si="102"/>
        <v>0</v>
      </c>
      <c r="T1008" s="95"/>
      <c r="U1008" s="95" t="str">
        <f t="shared" si="103"/>
        <v/>
      </c>
      <c r="V1008" s="95"/>
      <c r="W1008" s="95"/>
      <c r="X1008" s="95">
        <v>0</v>
      </c>
      <c r="Y1008" s="95"/>
      <c r="Z1008" s="95"/>
      <c r="AA1008" s="95" t="str">
        <f t="shared" si="105"/>
        <v>CGE</v>
      </c>
    </row>
    <row r="1009" spans="1:27" x14ac:dyDescent="0.2">
      <c r="A1009" s="19">
        <f t="shared" si="101"/>
        <v>1</v>
      </c>
      <c r="B1009" s="95">
        <f t="shared" si="104"/>
        <v>1005</v>
      </c>
      <c r="C1009" s="95" t="s">
        <v>9126</v>
      </c>
      <c r="D1009" s="28" t="s">
        <v>8365</v>
      </c>
      <c r="E1009" s="95" t="s">
        <v>8827</v>
      </c>
      <c r="F1009" s="182">
        <v>1</v>
      </c>
      <c r="G1009" s="95" t="s">
        <v>204</v>
      </c>
      <c r="H1009" s="199">
        <f>VLOOKUP(G1009,BARRAS!$C$5:$E$553,2,0)</f>
        <v>2089996780132</v>
      </c>
      <c r="I1009" s="95">
        <v>0</v>
      </c>
      <c r="J1009" s="204">
        <v>0</v>
      </c>
      <c r="K1009" s="95">
        <v>0</v>
      </c>
      <c r="L1009" s="95" t="s">
        <v>8423</v>
      </c>
      <c r="M1009" s="95" t="s">
        <v>8423</v>
      </c>
      <c r="N1009" s="95" t="s">
        <v>8365</v>
      </c>
      <c r="O1009" s="95" t="s">
        <v>9972</v>
      </c>
      <c r="P1009" s="95"/>
      <c r="Q1009" s="95" t="s">
        <v>509</v>
      </c>
      <c r="R1009" s="95" t="str">
        <f>IF(L1009="R",VLOOKUP(G1009,BARRAS!$C$5:$E$233,3,0),IF(L1009="L",VLOOKUP(G1009,BARRAS!$C$5:$E$233,3,0),""))</f>
        <v/>
      </c>
      <c r="S1009" s="95">
        <f t="shared" si="102"/>
        <v>0</v>
      </c>
      <c r="T1009" s="95"/>
      <c r="U1009" s="95" t="str">
        <f t="shared" si="103"/>
        <v/>
      </c>
      <c r="V1009" s="95"/>
      <c r="W1009" s="95"/>
      <c r="X1009" s="95">
        <v>0</v>
      </c>
      <c r="Y1009" s="95"/>
      <c r="Z1009" s="95"/>
      <c r="AA1009" s="95" t="str">
        <f t="shared" si="105"/>
        <v>CGE</v>
      </c>
    </row>
    <row r="1010" spans="1:27" x14ac:dyDescent="0.2">
      <c r="A1010" s="19">
        <f t="shared" si="101"/>
        <v>1</v>
      </c>
      <c r="B1010" s="95">
        <f t="shared" si="104"/>
        <v>1006</v>
      </c>
      <c r="C1010" s="95" t="s">
        <v>9127</v>
      </c>
      <c r="D1010" s="28" t="s">
        <v>8365</v>
      </c>
      <c r="E1010" s="95" t="s">
        <v>8827</v>
      </c>
      <c r="F1010" s="182">
        <v>1</v>
      </c>
      <c r="G1010" s="95" t="s">
        <v>204</v>
      </c>
      <c r="H1010" s="199">
        <f>VLOOKUP(G1010,BARRAS!$C$5:$E$553,2,0)</f>
        <v>2089996780132</v>
      </c>
      <c r="I1010" s="95">
        <v>0</v>
      </c>
      <c r="J1010" s="204">
        <v>0</v>
      </c>
      <c r="K1010" s="95">
        <v>0</v>
      </c>
      <c r="L1010" s="95" t="s">
        <v>8423</v>
      </c>
      <c r="M1010" s="95" t="s">
        <v>8423</v>
      </c>
      <c r="N1010" s="95" t="s">
        <v>8365</v>
      </c>
      <c r="O1010" s="95" t="s">
        <v>9972</v>
      </c>
      <c r="P1010" s="95"/>
      <c r="Q1010" s="95" t="s">
        <v>509</v>
      </c>
      <c r="R1010" s="95" t="str">
        <f>IF(L1010="R",VLOOKUP(G1010,BARRAS!$C$5:$E$233,3,0),IF(L1010="L",VLOOKUP(G1010,BARRAS!$C$5:$E$233,3,0),""))</f>
        <v/>
      </c>
      <c r="S1010" s="95">
        <f t="shared" si="102"/>
        <v>0</v>
      </c>
      <c r="T1010" s="95"/>
      <c r="U1010" s="95" t="str">
        <f t="shared" si="103"/>
        <v/>
      </c>
      <c r="V1010" s="95"/>
      <c r="W1010" s="95"/>
      <c r="X1010" s="95">
        <v>0</v>
      </c>
      <c r="Y1010" s="95"/>
      <c r="Z1010" s="95"/>
      <c r="AA1010" s="95" t="str">
        <f t="shared" si="105"/>
        <v>CGE</v>
      </c>
    </row>
    <row r="1011" spans="1:27" x14ac:dyDescent="0.2">
      <c r="A1011" s="19">
        <f t="shared" si="101"/>
        <v>1</v>
      </c>
      <c r="B1011" s="95">
        <f t="shared" si="104"/>
        <v>1007</v>
      </c>
      <c r="C1011" s="95" t="s">
        <v>9097</v>
      </c>
      <c r="D1011" s="28" t="s">
        <v>8365</v>
      </c>
      <c r="E1011" s="95" t="s">
        <v>8827</v>
      </c>
      <c r="F1011" s="182">
        <v>1</v>
      </c>
      <c r="G1011" s="95" t="s">
        <v>204</v>
      </c>
      <c r="H1011" s="199">
        <f>VLOOKUP(G1011,BARRAS!$C$5:$E$553,2,0)</f>
        <v>2089996780132</v>
      </c>
      <c r="I1011" s="95">
        <v>0</v>
      </c>
      <c r="J1011" s="204">
        <v>0</v>
      </c>
      <c r="K1011" s="95">
        <v>0</v>
      </c>
      <c r="L1011" s="95" t="s">
        <v>8423</v>
      </c>
      <c r="M1011" s="95" t="s">
        <v>8423</v>
      </c>
      <c r="N1011" s="95" t="s">
        <v>8365</v>
      </c>
      <c r="O1011" s="95" t="s">
        <v>9972</v>
      </c>
      <c r="P1011" s="95"/>
      <c r="Q1011" s="95" t="s">
        <v>509</v>
      </c>
      <c r="R1011" s="95" t="str">
        <f>IF(L1011="R",VLOOKUP(G1011,BARRAS!$C$5:$E$233,3,0),IF(L1011="L",VLOOKUP(G1011,BARRAS!$C$5:$E$233,3,0),""))</f>
        <v/>
      </c>
      <c r="S1011" s="95">
        <f t="shared" si="102"/>
        <v>0</v>
      </c>
      <c r="T1011" s="95"/>
      <c r="U1011" s="95" t="str">
        <f t="shared" si="103"/>
        <v/>
      </c>
      <c r="V1011" s="95"/>
      <c r="W1011" s="95"/>
      <c r="X1011" s="95">
        <v>0</v>
      </c>
      <c r="Y1011" s="95"/>
      <c r="Z1011" s="95"/>
      <c r="AA1011" s="95" t="str">
        <f t="shared" si="105"/>
        <v>CGE</v>
      </c>
    </row>
    <row r="1012" spans="1:27" x14ac:dyDescent="0.2">
      <c r="A1012" s="19">
        <f t="shared" si="101"/>
        <v>1</v>
      </c>
      <c r="B1012" s="95">
        <f t="shared" si="104"/>
        <v>1008</v>
      </c>
      <c r="C1012" s="95" t="s">
        <v>9657</v>
      </c>
      <c r="D1012" s="28" t="s">
        <v>8365</v>
      </c>
      <c r="E1012" s="95" t="s">
        <v>10129</v>
      </c>
      <c r="F1012" s="182">
        <v>1</v>
      </c>
      <c r="G1012" s="95" t="s">
        <v>204</v>
      </c>
      <c r="H1012" s="199">
        <f>VLOOKUP(G1012,BARRAS!$C$5:$E$553,2,0)</f>
        <v>2089996780132</v>
      </c>
      <c r="I1012" s="95">
        <v>0</v>
      </c>
      <c r="J1012" s="204">
        <v>0</v>
      </c>
      <c r="K1012" s="95">
        <v>0</v>
      </c>
      <c r="L1012" s="95" t="s">
        <v>8423</v>
      </c>
      <c r="M1012" s="95" t="s">
        <v>8423</v>
      </c>
      <c r="N1012" s="95" t="s">
        <v>8365</v>
      </c>
      <c r="O1012" s="95" t="s">
        <v>9972</v>
      </c>
      <c r="P1012" s="95"/>
      <c r="Q1012" s="95" t="s">
        <v>509</v>
      </c>
      <c r="R1012" s="95" t="str">
        <f>IF(L1012="R",VLOOKUP(G1012,BARRAS!$C$5:$E$233,3,0),IF(L1012="L",VLOOKUP(G1012,BARRAS!$C$5:$E$233,3,0),""))</f>
        <v/>
      </c>
      <c r="S1012" s="95">
        <f t="shared" si="102"/>
        <v>0</v>
      </c>
      <c r="T1012" s="95"/>
      <c r="U1012" s="95" t="str">
        <f t="shared" si="103"/>
        <v/>
      </c>
      <c r="V1012" s="95"/>
      <c r="W1012" s="95"/>
      <c r="X1012" s="95"/>
      <c r="Y1012" s="95"/>
      <c r="Z1012" s="95"/>
      <c r="AA1012" s="95" t="str">
        <f t="shared" si="105"/>
        <v>CGE</v>
      </c>
    </row>
    <row r="1013" spans="1:27" x14ac:dyDescent="0.2">
      <c r="A1013" s="19">
        <f t="shared" si="101"/>
        <v>1</v>
      </c>
      <c r="B1013" s="95">
        <f t="shared" si="104"/>
        <v>1009</v>
      </c>
      <c r="C1013" s="95" t="s">
        <v>9678</v>
      </c>
      <c r="D1013" s="28" t="s">
        <v>8365</v>
      </c>
      <c r="E1013" s="95" t="s">
        <v>10131</v>
      </c>
      <c r="F1013" s="182">
        <v>1</v>
      </c>
      <c r="G1013" s="95" t="s">
        <v>204</v>
      </c>
      <c r="H1013" s="199">
        <f>VLOOKUP(G1013,BARRAS!$C$5:$E$553,2,0)</f>
        <v>2089996780132</v>
      </c>
      <c r="I1013" s="95">
        <v>0</v>
      </c>
      <c r="J1013" s="204">
        <v>0</v>
      </c>
      <c r="K1013" s="95">
        <v>0</v>
      </c>
      <c r="L1013" s="95" t="s">
        <v>8423</v>
      </c>
      <c r="M1013" s="95" t="s">
        <v>8423</v>
      </c>
      <c r="N1013" s="95" t="s">
        <v>8365</v>
      </c>
      <c r="O1013" s="95" t="s">
        <v>9972</v>
      </c>
      <c r="P1013" s="95"/>
      <c r="Q1013" s="95" t="s">
        <v>509</v>
      </c>
      <c r="R1013" s="95" t="str">
        <f>IF(L1013="R",VLOOKUP(G1013,BARRAS!$C$5:$E$233,3,0),IF(L1013="L",VLOOKUP(G1013,BARRAS!$C$5:$E$233,3,0),""))</f>
        <v/>
      </c>
      <c r="S1013" s="95">
        <f t="shared" si="102"/>
        <v>0</v>
      </c>
      <c r="T1013" s="95"/>
      <c r="U1013" s="95" t="str">
        <f t="shared" si="103"/>
        <v/>
      </c>
      <c r="V1013" s="95"/>
      <c r="W1013" s="95"/>
      <c r="X1013" s="95"/>
      <c r="Y1013" s="95"/>
      <c r="Z1013" s="95"/>
      <c r="AA1013" s="95" t="str">
        <f t="shared" si="105"/>
        <v>CGE</v>
      </c>
    </row>
    <row r="1014" spans="1:27" x14ac:dyDescent="0.2">
      <c r="A1014" s="19">
        <f t="shared" si="101"/>
        <v>1</v>
      </c>
      <c r="B1014" s="95">
        <f t="shared" si="104"/>
        <v>1010</v>
      </c>
      <c r="C1014" s="95" t="s">
        <v>8578</v>
      </c>
      <c r="D1014" s="28" t="s">
        <v>8365</v>
      </c>
      <c r="E1014" s="95" t="s">
        <v>10314</v>
      </c>
      <c r="F1014" s="182">
        <v>1</v>
      </c>
      <c r="G1014" s="95" t="s">
        <v>204</v>
      </c>
      <c r="H1014" s="199">
        <f>VLOOKUP(G1014,BARRAS!$C$5:$E$553,2,0)</f>
        <v>2089996780132</v>
      </c>
      <c r="I1014" s="95">
        <v>0</v>
      </c>
      <c r="J1014" s="204">
        <v>0</v>
      </c>
      <c r="K1014" s="95">
        <v>0</v>
      </c>
      <c r="L1014" s="95" t="s">
        <v>8423</v>
      </c>
      <c r="M1014" s="95" t="s">
        <v>8423</v>
      </c>
      <c r="N1014" s="95" t="s">
        <v>8365</v>
      </c>
      <c r="O1014" s="95" t="s">
        <v>9972</v>
      </c>
      <c r="P1014" s="95"/>
      <c r="Q1014" s="95" t="s">
        <v>509</v>
      </c>
      <c r="R1014" s="95" t="str">
        <f>IF(L1014="R",VLOOKUP(G1014,BARRAS!$C$5:$E$233,3,0),IF(L1014="L",VLOOKUP(G1014,BARRAS!$C$5:$E$233,3,0),""))</f>
        <v/>
      </c>
      <c r="S1014" s="95">
        <f t="shared" si="102"/>
        <v>0</v>
      </c>
      <c r="T1014" s="95"/>
      <c r="U1014" s="95" t="str">
        <f t="shared" si="103"/>
        <v/>
      </c>
      <c r="V1014" s="95"/>
      <c r="W1014" s="95"/>
      <c r="X1014" s="95">
        <v>0</v>
      </c>
      <c r="Y1014" s="95"/>
      <c r="Z1014" s="95"/>
      <c r="AA1014" s="95" t="str">
        <f t="shared" si="105"/>
        <v>CGE</v>
      </c>
    </row>
    <row r="1015" spans="1:27" x14ac:dyDescent="0.2">
      <c r="A1015" s="19">
        <f t="shared" si="101"/>
        <v>1</v>
      </c>
      <c r="B1015" s="95">
        <f t="shared" si="104"/>
        <v>1011</v>
      </c>
      <c r="C1015" s="95" t="s">
        <v>8579</v>
      </c>
      <c r="D1015" s="28" t="s">
        <v>8365</v>
      </c>
      <c r="E1015" s="95" t="s">
        <v>10314</v>
      </c>
      <c r="F1015" s="182">
        <v>1</v>
      </c>
      <c r="G1015" s="95" t="s">
        <v>204</v>
      </c>
      <c r="H1015" s="199">
        <f>VLOOKUP(G1015,BARRAS!$C$5:$E$553,2,0)</f>
        <v>2089996780132</v>
      </c>
      <c r="I1015" s="95">
        <v>0</v>
      </c>
      <c r="J1015" s="204">
        <v>0</v>
      </c>
      <c r="K1015" s="95">
        <v>0</v>
      </c>
      <c r="L1015" s="95" t="s">
        <v>8423</v>
      </c>
      <c r="M1015" s="95" t="s">
        <v>8423</v>
      </c>
      <c r="N1015" s="95" t="s">
        <v>8365</v>
      </c>
      <c r="O1015" s="95" t="s">
        <v>9972</v>
      </c>
      <c r="P1015" s="95"/>
      <c r="Q1015" s="95" t="s">
        <v>509</v>
      </c>
      <c r="R1015" s="95" t="str">
        <f>IF(L1015="R",VLOOKUP(G1015,BARRAS!$C$5:$E$233,3,0),IF(L1015="L",VLOOKUP(G1015,BARRAS!$C$5:$E$233,3,0),""))</f>
        <v/>
      </c>
      <c r="S1015" s="95">
        <f t="shared" si="102"/>
        <v>0</v>
      </c>
      <c r="T1015" s="95"/>
      <c r="U1015" s="95" t="str">
        <f t="shared" si="103"/>
        <v/>
      </c>
      <c r="V1015" s="95"/>
      <c r="W1015" s="95"/>
      <c r="X1015" s="95">
        <v>0</v>
      </c>
      <c r="Y1015" s="95"/>
      <c r="Z1015" s="95"/>
      <c r="AA1015" s="95" t="str">
        <f t="shared" si="105"/>
        <v>CGE</v>
      </c>
    </row>
    <row r="1016" spans="1:27" x14ac:dyDescent="0.2">
      <c r="A1016" s="19">
        <f t="shared" si="101"/>
        <v>1</v>
      </c>
      <c r="B1016" s="95">
        <f t="shared" si="104"/>
        <v>1012</v>
      </c>
      <c r="C1016" s="95" t="s">
        <v>9259</v>
      </c>
      <c r="D1016" s="28" t="s">
        <v>8365</v>
      </c>
      <c r="E1016" s="95" t="s">
        <v>10112</v>
      </c>
      <c r="F1016" s="182">
        <v>1</v>
      </c>
      <c r="G1016" s="95" t="s">
        <v>204</v>
      </c>
      <c r="H1016" s="199">
        <f>VLOOKUP(G1016,BARRAS!$C$5:$E$553,2,0)</f>
        <v>2089996780132</v>
      </c>
      <c r="I1016" s="95">
        <v>0</v>
      </c>
      <c r="J1016" s="204">
        <v>0</v>
      </c>
      <c r="K1016" s="95">
        <v>0</v>
      </c>
      <c r="L1016" s="95" t="s">
        <v>8423</v>
      </c>
      <c r="M1016" s="95" t="s">
        <v>8423</v>
      </c>
      <c r="N1016" s="95" t="s">
        <v>8365</v>
      </c>
      <c r="O1016" s="95" t="s">
        <v>9972</v>
      </c>
      <c r="P1016" s="95"/>
      <c r="Q1016" s="95" t="s">
        <v>509</v>
      </c>
      <c r="R1016" s="95" t="str">
        <f>IF(L1016="R",VLOOKUP(G1016,BARRAS!$C$5:$E$233,3,0),IF(L1016="L",VLOOKUP(G1016,BARRAS!$C$5:$E$233,3,0),""))</f>
        <v/>
      </c>
      <c r="S1016" s="95">
        <f t="shared" si="102"/>
        <v>0</v>
      </c>
      <c r="T1016" s="95"/>
      <c r="U1016" s="95" t="str">
        <f t="shared" si="103"/>
        <v/>
      </c>
      <c r="V1016" s="95"/>
      <c r="W1016" s="95"/>
      <c r="X1016" s="95">
        <v>0</v>
      </c>
      <c r="Y1016" s="95"/>
      <c r="Z1016" s="95"/>
      <c r="AA1016" s="95" t="str">
        <f t="shared" si="105"/>
        <v>CGE</v>
      </c>
    </row>
    <row r="1017" spans="1:27" x14ac:dyDescent="0.2">
      <c r="A1017" s="19">
        <f t="shared" si="101"/>
        <v>1</v>
      </c>
      <c r="B1017" s="95">
        <f t="shared" si="104"/>
        <v>1013</v>
      </c>
      <c r="C1017" s="95" t="s">
        <v>9205</v>
      </c>
      <c r="D1017" s="28" t="s">
        <v>8365</v>
      </c>
      <c r="E1017" s="95" t="s">
        <v>10102</v>
      </c>
      <c r="F1017" s="182">
        <v>1</v>
      </c>
      <c r="G1017" s="95" t="s">
        <v>204</v>
      </c>
      <c r="H1017" s="199">
        <f>VLOOKUP(G1017,BARRAS!$C$5:$E$553,2,0)</f>
        <v>2089996780132</v>
      </c>
      <c r="I1017" s="95">
        <v>0</v>
      </c>
      <c r="J1017" s="204">
        <v>0</v>
      </c>
      <c r="K1017" s="95">
        <v>0</v>
      </c>
      <c r="L1017" s="95" t="s">
        <v>8423</v>
      </c>
      <c r="M1017" s="95" t="s">
        <v>8423</v>
      </c>
      <c r="N1017" s="95" t="s">
        <v>8365</v>
      </c>
      <c r="O1017" s="95" t="s">
        <v>9972</v>
      </c>
      <c r="P1017" s="95"/>
      <c r="Q1017" s="95" t="s">
        <v>509</v>
      </c>
      <c r="R1017" s="95" t="str">
        <f>IF(L1017="R",VLOOKUP(G1017,BARRAS!$C$5:$E$233,3,0),IF(L1017="L",VLOOKUP(G1017,BARRAS!$C$5:$E$233,3,0),""))</f>
        <v/>
      </c>
      <c r="S1017" s="95">
        <f t="shared" si="102"/>
        <v>0</v>
      </c>
      <c r="T1017" s="95"/>
      <c r="U1017" s="95" t="str">
        <f t="shared" si="103"/>
        <v/>
      </c>
      <c r="V1017" s="95"/>
      <c r="W1017" s="95"/>
      <c r="X1017" s="95">
        <v>0</v>
      </c>
      <c r="Y1017" s="95"/>
      <c r="Z1017" s="95"/>
      <c r="AA1017" s="95" t="str">
        <f t="shared" si="105"/>
        <v>CGE</v>
      </c>
    </row>
    <row r="1018" spans="1:27" x14ac:dyDescent="0.2">
      <c r="A1018" s="19">
        <f t="shared" si="101"/>
        <v>1</v>
      </c>
      <c r="B1018" s="95">
        <f t="shared" si="104"/>
        <v>1014</v>
      </c>
      <c r="C1018" s="95" t="s">
        <v>10640</v>
      </c>
      <c r="D1018" s="28" t="s">
        <v>9525</v>
      </c>
      <c r="E1018" s="95" t="s">
        <v>10641</v>
      </c>
      <c r="F1018" s="182">
        <v>1</v>
      </c>
      <c r="G1018" s="95" t="s">
        <v>204</v>
      </c>
      <c r="H1018" s="199">
        <f>VLOOKUP(G1018,BARRAS!$C$5:$E$553,2,0)</f>
        <v>2089996780132</v>
      </c>
      <c r="I1018" s="95">
        <v>0</v>
      </c>
      <c r="J1018" s="204">
        <v>0</v>
      </c>
      <c r="K1018" s="95">
        <v>0</v>
      </c>
      <c r="L1018" s="95" t="s">
        <v>8423</v>
      </c>
      <c r="M1018" s="95" t="s">
        <v>8423</v>
      </c>
      <c r="N1018" s="95" t="s">
        <v>9525</v>
      </c>
      <c r="O1018" s="95" t="s">
        <v>9972</v>
      </c>
      <c r="P1018" s="95"/>
      <c r="Q1018" s="95"/>
      <c r="R1018" s="95" t="str">
        <f>IF(L1018="R",VLOOKUP(G1018,BARRAS!$C$5:$E$233,3,0),IF(L1018="L",VLOOKUP(G1018,BARRAS!$C$5:$E$233,3,0),""))</f>
        <v/>
      </c>
      <c r="S1018" s="95">
        <f t="shared" si="102"/>
        <v>0</v>
      </c>
      <c r="T1018" s="95"/>
      <c r="U1018" s="95" t="str">
        <f t="shared" si="103"/>
        <v/>
      </c>
      <c r="V1018" s="95"/>
      <c r="W1018" s="95"/>
      <c r="X1018" s="95"/>
      <c r="Y1018" s="95"/>
      <c r="Z1018" s="95"/>
      <c r="AA1018" s="95" t="str">
        <f t="shared" si="105"/>
        <v>CGE</v>
      </c>
    </row>
    <row r="1019" spans="1:27" x14ac:dyDescent="0.2">
      <c r="A1019" s="19">
        <f t="shared" si="101"/>
        <v>1</v>
      </c>
      <c r="B1019" s="95">
        <f t="shared" si="104"/>
        <v>1015</v>
      </c>
      <c r="C1019" s="95" t="s">
        <v>9656</v>
      </c>
      <c r="D1019" s="28" t="s">
        <v>8808</v>
      </c>
      <c r="E1019" s="95" t="s">
        <v>10128</v>
      </c>
      <c r="F1019" s="182">
        <v>1</v>
      </c>
      <c r="G1019" s="95" t="s">
        <v>204</v>
      </c>
      <c r="H1019" s="199">
        <f>VLOOKUP(G1019,BARRAS!$C$5:$E$553,2,0)</f>
        <v>2089996780132</v>
      </c>
      <c r="I1019" s="95">
        <v>0</v>
      </c>
      <c r="J1019" s="204">
        <v>0</v>
      </c>
      <c r="K1019" s="95">
        <v>0</v>
      </c>
      <c r="L1019" s="95" t="s">
        <v>8423</v>
      </c>
      <c r="M1019" s="95" t="s">
        <v>8423</v>
      </c>
      <c r="N1019" s="95" t="s">
        <v>8808</v>
      </c>
      <c r="O1019" s="95" t="s">
        <v>9972</v>
      </c>
      <c r="P1019" s="95"/>
      <c r="Q1019" s="95" t="s">
        <v>509</v>
      </c>
      <c r="R1019" s="95" t="str">
        <f>IF(L1019="R",VLOOKUP(G1019,BARRAS!$C$5:$E$233,3,0),IF(L1019="L",VLOOKUP(G1019,BARRAS!$C$5:$E$233,3,0),""))</f>
        <v/>
      </c>
      <c r="S1019" s="95">
        <f t="shared" si="102"/>
        <v>0</v>
      </c>
      <c r="T1019" s="95"/>
      <c r="U1019" s="95" t="str">
        <f t="shared" si="103"/>
        <v/>
      </c>
      <c r="V1019" s="95"/>
      <c r="W1019" s="95"/>
      <c r="X1019" s="95"/>
      <c r="Y1019" s="95"/>
      <c r="Z1019" s="95"/>
      <c r="AA1019" s="95" t="str">
        <f t="shared" si="105"/>
        <v>CGE</v>
      </c>
    </row>
    <row r="1020" spans="1:27" x14ac:dyDescent="0.2">
      <c r="A1020" s="19">
        <f t="shared" si="101"/>
        <v>1</v>
      </c>
      <c r="B1020" s="95">
        <f t="shared" si="104"/>
        <v>1016</v>
      </c>
      <c r="C1020" s="95" t="s">
        <v>9240</v>
      </c>
      <c r="D1020" s="28" t="s">
        <v>8365</v>
      </c>
      <c r="E1020" s="95" t="s">
        <v>10109</v>
      </c>
      <c r="F1020" s="182">
        <v>1</v>
      </c>
      <c r="G1020" s="95" t="s">
        <v>204</v>
      </c>
      <c r="H1020" s="199">
        <f>VLOOKUP(G1020,BARRAS!$C$5:$E$553,2,0)</f>
        <v>2089996780132</v>
      </c>
      <c r="I1020" s="95">
        <v>0</v>
      </c>
      <c r="J1020" s="204">
        <v>0</v>
      </c>
      <c r="K1020" s="95">
        <v>0</v>
      </c>
      <c r="L1020" s="95" t="s">
        <v>8423</v>
      </c>
      <c r="M1020" s="95" t="s">
        <v>8423</v>
      </c>
      <c r="N1020" s="95" t="s">
        <v>8365</v>
      </c>
      <c r="O1020" s="95" t="s">
        <v>9972</v>
      </c>
      <c r="P1020" s="95"/>
      <c r="Q1020" s="95" t="s">
        <v>509</v>
      </c>
      <c r="R1020" s="95" t="str">
        <f>IF(L1020="R",VLOOKUP(G1020,BARRAS!$C$5:$E$233,3,0),IF(L1020="L",VLOOKUP(G1020,BARRAS!$C$5:$E$233,3,0),""))</f>
        <v/>
      </c>
      <c r="S1020" s="95">
        <f t="shared" si="102"/>
        <v>0</v>
      </c>
      <c r="T1020" s="95"/>
      <c r="U1020" s="95" t="str">
        <f t="shared" si="103"/>
        <v/>
      </c>
      <c r="V1020" s="95"/>
      <c r="W1020" s="95"/>
      <c r="X1020" s="95">
        <v>0</v>
      </c>
      <c r="Y1020" s="95"/>
      <c r="Z1020" s="95"/>
      <c r="AA1020" s="95" t="str">
        <f t="shared" si="105"/>
        <v>CGE</v>
      </c>
    </row>
    <row r="1021" spans="1:27" x14ac:dyDescent="0.2">
      <c r="A1021" s="19">
        <f t="shared" si="101"/>
        <v>1</v>
      </c>
      <c r="B1021" s="95">
        <f t="shared" si="104"/>
        <v>1017</v>
      </c>
      <c r="C1021" s="95" t="s">
        <v>9027</v>
      </c>
      <c r="D1021" s="28" t="s">
        <v>13087</v>
      </c>
      <c r="E1021" s="95" t="s">
        <v>10082</v>
      </c>
      <c r="F1021" s="182">
        <v>1</v>
      </c>
      <c r="G1021" s="95" t="s">
        <v>204</v>
      </c>
      <c r="H1021" s="199">
        <f>VLOOKUP(G1021,BARRAS!$C$5:$E$553,2,0)</f>
        <v>2089996780132</v>
      </c>
      <c r="I1021" s="95">
        <v>0</v>
      </c>
      <c r="J1021" s="204">
        <v>0</v>
      </c>
      <c r="K1021" s="95">
        <v>0</v>
      </c>
      <c r="L1021" s="95" t="s">
        <v>8423</v>
      </c>
      <c r="M1021" s="95" t="s">
        <v>8423</v>
      </c>
      <c r="N1021" s="28" t="s">
        <v>13087</v>
      </c>
      <c r="O1021" s="95" t="s">
        <v>9972</v>
      </c>
      <c r="P1021" s="95"/>
      <c r="Q1021" s="95" t="s">
        <v>509</v>
      </c>
      <c r="R1021" s="95" t="str">
        <f>IF(L1021="R",VLOOKUP(G1021,BARRAS!$C$5:$E$233,3,0),IF(L1021="L",VLOOKUP(G1021,BARRAS!$C$5:$E$233,3,0),""))</f>
        <v/>
      </c>
      <c r="S1021" s="95">
        <f t="shared" si="102"/>
        <v>0</v>
      </c>
      <c r="T1021" s="95"/>
      <c r="U1021" s="95" t="str">
        <f t="shared" si="103"/>
        <v/>
      </c>
      <c r="V1021" s="95"/>
      <c r="W1021" s="95"/>
      <c r="X1021" s="95">
        <v>0</v>
      </c>
      <c r="Y1021" s="95"/>
      <c r="Z1021" s="95"/>
      <c r="AA1021" s="95" t="str">
        <f t="shared" si="105"/>
        <v>CGE</v>
      </c>
    </row>
    <row r="1022" spans="1:27" x14ac:dyDescent="0.2">
      <c r="A1022" s="19">
        <f t="shared" si="101"/>
        <v>1</v>
      </c>
      <c r="B1022" s="95">
        <f t="shared" si="104"/>
        <v>1018</v>
      </c>
      <c r="C1022" s="95" t="s">
        <v>8832</v>
      </c>
      <c r="D1022" s="28" t="s">
        <v>543</v>
      </c>
      <c r="E1022" s="95" t="s">
        <v>8831</v>
      </c>
      <c r="F1022" s="182">
        <v>1</v>
      </c>
      <c r="G1022" s="95" t="s">
        <v>204</v>
      </c>
      <c r="H1022" s="199">
        <f>VLOOKUP(G1022,BARRAS!$C$5:$E$553,2,0)</f>
        <v>2089996780132</v>
      </c>
      <c r="I1022" s="95">
        <v>0</v>
      </c>
      <c r="J1022" s="204">
        <v>0</v>
      </c>
      <c r="K1022" s="95">
        <v>0</v>
      </c>
      <c r="L1022" s="95" t="s">
        <v>8423</v>
      </c>
      <c r="M1022" s="95" t="s">
        <v>8423</v>
      </c>
      <c r="N1022" s="95" t="s">
        <v>543</v>
      </c>
      <c r="O1022" s="95" t="s">
        <v>9972</v>
      </c>
      <c r="P1022" s="95"/>
      <c r="Q1022" s="95" t="s">
        <v>509</v>
      </c>
      <c r="R1022" s="95" t="str">
        <f>IF(L1022="R",VLOOKUP(G1022,BARRAS!$C$5:$E$233,3,0),IF(L1022="L",VLOOKUP(G1022,BARRAS!$C$5:$E$233,3,0),""))</f>
        <v/>
      </c>
      <c r="S1022" s="95">
        <f t="shared" si="102"/>
        <v>0</v>
      </c>
      <c r="T1022" s="95"/>
      <c r="U1022" s="95" t="str">
        <f t="shared" si="103"/>
        <v/>
      </c>
      <c r="V1022" s="95"/>
      <c r="W1022" s="95"/>
      <c r="X1022" s="95">
        <v>0</v>
      </c>
      <c r="Y1022" s="95"/>
      <c r="Z1022" s="95"/>
      <c r="AA1022" s="95" t="str">
        <f t="shared" si="105"/>
        <v>CGE</v>
      </c>
    </row>
    <row r="1023" spans="1:27" x14ac:dyDescent="0.2">
      <c r="A1023" s="19">
        <f t="shared" si="101"/>
        <v>1</v>
      </c>
      <c r="B1023" s="95">
        <f t="shared" si="104"/>
        <v>1019</v>
      </c>
      <c r="C1023" s="95" t="s">
        <v>13467</v>
      </c>
      <c r="D1023" s="28" t="s">
        <v>8365</v>
      </c>
      <c r="E1023" s="95" t="s">
        <v>13466</v>
      </c>
      <c r="F1023" s="182">
        <v>1</v>
      </c>
      <c r="G1023" s="95" t="s">
        <v>204</v>
      </c>
      <c r="H1023" s="199">
        <f>VLOOKUP(G1023,BARRAS!$C$5:$E$553,2,0)</f>
        <v>2089996780132</v>
      </c>
      <c r="I1023" s="95">
        <v>0</v>
      </c>
      <c r="J1023" s="204">
        <v>0</v>
      </c>
      <c r="K1023" s="95">
        <v>0</v>
      </c>
      <c r="L1023" s="95" t="s">
        <v>8423</v>
      </c>
      <c r="M1023" s="95" t="s">
        <v>8423</v>
      </c>
      <c r="N1023" s="28" t="s">
        <v>8365</v>
      </c>
      <c r="O1023" s="28" t="s">
        <v>9972</v>
      </c>
      <c r="P1023" s="95"/>
      <c r="Q1023" s="95"/>
      <c r="R1023" s="95"/>
      <c r="S1023" s="95">
        <f t="shared" si="102"/>
        <v>0</v>
      </c>
      <c r="T1023" s="95"/>
      <c r="U1023" s="95" t="str">
        <f t="shared" si="103"/>
        <v/>
      </c>
      <c r="V1023" s="95"/>
      <c r="W1023" s="95"/>
      <c r="X1023" s="95"/>
      <c r="Y1023" s="95"/>
      <c r="Z1023" s="95"/>
      <c r="AA1023" s="95" t="str">
        <f t="shared" si="105"/>
        <v>CGE</v>
      </c>
    </row>
    <row r="1024" spans="1:27" x14ac:dyDescent="0.2">
      <c r="A1024" s="19">
        <f t="shared" si="101"/>
        <v>1</v>
      </c>
      <c r="B1024" s="95">
        <f t="shared" si="104"/>
        <v>1020</v>
      </c>
      <c r="C1024" s="95" t="s">
        <v>13870</v>
      </c>
      <c r="D1024" s="28" t="s">
        <v>8365</v>
      </c>
      <c r="E1024" s="95" t="s">
        <v>13871</v>
      </c>
      <c r="F1024" s="182">
        <v>1</v>
      </c>
      <c r="G1024" s="95" t="s">
        <v>204</v>
      </c>
      <c r="H1024" s="199">
        <f>VLOOKUP(G1024,BARRAS!$C$5:$E$553,2,0)</f>
        <v>2089996780132</v>
      </c>
      <c r="I1024" s="95">
        <v>0</v>
      </c>
      <c r="J1024" s="204">
        <v>0</v>
      </c>
      <c r="K1024" s="95">
        <v>0</v>
      </c>
      <c r="L1024" s="95" t="s">
        <v>8423</v>
      </c>
      <c r="M1024" s="95" t="s">
        <v>8423</v>
      </c>
      <c r="N1024" s="28" t="s">
        <v>8365</v>
      </c>
      <c r="O1024" s="28" t="s">
        <v>9972</v>
      </c>
      <c r="P1024" s="95"/>
      <c r="Q1024" s="95"/>
      <c r="R1024" s="95"/>
      <c r="S1024" s="95">
        <f t="shared" si="102"/>
        <v>0</v>
      </c>
      <c r="T1024" s="95"/>
      <c r="U1024" s="95" t="str">
        <f t="shared" si="103"/>
        <v/>
      </c>
      <c r="V1024" s="95"/>
      <c r="W1024" s="95"/>
      <c r="X1024" s="95"/>
      <c r="Y1024" s="95"/>
      <c r="Z1024" s="95"/>
      <c r="AA1024" s="95" t="str">
        <f t="shared" si="105"/>
        <v>CGE</v>
      </c>
    </row>
    <row r="1025" spans="1:27" x14ac:dyDescent="0.2">
      <c r="A1025" s="19">
        <f t="shared" si="101"/>
        <v>1</v>
      </c>
      <c r="B1025" s="95">
        <f t="shared" si="104"/>
        <v>1021</v>
      </c>
      <c r="C1025" s="95" t="s">
        <v>14033</v>
      </c>
      <c r="D1025" s="28" t="s">
        <v>13087</v>
      </c>
      <c r="E1025" s="28" t="s">
        <v>9762</v>
      </c>
      <c r="F1025" s="182">
        <v>1</v>
      </c>
      <c r="G1025" s="95" t="s">
        <v>204</v>
      </c>
      <c r="H1025" s="199">
        <f>VLOOKUP(G1025,BARRAS!$C$5:$E$553,2,0)</f>
        <v>2089996780132</v>
      </c>
      <c r="I1025" s="95">
        <v>0</v>
      </c>
      <c r="J1025" s="204">
        <v>0</v>
      </c>
      <c r="K1025" s="95">
        <v>0</v>
      </c>
      <c r="L1025" s="95" t="s">
        <v>8423</v>
      </c>
      <c r="M1025" s="95" t="s">
        <v>8423</v>
      </c>
      <c r="N1025" s="28" t="s">
        <v>13087</v>
      </c>
      <c r="O1025" s="28" t="s">
        <v>9972</v>
      </c>
      <c r="P1025" s="95"/>
      <c r="Q1025" s="95"/>
      <c r="R1025" s="95"/>
      <c r="S1025" s="95">
        <f t="shared" si="102"/>
        <v>0</v>
      </c>
      <c r="T1025" s="95"/>
      <c r="U1025" s="95" t="str">
        <f t="shared" si="103"/>
        <v/>
      </c>
      <c r="V1025" s="95"/>
      <c r="W1025" s="95"/>
      <c r="X1025" s="95"/>
      <c r="Y1025" s="95"/>
      <c r="Z1025" s="95"/>
      <c r="AA1025" s="95" t="str">
        <f t="shared" si="105"/>
        <v>CGE</v>
      </c>
    </row>
    <row r="1026" spans="1:27" x14ac:dyDescent="0.2">
      <c r="A1026" s="19">
        <f t="shared" si="101"/>
        <v>1</v>
      </c>
      <c r="B1026" s="95">
        <f t="shared" si="104"/>
        <v>1022</v>
      </c>
      <c r="C1026" s="95" t="s">
        <v>14229</v>
      </c>
      <c r="D1026" s="28" t="s">
        <v>8365</v>
      </c>
      <c r="E1026" s="28" t="s">
        <v>14230</v>
      </c>
      <c r="F1026" s="182">
        <v>1</v>
      </c>
      <c r="G1026" s="95" t="s">
        <v>204</v>
      </c>
      <c r="H1026" s="199">
        <f>VLOOKUP(G1026,BARRAS!$C$5:$E$553,2,0)</f>
        <v>2089996780132</v>
      </c>
      <c r="I1026" s="95">
        <v>0</v>
      </c>
      <c r="J1026" s="204">
        <v>0</v>
      </c>
      <c r="K1026" s="95">
        <v>0</v>
      </c>
      <c r="L1026" s="95" t="s">
        <v>8423</v>
      </c>
      <c r="M1026" s="95" t="s">
        <v>8423</v>
      </c>
      <c r="N1026" s="28" t="s">
        <v>8365</v>
      </c>
      <c r="O1026" s="28" t="s">
        <v>9972</v>
      </c>
      <c r="P1026" s="95"/>
      <c r="Q1026" s="95"/>
      <c r="R1026" s="95"/>
      <c r="S1026" s="95">
        <f t="shared" si="102"/>
        <v>0</v>
      </c>
      <c r="T1026" s="95"/>
      <c r="U1026" s="95" t="str">
        <f t="shared" si="103"/>
        <v/>
      </c>
      <c r="V1026" s="95"/>
      <c r="W1026" s="95"/>
      <c r="X1026" s="95"/>
      <c r="Y1026" s="95"/>
      <c r="Z1026" s="95"/>
      <c r="AA1026" s="95" t="str">
        <f t="shared" si="105"/>
        <v>CGE</v>
      </c>
    </row>
    <row r="1027" spans="1:27" x14ac:dyDescent="0.2">
      <c r="A1027" s="19">
        <f t="shared" si="101"/>
        <v>1</v>
      </c>
      <c r="B1027" s="95">
        <f t="shared" si="104"/>
        <v>1023</v>
      </c>
      <c r="C1027" s="95" t="s">
        <v>14388</v>
      </c>
      <c r="D1027" s="28" t="s">
        <v>13876</v>
      </c>
      <c r="E1027" s="28" t="s">
        <v>14390</v>
      </c>
      <c r="F1027" s="182">
        <v>1</v>
      </c>
      <c r="G1027" s="95" t="s">
        <v>204</v>
      </c>
      <c r="H1027" s="199">
        <f>VLOOKUP(G1027,BARRAS!$C$5:$E$553,2,0)</f>
        <v>2089996780132</v>
      </c>
      <c r="I1027" s="95">
        <v>0</v>
      </c>
      <c r="J1027" s="204">
        <v>0</v>
      </c>
      <c r="K1027" s="95">
        <v>0</v>
      </c>
      <c r="L1027" s="95" t="s">
        <v>8423</v>
      </c>
      <c r="M1027" s="95" t="s">
        <v>8423</v>
      </c>
      <c r="N1027" s="95" t="s">
        <v>13876</v>
      </c>
      <c r="O1027" s="28" t="s">
        <v>9972</v>
      </c>
      <c r="P1027" s="95"/>
      <c r="Q1027" s="95"/>
      <c r="R1027" s="95"/>
      <c r="S1027" s="95">
        <f t="shared" si="102"/>
        <v>0</v>
      </c>
      <c r="T1027" s="95"/>
      <c r="U1027" s="95" t="str">
        <f t="shared" si="103"/>
        <v/>
      </c>
      <c r="V1027" s="95"/>
      <c r="W1027" s="95"/>
      <c r="X1027" s="95"/>
      <c r="Y1027" s="95"/>
      <c r="Z1027" s="95"/>
      <c r="AA1027" s="95" t="str">
        <f t="shared" si="105"/>
        <v>CGE</v>
      </c>
    </row>
    <row r="1028" spans="1:27" x14ac:dyDescent="0.2">
      <c r="A1028" s="19">
        <f t="shared" si="101"/>
        <v>1</v>
      </c>
      <c r="B1028" s="95">
        <f t="shared" si="104"/>
        <v>1024</v>
      </c>
      <c r="C1028" s="95" t="s">
        <v>14389</v>
      </c>
      <c r="D1028" s="28" t="s">
        <v>13876</v>
      </c>
      <c r="E1028" s="28" t="s">
        <v>14391</v>
      </c>
      <c r="F1028" s="182">
        <v>1</v>
      </c>
      <c r="G1028" s="95" t="s">
        <v>204</v>
      </c>
      <c r="H1028" s="199">
        <f>VLOOKUP(G1028,BARRAS!$C$5:$E$553,2,0)</f>
        <v>2089996780132</v>
      </c>
      <c r="I1028" s="95">
        <v>0</v>
      </c>
      <c r="J1028" s="204">
        <v>0</v>
      </c>
      <c r="K1028" s="95">
        <v>0</v>
      </c>
      <c r="L1028" s="95" t="s">
        <v>8423</v>
      </c>
      <c r="M1028" s="95" t="s">
        <v>8423</v>
      </c>
      <c r="N1028" s="95" t="s">
        <v>13876</v>
      </c>
      <c r="O1028" s="28" t="s">
        <v>9972</v>
      </c>
      <c r="P1028" s="95"/>
      <c r="Q1028" s="95"/>
      <c r="R1028" s="95"/>
      <c r="S1028" s="95">
        <f t="shared" si="102"/>
        <v>0</v>
      </c>
      <c r="T1028" s="95"/>
      <c r="U1028" s="95" t="str">
        <f t="shared" si="103"/>
        <v/>
      </c>
      <c r="V1028" s="95"/>
      <c r="W1028" s="95"/>
      <c r="X1028" s="95"/>
      <c r="Y1028" s="95"/>
      <c r="Z1028" s="95"/>
      <c r="AA1028" s="95" t="str">
        <f t="shared" si="105"/>
        <v>CGE</v>
      </c>
    </row>
    <row r="1029" spans="1:27" x14ac:dyDescent="0.2">
      <c r="A1029" s="19">
        <f t="shared" ref="A1029:A1092" si="108">+COUNTIF($C:$C,C1029)</f>
        <v>1</v>
      </c>
      <c r="B1029" s="95">
        <f t="shared" si="104"/>
        <v>1025</v>
      </c>
      <c r="C1029" s="95" t="s">
        <v>7855</v>
      </c>
      <c r="D1029" s="28" t="s">
        <v>8970</v>
      </c>
      <c r="E1029" s="95" t="s">
        <v>1870</v>
      </c>
      <c r="F1029" s="182">
        <v>1</v>
      </c>
      <c r="G1029" s="95" t="s">
        <v>204</v>
      </c>
      <c r="H1029" s="199">
        <f>VLOOKUP(G1029,BARRAS!$C$5:$E$553,2,0)</f>
        <v>2089996780132</v>
      </c>
      <c r="I1029" s="95">
        <v>0</v>
      </c>
      <c r="J1029" s="204">
        <v>1</v>
      </c>
      <c r="K1029" s="95">
        <v>0</v>
      </c>
      <c r="L1029" s="95" t="s">
        <v>489</v>
      </c>
      <c r="M1029" s="95" t="s">
        <v>489</v>
      </c>
      <c r="N1029" s="95" t="s">
        <v>9178</v>
      </c>
      <c r="O1029" s="95"/>
      <c r="P1029" s="95" t="s">
        <v>9972</v>
      </c>
      <c r="Q1029" s="95" t="s">
        <v>489</v>
      </c>
      <c r="R1029" s="95">
        <f>IF(L1029="R",VLOOKUP(G1029,BARRAS!$C$5:$E$233,3,0),IF(L1029="L",VLOOKUP(G1029,BARRAS!$C$5:$E$233,3,0),""))</f>
        <v>0</v>
      </c>
      <c r="S1029" s="95">
        <f t="shared" si="102"/>
        <v>0</v>
      </c>
      <c r="T1029" s="95"/>
      <c r="U1029" s="95" t="str">
        <f t="shared" si="103"/>
        <v/>
      </c>
      <c r="V1029" s="95"/>
      <c r="W1029" s="95"/>
      <c r="X1029" s="95">
        <v>0</v>
      </c>
      <c r="Y1029" s="95"/>
      <c r="Z1029" s="95"/>
      <c r="AA1029" s="95" t="str">
        <f t="shared" si="105"/>
        <v>CGE</v>
      </c>
    </row>
    <row r="1030" spans="1:27" x14ac:dyDescent="0.2">
      <c r="A1030" s="19">
        <f t="shared" si="108"/>
        <v>1</v>
      </c>
      <c r="B1030" s="95">
        <f t="shared" si="104"/>
        <v>1026</v>
      </c>
      <c r="C1030" s="95" t="s">
        <v>7856</v>
      </c>
      <c r="D1030" s="28" t="s">
        <v>8971</v>
      </c>
      <c r="E1030" s="95" t="s">
        <v>1870</v>
      </c>
      <c r="F1030" s="182">
        <v>1</v>
      </c>
      <c r="G1030" s="95" t="s">
        <v>204</v>
      </c>
      <c r="H1030" s="199">
        <f>VLOOKUP(G1030,BARRAS!$C$5:$E$553,2,0)</f>
        <v>2089996780132</v>
      </c>
      <c r="I1030" s="95">
        <v>0</v>
      </c>
      <c r="J1030" s="204">
        <v>1</v>
      </c>
      <c r="K1030" s="95">
        <v>0</v>
      </c>
      <c r="L1030" s="95" t="s">
        <v>489</v>
      </c>
      <c r="M1030" s="95" t="s">
        <v>489</v>
      </c>
      <c r="N1030" s="95" t="s">
        <v>9178</v>
      </c>
      <c r="O1030" s="95"/>
      <c r="P1030" s="95" t="s">
        <v>9972</v>
      </c>
      <c r="Q1030" s="95" t="s">
        <v>489</v>
      </c>
      <c r="R1030" s="95">
        <f>IF(L1030="R",VLOOKUP(G1030,BARRAS!$C$5:$E$233,3,0),IF(L1030="L",VLOOKUP(G1030,BARRAS!$C$5:$E$233,3,0),""))</f>
        <v>0</v>
      </c>
      <c r="S1030" s="95">
        <f t="shared" si="102"/>
        <v>0</v>
      </c>
      <c r="T1030" s="95"/>
      <c r="U1030" s="95" t="str">
        <f t="shared" si="103"/>
        <v/>
      </c>
      <c r="V1030" s="95"/>
      <c r="W1030" s="95"/>
      <c r="X1030" s="95">
        <v>0</v>
      </c>
      <c r="Y1030" s="95"/>
      <c r="Z1030" s="95"/>
      <c r="AA1030" s="95" t="str">
        <f t="shared" si="105"/>
        <v>CGE</v>
      </c>
    </row>
    <row r="1031" spans="1:27" x14ac:dyDescent="0.2">
      <c r="A1031" s="19">
        <f t="shared" si="108"/>
        <v>1</v>
      </c>
      <c r="B1031" s="95">
        <f t="shared" si="104"/>
        <v>1027</v>
      </c>
      <c r="C1031" s="95" t="s">
        <v>7857</v>
      </c>
      <c r="D1031" s="28" t="s">
        <v>8972</v>
      </c>
      <c r="E1031" s="95" t="s">
        <v>1870</v>
      </c>
      <c r="F1031" s="182">
        <v>1</v>
      </c>
      <c r="G1031" s="95" t="s">
        <v>204</v>
      </c>
      <c r="H1031" s="199">
        <f>VLOOKUP(G1031,BARRAS!$C$5:$E$553,2,0)</f>
        <v>2089996780132</v>
      </c>
      <c r="I1031" s="95">
        <v>0</v>
      </c>
      <c r="J1031" s="204">
        <v>1</v>
      </c>
      <c r="K1031" s="95">
        <v>0</v>
      </c>
      <c r="L1031" s="95" t="s">
        <v>489</v>
      </c>
      <c r="M1031" s="95" t="s">
        <v>489</v>
      </c>
      <c r="N1031" s="95" t="s">
        <v>9178</v>
      </c>
      <c r="O1031" s="95"/>
      <c r="P1031" s="95" t="s">
        <v>9972</v>
      </c>
      <c r="Q1031" s="95" t="s">
        <v>489</v>
      </c>
      <c r="R1031" s="95">
        <f>IF(L1031="R",VLOOKUP(G1031,BARRAS!$C$5:$E$233,3,0),IF(L1031="L",VLOOKUP(G1031,BARRAS!$C$5:$E$233,3,0),""))</f>
        <v>0</v>
      </c>
      <c r="S1031" s="95">
        <f t="shared" si="102"/>
        <v>0</v>
      </c>
      <c r="T1031" s="95"/>
      <c r="U1031" s="95" t="str">
        <f t="shared" si="103"/>
        <v/>
      </c>
      <c r="V1031" s="95"/>
      <c r="W1031" s="95"/>
      <c r="X1031" s="95">
        <v>0</v>
      </c>
      <c r="Y1031" s="95"/>
      <c r="Z1031" s="95"/>
      <c r="AA1031" s="95" t="str">
        <f t="shared" si="105"/>
        <v>CGE</v>
      </c>
    </row>
    <row r="1032" spans="1:27" x14ac:dyDescent="0.2">
      <c r="A1032" s="19">
        <f t="shared" si="108"/>
        <v>1</v>
      </c>
      <c r="B1032" s="95">
        <f t="shared" si="104"/>
        <v>1028</v>
      </c>
      <c r="C1032" s="194" t="s">
        <v>11951</v>
      </c>
      <c r="D1032" s="213" t="s">
        <v>1304</v>
      </c>
      <c r="E1032" s="194" t="s">
        <v>1634</v>
      </c>
      <c r="F1032" s="182">
        <v>1</v>
      </c>
      <c r="G1032" s="95" t="s">
        <v>204</v>
      </c>
      <c r="H1032" s="199">
        <f>VLOOKUP(G1032,BARRAS!$C$5:$E$553,2,0)</f>
        <v>2089996780132</v>
      </c>
      <c r="I1032" s="95">
        <v>0</v>
      </c>
      <c r="J1032" s="204">
        <v>0</v>
      </c>
      <c r="K1032" s="95">
        <v>0</v>
      </c>
      <c r="L1032" s="95" t="s">
        <v>492</v>
      </c>
      <c r="M1032" s="95" t="s">
        <v>492</v>
      </c>
      <c r="N1032" s="95" t="s">
        <v>12352</v>
      </c>
      <c r="O1032" s="95"/>
      <c r="P1032" s="95"/>
      <c r="Q1032" s="95"/>
      <c r="R1032" s="95" t="str">
        <f>IF(L1032="R",VLOOKUP(G1032,BARRAS!$C$5:$E$233,3,0),IF(L1032="L",VLOOKUP(G1032,BARRAS!$C$5:$E$233,3,0),""))</f>
        <v/>
      </c>
      <c r="S1032" s="95">
        <f t="shared" ref="S1032:S1095" si="109">IF(RIGHT(LEFT(E1032,6),4)="PMGD",1,IF(RIGHT(LEFT(E1032,6),4)="PMG_",1,0))</f>
        <v>0</v>
      </c>
      <c r="T1032" s="95"/>
      <c r="U1032" s="95" t="str">
        <f t="shared" ref="U1032:U1095" si="110">+IF(L1032="G",LEFT(RIGHT(E1032,LEN(E1032)-2),4),"")</f>
        <v/>
      </c>
      <c r="V1032" s="95"/>
      <c r="W1032" s="95"/>
      <c r="X1032" s="95"/>
      <c r="Y1032" s="95"/>
      <c r="Z1032" s="95"/>
      <c r="AA1032" s="95">
        <f t="shared" si="105"/>
        <v>0</v>
      </c>
    </row>
    <row r="1033" spans="1:27" x14ac:dyDescent="0.2">
      <c r="A1033" s="19">
        <f t="shared" si="108"/>
        <v>1</v>
      </c>
      <c r="B1033" s="95">
        <f t="shared" ref="B1033:B1096" si="111">B1032+1</f>
        <v>1029</v>
      </c>
      <c r="C1033" s="95" t="s">
        <v>12685</v>
      </c>
      <c r="D1033" s="28" t="s">
        <v>543</v>
      </c>
      <c r="E1033" s="95" t="s">
        <v>1961</v>
      </c>
      <c r="F1033" s="182">
        <v>1</v>
      </c>
      <c r="G1033" s="95" t="s">
        <v>205</v>
      </c>
      <c r="H1033" s="199">
        <f>VLOOKUP(G1033,BARRAS!$C$5:$E$553,2,0)</f>
        <v>2089996680232</v>
      </c>
      <c r="I1033" s="95">
        <v>0</v>
      </c>
      <c r="J1033" s="204">
        <v>0</v>
      </c>
      <c r="K1033" s="95">
        <v>0</v>
      </c>
      <c r="L1033" s="95" t="s">
        <v>8423</v>
      </c>
      <c r="M1033" s="95" t="s">
        <v>8423</v>
      </c>
      <c r="N1033" s="95" t="s">
        <v>543</v>
      </c>
      <c r="O1033" s="95" t="s">
        <v>9972</v>
      </c>
      <c r="P1033" s="95"/>
      <c r="Q1033" s="95" t="str">
        <f>IF(L1033="R","R",IF(L1033="L","L",""))</f>
        <v/>
      </c>
      <c r="R1033" s="95" t="str">
        <f>IF(L1033="R",VLOOKUP(G1033,BARRAS!$C$5:$E$233,3,0),IF(L1033="L",VLOOKUP(G1033,BARRAS!$C$5:$E$233,3,0),""))</f>
        <v/>
      </c>
      <c r="S1033" s="95">
        <f t="shared" si="109"/>
        <v>0</v>
      </c>
      <c r="T1033" s="95"/>
      <c r="U1033" s="95" t="str">
        <f t="shared" si="110"/>
        <v/>
      </c>
      <c r="V1033" s="95">
        <v>0</v>
      </c>
      <c r="W1033" s="95"/>
      <c r="X1033" s="95" t="s">
        <v>8701</v>
      </c>
      <c r="Y1033" s="95" t="str">
        <f>+IF(P1033="","No","Sí")</f>
        <v>No</v>
      </c>
      <c r="Z1033" s="95">
        <v>0</v>
      </c>
      <c r="AA1033" s="95" t="str">
        <f t="shared" si="105"/>
        <v>CGE</v>
      </c>
    </row>
    <row r="1034" spans="1:27" x14ac:dyDescent="0.2">
      <c r="A1034" s="19">
        <f t="shared" si="108"/>
        <v>1</v>
      </c>
      <c r="B1034" s="95">
        <f t="shared" si="111"/>
        <v>1030</v>
      </c>
      <c r="C1034" s="95" t="s">
        <v>10793</v>
      </c>
      <c r="D1034" s="28" t="s">
        <v>543</v>
      </c>
      <c r="E1034" s="95" t="s">
        <v>10794</v>
      </c>
      <c r="F1034" s="182">
        <v>1</v>
      </c>
      <c r="G1034" s="95" t="s">
        <v>205</v>
      </c>
      <c r="H1034" s="199">
        <f>VLOOKUP(G1034,BARRAS!$C$5:$E$553,2,0)</f>
        <v>2089996680232</v>
      </c>
      <c r="I1034" s="95">
        <v>0</v>
      </c>
      <c r="J1034" s="204">
        <v>0</v>
      </c>
      <c r="K1034" s="95">
        <v>0</v>
      </c>
      <c r="L1034" s="95" t="s">
        <v>8423</v>
      </c>
      <c r="M1034" s="95" t="s">
        <v>8423</v>
      </c>
      <c r="N1034" s="95" t="s">
        <v>543</v>
      </c>
      <c r="O1034" s="95" t="s">
        <v>775</v>
      </c>
      <c r="P1034" s="95"/>
      <c r="Q1034" s="95"/>
      <c r="R1034" s="95" t="str">
        <f>IF(L1034="R",VLOOKUP(G1034,BARRAS!$C$5:$E$233,3,0),IF(L1034="L",VLOOKUP(G1034,BARRAS!$C$5:$E$233,3,0),""))</f>
        <v/>
      </c>
      <c r="S1034" s="95">
        <f t="shared" si="109"/>
        <v>0</v>
      </c>
      <c r="T1034" s="95"/>
      <c r="U1034" s="95" t="str">
        <f t="shared" si="110"/>
        <v/>
      </c>
      <c r="V1034" s="95"/>
      <c r="W1034" s="95"/>
      <c r="X1034" s="95"/>
      <c r="Y1034" s="95"/>
      <c r="Z1034" s="95"/>
      <c r="AA1034" s="95" t="str">
        <f t="shared" si="105"/>
        <v>COOPELAN</v>
      </c>
    </row>
    <row r="1035" spans="1:27" x14ac:dyDescent="0.2">
      <c r="A1035" s="19">
        <f t="shared" si="108"/>
        <v>1</v>
      </c>
      <c r="B1035" s="95">
        <f t="shared" si="111"/>
        <v>1031</v>
      </c>
      <c r="C1035" s="95" t="s">
        <v>9300</v>
      </c>
      <c r="D1035" s="28" t="s">
        <v>543</v>
      </c>
      <c r="E1035" s="95" t="s">
        <v>9302</v>
      </c>
      <c r="F1035" s="182">
        <v>1</v>
      </c>
      <c r="G1035" s="95" t="s">
        <v>205</v>
      </c>
      <c r="H1035" s="199">
        <f>VLOOKUP(G1035,BARRAS!$C$5:$E$553,2,0)</f>
        <v>2089996680232</v>
      </c>
      <c r="I1035" s="95">
        <v>0</v>
      </c>
      <c r="J1035" s="204">
        <v>0</v>
      </c>
      <c r="K1035" s="95">
        <v>0</v>
      </c>
      <c r="L1035" s="95" t="s">
        <v>8423</v>
      </c>
      <c r="M1035" s="95" t="s">
        <v>8423</v>
      </c>
      <c r="N1035" s="95" t="s">
        <v>543</v>
      </c>
      <c r="O1035" s="95" t="s">
        <v>9972</v>
      </c>
      <c r="P1035" s="95"/>
      <c r="Q1035" s="95"/>
      <c r="R1035" s="95" t="str">
        <f>IF(L1035="R",VLOOKUP(G1035,BARRAS!$C$5:$E$233,3,0),IF(L1035="L",VLOOKUP(G1035,BARRAS!$C$5:$E$233,3,0),""))</f>
        <v/>
      </c>
      <c r="S1035" s="95">
        <f t="shared" si="109"/>
        <v>0</v>
      </c>
      <c r="T1035" s="95"/>
      <c r="U1035" s="95" t="str">
        <f t="shared" si="110"/>
        <v/>
      </c>
      <c r="V1035" s="95"/>
      <c r="W1035" s="95"/>
      <c r="X1035" s="95"/>
      <c r="Y1035" s="95"/>
      <c r="Z1035" s="95">
        <v>0</v>
      </c>
      <c r="AA1035" s="95" t="str">
        <f t="shared" si="105"/>
        <v>CGE</v>
      </c>
    </row>
    <row r="1036" spans="1:27" x14ac:dyDescent="0.2">
      <c r="A1036" s="19">
        <f t="shared" si="108"/>
        <v>1</v>
      </c>
      <c r="B1036" s="95">
        <f t="shared" si="111"/>
        <v>1032</v>
      </c>
      <c r="C1036" s="95" t="s">
        <v>9291</v>
      </c>
      <c r="D1036" s="28" t="s">
        <v>13087</v>
      </c>
      <c r="E1036" s="95" t="s">
        <v>9292</v>
      </c>
      <c r="F1036" s="182">
        <v>1</v>
      </c>
      <c r="G1036" s="95" t="s">
        <v>205</v>
      </c>
      <c r="H1036" s="199">
        <f>VLOOKUP(G1036,BARRAS!$C$5:$E$553,2,0)</f>
        <v>2089996680232</v>
      </c>
      <c r="I1036" s="95">
        <v>0</v>
      </c>
      <c r="J1036" s="204">
        <v>0</v>
      </c>
      <c r="K1036" s="95">
        <v>0</v>
      </c>
      <c r="L1036" s="95" t="s">
        <v>8423</v>
      </c>
      <c r="M1036" s="95" t="s">
        <v>8423</v>
      </c>
      <c r="N1036" s="95" t="s">
        <v>13087</v>
      </c>
      <c r="O1036" s="95" t="s">
        <v>775</v>
      </c>
      <c r="P1036" s="95"/>
      <c r="Q1036" s="95"/>
      <c r="R1036" s="95" t="str">
        <f>IF(L1036="R",VLOOKUP(G1036,BARRAS!$C$5:$E$233,3,0),IF(L1036="L",VLOOKUP(G1036,BARRAS!$C$5:$E$233,3,0),""))</f>
        <v/>
      </c>
      <c r="S1036" s="95">
        <f t="shared" si="109"/>
        <v>0</v>
      </c>
      <c r="T1036" s="95"/>
      <c r="U1036" s="95" t="str">
        <f t="shared" si="110"/>
        <v/>
      </c>
      <c r="V1036" s="95"/>
      <c r="W1036" s="95"/>
      <c r="X1036" s="95"/>
      <c r="Y1036" s="95" t="str">
        <f>+IF(P1036="","No","Sí")</f>
        <v>No</v>
      </c>
      <c r="Z1036" s="95">
        <v>0</v>
      </c>
      <c r="AA1036" s="95" t="str">
        <f t="shared" si="105"/>
        <v>COOPELAN</v>
      </c>
    </row>
    <row r="1037" spans="1:27" x14ac:dyDescent="0.2">
      <c r="A1037" s="19">
        <f t="shared" si="108"/>
        <v>1</v>
      </c>
      <c r="B1037" s="95">
        <f t="shared" si="111"/>
        <v>1033</v>
      </c>
      <c r="C1037" s="95" t="s">
        <v>11992</v>
      </c>
      <c r="D1037" s="28" t="s">
        <v>9525</v>
      </c>
      <c r="E1037" s="95" t="s">
        <v>11993</v>
      </c>
      <c r="F1037" s="182">
        <v>1</v>
      </c>
      <c r="G1037" s="95" t="s">
        <v>205</v>
      </c>
      <c r="H1037" s="199">
        <f>VLOOKUP(G1037,BARRAS!$C$5:$E$553,2,0)</f>
        <v>2089996680232</v>
      </c>
      <c r="I1037" s="95">
        <v>0</v>
      </c>
      <c r="J1037" s="204">
        <v>0</v>
      </c>
      <c r="K1037" s="95">
        <v>0</v>
      </c>
      <c r="L1037" s="95" t="s">
        <v>8423</v>
      </c>
      <c r="M1037" s="95" t="s">
        <v>8423</v>
      </c>
      <c r="N1037" s="95" t="s">
        <v>9525</v>
      </c>
      <c r="O1037" s="95" t="s">
        <v>775</v>
      </c>
      <c r="P1037" s="95"/>
      <c r="Q1037" s="95"/>
      <c r="R1037" s="95" t="str">
        <f>IF(L1037="R",VLOOKUP(G1037,BARRAS!$C$5:$E$233,3,0),IF(L1037="L",VLOOKUP(G1037,BARRAS!$C$5:$E$233,3,0),""))</f>
        <v/>
      </c>
      <c r="S1037" s="95">
        <f t="shared" si="109"/>
        <v>0</v>
      </c>
      <c r="T1037" s="95"/>
      <c r="U1037" s="95" t="str">
        <f t="shared" si="110"/>
        <v/>
      </c>
      <c r="V1037" s="95"/>
      <c r="W1037" s="95"/>
      <c r="X1037" s="95"/>
      <c r="Y1037" s="95" t="str">
        <f>+IF(P1037="","No","Sí")</f>
        <v>No</v>
      </c>
      <c r="Z1037" s="95">
        <v>0</v>
      </c>
      <c r="AA1037" s="95" t="str">
        <f t="shared" si="105"/>
        <v>COOPELAN</v>
      </c>
    </row>
    <row r="1038" spans="1:27" x14ac:dyDescent="0.2">
      <c r="A1038" s="19">
        <f t="shared" si="108"/>
        <v>1</v>
      </c>
      <c r="B1038" s="95">
        <f t="shared" si="111"/>
        <v>1034</v>
      </c>
      <c r="C1038" s="95" t="s">
        <v>12387</v>
      </c>
      <c r="D1038" s="28" t="s">
        <v>12122</v>
      </c>
      <c r="E1038" s="95" t="s">
        <v>12388</v>
      </c>
      <c r="F1038" s="182">
        <v>1</v>
      </c>
      <c r="G1038" s="95" t="s">
        <v>205</v>
      </c>
      <c r="H1038" s="199">
        <f>VLOOKUP(G1038,BARRAS!$C$5:$E$553,2,0)</f>
        <v>2089996680232</v>
      </c>
      <c r="I1038" s="95">
        <v>0</v>
      </c>
      <c r="J1038" s="204">
        <v>0</v>
      </c>
      <c r="K1038" s="95">
        <v>0</v>
      </c>
      <c r="L1038" s="95" t="s">
        <v>8423</v>
      </c>
      <c r="M1038" s="95" t="s">
        <v>8423</v>
      </c>
      <c r="N1038" s="95" t="s">
        <v>12122</v>
      </c>
      <c r="O1038" s="95" t="s">
        <v>9972</v>
      </c>
      <c r="P1038" s="95"/>
      <c r="Q1038" s="95"/>
      <c r="R1038" s="95"/>
      <c r="S1038" s="95">
        <f t="shared" si="109"/>
        <v>0</v>
      </c>
      <c r="T1038" s="95"/>
      <c r="U1038" s="95" t="str">
        <f t="shared" si="110"/>
        <v/>
      </c>
      <c r="V1038" s="95"/>
      <c r="W1038" s="95"/>
      <c r="X1038" s="95"/>
      <c r="Y1038" s="95"/>
      <c r="Z1038" s="95"/>
      <c r="AA1038" s="95" t="str">
        <f t="shared" ref="AA1038:AA1098" si="112">IF(OR(N1038="Dx",N1038="No_informado"),P1038,O1038)</f>
        <v>CGE</v>
      </c>
    </row>
    <row r="1039" spans="1:27" x14ac:dyDescent="0.2">
      <c r="A1039" s="19">
        <f t="shared" si="108"/>
        <v>1</v>
      </c>
      <c r="B1039" s="95">
        <f t="shared" si="111"/>
        <v>1035</v>
      </c>
      <c r="C1039" s="95" t="s">
        <v>8990</v>
      </c>
      <c r="D1039" s="28" t="s">
        <v>543</v>
      </c>
      <c r="E1039" s="95" t="s">
        <v>9048</v>
      </c>
      <c r="F1039" s="182">
        <v>1</v>
      </c>
      <c r="G1039" s="95" t="s">
        <v>205</v>
      </c>
      <c r="H1039" s="199">
        <f>VLOOKUP(G1039,BARRAS!$C$5:$E$553,2,0)</f>
        <v>2089996680232</v>
      </c>
      <c r="I1039" s="95">
        <v>0</v>
      </c>
      <c r="J1039" s="204">
        <v>0</v>
      </c>
      <c r="K1039" s="95">
        <v>0</v>
      </c>
      <c r="L1039" s="95" t="s">
        <v>8423</v>
      </c>
      <c r="M1039" s="95" t="s">
        <v>8423</v>
      </c>
      <c r="N1039" s="95" t="s">
        <v>543</v>
      </c>
      <c r="O1039" s="95" t="s">
        <v>9972</v>
      </c>
      <c r="P1039" s="95"/>
      <c r="Q1039" s="95"/>
      <c r="R1039" s="95" t="str">
        <f>IF(L1039="R",VLOOKUP(G1039,BARRAS!$C$5:$E$233,3,0),IF(L1039="L",VLOOKUP(G1039,BARRAS!$C$5:$E$233,3,0),""))</f>
        <v/>
      </c>
      <c r="S1039" s="95">
        <f t="shared" si="109"/>
        <v>0</v>
      </c>
      <c r="T1039" s="95"/>
      <c r="U1039" s="95" t="str">
        <f t="shared" si="110"/>
        <v/>
      </c>
      <c r="V1039" s="95" t="s">
        <v>1869</v>
      </c>
      <c r="W1039" s="95"/>
      <c r="X1039" s="95"/>
      <c r="Y1039" s="95" t="str">
        <f>+IF(P1039="","No","Sí")</f>
        <v>No</v>
      </c>
      <c r="Z1039" s="95">
        <v>0</v>
      </c>
      <c r="AA1039" s="95" t="str">
        <f t="shared" si="112"/>
        <v>CGE</v>
      </c>
    </row>
    <row r="1040" spans="1:27" x14ac:dyDescent="0.2">
      <c r="A1040" s="19">
        <f t="shared" si="108"/>
        <v>1</v>
      </c>
      <c r="B1040" s="95">
        <f t="shared" si="111"/>
        <v>1036</v>
      </c>
      <c r="C1040" s="95" t="s">
        <v>9774</v>
      </c>
      <c r="D1040" s="28" t="s">
        <v>8365</v>
      </c>
      <c r="E1040" s="95" t="s">
        <v>9782</v>
      </c>
      <c r="F1040" s="182">
        <v>1</v>
      </c>
      <c r="G1040" s="95" t="s">
        <v>205</v>
      </c>
      <c r="H1040" s="199">
        <f>VLOOKUP(G1040,BARRAS!$C$5:$E$553,2,0)</f>
        <v>2089996680232</v>
      </c>
      <c r="I1040" s="95">
        <v>0</v>
      </c>
      <c r="J1040" s="204">
        <v>0</v>
      </c>
      <c r="K1040" s="95">
        <v>0</v>
      </c>
      <c r="L1040" s="95" t="s">
        <v>8423</v>
      </c>
      <c r="M1040" s="95" t="s">
        <v>8423</v>
      </c>
      <c r="N1040" s="95" t="s">
        <v>8365</v>
      </c>
      <c r="O1040" s="95" t="s">
        <v>9972</v>
      </c>
      <c r="P1040" s="95"/>
      <c r="Q1040" s="95"/>
      <c r="R1040" s="95" t="str">
        <f>IF(L1040="R",VLOOKUP(G1040,BARRAS!$C$5:$E$233,3,0),IF(L1040="L",VLOOKUP(G1040,BARRAS!$C$5:$E$233,3,0),""))</f>
        <v/>
      </c>
      <c r="S1040" s="95">
        <f t="shared" si="109"/>
        <v>0</v>
      </c>
      <c r="T1040" s="95"/>
      <c r="U1040" s="95" t="str">
        <f t="shared" si="110"/>
        <v/>
      </c>
      <c r="V1040" s="95"/>
      <c r="W1040" s="95"/>
      <c r="X1040" s="95"/>
      <c r="Y1040" s="95"/>
      <c r="Z1040" s="95">
        <v>0</v>
      </c>
      <c r="AA1040" s="95" t="str">
        <f t="shared" si="112"/>
        <v>CGE</v>
      </c>
    </row>
    <row r="1041" spans="1:27" x14ac:dyDescent="0.2">
      <c r="A1041" s="19">
        <f t="shared" si="108"/>
        <v>1</v>
      </c>
      <c r="B1041" s="95">
        <f t="shared" si="111"/>
        <v>1037</v>
      </c>
      <c r="C1041" s="95" t="s">
        <v>9764</v>
      </c>
      <c r="D1041" s="28" t="s">
        <v>8365</v>
      </c>
      <c r="E1041" s="95" t="s">
        <v>9769</v>
      </c>
      <c r="F1041" s="182">
        <v>1</v>
      </c>
      <c r="G1041" s="95" t="s">
        <v>205</v>
      </c>
      <c r="H1041" s="199">
        <f>VLOOKUP(G1041,BARRAS!$C$5:$E$553,2,0)</f>
        <v>2089996680232</v>
      </c>
      <c r="I1041" s="95">
        <v>0</v>
      </c>
      <c r="J1041" s="204">
        <v>0</v>
      </c>
      <c r="K1041" s="95">
        <v>0</v>
      </c>
      <c r="L1041" s="95" t="s">
        <v>8423</v>
      </c>
      <c r="M1041" s="95" t="s">
        <v>8423</v>
      </c>
      <c r="N1041" s="95" t="s">
        <v>8365</v>
      </c>
      <c r="O1041" s="95" t="s">
        <v>9972</v>
      </c>
      <c r="P1041" s="95"/>
      <c r="Q1041" s="95"/>
      <c r="R1041" s="95" t="str">
        <f>IF(L1041="R",VLOOKUP(G1041,BARRAS!$C$5:$E$233,3,0),IF(L1041="L",VLOOKUP(G1041,BARRAS!$C$5:$E$233,3,0),""))</f>
        <v/>
      </c>
      <c r="S1041" s="95">
        <f t="shared" si="109"/>
        <v>0</v>
      </c>
      <c r="T1041" s="95"/>
      <c r="U1041" s="95" t="str">
        <f t="shared" si="110"/>
        <v/>
      </c>
      <c r="V1041" s="95"/>
      <c r="W1041" s="95"/>
      <c r="X1041" s="95"/>
      <c r="Y1041" s="95"/>
      <c r="Z1041" s="95">
        <v>0</v>
      </c>
      <c r="AA1041" s="95" t="str">
        <f t="shared" si="112"/>
        <v>CGE</v>
      </c>
    </row>
    <row r="1042" spans="1:27" x14ac:dyDescent="0.2">
      <c r="A1042" s="19">
        <f t="shared" si="108"/>
        <v>1</v>
      </c>
      <c r="B1042" s="95">
        <f t="shared" si="111"/>
        <v>1038</v>
      </c>
      <c r="C1042" s="95">
        <v>3485419</v>
      </c>
      <c r="D1042" s="28" t="s">
        <v>8365</v>
      </c>
      <c r="E1042" s="95" t="s">
        <v>10491</v>
      </c>
      <c r="F1042" s="182">
        <v>1</v>
      </c>
      <c r="G1042" s="95" t="s">
        <v>205</v>
      </c>
      <c r="H1042" s="199">
        <f>VLOOKUP(G1042,BARRAS!$C$5:$E$553,2,0)</f>
        <v>2089996680232</v>
      </c>
      <c r="I1042" s="95">
        <v>0</v>
      </c>
      <c r="J1042" s="204">
        <v>0</v>
      </c>
      <c r="K1042" s="95">
        <v>0</v>
      </c>
      <c r="L1042" s="95" t="s">
        <v>8423</v>
      </c>
      <c r="M1042" s="95" t="s">
        <v>8423</v>
      </c>
      <c r="N1042" s="95" t="s">
        <v>8365</v>
      </c>
      <c r="O1042" s="95" t="s">
        <v>775</v>
      </c>
      <c r="P1042" s="95"/>
      <c r="Q1042" s="95"/>
      <c r="R1042" s="95" t="str">
        <f>IF(L1042="R",VLOOKUP(G1042,BARRAS!$C$5:$E$233,3,0),IF(L1042="L",VLOOKUP(G1042,BARRAS!$C$5:$E$233,3,0),""))</f>
        <v/>
      </c>
      <c r="S1042" s="95">
        <f t="shared" si="109"/>
        <v>0</v>
      </c>
      <c r="T1042" s="95"/>
      <c r="U1042" s="95" t="str">
        <f t="shared" si="110"/>
        <v/>
      </c>
      <c r="V1042" s="95"/>
      <c r="W1042" s="95"/>
      <c r="X1042" s="95"/>
      <c r="Y1042" s="95"/>
      <c r="Z1042" s="95"/>
      <c r="AA1042" s="95" t="str">
        <f t="shared" si="112"/>
        <v>COOPELAN</v>
      </c>
    </row>
    <row r="1043" spans="1:27" x14ac:dyDescent="0.2">
      <c r="A1043" s="19">
        <f t="shared" si="108"/>
        <v>1</v>
      </c>
      <c r="B1043" s="95">
        <f t="shared" si="111"/>
        <v>1039</v>
      </c>
      <c r="C1043" s="28">
        <v>3535880</v>
      </c>
      <c r="D1043" s="28" t="s">
        <v>8365</v>
      </c>
      <c r="E1043" s="95" t="s">
        <v>12255</v>
      </c>
      <c r="F1043" s="182">
        <v>1</v>
      </c>
      <c r="G1043" s="95" t="s">
        <v>205</v>
      </c>
      <c r="H1043" s="199">
        <f>VLOOKUP(G1043,BARRAS!$C$5:$E$553,2,0)</f>
        <v>2089996680232</v>
      </c>
      <c r="I1043" s="95">
        <v>0</v>
      </c>
      <c r="J1043" s="204">
        <v>0</v>
      </c>
      <c r="K1043" s="95">
        <v>0</v>
      </c>
      <c r="L1043" s="95" t="s">
        <v>8423</v>
      </c>
      <c r="M1043" s="95" t="s">
        <v>8423</v>
      </c>
      <c r="N1043" s="95" t="s">
        <v>8365</v>
      </c>
      <c r="O1043" s="95" t="s">
        <v>775</v>
      </c>
      <c r="P1043" s="95"/>
      <c r="Q1043" s="95"/>
      <c r="R1043" s="95" t="str">
        <f>IF(L1043="R",VLOOKUP(G1043,BARRAS!$C$5:$E$233,3,0),IF(L1043="L",VLOOKUP(G1043,BARRAS!$C$5:$E$233,3,0),""))</f>
        <v/>
      </c>
      <c r="S1043" s="95">
        <f t="shared" si="109"/>
        <v>0</v>
      </c>
      <c r="T1043" s="95"/>
      <c r="U1043" s="95" t="str">
        <f t="shared" si="110"/>
        <v/>
      </c>
      <c r="V1043" s="95"/>
      <c r="W1043" s="95"/>
      <c r="X1043" s="95"/>
      <c r="Y1043" s="95"/>
      <c r="Z1043" s="95"/>
      <c r="AA1043" s="95" t="str">
        <f t="shared" si="112"/>
        <v>COOPELAN</v>
      </c>
    </row>
    <row r="1044" spans="1:27" x14ac:dyDescent="0.2">
      <c r="A1044" s="19">
        <f t="shared" si="108"/>
        <v>1</v>
      </c>
      <c r="B1044" s="95">
        <f t="shared" si="111"/>
        <v>1040</v>
      </c>
      <c r="C1044" s="95" t="s">
        <v>8477</v>
      </c>
      <c r="D1044" s="28" t="s">
        <v>543</v>
      </c>
      <c r="E1044" s="95" t="s">
        <v>8478</v>
      </c>
      <c r="F1044" s="182">
        <v>1</v>
      </c>
      <c r="G1044" s="95" t="s">
        <v>205</v>
      </c>
      <c r="H1044" s="199">
        <f>VLOOKUP(G1044,BARRAS!$C$5:$E$553,2,0)</f>
        <v>2089996680232</v>
      </c>
      <c r="I1044" s="95">
        <v>0</v>
      </c>
      <c r="J1044" s="204">
        <v>0</v>
      </c>
      <c r="K1044" s="95">
        <v>0</v>
      </c>
      <c r="L1044" s="95" t="s">
        <v>8423</v>
      </c>
      <c r="M1044" s="95" t="s">
        <v>8423</v>
      </c>
      <c r="N1044" s="95" t="s">
        <v>543</v>
      </c>
      <c r="O1044" s="95" t="s">
        <v>775</v>
      </c>
      <c r="P1044" s="95"/>
      <c r="Q1044" s="95" t="str">
        <f>IF(L1044="R","R",IF(L1044="L","L",""))</f>
        <v/>
      </c>
      <c r="R1044" s="95" t="str">
        <f>IF(L1044="R",VLOOKUP(G1044,BARRAS!$C$5:$E$233,3,0),IF(L1044="L",VLOOKUP(G1044,BARRAS!$C$5:$E$233,3,0),""))</f>
        <v/>
      </c>
      <c r="S1044" s="95">
        <f t="shared" si="109"/>
        <v>0</v>
      </c>
      <c r="T1044" s="95"/>
      <c r="U1044" s="95" t="str">
        <f t="shared" si="110"/>
        <v/>
      </c>
      <c r="V1044" s="95" t="s">
        <v>775</v>
      </c>
      <c r="W1044" s="95"/>
      <c r="X1044" s="95" t="s">
        <v>8695</v>
      </c>
      <c r="Y1044" s="95" t="str">
        <f>+IF(P1044="","No","Sí")</f>
        <v>No</v>
      </c>
      <c r="Z1044" s="95">
        <v>0</v>
      </c>
      <c r="AA1044" s="95" t="str">
        <f t="shared" si="112"/>
        <v>COOPELAN</v>
      </c>
    </row>
    <row r="1045" spans="1:27" x14ac:dyDescent="0.2">
      <c r="A1045" s="19">
        <f t="shared" si="108"/>
        <v>1</v>
      </c>
      <c r="B1045" s="95">
        <f t="shared" si="111"/>
        <v>1041</v>
      </c>
      <c r="C1045" s="28">
        <v>3541642</v>
      </c>
      <c r="D1045" s="28" t="s">
        <v>8365</v>
      </c>
      <c r="E1045" s="95" t="s">
        <v>13157</v>
      </c>
      <c r="F1045" s="182">
        <v>1</v>
      </c>
      <c r="G1045" s="95" t="s">
        <v>205</v>
      </c>
      <c r="H1045" s="199">
        <f>VLOOKUP(G1045,BARRAS!$C$5:$E$553,2,0)</f>
        <v>2089996680232</v>
      </c>
      <c r="I1045" s="95">
        <v>0</v>
      </c>
      <c r="J1045" s="204">
        <v>0</v>
      </c>
      <c r="K1045" s="95">
        <v>0</v>
      </c>
      <c r="L1045" s="95" t="s">
        <v>8423</v>
      </c>
      <c r="M1045" s="95" t="s">
        <v>8423</v>
      </c>
      <c r="N1045" s="28" t="s">
        <v>8365</v>
      </c>
      <c r="O1045" s="95" t="s">
        <v>775</v>
      </c>
      <c r="P1045" s="95"/>
      <c r="Q1045" s="95"/>
      <c r="R1045" s="95"/>
      <c r="S1045" s="95">
        <f t="shared" si="109"/>
        <v>0</v>
      </c>
      <c r="T1045" s="95"/>
      <c r="U1045" s="95" t="str">
        <f t="shared" si="110"/>
        <v/>
      </c>
      <c r="V1045" s="95"/>
      <c r="W1045" s="95"/>
      <c r="X1045" s="95"/>
      <c r="Y1045" s="95"/>
      <c r="Z1045" s="95"/>
      <c r="AA1045" s="95" t="str">
        <f t="shared" si="112"/>
        <v>COOPELAN</v>
      </c>
    </row>
    <row r="1046" spans="1:27" x14ac:dyDescent="0.2">
      <c r="A1046" s="19">
        <f t="shared" si="108"/>
        <v>1</v>
      </c>
      <c r="B1046" s="95">
        <f t="shared" si="111"/>
        <v>1042</v>
      </c>
      <c r="C1046" s="95" t="s">
        <v>10684</v>
      </c>
      <c r="D1046" s="28" t="s">
        <v>543</v>
      </c>
      <c r="E1046" s="95" t="s">
        <v>10691</v>
      </c>
      <c r="F1046" s="182">
        <v>1</v>
      </c>
      <c r="G1046" s="95" t="s">
        <v>205</v>
      </c>
      <c r="H1046" s="199">
        <f>VLOOKUP(G1046,BARRAS!$C$5:$E$553,2,0)</f>
        <v>2089996680232</v>
      </c>
      <c r="I1046" s="95">
        <v>0</v>
      </c>
      <c r="J1046" s="204">
        <v>0</v>
      </c>
      <c r="K1046" s="95">
        <v>0</v>
      </c>
      <c r="L1046" s="95" t="s">
        <v>8423</v>
      </c>
      <c r="M1046" s="95" t="s">
        <v>8423</v>
      </c>
      <c r="N1046" s="95" t="s">
        <v>543</v>
      </c>
      <c r="O1046" s="95" t="s">
        <v>9972</v>
      </c>
      <c r="P1046" s="95"/>
      <c r="Q1046" s="95"/>
      <c r="R1046" s="95" t="str">
        <f>IF(L1046="R",VLOOKUP(G1046,BARRAS!$C$5:$E$233,3,0),IF(L1046="L",VLOOKUP(G1046,BARRAS!$C$5:$E$233,3,0),""))</f>
        <v/>
      </c>
      <c r="S1046" s="95">
        <f t="shared" si="109"/>
        <v>0</v>
      </c>
      <c r="T1046" s="95"/>
      <c r="U1046" s="95" t="str">
        <f t="shared" si="110"/>
        <v/>
      </c>
      <c r="V1046" s="95"/>
      <c r="W1046" s="95"/>
      <c r="X1046" s="95"/>
      <c r="Y1046" s="95"/>
      <c r="Z1046" s="95"/>
      <c r="AA1046" s="95" t="str">
        <f t="shared" si="112"/>
        <v>CGE</v>
      </c>
    </row>
    <row r="1047" spans="1:27" x14ac:dyDescent="0.2">
      <c r="A1047" s="19">
        <f t="shared" si="108"/>
        <v>1</v>
      </c>
      <c r="B1047" s="95">
        <f t="shared" si="111"/>
        <v>1043</v>
      </c>
      <c r="C1047" s="95" t="s">
        <v>9775</v>
      </c>
      <c r="D1047" s="28" t="s">
        <v>543</v>
      </c>
      <c r="E1047" s="95" t="s">
        <v>9783</v>
      </c>
      <c r="F1047" s="182">
        <v>1</v>
      </c>
      <c r="G1047" s="95" t="s">
        <v>205</v>
      </c>
      <c r="H1047" s="199">
        <f>VLOOKUP(G1047,BARRAS!$C$5:$E$553,2,0)</f>
        <v>2089996680232</v>
      </c>
      <c r="I1047" s="95">
        <v>0</v>
      </c>
      <c r="J1047" s="204">
        <v>0</v>
      </c>
      <c r="K1047" s="95">
        <v>0</v>
      </c>
      <c r="L1047" s="95" t="s">
        <v>8423</v>
      </c>
      <c r="M1047" s="95" t="s">
        <v>8423</v>
      </c>
      <c r="N1047" s="95" t="s">
        <v>543</v>
      </c>
      <c r="O1047" s="95" t="s">
        <v>9972</v>
      </c>
      <c r="P1047" s="95"/>
      <c r="Q1047" s="95"/>
      <c r="R1047" s="95" t="str">
        <f>IF(L1047="R",VLOOKUP(G1047,BARRAS!$C$5:$E$233,3,0),IF(L1047="L",VLOOKUP(G1047,BARRAS!$C$5:$E$233,3,0),""))</f>
        <v/>
      </c>
      <c r="S1047" s="95">
        <f t="shared" si="109"/>
        <v>0</v>
      </c>
      <c r="T1047" s="95"/>
      <c r="U1047" s="95" t="str">
        <f t="shared" si="110"/>
        <v/>
      </c>
      <c r="V1047" s="95"/>
      <c r="W1047" s="95"/>
      <c r="X1047" s="95"/>
      <c r="Y1047" s="95"/>
      <c r="Z1047" s="95">
        <v>0</v>
      </c>
      <c r="AA1047" s="95" t="str">
        <f t="shared" si="112"/>
        <v>CGE</v>
      </c>
    </row>
    <row r="1048" spans="1:27" x14ac:dyDescent="0.2">
      <c r="A1048" s="19">
        <f t="shared" si="108"/>
        <v>1</v>
      </c>
      <c r="B1048" s="95">
        <f t="shared" si="111"/>
        <v>1044</v>
      </c>
      <c r="C1048" s="95" t="s">
        <v>8724</v>
      </c>
      <c r="D1048" s="28" t="s">
        <v>2217</v>
      </c>
      <c r="E1048" s="95" t="s">
        <v>8725</v>
      </c>
      <c r="F1048" s="182">
        <v>1</v>
      </c>
      <c r="G1048" s="95" t="s">
        <v>205</v>
      </c>
      <c r="H1048" s="199">
        <f>VLOOKUP(G1048,BARRAS!$C$5:$E$553,2,0)</f>
        <v>2089996680232</v>
      </c>
      <c r="I1048" s="95">
        <v>0</v>
      </c>
      <c r="J1048" s="204">
        <v>0</v>
      </c>
      <c r="K1048" s="95">
        <v>0</v>
      </c>
      <c r="L1048" s="95" t="s">
        <v>8423</v>
      </c>
      <c r="M1048" s="95" t="s">
        <v>8423</v>
      </c>
      <c r="N1048" s="95" t="s">
        <v>2217</v>
      </c>
      <c r="O1048" s="95" t="s">
        <v>9972</v>
      </c>
      <c r="P1048" s="95"/>
      <c r="Q1048" s="95" t="str">
        <f>IF(L1048="R","R",IF(L1048="L","L",""))</f>
        <v/>
      </c>
      <c r="R1048" s="95" t="str">
        <f>IF(L1048="R",VLOOKUP(G1048,BARRAS!$C$5:$E$233,3,0),IF(L1048="L",VLOOKUP(G1048,BARRAS!$C$5:$E$233,3,0),""))</f>
        <v/>
      </c>
      <c r="S1048" s="95">
        <f t="shared" si="109"/>
        <v>0</v>
      </c>
      <c r="T1048" s="95"/>
      <c r="U1048" s="95" t="str">
        <f t="shared" si="110"/>
        <v/>
      </c>
      <c r="V1048" s="95" t="s">
        <v>1869</v>
      </c>
      <c r="W1048" s="95"/>
      <c r="X1048" s="95" t="s">
        <v>8721</v>
      </c>
      <c r="Y1048" s="95" t="str">
        <f>+IF(P1048="","No","Sí")</f>
        <v>No</v>
      </c>
      <c r="Z1048" s="95">
        <v>0</v>
      </c>
      <c r="AA1048" s="95" t="str">
        <f t="shared" si="112"/>
        <v>CGE</v>
      </c>
    </row>
    <row r="1049" spans="1:27" x14ac:dyDescent="0.2">
      <c r="A1049" s="19">
        <f t="shared" si="108"/>
        <v>1</v>
      </c>
      <c r="B1049" s="95">
        <f t="shared" si="111"/>
        <v>1045</v>
      </c>
      <c r="C1049" s="95" t="s">
        <v>9085</v>
      </c>
      <c r="D1049" s="28" t="s">
        <v>2217</v>
      </c>
      <c r="E1049" s="95" t="s">
        <v>8725</v>
      </c>
      <c r="F1049" s="182">
        <v>1</v>
      </c>
      <c r="G1049" s="95" t="s">
        <v>205</v>
      </c>
      <c r="H1049" s="199">
        <f>VLOOKUP(G1049,BARRAS!$C$5:$E$553,2,0)</f>
        <v>2089996680232</v>
      </c>
      <c r="I1049" s="95">
        <v>0</v>
      </c>
      <c r="J1049" s="204">
        <v>0</v>
      </c>
      <c r="K1049" s="95">
        <v>0</v>
      </c>
      <c r="L1049" s="95" t="s">
        <v>8423</v>
      </c>
      <c r="M1049" s="95" t="s">
        <v>8423</v>
      </c>
      <c r="N1049" s="95" t="s">
        <v>2217</v>
      </c>
      <c r="O1049" s="95" t="s">
        <v>9972</v>
      </c>
      <c r="P1049" s="95"/>
      <c r="Q1049" s="95" t="str">
        <f>IF(L1049="R","R",IF(L1049="L","L",""))</f>
        <v/>
      </c>
      <c r="R1049" s="95" t="str">
        <f>IF(L1049="R",VLOOKUP(G1049,BARRAS!$C$5:$E$233,3,0),IF(L1049="L",VLOOKUP(G1049,BARRAS!$C$5:$E$233,3,0),""))</f>
        <v/>
      </c>
      <c r="S1049" s="95">
        <f t="shared" si="109"/>
        <v>0</v>
      </c>
      <c r="T1049" s="95"/>
      <c r="U1049" s="95" t="str">
        <f t="shared" si="110"/>
        <v/>
      </c>
      <c r="V1049" s="95" t="s">
        <v>1869</v>
      </c>
      <c r="W1049" s="95"/>
      <c r="X1049" s="95" t="s">
        <v>8721</v>
      </c>
      <c r="Y1049" s="95" t="str">
        <f>+IF(P1049="","No","Sí")</f>
        <v>No</v>
      </c>
      <c r="Z1049" s="95">
        <v>0</v>
      </c>
      <c r="AA1049" s="95" t="str">
        <f t="shared" si="112"/>
        <v>CGE</v>
      </c>
    </row>
    <row r="1050" spans="1:27" x14ac:dyDescent="0.2">
      <c r="A1050" s="19">
        <f t="shared" si="108"/>
        <v>1</v>
      </c>
      <c r="B1050" s="95">
        <f t="shared" si="111"/>
        <v>1046</v>
      </c>
      <c r="C1050" s="95" t="s">
        <v>9767</v>
      </c>
      <c r="D1050" s="28" t="s">
        <v>8365</v>
      </c>
      <c r="E1050" s="95" t="s">
        <v>9771</v>
      </c>
      <c r="F1050" s="182">
        <v>1</v>
      </c>
      <c r="G1050" s="95" t="s">
        <v>205</v>
      </c>
      <c r="H1050" s="199">
        <f>VLOOKUP(G1050,BARRAS!$C$5:$E$553,2,0)</f>
        <v>2089996680232</v>
      </c>
      <c r="I1050" s="95">
        <v>0</v>
      </c>
      <c r="J1050" s="204">
        <v>0</v>
      </c>
      <c r="K1050" s="95">
        <v>0</v>
      </c>
      <c r="L1050" s="95" t="s">
        <v>8423</v>
      </c>
      <c r="M1050" s="95" t="s">
        <v>8423</v>
      </c>
      <c r="N1050" s="95" t="s">
        <v>8365</v>
      </c>
      <c r="O1050" s="95" t="s">
        <v>9972</v>
      </c>
      <c r="P1050" s="95"/>
      <c r="Q1050" s="95"/>
      <c r="R1050" s="95" t="str">
        <f>IF(L1050="R",VLOOKUP(G1050,BARRAS!$C$5:$E$233,3,0),IF(L1050="L",VLOOKUP(G1050,BARRAS!$C$5:$E$233,3,0),""))</f>
        <v/>
      </c>
      <c r="S1050" s="95">
        <f t="shared" si="109"/>
        <v>0</v>
      </c>
      <c r="T1050" s="95"/>
      <c r="U1050" s="95" t="str">
        <f t="shared" si="110"/>
        <v/>
      </c>
      <c r="V1050" s="95"/>
      <c r="W1050" s="95"/>
      <c r="X1050" s="95"/>
      <c r="Y1050" s="95"/>
      <c r="Z1050" s="95">
        <v>0</v>
      </c>
      <c r="AA1050" s="95" t="str">
        <f t="shared" si="112"/>
        <v>CGE</v>
      </c>
    </row>
    <row r="1051" spans="1:27" x14ac:dyDescent="0.2">
      <c r="A1051" s="19">
        <f t="shared" si="108"/>
        <v>1</v>
      </c>
      <c r="B1051" s="95">
        <f t="shared" si="111"/>
        <v>1047</v>
      </c>
      <c r="C1051" s="95" t="s">
        <v>9916</v>
      </c>
      <c r="D1051" s="28" t="s">
        <v>8365</v>
      </c>
      <c r="E1051" s="95" t="s">
        <v>9917</v>
      </c>
      <c r="F1051" s="182">
        <v>1</v>
      </c>
      <c r="G1051" s="95" t="s">
        <v>205</v>
      </c>
      <c r="H1051" s="199">
        <f>VLOOKUP(G1051,BARRAS!$C$5:$E$553,2,0)</f>
        <v>2089996680232</v>
      </c>
      <c r="I1051" s="95">
        <v>0</v>
      </c>
      <c r="J1051" s="204">
        <v>0</v>
      </c>
      <c r="K1051" s="95">
        <v>0</v>
      </c>
      <c r="L1051" s="95" t="s">
        <v>8423</v>
      </c>
      <c r="M1051" s="95" t="s">
        <v>8423</v>
      </c>
      <c r="N1051" s="95" t="s">
        <v>8365</v>
      </c>
      <c r="O1051" s="95" t="s">
        <v>9972</v>
      </c>
      <c r="P1051" s="95"/>
      <c r="Q1051" s="95"/>
      <c r="R1051" s="95" t="str">
        <f>IF(L1051="R",VLOOKUP(G1051,BARRAS!$C$5:$E$233,3,0),IF(L1051="L",VLOOKUP(G1051,BARRAS!$C$5:$E$233,3,0),""))</f>
        <v/>
      </c>
      <c r="S1051" s="95">
        <f t="shared" si="109"/>
        <v>0</v>
      </c>
      <c r="T1051" s="95"/>
      <c r="U1051" s="95" t="str">
        <f t="shared" si="110"/>
        <v/>
      </c>
      <c r="V1051" s="95"/>
      <c r="W1051" s="95"/>
      <c r="X1051" s="95"/>
      <c r="Y1051" s="95"/>
      <c r="Z1051" s="95">
        <v>0</v>
      </c>
      <c r="AA1051" s="95" t="str">
        <f t="shared" si="112"/>
        <v>CGE</v>
      </c>
    </row>
    <row r="1052" spans="1:27" x14ac:dyDescent="0.2">
      <c r="A1052" s="19">
        <f t="shared" si="108"/>
        <v>1</v>
      </c>
      <c r="B1052" s="95">
        <f t="shared" si="111"/>
        <v>1048</v>
      </c>
      <c r="C1052" s="95" t="s">
        <v>10245</v>
      </c>
      <c r="D1052" s="28" t="s">
        <v>543</v>
      </c>
      <c r="E1052" s="95" t="s">
        <v>10246</v>
      </c>
      <c r="F1052" s="182">
        <v>1</v>
      </c>
      <c r="G1052" s="95" t="s">
        <v>205</v>
      </c>
      <c r="H1052" s="199">
        <f>VLOOKUP(G1052,BARRAS!$C$5:$E$553,2,0)</f>
        <v>2089996680232</v>
      </c>
      <c r="I1052" s="95">
        <v>0</v>
      </c>
      <c r="J1052" s="204">
        <v>0</v>
      </c>
      <c r="K1052" s="95">
        <v>0</v>
      </c>
      <c r="L1052" s="95" t="s">
        <v>8423</v>
      </c>
      <c r="M1052" s="95" t="s">
        <v>8423</v>
      </c>
      <c r="N1052" s="95" t="s">
        <v>543</v>
      </c>
      <c r="O1052" s="95" t="s">
        <v>9972</v>
      </c>
      <c r="P1052" s="95"/>
      <c r="Q1052" s="95"/>
      <c r="R1052" s="95" t="str">
        <f>IF(L1052="R",VLOOKUP(G1052,BARRAS!$C$5:$E$233,3,0),IF(L1052="L",VLOOKUP(G1052,BARRAS!$C$5:$E$233,3,0),""))</f>
        <v/>
      </c>
      <c r="S1052" s="95">
        <f t="shared" si="109"/>
        <v>0</v>
      </c>
      <c r="T1052" s="95"/>
      <c r="U1052" s="95" t="str">
        <f t="shared" si="110"/>
        <v/>
      </c>
      <c r="V1052" s="95"/>
      <c r="W1052" s="95"/>
      <c r="X1052" s="95"/>
      <c r="Y1052" s="95"/>
      <c r="Z1052" s="95"/>
      <c r="AA1052" s="95" t="str">
        <f t="shared" si="112"/>
        <v>CGE</v>
      </c>
    </row>
    <row r="1053" spans="1:27" x14ac:dyDescent="0.2">
      <c r="A1053" s="19">
        <f t="shared" si="108"/>
        <v>1</v>
      </c>
      <c r="B1053" s="95">
        <f t="shared" si="111"/>
        <v>1049</v>
      </c>
      <c r="C1053" s="95" t="s">
        <v>13727</v>
      </c>
      <c r="D1053" s="28" t="s">
        <v>9294</v>
      </c>
      <c r="E1053" s="95" t="s">
        <v>13562</v>
      </c>
      <c r="F1053" s="182">
        <v>1</v>
      </c>
      <c r="G1053" s="95" t="s">
        <v>205</v>
      </c>
      <c r="H1053" s="199">
        <f>VLOOKUP(G1053,BARRAS!$C$5:$E$553,2,0)</f>
        <v>2089996680232</v>
      </c>
      <c r="I1053" s="95">
        <v>0</v>
      </c>
      <c r="J1053" s="204">
        <v>0</v>
      </c>
      <c r="K1053" s="95">
        <v>0</v>
      </c>
      <c r="L1053" s="95" t="s">
        <v>8423</v>
      </c>
      <c r="M1053" s="95" t="s">
        <v>8423</v>
      </c>
      <c r="N1053" s="95" t="s">
        <v>9294</v>
      </c>
      <c r="O1053" s="95" t="s">
        <v>775</v>
      </c>
      <c r="P1053" s="95"/>
      <c r="Q1053" s="95"/>
      <c r="R1053" s="95"/>
      <c r="S1053" s="95">
        <f t="shared" si="109"/>
        <v>0</v>
      </c>
      <c r="T1053" s="95"/>
      <c r="U1053" s="95" t="str">
        <f t="shared" si="110"/>
        <v/>
      </c>
      <c r="V1053" s="95"/>
      <c r="W1053" s="95"/>
      <c r="X1053" s="95"/>
      <c r="Y1053" s="95"/>
      <c r="Z1053" s="95"/>
      <c r="AA1053" s="95" t="str">
        <f t="shared" si="112"/>
        <v>COOPELAN</v>
      </c>
    </row>
    <row r="1054" spans="1:27" x14ac:dyDescent="0.2">
      <c r="A1054" s="19">
        <f t="shared" si="108"/>
        <v>1</v>
      </c>
      <c r="B1054" s="95">
        <f t="shared" si="111"/>
        <v>1050</v>
      </c>
      <c r="C1054" s="95" t="s">
        <v>13872</v>
      </c>
      <c r="D1054" s="28" t="s">
        <v>9294</v>
      </c>
      <c r="E1054" s="95" t="s">
        <v>13873</v>
      </c>
      <c r="F1054" s="182">
        <v>1</v>
      </c>
      <c r="G1054" s="95" t="s">
        <v>205</v>
      </c>
      <c r="H1054" s="199">
        <f>VLOOKUP(G1054,BARRAS!$C$5:$E$553,2,0)</f>
        <v>2089996680232</v>
      </c>
      <c r="I1054" s="95">
        <v>0</v>
      </c>
      <c r="J1054" s="204">
        <v>0</v>
      </c>
      <c r="K1054" s="95">
        <v>0</v>
      </c>
      <c r="L1054" s="95" t="s">
        <v>8423</v>
      </c>
      <c r="M1054" s="95" t="s">
        <v>8423</v>
      </c>
      <c r="N1054" s="28" t="s">
        <v>9294</v>
      </c>
      <c r="O1054" s="95" t="s">
        <v>9972</v>
      </c>
      <c r="P1054" s="95"/>
      <c r="Q1054" s="95"/>
      <c r="R1054" s="95"/>
      <c r="S1054" s="95">
        <f t="shared" si="109"/>
        <v>0</v>
      </c>
      <c r="T1054" s="95"/>
      <c r="U1054" s="95" t="str">
        <f t="shared" si="110"/>
        <v/>
      </c>
      <c r="V1054" s="95"/>
      <c r="W1054" s="95"/>
      <c r="X1054" s="95"/>
      <c r="Y1054" s="95"/>
      <c r="Z1054" s="95"/>
      <c r="AA1054" s="95" t="str">
        <f t="shared" si="112"/>
        <v>CGE</v>
      </c>
    </row>
    <row r="1055" spans="1:27" x14ac:dyDescent="0.2">
      <c r="A1055" s="19">
        <f t="shared" si="108"/>
        <v>1</v>
      </c>
      <c r="B1055" s="95">
        <f t="shared" si="111"/>
        <v>1051</v>
      </c>
      <c r="C1055" s="95" t="s">
        <v>14119</v>
      </c>
      <c r="D1055" s="28" t="s">
        <v>9294</v>
      </c>
      <c r="E1055" s="95" t="s">
        <v>14120</v>
      </c>
      <c r="F1055" s="182">
        <v>1</v>
      </c>
      <c r="G1055" s="95" t="s">
        <v>205</v>
      </c>
      <c r="H1055" s="199">
        <f>VLOOKUP(G1055,BARRAS!$C$5:$E$553,2,0)</f>
        <v>2089996680232</v>
      </c>
      <c r="I1055" s="95">
        <v>0</v>
      </c>
      <c r="J1055" s="204">
        <v>0</v>
      </c>
      <c r="K1055" s="95">
        <v>0</v>
      </c>
      <c r="L1055" s="95" t="s">
        <v>8423</v>
      </c>
      <c r="M1055" s="95" t="s">
        <v>8423</v>
      </c>
      <c r="N1055" s="28" t="s">
        <v>9294</v>
      </c>
      <c r="O1055" s="95" t="s">
        <v>9972</v>
      </c>
      <c r="P1055" s="95"/>
      <c r="Q1055" s="95"/>
      <c r="R1055" s="95"/>
      <c r="S1055" s="95">
        <f t="shared" si="109"/>
        <v>0</v>
      </c>
      <c r="T1055" s="95"/>
      <c r="U1055" s="95" t="str">
        <f t="shared" si="110"/>
        <v/>
      </c>
      <c r="V1055" s="95"/>
      <c r="W1055" s="95"/>
      <c r="X1055" s="95"/>
      <c r="Y1055" s="95"/>
      <c r="Z1055" s="95"/>
      <c r="AA1055" s="95" t="str">
        <f t="shared" si="112"/>
        <v>CGE</v>
      </c>
    </row>
    <row r="1056" spans="1:27" x14ac:dyDescent="0.2">
      <c r="A1056" s="19">
        <f t="shared" si="108"/>
        <v>1</v>
      </c>
      <c r="B1056" s="95">
        <f t="shared" si="111"/>
        <v>1052</v>
      </c>
      <c r="C1056" t="s">
        <v>14300</v>
      </c>
      <c r="D1056" s="28" t="s">
        <v>9294</v>
      </c>
      <c r="E1056" t="s">
        <v>14301</v>
      </c>
      <c r="F1056" s="182">
        <v>1</v>
      </c>
      <c r="G1056" s="95" t="s">
        <v>205</v>
      </c>
      <c r="H1056" s="199">
        <f>VLOOKUP(G1056,BARRAS!$C$5:$E$553,2,0)</f>
        <v>2089996680232</v>
      </c>
      <c r="I1056" s="95">
        <v>0</v>
      </c>
      <c r="J1056" s="204">
        <v>0</v>
      </c>
      <c r="K1056" s="95">
        <v>0</v>
      </c>
      <c r="L1056" s="95" t="s">
        <v>8423</v>
      </c>
      <c r="M1056" s="95" t="s">
        <v>8423</v>
      </c>
      <c r="N1056" s="28" t="s">
        <v>9294</v>
      </c>
      <c r="O1056" s="95" t="s">
        <v>775</v>
      </c>
      <c r="P1056" s="95"/>
      <c r="Q1056" s="95"/>
      <c r="R1056" s="95"/>
      <c r="S1056" s="95">
        <f t="shared" si="109"/>
        <v>0</v>
      </c>
      <c r="T1056" s="95"/>
      <c r="U1056" s="95" t="str">
        <f t="shared" si="110"/>
        <v/>
      </c>
      <c r="V1056" s="95"/>
      <c r="W1056" s="95"/>
      <c r="X1056" s="95"/>
      <c r="Y1056" s="95"/>
      <c r="Z1056" s="95"/>
      <c r="AA1056" s="95" t="str">
        <f t="shared" si="112"/>
        <v>COOPELAN</v>
      </c>
    </row>
    <row r="1057" spans="1:27" x14ac:dyDescent="0.2">
      <c r="A1057" s="19">
        <f t="shared" si="108"/>
        <v>1</v>
      </c>
      <c r="B1057" s="95">
        <f t="shared" si="111"/>
        <v>1053</v>
      </c>
      <c r="C1057" s="95" t="s">
        <v>12025</v>
      </c>
      <c r="D1057" s="28" t="s">
        <v>3062</v>
      </c>
      <c r="E1057" s="95" t="s">
        <v>12026</v>
      </c>
      <c r="F1057" s="182">
        <v>1</v>
      </c>
      <c r="G1057" s="95" t="s">
        <v>205</v>
      </c>
      <c r="H1057" s="199">
        <f>VLOOKUP(G1057,BARRAS!$C$5:$E$553,2,0)</f>
        <v>2089996680232</v>
      </c>
      <c r="I1057" s="95">
        <v>0</v>
      </c>
      <c r="J1057" s="204">
        <v>0</v>
      </c>
      <c r="K1057" s="95">
        <v>0</v>
      </c>
      <c r="L1057" s="95" t="s">
        <v>747</v>
      </c>
      <c r="M1057" s="95" t="s">
        <v>747</v>
      </c>
      <c r="N1057" s="95" t="s">
        <v>3062</v>
      </c>
      <c r="O1057" s="95" t="s">
        <v>9972</v>
      </c>
      <c r="P1057" s="95"/>
      <c r="Q1057" s="95" t="str">
        <f t="shared" ref="Q1057:Q1076" si="113">IF(L1057="R","R",IF(L1057="L","L",""))</f>
        <v/>
      </c>
      <c r="R1057" s="95" t="str">
        <f>IF(L1057="R",VLOOKUP(G1057,BARRAS!$C$5:$E$233,3,0),IF(L1057="L",VLOOKUP(G1057,BARRAS!$C$5:$E$233,3,0),""))</f>
        <v/>
      </c>
      <c r="S1057" s="95">
        <f t="shared" si="109"/>
        <v>1</v>
      </c>
      <c r="T1057" s="95"/>
      <c r="U1057" s="95" t="str">
        <f t="shared" si="110"/>
        <v>PMGD</v>
      </c>
      <c r="V1057" s="95">
        <v>0</v>
      </c>
      <c r="W1057" s="95">
        <v>1</v>
      </c>
      <c r="X1057" s="95"/>
      <c r="Y1057" s="95" t="str">
        <f t="shared" ref="Y1057:Y1076" si="114">+IF(P1057="","No","Sí")</f>
        <v>No</v>
      </c>
      <c r="Z1057" s="95">
        <v>0</v>
      </c>
      <c r="AA1057" s="95" t="str">
        <f t="shared" si="112"/>
        <v>CGE</v>
      </c>
    </row>
    <row r="1058" spans="1:27" x14ac:dyDescent="0.2">
      <c r="A1058" s="19">
        <f t="shared" si="108"/>
        <v>1</v>
      </c>
      <c r="B1058" s="95">
        <f t="shared" si="111"/>
        <v>1054</v>
      </c>
      <c r="C1058" s="95" t="s">
        <v>2004</v>
      </c>
      <c r="D1058" s="28" t="s">
        <v>3062</v>
      </c>
      <c r="E1058" s="95" t="s">
        <v>7567</v>
      </c>
      <c r="F1058" s="182">
        <v>1</v>
      </c>
      <c r="G1058" s="95" t="s">
        <v>205</v>
      </c>
      <c r="H1058" s="199">
        <f>VLOOKUP(G1058,BARRAS!$C$5:$E$553,2,0)</f>
        <v>2089996680232</v>
      </c>
      <c r="I1058" s="95">
        <v>0</v>
      </c>
      <c r="J1058" s="204">
        <v>0</v>
      </c>
      <c r="K1058" s="95">
        <v>0</v>
      </c>
      <c r="L1058" s="95" t="s">
        <v>747</v>
      </c>
      <c r="M1058" s="95" t="s">
        <v>747</v>
      </c>
      <c r="N1058" s="95" t="s">
        <v>3062</v>
      </c>
      <c r="O1058" s="95" t="s">
        <v>9972</v>
      </c>
      <c r="P1058" s="95"/>
      <c r="Q1058" s="95" t="str">
        <f>IF(L1058="R","R",IF(L1058="L","L",""))</f>
        <v/>
      </c>
      <c r="R1058" s="95" t="str">
        <f>IF(L1058="R",VLOOKUP(G1058,BARRAS!$C$5:$E$233,3,0),IF(L1058="L",VLOOKUP(G1058,BARRAS!$C$5:$E$233,3,0),""))</f>
        <v/>
      </c>
      <c r="S1058" s="95">
        <f t="shared" si="109"/>
        <v>1</v>
      </c>
      <c r="T1058" s="95"/>
      <c r="U1058" s="95" t="str">
        <f t="shared" si="110"/>
        <v>PMGD</v>
      </c>
      <c r="V1058" s="95">
        <v>0</v>
      </c>
      <c r="W1058" s="95"/>
      <c r="X1058" s="95"/>
      <c r="Y1058" s="95" t="str">
        <f>+IF(P1058="","No","Sí")</f>
        <v>No</v>
      </c>
      <c r="Z1058" s="95">
        <v>0</v>
      </c>
      <c r="AA1058" s="95" t="str">
        <f t="shared" si="112"/>
        <v>CGE</v>
      </c>
    </row>
    <row r="1059" spans="1:27" x14ac:dyDescent="0.2">
      <c r="A1059" s="19">
        <f t="shared" si="108"/>
        <v>1</v>
      </c>
      <c r="B1059" s="95">
        <f t="shared" si="111"/>
        <v>1055</v>
      </c>
      <c r="C1059" s="95" t="s">
        <v>8713</v>
      </c>
      <c r="D1059" s="28" t="s">
        <v>8669</v>
      </c>
      <c r="E1059" s="95" t="s">
        <v>8714</v>
      </c>
      <c r="F1059" s="182">
        <v>1</v>
      </c>
      <c r="G1059" s="95" t="s">
        <v>205</v>
      </c>
      <c r="H1059" s="199">
        <f>VLOOKUP(G1059,BARRAS!$C$5:$E$553,2,0)</f>
        <v>2089996680232</v>
      </c>
      <c r="I1059" s="95">
        <v>0</v>
      </c>
      <c r="J1059" s="204">
        <v>0</v>
      </c>
      <c r="K1059" s="95">
        <v>0</v>
      </c>
      <c r="L1059" s="95" t="s">
        <v>747</v>
      </c>
      <c r="M1059" s="95" t="s">
        <v>747</v>
      </c>
      <c r="N1059" s="95" t="s">
        <v>8669</v>
      </c>
      <c r="O1059" s="95" t="s">
        <v>775</v>
      </c>
      <c r="P1059" s="95"/>
      <c r="Q1059" s="95" t="str">
        <f t="shared" si="113"/>
        <v/>
      </c>
      <c r="R1059" s="95" t="str">
        <f>IF(L1059="R",VLOOKUP(G1059,BARRAS!$C$5:$E$233,3,0),IF(L1059="L",VLOOKUP(G1059,BARRAS!$C$5:$E$233,3,0),""))</f>
        <v/>
      </c>
      <c r="S1059" s="95">
        <f t="shared" si="109"/>
        <v>1</v>
      </c>
      <c r="T1059" s="95"/>
      <c r="U1059" s="95" t="str">
        <f t="shared" si="110"/>
        <v>PMGD</v>
      </c>
      <c r="V1059" s="95">
        <v>0</v>
      </c>
      <c r="W1059" s="95">
        <v>0</v>
      </c>
      <c r="X1059" s="95"/>
      <c r="Y1059" s="95" t="str">
        <f t="shared" si="114"/>
        <v>No</v>
      </c>
      <c r="Z1059" s="95">
        <v>0</v>
      </c>
      <c r="AA1059" s="95" t="str">
        <f t="shared" si="112"/>
        <v>COOPELAN</v>
      </c>
    </row>
    <row r="1060" spans="1:27" x14ac:dyDescent="0.2">
      <c r="A1060" s="19">
        <f t="shared" si="108"/>
        <v>1</v>
      </c>
      <c r="B1060" s="95">
        <f t="shared" si="111"/>
        <v>1056</v>
      </c>
      <c r="C1060" s="95" t="s">
        <v>8666</v>
      </c>
      <c r="D1060" s="28" t="s">
        <v>8669</v>
      </c>
      <c r="E1060" s="95" t="s">
        <v>8670</v>
      </c>
      <c r="F1060" s="182">
        <v>1</v>
      </c>
      <c r="G1060" s="95" t="s">
        <v>205</v>
      </c>
      <c r="H1060" s="199">
        <f>VLOOKUP(G1060,BARRAS!$C$5:$E$553,2,0)</f>
        <v>2089996680232</v>
      </c>
      <c r="I1060" s="95">
        <v>0</v>
      </c>
      <c r="J1060" s="204">
        <v>0</v>
      </c>
      <c r="K1060" s="95">
        <v>0</v>
      </c>
      <c r="L1060" s="95" t="s">
        <v>747</v>
      </c>
      <c r="M1060" s="95" t="s">
        <v>747</v>
      </c>
      <c r="N1060" s="95" t="s">
        <v>8669</v>
      </c>
      <c r="O1060" s="95" t="s">
        <v>775</v>
      </c>
      <c r="P1060" s="95"/>
      <c r="Q1060" s="95" t="str">
        <f>IF(L1060="R","R",IF(L1060="L","L",""))</f>
        <v/>
      </c>
      <c r="R1060" s="95" t="str">
        <f>IF(L1060="R",VLOOKUP(G1060,BARRAS!$C$5:$E$233,3,0),IF(L1060="L",VLOOKUP(G1060,BARRAS!$C$5:$E$233,3,0),""))</f>
        <v/>
      </c>
      <c r="S1060" s="95">
        <f t="shared" si="109"/>
        <v>1</v>
      </c>
      <c r="T1060" s="95" t="s">
        <v>8670</v>
      </c>
      <c r="U1060" s="95" t="str">
        <f t="shared" si="110"/>
        <v>PMGD</v>
      </c>
      <c r="V1060" s="95">
        <v>0</v>
      </c>
      <c r="W1060" s="95"/>
      <c r="X1060" s="95"/>
      <c r="Y1060" s="95" t="str">
        <f>+IF(P1060="","No","Sí")</f>
        <v>No</v>
      </c>
      <c r="Z1060" s="95">
        <v>0</v>
      </c>
      <c r="AA1060" s="95" t="str">
        <f t="shared" si="112"/>
        <v>COOPELAN</v>
      </c>
    </row>
    <row r="1061" spans="1:27" x14ac:dyDescent="0.2">
      <c r="A1061" s="19">
        <f t="shared" si="108"/>
        <v>1</v>
      </c>
      <c r="B1061" s="95">
        <f t="shared" si="111"/>
        <v>1057</v>
      </c>
      <c r="C1061" s="95" t="s">
        <v>8611</v>
      </c>
      <c r="D1061" s="28" t="s">
        <v>1974</v>
      </c>
      <c r="E1061" s="95" t="s">
        <v>7606</v>
      </c>
      <c r="F1061" s="182">
        <v>1</v>
      </c>
      <c r="G1061" s="95" t="s">
        <v>205</v>
      </c>
      <c r="H1061" s="199">
        <f>VLOOKUP(G1061,BARRAS!$C$5:$E$553,2,0)</f>
        <v>2089996680232</v>
      </c>
      <c r="I1061" s="95">
        <v>0</v>
      </c>
      <c r="J1061" s="204">
        <v>0</v>
      </c>
      <c r="K1061" s="95">
        <v>0</v>
      </c>
      <c r="L1061" s="95" t="s">
        <v>747</v>
      </c>
      <c r="M1061" s="95" t="s">
        <v>747</v>
      </c>
      <c r="N1061" s="95" t="s">
        <v>1974</v>
      </c>
      <c r="O1061" s="95" t="s">
        <v>775</v>
      </c>
      <c r="P1061" s="95"/>
      <c r="Q1061" s="95" t="str">
        <f t="shared" si="113"/>
        <v/>
      </c>
      <c r="R1061" s="95" t="str">
        <f>IF(L1061="R",VLOOKUP(G1061,BARRAS!$C$5:$E$233,3,0),IF(L1061="L",VLOOKUP(G1061,BARRAS!$C$5:$E$233,3,0),""))</f>
        <v/>
      </c>
      <c r="S1061" s="95">
        <f t="shared" si="109"/>
        <v>1</v>
      </c>
      <c r="T1061" s="95"/>
      <c r="U1061" s="95" t="str">
        <f t="shared" si="110"/>
        <v>PMGD</v>
      </c>
      <c r="V1061" s="95">
        <v>0</v>
      </c>
      <c r="W1061" s="95">
        <v>0</v>
      </c>
      <c r="X1061" s="95"/>
      <c r="Y1061" s="95" t="str">
        <f t="shared" si="114"/>
        <v>No</v>
      </c>
      <c r="Z1061" s="95">
        <v>0</v>
      </c>
      <c r="AA1061" s="95" t="str">
        <f t="shared" si="112"/>
        <v>COOPELAN</v>
      </c>
    </row>
    <row r="1062" spans="1:27" x14ac:dyDescent="0.2">
      <c r="A1062" s="19">
        <f t="shared" si="108"/>
        <v>1</v>
      </c>
      <c r="B1062" s="95">
        <f t="shared" si="111"/>
        <v>1058</v>
      </c>
      <c r="C1062" s="95" t="s">
        <v>1975</v>
      </c>
      <c r="D1062" s="28" t="s">
        <v>1974</v>
      </c>
      <c r="E1062" s="95" t="s">
        <v>7570</v>
      </c>
      <c r="F1062" s="182">
        <v>1</v>
      </c>
      <c r="G1062" s="95" t="s">
        <v>205</v>
      </c>
      <c r="H1062" s="199">
        <f>VLOOKUP(G1062,BARRAS!$C$5:$E$553,2,0)</f>
        <v>2089996680232</v>
      </c>
      <c r="I1062" s="95">
        <v>0</v>
      </c>
      <c r="J1062" s="204">
        <v>0</v>
      </c>
      <c r="K1062" s="95">
        <v>0</v>
      </c>
      <c r="L1062" s="95" t="s">
        <v>747</v>
      </c>
      <c r="M1062" s="95" t="s">
        <v>747</v>
      </c>
      <c r="N1062" s="95" t="s">
        <v>1974</v>
      </c>
      <c r="O1062" s="95" t="s">
        <v>775</v>
      </c>
      <c r="P1062" s="95"/>
      <c r="Q1062" s="95" t="str">
        <f>IF(L1062="R","R",IF(L1062="L","L",""))</f>
        <v/>
      </c>
      <c r="R1062" s="95" t="str">
        <f>IF(L1062="R",VLOOKUP(G1062,BARRAS!$C$5:$E$233,3,0),IF(L1062="L",VLOOKUP(G1062,BARRAS!$C$5:$E$233,3,0),""))</f>
        <v/>
      </c>
      <c r="S1062" s="95">
        <f t="shared" si="109"/>
        <v>1</v>
      </c>
      <c r="T1062" s="95"/>
      <c r="U1062" s="95" t="str">
        <f t="shared" si="110"/>
        <v>PMGD</v>
      </c>
      <c r="V1062" s="95">
        <v>0</v>
      </c>
      <c r="W1062" s="95"/>
      <c r="X1062" s="95"/>
      <c r="Y1062" s="95" t="str">
        <f>+IF(P1062="","No","Sí")</f>
        <v>No</v>
      </c>
      <c r="Z1062" s="95">
        <v>0</v>
      </c>
      <c r="AA1062" s="95" t="str">
        <f t="shared" si="112"/>
        <v>COOPELAN</v>
      </c>
    </row>
    <row r="1063" spans="1:27" x14ac:dyDescent="0.2">
      <c r="A1063" s="19">
        <f t="shared" si="108"/>
        <v>1</v>
      </c>
      <c r="B1063" s="95">
        <f t="shared" si="111"/>
        <v>1059</v>
      </c>
      <c r="C1063" s="95" t="s">
        <v>8715</v>
      </c>
      <c r="D1063" s="28" t="s">
        <v>8669</v>
      </c>
      <c r="E1063" s="95" t="s">
        <v>8718</v>
      </c>
      <c r="F1063" s="182">
        <v>1</v>
      </c>
      <c r="G1063" s="95" t="s">
        <v>205</v>
      </c>
      <c r="H1063" s="199">
        <f>VLOOKUP(G1063,BARRAS!$C$5:$E$553,2,0)</f>
        <v>2089996680232</v>
      </c>
      <c r="I1063" s="95">
        <v>0</v>
      </c>
      <c r="J1063" s="204">
        <v>0</v>
      </c>
      <c r="K1063" s="95">
        <v>0</v>
      </c>
      <c r="L1063" s="95" t="s">
        <v>747</v>
      </c>
      <c r="M1063" s="95" t="s">
        <v>747</v>
      </c>
      <c r="N1063" s="95" t="s">
        <v>8669</v>
      </c>
      <c r="O1063" s="95" t="s">
        <v>775</v>
      </c>
      <c r="P1063" s="95"/>
      <c r="Q1063" s="95" t="str">
        <f t="shared" si="113"/>
        <v/>
      </c>
      <c r="R1063" s="95" t="str">
        <f>IF(L1063="R",VLOOKUP(G1063,BARRAS!$C$5:$E$233,3,0),IF(L1063="L",VLOOKUP(G1063,BARRAS!$C$5:$E$233,3,0),""))</f>
        <v/>
      </c>
      <c r="S1063" s="95">
        <f t="shared" si="109"/>
        <v>1</v>
      </c>
      <c r="T1063" s="95"/>
      <c r="U1063" s="95" t="str">
        <f t="shared" si="110"/>
        <v>PMGD</v>
      </c>
      <c r="V1063" s="95">
        <v>0</v>
      </c>
      <c r="W1063" s="95">
        <v>0</v>
      </c>
      <c r="X1063" s="95"/>
      <c r="Y1063" s="95" t="str">
        <f t="shared" si="114"/>
        <v>No</v>
      </c>
      <c r="Z1063" s="95">
        <v>0</v>
      </c>
      <c r="AA1063" s="95" t="str">
        <f t="shared" si="112"/>
        <v>COOPELAN</v>
      </c>
    </row>
    <row r="1064" spans="1:27" x14ac:dyDescent="0.2">
      <c r="A1064" s="19">
        <f t="shared" si="108"/>
        <v>1</v>
      </c>
      <c r="B1064" s="95">
        <f t="shared" si="111"/>
        <v>1060</v>
      </c>
      <c r="C1064" s="95" t="s">
        <v>8667</v>
      </c>
      <c r="D1064" s="28" t="s">
        <v>8669</v>
      </c>
      <c r="E1064" s="95" t="s">
        <v>8671</v>
      </c>
      <c r="F1064" s="182">
        <v>1</v>
      </c>
      <c r="G1064" s="95" t="s">
        <v>205</v>
      </c>
      <c r="H1064" s="199">
        <f>VLOOKUP(G1064,BARRAS!$C$5:$E$553,2,0)</f>
        <v>2089996680232</v>
      </c>
      <c r="I1064" s="95">
        <v>0</v>
      </c>
      <c r="J1064" s="204">
        <v>0</v>
      </c>
      <c r="K1064" s="95">
        <v>0</v>
      </c>
      <c r="L1064" s="95" t="s">
        <v>747</v>
      </c>
      <c r="M1064" s="95" t="s">
        <v>747</v>
      </c>
      <c r="N1064" s="95" t="s">
        <v>8669</v>
      </c>
      <c r="O1064" s="95" t="s">
        <v>775</v>
      </c>
      <c r="P1064" s="95"/>
      <c r="Q1064" s="95" t="str">
        <f>IF(L1064="R","R",IF(L1064="L","L",""))</f>
        <v/>
      </c>
      <c r="R1064" s="95" t="str">
        <f>IF(L1064="R",VLOOKUP(G1064,BARRAS!$C$5:$E$233,3,0),IF(L1064="L",VLOOKUP(G1064,BARRAS!$C$5:$E$233,3,0),""))</f>
        <v/>
      </c>
      <c r="S1064" s="95">
        <f t="shared" si="109"/>
        <v>1</v>
      </c>
      <c r="T1064" s="95" t="s">
        <v>8671</v>
      </c>
      <c r="U1064" s="95" t="str">
        <f t="shared" si="110"/>
        <v>PMGD</v>
      </c>
      <c r="V1064" s="95">
        <v>0</v>
      </c>
      <c r="W1064" s="95"/>
      <c r="X1064" s="95"/>
      <c r="Y1064" s="95" t="str">
        <f>+IF(P1064="","No","Sí")</f>
        <v>No</v>
      </c>
      <c r="Z1064" s="95">
        <v>0</v>
      </c>
      <c r="AA1064" s="95" t="str">
        <f t="shared" si="112"/>
        <v>COOPELAN</v>
      </c>
    </row>
    <row r="1065" spans="1:27" x14ac:dyDescent="0.2">
      <c r="A1065" s="19">
        <f t="shared" si="108"/>
        <v>1</v>
      </c>
      <c r="B1065" s="95">
        <f t="shared" si="111"/>
        <v>1061</v>
      </c>
      <c r="C1065" s="95" t="s">
        <v>8716</v>
      </c>
      <c r="D1065" s="28" t="s">
        <v>8669</v>
      </c>
      <c r="E1065" s="95" t="s">
        <v>8717</v>
      </c>
      <c r="F1065" s="182">
        <v>1</v>
      </c>
      <c r="G1065" s="95" t="s">
        <v>205</v>
      </c>
      <c r="H1065" s="199">
        <f>VLOOKUP(G1065,BARRAS!$C$5:$E$553,2,0)</f>
        <v>2089996680232</v>
      </c>
      <c r="I1065" s="95">
        <v>0</v>
      </c>
      <c r="J1065" s="204">
        <v>0</v>
      </c>
      <c r="K1065" s="95">
        <v>0</v>
      </c>
      <c r="L1065" s="95" t="s">
        <v>747</v>
      </c>
      <c r="M1065" s="95" t="s">
        <v>747</v>
      </c>
      <c r="N1065" s="95" t="s">
        <v>8669</v>
      </c>
      <c r="O1065" s="95" t="s">
        <v>775</v>
      </c>
      <c r="P1065" s="95"/>
      <c r="Q1065" s="95" t="str">
        <f t="shared" si="113"/>
        <v/>
      </c>
      <c r="R1065" s="95" t="str">
        <f>IF(L1065="R",VLOOKUP(G1065,BARRAS!$C$5:$E$233,3,0),IF(L1065="L",VLOOKUP(G1065,BARRAS!$C$5:$E$233,3,0),""))</f>
        <v/>
      </c>
      <c r="S1065" s="95">
        <f t="shared" si="109"/>
        <v>1</v>
      </c>
      <c r="T1065" s="95"/>
      <c r="U1065" s="95" t="str">
        <f t="shared" si="110"/>
        <v>PMGD</v>
      </c>
      <c r="V1065" s="95">
        <v>0</v>
      </c>
      <c r="W1065" s="95">
        <v>0</v>
      </c>
      <c r="X1065" s="95"/>
      <c r="Y1065" s="95" t="str">
        <f t="shared" si="114"/>
        <v>No</v>
      </c>
      <c r="Z1065" s="95">
        <v>0</v>
      </c>
      <c r="AA1065" s="95" t="str">
        <f t="shared" si="112"/>
        <v>COOPELAN</v>
      </c>
    </row>
    <row r="1066" spans="1:27" x14ac:dyDescent="0.2">
      <c r="A1066" s="19">
        <f t="shared" si="108"/>
        <v>1</v>
      </c>
      <c r="B1066" s="95">
        <f t="shared" si="111"/>
        <v>1062</v>
      </c>
      <c r="C1066" s="95" t="s">
        <v>8668</v>
      </c>
      <c r="D1066" s="28" t="s">
        <v>8669</v>
      </c>
      <c r="E1066" s="95" t="s">
        <v>8672</v>
      </c>
      <c r="F1066" s="182">
        <v>1</v>
      </c>
      <c r="G1066" s="95" t="s">
        <v>205</v>
      </c>
      <c r="H1066" s="199">
        <f>VLOOKUP(G1066,BARRAS!$C$5:$E$553,2,0)</f>
        <v>2089996680232</v>
      </c>
      <c r="I1066" s="95">
        <v>0</v>
      </c>
      <c r="J1066" s="204">
        <v>0</v>
      </c>
      <c r="K1066" s="95">
        <v>0</v>
      </c>
      <c r="L1066" s="95" t="s">
        <v>747</v>
      </c>
      <c r="M1066" s="95" t="s">
        <v>747</v>
      </c>
      <c r="N1066" s="95" t="s">
        <v>8669</v>
      </c>
      <c r="O1066" s="95" t="s">
        <v>775</v>
      </c>
      <c r="P1066" s="95"/>
      <c r="Q1066" s="95" t="str">
        <f>IF(L1066="R","R",IF(L1066="L","L",""))</f>
        <v/>
      </c>
      <c r="R1066" s="95" t="str">
        <f>IF(L1066="R",VLOOKUP(G1066,BARRAS!$C$5:$E$233,3,0),IF(L1066="L",VLOOKUP(G1066,BARRAS!$C$5:$E$233,3,0),""))</f>
        <v/>
      </c>
      <c r="S1066" s="95">
        <f t="shared" si="109"/>
        <v>1</v>
      </c>
      <c r="T1066" s="95" t="s">
        <v>8672</v>
      </c>
      <c r="U1066" s="95" t="str">
        <f t="shared" si="110"/>
        <v>PMGD</v>
      </c>
      <c r="V1066" s="95">
        <v>0</v>
      </c>
      <c r="W1066" s="95"/>
      <c r="X1066" s="95"/>
      <c r="Y1066" s="95" t="str">
        <f>+IF(P1066="","No","Sí")</f>
        <v>No</v>
      </c>
      <c r="Z1066" s="95">
        <v>0</v>
      </c>
      <c r="AA1066" s="95" t="str">
        <f t="shared" si="112"/>
        <v>COOPELAN</v>
      </c>
    </row>
    <row r="1067" spans="1:27" x14ac:dyDescent="0.2">
      <c r="A1067" s="19">
        <f t="shared" si="108"/>
        <v>1</v>
      </c>
      <c r="B1067" s="95">
        <f t="shared" si="111"/>
        <v>1063</v>
      </c>
      <c r="C1067" s="95" t="s">
        <v>8641</v>
      </c>
      <c r="D1067" s="28" t="s">
        <v>3062</v>
      </c>
      <c r="E1067" s="95" t="s">
        <v>8642</v>
      </c>
      <c r="F1067" s="182">
        <v>1</v>
      </c>
      <c r="G1067" s="95" t="s">
        <v>205</v>
      </c>
      <c r="H1067" s="199">
        <f>VLOOKUP(G1067,BARRAS!$C$5:$E$553,2,0)</f>
        <v>2089996680232</v>
      </c>
      <c r="I1067" s="95">
        <v>0</v>
      </c>
      <c r="J1067" s="204">
        <v>0</v>
      </c>
      <c r="K1067" s="95">
        <v>0</v>
      </c>
      <c r="L1067" s="95" t="s">
        <v>747</v>
      </c>
      <c r="M1067" s="95" t="s">
        <v>747</v>
      </c>
      <c r="N1067" s="95" t="s">
        <v>3062</v>
      </c>
      <c r="O1067" s="95" t="s">
        <v>9972</v>
      </c>
      <c r="P1067" s="95"/>
      <c r="Q1067" s="95" t="str">
        <f t="shared" si="113"/>
        <v/>
      </c>
      <c r="R1067" s="95" t="str">
        <f>IF(L1067="R",VLOOKUP(G1067,BARRAS!$C$5:$E$233,3,0),IF(L1067="L",VLOOKUP(G1067,BARRAS!$C$5:$E$233,3,0),""))</f>
        <v/>
      </c>
      <c r="S1067" s="95">
        <f t="shared" si="109"/>
        <v>1</v>
      </c>
      <c r="T1067" s="95"/>
      <c r="U1067" s="95" t="str">
        <f t="shared" si="110"/>
        <v>PMGD</v>
      </c>
      <c r="V1067" s="95">
        <v>0</v>
      </c>
      <c r="W1067" s="95">
        <v>1</v>
      </c>
      <c r="X1067" s="95"/>
      <c r="Y1067" s="95" t="str">
        <f t="shared" si="114"/>
        <v>No</v>
      </c>
      <c r="Z1067" s="95">
        <v>0</v>
      </c>
      <c r="AA1067" s="95" t="str">
        <f t="shared" si="112"/>
        <v>CGE</v>
      </c>
    </row>
    <row r="1068" spans="1:27" x14ac:dyDescent="0.2">
      <c r="A1068" s="19">
        <f t="shared" si="108"/>
        <v>1</v>
      </c>
      <c r="B1068" s="95">
        <f t="shared" si="111"/>
        <v>1064</v>
      </c>
      <c r="C1068" s="95" t="s">
        <v>8359</v>
      </c>
      <c r="D1068" s="28" t="s">
        <v>3062</v>
      </c>
      <c r="E1068" s="95" t="s">
        <v>8360</v>
      </c>
      <c r="F1068" s="182">
        <v>1</v>
      </c>
      <c r="G1068" s="95" t="s">
        <v>205</v>
      </c>
      <c r="H1068" s="199">
        <f>VLOOKUP(G1068,BARRAS!$C$5:$E$553,2,0)</f>
        <v>2089996680232</v>
      </c>
      <c r="I1068" s="95">
        <v>0</v>
      </c>
      <c r="J1068" s="204">
        <v>0</v>
      </c>
      <c r="K1068" s="95">
        <v>0</v>
      </c>
      <c r="L1068" s="95" t="s">
        <v>747</v>
      </c>
      <c r="M1068" s="95" t="s">
        <v>747</v>
      </c>
      <c r="N1068" s="95" t="s">
        <v>3062</v>
      </c>
      <c r="O1068" s="95" t="s">
        <v>9972</v>
      </c>
      <c r="P1068" s="95"/>
      <c r="Q1068" s="95" t="str">
        <f t="shared" si="113"/>
        <v/>
      </c>
      <c r="R1068" s="95" t="str">
        <f>IF(L1068="R",VLOOKUP(G1068,BARRAS!$C$5:$E$233,3,0),IF(L1068="L",VLOOKUP(G1068,BARRAS!$C$5:$E$233,3,0),""))</f>
        <v/>
      </c>
      <c r="S1068" s="95">
        <f t="shared" si="109"/>
        <v>1</v>
      </c>
      <c r="T1068" s="95"/>
      <c r="U1068" s="95" t="str">
        <f t="shared" si="110"/>
        <v>PMGD</v>
      </c>
      <c r="V1068" s="95">
        <v>0</v>
      </c>
      <c r="W1068" s="95"/>
      <c r="X1068" s="95"/>
      <c r="Y1068" s="95" t="str">
        <f t="shared" si="114"/>
        <v>No</v>
      </c>
      <c r="Z1068" s="95">
        <v>0</v>
      </c>
      <c r="AA1068" s="95" t="str">
        <f t="shared" si="112"/>
        <v>CGE</v>
      </c>
    </row>
    <row r="1069" spans="1:27" x14ac:dyDescent="0.2">
      <c r="A1069" s="19">
        <f t="shared" si="108"/>
        <v>1</v>
      </c>
      <c r="B1069" s="95">
        <f t="shared" si="111"/>
        <v>1065</v>
      </c>
      <c r="C1069" s="28" t="s">
        <v>14441</v>
      </c>
      <c r="D1069" s="28" t="s">
        <v>14443</v>
      </c>
      <c r="E1069" s="28" t="s">
        <v>14444</v>
      </c>
      <c r="F1069" s="182">
        <v>1</v>
      </c>
      <c r="G1069" s="95" t="s">
        <v>205</v>
      </c>
      <c r="H1069" s="199">
        <f>VLOOKUP(G1069,BARRAS!$C$5:$E$553,2,0)</f>
        <v>2089996680232</v>
      </c>
      <c r="I1069" s="95">
        <v>0</v>
      </c>
      <c r="J1069" s="204">
        <v>0</v>
      </c>
      <c r="K1069" s="95">
        <v>0</v>
      </c>
      <c r="L1069" s="95" t="s">
        <v>747</v>
      </c>
      <c r="M1069" s="95" t="s">
        <v>747</v>
      </c>
      <c r="N1069" s="28" t="s">
        <v>14443</v>
      </c>
      <c r="O1069" s="95" t="s">
        <v>9972</v>
      </c>
      <c r="P1069" s="95"/>
      <c r="Q1069" s="95"/>
      <c r="R1069" s="95"/>
      <c r="S1069" s="95">
        <f t="shared" si="109"/>
        <v>1</v>
      </c>
      <c r="T1069" s="95"/>
      <c r="U1069" s="95" t="str">
        <f t="shared" si="110"/>
        <v>PMGD</v>
      </c>
      <c r="V1069" s="95"/>
      <c r="W1069" s="95"/>
      <c r="X1069" s="95"/>
      <c r="Y1069" s="95"/>
      <c r="Z1069" s="95"/>
      <c r="AA1069" s="95" t="str">
        <f t="shared" si="112"/>
        <v>CGE</v>
      </c>
    </row>
    <row r="1070" spans="1:27" x14ac:dyDescent="0.2">
      <c r="A1070" s="19">
        <f t="shared" si="108"/>
        <v>1</v>
      </c>
      <c r="B1070" s="95">
        <f t="shared" si="111"/>
        <v>1066</v>
      </c>
      <c r="C1070" s="28" t="s">
        <v>14442</v>
      </c>
      <c r="D1070" s="28" t="s">
        <v>14443</v>
      </c>
      <c r="E1070" s="28" t="s">
        <v>14445</v>
      </c>
      <c r="F1070" s="182">
        <v>1</v>
      </c>
      <c r="G1070" s="95" t="s">
        <v>205</v>
      </c>
      <c r="H1070" s="199">
        <f>VLOOKUP(G1070,BARRAS!$C$5:$E$553,2,0)</f>
        <v>2089996680232</v>
      </c>
      <c r="I1070" s="95">
        <v>0</v>
      </c>
      <c r="J1070" s="204">
        <v>0</v>
      </c>
      <c r="K1070" s="95">
        <v>0</v>
      </c>
      <c r="L1070" s="95" t="s">
        <v>747</v>
      </c>
      <c r="M1070" s="95" t="s">
        <v>747</v>
      </c>
      <c r="N1070" s="28" t="s">
        <v>14443</v>
      </c>
      <c r="O1070" s="95" t="s">
        <v>9972</v>
      </c>
      <c r="P1070" s="95"/>
      <c r="Q1070" s="95"/>
      <c r="R1070" s="95"/>
      <c r="S1070" s="95">
        <f t="shared" si="109"/>
        <v>1</v>
      </c>
      <c r="T1070" s="95" t="s">
        <v>14445</v>
      </c>
      <c r="U1070" s="95" t="str">
        <f t="shared" si="110"/>
        <v>PMGD</v>
      </c>
      <c r="V1070" s="95"/>
      <c r="W1070" s="95"/>
      <c r="X1070" s="95"/>
      <c r="Y1070" s="95"/>
      <c r="Z1070" s="95"/>
      <c r="AA1070" s="95" t="str">
        <f t="shared" si="112"/>
        <v>CGE</v>
      </c>
    </row>
    <row r="1071" spans="1:27" x14ac:dyDescent="0.2">
      <c r="A1071" s="19">
        <f t="shared" si="108"/>
        <v>1</v>
      </c>
      <c r="B1071" s="95">
        <f t="shared" si="111"/>
        <v>1067</v>
      </c>
      <c r="C1071" s="95" t="s">
        <v>7858</v>
      </c>
      <c r="D1071" s="28" t="s">
        <v>8970</v>
      </c>
      <c r="E1071" s="95" t="s">
        <v>1870</v>
      </c>
      <c r="F1071" s="182">
        <v>1</v>
      </c>
      <c r="G1071" s="95" t="s">
        <v>205</v>
      </c>
      <c r="H1071" s="199">
        <f>VLOOKUP(G1071,BARRAS!$C$5:$E$553,2,0)</f>
        <v>2089996680232</v>
      </c>
      <c r="I1071" s="95">
        <v>0</v>
      </c>
      <c r="J1071" s="204">
        <v>1</v>
      </c>
      <c r="K1071" s="95">
        <v>0</v>
      </c>
      <c r="L1071" s="95" t="s">
        <v>489</v>
      </c>
      <c r="M1071" s="95" t="s">
        <v>489</v>
      </c>
      <c r="N1071" s="95" t="s">
        <v>9178</v>
      </c>
      <c r="O1071" s="95"/>
      <c r="P1071" s="95" t="s">
        <v>9972</v>
      </c>
      <c r="Q1071" s="95" t="str">
        <f t="shared" si="113"/>
        <v>R</v>
      </c>
      <c r="R1071" s="95" t="str">
        <f>IF(L1071="R",VLOOKUP(G1071,BARRAS!$C$5:$E$233,3,0),IF(L1071="L",VLOOKUP(G1071,BARRAS!$C$5:$E$233,3,0),""))</f>
        <v/>
      </c>
      <c r="S1071" s="95">
        <f t="shared" si="109"/>
        <v>0</v>
      </c>
      <c r="T1071" s="95"/>
      <c r="U1071" s="95" t="str">
        <f t="shared" si="110"/>
        <v/>
      </c>
      <c r="V1071" s="95">
        <v>0</v>
      </c>
      <c r="W1071" s="95"/>
      <c r="X1071" s="95"/>
      <c r="Y1071" s="95" t="str">
        <f t="shared" si="114"/>
        <v>Sí</v>
      </c>
      <c r="Z1071" s="95">
        <v>0</v>
      </c>
      <c r="AA1071" s="95" t="str">
        <f t="shared" si="112"/>
        <v>CGE</v>
      </c>
    </row>
    <row r="1072" spans="1:27" x14ac:dyDescent="0.2">
      <c r="A1072" s="19">
        <f t="shared" si="108"/>
        <v>1</v>
      </c>
      <c r="B1072" s="95">
        <f t="shared" si="111"/>
        <v>1068</v>
      </c>
      <c r="C1072" s="95" t="s">
        <v>7859</v>
      </c>
      <c r="D1072" s="28" t="s">
        <v>8971</v>
      </c>
      <c r="E1072" s="95" t="s">
        <v>1870</v>
      </c>
      <c r="F1072" s="182">
        <v>1</v>
      </c>
      <c r="G1072" s="95" t="s">
        <v>205</v>
      </c>
      <c r="H1072" s="199">
        <f>VLOOKUP(G1072,BARRAS!$C$5:$E$553,2,0)</f>
        <v>2089996680232</v>
      </c>
      <c r="I1072" s="95">
        <v>0</v>
      </c>
      <c r="J1072" s="204">
        <v>1</v>
      </c>
      <c r="K1072" s="95">
        <v>0</v>
      </c>
      <c r="L1072" s="95" t="s">
        <v>489</v>
      </c>
      <c r="M1072" s="95" t="s">
        <v>489</v>
      </c>
      <c r="N1072" s="95" t="s">
        <v>9178</v>
      </c>
      <c r="O1072" s="95"/>
      <c r="P1072" s="95" t="s">
        <v>9972</v>
      </c>
      <c r="Q1072" s="95" t="str">
        <f t="shared" si="113"/>
        <v>R</v>
      </c>
      <c r="R1072" s="95" t="str">
        <f>IF(L1072="R",VLOOKUP(G1072,BARRAS!$C$5:$E$233,3,0),IF(L1072="L",VLOOKUP(G1072,BARRAS!$C$5:$E$233,3,0),""))</f>
        <v/>
      </c>
      <c r="S1072" s="95">
        <f t="shared" si="109"/>
        <v>0</v>
      </c>
      <c r="T1072" s="95"/>
      <c r="U1072" s="95" t="str">
        <f t="shared" si="110"/>
        <v/>
      </c>
      <c r="V1072" s="95">
        <v>0</v>
      </c>
      <c r="W1072" s="95"/>
      <c r="X1072" s="95"/>
      <c r="Y1072" s="95" t="str">
        <f t="shared" si="114"/>
        <v>Sí</v>
      </c>
      <c r="Z1072" s="95">
        <v>0</v>
      </c>
      <c r="AA1072" s="95" t="str">
        <f t="shared" si="112"/>
        <v>CGE</v>
      </c>
    </row>
    <row r="1073" spans="1:27" x14ac:dyDescent="0.2">
      <c r="A1073" s="19">
        <f t="shared" si="108"/>
        <v>1</v>
      </c>
      <c r="B1073" s="95">
        <f t="shared" si="111"/>
        <v>1069</v>
      </c>
      <c r="C1073" s="95" t="s">
        <v>7860</v>
      </c>
      <c r="D1073" s="28" t="s">
        <v>8972</v>
      </c>
      <c r="E1073" s="95" t="s">
        <v>1870</v>
      </c>
      <c r="F1073" s="182">
        <v>1</v>
      </c>
      <c r="G1073" s="95" t="s">
        <v>205</v>
      </c>
      <c r="H1073" s="199">
        <f>VLOOKUP(G1073,BARRAS!$C$5:$E$553,2,0)</f>
        <v>2089996680232</v>
      </c>
      <c r="I1073" s="95">
        <v>0</v>
      </c>
      <c r="J1073" s="204">
        <v>1</v>
      </c>
      <c r="K1073" s="95">
        <v>0</v>
      </c>
      <c r="L1073" s="95" t="s">
        <v>489</v>
      </c>
      <c r="M1073" s="95" t="s">
        <v>489</v>
      </c>
      <c r="N1073" s="95" t="s">
        <v>9178</v>
      </c>
      <c r="O1073" s="95"/>
      <c r="P1073" s="95" t="s">
        <v>9972</v>
      </c>
      <c r="Q1073" s="95" t="str">
        <f t="shared" si="113"/>
        <v>R</v>
      </c>
      <c r="R1073" s="95" t="str">
        <f>IF(L1073="R",VLOOKUP(G1073,BARRAS!$C$5:$E$233,3,0),IF(L1073="L",VLOOKUP(G1073,BARRAS!$C$5:$E$233,3,0),""))</f>
        <v/>
      </c>
      <c r="S1073" s="95">
        <f t="shared" si="109"/>
        <v>0</v>
      </c>
      <c r="T1073" s="95"/>
      <c r="U1073" s="95" t="str">
        <f t="shared" si="110"/>
        <v/>
      </c>
      <c r="V1073" s="95">
        <v>0</v>
      </c>
      <c r="W1073" s="95"/>
      <c r="X1073" s="95"/>
      <c r="Y1073" s="95" t="str">
        <f t="shared" si="114"/>
        <v>Sí</v>
      </c>
      <c r="Z1073" s="95">
        <v>0</v>
      </c>
      <c r="AA1073" s="95" t="str">
        <f t="shared" si="112"/>
        <v>CGE</v>
      </c>
    </row>
    <row r="1074" spans="1:27" x14ac:dyDescent="0.2">
      <c r="A1074" s="19">
        <f t="shared" si="108"/>
        <v>1</v>
      </c>
      <c r="B1074" s="95">
        <f t="shared" si="111"/>
        <v>1070</v>
      </c>
      <c r="C1074" s="95" t="s">
        <v>8232</v>
      </c>
      <c r="D1074" s="28" t="s">
        <v>8220</v>
      </c>
      <c r="E1074" s="95" t="s">
        <v>775</v>
      </c>
      <c r="F1074" s="182">
        <v>1</v>
      </c>
      <c r="G1074" s="95" t="s">
        <v>205</v>
      </c>
      <c r="H1074" s="199">
        <f>VLOOKUP(G1074,BARRAS!$C$5:$E$553,2,0)</f>
        <v>2089996680232</v>
      </c>
      <c r="I1074" s="95">
        <v>0</v>
      </c>
      <c r="J1074" s="223">
        <v>1</v>
      </c>
      <c r="K1074" s="95">
        <v>0</v>
      </c>
      <c r="L1074" s="95" t="s">
        <v>489</v>
      </c>
      <c r="M1074" s="95" t="s">
        <v>489</v>
      </c>
      <c r="N1074" s="95" t="s">
        <v>9178</v>
      </c>
      <c r="O1074" s="95"/>
      <c r="P1074" s="95" t="s">
        <v>775</v>
      </c>
      <c r="Q1074" s="95" t="str">
        <f t="shared" si="113"/>
        <v>R</v>
      </c>
      <c r="R1074" s="95" t="str">
        <f>IF(L1074="R",VLOOKUP(G1074,BARRAS!$C$5:$E$233,3,0),IF(L1074="L",VLOOKUP(G1074,BARRAS!$C$5:$E$233,3,0),""))</f>
        <v/>
      </c>
      <c r="S1074" s="95">
        <f t="shared" si="109"/>
        <v>0</v>
      </c>
      <c r="T1074" s="95"/>
      <c r="U1074" s="95" t="str">
        <f t="shared" si="110"/>
        <v/>
      </c>
      <c r="V1074" s="95">
        <v>0</v>
      </c>
      <c r="W1074" s="95"/>
      <c r="X1074" s="95"/>
      <c r="Y1074" s="95" t="str">
        <f t="shared" si="114"/>
        <v>Sí</v>
      </c>
      <c r="Z1074" s="95">
        <v>0</v>
      </c>
      <c r="AA1074" s="95" t="str">
        <f t="shared" si="112"/>
        <v>COOPELAN</v>
      </c>
    </row>
    <row r="1075" spans="1:27" x14ac:dyDescent="0.2">
      <c r="A1075" s="19">
        <f t="shared" si="108"/>
        <v>1</v>
      </c>
      <c r="B1075" s="95">
        <f t="shared" si="111"/>
        <v>1071</v>
      </c>
      <c r="C1075" s="95" t="s">
        <v>8233</v>
      </c>
      <c r="D1075" s="28" t="s">
        <v>8221</v>
      </c>
      <c r="E1075" s="95" t="s">
        <v>775</v>
      </c>
      <c r="F1075" s="182">
        <v>1</v>
      </c>
      <c r="G1075" s="95" t="s">
        <v>205</v>
      </c>
      <c r="H1075" s="199">
        <f>VLOOKUP(G1075,BARRAS!$C$5:$E$553,2,0)</f>
        <v>2089996680232</v>
      </c>
      <c r="I1075" s="95">
        <v>0</v>
      </c>
      <c r="J1075" s="223">
        <v>1</v>
      </c>
      <c r="K1075" s="95">
        <v>0</v>
      </c>
      <c r="L1075" s="95" t="s">
        <v>489</v>
      </c>
      <c r="M1075" s="95" t="s">
        <v>489</v>
      </c>
      <c r="N1075" s="95" t="s">
        <v>9178</v>
      </c>
      <c r="O1075" s="95"/>
      <c r="P1075" s="95" t="s">
        <v>775</v>
      </c>
      <c r="Q1075" s="95" t="str">
        <f t="shared" si="113"/>
        <v>R</v>
      </c>
      <c r="R1075" s="95" t="str">
        <f>IF(L1075="R",VLOOKUP(G1075,BARRAS!$C$5:$E$233,3,0),IF(L1075="L",VLOOKUP(G1075,BARRAS!$C$5:$E$233,3,0),""))</f>
        <v/>
      </c>
      <c r="S1075" s="95">
        <f t="shared" si="109"/>
        <v>0</v>
      </c>
      <c r="T1075" s="95"/>
      <c r="U1075" s="95" t="str">
        <f t="shared" si="110"/>
        <v/>
      </c>
      <c r="V1075" s="95">
        <v>0</v>
      </c>
      <c r="W1075" s="95"/>
      <c r="X1075" s="95"/>
      <c r="Y1075" s="95" t="str">
        <f t="shared" si="114"/>
        <v>Sí</v>
      </c>
      <c r="Z1075" s="95">
        <v>0</v>
      </c>
      <c r="AA1075" s="95" t="str">
        <f t="shared" si="112"/>
        <v>COOPELAN</v>
      </c>
    </row>
    <row r="1076" spans="1:27" x14ac:dyDescent="0.2">
      <c r="A1076" s="19">
        <f t="shared" si="108"/>
        <v>1</v>
      </c>
      <c r="B1076" s="95">
        <f t="shared" si="111"/>
        <v>1072</v>
      </c>
      <c r="C1076" s="95" t="s">
        <v>8234</v>
      </c>
      <c r="D1076" s="28" t="s">
        <v>8222</v>
      </c>
      <c r="E1076" s="95" t="s">
        <v>775</v>
      </c>
      <c r="F1076" s="182">
        <v>1</v>
      </c>
      <c r="G1076" s="95" t="s">
        <v>205</v>
      </c>
      <c r="H1076" s="199">
        <f>VLOOKUP(G1076,BARRAS!$C$5:$E$553,2,0)</f>
        <v>2089996680232</v>
      </c>
      <c r="I1076" s="95">
        <v>0</v>
      </c>
      <c r="J1076" s="223">
        <v>1</v>
      </c>
      <c r="K1076" s="95">
        <v>0</v>
      </c>
      <c r="L1076" s="95" t="s">
        <v>489</v>
      </c>
      <c r="M1076" s="95" t="s">
        <v>489</v>
      </c>
      <c r="N1076" s="95" t="s">
        <v>9178</v>
      </c>
      <c r="O1076" s="95"/>
      <c r="P1076" s="95" t="s">
        <v>775</v>
      </c>
      <c r="Q1076" s="95" t="str">
        <f t="shared" si="113"/>
        <v>R</v>
      </c>
      <c r="R1076" s="95" t="str">
        <f>IF(L1076="R",VLOOKUP(G1076,BARRAS!$C$5:$E$233,3,0),IF(L1076="L",VLOOKUP(G1076,BARRAS!$C$5:$E$233,3,0),""))</f>
        <v/>
      </c>
      <c r="S1076" s="95">
        <f t="shared" si="109"/>
        <v>0</v>
      </c>
      <c r="T1076" s="95"/>
      <c r="U1076" s="95" t="str">
        <f t="shared" si="110"/>
        <v/>
      </c>
      <c r="V1076" s="95">
        <v>0</v>
      </c>
      <c r="W1076" s="95"/>
      <c r="X1076" s="95"/>
      <c r="Y1076" s="95" t="str">
        <f t="shared" si="114"/>
        <v>Sí</v>
      </c>
      <c r="Z1076" s="95">
        <v>0</v>
      </c>
      <c r="AA1076" s="95" t="str">
        <f t="shared" si="112"/>
        <v>COOPELAN</v>
      </c>
    </row>
    <row r="1077" spans="1:27" x14ac:dyDescent="0.2">
      <c r="A1077" s="19">
        <f t="shared" si="108"/>
        <v>1</v>
      </c>
      <c r="B1077" s="95">
        <f t="shared" si="111"/>
        <v>1073</v>
      </c>
      <c r="C1077" s="194" t="s">
        <v>12205</v>
      </c>
      <c r="D1077" s="213" t="s">
        <v>1304</v>
      </c>
      <c r="E1077" s="194" t="s">
        <v>1635</v>
      </c>
      <c r="F1077" s="182">
        <v>1</v>
      </c>
      <c r="G1077" s="95" t="s">
        <v>205</v>
      </c>
      <c r="H1077" s="199">
        <f>VLOOKUP(G1077,BARRAS!$C$5:$E$553,2,0)</f>
        <v>2089996680232</v>
      </c>
      <c r="I1077" s="95">
        <v>0</v>
      </c>
      <c r="J1077" s="204">
        <v>0</v>
      </c>
      <c r="K1077" s="95">
        <v>0</v>
      </c>
      <c r="L1077" s="95" t="s">
        <v>492</v>
      </c>
      <c r="M1077" s="95" t="s">
        <v>492</v>
      </c>
      <c r="N1077" s="95" t="s">
        <v>12352</v>
      </c>
      <c r="O1077" s="95"/>
      <c r="P1077" s="95"/>
      <c r="Q1077" s="95"/>
      <c r="R1077" s="95" t="str">
        <f>IF(L1077="R",VLOOKUP(G1077,BARRAS!$C$5:$E$233,3,0),IF(L1077="L",VLOOKUP(G1077,BARRAS!$C$5:$E$233,3,0),""))</f>
        <v/>
      </c>
      <c r="S1077" s="95">
        <f t="shared" si="109"/>
        <v>0</v>
      </c>
      <c r="T1077" s="95"/>
      <c r="U1077" s="95" t="str">
        <f t="shared" si="110"/>
        <v/>
      </c>
      <c r="V1077" s="95"/>
      <c r="W1077" s="95"/>
      <c r="X1077" s="95"/>
      <c r="Y1077" s="95"/>
      <c r="Z1077" s="95"/>
      <c r="AA1077" s="95">
        <f t="shared" si="112"/>
        <v>0</v>
      </c>
    </row>
    <row r="1078" spans="1:27" x14ac:dyDescent="0.2">
      <c r="A1078" s="19">
        <f t="shared" si="108"/>
        <v>1</v>
      </c>
      <c r="B1078" s="95">
        <f t="shared" si="111"/>
        <v>1074</v>
      </c>
      <c r="C1078" s="95" t="s">
        <v>11000</v>
      </c>
      <c r="D1078" s="28" t="s">
        <v>10867</v>
      </c>
      <c r="E1078" s="95" t="s">
        <v>10868</v>
      </c>
      <c r="F1078" s="182">
        <v>1</v>
      </c>
      <c r="G1078" s="95" t="s">
        <v>207</v>
      </c>
      <c r="H1078" s="199">
        <f>VLOOKUP(G1078,BARRAS!$C$5:$E$553,2,0)</f>
        <v>2069996630152</v>
      </c>
      <c r="I1078" s="95">
        <v>0</v>
      </c>
      <c r="J1078" s="204">
        <v>0</v>
      </c>
      <c r="K1078" s="95">
        <v>0</v>
      </c>
      <c r="L1078" s="95" t="s">
        <v>8423</v>
      </c>
      <c r="M1078" s="95" t="s">
        <v>8423</v>
      </c>
      <c r="N1078" s="95" t="s">
        <v>10867</v>
      </c>
      <c r="O1078" s="95" t="s">
        <v>9972</v>
      </c>
      <c r="P1078" s="95"/>
      <c r="Q1078" s="95" t="s">
        <v>509</v>
      </c>
      <c r="R1078" s="95" t="str">
        <f>IF(L1078="R",VLOOKUP(G1078,BARRAS!$C$5:$E$233,3,0),IF(L1078="L",VLOOKUP(G1078,BARRAS!$C$5:$E$233,3,0),""))</f>
        <v/>
      </c>
      <c r="S1078" s="95">
        <f t="shared" si="109"/>
        <v>0</v>
      </c>
      <c r="T1078" s="95"/>
      <c r="U1078" s="95" t="str">
        <f t="shared" si="110"/>
        <v/>
      </c>
      <c r="V1078" s="95" t="s">
        <v>1869</v>
      </c>
      <c r="W1078" s="95"/>
      <c r="X1078" s="95">
        <v>0</v>
      </c>
      <c r="Y1078" s="95">
        <v>0</v>
      </c>
      <c r="Z1078" s="95"/>
      <c r="AA1078" s="95" t="str">
        <f t="shared" si="112"/>
        <v>CGE</v>
      </c>
    </row>
    <row r="1079" spans="1:27" x14ac:dyDescent="0.2">
      <c r="A1079" s="19">
        <f t="shared" si="108"/>
        <v>1</v>
      </c>
      <c r="B1079" s="95">
        <f t="shared" si="111"/>
        <v>1075</v>
      </c>
      <c r="C1079" s="95" t="s">
        <v>11003</v>
      </c>
      <c r="D1079" s="28" t="s">
        <v>14180</v>
      </c>
      <c r="E1079" s="95" t="s">
        <v>11004</v>
      </c>
      <c r="F1079" s="182">
        <v>1</v>
      </c>
      <c r="G1079" s="95" t="s">
        <v>207</v>
      </c>
      <c r="H1079" s="199">
        <f>VLOOKUP(G1079,BARRAS!$C$5:$E$553,2,0)</f>
        <v>2069996630152</v>
      </c>
      <c r="I1079" s="95">
        <v>0</v>
      </c>
      <c r="J1079" s="204">
        <v>0</v>
      </c>
      <c r="K1079" s="95">
        <v>0</v>
      </c>
      <c r="L1079" s="95" t="s">
        <v>747</v>
      </c>
      <c r="M1079" s="95" t="s">
        <v>747</v>
      </c>
      <c r="N1079" s="95" t="s">
        <v>14180</v>
      </c>
      <c r="O1079" s="95" t="s">
        <v>9972</v>
      </c>
      <c r="P1079" s="95"/>
      <c r="Q1079" s="95"/>
      <c r="R1079" s="95" t="str">
        <f>IF(L1079="R",VLOOKUP(G1079,BARRAS!$C$5:$E$233,3,0),IF(L1079="L",VLOOKUP(G1079,BARRAS!$C$5:$E$233,3,0),""))</f>
        <v/>
      </c>
      <c r="S1079" s="95">
        <f t="shared" si="109"/>
        <v>1</v>
      </c>
      <c r="T1079" s="95"/>
      <c r="U1079" s="95" t="str">
        <f t="shared" si="110"/>
        <v>PMGD</v>
      </c>
      <c r="V1079" s="95">
        <v>0</v>
      </c>
      <c r="W1079" s="95">
        <v>1</v>
      </c>
      <c r="X1079" s="95">
        <v>0</v>
      </c>
      <c r="Y1079" s="95">
        <v>0</v>
      </c>
      <c r="Z1079" s="95"/>
      <c r="AA1079" s="95" t="str">
        <f t="shared" si="112"/>
        <v>CGE</v>
      </c>
    </row>
    <row r="1080" spans="1:27" x14ac:dyDescent="0.2">
      <c r="A1080" s="19">
        <f t="shared" si="108"/>
        <v>1</v>
      </c>
      <c r="B1080" s="95">
        <f t="shared" si="111"/>
        <v>1076</v>
      </c>
      <c r="C1080" s="95" t="s">
        <v>11001</v>
      </c>
      <c r="D1080" s="28" t="s">
        <v>14180</v>
      </c>
      <c r="E1080" s="95" t="s">
        <v>11002</v>
      </c>
      <c r="F1080" s="182">
        <v>1</v>
      </c>
      <c r="G1080" s="95" t="s">
        <v>207</v>
      </c>
      <c r="H1080" s="199">
        <f>VLOOKUP(G1080,BARRAS!$C$5:$E$553,2,0)</f>
        <v>2069996630152</v>
      </c>
      <c r="I1080" s="95">
        <v>0</v>
      </c>
      <c r="J1080" s="204">
        <v>0</v>
      </c>
      <c r="K1080" s="95">
        <v>0</v>
      </c>
      <c r="L1080" s="95" t="s">
        <v>747</v>
      </c>
      <c r="M1080" s="95" t="s">
        <v>747</v>
      </c>
      <c r="N1080" s="95" t="s">
        <v>14180</v>
      </c>
      <c r="O1080" s="95" t="s">
        <v>9972</v>
      </c>
      <c r="P1080" s="95"/>
      <c r="Q1080" s="95" t="s">
        <v>509</v>
      </c>
      <c r="R1080" s="95" t="str">
        <f>IF(L1080="R",VLOOKUP(G1080,BARRAS!$C$5:$E$233,3,0),IF(L1080="L",VLOOKUP(G1080,BARRAS!$C$5:$E$233,3,0),""))</f>
        <v/>
      </c>
      <c r="S1080" s="95">
        <f t="shared" si="109"/>
        <v>1</v>
      </c>
      <c r="T1080" s="95" t="s">
        <v>11002</v>
      </c>
      <c r="U1080" s="95" t="str">
        <f t="shared" si="110"/>
        <v>PMGD</v>
      </c>
      <c r="V1080" s="95">
        <v>0</v>
      </c>
      <c r="W1080" s="95"/>
      <c r="X1080" s="95">
        <v>0</v>
      </c>
      <c r="Y1080" s="95">
        <v>0</v>
      </c>
      <c r="Z1080" s="95"/>
      <c r="AA1080" s="95" t="str">
        <f t="shared" si="112"/>
        <v>CGE</v>
      </c>
    </row>
    <row r="1081" spans="1:27" x14ac:dyDescent="0.2">
      <c r="A1081" s="19">
        <f t="shared" si="108"/>
        <v>1</v>
      </c>
      <c r="B1081" s="95">
        <f t="shared" si="111"/>
        <v>1077</v>
      </c>
      <c r="C1081" s="95" t="s">
        <v>11361</v>
      </c>
      <c r="D1081" s="28" t="s">
        <v>11359</v>
      </c>
      <c r="E1081" s="95" t="s">
        <v>11362</v>
      </c>
      <c r="F1081" s="182">
        <v>1</v>
      </c>
      <c r="G1081" s="95" t="s">
        <v>207</v>
      </c>
      <c r="H1081" s="199">
        <f>VLOOKUP(G1081,BARRAS!$C$5:$E$553,2,0)</f>
        <v>2069996630152</v>
      </c>
      <c r="I1081" s="95">
        <v>0</v>
      </c>
      <c r="J1081" s="204">
        <v>0</v>
      </c>
      <c r="K1081" s="95">
        <v>0</v>
      </c>
      <c r="L1081" s="95" t="s">
        <v>747</v>
      </c>
      <c r="M1081" s="95" t="s">
        <v>747</v>
      </c>
      <c r="N1081" s="95" t="s">
        <v>11359</v>
      </c>
      <c r="O1081" s="95" t="s">
        <v>9972</v>
      </c>
      <c r="P1081" s="95"/>
      <c r="Q1081" s="95" t="s">
        <v>509</v>
      </c>
      <c r="R1081" s="95" t="str">
        <f>IF(L1081="R",VLOOKUP(G1081,BARRAS!$C$5:$E$233,3,0),IF(L1081="L",VLOOKUP(G1081,BARRAS!$C$5:$E$233,3,0),""))</f>
        <v/>
      </c>
      <c r="S1081" s="95">
        <f t="shared" si="109"/>
        <v>1</v>
      </c>
      <c r="T1081" s="95"/>
      <c r="U1081" s="95" t="str">
        <f t="shared" si="110"/>
        <v>PMGD</v>
      </c>
      <c r="V1081" s="95"/>
      <c r="W1081" s="95">
        <v>0</v>
      </c>
      <c r="X1081" s="95">
        <v>0</v>
      </c>
      <c r="Y1081" s="95">
        <v>0</v>
      </c>
      <c r="Z1081" s="95"/>
      <c r="AA1081" s="95" t="str">
        <f t="shared" si="112"/>
        <v>CGE</v>
      </c>
    </row>
    <row r="1082" spans="1:27" x14ac:dyDescent="0.2">
      <c r="A1082" s="19">
        <f t="shared" si="108"/>
        <v>1</v>
      </c>
      <c r="B1082" s="95">
        <f t="shared" si="111"/>
        <v>1078</v>
      </c>
      <c r="C1082" s="95" t="s">
        <v>11358</v>
      </c>
      <c r="D1082" s="28" t="s">
        <v>11359</v>
      </c>
      <c r="E1082" s="95" t="s">
        <v>11360</v>
      </c>
      <c r="F1082" s="182">
        <v>1</v>
      </c>
      <c r="G1082" s="95" t="s">
        <v>207</v>
      </c>
      <c r="H1082" s="199">
        <f>VLOOKUP(G1082,BARRAS!$C$5:$E$553,2,0)</f>
        <v>2069996630152</v>
      </c>
      <c r="I1082" s="95">
        <v>0</v>
      </c>
      <c r="J1082" s="204">
        <v>0</v>
      </c>
      <c r="K1082" s="95">
        <v>0</v>
      </c>
      <c r="L1082" s="95" t="s">
        <v>747</v>
      </c>
      <c r="M1082" s="95" t="s">
        <v>747</v>
      </c>
      <c r="N1082" s="95" t="s">
        <v>11359</v>
      </c>
      <c r="O1082" s="95" t="s">
        <v>9972</v>
      </c>
      <c r="P1082" s="95"/>
      <c r="Q1082" s="95" t="s">
        <v>509</v>
      </c>
      <c r="R1082" s="95" t="str">
        <f>IF(L1082="R",VLOOKUP(G1082,BARRAS!$C$5:$E$233,3,0),IF(L1082="L",VLOOKUP(G1082,BARRAS!$C$5:$E$233,3,0),""))</f>
        <v/>
      </c>
      <c r="S1082" s="95">
        <f t="shared" si="109"/>
        <v>1</v>
      </c>
      <c r="T1082" s="95" t="s">
        <v>11360</v>
      </c>
      <c r="U1082" s="95" t="str">
        <f t="shared" si="110"/>
        <v>PMGD</v>
      </c>
      <c r="V1082" s="95"/>
      <c r="W1082" s="95"/>
      <c r="X1082" s="95">
        <v>0</v>
      </c>
      <c r="Y1082" s="95">
        <v>0</v>
      </c>
      <c r="Z1082" s="95"/>
      <c r="AA1082" s="95" t="str">
        <f t="shared" si="112"/>
        <v>CGE</v>
      </c>
    </row>
    <row r="1083" spans="1:27" x14ac:dyDescent="0.2">
      <c r="A1083" s="19">
        <f t="shared" si="108"/>
        <v>1</v>
      </c>
      <c r="B1083" s="95">
        <f t="shared" si="111"/>
        <v>1079</v>
      </c>
      <c r="C1083" s="95" t="s">
        <v>12028</v>
      </c>
      <c r="D1083" s="28" t="s">
        <v>12029</v>
      </c>
      <c r="E1083" s="95" t="s">
        <v>12031</v>
      </c>
      <c r="F1083" s="182">
        <v>1</v>
      </c>
      <c r="G1083" s="95" t="s">
        <v>207</v>
      </c>
      <c r="H1083" s="199">
        <f>VLOOKUP(G1083,BARRAS!$C$5:$E$553,2,0)</f>
        <v>2069996630152</v>
      </c>
      <c r="I1083" s="95">
        <v>0</v>
      </c>
      <c r="J1083" s="204">
        <v>0</v>
      </c>
      <c r="K1083" s="95">
        <v>0</v>
      </c>
      <c r="L1083" s="95" t="s">
        <v>747</v>
      </c>
      <c r="M1083" s="95" t="s">
        <v>747</v>
      </c>
      <c r="N1083" s="95" t="s">
        <v>12029</v>
      </c>
      <c r="O1083" s="95" t="s">
        <v>9972</v>
      </c>
      <c r="P1083" s="95"/>
      <c r="Q1083" s="95" t="s">
        <v>509</v>
      </c>
      <c r="R1083" s="95" t="str">
        <f>IF(L1083="R",VLOOKUP(G1083,BARRAS!$C$5:$E$233,3,0),IF(L1083="L",VLOOKUP(G1083,BARRAS!$C$5:$E$233,3,0),""))</f>
        <v/>
      </c>
      <c r="S1083" s="95">
        <f t="shared" si="109"/>
        <v>1</v>
      </c>
      <c r="T1083" s="95"/>
      <c r="U1083" s="95" t="str">
        <f t="shared" si="110"/>
        <v>PMGD</v>
      </c>
      <c r="V1083" s="95"/>
      <c r="W1083" s="95">
        <v>1</v>
      </c>
      <c r="X1083" s="95"/>
      <c r="Y1083" s="95"/>
      <c r="Z1083" s="95"/>
      <c r="AA1083" s="95" t="str">
        <f t="shared" si="112"/>
        <v>CGE</v>
      </c>
    </row>
    <row r="1084" spans="1:27" x14ac:dyDescent="0.2">
      <c r="A1084" s="19">
        <f t="shared" si="108"/>
        <v>1</v>
      </c>
      <c r="B1084" s="95">
        <f t="shared" si="111"/>
        <v>1080</v>
      </c>
      <c r="C1084" s="95" t="s">
        <v>12027</v>
      </c>
      <c r="D1084" s="28" t="s">
        <v>12029</v>
      </c>
      <c r="E1084" s="95" t="s">
        <v>12030</v>
      </c>
      <c r="F1084" s="182">
        <v>1</v>
      </c>
      <c r="G1084" s="95" t="s">
        <v>207</v>
      </c>
      <c r="H1084" s="199">
        <f>VLOOKUP(G1084,BARRAS!$C$5:$E$553,2,0)</f>
        <v>2069996630152</v>
      </c>
      <c r="I1084" s="95">
        <v>0</v>
      </c>
      <c r="J1084" s="204">
        <v>0</v>
      </c>
      <c r="K1084" s="95">
        <v>0</v>
      </c>
      <c r="L1084" s="95" t="s">
        <v>747</v>
      </c>
      <c r="M1084" s="95" t="s">
        <v>747</v>
      </c>
      <c r="N1084" s="95" t="s">
        <v>12029</v>
      </c>
      <c r="O1084" s="95" t="s">
        <v>9972</v>
      </c>
      <c r="P1084" s="95"/>
      <c r="Q1084" s="95" t="s">
        <v>509</v>
      </c>
      <c r="R1084" s="95" t="str">
        <f>IF(L1084="R",VLOOKUP(G1084,BARRAS!$C$5:$E$233,3,0),IF(L1084="L",VLOOKUP(G1084,BARRAS!$C$5:$E$233,3,0),""))</f>
        <v/>
      </c>
      <c r="S1084" s="95">
        <f t="shared" si="109"/>
        <v>1</v>
      </c>
      <c r="T1084" s="95" t="s">
        <v>12030</v>
      </c>
      <c r="U1084" s="95" t="str">
        <f t="shared" si="110"/>
        <v>PMGD</v>
      </c>
      <c r="V1084" s="95"/>
      <c r="W1084" s="95"/>
      <c r="X1084" s="95"/>
      <c r="Y1084" s="95"/>
      <c r="Z1084" s="95"/>
      <c r="AA1084" s="95" t="str">
        <f t="shared" si="112"/>
        <v>CGE</v>
      </c>
    </row>
    <row r="1085" spans="1:27" x14ac:dyDescent="0.2">
      <c r="A1085" s="19">
        <f t="shared" si="108"/>
        <v>1</v>
      </c>
      <c r="B1085" s="95">
        <f t="shared" si="111"/>
        <v>1081</v>
      </c>
      <c r="C1085" s="95" t="s">
        <v>11390</v>
      </c>
      <c r="D1085" s="28" t="s">
        <v>11388</v>
      </c>
      <c r="E1085" s="95" t="s">
        <v>11391</v>
      </c>
      <c r="F1085" s="182">
        <v>1</v>
      </c>
      <c r="G1085" s="95" t="s">
        <v>207</v>
      </c>
      <c r="H1085" s="199">
        <f>VLOOKUP(G1085,BARRAS!$C$5:$E$553,2,0)</f>
        <v>2069996630152</v>
      </c>
      <c r="I1085" s="95">
        <v>0</v>
      </c>
      <c r="J1085" s="204">
        <v>0</v>
      </c>
      <c r="K1085" s="95">
        <v>0</v>
      </c>
      <c r="L1085" s="95" t="s">
        <v>747</v>
      </c>
      <c r="M1085" s="95" t="s">
        <v>747</v>
      </c>
      <c r="N1085" s="95" t="s">
        <v>11388</v>
      </c>
      <c r="O1085" s="95" t="s">
        <v>9972</v>
      </c>
      <c r="P1085" s="95"/>
      <c r="Q1085" s="95" t="s">
        <v>509</v>
      </c>
      <c r="R1085" s="95" t="str">
        <f>IF(L1085="R",VLOOKUP(G1085,BARRAS!$C$5:$E$233,3,0),IF(L1085="L",VLOOKUP(G1085,BARRAS!$C$5:$E$233,3,0),""))</f>
        <v/>
      </c>
      <c r="S1085" s="95">
        <f t="shared" si="109"/>
        <v>1</v>
      </c>
      <c r="T1085" s="95"/>
      <c r="U1085" s="95" t="str">
        <f t="shared" si="110"/>
        <v>PMGD</v>
      </c>
      <c r="V1085" s="95"/>
      <c r="W1085" s="95">
        <v>1</v>
      </c>
      <c r="X1085" s="95">
        <v>0</v>
      </c>
      <c r="Y1085" s="95">
        <v>0</v>
      </c>
      <c r="Z1085" s="95"/>
      <c r="AA1085" s="95" t="str">
        <f t="shared" si="112"/>
        <v>CGE</v>
      </c>
    </row>
    <row r="1086" spans="1:27" x14ac:dyDescent="0.2">
      <c r="A1086" s="19">
        <f t="shared" si="108"/>
        <v>1</v>
      </c>
      <c r="B1086" s="95">
        <f t="shared" si="111"/>
        <v>1082</v>
      </c>
      <c r="C1086" s="95" t="s">
        <v>11387</v>
      </c>
      <c r="D1086" s="28" t="s">
        <v>11388</v>
      </c>
      <c r="E1086" s="95" t="s">
        <v>11389</v>
      </c>
      <c r="F1086" s="182">
        <v>1</v>
      </c>
      <c r="G1086" s="95" t="s">
        <v>207</v>
      </c>
      <c r="H1086" s="199">
        <f>VLOOKUP(G1086,BARRAS!$C$5:$E$553,2,0)</f>
        <v>2069996630152</v>
      </c>
      <c r="I1086" s="95">
        <v>0</v>
      </c>
      <c r="J1086" s="204">
        <v>0</v>
      </c>
      <c r="K1086" s="95">
        <v>0</v>
      </c>
      <c r="L1086" s="95" t="s">
        <v>747</v>
      </c>
      <c r="M1086" s="95" t="s">
        <v>747</v>
      </c>
      <c r="N1086" s="95" t="s">
        <v>11388</v>
      </c>
      <c r="O1086" s="95" t="s">
        <v>9972</v>
      </c>
      <c r="P1086" s="95"/>
      <c r="Q1086" s="95" t="s">
        <v>509</v>
      </c>
      <c r="R1086" s="95" t="str">
        <f>IF(L1086="R",VLOOKUP(G1086,BARRAS!$C$5:$E$233,3,0),IF(L1086="L",VLOOKUP(G1086,BARRAS!$C$5:$E$233,3,0),""))</f>
        <v/>
      </c>
      <c r="S1086" s="95">
        <f t="shared" si="109"/>
        <v>1</v>
      </c>
      <c r="T1086" s="95" t="s">
        <v>11389</v>
      </c>
      <c r="U1086" s="95" t="str">
        <f t="shared" si="110"/>
        <v>PMGD</v>
      </c>
      <c r="V1086" s="95"/>
      <c r="W1086" s="95"/>
      <c r="X1086" s="95">
        <v>0</v>
      </c>
      <c r="Y1086" s="95">
        <v>0</v>
      </c>
      <c r="Z1086" s="95"/>
      <c r="AA1086" s="95" t="str">
        <f t="shared" si="112"/>
        <v>CGE</v>
      </c>
    </row>
    <row r="1087" spans="1:27" x14ac:dyDescent="0.2">
      <c r="A1087" s="19">
        <f t="shared" si="108"/>
        <v>1</v>
      </c>
      <c r="B1087" s="95">
        <f t="shared" si="111"/>
        <v>1083</v>
      </c>
      <c r="C1087" s="95" t="s">
        <v>10997</v>
      </c>
      <c r="D1087" s="28" t="s">
        <v>8970</v>
      </c>
      <c r="E1087" s="95" t="s">
        <v>1870</v>
      </c>
      <c r="F1087" s="182">
        <v>1</v>
      </c>
      <c r="G1087" s="95" t="s">
        <v>207</v>
      </c>
      <c r="H1087" s="199">
        <f>VLOOKUP(G1087,BARRAS!$C$5:$E$553,2,0)</f>
        <v>2069996630152</v>
      </c>
      <c r="I1087" s="95">
        <v>0</v>
      </c>
      <c r="J1087" s="204">
        <v>1</v>
      </c>
      <c r="K1087" s="95">
        <v>0</v>
      </c>
      <c r="L1087" s="95" t="s">
        <v>489</v>
      </c>
      <c r="M1087" s="95" t="s">
        <v>489</v>
      </c>
      <c r="N1087" s="95" t="s">
        <v>9178</v>
      </c>
      <c r="O1087" s="95"/>
      <c r="P1087" s="95" t="s">
        <v>9972</v>
      </c>
      <c r="Q1087" s="95" t="s">
        <v>489</v>
      </c>
      <c r="R1087" s="95">
        <f>IF(L1087="R",VLOOKUP(G1087,BARRAS!$C$5:$E$233,3,0),IF(L1087="L",VLOOKUP(G1087,BARRAS!$C$5:$E$233,3,0),""))</f>
        <v>0</v>
      </c>
      <c r="S1087" s="95">
        <f t="shared" si="109"/>
        <v>0</v>
      </c>
      <c r="T1087" s="95"/>
      <c r="U1087" s="95" t="str">
        <f t="shared" si="110"/>
        <v/>
      </c>
      <c r="V1087" s="95">
        <v>0</v>
      </c>
      <c r="W1087" s="95"/>
      <c r="X1087" s="95">
        <v>0</v>
      </c>
      <c r="Y1087" s="95">
        <v>0</v>
      </c>
      <c r="Z1087" s="95"/>
      <c r="AA1087" s="95" t="str">
        <f t="shared" si="112"/>
        <v>CGE</v>
      </c>
    </row>
    <row r="1088" spans="1:27" x14ac:dyDescent="0.2">
      <c r="A1088" s="19">
        <f t="shared" si="108"/>
        <v>1</v>
      </c>
      <c r="B1088" s="95">
        <f t="shared" si="111"/>
        <v>1084</v>
      </c>
      <c r="C1088" s="95" t="s">
        <v>10998</v>
      </c>
      <c r="D1088" s="28" t="s">
        <v>8971</v>
      </c>
      <c r="E1088" s="95" t="s">
        <v>1870</v>
      </c>
      <c r="F1088" s="182">
        <v>1</v>
      </c>
      <c r="G1088" s="95" t="s">
        <v>207</v>
      </c>
      <c r="H1088" s="199">
        <f>VLOOKUP(G1088,BARRAS!$C$5:$E$553,2,0)</f>
        <v>2069996630152</v>
      </c>
      <c r="I1088" s="95">
        <v>0</v>
      </c>
      <c r="J1088" s="204">
        <v>1</v>
      </c>
      <c r="K1088" s="95">
        <v>0</v>
      </c>
      <c r="L1088" s="95" t="s">
        <v>489</v>
      </c>
      <c r="M1088" s="95" t="s">
        <v>489</v>
      </c>
      <c r="N1088" s="95" t="s">
        <v>9178</v>
      </c>
      <c r="O1088" s="95"/>
      <c r="P1088" s="95" t="s">
        <v>9972</v>
      </c>
      <c r="Q1088" s="95" t="s">
        <v>489</v>
      </c>
      <c r="R1088" s="95">
        <f>IF(L1088="R",VLOOKUP(G1088,BARRAS!$C$5:$E$233,3,0),IF(L1088="L",VLOOKUP(G1088,BARRAS!$C$5:$E$233,3,0),""))</f>
        <v>0</v>
      </c>
      <c r="S1088" s="95">
        <f t="shared" si="109"/>
        <v>0</v>
      </c>
      <c r="T1088" s="95"/>
      <c r="U1088" s="95" t="str">
        <f t="shared" si="110"/>
        <v/>
      </c>
      <c r="V1088" s="95">
        <v>0</v>
      </c>
      <c r="W1088" s="95"/>
      <c r="X1088" s="95">
        <v>0</v>
      </c>
      <c r="Y1088" s="95">
        <v>0</v>
      </c>
      <c r="Z1088" s="95"/>
      <c r="AA1088" s="95" t="str">
        <f t="shared" si="112"/>
        <v>CGE</v>
      </c>
    </row>
    <row r="1089" spans="1:27" x14ac:dyDescent="0.2">
      <c r="A1089" s="19">
        <f t="shared" si="108"/>
        <v>1</v>
      </c>
      <c r="B1089" s="95">
        <f t="shared" si="111"/>
        <v>1085</v>
      </c>
      <c r="C1089" s="95" t="s">
        <v>10999</v>
      </c>
      <c r="D1089" s="28" t="s">
        <v>8972</v>
      </c>
      <c r="E1089" s="95" t="s">
        <v>1870</v>
      </c>
      <c r="F1089" s="182">
        <v>1</v>
      </c>
      <c r="G1089" s="95" t="s">
        <v>207</v>
      </c>
      <c r="H1089" s="199">
        <f>VLOOKUP(G1089,BARRAS!$C$5:$E$553,2,0)</f>
        <v>2069996630152</v>
      </c>
      <c r="I1089" s="95">
        <v>0</v>
      </c>
      <c r="J1089" s="204">
        <v>1</v>
      </c>
      <c r="K1089" s="95">
        <v>0</v>
      </c>
      <c r="L1089" s="95" t="s">
        <v>489</v>
      </c>
      <c r="M1089" s="95" t="s">
        <v>489</v>
      </c>
      <c r="N1089" s="95" t="s">
        <v>9178</v>
      </c>
      <c r="O1089" s="95"/>
      <c r="P1089" s="95" t="s">
        <v>9972</v>
      </c>
      <c r="Q1089" s="95" t="s">
        <v>489</v>
      </c>
      <c r="R1089" s="95">
        <f>IF(L1089="R",VLOOKUP(G1089,BARRAS!$C$5:$E$233,3,0),IF(L1089="L",VLOOKUP(G1089,BARRAS!$C$5:$E$233,3,0),""))</f>
        <v>0</v>
      </c>
      <c r="S1089" s="95">
        <f t="shared" si="109"/>
        <v>0</v>
      </c>
      <c r="T1089" s="95"/>
      <c r="U1089" s="95" t="str">
        <f t="shared" si="110"/>
        <v/>
      </c>
      <c r="V1089" s="95">
        <v>0</v>
      </c>
      <c r="W1089" s="95"/>
      <c r="X1089" s="95">
        <v>0</v>
      </c>
      <c r="Y1089" s="95">
        <v>0</v>
      </c>
      <c r="Z1089" s="95"/>
      <c r="AA1089" s="95" t="str">
        <f t="shared" si="112"/>
        <v>CGE</v>
      </c>
    </row>
    <row r="1090" spans="1:27" x14ac:dyDescent="0.2">
      <c r="A1090" s="19">
        <f t="shared" si="108"/>
        <v>1</v>
      </c>
      <c r="B1090" s="95">
        <f t="shared" si="111"/>
        <v>1086</v>
      </c>
      <c r="C1090" s="194" t="s">
        <v>11777</v>
      </c>
      <c r="D1090" s="213" t="s">
        <v>1304</v>
      </c>
      <c r="E1090" s="194" t="s">
        <v>1620</v>
      </c>
      <c r="F1090" s="182">
        <v>1</v>
      </c>
      <c r="G1090" s="95" t="s">
        <v>207</v>
      </c>
      <c r="H1090" s="199">
        <f>VLOOKUP(G1090,BARRAS!$C$5:$E$553,2,0)</f>
        <v>2069996630152</v>
      </c>
      <c r="I1090" s="95">
        <v>0</v>
      </c>
      <c r="J1090" s="204">
        <v>0</v>
      </c>
      <c r="K1090" s="95">
        <v>0</v>
      </c>
      <c r="L1090" s="95" t="s">
        <v>492</v>
      </c>
      <c r="M1090" s="95" t="s">
        <v>492</v>
      </c>
      <c r="N1090" s="95" t="s">
        <v>12352</v>
      </c>
      <c r="O1090" s="95"/>
      <c r="P1090" s="95"/>
      <c r="Q1090" s="95"/>
      <c r="R1090" s="95" t="str">
        <f>IF(L1090="R",VLOOKUP(G1090,BARRAS!$C$5:$E$233,3,0),IF(L1090="L",VLOOKUP(G1090,BARRAS!$C$5:$E$233,3,0),""))</f>
        <v/>
      </c>
      <c r="S1090" s="95">
        <f t="shared" si="109"/>
        <v>0</v>
      </c>
      <c r="T1090" s="95"/>
      <c r="U1090" s="95" t="str">
        <f t="shared" si="110"/>
        <v/>
      </c>
      <c r="V1090" s="95"/>
      <c r="W1090" s="95"/>
      <c r="X1090" s="95"/>
      <c r="Y1090" s="95"/>
      <c r="Z1090" s="95"/>
      <c r="AA1090" s="95">
        <f t="shared" si="112"/>
        <v>0</v>
      </c>
    </row>
    <row r="1091" spans="1:27" x14ac:dyDescent="0.2">
      <c r="A1091" s="19">
        <f t="shared" si="108"/>
        <v>1</v>
      </c>
      <c r="B1091" s="95">
        <f t="shared" si="111"/>
        <v>1087</v>
      </c>
      <c r="C1091" s="95" t="s">
        <v>8944</v>
      </c>
      <c r="D1091" s="28" t="s">
        <v>8365</v>
      </c>
      <c r="E1091" s="95" t="s">
        <v>8958</v>
      </c>
      <c r="F1091" s="182">
        <v>1</v>
      </c>
      <c r="G1091" s="95" t="s">
        <v>305</v>
      </c>
      <c r="H1091" s="199">
        <f>VLOOKUP(G1091,BARRAS!$C$5:$E$553,2,0)</f>
        <v>2109996580132</v>
      </c>
      <c r="I1091" s="95">
        <v>0</v>
      </c>
      <c r="J1091" s="204">
        <v>0</v>
      </c>
      <c r="K1091" s="95">
        <v>0</v>
      </c>
      <c r="L1091" s="95" t="s">
        <v>8423</v>
      </c>
      <c r="M1091" s="95" t="s">
        <v>8423</v>
      </c>
      <c r="N1091" s="95" t="s">
        <v>8365</v>
      </c>
      <c r="O1091" s="95" t="s">
        <v>8091</v>
      </c>
      <c r="P1091" s="95"/>
      <c r="Q1091" s="95"/>
      <c r="R1091" s="95" t="str">
        <f>IF(L1091="R",VLOOKUP(G1091,BARRAS!$C$5:$E$233,3,0),IF(L1091="L",VLOOKUP(G1091,BARRAS!$C$5:$E$233,3,0),""))</f>
        <v/>
      </c>
      <c r="S1091" s="95">
        <f t="shared" si="109"/>
        <v>0</v>
      </c>
      <c r="T1091" s="95"/>
      <c r="U1091" s="95" t="str">
        <f t="shared" si="110"/>
        <v/>
      </c>
      <c r="V1091" s="95" t="s">
        <v>8091</v>
      </c>
      <c r="W1091" s="95"/>
      <c r="X1091" s="95"/>
      <c r="Y1091" s="95" t="str">
        <f>+IF(P1091="","No","Sí")</f>
        <v>No</v>
      </c>
      <c r="Z1091" s="95">
        <v>0</v>
      </c>
      <c r="AA1091" s="95" t="str">
        <f t="shared" si="112"/>
        <v>SAESA</v>
      </c>
    </row>
    <row r="1092" spans="1:27" x14ac:dyDescent="0.2">
      <c r="A1092" s="19">
        <f t="shared" si="108"/>
        <v>1</v>
      </c>
      <c r="B1092" s="95">
        <f t="shared" si="111"/>
        <v>1088</v>
      </c>
      <c r="C1092" s="95" t="s">
        <v>9979</v>
      </c>
      <c r="D1092" s="28" t="s">
        <v>8365</v>
      </c>
      <c r="E1092" s="95" t="s">
        <v>9980</v>
      </c>
      <c r="F1092" s="182">
        <v>1</v>
      </c>
      <c r="G1092" s="95" t="s">
        <v>305</v>
      </c>
      <c r="H1092" s="199">
        <f>VLOOKUP(G1092,BARRAS!$C$5:$E$553,2,0)</f>
        <v>2109996580132</v>
      </c>
      <c r="I1092" s="95">
        <v>0</v>
      </c>
      <c r="J1092" s="204">
        <v>0</v>
      </c>
      <c r="K1092" s="95">
        <v>0</v>
      </c>
      <c r="L1092" s="95" t="s">
        <v>8423</v>
      </c>
      <c r="M1092" s="95" t="s">
        <v>8423</v>
      </c>
      <c r="N1092" s="95" t="s">
        <v>8365</v>
      </c>
      <c r="O1092" s="95" t="s">
        <v>8091</v>
      </c>
      <c r="P1092" s="95"/>
      <c r="Q1092" s="95"/>
      <c r="R1092" s="95" t="str">
        <f>IF(L1092="R",VLOOKUP(G1092,BARRAS!$C$5:$E$233,3,0),IF(L1092="L",VLOOKUP(G1092,BARRAS!$C$5:$E$233,3,0),""))</f>
        <v/>
      </c>
      <c r="S1092" s="95">
        <f t="shared" si="109"/>
        <v>0</v>
      </c>
      <c r="T1092" s="95"/>
      <c r="U1092" s="95" t="str">
        <f t="shared" si="110"/>
        <v/>
      </c>
      <c r="V1092" s="95"/>
      <c r="W1092" s="95"/>
      <c r="X1092" s="95"/>
      <c r="Y1092" s="95"/>
      <c r="Z1092" s="95"/>
      <c r="AA1092" s="95" t="str">
        <f t="shared" si="112"/>
        <v>SAESA</v>
      </c>
    </row>
    <row r="1093" spans="1:27" x14ac:dyDescent="0.2">
      <c r="A1093" s="19">
        <f t="shared" ref="A1093:A1156" si="115">+COUNTIF($C:$C,C1093)</f>
        <v>1</v>
      </c>
      <c r="B1093" s="95">
        <f t="shared" si="111"/>
        <v>1089</v>
      </c>
      <c r="C1093" s="95" t="s">
        <v>8396</v>
      </c>
      <c r="D1093" s="28" t="s">
        <v>8365</v>
      </c>
      <c r="E1093" s="95" t="s">
        <v>8395</v>
      </c>
      <c r="F1093" s="182">
        <v>1</v>
      </c>
      <c r="G1093" s="95" t="s">
        <v>305</v>
      </c>
      <c r="H1093" s="199">
        <f>VLOOKUP(G1093,BARRAS!$C$5:$E$553,2,0)</f>
        <v>2109996580132</v>
      </c>
      <c r="I1093" s="95">
        <v>0</v>
      </c>
      <c r="J1093" s="204">
        <v>0</v>
      </c>
      <c r="K1093" s="95">
        <v>0</v>
      </c>
      <c r="L1093" s="95" t="s">
        <v>8423</v>
      </c>
      <c r="M1093" s="95" t="s">
        <v>8423</v>
      </c>
      <c r="N1093" s="95" t="s">
        <v>8365</v>
      </c>
      <c r="O1093" s="95" t="s">
        <v>8091</v>
      </c>
      <c r="P1093" s="95"/>
      <c r="Q1093" s="95" t="str">
        <f>IF(L1093="R","R",IF(L1093="L","L",""))</f>
        <v/>
      </c>
      <c r="R1093" s="95" t="str">
        <f>IF(L1093="R",VLOOKUP(G1093,BARRAS!$C$5:$E$233,3,0),IF(L1093="L",VLOOKUP(G1093,BARRAS!$C$5:$E$233,3,0),""))</f>
        <v/>
      </c>
      <c r="S1093" s="95">
        <f t="shared" si="109"/>
        <v>0</v>
      </c>
      <c r="T1093" s="95"/>
      <c r="U1093" s="95" t="str">
        <f t="shared" si="110"/>
        <v/>
      </c>
      <c r="V1093" s="95" t="s">
        <v>8091</v>
      </c>
      <c r="W1093" s="95"/>
      <c r="X1093" s="95" t="s">
        <v>8694</v>
      </c>
      <c r="Y1093" s="95" t="str">
        <f>+IF(P1093="","No","Sí")</f>
        <v>No</v>
      </c>
      <c r="Z1093" s="95">
        <v>0</v>
      </c>
      <c r="AA1093" s="95" t="str">
        <f t="shared" si="112"/>
        <v>SAESA</v>
      </c>
    </row>
    <row r="1094" spans="1:27" x14ac:dyDescent="0.2">
      <c r="A1094" s="19">
        <f t="shared" si="115"/>
        <v>1</v>
      </c>
      <c r="B1094" s="95">
        <f t="shared" si="111"/>
        <v>1090</v>
      </c>
      <c r="C1094" s="95" t="s">
        <v>8397</v>
      </c>
      <c r="D1094" s="28" t="s">
        <v>8365</v>
      </c>
      <c r="E1094" s="95" t="s">
        <v>8395</v>
      </c>
      <c r="F1094" s="182">
        <v>1</v>
      </c>
      <c r="G1094" s="95" t="s">
        <v>305</v>
      </c>
      <c r="H1094" s="199">
        <f>VLOOKUP(G1094,BARRAS!$C$5:$E$553,2,0)</f>
        <v>2109996580132</v>
      </c>
      <c r="I1094" s="95">
        <v>0</v>
      </c>
      <c r="J1094" s="204">
        <v>0</v>
      </c>
      <c r="K1094" s="95">
        <v>0</v>
      </c>
      <c r="L1094" s="95" t="s">
        <v>8423</v>
      </c>
      <c r="M1094" s="95" t="s">
        <v>8423</v>
      </c>
      <c r="N1094" s="95" t="s">
        <v>8365</v>
      </c>
      <c r="O1094" s="95" t="s">
        <v>8091</v>
      </c>
      <c r="P1094" s="95"/>
      <c r="Q1094" s="95" t="str">
        <f>IF(L1094="R","R",IF(L1094="L","L",""))</f>
        <v/>
      </c>
      <c r="R1094" s="95" t="str">
        <f>IF(L1094="R",VLOOKUP(G1094,BARRAS!$C$5:$E$233,3,0),IF(L1094="L",VLOOKUP(G1094,BARRAS!$C$5:$E$233,3,0),""))</f>
        <v/>
      </c>
      <c r="S1094" s="95">
        <f t="shared" si="109"/>
        <v>0</v>
      </c>
      <c r="T1094" s="95"/>
      <c r="U1094" s="95" t="str">
        <f t="shared" si="110"/>
        <v/>
      </c>
      <c r="V1094" s="95" t="s">
        <v>8091</v>
      </c>
      <c r="W1094" s="95"/>
      <c r="X1094" s="95" t="s">
        <v>8694</v>
      </c>
      <c r="Y1094" s="95" t="str">
        <f>+IF(P1094="","No","Sí")</f>
        <v>No</v>
      </c>
      <c r="Z1094" s="95">
        <v>0</v>
      </c>
      <c r="AA1094" s="95" t="str">
        <f t="shared" si="112"/>
        <v>SAESA</v>
      </c>
    </row>
    <row r="1095" spans="1:27" x14ac:dyDescent="0.2">
      <c r="A1095" s="19">
        <f t="shared" si="115"/>
        <v>1</v>
      </c>
      <c r="B1095" s="95">
        <f t="shared" si="111"/>
        <v>1091</v>
      </c>
      <c r="C1095" s="95" t="s">
        <v>9468</v>
      </c>
      <c r="D1095" s="28" t="s">
        <v>8365</v>
      </c>
      <c r="E1095" s="95" t="s">
        <v>9473</v>
      </c>
      <c r="F1095" s="182">
        <v>1</v>
      </c>
      <c r="G1095" s="95" t="s">
        <v>305</v>
      </c>
      <c r="H1095" s="199">
        <f>VLOOKUP(G1095,BARRAS!$C$5:$E$553,2,0)</f>
        <v>2109996580132</v>
      </c>
      <c r="I1095" s="95">
        <v>0</v>
      </c>
      <c r="J1095" s="204">
        <v>0</v>
      </c>
      <c r="K1095" s="95">
        <v>0</v>
      </c>
      <c r="L1095" s="95" t="s">
        <v>8423</v>
      </c>
      <c r="M1095" s="95" t="s">
        <v>8423</v>
      </c>
      <c r="N1095" s="95" t="s">
        <v>8365</v>
      </c>
      <c r="O1095" s="95" t="s">
        <v>8091</v>
      </c>
      <c r="P1095" s="95"/>
      <c r="Q1095" s="95"/>
      <c r="R1095" s="95" t="str">
        <f>IF(L1095="R",VLOOKUP(G1095,BARRAS!$C$5:$E$233,3,0),IF(L1095="L",VLOOKUP(G1095,BARRAS!$C$5:$E$233,3,0),""))</f>
        <v/>
      </c>
      <c r="S1095" s="95">
        <f t="shared" si="109"/>
        <v>0</v>
      </c>
      <c r="T1095" s="95"/>
      <c r="U1095" s="95" t="str">
        <f t="shared" si="110"/>
        <v/>
      </c>
      <c r="V1095" s="95"/>
      <c r="W1095" s="95"/>
      <c r="X1095" s="95"/>
      <c r="Y1095" s="95"/>
      <c r="Z1095" s="95">
        <v>0</v>
      </c>
      <c r="AA1095" s="95" t="str">
        <f t="shared" si="112"/>
        <v>SAESA</v>
      </c>
    </row>
    <row r="1096" spans="1:27" x14ac:dyDescent="0.2">
      <c r="A1096" s="19">
        <f t="shared" si="115"/>
        <v>1</v>
      </c>
      <c r="B1096" s="95">
        <f t="shared" si="111"/>
        <v>1092</v>
      </c>
      <c r="C1096" s="95" t="s">
        <v>8949</v>
      </c>
      <c r="D1096" s="28" t="s">
        <v>8365</v>
      </c>
      <c r="E1096" s="95" t="s">
        <v>8962</v>
      </c>
      <c r="F1096" s="182">
        <v>1</v>
      </c>
      <c r="G1096" s="95" t="s">
        <v>305</v>
      </c>
      <c r="H1096" s="199">
        <f>VLOOKUP(G1096,BARRAS!$C$5:$E$553,2,0)</f>
        <v>2109996580132</v>
      </c>
      <c r="I1096" s="95">
        <v>0</v>
      </c>
      <c r="J1096" s="204">
        <v>0</v>
      </c>
      <c r="K1096" s="95">
        <v>0</v>
      </c>
      <c r="L1096" s="95" t="s">
        <v>8423</v>
      </c>
      <c r="M1096" s="95" t="s">
        <v>8423</v>
      </c>
      <c r="N1096" s="95" t="s">
        <v>8365</v>
      </c>
      <c r="O1096" s="95" t="s">
        <v>8091</v>
      </c>
      <c r="P1096" s="95"/>
      <c r="Q1096" s="95"/>
      <c r="R1096" s="95" t="str">
        <f>IF(L1096="R",VLOOKUP(G1096,BARRAS!$C$5:$E$233,3,0),IF(L1096="L",VLOOKUP(G1096,BARRAS!$C$5:$E$233,3,0),""))</f>
        <v/>
      </c>
      <c r="S1096" s="95">
        <f t="shared" ref="S1096:S1159" si="116">IF(RIGHT(LEFT(E1096,6),4)="PMGD",1,IF(RIGHT(LEFT(E1096,6),4)="PMG_",1,0))</f>
        <v>0</v>
      </c>
      <c r="T1096" s="95"/>
      <c r="U1096" s="95" t="str">
        <f t="shared" ref="U1096:U1159" si="117">+IF(L1096="G",LEFT(RIGHT(E1096,LEN(E1096)-2),4),"")</f>
        <v/>
      </c>
      <c r="V1096" s="95" t="s">
        <v>8091</v>
      </c>
      <c r="W1096" s="95"/>
      <c r="X1096" s="95"/>
      <c r="Y1096" s="95" t="str">
        <f t="shared" ref="Y1096:Y1103" si="118">+IF(P1096="","No","Sí")</f>
        <v>No</v>
      </c>
      <c r="Z1096" s="95">
        <v>0</v>
      </c>
      <c r="AA1096" s="95" t="str">
        <f t="shared" si="112"/>
        <v>SAESA</v>
      </c>
    </row>
    <row r="1097" spans="1:27" x14ac:dyDescent="0.2">
      <c r="A1097" s="19">
        <f t="shared" si="115"/>
        <v>1</v>
      </c>
      <c r="B1097" s="95">
        <f t="shared" ref="B1097:B1160" si="119">B1096+1</f>
        <v>1093</v>
      </c>
      <c r="C1097" s="95" t="s">
        <v>8807</v>
      </c>
      <c r="D1097" s="28" t="s">
        <v>8365</v>
      </c>
      <c r="E1097" s="95" t="s">
        <v>8797</v>
      </c>
      <c r="F1097" s="182">
        <v>1</v>
      </c>
      <c r="G1097" s="95" t="s">
        <v>305</v>
      </c>
      <c r="H1097" s="199">
        <f>VLOOKUP(G1097,BARRAS!$C$5:$E$553,2,0)</f>
        <v>2109996580132</v>
      </c>
      <c r="I1097" s="95">
        <v>0</v>
      </c>
      <c r="J1097" s="204">
        <v>0</v>
      </c>
      <c r="K1097" s="95">
        <v>0</v>
      </c>
      <c r="L1097" s="95" t="s">
        <v>8423</v>
      </c>
      <c r="M1097" s="95" t="s">
        <v>8423</v>
      </c>
      <c r="N1097" s="95" t="s">
        <v>8365</v>
      </c>
      <c r="O1097" s="95" t="s">
        <v>8091</v>
      </c>
      <c r="P1097" s="95"/>
      <c r="Q1097" s="95"/>
      <c r="R1097" s="95" t="str">
        <f>IF(L1097="R",VLOOKUP(G1097,BARRAS!$C$5:$E$233,3,0),IF(L1097="L",VLOOKUP(G1097,BARRAS!$C$5:$E$233,3,0),""))</f>
        <v/>
      </c>
      <c r="S1097" s="95">
        <f t="shared" si="116"/>
        <v>0</v>
      </c>
      <c r="T1097" s="95"/>
      <c r="U1097" s="95" t="str">
        <f t="shared" si="117"/>
        <v/>
      </c>
      <c r="V1097" s="95" t="s">
        <v>8091</v>
      </c>
      <c r="W1097" s="95"/>
      <c r="X1097" s="95" t="s">
        <v>8687</v>
      </c>
      <c r="Y1097" s="95" t="str">
        <f t="shared" si="118"/>
        <v>No</v>
      </c>
      <c r="Z1097" s="95">
        <v>0</v>
      </c>
      <c r="AA1097" s="95" t="str">
        <f t="shared" si="112"/>
        <v>SAESA</v>
      </c>
    </row>
    <row r="1098" spans="1:27" x14ac:dyDescent="0.2">
      <c r="A1098" s="19">
        <f t="shared" si="115"/>
        <v>1</v>
      </c>
      <c r="B1098" s="95">
        <f t="shared" si="119"/>
        <v>1094</v>
      </c>
      <c r="C1098" s="95" t="s">
        <v>8491</v>
      </c>
      <c r="D1098" s="28" t="s">
        <v>8365</v>
      </c>
      <c r="E1098" s="95" t="s">
        <v>8505</v>
      </c>
      <c r="F1098" s="182">
        <v>1</v>
      </c>
      <c r="G1098" s="95" t="s">
        <v>305</v>
      </c>
      <c r="H1098" s="199">
        <f>VLOOKUP(G1098,BARRAS!$C$5:$E$553,2,0)</f>
        <v>2109996580132</v>
      </c>
      <c r="I1098" s="95">
        <v>0</v>
      </c>
      <c r="J1098" s="204">
        <v>0</v>
      </c>
      <c r="K1098" s="95">
        <v>0</v>
      </c>
      <c r="L1098" s="95" t="s">
        <v>8423</v>
      </c>
      <c r="M1098" s="95" t="s">
        <v>8423</v>
      </c>
      <c r="N1098" s="95" t="s">
        <v>8365</v>
      </c>
      <c r="O1098" s="95" t="s">
        <v>8091</v>
      </c>
      <c r="P1098" s="95"/>
      <c r="Q1098" s="95" t="str">
        <f>IF(L1098="R","R",IF(L1098="L","L",""))</f>
        <v/>
      </c>
      <c r="R1098" s="95" t="str">
        <f>IF(L1098="R",VLOOKUP(G1098,BARRAS!$C$5:$E$233,3,0),IF(L1098="L",VLOOKUP(G1098,BARRAS!$C$5:$E$233,3,0),""))</f>
        <v/>
      </c>
      <c r="S1098" s="95">
        <f t="shared" si="116"/>
        <v>0</v>
      </c>
      <c r="T1098" s="95"/>
      <c r="U1098" s="95" t="str">
        <f t="shared" si="117"/>
        <v/>
      </c>
      <c r="V1098" s="95" t="s">
        <v>8091</v>
      </c>
      <c r="W1098" s="95"/>
      <c r="X1098" s="95" t="s">
        <v>8687</v>
      </c>
      <c r="Y1098" s="95" t="str">
        <f t="shared" si="118"/>
        <v>No</v>
      </c>
      <c r="Z1098" s="95">
        <v>0</v>
      </c>
      <c r="AA1098" s="95" t="str">
        <f t="shared" si="112"/>
        <v>SAESA</v>
      </c>
    </row>
    <row r="1099" spans="1:27" x14ac:dyDescent="0.2">
      <c r="A1099" s="19">
        <f t="shared" si="115"/>
        <v>1</v>
      </c>
      <c r="B1099" s="95">
        <f t="shared" si="119"/>
        <v>1095</v>
      </c>
      <c r="C1099" s="95" t="s">
        <v>9539</v>
      </c>
      <c r="D1099" s="28" t="s">
        <v>8365</v>
      </c>
      <c r="E1099" s="95" t="s">
        <v>8505</v>
      </c>
      <c r="F1099" s="182">
        <v>1</v>
      </c>
      <c r="G1099" s="95" t="s">
        <v>305</v>
      </c>
      <c r="H1099" s="199">
        <f>VLOOKUP(G1099,BARRAS!$C$5:$E$553,2,0)</f>
        <v>2109996580132</v>
      </c>
      <c r="I1099" s="95">
        <v>0</v>
      </c>
      <c r="J1099" s="204">
        <v>0</v>
      </c>
      <c r="K1099" s="95">
        <v>0</v>
      </c>
      <c r="L1099" s="95" t="s">
        <v>8423</v>
      </c>
      <c r="M1099" s="95" t="s">
        <v>8423</v>
      </c>
      <c r="N1099" s="95" t="s">
        <v>8365</v>
      </c>
      <c r="O1099" s="95" t="s">
        <v>8091</v>
      </c>
      <c r="P1099" s="95"/>
      <c r="Q1099" s="95" t="str">
        <f>IF(L1099="R","R",IF(L1099="L","L",""))</f>
        <v/>
      </c>
      <c r="R1099" s="95" t="str">
        <f>IF(L1099="R",VLOOKUP(G1099,BARRAS!$C$5:$E$233,3,0),IF(L1099="L",VLOOKUP(G1099,BARRAS!$C$5:$E$233,3,0),""))</f>
        <v/>
      </c>
      <c r="S1099" s="95">
        <f t="shared" si="116"/>
        <v>0</v>
      </c>
      <c r="T1099" s="95"/>
      <c r="U1099" s="95" t="str">
        <f t="shared" si="117"/>
        <v/>
      </c>
      <c r="V1099" s="95" t="s">
        <v>8091</v>
      </c>
      <c r="W1099" s="95"/>
      <c r="X1099" s="95" t="s">
        <v>8687</v>
      </c>
      <c r="Y1099" s="95" t="str">
        <f t="shared" si="118"/>
        <v>No</v>
      </c>
      <c r="Z1099" s="95">
        <v>0</v>
      </c>
      <c r="AA1099" s="95" t="str">
        <f t="shared" ref="AA1099:AA1163" si="120">IF(OR(N1099="Dx",N1099="No_informado"),P1099,O1099)</f>
        <v>SAESA</v>
      </c>
    </row>
    <row r="1100" spans="1:27" x14ac:dyDescent="0.2">
      <c r="A1100" s="230">
        <f t="shared" si="115"/>
        <v>1</v>
      </c>
      <c r="B1100" s="95">
        <f t="shared" si="119"/>
        <v>1096</v>
      </c>
      <c r="C1100" s="95" t="s">
        <v>14586</v>
      </c>
      <c r="D1100" s="28" t="s">
        <v>3053</v>
      </c>
      <c r="E1100" s="95" t="s">
        <v>14587</v>
      </c>
      <c r="F1100" s="182">
        <v>1</v>
      </c>
      <c r="G1100" s="95" t="s">
        <v>305</v>
      </c>
      <c r="H1100" s="199">
        <f>VLOOKUP(G1100,BARRAS!$C$5:$E$553,2,0)</f>
        <v>2109996580132</v>
      </c>
      <c r="I1100" s="95">
        <v>0</v>
      </c>
      <c r="J1100" s="204">
        <v>0</v>
      </c>
      <c r="K1100" s="95">
        <v>0</v>
      </c>
      <c r="L1100" s="95" t="s">
        <v>8423</v>
      </c>
      <c r="M1100" s="95" t="s">
        <v>8423</v>
      </c>
      <c r="N1100" s="28" t="s">
        <v>3053</v>
      </c>
      <c r="O1100" s="95" t="s">
        <v>8091</v>
      </c>
      <c r="P1100" s="95"/>
      <c r="Q1100" s="95"/>
      <c r="R1100" s="95"/>
      <c r="S1100" s="95">
        <f t="shared" si="116"/>
        <v>0</v>
      </c>
      <c r="T1100" s="95"/>
      <c r="U1100" s="95" t="str">
        <f t="shared" si="117"/>
        <v/>
      </c>
      <c r="V1100" s="95"/>
      <c r="W1100" s="95"/>
      <c r="X1100" s="95"/>
      <c r="Y1100" s="95"/>
      <c r="Z1100" s="95"/>
      <c r="AA1100" s="95" t="str">
        <f t="shared" si="120"/>
        <v>SAESA</v>
      </c>
    </row>
    <row r="1101" spans="1:27" x14ac:dyDescent="0.2">
      <c r="A1101" s="19">
        <f t="shared" si="115"/>
        <v>1</v>
      </c>
      <c r="B1101" s="95">
        <f t="shared" si="119"/>
        <v>1097</v>
      </c>
      <c r="C1101" s="95" t="s">
        <v>8098</v>
      </c>
      <c r="D1101" s="28" t="s">
        <v>8088</v>
      </c>
      <c r="E1101" s="95" t="s">
        <v>8091</v>
      </c>
      <c r="F1101" s="182">
        <v>1</v>
      </c>
      <c r="G1101" s="95" t="s">
        <v>305</v>
      </c>
      <c r="H1101" s="199">
        <f>VLOOKUP(G1101,BARRAS!$C$5:$E$553,2,0)</f>
        <v>2109996580132</v>
      </c>
      <c r="I1101" s="95">
        <v>0</v>
      </c>
      <c r="J1101" s="204">
        <v>1</v>
      </c>
      <c r="K1101" s="95">
        <v>0</v>
      </c>
      <c r="L1101" s="95" t="s">
        <v>489</v>
      </c>
      <c r="M1101" s="95" t="s">
        <v>489</v>
      </c>
      <c r="N1101" s="95" t="s">
        <v>9178</v>
      </c>
      <c r="O1101" s="95"/>
      <c r="P1101" s="95" t="s">
        <v>8091</v>
      </c>
      <c r="Q1101" s="95" t="str">
        <f>IF(L1101="R","R",IF(L1101="L","L",""))</f>
        <v>R</v>
      </c>
      <c r="R1101" s="95" t="str">
        <f>IF(L1101="R",VLOOKUP(G1101,BARRAS!$C$5:$E$233,3,0),IF(L1101="L",VLOOKUP(G1101,BARRAS!$C$5:$E$233,3,0),""))</f>
        <v>S4</v>
      </c>
      <c r="S1101" s="95">
        <f t="shared" si="116"/>
        <v>0</v>
      </c>
      <c r="T1101" s="95"/>
      <c r="U1101" s="95" t="str">
        <f t="shared" si="117"/>
        <v/>
      </c>
      <c r="V1101" s="95">
        <v>0</v>
      </c>
      <c r="W1101" s="95"/>
      <c r="X1101" s="95"/>
      <c r="Y1101" s="95" t="str">
        <f t="shared" si="118"/>
        <v>Sí</v>
      </c>
      <c r="Z1101" s="95">
        <v>0</v>
      </c>
      <c r="AA1101" s="95" t="str">
        <f t="shared" si="120"/>
        <v>SAESA</v>
      </c>
    </row>
    <row r="1102" spans="1:27" x14ac:dyDescent="0.2">
      <c r="A1102" s="19">
        <f t="shared" si="115"/>
        <v>1</v>
      </c>
      <c r="B1102" s="95">
        <f t="shared" si="119"/>
        <v>1098</v>
      </c>
      <c r="C1102" s="95" t="s">
        <v>8099</v>
      </c>
      <c r="D1102" s="28" t="s">
        <v>8089</v>
      </c>
      <c r="E1102" s="95" t="s">
        <v>8091</v>
      </c>
      <c r="F1102" s="182">
        <v>1</v>
      </c>
      <c r="G1102" s="95" t="s">
        <v>305</v>
      </c>
      <c r="H1102" s="199">
        <f>VLOOKUP(G1102,BARRAS!$C$5:$E$553,2,0)</f>
        <v>2109996580132</v>
      </c>
      <c r="I1102" s="95">
        <v>0</v>
      </c>
      <c r="J1102" s="204">
        <v>1</v>
      </c>
      <c r="K1102" s="95">
        <v>0</v>
      </c>
      <c r="L1102" s="95" t="s">
        <v>489</v>
      </c>
      <c r="M1102" s="95" t="s">
        <v>489</v>
      </c>
      <c r="N1102" s="95" t="s">
        <v>9178</v>
      </c>
      <c r="O1102" s="95"/>
      <c r="P1102" s="95" t="s">
        <v>8091</v>
      </c>
      <c r="Q1102" s="95" t="str">
        <f>IF(L1102="R","R",IF(L1102="L","L",""))</f>
        <v>R</v>
      </c>
      <c r="R1102" s="95" t="str">
        <f>IF(L1102="R",VLOOKUP(G1102,BARRAS!$C$5:$E$233,3,0),IF(L1102="L",VLOOKUP(G1102,BARRAS!$C$5:$E$233,3,0),""))</f>
        <v>S4</v>
      </c>
      <c r="S1102" s="95">
        <f t="shared" si="116"/>
        <v>0</v>
      </c>
      <c r="T1102" s="95"/>
      <c r="U1102" s="95" t="str">
        <f t="shared" si="117"/>
        <v/>
      </c>
      <c r="V1102" s="95">
        <v>0</v>
      </c>
      <c r="W1102" s="95"/>
      <c r="X1102" s="95"/>
      <c r="Y1102" s="95" t="str">
        <f t="shared" si="118"/>
        <v>Sí</v>
      </c>
      <c r="Z1102" s="95">
        <v>0</v>
      </c>
      <c r="AA1102" s="95" t="str">
        <f t="shared" si="120"/>
        <v>SAESA</v>
      </c>
    </row>
    <row r="1103" spans="1:27" x14ac:dyDescent="0.2">
      <c r="A1103" s="19">
        <f t="shared" si="115"/>
        <v>1</v>
      </c>
      <c r="B1103" s="95">
        <f t="shared" si="119"/>
        <v>1099</v>
      </c>
      <c r="C1103" s="95" t="s">
        <v>8100</v>
      </c>
      <c r="D1103" s="28" t="s">
        <v>8090</v>
      </c>
      <c r="E1103" s="95" t="s">
        <v>8091</v>
      </c>
      <c r="F1103" s="182">
        <v>1</v>
      </c>
      <c r="G1103" s="95" t="s">
        <v>305</v>
      </c>
      <c r="H1103" s="199">
        <f>VLOOKUP(G1103,BARRAS!$C$5:$E$553,2,0)</f>
        <v>2109996580132</v>
      </c>
      <c r="I1103" s="95">
        <v>0</v>
      </c>
      <c r="J1103" s="204">
        <v>1</v>
      </c>
      <c r="K1103" s="95">
        <v>0</v>
      </c>
      <c r="L1103" s="95" t="s">
        <v>489</v>
      </c>
      <c r="M1103" s="95" t="s">
        <v>489</v>
      </c>
      <c r="N1103" s="95" t="s">
        <v>9178</v>
      </c>
      <c r="O1103" s="95"/>
      <c r="P1103" s="95" t="s">
        <v>8091</v>
      </c>
      <c r="Q1103" s="95" t="str">
        <f>IF(L1103="R","R",IF(L1103="L","L",""))</f>
        <v>R</v>
      </c>
      <c r="R1103" s="95" t="str">
        <f>IF(L1103="R",VLOOKUP(G1103,BARRAS!$C$5:$E$233,3,0),IF(L1103="L",VLOOKUP(G1103,BARRAS!$C$5:$E$233,3,0),""))</f>
        <v>S4</v>
      </c>
      <c r="S1103" s="95">
        <f t="shared" si="116"/>
        <v>0</v>
      </c>
      <c r="T1103" s="95"/>
      <c r="U1103" s="95" t="str">
        <f t="shared" si="117"/>
        <v/>
      </c>
      <c r="V1103" s="95">
        <v>0</v>
      </c>
      <c r="W1103" s="95"/>
      <c r="X1103" s="95"/>
      <c r="Y1103" s="95" t="str">
        <f t="shared" si="118"/>
        <v>Sí</v>
      </c>
      <c r="Z1103" s="95">
        <v>0</v>
      </c>
      <c r="AA1103" s="95" t="str">
        <f t="shared" si="120"/>
        <v>SAESA</v>
      </c>
    </row>
    <row r="1104" spans="1:27" x14ac:dyDescent="0.2">
      <c r="A1104" s="19">
        <f t="shared" si="115"/>
        <v>1</v>
      </c>
      <c r="B1104" s="95">
        <f t="shared" si="119"/>
        <v>1100</v>
      </c>
      <c r="C1104" s="194" t="s">
        <v>11912</v>
      </c>
      <c r="D1104" s="213" t="s">
        <v>1304</v>
      </c>
      <c r="E1104" s="194" t="s">
        <v>1906</v>
      </c>
      <c r="F1104" s="182">
        <v>1</v>
      </c>
      <c r="G1104" s="95" t="s">
        <v>305</v>
      </c>
      <c r="H1104" s="199">
        <f>VLOOKUP(G1104,BARRAS!$C$5:$E$553,2,0)</f>
        <v>2109996580132</v>
      </c>
      <c r="I1104" s="95">
        <v>0</v>
      </c>
      <c r="J1104" s="204">
        <v>0</v>
      </c>
      <c r="K1104" s="95">
        <v>0</v>
      </c>
      <c r="L1104" s="95" t="s">
        <v>492</v>
      </c>
      <c r="M1104" s="95" t="s">
        <v>492</v>
      </c>
      <c r="N1104" s="95" t="s">
        <v>12352</v>
      </c>
      <c r="O1104" s="95"/>
      <c r="P1104" s="95"/>
      <c r="Q1104" s="95"/>
      <c r="R1104" s="95" t="str">
        <f>IF(L1104="R",VLOOKUP(G1104,BARRAS!$C$5:$E$233,3,0),IF(L1104="L",VLOOKUP(G1104,BARRAS!$C$5:$E$233,3,0),""))</f>
        <v/>
      </c>
      <c r="S1104" s="95">
        <f t="shared" si="116"/>
        <v>0</v>
      </c>
      <c r="T1104" s="95"/>
      <c r="U1104" s="95" t="str">
        <f t="shared" si="117"/>
        <v/>
      </c>
      <c r="V1104" s="95"/>
      <c r="W1104" s="95"/>
      <c r="X1104" s="95"/>
      <c r="Y1104" s="95"/>
      <c r="Z1104" s="95"/>
      <c r="AA1104" s="95">
        <f t="shared" si="120"/>
        <v>0</v>
      </c>
    </row>
    <row r="1105" spans="1:27" x14ac:dyDescent="0.2">
      <c r="A1105" s="19">
        <f t="shared" si="115"/>
        <v>1</v>
      </c>
      <c r="B1105" s="95">
        <f t="shared" si="119"/>
        <v>1101</v>
      </c>
      <c r="C1105" s="95" t="s">
        <v>12688</v>
      </c>
      <c r="D1105" s="28" t="s">
        <v>543</v>
      </c>
      <c r="E1105" s="95" t="s">
        <v>1959</v>
      </c>
      <c r="F1105" s="182">
        <v>1</v>
      </c>
      <c r="G1105" s="95" t="s">
        <v>208</v>
      </c>
      <c r="H1105" s="199">
        <f>VLOOKUP(G1105,BARRAS!$C$5:$E$553,2,0)</f>
        <v>2089996480152</v>
      </c>
      <c r="I1105" s="95">
        <v>0</v>
      </c>
      <c r="J1105" s="204">
        <v>0</v>
      </c>
      <c r="K1105" s="95">
        <v>0</v>
      </c>
      <c r="L1105" s="95" t="s">
        <v>748</v>
      </c>
      <c r="M1105" s="95" t="s">
        <v>748</v>
      </c>
      <c r="N1105" s="95" t="s">
        <v>543</v>
      </c>
      <c r="O1105" s="95" t="s">
        <v>9972</v>
      </c>
      <c r="P1105" s="95"/>
      <c r="Q1105" s="95" t="str">
        <f>IF(L1105="R","R",IF(L1105="L","L",""))</f>
        <v>L</v>
      </c>
      <c r="R1105" s="95">
        <f>IF(L1105="R",VLOOKUP(G1105,BARRAS!$C$5:$E$233,3,0),IF(L1105="L",VLOOKUP(G1105,BARRAS!$C$5:$E$233,3,0),""))</f>
        <v>0</v>
      </c>
      <c r="S1105" s="95">
        <f t="shared" si="116"/>
        <v>0</v>
      </c>
      <c r="T1105" s="95"/>
      <c r="U1105" s="95" t="str">
        <f t="shared" si="117"/>
        <v/>
      </c>
      <c r="V1105" s="95">
        <v>0</v>
      </c>
      <c r="W1105" s="95"/>
      <c r="X1105" s="95" t="s">
        <v>8702</v>
      </c>
      <c r="Y1105" s="95" t="str">
        <f>+IF(P1105="","No","Sí")</f>
        <v>No</v>
      </c>
      <c r="Z1105" s="95">
        <v>0</v>
      </c>
      <c r="AA1105" s="95" t="str">
        <f t="shared" si="120"/>
        <v>CGE</v>
      </c>
    </row>
    <row r="1106" spans="1:27" x14ac:dyDescent="0.2">
      <c r="A1106" s="19">
        <f t="shared" si="115"/>
        <v>1</v>
      </c>
      <c r="B1106" s="95">
        <f t="shared" si="119"/>
        <v>1102</v>
      </c>
      <c r="C1106" s="95" t="s">
        <v>12691</v>
      </c>
      <c r="D1106" s="28" t="s">
        <v>8365</v>
      </c>
      <c r="E1106" s="95" t="s">
        <v>10671</v>
      </c>
      <c r="F1106" s="182">
        <v>1</v>
      </c>
      <c r="G1106" s="95" t="s">
        <v>208</v>
      </c>
      <c r="H1106" s="199">
        <f>VLOOKUP(G1106,BARRAS!$C$5:$E$553,2,0)</f>
        <v>2089996480152</v>
      </c>
      <c r="I1106" s="95">
        <v>0</v>
      </c>
      <c r="J1106" s="204">
        <v>0</v>
      </c>
      <c r="K1106" s="95">
        <v>0</v>
      </c>
      <c r="L1106" s="95" t="s">
        <v>8423</v>
      </c>
      <c r="M1106" s="95" t="s">
        <v>8423</v>
      </c>
      <c r="N1106" s="28" t="s">
        <v>8365</v>
      </c>
      <c r="O1106" s="28" t="s">
        <v>9972</v>
      </c>
      <c r="P1106" s="95"/>
      <c r="Q1106" s="95"/>
      <c r="R1106" s="95" t="str">
        <f>IF(L1106="R",VLOOKUP(G1106,BARRAS!$C$5:$E$233,3,0),IF(L1106="L",VLOOKUP(G1106,BARRAS!$C$5:$E$233,3,0),""))</f>
        <v/>
      </c>
      <c r="S1106" s="95">
        <f t="shared" si="116"/>
        <v>0</v>
      </c>
      <c r="T1106" s="95"/>
      <c r="U1106" s="95" t="str">
        <f t="shared" si="117"/>
        <v/>
      </c>
      <c r="V1106" s="95"/>
      <c r="W1106" s="95"/>
      <c r="X1106" s="95"/>
      <c r="Y1106" s="95"/>
      <c r="Z1106" s="95"/>
      <c r="AA1106" s="95" t="str">
        <f t="shared" si="120"/>
        <v>CGE</v>
      </c>
    </row>
    <row r="1107" spans="1:27" x14ac:dyDescent="0.2">
      <c r="A1107" s="19">
        <f t="shared" si="115"/>
        <v>1</v>
      </c>
      <c r="B1107" s="95">
        <f t="shared" si="119"/>
        <v>1103</v>
      </c>
      <c r="C1107" s="95" t="s">
        <v>12692</v>
      </c>
      <c r="D1107" s="28" t="s">
        <v>8365</v>
      </c>
      <c r="E1107" s="95" t="s">
        <v>11833</v>
      </c>
      <c r="F1107" s="182">
        <v>1</v>
      </c>
      <c r="G1107" s="95" t="s">
        <v>208</v>
      </c>
      <c r="H1107" s="199">
        <f>VLOOKUP(G1107,BARRAS!$C$5:$E$553,2,0)</f>
        <v>2089996480152</v>
      </c>
      <c r="I1107" s="95">
        <v>0</v>
      </c>
      <c r="J1107" s="204">
        <v>0</v>
      </c>
      <c r="K1107" s="95">
        <v>0</v>
      </c>
      <c r="L1107" s="95" t="s">
        <v>8423</v>
      </c>
      <c r="M1107" s="95" t="s">
        <v>8423</v>
      </c>
      <c r="N1107" s="95" t="s">
        <v>8365</v>
      </c>
      <c r="O1107" s="95" t="s">
        <v>9972</v>
      </c>
      <c r="P1107" s="95"/>
      <c r="Q1107" s="95"/>
      <c r="R1107" s="95" t="str">
        <f>IF(L1107="R",VLOOKUP(G1107,BARRAS!$C$5:$E$233,3,0),IF(L1107="L",VLOOKUP(G1107,BARRAS!$C$5:$E$233,3,0),""))</f>
        <v/>
      </c>
      <c r="S1107" s="95">
        <f t="shared" si="116"/>
        <v>0</v>
      </c>
      <c r="T1107" s="95"/>
      <c r="U1107" s="95" t="str">
        <f t="shared" si="117"/>
        <v/>
      </c>
      <c r="V1107" s="95"/>
      <c r="W1107" s="95"/>
      <c r="X1107" s="95"/>
      <c r="Y1107" s="95"/>
      <c r="Z1107" s="95"/>
      <c r="AA1107" s="95" t="str">
        <f t="shared" si="120"/>
        <v>CGE</v>
      </c>
    </row>
    <row r="1108" spans="1:27" x14ac:dyDescent="0.2">
      <c r="A1108" s="19">
        <f t="shared" si="115"/>
        <v>1</v>
      </c>
      <c r="B1108" s="95">
        <f t="shared" si="119"/>
        <v>1104</v>
      </c>
      <c r="C1108" s="95" t="s">
        <v>10681</v>
      </c>
      <c r="D1108" s="28" t="s">
        <v>13087</v>
      </c>
      <c r="E1108" s="95" t="s">
        <v>10688</v>
      </c>
      <c r="F1108" s="182">
        <v>1</v>
      </c>
      <c r="G1108" s="95" t="s">
        <v>208</v>
      </c>
      <c r="H1108" s="199">
        <f>VLOOKUP(G1108,BARRAS!$C$5:$E$553,2,0)</f>
        <v>2089996480152</v>
      </c>
      <c r="I1108" s="95">
        <v>0</v>
      </c>
      <c r="J1108" s="204">
        <v>0</v>
      </c>
      <c r="K1108" s="95">
        <v>0</v>
      </c>
      <c r="L1108" s="95" t="s">
        <v>8423</v>
      </c>
      <c r="M1108" s="95" t="s">
        <v>8423</v>
      </c>
      <c r="N1108" s="28" t="s">
        <v>13087</v>
      </c>
      <c r="O1108" s="95" t="s">
        <v>9972</v>
      </c>
      <c r="P1108" s="95"/>
      <c r="Q1108" s="95"/>
      <c r="R1108" s="95" t="str">
        <f>IF(L1108="R",VLOOKUP(G1108,BARRAS!$C$5:$E$233,3,0),IF(L1108="L",VLOOKUP(G1108,BARRAS!$C$5:$E$233,3,0),""))</f>
        <v/>
      </c>
      <c r="S1108" s="95">
        <f t="shared" si="116"/>
        <v>0</v>
      </c>
      <c r="T1108" s="95"/>
      <c r="U1108" s="95" t="str">
        <f t="shared" si="117"/>
        <v/>
      </c>
      <c r="V1108" s="95"/>
      <c r="W1108" s="95"/>
      <c r="X1108" s="95"/>
      <c r="Y1108" s="95"/>
      <c r="Z1108" s="95"/>
      <c r="AA1108" s="95" t="str">
        <f t="shared" si="120"/>
        <v>CGE</v>
      </c>
    </row>
    <row r="1109" spans="1:27" x14ac:dyDescent="0.2">
      <c r="A1109" s="19">
        <f t="shared" si="115"/>
        <v>1</v>
      </c>
      <c r="B1109" s="95">
        <f t="shared" si="119"/>
        <v>1105</v>
      </c>
      <c r="C1109" s="95" t="s">
        <v>10685</v>
      </c>
      <c r="D1109" s="28" t="s">
        <v>13087</v>
      </c>
      <c r="E1109" s="95" t="s">
        <v>10692</v>
      </c>
      <c r="F1109" s="182">
        <v>1</v>
      </c>
      <c r="G1109" s="95" t="s">
        <v>208</v>
      </c>
      <c r="H1109" s="199">
        <f>VLOOKUP(G1109,BARRAS!$C$5:$E$553,2,0)</f>
        <v>2089996480152</v>
      </c>
      <c r="I1109" s="95">
        <v>0</v>
      </c>
      <c r="J1109" s="204">
        <v>0</v>
      </c>
      <c r="K1109" s="95">
        <v>0</v>
      </c>
      <c r="L1109" s="95" t="s">
        <v>8423</v>
      </c>
      <c r="M1109" s="95" t="s">
        <v>8423</v>
      </c>
      <c r="N1109" s="28" t="s">
        <v>13087</v>
      </c>
      <c r="O1109" s="95" t="s">
        <v>9972</v>
      </c>
      <c r="P1109" s="95"/>
      <c r="Q1109" s="95"/>
      <c r="R1109" s="95" t="str">
        <f>IF(L1109="R",VLOOKUP(G1109,BARRAS!$C$5:$E$233,3,0),IF(L1109="L",VLOOKUP(G1109,BARRAS!$C$5:$E$233,3,0),""))</f>
        <v/>
      </c>
      <c r="S1109" s="95">
        <f t="shared" si="116"/>
        <v>0</v>
      </c>
      <c r="T1109" s="95"/>
      <c r="U1109" s="95" t="str">
        <f t="shared" si="117"/>
        <v/>
      </c>
      <c r="V1109" s="95"/>
      <c r="W1109" s="95"/>
      <c r="X1109" s="95"/>
      <c r="Y1109" s="95"/>
      <c r="Z1109" s="95"/>
      <c r="AA1109" s="95" t="str">
        <f t="shared" si="120"/>
        <v>CGE</v>
      </c>
    </row>
    <row r="1110" spans="1:27" x14ac:dyDescent="0.2">
      <c r="A1110" s="19">
        <f t="shared" si="115"/>
        <v>1</v>
      </c>
      <c r="B1110" s="95">
        <f t="shared" si="119"/>
        <v>1106</v>
      </c>
      <c r="C1110" s="95" t="s">
        <v>10682</v>
      </c>
      <c r="D1110" s="28" t="s">
        <v>13087</v>
      </c>
      <c r="E1110" s="95" t="s">
        <v>10689</v>
      </c>
      <c r="F1110" s="182">
        <v>1</v>
      </c>
      <c r="G1110" s="95" t="s">
        <v>208</v>
      </c>
      <c r="H1110" s="199">
        <f>VLOOKUP(G1110,BARRAS!$C$5:$E$553,2,0)</f>
        <v>2089996480152</v>
      </c>
      <c r="I1110" s="95">
        <v>0</v>
      </c>
      <c r="J1110" s="204">
        <v>0</v>
      </c>
      <c r="K1110" s="95">
        <v>0</v>
      </c>
      <c r="L1110" s="95" t="s">
        <v>8423</v>
      </c>
      <c r="M1110" s="95" t="s">
        <v>8423</v>
      </c>
      <c r="N1110" s="28" t="s">
        <v>13087</v>
      </c>
      <c r="O1110" s="95" t="s">
        <v>9972</v>
      </c>
      <c r="P1110" s="95"/>
      <c r="Q1110" s="95"/>
      <c r="R1110" s="95" t="str">
        <f>IF(L1110="R",VLOOKUP(G1110,BARRAS!$C$5:$E$233,3,0),IF(L1110="L",VLOOKUP(G1110,BARRAS!$C$5:$E$233,3,0),""))</f>
        <v/>
      </c>
      <c r="S1110" s="95">
        <f t="shared" si="116"/>
        <v>0</v>
      </c>
      <c r="T1110" s="95"/>
      <c r="U1110" s="95" t="str">
        <f t="shared" si="117"/>
        <v/>
      </c>
      <c r="V1110" s="95"/>
      <c r="W1110" s="95"/>
      <c r="X1110" s="95"/>
      <c r="Y1110" s="95"/>
      <c r="Z1110" s="95"/>
      <c r="AA1110" s="95" t="str">
        <f t="shared" si="120"/>
        <v>CGE</v>
      </c>
    </row>
    <row r="1111" spans="1:27" x14ac:dyDescent="0.2">
      <c r="A1111" s="19">
        <f t="shared" si="115"/>
        <v>1</v>
      </c>
      <c r="B1111" s="95">
        <f t="shared" si="119"/>
        <v>1107</v>
      </c>
      <c r="C1111" s="95" t="s">
        <v>12047</v>
      </c>
      <c r="D1111" s="28" t="s">
        <v>8365</v>
      </c>
      <c r="E1111" s="95" t="s">
        <v>12049</v>
      </c>
      <c r="F1111" s="182">
        <v>1</v>
      </c>
      <c r="G1111" s="95" t="s">
        <v>208</v>
      </c>
      <c r="H1111" s="199">
        <f>VLOOKUP(G1111,BARRAS!$C$5:$E$553,2,0)</f>
        <v>2089996480152</v>
      </c>
      <c r="I1111" s="95">
        <v>0</v>
      </c>
      <c r="J1111" s="204">
        <v>0</v>
      </c>
      <c r="K1111" s="95">
        <v>0</v>
      </c>
      <c r="L1111" s="95" t="s">
        <v>8423</v>
      </c>
      <c r="M1111" s="95" t="s">
        <v>8423</v>
      </c>
      <c r="N1111" s="95" t="s">
        <v>8365</v>
      </c>
      <c r="O1111" s="95" t="s">
        <v>9972</v>
      </c>
      <c r="P1111" s="95"/>
      <c r="Q1111" s="95"/>
      <c r="R1111" s="95" t="str">
        <f>IF(L1111="R",VLOOKUP(G1111,BARRAS!$C$5:$E$233,3,0),IF(L1111="L",VLOOKUP(G1111,BARRAS!$C$5:$E$233,3,0),""))</f>
        <v/>
      </c>
      <c r="S1111" s="95">
        <f t="shared" si="116"/>
        <v>0</v>
      </c>
      <c r="T1111" s="95"/>
      <c r="U1111" s="95" t="str">
        <f t="shared" si="117"/>
        <v/>
      </c>
      <c r="V1111" s="95"/>
      <c r="W1111" s="95"/>
      <c r="X1111" s="95"/>
      <c r="Y1111" s="95"/>
      <c r="Z1111" s="95"/>
      <c r="AA1111" s="95" t="str">
        <f t="shared" si="120"/>
        <v>CGE</v>
      </c>
    </row>
    <row r="1112" spans="1:27" x14ac:dyDescent="0.2">
      <c r="A1112" s="19">
        <f t="shared" si="115"/>
        <v>1</v>
      </c>
      <c r="B1112" s="95">
        <f t="shared" si="119"/>
        <v>1108</v>
      </c>
      <c r="C1112" s="95" t="s">
        <v>12048</v>
      </c>
      <c r="D1112" s="28" t="s">
        <v>8365</v>
      </c>
      <c r="E1112" s="95" t="s">
        <v>12050</v>
      </c>
      <c r="F1112" s="182">
        <v>1</v>
      </c>
      <c r="G1112" s="95" t="s">
        <v>208</v>
      </c>
      <c r="H1112" s="199">
        <f>VLOOKUP(G1112,BARRAS!$C$5:$E$553,2,0)</f>
        <v>2089996480152</v>
      </c>
      <c r="I1112" s="95">
        <v>0</v>
      </c>
      <c r="J1112" s="204">
        <v>0</v>
      </c>
      <c r="K1112" s="95">
        <v>0</v>
      </c>
      <c r="L1112" s="95" t="s">
        <v>8423</v>
      </c>
      <c r="M1112" s="95" t="s">
        <v>8423</v>
      </c>
      <c r="N1112" s="95" t="s">
        <v>8365</v>
      </c>
      <c r="O1112" s="95" t="s">
        <v>9972</v>
      </c>
      <c r="P1112" s="95"/>
      <c r="Q1112" s="95"/>
      <c r="R1112" s="95" t="str">
        <f>IF(L1112="R",VLOOKUP(G1112,BARRAS!$C$5:$E$233,3,0),IF(L1112="L",VLOOKUP(G1112,BARRAS!$C$5:$E$233,3,0),""))</f>
        <v/>
      </c>
      <c r="S1112" s="95">
        <f t="shared" si="116"/>
        <v>0</v>
      </c>
      <c r="T1112" s="95"/>
      <c r="U1112" s="95" t="str">
        <f t="shared" si="117"/>
        <v/>
      </c>
      <c r="V1112" s="95"/>
      <c r="W1112" s="95"/>
      <c r="X1112" s="95"/>
      <c r="Y1112" s="95"/>
      <c r="Z1112" s="95"/>
      <c r="AA1112" s="95" t="str">
        <f t="shared" si="120"/>
        <v>CGE</v>
      </c>
    </row>
    <row r="1113" spans="1:27" x14ac:dyDescent="0.2">
      <c r="A1113" s="19">
        <f t="shared" si="115"/>
        <v>1</v>
      </c>
      <c r="B1113" s="95">
        <f t="shared" si="119"/>
        <v>1109</v>
      </c>
      <c r="C1113" s="95" t="s">
        <v>12690</v>
      </c>
      <c r="D1113" s="28" t="s">
        <v>8365</v>
      </c>
      <c r="E1113" s="95" t="s">
        <v>10195</v>
      </c>
      <c r="F1113" s="182">
        <v>1</v>
      </c>
      <c r="G1113" s="95" t="s">
        <v>208</v>
      </c>
      <c r="H1113" s="199">
        <f>VLOOKUP(G1113,BARRAS!$C$5:$E$553,2,0)</f>
        <v>2089996480152</v>
      </c>
      <c r="I1113" s="95">
        <v>0</v>
      </c>
      <c r="J1113" s="204">
        <v>0</v>
      </c>
      <c r="K1113" s="95">
        <v>0</v>
      </c>
      <c r="L1113" s="95" t="s">
        <v>8423</v>
      </c>
      <c r="M1113" s="95" t="s">
        <v>8423</v>
      </c>
      <c r="N1113" s="95" t="s">
        <v>8365</v>
      </c>
      <c r="O1113" s="95" t="s">
        <v>9972</v>
      </c>
      <c r="P1113" s="95"/>
      <c r="Q1113" s="95"/>
      <c r="R1113" s="95" t="str">
        <f>IF(L1113="R",VLOOKUP(G1113,BARRAS!$C$5:$E$233,3,0),IF(L1113="L",VLOOKUP(G1113,BARRAS!$C$5:$E$233,3,0),""))</f>
        <v/>
      </c>
      <c r="S1113" s="95">
        <f t="shared" si="116"/>
        <v>0</v>
      </c>
      <c r="T1113" s="95"/>
      <c r="U1113" s="95" t="str">
        <f t="shared" si="117"/>
        <v/>
      </c>
      <c r="V1113" s="95"/>
      <c r="W1113" s="95"/>
      <c r="X1113" s="95"/>
      <c r="Y1113" s="95"/>
      <c r="Z1113" s="95"/>
      <c r="AA1113" s="95" t="str">
        <f t="shared" si="120"/>
        <v>CGE</v>
      </c>
    </row>
    <row r="1114" spans="1:27" x14ac:dyDescent="0.2">
      <c r="A1114" s="19">
        <f t="shared" si="115"/>
        <v>1</v>
      </c>
      <c r="B1114" s="95">
        <f t="shared" si="119"/>
        <v>1110</v>
      </c>
      <c r="C1114" s="95" t="s">
        <v>12693</v>
      </c>
      <c r="D1114" s="28" t="s">
        <v>8365</v>
      </c>
      <c r="E1114" s="95" t="s">
        <v>8887</v>
      </c>
      <c r="F1114" s="182">
        <v>1</v>
      </c>
      <c r="G1114" s="95" t="s">
        <v>208</v>
      </c>
      <c r="H1114" s="199">
        <f>VLOOKUP(G1114,BARRAS!$C$5:$E$553,2,0)</f>
        <v>2089996480152</v>
      </c>
      <c r="I1114" s="95">
        <v>0</v>
      </c>
      <c r="J1114" s="204">
        <v>0</v>
      </c>
      <c r="K1114" s="95">
        <v>0</v>
      </c>
      <c r="L1114" s="95" t="s">
        <v>8423</v>
      </c>
      <c r="M1114" s="95" t="s">
        <v>8423</v>
      </c>
      <c r="N1114" s="95" t="s">
        <v>8365</v>
      </c>
      <c r="O1114" s="95" t="s">
        <v>9972</v>
      </c>
      <c r="P1114" s="95"/>
      <c r="Q1114" s="95"/>
      <c r="R1114" s="95" t="str">
        <f>IF(L1114="R",VLOOKUP(G1114,BARRAS!$C$5:$E$233,3,0),IF(L1114="L",VLOOKUP(G1114,BARRAS!$C$5:$E$233,3,0),""))</f>
        <v/>
      </c>
      <c r="S1114" s="95">
        <f t="shared" si="116"/>
        <v>0</v>
      </c>
      <c r="T1114" s="95"/>
      <c r="U1114" s="95" t="str">
        <f t="shared" si="117"/>
        <v/>
      </c>
      <c r="V1114" s="95"/>
      <c r="W1114" s="95"/>
      <c r="X1114" s="95"/>
      <c r="Y1114" s="95"/>
      <c r="Z1114" s="95"/>
      <c r="AA1114" s="95" t="str">
        <f t="shared" si="120"/>
        <v>CGE</v>
      </c>
    </row>
    <row r="1115" spans="1:27" x14ac:dyDescent="0.2">
      <c r="A1115" s="19">
        <f t="shared" si="115"/>
        <v>1</v>
      </c>
      <c r="B1115" s="95">
        <f t="shared" si="119"/>
        <v>1111</v>
      </c>
      <c r="C1115" s="95" t="s">
        <v>12689</v>
      </c>
      <c r="D1115" s="28" t="s">
        <v>8365</v>
      </c>
      <c r="E1115" s="95" t="s">
        <v>9976</v>
      </c>
      <c r="F1115" s="182">
        <v>1</v>
      </c>
      <c r="G1115" s="95" t="s">
        <v>208</v>
      </c>
      <c r="H1115" s="199">
        <f>VLOOKUP(G1115,BARRAS!$C$5:$E$553,2,0)</f>
        <v>2089996480152</v>
      </c>
      <c r="I1115" s="95">
        <v>0</v>
      </c>
      <c r="J1115" s="204">
        <v>0</v>
      </c>
      <c r="K1115" s="95">
        <v>0</v>
      </c>
      <c r="L1115" s="95" t="s">
        <v>8423</v>
      </c>
      <c r="M1115" s="95" t="s">
        <v>8423</v>
      </c>
      <c r="N1115" s="95" t="s">
        <v>8365</v>
      </c>
      <c r="O1115" s="95" t="s">
        <v>9972</v>
      </c>
      <c r="P1115" s="95"/>
      <c r="Q1115" s="95"/>
      <c r="R1115" s="95" t="str">
        <f>IF(L1115="R",VLOOKUP(G1115,BARRAS!$C$5:$E$233,3,0),IF(L1115="L",VLOOKUP(G1115,BARRAS!$C$5:$E$233,3,0),""))</f>
        <v/>
      </c>
      <c r="S1115" s="95">
        <f t="shared" si="116"/>
        <v>0</v>
      </c>
      <c r="T1115" s="95"/>
      <c r="U1115" s="95" t="str">
        <f t="shared" si="117"/>
        <v/>
      </c>
      <c r="V1115" s="95"/>
      <c r="W1115" s="95"/>
      <c r="X1115" s="95"/>
      <c r="Y1115" s="95"/>
      <c r="Z1115" s="95"/>
      <c r="AA1115" s="95" t="str">
        <f t="shared" si="120"/>
        <v>CGE</v>
      </c>
    </row>
    <row r="1116" spans="1:27" x14ac:dyDescent="0.2">
      <c r="A1116" s="19">
        <f t="shared" si="115"/>
        <v>1</v>
      </c>
      <c r="B1116" s="95">
        <f t="shared" si="119"/>
        <v>1112</v>
      </c>
      <c r="C1116" s="95" t="s">
        <v>8883</v>
      </c>
      <c r="D1116" s="28" t="s">
        <v>8365</v>
      </c>
      <c r="E1116" s="95" t="s">
        <v>8885</v>
      </c>
      <c r="F1116" s="182">
        <v>1</v>
      </c>
      <c r="G1116" s="95" t="s">
        <v>208</v>
      </c>
      <c r="H1116" s="199">
        <f>VLOOKUP(G1116,BARRAS!$C$5:$E$553,2,0)</f>
        <v>2089996480152</v>
      </c>
      <c r="I1116" s="95">
        <v>0</v>
      </c>
      <c r="J1116" s="204">
        <v>0</v>
      </c>
      <c r="K1116" s="95">
        <v>0</v>
      </c>
      <c r="L1116" s="95" t="s">
        <v>8423</v>
      </c>
      <c r="M1116" s="95" t="s">
        <v>8423</v>
      </c>
      <c r="N1116" s="95" t="s">
        <v>8365</v>
      </c>
      <c r="O1116" s="95" t="s">
        <v>9972</v>
      </c>
      <c r="P1116" s="95"/>
      <c r="Q1116" s="95"/>
      <c r="R1116" s="95" t="str">
        <f>IF(L1116="R",VLOOKUP(G1116,BARRAS!$C$5:$E$233,3,0),IF(L1116="L",VLOOKUP(G1116,BARRAS!$C$5:$E$233,3,0),""))</f>
        <v/>
      </c>
      <c r="S1116" s="95">
        <f t="shared" si="116"/>
        <v>0</v>
      </c>
      <c r="T1116" s="95"/>
      <c r="U1116" s="95" t="str">
        <f t="shared" si="117"/>
        <v/>
      </c>
      <c r="V1116" s="95" t="s">
        <v>1869</v>
      </c>
      <c r="W1116" s="95"/>
      <c r="X1116" s="95" t="s">
        <v>8885</v>
      </c>
      <c r="Y1116" s="95" t="str">
        <f>+IF(P1116="","No","Sí")</f>
        <v>No</v>
      </c>
      <c r="Z1116" s="95">
        <v>0</v>
      </c>
      <c r="AA1116" s="95" t="str">
        <f t="shared" si="120"/>
        <v>CGE</v>
      </c>
    </row>
    <row r="1117" spans="1:27" x14ac:dyDescent="0.2">
      <c r="A1117" s="19">
        <f t="shared" si="115"/>
        <v>1</v>
      </c>
      <c r="B1117" s="95">
        <f t="shared" si="119"/>
        <v>1113</v>
      </c>
      <c r="C1117" s="95" t="s">
        <v>8884</v>
      </c>
      <c r="D1117" s="28" t="s">
        <v>8365</v>
      </c>
      <c r="E1117" s="95" t="s">
        <v>8885</v>
      </c>
      <c r="F1117" s="182">
        <v>1</v>
      </c>
      <c r="G1117" s="95" t="s">
        <v>208</v>
      </c>
      <c r="H1117" s="199">
        <f>VLOOKUP(G1117,BARRAS!$C$5:$E$553,2,0)</f>
        <v>2089996480152</v>
      </c>
      <c r="I1117" s="95">
        <v>0</v>
      </c>
      <c r="J1117" s="204">
        <v>0</v>
      </c>
      <c r="K1117" s="95">
        <v>0</v>
      </c>
      <c r="L1117" s="95" t="s">
        <v>8423</v>
      </c>
      <c r="M1117" s="95" t="s">
        <v>8423</v>
      </c>
      <c r="N1117" s="95" t="s">
        <v>8365</v>
      </c>
      <c r="O1117" s="95" t="s">
        <v>9972</v>
      </c>
      <c r="P1117" s="95"/>
      <c r="Q1117" s="95"/>
      <c r="R1117" s="95" t="str">
        <f>IF(L1117="R",VLOOKUP(G1117,BARRAS!$C$5:$E$233,3,0),IF(L1117="L",VLOOKUP(G1117,BARRAS!$C$5:$E$233,3,0),""))</f>
        <v/>
      </c>
      <c r="S1117" s="95">
        <f t="shared" si="116"/>
        <v>0</v>
      </c>
      <c r="T1117" s="95"/>
      <c r="U1117" s="95" t="str">
        <f t="shared" si="117"/>
        <v/>
      </c>
      <c r="V1117" s="95" t="s">
        <v>1869</v>
      </c>
      <c r="W1117" s="95"/>
      <c r="X1117" s="95" t="s">
        <v>8885</v>
      </c>
      <c r="Y1117" s="95" t="str">
        <f>+IF(P1117="","No","Sí")</f>
        <v>No</v>
      </c>
      <c r="Z1117" s="95">
        <v>0</v>
      </c>
      <c r="AA1117" s="95" t="str">
        <f t="shared" si="120"/>
        <v>CGE</v>
      </c>
    </row>
    <row r="1118" spans="1:27" x14ac:dyDescent="0.2">
      <c r="A1118" s="19">
        <f t="shared" si="115"/>
        <v>1</v>
      </c>
      <c r="B1118" s="95">
        <f t="shared" si="119"/>
        <v>1114</v>
      </c>
      <c r="C1118" s="95" t="s">
        <v>12249</v>
      </c>
      <c r="D1118" s="28" t="s">
        <v>8365</v>
      </c>
      <c r="E1118" s="95" t="s">
        <v>12250</v>
      </c>
      <c r="F1118" s="182">
        <v>1</v>
      </c>
      <c r="G1118" s="95" t="s">
        <v>208</v>
      </c>
      <c r="H1118" s="199">
        <f>VLOOKUP(G1118,BARRAS!$C$5:$E$553,2,0)</f>
        <v>2089996480152</v>
      </c>
      <c r="I1118" s="95">
        <v>0</v>
      </c>
      <c r="J1118" s="204">
        <v>0</v>
      </c>
      <c r="K1118" s="95">
        <v>0</v>
      </c>
      <c r="L1118" s="95" t="s">
        <v>8423</v>
      </c>
      <c r="M1118" s="95" t="s">
        <v>8423</v>
      </c>
      <c r="N1118" s="95" t="s">
        <v>8365</v>
      </c>
      <c r="O1118" s="95" t="s">
        <v>9972</v>
      </c>
      <c r="P1118" s="95"/>
      <c r="Q1118" s="95"/>
      <c r="R1118" s="95" t="str">
        <f>IF(L1118="R",VLOOKUP(G1118,BARRAS!$C$5:$E$233,3,0),IF(L1118="L",VLOOKUP(G1118,BARRAS!$C$5:$E$233,3,0),""))</f>
        <v/>
      </c>
      <c r="S1118" s="95">
        <f t="shared" si="116"/>
        <v>0</v>
      </c>
      <c r="T1118" s="95"/>
      <c r="U1118" s="95" t="str">
        <f t="shared" si="117"/>
        <v/>
      </c>
      <c r="V1118" s="95"/>
      <c r="W1118" s="95"/>
      <c r="X1118" s="95"/>
      <c r="Y1118" s="95"/>
      <c r="Z1118" s="95"/>
      <c r="AA1118" s="95" t="str">
        <f t="shared" si="120"/>
        <v>CGE</v>
      </c>
    </row>
    <row r="1119" spans="1:27" x14ac:dyDescent="0.2">
      <c r="A1119" s="19">
        <f t="shared" si="115"/>
        <v>1</v>
      </c>
      <c r="B1119" s="95">
        <f t="shared" si="119"/>
        <v>1115</v>
      </c>
      <c r="C1119" s="95" t="s">
        <v>13163</v>
      </c>
      <c r="D1119" s="28" t="s">
        <v>14626</v>
      </c>
      <c r="E1119" s="95" t="s">
        <v>13164</v>
      </c>
      <c r="F1119" s="182">
        <v>1</v>
      </c>
      <c r="G1119" s="95" t="s">
        <v>208</v>
      </c>
      <c r="H1119" s="199">
        <f>VLOOKUP(G1119,BARRAS!$C$5:$E$553,2,0)</f>
        <v>2089996480152</v>
      </c>
      <c r="I1119" s="95">
        <v>0</v>
      </c>
      <c r="J1119" s="204">
        <v>0</v>
      </c>
      <c r="K1119" s="95">
        <v>0</v>
      </c>
      <c r="L1119" s="95" t="s">
        <v>8423</v>
      </c>
      <c r="M1119" s="95" t="s">
        <v>8423</v>
      </c>
      <c r="N1119" s="95" t="s">
        <v>9720</v>
      </c>
      <c r="O1119" s="95" t="s">
        <v>9972</v>
      </c>
      <c r="P1119" s="95"/>
      <c r="Q1119" s="95"/>
      <c r="R1119" s="95"/>
      <c r="S1119" s="95">
        <f t="shared" si="116"/>
        <v>0</v>
      </c>
      <c r="T1119" s="95"/>
      <c r="U1119" s="95" t="str">
        <f t="shared" si="117"/>
        <v/>
      </c>
      <c r="V1119" s="95"/>
      <c r="W1119" s="95"/>
      <c r="X1119" s="95"/>
      <c r="Y1119" s="95"/>
      <c r="Z1119" s="95"/>
      <c r="AA1119" s="95" t="str">
        <f t="shared" si="120"/>
        <v>CGE</v>
      </c>
    </row>
    <row r="1120" spans="1:27" x14ac:dyDescent="0.2">
      <c r="A1120" s="19">
        <f t="shared" si="115"/>
        <v>1</v>
      </c>
      <c r="B1120" s="95">
        <f t="shared" si="119"/>
        <v>1116</v>
      </c>
      <c r="C1120" s="95" t="s">
        <v>13543</v>
      </c>
      <c r="D1120" s="28" t="s">
        <v>8365</v>
      </c>
      <c r="E1120" s="28" t="s">
        <v>10314</v>
      </c>
      <c r="F1120" s="182">
        <v>1</v>
      </c>
      <c r="G1120" s="95" t="s">
        <v>208</v>
      </c>
      <c r="H1120" s="199">
        <f>VLOOKUP(G1120,BARRAS!$C$5:$E$553,2,0)</f>
        <v>2089996480152</v>
      </c>
      <c r="I1120" s="95">
        <v>0</v>
      </c>
      <c r="J1120" s="204">
        <v>0</v>
      </c>
      <c r="K1120" s="95">
        <v>0</v>
      </c>
      <c r="L1120" s="95" t="s">
        <v>8423</v>
      </c>
      <c r="M1120" s="95" t="s">
        <v>8423</v>
      </c>
      <c r="N1120" s="28" t="s">
        <v>8365</v>
      </c>
      <c r="O1120" s="28" t="s">
        <v>9972</v>
      </c>
      <c r="P1120" s="95"/>
      <c r="Q1120" s="95"/>
      <c r="R1120" s="95"/>
      <c r="S1120" s="95">
        <f t="shared" si="116"/>
        <v>0</v>
      </c>
      <c r="T1120" s="95"/>
      <c r="U1120" s="95" t="str">
        <f t="shared" si="117"/>
        <v/>
      </c>
      <c r="V1120" s="95"/>
      <c r="W1120" s="95"/>
      <c r="X1120" s="95"/>
      <c r="Y1120" s="95"/>
      <c r="Z1120" s="95"/>
      <c r="AA1120" s="95" t="str">
        <f t="shared" si="120"/>
        <v>CGE</v>
      </c>
    </row>
    <row r="1121" spans="1:27" x14ac:dyDescent="0.2">
      <c r="A1121" s="19">
        <f t="shared" si="115"/>
        <v>1</v>
      </c>
      <c r="B1121" s="95">
        <f t="shared" si="119"/>
        <v>1117</v>
      </c>
      <c r="C1121" s="95" t="s">
        <v>13602</v>
      </c>
      <c r="D1121" s="28" t="s">
        <v>9294</v>
      </c>
      <c r="E1121" s="28" t="s">
        <v>13597</v>
      </c>
      <c r="F1121" s="182">
        <v>1</v>
      </c>
      <c r="G1121" s="95" t="s">
        <v>208</v>
      </c>
      <c r="H1121" s="199">
        <f>VLOOKUP(G1121,BARRAS!$C$5:$E$553,2,0)</f>
        <v>2089996480152</v>
      </c>
      <c r="I1121" s="95">
        <v>0</v>
      </c>
      <c r="J1121" s="204">
        <v>0</v>
      </c>
      <c r="K1121" s="95">
        <v>0</v>
      </c>
      <c r="L1121" s="95" t="s">
        <v>8423</v>
      </c>
      <c r="M1121" s="95" t="s">
        <v>8423</v>
      </c>
      <c r="N1121" s="28" t="s">
        <v>9294</v>
      </c>
      <c r="O1121" s="28" t="s">
        <v>9972</v>
      </c>
      <c r="P1121" s="95"/>
      <c r="Q1121" s="95"/>
      <c r="R1121" s="95"/>
      <c r="S1121" s="95">
        <f t="shared" si="116"/>
        <v>0</v>
      </c>
      <c r="T1121" s="95"/>
      <c r="U1121" s="95" t="str">
        <f t="shared" si="117"/>
        <v/>
      </c>
      <c r="V1121" s="95"/>
      <c r="W1121" s="95"/>
      <c r="X1121" s="95"/>
      <c r="Y1121" s="95"/>
      <c r="Z1121" s="95"/>
      <c r="AA1121" s="95" t="str">
        <f t="shared" si="120"/>
        <v>CGE</v>
      </c>
    </row>
    <row r="1122" spans="1:27" x14ac:dyDescent="0.2">
      <c r="A1122" s="19">
        <f t="shared" si="115"/>
        <v>1</v>
      </c>
      <c r="B1122" s="95">
        <f t="shared" si="119"/>
        <v>1118</v>
      </c>
      <c r="C1122" s="95" t="s">
        <v>13603</v>
      </c>
      <c r="D1122" s="28" t="s">
        <v>9294</v>
      </c>
      <c r="E1122" s="28" t="s">
        <v>13597</v>
      </c>
      <c r="F1122" s="182">
        <v>1</v>
      </c>
      <c r="G1122" s="95" t="s">
        <v>208</v>
      </c>
      <c r="H1122" s="199">
        <f>VLOOKUP(G1122,BARRAS!$C$5:$E$553,2,0)</f>
        <v>2089996480152</v>
      </c>
      <c r="I1122" s="95">
        <v>0</v>
      </c>
      <c r="J1122" s="204">
        <v>0</v>
      </c>
      <c r="K1122" s="95">
        <v>0</v>
      </c>
      <c r="L1122" s="95" t="s">
        <v>8423</v>
      </c>
      <c r="M1122" s="95" t="s">
        <v>8423</v>
      </c>
      <c r="N1122" s="28" t="s">
        <v>9294</v>
      </c>
      <c r="O1122" s="28" t="s">
        <v>9972</v>
      </c>
      <c r="P1122" s="95"/>
      <c r="Q1122" s="95"/>
      <c r="R1122" s="95"/>
      <c r="S1122" s="95">
        <f t="shared" si="116"/>
        <v>0</v>
      </c>
      <c r="T1122" s="95"/>
      <c r="U1122" s="95" t="str">
        <f t="shared" si="117"/>
        <v/>
      </c>
      <c r="V1122" s="95"/>
      <c r="W1122" s="95"/>
      <c r="X1122" s="95"/>
      <c r="Y1122" s="95"/>
      <c r="Z1122" s="95"/>
      <c r="AA1122" s="95" t="str">
        <f t="shared" si="120"/>
        <v>CGE</v>
      </c>
    </row>
    <row r="1123" spans="1:27" x14ac:dyDescent="0.2">
      <c r="A1123" s="19">
        <f t="shared" si="115"/>
        <v>1</v>
      </c>
      <c r="B1123" s="95">
        <f t="shared" si="119"/>
        <v>1119</v>
      </c>
      <c r="C1123" s="95" t="s">
        <v>1034</v>
      </c>
      <c r="D1123" s="28" t="s">
        <v>545</v>
      </c>
      <c r="E1123" s="95" t="s">
        <v>7605</v>
      </c>
      <c r="F1123" s="182">
        <v>1</v>
      </c>
      <c r="G1123" s="95" t="s">
        <v>208</v>
      </c>
      <c r="H1123" s="199">
        <f>VLOOKUP(G1123,BARRAS!$C$5:$E$553,2,0)</f>
        <v>2089996480152</v>
      </c>
      <c r="I1123" s="95">
        <v>0</v>
      </c>
      <c r="J1123" s="204">
        <v>0</v>
      </c>
      <c r="K1123" s="95">
        <v>0</v>
      </c>
      <c r="L1123" s="95" t="s">
        <v>747</v>
      </c>
      <c r="M1123" s="95" t="s">
        <v>747</v>
      </c>
      <c r="N1123" s="95" t="s">
        <v>545</v>
      </c>
      <c r="O1123" s="95" t="s">
        <v>9972</v>
      </c>
      <c r="P1123" s="95"/>
      <c r="Q1123" s="95" t="str">
        <f>IF(L1123="R","R",IF(L1123="L","L",""))</f>
        <v/>
      </c>
      <c r="R1123" s="95" t="str">
        <f>IF(L1123="R",VLOOKUP(G1123,BARRAS!$C$5:$E$233,3,0),IF(L1123="L",VLOOKUP(G1123,BARRAS!$C$5:$E$233,3,0),""))</f>
        <v/>
      </c>
      <c r="S1123" s="95">
        <f t="shared" si="116"/>
        <v>0</v>
      </c>
      <c r="T1123" s="95"/>
      <c r="U1123" s="95" t="str">
        <f t="shared" si="117"/>
        <v>CTRL</v>
      </c>
      <c r="V1123" s="95">
        <v>0</v>
      </c>
      <c r="W1123" s="95"/>
      <c r="X1123" s="95"/>
      <c r="Y1123" s="95" t="str">
        <f>+IF(P1123="","No","Sí")</f>
        <v>No</v>
      </c>
      <c r="Z1123" s="95">
        <v>0</v>
      </c>
      <c r="AA1123" s="95" t="str">
        <f t="shared" si="120"/>
        <v>CGE</v>
      </c>
    </row>
    <row r="1124" spans="1:27" x14ac:dyDescent="0.2">
      <c r="A1124" s="19">
        <f t="shared" si="115"/>
        <v>1</v>
      </c>
      <c r="B1124" s="95">
        <f t="shared" si="119"/>
        <v>1120</v>
      </c>
      <c r="C1124" s="95" t="s">
        <v>7861</v>
      </c>
      <c r="D1124" s="28" t="s">
        <v>8970</v>
      </c>
      <c r="E1124" s="95" t="s">
        <v>1870</v>
      </c>
      <c r="F1124" s="182">
        <v>1</v>
      </c>
      <c r="G1124" s="95" t="s">
        <v>208</v>
      </c>
      <c r="H1124" s="199">
        <f>VLOOKUP(G1124,BARRAS!$C$5:$E$553,2,0)</f>
        <v>2089996480152</v>
      </c>
      <c r="I1124" s="95">
        <v>0</v>
      </c>
      <c r="J1124" s="204">
        <v>1</v>
      </c>
      <c r="K1124" s="95">
        <v>0</v>
      </c>
      <c r="L1124" s="95" t="s">
        <v>489</v>
      </c>
      <c r="M1124" s="95" t="s">
        <v>489</v>
      </c>
      <c r="N1124" s="95" t="s">
        <v>9178</v>
      </c>
      <c r="O1124" s="95"/>
      <c r="P1124" s="95" t="s">
        <v>9972</v>
      </c>
      <c r="Q1124" s="95" t="str">
        <f>IF(L1124="R","R",IF(L1124="L","L",""))</f>
        <v>R</v>
      </c>
      <c r="R1124" s="95">
        <f>IF(L1124="R",VLOOKUP(G1124,BARRAS!$C$5:$E$233,3,0),IF(L1124="L",VLOOKUP(G1124,BARRAS!$C$5:$E$233,3,0),""))</f>
        <v>0</v>
      </c>
      <c r="S1124" s="95">
        <f t="shared" si="116"/>
        <v>0</v>
      </c>
      <c r="T1124" s="95"/>
      <c r="U1124" s="95" t="str">
        <f t="shared" si="117"/>
        <v/>
      </c>
      <c r="V1124" s="95">
        <v>0</v>
      </c>
      <c r="W1124" s="95"/>
      <c r="X1124" s="95"/>
      <c r="Y1124" s="95" t="str">
        <f>+IF(P1124="","No","Sí")</f>
        <v>Sí</v>
      </c>
      <c r="Z1124" s="95">
        <v>0</v>
      </c>
      <c r="AA1124" s="95" t="str">
        <f t="shared" si="120"/>
        <v>CGE</v>
      </c>
    </row>
    <row r="1125" spans="1:27" x14ac:dyDescent="0.2">
      <c r="A1125" s="19">
        <f t="shared" si="115"/>
        <v>1</v>
      </c>
      <c r="B1125" s="95">
        <f t="shared" si="119"/>
        <v>1121</v>
      </c>
      <c r="C1125" s="95" t="s">
        <v>7862</v>
      </c>
      <c r="D1125" s="28" t="s">
        <v>8971</v>
      </c>
      <c r="E1125" s="95" t="s">
        <v>1870</v>
      </c>
      <c r="F1125" s="182">
        <v>1</v>
      </c>
      <c r="G1125" s="95" t="s">
        <v>208</v>
      </c>
      <c r="H1125" s="199">
        <f>VLOOKUP(G1125,BARRAS!$C$5:$E$553,2,0)</f>
        <v>2089996480152</v>
      </c>
      <c r="I1125" s="95">
        <v>0</v>
      </c>
      <c r="J1125" s="204">
        <v>1</v>
      </c>
      <c r="K1125" s="95">
        <v>0</v>
      </c>
      <c r="L1125" s="95" t="s">
        <v>489</v>
      </c>
      <c r="M1125" s="95" t="s">
        <v>489</v>
      </c>
      <c r="N1125" s="95" t="s">
        <v>9178</v>
      </c>
      <c r="O1125" s="95"/>
      <c r="P1125" s="95" t="s">
        <v>9972</v>
      </c>
      <c r="Q1125" s="95" t="str">
        <f>IF(L1125="R","R",IF(L1125="L","L",""))</f>
        <v>R</v>
      </c>
      <c r="R1125" s="95">
        <f>IF(L1125="R",VLOOKUP(G1125,BARRAS!$C$5:$E$233,3,0),IF(L1125="L",VLOOKUP(G1125,BARRAS!$C$5:$E$233,3,0),""))</f>
        <v>0</v>
      </c>
      <c r="S1125" s="95">
        <f t="shared" si="116"/>
        <v>0</v>
      </c>
      <c r="T1125" s="95"/>
      <c r="U1125" s="95" t="str">
        <f t="shared" si="117"/>
        <v/>
      </c>
      <c r="V1125" s="95">
        <v>0</v>
      </c>
      <c r="W1125" s="95"/>
      <c r="X1125" s="95"/>
      <c r="Y1125" s="95" t="str">
        <f>+IF(P1125="","No","Sí")</f>
        <v>Sí</v>
      </c>
      <c r="Z1125" s="95">
        <v>0</v>
      </c>
      <c r="AA1125" s="95" t="str">
        <f t="shared" si="120"/>
        <v>CGE</v>
      </c>
    </row>
    <row r="1126" spans="1:27" x14ac:dyDescent="0.2">
      <c r="A1126" s="19">
        <f t="shared" si="115"/>
        <v>1</v>
      </c>
      <c r="B1126" s="95">
        <f t="shared" si="119"/>
        <v>1122</v>
      </c>
      <c r="C1126" s="95" t="s">
        <v>7863</v>
      </c>
      <c r="D1126" s="28" t="s">
        <v>8972</v>
      </c>
      <c r="E1126" s="95" t="s">
        <v>1870</v>
      </c>
      <c r="F1126" s="182">
        <v>1</v>
      </c>
      <c r="G1126" s="95" t="s">
        <v>208</v>
      </c>
      <c r="H1126" s="199">
        <f>VLOOKUP(G1126,BARRAS!$C$5:$E$553,2,0)</f>
        <v>2089996480152</v>
      </c>
      <c r="I1126" s="95">
        <v>0</v>
      </c>
      <c r="J1126" s="204">
        <v>1</v>
      </c>
      <c r="K1126" s="95">
        <v>0</v>
      </c>
      <c r="L1126" s="95" t="s">
        <v>489</v>
      </c>
      <c r="M1126" s="95" t="s">
        <v>489</v>
      </c>
      <c r="N1126" s="95" t="s">
        <v>9178</v>
      </c>
      <c r="O1126" s="95"/>
      <c r="P1126" s="95" t="s">
        <v>9972</v>
      </c>
      <c r="Q1126" s="95" t="str">
        <f>IF(L1126="R","R",IF(L1126="L","L",""))</f>
        <v>R</v>
      </c>
      <c r="R1126" s="95">
        <f>IF(L1126="R",VLOOKUP(G1126,BARRAS!$C$5:$E$233,3,0),IF(L1126="L",VLOOKUP(G1126,BARRAS!$C$5:$E$233,3,0),""))</f>
        <v>0</v>
      </c>
      <c r="S1126" s="95">
        <f t="shared" si="116"/>
        <v>0</v>
      </c>
      <c r="T1126" s="95"/>
      <c r="U1126" s="95" t="str">
        <f t="shared" si="117"/>
        <v/>
      </c>
      <c r="V1126" s="95">
        <v>0</v>
      </c>
      <c r="W1126" s="95"/>
      <c r="X1126" s="95"/>
      <c r="Y1126" s="95" t="str">
        <f>+IF(P1126="","No","Sí")</f>
        <v>Sí</v>
      </c>
      <c r="Z1126" s="95">
        <v>0</v>
      </c>
      <c r="AA1126" s="95" t="str">
        <f t="shared" si="120"/>
        <v>CGE</v>
      </c>
    </row>
    <row r="1127" spans="1:27" x14ac:dyDescent="0.2">
      <c r="A1127" s="19">
        <f t="shared" si="115"/>
        <v>1</v>
      </c>
      <c r="B1127" s="95">
        <f t="shared" si="119"/>
        <v>1123</v>
      </c>
      <c r="C1127" s="194" t="s">
        <v>11973</v>
      </c>
      <c r="D1127" s="213" t="s">
        <v>1304</v>
      </c>
      <c r="E1127" s="194" t="s">
        <v>1619</v>
      </c>
      <c r="F1127" s="182">
        <v>1</v>
      </c>
      <c r="G1127" s="95" t="s">
        <v>208</v>
      </c>
      <c r="H1127" s="199">
        <f>VLOOKUP(G1127,BARRAS!$C$5:$E$553,2,0)</f>
        <v>2089996480152</v>
      </c>
      <c r="I1127" s="95">
        <v>0</v>
      </c>
      <c r="J1127" s="204">
        <v>0</v>
      </c>
      <c r="K1127" s="95">
        <v>0</v>
      </c>
      <c r="L1127" s="95" t="s">
        <v>492</v>
      </c>
      <c r="M1127" s="95" t="s">
        <v>492</v>
      </c>
      <c r="N1127" s="95" t="s">
        <v>12352</v>
      </c>
      <c r="O1127" s="95"/>
      <c r="P1127" s="95"/>
      <c r="Q1127" s="95"/>
      <c r="R1127" s="95" t="str">
        <f>IF(L1127="R",VLOOKUP(G1127,BARRAS!$C$5:$E$233,3,0),IF(L1127="L",VLOOKUP(G1127,BARRAS!$C$5:$E$233,3,0),""))</f>
        <v/>
      </c>
      <c r="S1127" s="95">
        <f t="shared" si="116"/>
        <v>0</v>
      </c>
      <c r="T1127" s="95"/>
      <c r="U1127" s="95" t="str">
        <f t="shared" si="117"/>
        <v/>
      </c>
      <c r="V1127" s="95"/>
      <c r="W1127" s="95"/>
      <c r="X1127" s="95"/>
      <c r="Y1127" s="95"/>
      <c r="Z1127" s="95"/>
      <c r="AA1127" s="95">
        <f t="shared" si="120"/>
        <v>0</v>
      </c>
    </row>
    <row r="1128" spans="1:27" x14ac:dyDescent="0.2">
      <c r="A1128" s="19">
        <f t="shared" si="115"/>
        <v>1</v>
      </c>
      <c r="B1128" s="95">
        <f t="shared" si="119"/>
        <v>1124</v>
      </c>
      <c r="C1128" s="95" t="s">
        <v>11123</v>
      </c>
      <c r="D1128" s="28" t="s">
        <v>8808</v>
      </c>
      <c r="E1128" s="95" t="s">
        <v>11111</v>
      </c>
      <c r="F1128" s="182">
        <v>1</v>
      </c>
      <c r="G1128" s="95" t="s">
        <v>1490</v>
      </c>
      <c r="H1128" s="199">
        <f>VLOOKUP(G1128,BARRAS!$C$5:$E$553,2,0)</f>
        <v>2139996430152</v>
      </c>
      <c r="I1128" s="95">
        <v>0</v>
      </c>
      <c r="J1128" s="204">
        <v>0</v>
      </c>
      <c r="K1128" s="95">
        <v>0</v>
      </c>
      <c r="L1128" s="95" t="s">
        <v>8423</v>
      </c>
      <c r="M1128" s="95" t="s">
        <v>8423</v>
      </c>
      <c r="N1128" s="95" t="s">
        <v>8808</v>
      </c>
      <c r="O1128" s="95" t="s">
        <v>9972</v>
      </c>
      <c r="P1128" s="95"/>
      <c r="Q1128" s="95" t="s">
        <v>509</v>
      </c>
      <c r="R1128" s="95" t="str">
        <f>IF(L1128="R",VLOOKUP(G1128,BARRAS!$C$5:$E$233,3,0),IF(L1128="L",VLOOKUP(G1128,BARRAS!$C$5:$E$233,3,0),""))</f>
        <v/>
      </c>
      <c r="S1128" s="95">
        <f t="shared" si="116"/>
        <v>0</v>
      </c>
      <c r="T1128" s="95"/>
      <c r="U1128" s="95" t="str">
        <f t="shared" si="117"/>
        <v/>
      </c>
      <c r="V1128" s="95" t="s">
        <v>1869</v>
      </c>
      <c r="W1128" s="95"/>
      <c r="X1128" s="95">
        <v>0</v>
      </c>
      <c r="Y1128" s="95">
        <v>0</v>
      </c>
      <c r="Z1128" s="95"/>
      <c r="AA1128" s="95" t="str">
        <f t="shared" si="120"/>
        <v>CGE</v>
      </c>
    </row>
    <row r="1129" spans="1:27" x14ac:dyDescent="0.2">
      <c r="A1129" s="19">
        <f t="shared" si="115"/>
        <v>1</v>
      </c>
      <c r="B1129" s="95">
        <f t="shared" si="119"/>
        <v>1125</v>
      </c>
      <c r="C1129" s="95" t="s">
        <v>13076</v>
      </c>
      <c r="D1129" s="28" t="s">
        <v>543</v>
      </c>
      <c r="E1129" s="95" t="s">
        <v>13077</v>
      </c>
      <c r="F1129" s="182">
        <v>1</v>
      </c>
      <c r="G1129" s="95" t="s">
        <v>1490</v>
      </c>
      <c r="H1129" s="199">
        <f>VLOOKUP(G1129,BARRAS!$C$5:$E$553,2,0)</f>
        <v>2139996430152</v>
      </c>
      <c r="I1129" s="95">
        <v>0</v>
      </c>
      <c r="J1129" s="204">
        <v>0</v>
      </c>
      <c r="K1129" s="95">
        <v>0</v>
      </c>
      <c r="L1129" s="95" t="s">
        <v>8423</v>
      </c>
      <c r="M1129" s="95" t="s">
        <v>8423</v>
      </c>
      <c r="N1129" s="28" t="s">
        <v>543</v>
      </c>
      <c r="O1129" s="95" t="s">
        <v>9972</v>
      </c>
      <c r="P1129" s="95"/>
      <c r="Q1129" s="95"/>
      <c r="R1129" s="95"/>
      <c r="S1129" s="95">
        <f t="shared" si="116"/>
        <v>0</v>
      </c>
      <c r="T1129" s="95"/>
      <c r="U1129" s="95" t="str">
        <f t="shared" si="117"/>
        <v/>
      </c>
      <c r="V1129" s="95"/>
      <c r="W1129" s="95"/>
      <c r="X1129" s="95"/>
      <c r="Y1129" s="95"/>
      <c r="Z1129" s="95"/>
      <c r="AA1129" s="95" t="str">
        <f t="shared" si="120"/>
        <v>CGE</v>
      </c>
    </row>
    <row r="1130" spans="1:27" x14ac:dyDescent="0.2">
      <c r="A1130" s="19">
        <f t="shared" si="115"/>
        <v>1</v>
      </c>
      <c r="B1130" s="95">
        <f t="shared" si="119"/>
        <v>1126</v>
      </c>
      <c r="C1130" s="95" t="s">
        <v>12697</v>
      </c>
      <c r="D1130" s="28" t="s">
        <v>8365</v>
      </c>
      <c r="E1130" s="95" t="s">
        <v>11422</v>
      </c>
      <c r="F1130" s="182">
        <v>1</v>
      </c>
      <c r="G1130" s="95" t="s">
        <v>1490</v>
      </c>
      <c r="H1130" s="199">
        <f>VLOOKUP(G1130,BARRAS!$C$5:$E$553,2,0)</f>
        <v>2139996430152</v>
      </c>
      <c r="I1130" s="95">
        <v>0</v>
      </c>
      <c r="J1130" s="204">
        <v>0</v>
      </c>
      <c r="K1130" s="95">
        <v>0</v>
      </c>
      <c r="L1130" s="95" t="s">
        <v>8423</v>
      </c>
      <c r="M1130" s="95" t="s">
        <v>8423</v>
      </c>
      <c r="N1130" s="95" t="s">
        <v>8365</v>
      </c>
      <c r="O1130" s="95" t="s">
        <v>9972</v>
      </c>
      <c r="P1130" s="95"/>
      <c r="Q1130" s="95" t="s">
        <v>509</v>
      </c>
      <c r="R1130" s="95" t="str">
        <f>IF(L1130="R",VLOOKUP(G1130,BARRAS!$C$5:$E$233,3,0),IF(L1130="L",VLOOKUP(G1130,BARRAS!$C$5:$E$233,3,0),""))</f>
        <v/>
      </c>
      <c r="S1130" s="95">
        <f t="shared" si="116"/>
        <v>0</v>
      </c>
      <c r="T1130" s="95"/>
      <c r="U1130" s="95" t="str">
        <f t="shared" si="117"/>
        <v/>
      </c>
      <c r="V1130" s="95"/>
      <c r="W1130" s="95"/>
      <c r="X1130" s="95">
        <v>0</v>
      </c>
      <c r="Y1130" s="95">
        <v>0</v>
      </c>
      <c r="Z1130" s="95"/>
      <c r="AA1130" s="95" t="str">
        <f t="shared" si="120"/>
        <v>CGE</v>
      </c>
    </row>
    <row r="1131" spans="1:27" x14ac:dyDescent="0.2">
      <c r="A1131" s="19">
        <f t="shared" si="115"/>
        <v>1</v>
      </c>
      <c r="B1131" s="95">
        <f t="shared" si="119"/>
        <v>1127</v>
      </c>
      <c r="C1131" s="95" t="s">
        <v>11180</v>
      </c>
      <c r="D1131" s="28" t="s">
        <v>8462</v>
      </c>
      <c r="E1131" s="95" t="s">
        <v>11181</v>
      </c>
      <c r="F1131" s="182">
        <v>1</v>
      </c>
      <c r="G1131" s="95" t="s">
        <v>1490</v>
      </c>
      <c r="H1131" s="199">
        <f>VLOOKUP(G1131,BARRAS!$C$5:$E$553,2,0)</f>
        <v>2139996430152</v>
      </c>
      <c r="I1131" s="95">
        <v>0</v>
      </c>
      <c r="J1131" s="204">
        <v>0</v>
      </c>
      <c r="K1131" s="95">
        <v>0</v>
      </c>
      <c r="L1131" s="95" t="s">
        <v>8423</v>
      </c>
      <c r="M1131" s="95" t="s">
        <v>8423</v>
      </c>
      <c r="N1131" s="95" t="s">
        <v>8462</v>
      </c>
      <c r="O1131" s="95" t="s">
        <v>9972</v>
      </c>
      <c r="P1131" s="95"/>
      <c r="Q1131" s="95" t="s">
        <v>509</v>
      </c>
      <c r="R1131" s="95" t="str">
        <f>IF(L1131="R",VLOOKUP(G1131,BARRAS!$C$5:$E$233,3,0),IF(L1131="L",VLOOKUP(G1131,BARRAS!$C$5:$E$233,3,0),""))</f>
        <v/>
      </c>
      <c r="S1131" s="95">
        <f t="shared" si="116"/>
        <v>0</v>
      </c>
      <c r="T1131" s="95"/>
      <c r="U1131" s="95" t="str">
        <f t="shared" si="117"/>
        <v/>
      </c>
      <c r="V1131" s="95" t="s">
        <v>1869</v>
      </c>
      <c r="W1131" s="95"/>
      <c r="X1131" s="95">
        <v>0</v>
      </c>
      <c r="Y1131" s="95">
        <v>0</v>
      </c>
      <c r="Z1131" s="95"/>
      <c r="AA1131" s="95" t="str">
        <f t="shared" si="120"/>
        <v>CGE</v>
      </c>
    </row>
    <row r="1132" spans="1:27" x14ac:dyDescent="0.2">
      <c r="A1132" s="19">
        <f t="shared" si="115"/>
        <v>1</v>
      </c>
      <c r="B1132" s="95">
        <f t="shared" si="119"/>
        <v>1128</v>
      </c>
      <c r="C1132" s="95" t="s">
        <v>11721</v>
      </c>
      <c r="D1132" s="28" t="s">
        <v>9525</v>
      </c>
      <c r="E1132" s="95" t="s">
        <v>11722</v>
      </c>
      <c r="F1132" s="182">
        <v>1</v>
      </c>
      <c r="G1132" s="95" t="s">
        <v>1490</v>
      </c>
      <c r="H1132" s="199">
        <f>VLOOKUP(G1132,BARRAS!$C$5:$E$553,2,0)</f>
        <v>2139996430152</v>
      </c>
      <c r="I1132" s="95">
        <v>0</v>
      </c>
      <c r="J1132" s="204">
        <v>0</v>
      </c>
      <c r="K1132" s="95">
        <v>0</v>
      </c>
      <c r="L1132" s="95" t="s">
        <v>8423</v>
      </c>
      <c r="M1132" s="95" t="s">
        <v>8423</v>
      </c>
      <c r="N1132" s="95" t="s">
        <v>9525</v>
      </c>
      <c r="O1132" s="95" t="s">
        <v>9972</v>
      </c>
      <c r="P1132" s="95"/>
      <c r="Q1132" s="95" t="s">
        <v>509</v>
      </c>
      <c r="R1132" s="95" t="str">
        <f>IF(L1132="R",VLOOKUP(G1132,BARRAS!$C$5:$E$233,3,0),IF(L1132="L",VLOOKUP(G1132,BARRAS!$C$5:$E$233,3,0),""))</f>
        <v/>
      </c>
      <c r="S1132" s="95">
        <f t="shared" si="116"/>
        <v>0</v>
      </c>
      <c r="T1132" s="95"/>
      <c r="U1132" s="95" t="str">
        <f t="shared" si="117"/>
        <v/>
      </c>
      <c r="V1132" s="95"/>
      <c r="W1132" s="95"/>
      <c r="X1132" s="95"/>
      <c r="Y1132" s="95"/>
      <c r="Z1132" s="95"/>
      <c r="AA1132" s="95" t="str">
        <f t="shared" si="120"/>
        <v>CGE</v>
      </c>
    </row>
    <row r="1133" spans="1:27" x14ac:dyDescent="0.2">
      <c r="A1133" s="19">
        <f t="shared" si="115"/>
        <v>1</v>
      </c>
      <c r="B1133" s="95">
        <f t="shared" si="119"/>
        <v>1129</v>
      </c>
      <c r="C1133" s="95" t="s">
        <v>12046</v>
      </c>
      <c r="D1133" s="28" t="s">
        <v>9525</v>
      </c>
      <c r="E1133" s="95" t="s">
        <v>11722</v>
      </c>
      <c r="F1133" s="182">
        <v>1</v>
      </c>
      <c r="G1133" s="95" t="s">
        <v>1490</v>
      </c>
      <c r="H1133" s="199">
        <f>VLOOKUP(G1133,BARRAS!$C$5:$E$553,2,0)</f>
        <v>2139996430152</v>
      </c>
      <c r="I1133" s="95">
        <v>0</v>
      </c>
      <c r="J1133" s="204">
        <v>0</v>
      </c>
      <c r="K1133" s="95">
        <v>0</v>
      </c>
      <c r="L1133" s="95" t="s">
        <v>8423</v>
      </c>
      <c r="M1133" s="95" t="s">
        <v>8423</v>
      </c>
      <c r="N1133" s="95" t="s">
        <v>9525</v>
      </c>
      <c r="O1133" s="95" t="s">
        <v>9972</v>
      </c>
      <c r="P1133" s="95"/>
      <c r="Q1133" s="95" t="s">
        <v>509</v>
      </c>
      <c r="R1133" s="95" t="str">
        <f>IF(L1133="R",VLOOKUP(G1133,BARRAS!$C$5:$E$233,3,0),IF(L1133="L",VLOOKUP(G1133,BARRAS!$C$5:$E$233,3,0),""))</f>
        <v/>
      </c>
      <c r="S1133" s="95">
        <f t="shared" si="116"/>
        <v>0</v>
      </c>
      <c r="T1133" s="95"/>
      <c r="U1133" s="95" t="str">
        <f t="shared" si="117"/>
        <v/>
      </c>
      <c r="V1133" s="95"/>
      <c r="W1133" s="95"/>
      <c r="X1133" s="95"/>
      <c r="Y1133" s="95"/>
      <c r="Z1133" s="95"/>
      <c r="AA1133" s="95" t="str">
        <f t="shared" si="120"/>
        <v>CGE</v>
      </c>
    </row>
    <row r="1134" spans="1:27" x14ac:dyDescent="0.2">
      <c r="A1134" s="19">
        <f t="shared" si="115"/>
        <v>1</v>
      </c>
      <c r="B1134" s="95">
        <f t="shared" si="119"/>
        <v>1130</v>
      </c>
      <c r="C1134" s="95" t="s">
        <v>11119</v>
      </c>
      <c r="D1134" s="28" t="s">
        <v>543</v>
      </c>
      <c r="E1134" s="95" t="s">
        <v>11120</v>
      </c>
      <c r="F1134" s="182">
        <v>1</v>
      </c>
      <c r="G1134" s="95" t="s">
        <v>1490</v>
      </c>
      <c r="H1134" s="199">
        <f>VLOOKUP(G1134,BARRAS!$C$5:$E$553,2,0)</f>
        <v>2139996430152</v>
      </c>
      <c r="I1134" s="95">
        <v>0</v>
      </c>
      <c r="J1134" s="204">
        <v>0</v>
      </c>
      <c r="K1134" s="95">
        <v>0</v>
      </c>
      <c r="L1134" s="95" t="s">
        <v>8423</v>
      </c>
      <c r="M1134" s="95" t="s">
        <v>8423</v>
      </c>
      <c r="N1134" s="95" t="s">
        <v>543</v>
      </c>
      <c r="O1134" s="95" t="s">
        <v>9972</v>
      </c>
      <c r="P1134" s="95"/>
      <c r="Q1134" s="95" t="s">
        <v>509</v>
      </c>
      <c r="R1134" s="95" t="str">
        <f>IF(L1134="R",VLOOKUP(G1134,BARRAS!$C$5:$E$233,3,0),IF(L1134="L",VLOOKUP(G1134,BARRAS!$C$5:$E$233,3,0),""))</f>
        <v/>
      </c>
      <c r="S1134" s="95">
        <f t="shared" si="116"/>
        <v>0</v>
      </c>
      <c r="T1134" s="95"/>
      <c r="U1134" s="95" t="str">
        <f t="shared" si="117"/>
        <v/>
      </c>
      <c r="V1134" s="95" t="s">
        <v>1869</v>
      </c>
      <c r="W1134" s="95"/>
      <c r="X1134" s="95">
        <v>0</v>
      </c>
      <c r="Y1134" s="95">
        <v>0</v>
      </c>
      <c r="Z1134" s="95"/>
      <c r="AA1134" s="95" t="str">
        <f t="shared" si="120"/>
        <v>CGE</v>
      </c>
    </row>
    <row r="1135" spans="1:27" x14ac:dyDescent="0.2">
      <c r="A1135" s="19">
        <f t="shared" si="115"/>
        <v>1</v>
      </c>
      <c r="B1135" s="95">
        <f t="shared" si="119"/>
        <v>1131</v>
      </c>
      <c r="C1135" s="220" t="s">
        <v>12698</v>
      </c>
      <c r="D1135" s="28" t="s">
        <v>8365</v>
      </c>
      <c r="E1135" s="95" t="s">
        <v>11225</v>
      </c>
      <c r="F1135" s="182">
        <v>1</v>
      </c>
      <c r="G1135" s="95" t="s">
        <v>1490</v>
      </c>
      <c r="H1135" s="199">
        <f>VLOOKUP(G1135,BARRAS!$C$5:$E$553,2,0)</f>
        <v>2139996430152</v>
      </c>
      <c r="I1135" s="95">
        <v>0</v>
      </c>
      <c r="J1135" s="204">
        <v>0</v>
      </c>
      <c r="K1135" s="95">
        <v>0</v>
      </c>
      <c r="L1135" s="95" t="s">
        <v>8423</v>
      </c>
      <c r="M1135" s="95" t="s">
        <v>8423</v>
      </c>
      <c r="N1135" s="95" t="s">
        <v>8365</v>
      </c>
      <c r="O1135" s="95" t="s">
        <v>9972</v>
      </c>
      <c r="P1135" s="95"/>
      <c r="Q1135" s="95" t="s">
        <v>509</v>
      </c>
      <c r="R1135" s="95" t="str">
        <f>IF(L1135="R",VLOOKUP(G1135,BARRAS!$C$5:$E$233,3,0),IF(L1135="L",VLOOKUP(G1135,BARRAS!$C$5:$E$233,3,0),""))</f>
        <v/>
      </c>
      <c r="S1135" s="95">
        <f t="shared" si="116"/>
        <v>0</v>
      </c>
      <c r="T1135" s="95"/>
      <c r="U1135" s="95" t="str">
        <f t="shared" si="117"/>
        <v/>
      </c>
      <c r="V1135" s="95"/>
      <c r="W1135" s="95"/>
      <c r="X1135" s="95">
        <v>0</v>
      </c>
      <c r="Y1135" s="95">
        <v>0</v>
      </c>
      <c r="Z1135" s="95"/>
      <c r="AA1135" s="95" t="str">
        <f t="shared" si="120"/>
        <v>CGE</v>
      </c>
    </row>
    <row r="1136" spans="1:27" x14ac:dyDescent="0.2">
      <c r="A1136" s="19">
        <f t="shared" si="115"/>
        <v>1</v>
      </c>
      <c r="B1136" s="95">
        <f t="shared" si="119"/>
        <v>1132</v>
      </c>
      <c r="C1136" s="95" t="s">
        <v>11266</v>
      </c>
      <c r="D1136" s="28" t="s">
        <v>8365</v>
      </c>
      <c r="E1136" s="95" t="s">
        <v>11267</v>
      </c>
      <c r="F1136" s="182">
        <v>1</v>
      </c>
      <c r="G1136" s="95" t="s">
        <v>1490</v>
      </c>
      <c r="H1136" s="199">
        <f>VLOOKUP(G1136,BARRAS!$C$5:$E$553,2,0)</f>
        <v>2139996430152</v>
      </c>
      <c r="I1136" s="95">
        <v>0</v>
      </c>
      <c r="J1136" s="204">
        <v>0</v>
      </c>
      <c r="K1136" s="95">
        <v>0</v>
      </c>
      <c r="L1136" s="95" t="s">
        <v>8423</v>
      </c>
      <c r="M1136" s="95" t="s">
        <v>8423</v>
      </c>
      <c r="N1136" s="95" t="s">
        <v>8365</v>
      </c>
      <c r="O1136" s="95" t="s">
        <v>9972</v>
      </c>
      <c r="P1136" s="95"/>
      <c r="Q1136" s="95" t="s">
        <v>509</v>
      </c>
      <c r="R1136" s="95" t="str">
        <f>IF(L1136="R",VLOOKUP(G1136,BARRAS!$C$5:$E$233,3,0),IF(L1136="L",VLOOKUP(G1136,BARRAS!$C$5:$E$233,3,0),""))</f>
        <v/>
      </c>
      <c r="S1136" s="95">
        <f t="shared" si="116"/>
        <v>0</v>
      </c>
      <c r="T1136" s="95"/>
      <c r="U1136" s="95" t="str">
        <f t="shared" si="117"/>
        <v/>
      </c>
      <c r="V1136" s="95"/>
      <c r="W1136" s="95"/>
      <c r="X1136" s="95">
        <v>0</v>
      </c>
      <c r="Y1136" s="95">
        <v>0</v>
      </c>
      <c r="Z1136" s="95"/>
      <c r="AA1136" s="95" t="str">
        <f t="shared" si="120"/>
        <v>CGE</v>
      </c>
    </row>
    <row r="1137" spans="1:27" x14ac:dyDescent="0.2">
      <c r="A1137" s="19">
        <f t="shared" si="115"/>
        <v>1</v>
      </c>
      <c r="B1137" s="95">
        <f t="shared" si="119"/>
        <v>1133</v>
      </c>
      <c r="C1137" s="95" t="s">
        <v>11640</v>
      </c>
      <c r="D1137" s="28" t="s">
        <v>543</v>
      </c>
      <c r="E1137" s="95" t="s">
        <v>11641</v>
      </c>
      <c r="F1137" s="182">
        <v>1</v>
      </c>
      <c r="G1137" s="95" t="s">
        <v>1490</v>
      </c>
      <c r="H1137" s="199">
        <f>VLOOKUP(G1137,BARRAS!$C$5:$E$553,2,0)</f>
        <v>2139996430152</v>
      </c>
      <c r="I1137" s="95">
        <v>0</v>
      </c>
      <c r="J1137" s="204">
        <v>0</v>
      </c>
      <c r="K1137" s="95">
        <v>0</v>
      </c>
      <c r="L1137" s="95" t="s">
        <v>8423</v>
      </c>
      <c r="M1137" s="95" t="s">
        <v>8423</v>
      </c>
      <c r="N1137" s="95" t="s">
        <v>543</v>
      </c>
      <c r="O1137" s="95" t="s">
        <v>9972</v>
      </c>
      <c r="P1137" s="95"/>
      <c r="Q1137" s="95" t="s">
        <v>509</v>
      </c>
      <c r="R1137" s="95" t="str">
        <f>IF(L1137="R",VLOOKUP(G1137,BARRAS!$C$5:$E$233,3,0),IF(L1137="L",VLOOKUP(G1137,BARRAS!$C$5:$E$233,3,0),""))</f>
        <v/>
      </c>
      <c r="S1137" s="95">
        <f t="shared" si="116"/>
        <v>0</v>
      </c>
      <c r="T1137" s="95"/>
      <c r="U1137" s="95" t="str">
        <f t="shared" si="117"/>
        <v/>
      </c>
      <c r="V1137" s="95"/>
      <c r="W1137" s="95"/>
      <c r="X1137" s="95"/>
      <c r="Y1137" s="95">
        <v>0</v>
      </c>
      <c r="Z1137" s="95"/>
      <c r="AA1137" s="95" t="str">
        <f t="shared" si="120"/>
        <v>CGE</v>
      </c>
    </row>
    <row r="1138" spans="1:27" x14ac:dyDescent="0.2">
      <c r="A1138" s="19">
        <f t="shared" si="115"/>
        <v>1</v>
      </c>
      <c r="B1138" s="95">
        <f t="shared" si="119"/>
        <v>1134</v>
      </c>
      <c r="C1138" s="95" t="s">
        <v>12699</v>
      </c>
      <c r="D1138" s="28" t="s">
        <v>8365</v>
      </c>
      <c r="E1138" s="95" t="s">
        <v>11588</v>
      </c>
      <c r="F1138" s="182">
        <v>1</v>
      </c>
      <c r="G1138" s="95" t="s">
        <v>1490</v>
      </c>
      <c r="H1138" s="199">
        <f>VLOOKUP(G1138,BARRAS!$C$5:$E$553,2,0)</f>
        <v>2139996430152</v>
      </c>
      <c r="I1138" s="95">
        <v>0</v>
      </c>
      <c r="J1138" s="204">
        <v>0</v>
      </c>
      <c r="K1138" s="95">
        <v>0</v>
      </c>
      <c r="L1138" s="95" t="s">
        <v>8423</v>
      </c>
      <c r="M1138" s="95" t="s">
        <v>8423</v>
      </c>
      <c r="N1138" s="95" t="s">
        <v>8365</v>
      </c>
      <c r="O1138" s="95" t="s">
        <v>9972</v>
      </c>
      <c r="P1138" s="95"/>
      <c r="Q1138" s="95"/>
      <c r="R1138" s="95" t="str">
        <f>IF(L1138="R",VLOOKUP(G1138,BARRAS!$C$5:$E$233,3,0),IF(L1138="L",VLOOKUP(G1138,BARRAS!$C$5:$E$233,3,0),""))</f>
        <v/>
      </c>
      <c r="S1138" s="95">
        <f t="shared" si="116"/>
        <v>0</v>
      </c>
      <c r="T1138" s="95"/>
      <c r="U1138" s="95" t="str">
        <f t="shared" si="117"/>
        <v/>
      </c>
      <c r="V1138" s="95"/>
      <c r="W1138" s="95"/>
      <c r="X1138" s="95"/>
      <c r="Y1138" s="95">
        <v>0</v>
      </c>
      <c r="Z1138" s="95"/>
      <c r="AA1138" s="95" t="str">
        <f t="shared" si="120"/>
        <v>CGE</v>
      </c>
    </row>
    <row r="1139" spans="1:27" x14ac:dyDescent="0.2">
      <c r="A1139" s="19">
        <f t="shared" si="115"/>
        <v>1</v>
      </c>
      <c r="B1139" s="95">
        <f t="shared" si="119"/>
        <v>1135</v>
      </c>
      <c r="C1139" s="95" t="s">
        <v>2005</v>
      </c>
      <c r="D1139" s="28" t="s">
        <v>1026</v>
      </c>
      <c r="E1139" s="95" t="s">
        <v>2006</v>
      </c>
      <c r="F1139" s="182">
        <v>1</v>
      </c>
      <c r="G1139" s="95" t="s">
        <v>1490</v>
      </c>
      <c r="H1139" s="199">
        <f>VLOOKUP(G1139,BARRAS!$C$5:$E$553,2,0)</f>
        <v>2139996430152</v>
      </c>
      <c r="I1139" s="95">
        <v>0</v>
      </c>
      <c r="J1139" s="204">
        <v>0</v>
      </c>
      <c r="K1139" s="95">
        <v>0</v>
      </c>
      <c r="L1139" s="95" t="s">
        <v>8423</v>
      </c>
      <c r="M1139" s="95" t="s">
        <v>8423</v>
      </c>
      <c r="N1139" s="95" t="s">
        <v>1026</v>
      </c>
      <c r="O1139" s="95"/>
      <c r="P1139" s="95"/>
      <c r="Q1139" s="95" t="s">
        <v>509</v>
      </c>
      <c r="R1139" s="95" t="str">
        <f>IF(L1139="R",VLOOKUP(G1139,BARRAS!$C$5:$E$233,3,0),IF(L1139="L",VLOOKUP(G1139,BARRAS!$C$5:$E$233,3,0),""))</f>
        <v/>
      </c>
      <c r="S1139" s="95">
        <f t="shared" si="116"/>
        <v>0</v>
      </c>
      <c r="T1139" s="95"/>
      <c r="U1139" s="95" t="str">
        <f t="shared" si="117"/>
        <v/>
      </c>
      <c r="V1139" s="95" t="s">
        <v>1869</v>
      </c>
      <c r="W1139" s="95"/>
      <c r="X1139" s="95">
        <v>0</v>
      </c>
      <c r="Y1139" s="95">
        <v>0</v>
      </c>
      <c r="Z1139" s="95"/>
      <c r="AA1139" s="95">
        <f t="shared" si="120"/>
        <v>0</v>
      </c>
    </row>
    <row r="1140" spans="1:27" x14ac:dyDescent="0.2">
      <c r="A1140" s="19">
        <f t="shared" si="115"/>
        <v>1</v>
      </c>
      <c r="B1140" s="95">
        <f t="shared" si="119"/>
        <v>1136</v>
      </c>
      <c r="C1140" s="95" t="s">
        <v>11594</v>
      </c>
      <c r="D1140" s="28" t="s">
        <v>9294</v>
      </c>
      <c r="E1140" s="95" t="s">
        <v>11595</v>
      </c>
      <c r="F1140" s="182">
        <v>1</v>
      </c>
      <c r="G1140" s="95" t="s">
        <v>1490</v>
      </c>
      <c r="H1140" s="199">
        <f>VLOOKUP(G1140,BARRAS!$C$5:$E$553,2,0)</f>
        <v>2139996430152</v>
      </c>
      <c r="I1140" s="95">
        <v>0</v>
      </c>
      <c r="J1140" s="204">
        <v>0</v>
      </c>
      <c r="K1140" s="95">
        <v>0</v>
      </c>
      <c r="L1140" s="95" t="s">
        <v>8423</v>
      </c>
      <c r="M1140" s="95" t="s">
        <v>8423</v>
      </c>
      <c r="N1140" s="95" t="s">
        <v>9294</v>
      </c>
      <c r="O1140" s="95" t="s">
        <v>9972</v>
      </c>
      <c r="P1140" s="95"/>
      <c r="Q1140" s="95"/>
      <c r="R1140" s="95" t="str">
        <f>IF(L1140="R",VLOOKUP(G1140,BARRAS!$C$5:$E$233,3,0),IF(L1140="L",VLOOKUP(G1140,BARRAS!$C$5:$E$233,3,0),""))</f>
        <v/>
      </c>
      <c r="S1140" s="95">
        <f t="shared" si="116"/>
        <v>0</v>
      </c>
      <c r="T1140" s="95"/>
      <c r="U1140" s="95" t="str">
        <f t="shared" si="117"/>
        <v/>
      </c>
      <c r="V1140" s="95"/>
      <c r="W1140" s="95"/>
      <c r="X1140" s="95"/>
      <c r="Y1140" s="95">
        <v>0</v>
      </c>
      <c r="Z1140" s="95"/>
      <c r="AA1140" s="95" t="str">
        <f t="shared" si="120"/>
        <v>CGE</v>
      </c>
    </row>
    <row r="1141" spans="1:27" x14ac:dyDescent="0.2">
      <c r="A1141" s="19">
        <f t="shared" si="115"/>
        <v>1</v>
      </c>
      <c r="B1141" s="95">
        <f t="shared" si="119"/>
        <v>1137</v>
      </c>
      <c r="C1141" s="95" t="s">
        <v>14432</v>
      </c>
      <c r="D1141" s="28" t="s">
        <v>13087</v>
      </c>
      <c r="E1141" s="95" t="s">
        <v>11269</v>
      </c>
      <c r="F1141" s="182">
        <v>1</v>
      </c>
      <c r="G1141" s="95" t="s">
        <v>1490</v>
      </c>
      <c r="H1141" s="199">
        <f>VLOOKUP(G1141,BARRAS!$C$5:$E$553,2,0)</f>
        <v>2139996430152</v>
      </c>
      <c r="I1141" s="95">
        <v>0</v>
      </c>
      <c r="J1141" s="204">
        <v>0</v>
      </c>
      <c r="K1141" s="95">
        <v>0</v>
      </c>
      <c r="L1141" s="95" t="s">
        <v>8423</v>
      </c>
      <c r="M1141" s="95" t="s">
        <v>8423</v>
      </c>
      <c r="N1141" s="28" t="s">
        <v>13087</v>
      </c>
      <c r="O1141" s="95" t="s">
        <v>9972</v>
      </c>
      <c r="P1141" s="95"/>
      <c r="Q1141" s="95" t="s">
        <v>509</v>
      </c>
      <c r="R1141" s="95" t="str">
        <f>IF(L1141="R",VLOOKUP(G1141,BARRAS!$C$5:$E$233,3,0),IF(L1141="L",VLOOKUP(G1141,BARRAS!$C$5:$E$233,3,0),""))</f>
        <v/>
      </c>
      <c r="S1141" s="95">
        <f t="shared" si="116"/>
        <v>0</v>
      </c>
      <c r="T1141" s="95"/>
      <c r="U1141" s="95" t="str">
        <f t="shared" si="117"/>
        <v/>
      </c>
      <c r="V1141" s="95"/>
      <c r="W1141" s="95"/>
      <c r="X1141" s="95">
        <v>0</v>
      </c>
      <c r="Y1141" s="95">
        <v>0</v>
      </c>
      <c r="Z1141" s="95"/>
      <c r="AA1141" s="95" t="str">
        <f t="shared" si="120"/>
        <v>CGE</v>
      </c>
    </row>
    <row r="1142" spans="1:27" x14ac:dyDescent="0.2">
      <c r="A1142" s="19">
        <f t="shared" si="115"/>
        <v>1</v>
      </c>
      <c r="B1142" s="95">
        <f t="shared" si="119"/>
        <v>1138</v>
      </c>
      <c r="C1142" s="95" t="s">
        <v>11121</v>
      </c>
      <c r="D1142" s="28" t="s">
        <v>8365</v>
      </c>
      <c r="E1142" s="95" t="s">
        <v>11122</v>
      </c>
      <c r="F1142" s="182">
        <v>1</v>
      </c>
      <c r="G1142" s="95" t="s">
        <v>1490</v>
      </c>
      <c r="H1142" s="199">
        <f>VLOOKUP(G1142,BARRAS!$C$5:$E$553,2,0)</f>
        <v>2139996430152</v>
      </c>
      <c r="I1142" s="95">
        <v>0</v>
      </c>
      <c r="J1142" s="204">
        <v>0</v>
      </c>
      <c r="K1142" s="95">
        <v>0</v>
      </c>
      <c r="L1142" s="95" t="s">
        <v>8423</v>
      </c>
      <c r="M1142" s="95" t="s">
        <v>8423</v>
      </c>
      <c r="N1142" s="95" t="s">
        <v>8365</v>
      </c>
      <c r="O1142" s="95" t="s">
        <v>9972</v>
      </c>
      <c r="P1142" s="95"/>
      <c r="Q1142" s="95" t="s">
        <v>509</v>
      </c>
      <c r="R1142" s="95" t="str">
        <f>IF(L1142="R",VLOOKUP(G1142,BARRAS!$C$5:$E$233,3,0),IF(L1142="L",VLOOKUP(G1142,BARRAS!$C$5:$E$233,3,0),""))</f>
        <v/>
      </c>
      <c r="S1142" s="95">
        <f t="shared" si="116"/>
        <v>0</v>
      </c>
      <c r="T1142" s="95"/>
      <c r="U1142" s="95" t="str">
        <f t="shared" si="117"/>
        <v/>
      </c>
      <c r="V1142" s="95" t="s">
        <v>1869</v>
      </c>
      <c r="W1142" s="95"/>
      <c r="X1142" s="95">
        <v>0</v>
      </c>
      <c r="Y1142" s="95">
        <v>0</v>
      </c>
      <c r="Z1142" s="95"/>
      <c r="AA1142" s="95" t="str">
        <f t="shared" si="120"/>
        <v>CGE</v>
      </c>
    </row>
    <row r="1143" spans="1:27" x14ac:dyDescent="0.2">
      <c r="A1143" s="19">
        <f t="shared" si="115"/>
        <v>1</v>
      </c>
      <c r="B1143" s="95">
        <f t="shared" si="119"/>
        <v>1139</v>
      </c>
      <c r="C1143" s="95" t="s">
        <v>11194</v>
      </c>
      <c r="D1143" s="28" t="s">
        <v>543</v>
      </c>
      <c r="E1143" s="95" t="s">
        <v>11195</v>
      </c>
      <c r="F1143" s="182">
        <v>1</v>
      </c>
      <c r="G1143" s="95" t="s">
        <v>1490</v>
      </c>
      <c r="H1143" s="199">
        <f>VLOOKUP(G1143,BARRAS!$C$5:$E$553,2,0)</f>
        <v>2139996430152</v>
      </c>
      <c r="I1143" s="95">
        <v>0</v>
      </c>
      <c r="J1143" s="204">
        <v>0</v>
      </c>
      <c r="K1143" s="95">
        <v>0</v>
      </c>
      <c r="L1143" s="95" t="s">
        <v>8423</v>
      </c>
      <c r="M1143" s="95" t="s">
        <v>8423</v>
      </c>
      <c r="N1143" s="95" t="s">
        <v>543</v>
      </c>
      <c r="O1143" s="95"/>
      <c r="P1143" s="95"/>
      <c r="Q1143" s="95" t="s">
        <v>509</v>
      </c>
      <c r="R1143" s="95" t="str">
        <f>IF(L1143="R",VLOOKUP(G1143,BARRAS!$C$5:$E$233,3,0),IF(L1143="L",VLOOKUP(G1143,BARRAS!$C$5:$E$233,3,0),""))</f>
        <v/>
      </c>
      <c r="S1143" s="95">
        <f t="shared" si="116"/>
        <v>0</v>
      </c>
      <c r="T1143" s="95"/>
      <c r="U1143" s="95" t="str">
        <f t="shared" si="117"/>
        <v/>
      </c>
      <c r="V1143" s="95"/>
      <c r="W1143" s="95"/>
      <c r="X1143" s="95">
        <v>0</v>
      </c>
      <c r="Y1143" s="95">
        <v>0</v>
      </c>
      <c r="Z1143" s="95"/>
      <c r="AA1143" s="95">
        <f t="shared" si="120"/>
        <v>0</v>
      </c>
    </row>
    <row r="1144" spans="1:27" x14ac:dyDescent="0.2">
      <c r="A1144" s="19">
        <f t="shared" si="115"/>
        <v>1</v>
      </c>
      <c r="B1144" s="95">
        <f t="shared" si="119"/>
        <v>1140</v>
      </c>
      <c r="C1144" s="95" t="s">
        <v>11396</v>
      </c>
      <c r="D1144" s="28" t="s">
        <v>9079</v>
      </c>
      <c r="E1144" s="95" t="s">
        <v>11397</v>
      </c>
      <c r="F1144" s="182">
        <v>1</v>
      </c>
      <c r="G1144" s="95" t="s">
        <v>1490</v>
      </c>
      <c r="H1144" s="199">
        <f>VLOOKUP(G1144,BARRAS!$C$5:$E$553,2,0)</f>
        <v>2139996430152</v>
      </c>
      <c r="I1144" s="95">
        <v>0</v>
      </c>
      <c r="J1144" s="204">
        <v>0</v>
      </c>
      <c r="K1144" s="95">
        <v>0</v>
      </c>
      <c r="L1144" s="95" t="s">
        <v>8423</v>
      </c>
      <c r="M1144" s="95" t="s">
        <v>8423</v>
      </c>
      <c r="N1144" s="95" t="s">
        <v>9079</v>
      </c>
      <c r="O1144" s="95" t="s">
        <v>9972</v>
      </c>
      <c r="P1144" s="95"/>
      <c r="Q1144" s="95" t="s">
        <v>509</v>
      </c>
      <c r="R1144" s="95" t="str">
        <f>IF(L1144="R",VLOOKUP(G1144,BARRAS!$C$5:$E$233,3,0),IF(L1144="L",VLOOKUP(G1144,BARRAS!$C$5:$E$233,3,0),""))</f>
        <v/>
      </c>
      <c r="S1144" s="95">
        <f t="shared" si="116"/>
        <v>0</v>
      </c>
      <c r="T1144" s="95"/>
      <c r="U1144" s="95" t="str">
        <f t="shared" si="117"/>
        <v/>
      </c>
      <c r="V1144" s="95"/>
      <c r="W1144" s="95"/>
      <c r="X1144" s="95">
        <v>0</v>
      </c>
      <c r="Y1144" s="95">
        <v>0</v>
      </c>
      <c r="Z1144" s="95"/>
      <c r="AA1144" s="95" t="str">
        <f t="shared" si="120"/>
        <v>CGE</v>
      </c>
    </row>
    <row r="1145" spans="1:27" x14ac:dyDescent="0.2">
      <c r="A1145" s="19">
        <f t="shared" si="115"/>
        <v>1</v>
      </c>
      <c r="B1145" s="95">
        <f t="shared" si="119"/>
        <v>1141</v>
      </c>
      <c r="C1145" s="95" t="s">
        <v>11106</v>
      </c>
      <c r="D1145" s="28" t="s">
        <v>8365</v>
      </c>
      <c r="E1145" s="95" t="s">
        <v>11106</v>
      </c>
      <c r="F1145" s="182">
        <v>1</v>
      </c>
      <c r="G1145" s="95" t="s">
        <v>1490</v>
      </c>
      <c r="H1145" s="199">
        <f>VLOOKUP(G1145,BARRAS!$C$5:$E$553,2,0)</f>
        <v>2139996430152</v>
      </c>
      <c r="I1145" s="95">
        <v>0</v>
      </c>
      <c r="J1145" s="204">
        <v>0</v>
      </c>
      <c r="K1145" s="95">
        <v>0</v>
      </c>
      <c r="L1145" s="95" t="s">
        <v>8423</v>
      </c>
      <c r="M1145" s="95" t="s">
        <v>8423</v>
      </c>
      <c r="N1145" s="95" t="s">
        <v>8365</v>
      </c>
      <c r="O1145" s="95" t="s">
        <v>9972</v>
      </c>
      <c r="P1145" s="95"/>
      <c r="Q1145" s="95" t="s">
        <v>509</v>
      </c>
      <c r="R1145" s="95" t="str">
        <f>IF(L1145="R",VLOOKUP(G1145,BARRAS!$C$5:$E$233,3,0),IF(L1145="L",VLOOKUP(G1145,BARRAS!$C$5:$E$233,3,0),""))</f>
        <v/>
      </c>
      <c r="S1145" s="95">
        <f t="shared" si="116"/>
        <v>0</v>
      </c>
      <c r="T1145" s="95"/>
      <c r="U1145" s="95" t="str">
        <f t="shared" si="117"/>
        <v/>
      </c>
      <c r="V1145" s="95" t="s">
        <v>1869</v>
      </c>
      <c r="W1145" s="95"/>
      <c r="X1145" s="95">
        <v>0</v>
      </c>
      <c r="Y1145" s="95">
        <v>0</v>
      </c>
      <c r="Z1145" s="95"/>
      <c r="AA1145" s="95" t="str">
        <f t="shared" si="120"/>
        <v>CGE</v>
      </c>
    </row>
    <row r="1146" spans="1:27" x14ac:dyDescent="0.2">
      <c r="A1146" s="19">
        <f t="shared" si="115"/>
        <v>1</v>
      </c>
      <c r="B1146" s="95">
        <f t="shared" si="119"/>
        <v>1142</v>
      </c>
      <c r="C1146" s="95" t="s">
        <v>11644</v>
      </c>
      <c r="D1146" s="28" t="s">
        <v>9079</v>
      </c>
      <c r="E1146" s="95" t="s">
        <v>11635</v>
      </c>
      <c r="F1146" s="182">
        <v>1</v>
      </c>
      <c r="G1146" s="95" t="s">
        <v>1490</v>
      </c>
      <c r="H1146" s="199">
        <f>VLOOKUP(G1146,BARRAS!$C$5:$E$553,2,0)</f>
        <v>2139996430152</v>
      </c>
      <c r="I1146" s="95">
        <v>0</v>
      </c>
      <c r="J1146" s="204">
        <v>0</v>
      </c>
      <c r="K1146" s="95">
        <v>0</v>
      </c>
      <c r="L1146" s="95" t="s">
        <v>8423</v>
      </c>
      <c r="M1146" s="95" t="s">
        <v>8423</v>
      </c>
      <c r="N1146" s="95" t="s">
        <v>9079</v>
      </c>
      <c r="O1146" s="95" t="s">
        <v>9972</v>
      </c>
      <c r="P1146" s="95"/>
      <c r="Q1146" s="95" t="s">
        <v>509</v>
      </c>
      <c r="R1146" s="95" t="str">
        <f>IF(L1146="R",VLOOKUP(G1146,BARRAS!$C$5:$E$233,3,0),IF(L1146="L",VLOOKUP(G1146,BARRAS!$C$5:$E$233,3,0),""))</f>
        <v/>
      </c>
      <c r="S1146" s="95">
        <f t="shared" si="116"/>
        <v>0</v>
      </c>
      <c r="T1146" s="95"/>
      <c r="U1146" s="95" t="str">
        <f t="shared" si="117"/>
        <v/>
      </c>
      <c r="V1146" s="95"/>
      <c r="W1146" s="95"/>
      <c r="X1146" s="95"/>
      <c r="Y1146" s="95">
        <v>0</v>
      </c>
      <c r="Z1146" s="95"/>
      <c r="AA1146" s="95" t="str">
        <f t="shared" si="120"/>
        <v>CGE</v>
      </c>
    </row>
    <row r="1147" spans="1:27" x14ac:dyDescent="0.2">
      <c r="A1147" s="19">
        <f t="shared" si="115"/>
        <v>1</v>
      </c>
      <c r="B1147" s="95">
        <f t="shared" si="119"/>
        <v>1143</v>
      </c>
      <c r="C1147" s="95" t="s">
        <v>11636</v>
      </c>
      <c r="D1147" s="28" t="s">
        <v>9079</v>
      </c>
      <c r="E1147" s="95" t="s">
        <v>11637</v>
      </c>
      <c r="F1147" s="182">
        <v>1</v>
      </c>
      <c r="G1147" s="95" t="s">
        <v>1490</v>
      </c>
      <c r="H1147" s="199">
        <f>VLOOKUP(G1147,BARRAS!$C$5:$E$553,2,0)</f>
        <v>2139996430152</v>
      </c>
      <c r="I1147" s="95">
        <v>0</v>
      </c>
      <c r="J1147" s="204">
        <v>0</v>
      </c>
      <c r="K1147" s="95">
        <v>0</v>
      </c>
      <c r="L1147" s="95" t="s">
        <v>8423</v>
      </c>
      <c r="M1147" s="95" t="s">
        <v>8423</v>
      </c>
      <c r="N1147" s="95" t="s">
        <v>9079</v>
      </c>
      <c r="O1147" s="95" t="s">
        <v>9972</v>
      </c>
      <c r="P1147" s="95"/>
      <c r="Q1147" s="95" t="s">
        <v>509</v>
      </c>
      <c r="R1147" s="95" t="str">
        <f>IF(L1147="R",VLOOKUP(G1147,BARRAS!$C$5:$E$233,3,0),IF(L1147="L",VLOOKUP(G1147,BARRAS!$C$5:$E$233,3,0),""))</f>
        <v/>
      </c>
      <c r="S1147" s="95">
        <f t="shared" si="116"/>
        <v>0</v>
      </c>
      <c r="T1147" s="95"/>
      <c r="U1147" s="95" t="str">
        <f t="shared" si="117"/>
        <v/>
      </c>
      <c r="V1147" s="95"/>
      <c r="W1147" s="95"/>
      <c r="X1147" s="95"/>
      <c r="Y1147" s="95">
        <v>0</v>
      </c>
      <c r="Z1147" s="95"/>
      <c r="AA1147" s="95" t="str">
        <f t="shared" si="120"/>
        <v>CGE</v>
      </c>
    </row>
    <row r="1148" spans="1:27" x14ac:dyDescent="0.2">
      <c r="A1148" s="19">
        <f t="shared" si="115"/>
        <v>1</v>
      </c>
      <c r="B1148" s="95">
        <f t="shared" si="119"/>
        <v>1144</v>
      </c>
      <c r="C1148" s="95" t="s">
        <v>11638</v>
      </c>
      <c r="D1148" s="28" t="s">
        <v>9079</v>
      </c>
      <c r="E1148" s="95" t="s">
        <v>11639</v>
      </c>
      <c r="F1148" s="182">
        <v>1</v>
      </c>
      <c r="G1148" s="95" t="s">
        <v>1490</v>
      </c>
      <c r="H1148" s="199">
        <f>VLOOKUP(G1148,BARRAS!$C$5:$E$553,2,0)</f>
        <v>2139996430152</v>
      </c>
      <c r="I1148" s="95">
        <v>0</v>
      </c>
      <c r="J1148" s="204">
        <v>0</v>
      </c>
      <c r="K1148" s="95">
        <v>0</v>
      </c>
      <c r="L1148" s="95" t="s">
        <v>8423</v>
      </c>
      <c r="M1148" s="95" t="s">
        <v>8423</v>
      </c>
      <c r="N1148" s="95" t="s">
        <v>9079</v>
      </c>
      <c r="O1148" s="95" t="s">
        <v>9972</v>
      </c>
      <c r="P1148" s="95"/>
      <c r="Q1148" s="95" t="s">
        <v>509</v>
      </c>
      <c r="R1148" s="95" t="str">
        <f>IF(L1148="R",VLOOKUP(G1148,BARRAS!$C$5:$E$233,3,0),IF(L1148="L",VLOOKUP(G1148,BARRAS!$C$5:$E$233,3,0),""))</f>
        <v/>
      </c>
      <c r="S1148" s="95">
        <f t="shared" si="116"/>
        <v>0</v>
      </c>
      <c r="T1148" s="95"/>
      <c r="U1148" s="95" t="str">
        <f t="shared" si="117"/>
        <v/>
      </c>
      <c r="V1148" s="95"/>
      <c r="W1148" s="95"/>
      <c r="X1148" s="95"/>
      <c r="Y1148" s="95">
        <v>0</v>
      </c>
      <c r="Z1148" s="95"/>
      <c r="AA1148" s="95" t="str">
        <f t="shared" si="120"/>
        <v>CGE</v>
      </c>
    </row>
    <row r="1149" spans="1:27" x14ac:dyDescent="0.2">
      <c r="A1149" s="19">
        <f t="shared" si="115"/>
        <v>1</v>
      </c>
      <c r="B1149" s="95">
        <f t="shared" si="119"/>
        <v>1145</v>
      </c>
      <c r="C1149" s="95" t="s">
        <v>12700</v>
      </c>
      <c r="D1149" s="28" t="s">
        <v>3079</v>
      </c>
      <c r="E1149" s="95" t="s">
        <v>12176</v>
      </c>
      <c r="F1149" s="182">
        <v>1</v>
      </c>
      <c r="G1149" s="95" t="s">
        <v>1490</v>
      </c>
      <c r="H1149" s="199">
        <f>VLOOKUP(G1149,BARRAS!$C$5:$E$553,2,0)</f>
        <v>2139996430152</v>
      </c>
      <c r="I1149" s="95">
        <v>0</v>
      </c>
      <c r="J1149" s="204">
        <v>0</v>
      </c>
      <c r="K1149" s="95">
        <v>0</v>
      </c>
      <c r="L1149" s="95" t="s">
        <v>8423</v>
      </c>
      <c r="M1149" s="95" t="s">
        <v>8423</v>
      </c>
      <c r="N1149" s="95" t="s">
        <v>9178</v>
      </c>
      <c r="O1149" s="95"/>
      <c r="P1149" s="95" t="s">
        <v>9971</v>
      </c>
      <c r="Q1149" s="95"/>
      <c r="R1149" s="95" t="str">
        <f>IF(L1149="R",VLOOKUP(G1149,BARRAS!$C$5:$E$233,3,0),IF(L1149="L",VLOOKUP(G1149,BARRAS!$C$5:$E$233,3,0),""))</f>
        <v/>
      </c>
      <c r="S1149" s="95">
        <f t="shared" si="116"/>
        <v>0</v>
      </c>
      <c r="T1149" s="95"/>
      <c r="U1149" s="95" t="str">
        <f t="shared" si="117"/>
        <v/>
      </c>
      <c r="V1149" s="95"/>
      <c r="W1149" s="95"/>
      <c r="X1149" s="95"/>
      <c r="Y1149" s="95"/>
      <c r="Z1149" s="95"/>
      <c r="AA1149" s="95" t="str">
        <f t="shared" si="120"/>
        <v>ENEL_DISTRIBUCION</v>
      </c>
    </row>
    <row r="1150" spans="1:27" x14ac:dyDescent="0.2">
      <c r="A1150" s="19">
        <f t="shared" si="115"/>
        <v>1</v>
      </c>
      <c r="B1150" s="95">
        <f t="shared" si="119"/>
        <v>1146</v>
      </c>
      <c r="C1150" s="95" t="s">
        <v>12695</v>
      </c>
      <c r="D1150" s="28" t="s">
        <v>8365</v>
      </c>
      <c r="E1150" s="95" t="s">
        <v>11237</v>
      </c>
      <c r="F1150" s="182">
        <v>1</v>
      </c>
      <c r="G1150" s="95" t="s">
        <v>1490</v>
      </c>
      <c r="H1150" s="199">
        <f>VLOOKUP(G1150,BARRAS!$C$5:$E$553,2,0)</f>
        <v>2139996430152</v>
      </c>
      <c r="I1150" s="95">
        <v>0</v>
      </c>
      <c r="J1150" s="204">
        <v>0</v>
      </c>
      <c r="K1150" s="95">
        <v>0</v>
      </c>
      <c r="L1150" s="95" t="s">
        <v>8423</v>
      </c>
      <c r="M1150" s="95" t="s">
        <v>8423</v>
      </c>
      <c r="N1150" s="95" t="s">
        <v>8365</v>
      </c>
      <c r="O1150" s="95" t="s">
        <v>9972</v>
      </c>
      <c r="P1150" s="95"/>
      <c r="Q1150" s="95" t="s">
        <v>509</v>
      </c>
      <c r="R1150" s="95" t="str">
        <f>IF(L1150="R",VLOOKUP(G1150,BARRAS!$C$5:$E$233,3,0),IF(L1150="L",VLOOKUP(G1150,BARRAS!$C$5:$E$233,3,0),""))</f>
        <v/>
      </c>
      <c r="S1150" s="95">
        <f t="shared" si="116"/>
        <v>0</v>
      </c>
      <c r="T1150" s="95"/>
      <c r="U1150" s="95" t="str">
        <f t="shared" si="117"/>
        <v/>
      </c>
      <c r="V1150" s="95"/>
      <c r="W1150" s="95"/>
      <c r="X1150" s="95">
        <v>0</v>
      </c>
      <c r="Y1150" s="95">
        <v>0</v>
      </c>
      <c r="Z1150" s="95"/>
      <c r="AA1150" s="95" t="str">
        <f t="shared" si="120"/>
        <v>CGE</v>
      </c>
    </row>
    <row r="1151" spans="1:27" x14ac:dyDescent="0.2">
      <c r="A1151" s="19">
        <f t="shared" si="115"/>
        <v>1</v>
      </c>
      <c r="B1151" s="95">
        <f t="shared" si="119"/>
        <v>1147</v>
      </c>
      <c r="C1151" s="95" t="s">
        <v>12696</v>
      </c>
      <c r="D1151" s="28" t="s">
        <v>8365</v>
      </c>
      <c r="E1151" s="95" t="s">
        <v>11239</v>
      </c>
      <c r="F1151" s="182">
        <v>1</v>
      </c>
      <c r="G1151" s="95" t="s">
        <v>1490</v>
      </c>
      <c r="H1151" s="199">
        <f>VLOOKUP(G1151,BARRAS!$C$5:$E$553,2,0)</f>
        <v>2139996430152</v>
      </c>
      <c r="I1151" s="95">
        <v>0</v>
      </c>
      <c r="J1151" s="204">
        <v>0</v>
      </c>
      <c r="K1151" s="95">
        <v>0</v>
      </c>
      <c r="L1151" s="95" t="s">
        <v>8423</v>
      </c>
      <c r="M1151" s="95" t="s">
        <v>8423</v>
      </c>
      <c r="N1151" s="95" t="s">
        <v>8365</v>
      </c>
      <c r="O1151" s="95" t="s">
        <v>9972</v>
      </c>
      <c r="P1151" s="95"/>
      <c r="Q1151" s="95" t="s">
        <v>509</v>
      </c>
      <c r="R1151" s="95" t="str">
        <f>IF(L1151="R",VLOOKUP(G1151,BARRAS!$C$5:$E$233,3,0),IF(L1151="L",VLOOKUP(G1151,BARRAS!$C$5:$E$233,3,0),""))</f>
        <v/>
      </c>
      <c r="S1151" s="95">
        <f t="shared" si="116"/>
        <v>0</v>
      </c>
      <c r="T1151" s="95"/>
      <c r="U1151" s="95" t="str">
        <f t="shared" si="117"/>
        <v/>
      </c>
      <c r="V1151" s="95"/>
      <c r="W1151" s="95"/>
      <c r="X1151" s="95">
        <v>0</v>
      </c>
      <c r="Y1151" s="95">
        <v>0</v>
      </c>
      <c r="Z1151" s="95"/>
      <c r="AA1151" s="95" t="str">
        <f t="shared" si="120"/>
        <v>CGE</v>
      </c>
    </row>
    <row r="1152" spans="1:27" x14ac:dyDescent="0.2">
      <c r="A1152" s="19">
        <f t="shared" si="115"/>
        <v>1</v>
      </c>
      <c r="B1152" s="95">
        <f t="shared" si="119"/>
        <v>1148</v>
      </c>
      <c r="C1152" s="95" t="s">
        <v>11579</v>
      </c>
      <c r="D1152" s="28" t="s">
        <v>9294</v>
      </c>
      <c r="E1152" s="95" t="s">
        <v>11580</v>
      </c>
      <c r="F1152" s="182">
        <v>1</v>
      </c>
      <c r="G1152" s="95" t="s">
        <v>1490</v>
      </c>
      <c r="H1152" s="199">
        <f>VLOOKUP(G1152,BARRAS!$C$5:$E$553,2,0)</f>
        <v>2139996430152</v>
      </c>
      <c r="I1152" s="95">
        <v>0</v>
      </c>
      <c r="J1152" s="204">
        <v>0</v>
      </c>
      <c r="K1152" s="95">
        <v>0</v>
      </c>
      <c r="L1152" s="95" t="s">
        <v>8423</v>
      </c>
      <c r="M1152" s="95" t="s">
        <v>8423</v>
      </c>
      <c r="N1152" s="28" t="s">
        <v>9294</v>
      </c>
      <c r="O1152" s="95" t="s">
        <v>9972</v>
      </c>
      <c r="P1152" s="95"/>
      <c r="Q1152" s="95"/>
      <c r="R1152" s="95" t="str">
        <f>IF(L1152="R",VLOOKUP(G1152,BARRAS!$C$5:$E$233,3,0),IF(L1152="L",VLOOKUP(G1152,BARRAS!$C$5:$E$233,3,0),""))</f>
        <v/>
      </c>
      <c r="S1152" s="95">
        <f t="shared" si="116"/>
        <v>0</v>
      </c>
      <c r="T1152" s="95"/>
      <c r="U1152" s="95" t="str">
        <f t="shared" si="117"/>
        <v/>
      </c>
      <c r="V1152" s="95"/>
      <c r="W1152" s="95"/>
      <c r="X1152" s="95"/>
      <c r="Y1152" s="95">
        <v>0</v>
      </c>
      <c r="Z1152" s="95"/>
      <c r="AA1152" s="95" t="str">
        <f t="shared" si="120"/>
        <v>CGE</v>
      </c>
    </row>
    <row r="1153" spans="1:27" x14ac:dyDescent="0.2">
      <c r="A1153" s="19">
        <f t="shared" si="115"/>
        <v>1</v>
      </c>
      <c r="B1153" s="95">
        <f t="shared" si="119"/>
        <v>1149</v>
      </c>
      <c r="C1153" s="95" t="s">
        <v>11270</v>
      </c>
      <c r="D1153" s="28" t="s">
        <v>8365</v>
      </c>
      <c r="E1153" s="95" t="s">
        <v>11271</v>
      </c>
      <c r="F1153" s="182">
        <v>1</v>
      </c>
      <c r="G1153" s="95" t="s">
        <v>1490</v>
      </c>
      <c r="H1153" s="199">
        <f>VLOOKUP(G1153,BARRAS!$C$5:$E$553,2,0)</f>
        <v>2139996430152</v>
      </c>
      <c r="I1153" s="95">
        <v>0</v>
      </c>
      <c r="J1153" s="204">
        <v>0</v>
      </c>
      <c r="K1153" s="95">
        <v>0</v>
      </c>
      <c r="L1153" s="95" t="s">
        <v>8423</v>
      </c>
      <c r="M1153" s="95" t="s">
        <v>8423</v>
      </c>
      <c r="N1153" s="95" t="s">
        <v>8365</v>
      </c>
      <c r="O1153" s="95" t="s">
        <v>9972</v>
      </c>
      <c r="P1153" s="95"/>
      <c r="Q1153" s="95" t="s">
        <v>509</v>
      </c>
      <c r="R1153" s="95" t="str">
        <f>IF(L1153="R",VLOOKUP(G1153,BARRAS!$C$5:$E$233,3,0),IF(L1153="L",VLOOKUP(G1153,BARRAS!$C$5:$E$233,3,0),""))</f>
        <v/>
      </c>
      <c r="S1153" s="95">
        <f t="shared" si="116"/>
        <v>0</v>
      </c>
      <c r="T1153" s="95"/>
      <c r="U1153" s="95" t="str">
        <f t="shared" si="117"/>
        <v/>
      </c>
      <c r="V1153" s="95"/>
      <c r="W1153" s="95"/>
      <c r="X1153" s="95">
        <v>0</v>
      </c>
      <c r="Y1153" s="95">
        <v>0</v>
      </c>
      <c r="Z1153" s="95"/>
      <c r="AA1153" s="95" t="str">
        <f t="shared" si="120"/>
        <v>CGE</v>
      </c>
    </row>
    <row r="1154" spans="1:27" x14ac:dyDescent="0.2">
      <c r="A1154" s="19">
        <f t="shared" si="115"/>
        <v>1</v>
      </c>
      <c r="B1154" s="95">
        <f t="shared" si="119"/>
        <v>1150</v>
      </c>
      <c r="C1154" s="28" t="s">
        <v>13358</v>
      </c>
      <c r="D1154" s="28" t="s">
        <v>9079</v>
      </c>
      <c r="E1154" s="28" t="s">
        <v>11648</v>
      </c>
      <c r="F1154" s="182">
        <v>1</v>
      </c>
      <c r="G1154" s="95" t="s">
        <v>1490</v>
      </c>
      <c r="H1154" s="199">
        <f>VLOOKUP(G1154,BARRAS!$C$5:$E$553,2,0)</f>
        <v>2139996430152</v>
      </c>
      <c r="I1154" s="95">
        <v>0</v>
      </c>
      <c r="J1154" s="204">
        <v>0</v>
      </c>
      <c r="K1154" s="95">
        <v>0</v>
      </c>
      <c r="L1154" s="95" t="s">
        <v>8423</v>
      </c>
      <c r="M1154" s="95" t="s">
        <v>8423</v>
      </c>
      <c r="N1154" s="95" t="s">
        <v>9079</v>
      </c>
      <c r="O1154" s="95" t="s">
        <v>9972</v>
      </c>
      <c r="P1154" s="95"/>
      <c r="Q1154" s="95" t="s">
        <v>509</v>
      </c>
      <c r="R1154" s="95" t="str">
        <f>IF(L1154="R",VLOOKUP(G1154,BARRAS!$C$5:$E$233,3,0),IF(L1154="L",VLOOKUP(G1154,BARRAS!$C$5:$E$233,3,0),""))</f>
        <v/>
      </c>
      <c r="S1154" s="95">
        <f t="shared" si="116"/>
        <v>0</v>
      </c>
      <c r="T1154" s="95"/>
      <c r="U1154" s="95" t="str">
        <f t="shared" si="117"/>
        <v/>
      </c>
      <c r="V1154" s="95"/>
      <c r="W1154" s="95"/>
      <c r="X1154" s="95"/>
      <c r="Y1154" s="95">
        <v>0</v>
      </c>
      <c r="Z1154" s="95"/>
      <c r="AA1154" s="95" t="str">
        <f t="shared" si="120"/>
        <v>CGE</v>
      </c>
    </row>
    <row r="1155" spans="1:27" x14ac:dyDescent="0.2">
      <c r="A1155" s="19">
        <f t="shared" si="115"/>
        <v>1</v>
      </c>
      <c r="B1155" s="95">
        <f t="shared" si="119"/>
        <v>1151</v>
      </c>
      <c r="C1155" s="95" t="s">
        <v>11712</v>
      </c>
      <c r="D1155" s="28" t="s">
        <v>543</v>
      </c>
      <c r="E1155" s="95" t="s">
        <v>11713</v>
      </c>
      <c r="F1155" s="182">
        <v>1</v>
      </c>
      <c r="G1155" s="95" t="s">
        <v>1490</v>
      </c>
      <c r="H1155" s="199">
        <f>VLOOKUP(G1155,BARRAS!$C$5:$E$553,2,0)</f>
        <v>2139996430152</v>
      </c>
      <c r="I1155" s="95">
        <v>0</v>
      </c>
      <c r="J1155" s="204">
        <v>0</v>
      </c>
      <c r="K1155" s="95">
        <v>0</v>
      </c>
      <c r="L1155" s="95" t="s">
        <v>8423</v>
      </c>
      <c r="M1155" s="95" t="s">
        <v>8423</v>
      </c>
      <c r="N1155" s="95" t="s">
        <v>543</v>
      </c>
      <c r="O1155" s="95" t="s">
        <v>9972</v>
      </c>
      <c r="P1155" s="95"/>
      <c r="Q1155" s="95" t="s">
        <v>509</v>
      </c>
      <c r="R1155" s="95" t="str">
        <f>IF(L1155="R",VLOOKUP(G1155,BARRAS!$C$5:$E$233,3,0),IF(L1155="L",VLOOKUP(G1155,BARRAS!$C$5:$E$233,3,0),""))</f>
        <v/>
      </c>
      <c r="S1155" s="95">
        <f t="shared" si="116"/>
        <v>0</v>
      </c>
      <c r="T1155" s="95"/>
      <c r="U1155" s="95" t="str">
        <f t="shared" si="117"/>
        <v/>
      </c>
      <c r="V1155" s="95"/>
      <c r="W1155" s="95"/>
      <c r="X1155" s="95"/>
      <c r="Y1155" s="95"/>
      <c r="Z1155" s="95"/>
      <c r="AA1155" s="95" t="str">
        <f t="shared" si="120"/>
        <v>CGE</v>
      </c>
    </row>
    <row r="1156" spans="1:27" x14ac:dyDescent="0.2">
      <c r="A1156" s="19">
        <f t="shared" si="115"/>
        <v>1</v>
      </c>
      <c r="B1156" s="95">
        <f t="shared" si="119"/>
        <v>1152</v>
      </c>
      <c r="C1156" s="95" t="s">
        <v>12694</v>
      </c>
      <c r="D1156" s="28" t="s">
        <v>8365</v>
      </c>
      <c r="E1156" s="95" t="s">
        <v>11235</v>
      </c>
      <c r="F1156" s="182">
        <v>1</v>
      </c>
      <c r="G1156" s="95" t="s">
        <v>1490</v>
      </c>
      <c r="H1156" s="199">
        <f>VLOOKUP(G1156,BARRAS!$C$5:$E$553,2,0)</f>
        <v>2139996430152</v>
      </c>
      <c r="I1156" s="95">
        <v>0</v>
      </c>
      <c r="J1156" s="204">
        <v>0</v>
      </c>
      <c r="K1156" s="95">
        <v>0</v>
      </c>
      <c r="L1156" s="95" t="s">
        <v>8423</v>
      </c>
      <c r="M1156" s="95" t="s">
        <v>8423</v>
      </c>
      <c r="N1156" s="95" t="s">
        <v>8365</v>
      </c>
      <c r="O1156" s="95" t="s">
        <v>9972</v>
      </c>
      <c r="P1156" s="95"/>
      <c r="Q1156" s="95" t="s">
        <v>509</v>
      </c>
      <c r="R1156" s="95" t="str">
        <f>IF(L1156="R",VLOOKUP(G1156,BARRAS!$C$5:$E$233,3,0),IF(L1156="L",VLOOKUP(G1156,BARRAS!$C$5:$E$233,3,0),""))</f>
        <v/>
      </c>
      <c r="S1156" s="95">
        <f t="shared" si="116"/>
        <v>0</v>
      </c>
      <c r="T1156" s="95"/>
      <c r="U1156" s="95" t="str">
        <f t="shared" si="117"/>
        <v/>
      </c>
      <c r="V1156" s="95"/>
      <c r="W1156" s="95"/>
      <c r="X1156" s="95">
        <v>0</v>
      </c>
      <c r="Y1156" s="95">
        <v>0</v>
      </c>
      <c r="Z1156" s="95"/>
      <c r="AA1156" s="95" t="str">
        <f t="shared" si="120"/>
        <v>CGE</v>
      </c>
    </row>
    <row r="1157" spans="1:27" x14ac:dyDescent="0.2">
      <c r="A1157" s="19">
        <f t="shared" ref="A1157:A1220" si="121">+COUNTIF($C:$C,C1157)</f>
        <v>1</v>
      </c>
      <c r="B1157" s="95">
        <f t="shared" si="119"/>
        <v>1153</v>
      </c>
      <c r="C1157" s="95" t="s">
        <v>13394</v>
      </c>
      <c r="D1157" s="28" t="s">
        <v>543</v>
      </c>
      <c r="E1157" s="95" t="s">
        <v>13077</v>
      </c>
      <c r="F1157" s="182">
        <v>1</v>
      </c>
      <c r="G1157" s="95" t="s">
        <v>1490</v>
      </c>
      <c r="H1157" s="199">
        <f>VLOOKUP(G1157,BARRAS!$C$5:$E$553,2,0)</f>
        <v>2139996430152</v>
      </c>
      <c r="I1157" s="95">
        <v>0</v>
      </c>
      <c r="J1157" s="204">
        <v>0</v>
      </c>
      <c r="K1157" s="95">
        <v>0</v>
      </c>
      <c r="L1157" s="95" t="s">
        <v>8423</v>
      </c>
      <c r="M1157" s="95" t="s">
        <v>8423</v>
      </c>
      <c r="N1157" s="28" t="s">
        <v>543</v>
      </c>
      <c r="O1157" s="95" t="s">
        <v>9972</v>
      </c>
      <c r="P1157" s="95"/>
      <c r="Q1157" s="95"/>
      <c r="R1157" s="95"/>
      <c r="S1157" s="95">
        <f t="shared" si="116"/>
        <v>0</v>
      </c>
      <c r="T1157" s="95"/>
      <c r="U1157" s="95" t="str">
        <f t="shared" si="117"/>
        <v/>
      </c>
      <c r="V1157" s="95"/>
      <c r="W1157" s="95"/>
      <c r="X1157" s="95"/>
      <c r="Y1157" s="95"/>
      <c r="Z1157" s="95"/>
      <c r="AA1157" s="95" t="str">
        <f t="shared" si="120"/>
        <v>CGE</v>
      </c>
    </row>
    <row r="1158" spans="1:27" x14ac:dyDescent="0.2">
      <c r="A1158" s="19">
        <f t="shared" si="121"/>
        <v>1</v>
      </c>
      <c r="B1158" s="95">
        <f t="shared" si="119"/>
        <v>1154</v>
      </c>
      <c r="C1158" s="95" t="s">
        <v>11630</v>
      </c>
      <c r="D1158" s="28" t="s">
        <v>9079</v>
      </c>
      <c r="E1158" s="28" t="s">
        <v>11648</v>
      </c>
      <c r="F1158" s="182">
        <v>1</v>
      </c>
      <c r="G1158" s="95" t="s">
        <v>1490</v>
      </c>
      <c r="H1158" s="199">
        <f>VLOOKUP(G1158,BARRAS!$C$5:$E$553,2,0)</f>
        <v>2139996430152</v>
      </c>
      <c r="I1158" s="95">
        <v>0</v>
      </c>
      <c r="J1158" s="204">
        <v>0</v>
      </c>
      <c r="K1158" s="95">
        <v>0</v>
      </c>
      <c r="L1158" s="95" t="s">
        <v>8423</v>
      </c>
      <c r="M1158" s="95" t="s">
        <v>8423</v>
      </c>
      <c r="N1158" s="95" t="s">
        <v>9079</v>
      </c>
      <c r="O1158" s="95" t="s">
        <v>9972</v>
      </c>
      <c r="P1158" s="95"/>
      <c r="Q1158" s="95"/>
      <c r="R1158" s="95"/>
      <c r="S1158" s="95">
        <f t="shared" si="116"/>
        <v>0</v>
      </c>
      <c r="T1158" s="95"/>
      <c r="U1158" s="95" t="str">
        <f t="shared" si="117"/>
        <v/>
      </c>
      <c r="V1158" s="95"/>
      <c r="W1158" s="95"/>
      <c r="X1158" s="95"/>
      <c r="Y1158" s="95"/>
      <c r="Z1158" s="95"/>
      <c r="AA1158" s="95" t="str">
        <f t="shared" si="120"/>
        <v>CGE</v>
      </c>
    </row>
    <row r="1159" spans="1:27" x14ac:dyDescent="0.2">
      <c r="A1159" s="19">
        <f t="shared" si="121"/>
        <v>1</v>
      </c>
      <c r="B1159" s="95">
        <f t="shared" si="119"/>
        <v>1155</v>
      </c>
      <c r="C1159" s="95" t="s">
        <v>13468</v>
      </c>
      <c r="D1159" s="28" t="s">
        <v>9079</v>
      </c>
      <c r="E1159" s="28" t="s">
        <v>13470</v>
      </c>
      <c r="F1159" s="182">
        <v>1</v>
      </c>
      <c r="G1159" s="95" t="s">
        <v>1490</v>
      </c>
      <c r="H1159" s="199">
        <f>VLOOKUP(G1159,BARRAS!$C$5:$E$553,2,0)</f>
        <v>2139996430152</v>
      </c>
      <c r="I1159" s="95">
        <v>0</v>
      </c>
      <c r="J1159" s="204">
        <v>0</v>
      </c>
      <c r="K1159" s="95">
        <v>0</v>
      </c>
      <c r="L1159" s="95" t="s">
        <v>8423</v>
      </c>
      <c r="M1159" s="95" t="s">
        <v>8423</v>
      </c>
      <c r="N1159" s="95" t="s">
        <v>9079</v>
      </c>
      <c r="O1159" s="95" t="s">
        <v>9972</v>
      </c>
      <c r="P1159" s="95"/>
      <c r="Q1159" s="95"/>
      <c r="R1159" s="95"/>
      <c r="S1159" s="95">
        <f t="shared" si="116"/>
        <v>0</v>
      </c>
      <c r="T1159" s="95"/>
      <c r="U1159" s="95" t="str">
        <f t="shared" si="117"/>
        <v/>
      </c>
      <c r="V1159" s="95"/>
      <c r="W1159" s="95"/>
      <c r="X1159" s="95"/>
      <c r="Y1159" s="95"/>
      <c r="Z1159" s="95"/>
      <c r="AA1159" s="95" t="str">
        <f t="shared" si="120"/>
        <v>CGE</v>
      </c>
    </row>
    <row r="1160" spans="1:27" x14ac:dyDescent="0.2">
      <c r="A1160" s="19">
        <f t="shared" si="121"/>
        <v>1</v>
      </c>
      <c r="B1160" s="95">
        <f t="shared" si="119"/>
        <v>1156</v>
      </c>
      <c r="C1160" s="95" t="s">
        <v>13469</v>
      </c>
      <c r="D1160" s="28" t="s">
        <v>9079</v>
      </c>
      <c r="E1160" s="28" t="s">
        <v>13470</v>
      </c>
      <c r="F1160" s="182">
        <v>1</v>
      </c>
      <c r="G1160" s="95" t="s">
        <v>1490</v>
      </c>
      <c r="H1160" s="199">
        <f>VLOOKUP(G1160,BARRAS!$C$5:$E$553,2,0)</f>
        <v>2139996430152</v>
      </c>
      <c r="I1160" s="95">
        <v>0</v>
      </c>
      <c r="J1160" s="204">
        <v>0</v>
      </c>
      <c r="K1160" s="95">
        <v>0</v>
      </c>
      <c r="L1160" s="95" t="s">
        <v>8423</v>
      </c>
      <c r="M1160" s="95" t="s">
        <v>8423</v>
      </c>
      <c r="N1160" s="95" t="s">
        <v>9079</v>
      </c>
      <c r="O1160" s="95" t="s">
        <v>9972</v>
      </c>
      <c r="P1160" s="95"/>
      <c r="Q1160" s="95"/>
      <c r="R1160" s="95"/>
      <c r="S1160" s="95">
        <f t="shared" ref="S1160:S1224" si="122">IF(RIGHT(LEFT(E1160,6),4)="PMGD",1,IF(RIGHT(LEFT(E1160,6),4)="PMG_",1,0))</f>
        <v>0</v>
      </c>
      <c r="T1160" s="95"/>
      <c r="U1160" s="95" t="str">
        <f t="shared" ref="U1160:U1224" si="123">+IF(L1160="G",LEFT(RIGHT(E1160,LEN(E1160)-2),4),"")</f>
        <v/>
      </c>
      <c r="V1160" s="95"/>
      <c r="W1160" s="95"/>
      <c r="X1160" s="95"/>
      <c r="Y1160" s="95"/>
      <c r="Z1160" s="95"/>
      <c r="AA1160" s="95" t="str">
        <f t="shared" si="120"/>
        <v>CGE</v>
      </c>
    </row>
    <row r="1161" spans="1:27" x14ac:dyDescent="0.2">
      <c r="A1161" s="19">
        <f t="shared" si="121"/>
        <v>1</v>
      </c>
      <c r="B1161" s="95">
        <f t="shared" ref="B1161:B1224" si="124">B1160+1</f>
        <v>1157</v>
      </c>
      <c r="C1161" s="95" t="s">
        <v>13544</v>
      </c>
      <c r="D1161" s="28" t="s">
        <v>9079</v>
      </c>
      <c r="E1161" s="28" t="s">
        <v>13545</v>
      </c>
      <c r="F1161" s="182">
        <v>1</v>
      </c>
      <c r="G1161" s="95" t="s">
        <v>1490</v>
      </c>
      <c r="H1161" s="199">
        <f>VLOOKUP(G1161,BARRAS!$C$5:$E$553,2,0)</f>
        <v>2139996430152</v>
      </c>
      <c r="I1161" s="95">
        <v>0</v>
      </c>
      <c r="J1161" s="204">
        <v>0</v>
      </c>
      <c r="K1161" s="95">
        <v>0</v>
      </c>
      <c r="L1161" s="95" t="s">
        <v>8423</v>
      </c>
      <c r="M1161" s="95" t="s">
        <v>8423</v>
      </c>
      <c r="N1161" s="95" t="s">
        <v>9079</v>
      </c>
      <c r="O1161" s="95" t="s">
        <v>9972</v>
      </c>
      <c r="P1161" s="95"/>
      <c r="Q1161" s="95"/>
      <c r="R1161" s="95"/>
      <c r="S1161" s="95">
        <f t="shared" si="122"/>
        <v>0</v>
      </c>
      <c r="T1161" s="95"/>
      <c r="U1161" s="95" t="str">
        <f t="shared" si="123"/>
        <v/>
      </c>
      <c r="V1161" s="95"/>
      <c r="W1161" s="95"/>
      <c r="X1161" s="95"/>
      <c r="Y1161" s="95"/>
      <c r="Z1161" s="95"/>
      <c r="AA1161" s="95" t="str">
        <f t="shared" si="120"/>
        <v>CGE</v>
      </c>
    </row>
    <row r="1162" spans="1:27" x14ac:dyDescent="0.2">
      <c r="A1162" s="19">
        <f t="shared" si="121"/>
        <v>1</v>
      </c>
      <c r="B1162" s="95">
        <f t="shared" si="124"/>
        <v>1158</v>
      </c>
      <c r="C1162" s="95" t="s">
        <v>13949</v>
      </c>
      <c r="D1162" s="28" t="s">
        <v>13876</v>
      </c>
      <c r="E1162" s="28" t="s">
        <v>13950</v>
      </c>
      <c r="F1162" s="182">
        <v>1</v>
      </c>
      <c r="G1162" s="95" t="s">
        <v>1490</v>
      </c>
      <c r="H1162" s="199">
        <f>VLOOKUP(G1162,BARRAS!$C$5:$E$553,2,0)</f>
        <v>2139996430152</v>
      </c>
      <c r="I1162" s="95">
        <v>0</v>
      </c>
      <c r="J1162" s="204">
        <v>0</v>
      </c>
      <c r="K1162" s="95">
        <v>0</v>
      </c>
      <c r="L1162" s="95" t="s">
        <v>8423</v>
      </c>
      <c r="M1162" s="95" t="s">
        <v>8423</v>
      </c>
      <c r="N1162" s="28" t="s">
        <v>13876</v>
      </c>
      <c r="O1162" s="28" t="s">
        <v>9972</v>
      </c>
      <c r="P1162" s="95"/>
      <c r="Q1162" s="95"/>
      <c r="R1162" s="95"/>
      <c r="S1162" s="95">
        <f t="shared" si="122"/>
        <v>0</v>
      </c>
      <c r="T1162" s="95"/>
      <c r="U1162" s="95" t="str">
        <f t="shared" si="123"/>
        <v/>
      </c>
      <c r="V1162" s="95"/>
      <c r="W1162" s="95"/>
      <c r="X1162" s="95"/>
      <c r="Y1162" s="95"/>
      <c r="Z1162" s="95"/>
      <c r="AA1162" s="95" t="str">
        <f t="shared" si="120"/>
        <v>CGE</v>
      </c>
    </row>
    <row r="1163" spans="1:27" x14ac:dyDescent="0.2">
      <c r="A1163" s="19">
        <f t="shared" si="121"/>
        <v>1</v>
      </c>
      <c r="B1163" s="95">
        <f t="shared" si="124"/>
        <v>1159</v>
      </c>
      <c r="C1163" s="95" t="s">
        <v>14231</v>
      </c>
      <c r="D1163" s="28" t="s">
        <v>8462</v>
      </c>
      <c r="E1163" s="28" t="s">
        <v>14232</v>
      </c>
      <c r="F1163" s="182">
        <v>1</v>
      </c>
      <c r="G1163" s="95" t="s">
        <v>1490</v>
      </c>
      <c r="H1163" s="199">
        <f>VLOOKUP(G1163,BARRAS!$C$5:$E$553,2,0)</f>
        <v>2139996430152</v>
      </c>
      <c r="I1163" s="95">
        <v>0</v>
      </c>
      <c r="J1163" s="204">
        <v>0</v>
      </c>
      <c r="K1163" s="95">
        <v>0</v>
      </c>
      <c r="L1163" s="95" t="s">
        <v>8423</v>
      </c>
      <c r="M1163" s="95" t="s">
        <v>8423</v>
      </c>
      <c r="N1163" s="95" t="s">
        <v>8462</v>
      </c>
      <c r="O1163" s="28" t="s">
        <v>9972</v>
      </c>
      <c r="P1163" s="95"/>
      <c r="Q1163" s="95"/>
      <c r="R1163" s="95"/>
      <c r="S1163" s="95">
        <f t="shared" si="122"/>
        <v>0</v>
      </c>
      <c r="T1163" s="95"/>
      <c r="U1163" s="95" t="str">
        <f t="shared" si="123"/>
        <v/>
      </c>
      <c r="V1163" s="95"/>
      <c r="W1163" s="95"/>
      <c r="X1163" s="95"/>
      <c r="Y1163" s="95"/>
      <c r="Z1163" s="95"/>
      <c r="AA1163" s="95" t="str">
        <f t="shared" si="120"/>
        <v>CGE</v>
      </c>
    </row>
    <row r="1164" spans="1:27" x14ac:dyDescent="0.2">
      <c r="A1164" s="19">
        <f t="shared" si="121"/>
        <v>1</v>
      </c>
      <c r="B1164" s="95">
        <f t="shared" si="124"/>
        <v>1160</v>
      </c>
      <c r="C1164" s="28" t="s">
        <v>14175</v>
      </c>
      <c r="D1164" s="28" t="s">
        <v>14179</v>
      </c>
      <c r="E1164" s="28" t="s">
        <v>14177</v>
      </c>
      <c r="F1164" s="182">
        <v>1</v>
      </c>
      <c r="G1164" s="95" t="s">
        <v>1490</v>
      </c>
      <c r="H1164" s="199">
        <f>VLOOKUP(G1164,BARRAS!$C$5:$E$553,2,0)</f>
        <v>2139996430152</v>
      </c>
      <c r="I1164" s="95">
        <v>0</v>
      </c>
      <c r="J1164" s="204">
        <v>0</v>
      </c>
      <c r="K1164" s="95">
        <v>0</v>
      </c>
      <c r="L1164" s="95" t="s">
        <v>747</v>
      </c>
      <c r="M1164" s="95" t="s">
        <v>747</v>
      </c>
      <c r="N1164" s="95" t="s">
        <v>14179</v>
      </c>
      <c r="O1164" s="28" t="s">
        <v>9972</v>
      </c>
      <c r="P1164" s="95"/>
      <c r="Q1164" s="95"/>
      <c r="R1164" s="95"/>
      <c r="S1164" s="95">
        <f t="shared" si="122"/>
        <v>1</v>
      </c>
      <c r="T1164" s="95"/>
      <c r="U1164" s="95" t="str">
        <f t="shared" si="123"/>
        <v>PMGD</v>
      </c>
      <c r="V1164" s="95"/>
      <c r="W1164" s="95"/>
      <c r="X1164" s="95"/>
      <c r="Y1164" s="95"/>
      <c r="Z1164" s="95"/>
      <c r="AA1164" s="95" t="str">
        <f t="shared" ref="AA1164:AA1228" si="125">IF(OR(N1164="Dx",N1164="No_informado"),P1164,O1164)</f>
        <v>CGE</v>
      </c>
    </row>
    <row r="1165" spans="1:27" x14ac:dyDescent="0.2">
      <c r="A1165" s="19">
        <f t="shared" si="121"/>
        <v>1</v>
      </c>
      <c r="B1165" s="95">
        <f t="shared" si="124"/>
        <v>1161</v>
      </c>
      <c r="C1165" s="28" t="s">
        <v>14176</v>
      </c>
      <c r="D1165" s="28" t="s">
        <v>14179</v>
      </c>
      <c r="E1165" s="28" t="s">
        <v>14178</v>
      </c>
      <c r="F1165" s="182">
        <v>1</v>
      </c>
      <c r="G1165" s="95" t="s">
        <v>1490</v>
      </c>
      <c r="H1165" s="199">
        <f>VLOOKUP(G1165,BARRAS!$C$5:$E$553,2,0)</f>
        <v>2139996430152</v>
      </c>
      <c r="I1165" s="95">
        <v>0</v>
      </c>
      <c r="J1165" s="204">
        <v>0</v>
      </c>
      <c r="K1165" s="95">
        <v>0</v>
      </c>
      <c r="L1165" s="95" t="s">
        <v>747</v>
      </c>
      <c r="M1165" s="95" t="s">
        <v>747</v>
      </c>
      <c r="N1165" s="95" t="s">
        <v>14179</v>
      </c>
      <c r="O1165" s="28" t="s">
        <v>9972</v>
      </c>
      <c r="P1165" s="95"/>
      <c r="Q1165" s="95"/>
      <c r="R1165" s="95"/>
      <c r="S1165" s="95">
        <f t="shared" si="122"/>
        <v>1</v>
      </c>
      <c r="T1165" s="28" t="s">
        <v>14178</v>
      </c>
      <c r="U1165" s="95" t="str">
        <f t="shared" si="123"/>
        <v>PMGD</v>
      </c>
      <c r="V1165" s="95"/>
      <c r="W1165" s="95"/>
      <c r="X1165" s="95"/>
      <c r="Y1165" s="95"/>
      <c r="Z1165" s="95"/>
      <c r="AA1165" s="95" t="str">
        <f t="shared" si="125"/>
        <v>CGE</v>
      </c>
    </row>
    <row r="1166" spans="1:27" x14ac:dyDescent="0.2">
      <c r="A1166" s="19">
        <f t="shared" si="121"/>
        <v>1</v>
      </c>
      <c r="B1166" s="95">
        <f t="shared" si="124"/>
        <v>1162</v>
      </c>
      <c r="C1166" s="95" t="s">
        <v>11005</v>
      </c>
      <c r="D1166" s="28" t="s">
        <v>8970</v>
      </c>
      <c r="E1166" s="95" t="s">
        <v>1870</v>
      </c>
      <c r="F1166" s="182">
        <v>1</v>
      </c>
      <c r="G1166" s="95" t="s">
        <v>1490</v>
      </c>
      <c r="H1166" s="199">
        <f>VLOOKUP(G1166,BARRAS!$C$5:$E$553,2,0)</f>
        <v>2139996430152</v>
      </c>
      <c r="I1166" s="95">
        <v>0</v>
      </c>
      <c r="J1166" s="204">
        <v>1</v>
      </c>
      <c r="K1166" s="95">
        <v>0</v>
      </c>
      <c r="L1166" s="95" t="s">
        <v>489</v>
      </c>
      <c r="M1166" s="95" t="s">
        <v>489</v>
      </c>
      <c r="N1166" s="95" t="s">
        <v>9178</v>
      </c>
      <c r="O1166" s="95"/>
      <c r="P1166" s="95" t="s">
        <v>9972</v>
      </c>
      <c r="Q1166" s="95" t="s">
        <v>489</v>
      </c>
      <c r="R1166" s="95">
        <f>IF(L1166="R",VLOOKUP(G1166,BARRAS!$C$5:$E$233,3,0),IF(L1166="L",VLOOKUP(G1166,BARRAS!$C$5:$E$233,3,0),""))</f>
        <v>0</v>
      </c>
      <c r="S1166" s="95">
        <f t="shared" si="122"/>
        <v>0</v>
      </c>
      <c r="T1166" s="95"/>
      <c r="U1166" s="95" t="str">
        <f t="shared" si="123"/>
        <v/>
      </c>
      <c r="V1166" s="95">
        <v>0</v>
      </c>
      <c r="W1166" s="95"/>
      <c r="X1166" s="95">
        <v>0</v>
      </c>
      <c r="Y1166" s="95">
        <v>0</v>
      </c>
      <c r="Z1166" s="95"/>
      <c r="AA1166" s="95" t="str">
        <f t="shared" si="125"/>
        <v>CGE</v>
      </c>
    </row>
    <row r="1167" spans="1:27" x14ac:dyDescent="0.2">
      <c r="A1167" s="19">
        <f t="shared" si="121"/>
        <v>1</v>
      </c>
      <c r="B1167" s="95">
        <f t="shared" si="124"/>
        <v>1163</v>
      </c>
      <c r="C1167" s="95" t="s">
        <v>11006</v>
      </c>
      <c r="D1167" s="28" t="s">
        <v>8971</v>
      </c>
      <c r="E1167" s="95" t="s">
        <v>1870</v>
      </c>
      <c r="F1167" s="182">
        <v>1</v>
      </c>
      <c r="G1167" s="95" t="s">
        <v>1490</v>
      </c>
      <c r="H1167" s="199">
        <f>VLOOKUP(G1167,BARRAS!$C$5:$E$553,2,0)</f>
        <v>2139996430152</v>
      </c>
      <c r="I1167" s="95">
        <v>0</v>
      </c>
      <c r="J1167" s="204">
        <v>1</v>
      </c>
      <c r="K1167" s="95">
        <v>0</v>
      </c>
      <c r="L1167" s="95" t="s">
        <v>489</v>
      </c>
      <c r="M1167" s="95" t="s">
        <v>489</v>
      </c>
      <c r="N1167" s="95" t="s">
        <v>9178</v>
      </c>
      <c r="O1167" s="95"/>
      <c r="P1167" s="95" t="s">
        <v>9972</v>
      </c>
      <c r="Q1167" s="95" t="s">
        <v>489</v>
      </c>
      <c r="R1167" s="95">
        <f>IF(L1167="R",VLOOKUP(G1167,BARRAS!$C$5:$E$233,3,0),IF(L1167="L",VLOOKUP(G1167,BARRAS!$C$5:$E$233,3,0),""))</f>
        <v>0</v>
      </c>
      <c r="S1167" s="95">
        <f t="shared" si="122"/>
        <v>0</v>
      </c>
      <c r="T1167" s="95"/>
      <c r="U1167" s="95" t="str">
        <f t="shared" si="123"/>
        <v/>
      </c>
      <c r="V1167" s="95">
        <v>0</v>
      </c>
      <c r="W1167" s="95"/>
      <c r="X1167" s="95">
        <v>0</v>
      </c>
      <c r="Y1167" s="95">
        <v>0</v>
      </c>
      <c r="Z1167" s="95"/>
      <c r="AA1167" s="95" t="str">
        <f t="shared" si="125"/>
        <v>CGE</v>
      </c>
    </row>
    <row r="1168" spans="1:27" x14ac:dyDescent="0.2">
      <c r="A1168" s="19">
        <f t="shared" si="121"/>
        <v>1</v>
      </c>
      <c r="B1168" s="95">
        <f t="shared" si="124"/>
        <v>1164</v>
      </c>
      <c r="C1168" s="95" t="s">
        <v>11007</v>
      </c>
      <c r="D1168" s="28" t="s">
        <v>8972</v>
      </c>
      <c r="E1168" s="95" t="s">
        <v>1870</v>
      </c>
      <c r="F1168" s="182">
        <v>1</v>
      </c>
      <c r="G1168" s="95" t="s">
        <v>1490</v>
      </c>
      <c r="H1168" s="199">
        <f>VLOOKUP(G1168,BARRAS!$C$5:$E$553,2,0)</f>
        <v>2139996430152</v>
      </c>
      <c r="I1168" s="95">
        <v>0</v>
      </c>
      <c r="J1168" s="204">
        <v>1</v>
      </c>
      <c r="K1168" s="95">
        <v>0</v>
      </c>
      <c r="L1168" s="95" t="s">
        <v>489</v>
      </c>
      <c r="M1168" s="95" t="s">
        <v>489</v>
      </c>
      <c r="N1168" s="95" t="s">
        <v>9178</v>
      </c>
      <c r="O1168" s="95"/>
      <c r="P1168" s="95" t="s">
        <v>9972</v>
      </c>
      <c r="Q1168" s="95" t="s">
        <v>489</v>
      </c>
      <c r="R1168" s="95">
        <f>IF(L1168="R",VLOOKUP(G1168,BARRAS!$C$5:$E$233,3,0),IF(L1168="L",VLOOKUP(G1168,BARRAS!$C$5:$E$233,3,0),""))</f>
        <v>0</v>
      </c>
      <c r="S1168" s="95">
        <f t="shared" si="122"/>
        <v>0</v>
      </c>
      <c r="T1168" s="95"/>
      <c r="U1168" s="95" t="str">
        <f t="shared" si="123"/>
        <v/>
      </c>
      <c r="V1168" s="95">
        <v>0</v>
      </c>
      <c r="W1168" s="95"/>
      <c r="X1168" s="95">
        <v>0</v>
      </c>
      <c r="Y1168" s="95">
        <v>0</v>
      </c>
      <c r="Z1168" s="95"/>
      <c r="AA1168" s="95" t="str">
        <f t="shared" si="125"/>
        <v>CGE</v>
      </c>
    </row>
    <row r="1169" spans="1:27" x14ac:dyDescent="0.2">
      <c r="A1169" s="19">
        <f t="shared" si="121"/>
        <v>1</v>
      </c>
      <c r="B1169" s="95">
        <f t="shared" si="124"/>
        <v>1165</v>
      </c>
      <c r="C1169" s="194" t="s">
        <v>11778</v>
      </c>
      <c r="D1169" s="213" t="s">
        <v>1304</v>
      </c>
      <c r="E1169" s="194" t="s">
        <v>1618</v>
      </c>
      <c r="F1169" s="182">
        <v>1</v>
      </c>
      <c r="G1169" s="95" t="s">
        <v>1490</v>
      </c>
      <c r="H1169" s="199">
        <f>VLOOKUP(G1169,BARRAS!$C$5:$E$553,2,0)</f>
        <v>2139996430152</v>
      </c>
      <c r="I1169" s="95">
        <v>0</v>
      </c>
      <c r="J1169" s="204">
        <v>0</v>
      </c>
      <c r="K1169" s="95">
        <v>0</v>
      </c>
      <c r="L1169" s="95" t="s">
        <v>492</v>
      </c>
      <c r="M1169" s="95" t="s">
        <v>492</v>
      </c>
      <c r="N1169" s="95" t="s">
        <v>12352</v>
      </c>
      <c r="O1169" s="95"/>
      <c r="P1169" s="95"/>
      <c r="Q1169" s="95"/>
      <c r="R1169" s="95" t="str">
        <f>IF(L1169="R",VLOOKUP(G1169,BARRAS!$C$5:$E$233,3,0),IF(L1169="L",VLOOKUP(G1169,BARRAS!$C$5:$E$233,3,0),""))</f>
        <v/>
      </c>
      <c r="S1169" s="95">
        <f t="shared" si="122"/>
        <v>0</v>
      </c>
      <c r="T1169" s="95"/>
      <c r="U1169" s="95" t="str">
        <f t="shared" si="123"/>
        <v/>
      </c>
      <c r="V1169" s="95"/>
      <c r="W1169" s="95"/>
      <c r="X1169" s="95"/>
      <c r="Y1169" s="95"/>
      <c r="Z1169" s="95"/>
      <c r="AA1169" s="95">
        <f t="shared" si="125"/>
        <v>0</v>
      </c>
    </row>
    <row r="1170" spans="1:27" x14ac:dyDescent="0.2">
      <c r="A1170" s="19">
        <f t="shared" si="121"/>
        <v>1</v>
      </c>
      <c r="B1170" s="95">
        <f t="shared" si="124"/>
        <v>1166</v>
      </c>
      <c r="C1170" s="95" t="s">
        <v>8069</v>
      </c>
      <c r="D1170" s="28" t="s">
        <v>7985</v>
      </c>
      <c r="E1170" s="95" t="s">
        <v>7984</v>
      </c>
      <c r="F1170" s="182">
        <v>1</v>
      </c>
      <c r="G1170" s="95" t="s">
        <v>7651</v>
      </c>
      <c r="H1170" s="199">
        <f>VLOOKUP(G1170,BARRAS!$C$5:$E$553,2,0)</f>
        <v>2080996410662</v>
      </c>
      <c r="I1170" s="95">
        <v>0</v>
      </c>
      <c r="J1170" s="204">
        <v>1</v>
      </c>
      <c r="K1170" s="95">
        <v>0</v>
      </c>
      <c r="L1170" s="95" t="s">
        <v>489</v>
      </c>
      <c r="M1170" s="95" t="s">
        <v>489</v>
      </c>
      <c r="N1170" s="95" t="s">
        <v>9178</v>
      </c>
      <c r="O1170" s="95"/>
      <c r="P1170" s="95" t="s">
        <v>7984</v>
      </c>
      <c r="Q1170" s="95" t="str">
        <f>IF(L1170="R","R",IF(L1170="L","L",""))</f>
        <v>R</v>
      </c>
      <c r="R1170" s="95">
        <f>IF(L1170="R",VLOOKUP(G1170,BARRAS!$C$5:$E$233,3,0),IF(L1170="L",VLOOKUP(G1170,BARRAS!$C$5:$E$233,3,0),""))</f>
        <v>0</v>
      </c>
      <c r="S1170" s="95">
        <f t="shared" si="122"/>
        <v>0</v>
      </c>
      <c r="T1170" s="95"/>
      <c r="U1170" s="95" t="str">
        <f t="shared" si="123"/>
        <v/>
      </c>
      <c r="V1170" s="95">
        <v>0</v>
      </c>
      <c r="W1170" s="95"/>
      <c r="X1170" s="95"/>
      <c r="Y1170" s="95" t="str">
        <f>+IF(P1170="","No","Sí")</f>
        <v>Sí</v>
      </c>
      <c r="Z1170" s="95">
        <v>0</v>
      </c>
      <c r="AA1170" s="95" t="str">
        <f t="shared" si="125"/>
        <v>FRONTEL</v>
      </c>
    </row>
    <row r="1171" spans="1:27" x14ac:dyDescent="0.2">
      <c r="A1171" s="19">
        <f t="shared" si="121"/>
        <v>1</v>
      </c>
      <c r="B1171" s="95">
        <f t="shared" si="124"/>
        <v>1167</v>
      </c>
      <c r="C1171" s="95" t="s">
        <v>8070</v>
      </c>
      <c r="D1171" s="28" t="s">
        <v>7986</v>
      </c>
      <c r="E1171" s="95" t="s">
        <v>7984</v>
      </c>
      <c r="F1171" s="182">
        <v>1</v>
      </c>
      <c r="G1171" s="95" t="s">
        <v>7651</v>
      </c>
      <c r="H1171" s="199">
        <f>VLOOKUP(G1171,BARRAS!$C$5:$E$553,2,0)</f>
        <v>2080996410662</v>
      </c>
      <c r="I1171" s="95">
        <v>0</v>
      </c>
      <c r="J1171" s="204">
        <v>1</v>
      </c>
      <c r="K1171" s="95">
        <v>0</v>
      </c>
      <c r="L1171" s="95" t="s">
        <v>489</v>
      </c>
      <c r="M1171" s="95" t="s">
        <v>489</v>
      </c>
      <c r="N1171" s="95" t="s">
        <v>9178</v>
      </c>
      <c r="O1171" s="95"/>
      <c r="P1171" s="95" t="s">
        <v>7984</v>
      </c>
      <c r="Q1171" s="95" t="str">
        <f>IF(L1171="R","R",IF(L1171="L","L",""))</f>
        <v>R</v>
      </c>
      <c r="R1171" s="95">
        <f>IF(L1171="R",VLOOKUP(G1171,BARRAS!$C$5:$E$233,3,0),IF(L1171="L",VLOOKUP(G1171,BARRAS!$C$5:$E$233,3,0),""))</f>
        <v>0</v>
      </c>
      <c r="S1171" s="95">
        <f t="shared" si="122"/>
        <v>0</v>
      </c>
      <c r="T1171" s="95"/>
      <c r="U1171" s="95" t="str">
        <f t="shared" si="123"/>
        <v/>
      </c>
      <c r="V1171" s="95">
        <v>0</v>
      </c>
      <c r="W1171" s="95"/>
      <c r="X1171" s="95"/>
      <c r="Y1171" s="95" t="str">
        <f>+IF(P1171="","No","Sí")</f>
        <v>Sí</v>
      </c>
      <c r="Z1171" s="95">
        <v>0</v>
      </c>
      <c r="AA1171" s="95" t="str">
        <f t="shared" si="125"/>
        <v>FRONTEL</v>
      </c>
    </row>
    <row r="1172" spans="1:27" x14ac:dyDescent="0.2">
      <c r="A1172" s="19">
        <f t="shared" si="121"/>
        <v>1</v>
      </c>
      <c r="B1172" s="95">
        <f t="shared" si="124"/>
        <v>1168</v>
      </c>
      <c r="C1172" s="95" t="s">
        <v>8071</v>
      </c>
      <c r="D1172" s="28" t="s">
        <v>7987</v>
      </c>
      <c r="E1172" s="95" t="s">
        <v>7984</v>
      </c>
      <c r="F1172" s="182">
        <v>1</v>
      </c>
      <c r="G1172" s="95" t="s">
        <v>7651</v>
      </c>
      <c r="H1172" s="199">
        <f>VLOOKUP(G1172,BARRAS!$C$5:$E$553,2,0)</f>
        <v>2080996410662</v>
      </c>
      <c r="I1172" s="95">
        <v>0</v>
      </c>
      <c r="J1172" s="204">
        <v>1</v>
      </c>
      <c r="K1172" s="95">
        <v>0</v>
      </c>
      <c r="L1172" s="95" t="s">
        <v>489</v>
      </c>
      <c r="M1172" s="95" t="s">
        <v>489</v>
      </c>
      <c r="N1172" s="95" t="s">
        <v>9178</v>
      </c>
      <c r="O1172" s="95"/>
      <c r="P1172" s="95" t="s">
        <v>7984</v>
      </c>
      <c r="Q1172" s="95" t="str">
        <f>IF(L1172="R","R",IF(L1172="L","L",""))</f>
        <v>R</v>
      </c>
      <c r="R1172" s="95">
        <f>IF(L1172="R",VLOOKUP(G1172,BARRAS!$C$5:$E$233,3,0),IF(L1172="L",VLOOKUP(G1172,BARRAS!$C$5:$E$233,3,0),""))</f>
        <v>0</v>
      </c>
      <c r="S1172" s="95">
        <f t="shared" si="122"/>
        <v>0</v>
      </c>
      <c r="T1172" s="95"/>
      <c r="U1172" s="95" t="str">
        <f t="shared" si="123"/>
        <v/>
      </c>
      <c r="V1172" s="95">
        <v>0</v>
      </c>
      <c r="W1172" s="95"/>
      <c r="X1172" s="95"/>
      <c r="Y1172" s="95" t="str">
        <f>+IF(P1172="","No","Sí")</f>
        <v>Sí</v>
      </c>
      <c r="Z1172" s="95">
        <v>0</v>
      </c>
      <c r="AA1172" s="95" t="str">
        <f t="shared" si="125"/>
        <v>FRONTEL</v>
      </c>
    </row>
    <row r="1173" spans="1:27" x14ac:dyDescent="0.2">
      <c r="A1173" s="19">
        <f t="shared" si="121"/>
        <v>1</v>
      </c>
      <c r="B1173" s="95">
        <f t="shared" si="124"/>
        <v>1169</v>
      </c>
      <c r="C1173" s="194" t="s">
        <v>11875</v>
      </c>
      <c r="D1173" s="213" t="s">
        <v>1304</v>
      </c>
      <c r="E1173" s="194" t="s">
        <v>10795</v>
      </c>
      <c r="F1173" s="182">
        <v>0</v>
      </c>
      <c r="G1173" s="95" t="s">
        <v>7651</v>
      </c>
      <c r="H1173" s="199">
        <f>VLOOKUP(G1173,BARRAS!$C$5:$E$553,2,0)</f>
        <v>2080996410662</v>
      </c>
      <c r="I1173" s="95">
        <v>0</v>
      </c>
      <c r="J1173" s="204">
        <v>0</v>
      </c>
      <c r="K1173" s="95">
        <v>1</v>
      </c>
      <c r="L1173" s="95" t="s">
        <v>492</v>
      </c>
      <c r="M1173" s="95" t="s">
        <v>492</v>
      </c>
      <c r="N1173" s="95" t="s">
        <v>12352</v>
      </c>
      <c r="O1173" s="95"/>
      <c r="P1173" s="95"/>
      <c r="Q1173" s="95"/>
      <c r="R1173" s="95" t="str">
        <f>IF(L1173="R",VLOOKUP(G1173,BARRAS!$C$5:$E$233,3,0),IF(L1173="L",VLOOKUP(G1173,BARRAS!$C$5:$E$233,3,0),""))</f>
        <v/>
      </c>
      <c r="S1173" s="95">
        <f t="shared" si="122"/>
        <v>0</v>
      </c>
      <c r="T1173" s="95"/>
      <c r="U1173" s="95" t="str">
        <f t="shared" si="123"/>
        <v/>
      </c>
      <c r="V1173" s="95"/>
      <c r="W1173" s="95"/>
      <c r="X1173" s="95"/>
      <c r="Y1173" s="95"/>
      <c r="Z1173" s="95"/>
      <c r="AA1173" s="95">
        <f t="shared" si="125"/>
        <v>0</v>
      </c>
    </row>
    <row r="1174" spans="1:27" x14ac:dyDescent="0.2">
      <c r="A1174" s="19">
        <f t="shared" si="121"/>
        <v>1</v>
      </c>
      <c r="B1174" s="95">
        <f t="shared" si="124"/>
        <v>1170</v>
      </c>
      <c r="C1174" s="95" t="s">
        <v>8779</v>
      </c>
      <c r="D1174" s="28" t="s">
        <v>8365</v>
      </c>
      <c r="E1174" s="95" t="s">
        <v>8802</v>
      </c>
      <c r="F1174" s="182">
        <v>1</v>
      </c>
      <c r="G1174" s="95" t="s">
        <v>745</v>
      </c>
      <c r="H1174" s="199">
        <f>VLOOKUP(G1174,BARRAS!$C$5:$E$553,2,0)</f>
        <v>2109996330132</v>
      </c>
      <c r="I1174" s="95">
        <v>0</v>
      </c>
      <c r="J1174" s="204">
        <v>0</v>
      </c>
      <c r="K1174" s="95">
        <v>0</v>
      </c>
      <c r="L1174" s="95" t="s">
        <v>8423</v>
      </c>
      <c r="M1174" s="95" t="s">
        <v>8423</v>
      </c>
      <c r="N1174" s="95" t="s">
        <v>8365</v>
      </c>
      <c r="O1174" s="95" t="s">
        <v>8091</v>
      </c>
      <c r="P1174" s="95"/>
      <c r="Q1174" s="95"/>
      <c r="R1174" s="95" t="str">
        <f>IF(L1174="R",VLOOKUP(G1174,BARRAS!$C$5:$E$233,3,0),IF(L1174="L",VLOOKUP(G1174,BARRAS!$C$5:$E$233,3,0),""))</f>
        <v/>
      </c>
      <c r="S1174" s="95">
        <f t="shared" si="122"/>
        <v>0</v>
      </c>
      <c r="T1174" s="95"/>
      <c r="U1174" s="95" t="str">
        <f t="shared" si="123"/>
        <v/>
      </c>
      <c r="V1174" s="95" t="s">
        <v>8091</v>
      </c>
      <c r="W1174" s="95"/>
      <c r="X1174" s="95" t="s">
        <v>8687</v>
      </c>
      <c r="Y1174" s="95" t="str">
        <f>+IF(P1174="","No","Sí")</f>
        <v>No</v>
      </c>
      <c r="Z1174" s="95">
        <v>0</v>
      </c>
      <c r="AA1174" s="95" t="str">
        <f t="shared" si="125"/>
        <v>SAESA</v>
      </c>
    </row>
    <row r="1175" spans="1:27" x14ac:dyDescent="0.2">
      <c r="A1175" s="19">
        <f t="shared" si="121"/>
        <v>1</v>
      </c>
      <c r="B1175" s="95">
        <f t="shared" si="124"/>
        <v>1171</v>
      </c>
      <c r="C1175" s="95" t="s">
        <v>10551</v>
      </c>
      <c r="D1175" s="28" t="s">
        <v>545</v>
      </c>
      <c r="E1175" s="95" t="s">
        <v>10458</v>
      </c>
      <c r="F1175" s="182">
        <v>1</v>
      </c>
      <c r="G1175" s="95" t="s">
        <v>745</v>
      </c>
      <c r="H1175" s="199">
        <f>VLOOKUP(G1175,BARRAS!$C$5:$E$553,2,0)</f>
        <v>2109996330132</v>
      </c>
      <c r="I1175" s="95">
        <v>0</v>
      </c>
      <c r="J1175" s="204">
        <v>0</v>
      </c>
      <c r="K1175" s="95">
        <v>0</v>
      </c>
      <c r="L1175" s="95" t="s">
        <v>8423</v>
      </c>
      <c r="M1175" s="95" t="s">
        <v>8423</v>
      </c>
      <c r="N1175" s="95" t="s">
        <v>545</v>
      </c>
      <c r="O1175" s="95" t="s">
        <v>8091</v>
      </c>
      <c r="P1175" s="95"/>
      <c r="Q1175" s="95"/>
      <c r="R1175" s="95" t="str">
        <f>IF(L1175="R",VLOOKUP(G1175,BARRAS!$C$5:$E$233,3,0),IF(L1175="L",VLOOKUP(G1175,BARRAS!$C$5:$E$233,3,0),""))</f>
        <v/>
      </c>
      <c r="S1175" s="95">
        <f t="shared" si="122"/>
        <v>0</v>
      </c>
      <c r="T1175" s="95"/>
      <c r="U1175" s="95" t="str">
        <f t="shared" si="123"/>
        <v/>
      </c>
      <c r="V1175" s="95"/>
      <c r="W1175" s="95"/>
      <c r="X1175" s="95"/>
      <c r="Y1175" s="95"/>
      <c r="Z1175" s="95"/>
      <c r="AA1175" s="95" t="str">
        <f t="shared" si="125"/>
        <v>SAESA</v>
      </c>
    </row>
    <row r="1176" spans="1:27" x14ac:dyDescent="0.2">
      <c r="A1176" s="19">
        <f t="shared" si="121"/>
        <v>1</v>
      </c>
      <c r="B1176" s="95">
        <f t="shared" si="124"/>
        <v>1172</v>
      </c>
      <c r="C1176" s="95" t="s">
        <v>9696</v>
      </c>
      <c r="D1176" s="28" t="s">
        <v>545</v>
      </c>
      <c r="E1176" s="95" t="s">
        <v>9701</v>
      </c>
      <c r="F1176" s="182">
        <v>1</v>
      </c>
      <c r="G1176" s="95" t="s">
        <v>745</v>
      </c>
      <c r="H1176" s="199">
        <f>VLOOKUP(G1176,BARRAS!$C$5:$E$553,2,0)</f>
        <v>2109996330132</v>
      </c>
      <c r="I1176" s="95">
        <v>0</v>
      </c>
      <c r="J1176" s="204">
        <v>0</v>
      </c>
      <c r="K1176" s="95">
        <v>0</v>
      </c>
      <c r="L1176" s="95" t="s">
        <v>8423</v>
      </c>
      <c r="M1176" s="95" t="s">
        <v>8423</v>
      </c>
      <c r="N1176" s="95" t="s">
        <v>545</v>
      </c>
      <c r="O1176" s="95" t="s">
        <v>8091</v>
      </c>
      <c r="P1176" s="95"/>
      <c r="Q1176" s="95"/>
      <c r="R1176" s="95" t="str">
        <f>IF(L1176="R",VLOOKUP(G1176,BARRAS!$C$5:$E$233,3,0),IF(L1176="L",VLOOKUP(G1176,BARRAS!$C$5:$E$233,3,0),""))</f>
        <v/>
      </c>
      <c r="S1176" s="95">
        <f t="shared" si="122"/>
        <v>0</v>
      </c>
      <c r="T1176" s="95"/>
      <c r="U1176" s="95" t="str">
        <f t="shared" si="123"/>
        <v/>
      </c>
      <c r="V1176" s="95"/>
      <c r="W1176" s="95"/>
      <c r="X1176" s="95"/>
      <c r="Y1176" s="95"/>
      <c r="Z1176" s="95">
        <v>0</v>
      </c>
      <c r="AA1176" s="95" t="str">
        <f t="shared" si="125"/>
        <v>SAESA</v>
      </c>
    </row>
    <row r="1177" spans="1:27" x14ac:dyDescent="0.2">
      <c r="A1177" s="19">
        <f t="shared" si="121"/>
        <v>1</v>
      </c>
      <c r="B1177" s="95">
        <f t="shared" si="124"/>
        <v>1173</v>
      </c>
      <c r="C1177" s="95" t="s">
        <v>9697</v>
      </c>
      <c r="D1177" s="28" t="s">
        <v>545</v>
      </c>
      <c r="E1177" s="95" t="s">
        <v>9701</v>
      </c>
      <c r="F1177" s="182">
        <v>1</v>
      </c>
      <c r="G1177" s="95" t="s">
        <v>745</v>
      </c>
      <c r="H1177" s="199">
        <f>VLOOKUP(G1177,BARRAS!$C$5:$E$553,2,0)</f>
        <v>2109996330132</v>
      </c>
      <c r="I1177" s="95">
        <v>0</v>
      </c>
      <c r="J1177" s="204">
        <v>0</v>
      </c>
      <c r="K1177" s="95">
        <v>0</v>
      </c>
      <c r="L1177" s="95" t="s">
        <v>8423</v>
      </c>
      <c r="M1177" s="95" t="s">
        <v>8423</v>
      </c>
      <c r="N1177" s="95" t="s">
        <v>545</v>
      </c>
      <c r="O1177" s="95" t="s">
        <v>8091</v>
      </c>
      <c r="P1177" s="95"/>
      <c r="Q1177" s="95"/>
      <c r="R1177" s="95" t="str">
        <f>IF(L1177="R",VLOOKUP(G1177,BARRAS!$C$5:$E$233,3,0),IF(L1177="L",VLOOKUP(G1177,BARRAS!$C$5:$E$233,3,0),""))</f>
        <v/>
      </c>
      <c r="S1177" s="95">
        <f t="shared" si="122"/>
        <v>0</v>
      </c>
      <c r="T1177" s="95"/>
      <c r="U1177" s="95" t="str">
        <f t="shared" si="123"/>
        <v/>
      </c>
      <c r="V1177" s="95"/>
      <c r="W1177" s="95"/>
      <c r="X1177" s="95"/>
      <c r="Y1177" s="95"/>
      <c r="Z1177" s="95">
        <v>0</v>
      </c>
      <c r="AA1177" s="95" t="str">
        <f t="shared" si="125"/>
        <v>SAESA</v>
      </c>
    </row>
    <row r="1178" spans="1:27" x14ac:dyDescent="0.2">
      <c r="A1178" s="19">
        <f t="shared" si="121"/>
        <v>1</v>
      </c>
      <c r="B1178" s="95">
        <f t="shared" si="124"/>
        <v>1174</v>
      </c>
      <c r="C1178" s="95" t="s">
        <v>9469</v>
      </c>
      <c r="D1178" s="28" t="s">
        <v>545</v>
      </c>
      <c r="E1178" s="95" t="s">
        <v>9474</v>
      </c>
      <c r="F1178" s="182">
        <v>1</v>
      </c>
      <c r="G1178" s="95" t="s">
        <v>745</v>
      </c>
      <c r="H1178" s="199">
        <f>VLOOKUP(G1178,BARRAS!$C$5:$E$553,2,0)</f>
        <v>2109996330132</v>
      </c>
      <c r="I1178" s="95">
        <v>0</v>
      </c>
      <c r="J1178" s="204">
        <v>0</v>
      </c>
      <c r="K1178" s="95">
        <v>0</v>
      </c>
      <c r="L1178" s="95" t="s">
        <v>8423</v>
      </c>
      <c r="M1178" s="95" t="s">
        <v>8423</v>
      </c>
      <c r="N1178" s="95" t="s">
        <v>545</v>
      </c>
      <c r="O1178" s="95" t="s">
        <v>8091</v>
      </c>
      <c r="P1178" s="95"/>
      <c r="Q1178" s="95"/>
      <c r="R1178" s="95" t="str">
        <f>IF(L1178="R",VLOOKUP(G1178,BARRAS!$C$5:$E$233,3,0),IF(L1178="L",VLOOKUP(G1178,BARRAS!$C$5:$E$233,3,0),""))</f>
        <v/>
      </c>
      <c r="S1178" s="95">
        <f t="shared" si="122"/>
        <v>0</v>
      </c>
      <c r="T1178" s="95"/>
      <c r="U1178" s="95" t="str">
        <f t="shared" si="123"/>
        <v/>
      </c>
      <c r="V1178" s="95"/>
      <c r="W1178" s="95"/>
      <c r="X1178" s="95"/>
      <c r="Y1178" s="95"/>
      <c r="Z1178" s="95">
        <v>0</v>
      </c>
      <c r="AA1178" s="95" t="str">
        <f t="shared" si="125"/>
        <v>SAESA</v>
      </c>
    </row>
    <row r="1179" spans="1:27" x14ac:dyDescent="0.2">
      <c r="A1179" s="19">
        <f t="shared" si="121"/>
        <v>1</v>
      </c>
      <c r="B1179" s="95">
        <f t="shared" si="124"/>
        <v>1175</v>
      </c>
      <c r="C1179" s="95" t="s">
        <v>10435</v>
      </c>
      <c r="D1179" s="28" t="s">
        <v>545</v>
      </c>
      <c r="E1179" s="95" t="s">
        <v>10346</v>
      </c>
      <c r="F1179" s="182">
        <v>1</v>
      </c>
      <c r="G1179" s="95" t="s">
        <v>745</v>
      </c>
      <c r="H1179" s="199">
        <f>VLOOKUP(G1179,BARRAS!$C$5:$E$553,2,0)</f>
        <v>2109996330132</v>
      </c>
      <c r="I1179" s="95">
        <v>0</v>
      </c>
      <c r="J1179" s="204">
        <v>0</v>
      </c>
      <c r="K1179" s="95">
        <v>0</v>
      </c>
      <c r="L1179" s="95" t="s">
        <v>8423</v>
      </c>
      <c r="M1179" s="95" t="s">
        <v>8423</v>
      </c>
      <c r="N1179" s="95" t="s">
        <v>545</v>
      </c>
      <c r="O1179" s="95" t="s">
        <v>7950</v>
      </c>
      <c r="P1179" s="95"/>
      <c r="Q1179" s="95"/>
      <c r="R1179" s="95" t="str">
        <f>IF(L1179="R",VLOOKUP(G1179,BARRAS!$C$5:$E$233,3,0),IF(L1179="L",VLOOKUP(G1179,BARRAS!$C$5:$E$233,3,0),""))</f>
        <v/>
      </c>
      <c r="S1179" s="95">
        <f t="shared" si="122"/>
        <v>0</v>
      </c>
      <c r="T1179" s="95"/>
      <c r="U1179" s="95" t="str">
        <f t="shared" si="123"/>
        <v/>
      </c>
      <c r="V1179" s="95"/>
      <c r="W1179" s="95"/>
      <c r="X1179" s="95"/>
      <c r="Y1179" s="95"/>
      <c r="Z1179" s="95"/>
      <c r="AA1179" s="95" t="str">
        <f t="shared" si="125"/>
        <v>LUZOSORNO</v>
      </c>
    </row>
    <row r="1180" spans="1:27" x14ac:dyDescent="0.2">
      <c r="A1180" s="19">
        <f t="shared" si="121"/>
        <v>1</v>
      </c>
      <c r="B1180" s="95">
        <f t="shared" si="124"/>
        <v>1176</v>
      </c>
      <c r="C1180" s="95" t="s">
        <v>10436</v>
      </c>
      <c r="D1180" s="28" t="s">
        <v>545</v>
      </c>
      <c r="E1180" s="95" t="s">
        <v>10346</v>
      </c>
      <c r="F1180" s="182">
        <v>1</v>
      </c>
      <c r="G1180" s="95" t="s">
        <v>745</v>
      </c>
      <c r="H1180" s="199">
        <f>VLOOKUP(G1180,BARRAS!$C$5:$E$553,2,0)</f>
        <v>2109996330132</v>
      </c>
      <c r="I1180" s="95">
        <v>0</v>
      </c>
      <c r="J1180" s="204">
        <v>0</v>
      </c>
      <c r="K1180" s="95">
        <v>0</v>
      </c>
      <c r="L1180" s="95" t="s">
        <v>8423</v>
      </c>
      <c r="M1180" s="95" t="s">
        <v>8423</v>
      </c>
      <c r="N1180" s="95" t="s">
        <v>545</v>
      </c>
      <c r="O1180" s="95" t="s">
        <v>7950</v>
      </c>
      <c r="P1180" s="95"/>
      <c r="Q1180" s="95"/>
      <c r="R1180" s="95" t="str">
        <f>IF(L1180="R",VLOOKUP(G1180,BARRAS!$C$5:$E$233,3,0),IF(L1180="L",VLOOKUP(G1180,BARRAS!$C$5:$E$233,3,0),""))</f>
        <v/>
      </c>
      <c r="S1180" s="95">
        <f t="shared" si="122"/>
        <v>0</v>
      </c>
      <c r="T1180" s="95"/>
      <c r="U1180" s="95" t="str">
        <f t="shared" si="123"/>
        <v/>
      </c>
      <c r="V1180" s="95"/>
      <c r="W1180" s="95"/>
      <c r="X1180" s="95"/>
      <c r="Y1180" s="95"/>
      <c r="Z1180" s="95"/>
      <c r="AA1180" s="95" t="str">
        <f t="shared" si="125"/>
        <v>LUZOSORNO</v>
      </c>
    </row>
    <row r="1181" spans="1:27" x14ac:dyDescent="0.2">
      <c r="A1181" s="19">
        <f t="shared" si="121"/>
        <v>1</v>
      </c>
      <c r="B1181" s="95">
        <f t="shared" si="124"/>
        <v>1177</v>
      </c>
      <c r="C1181" s="95" t="s">
        <v>10437</v>
      </c>
      <c r="D1181" s="28" t="s">
        <v>545</v>
      </c>
      <c r="E1181" s="95" t="s">
        <v>10346</v>
      </c>
      <c r="F1181" s="182">
        <v>1</v>
      </c>
      <c r="G1181" s="95" t="s">
        <v>745</v>
      </c>
      <c r="H1181" s="199">
        <f>VLOOKUP(G1181,BARRAS!$C$5:$E$553,2,0)</f>
        <v>2109996330132</v>
      </c>
      <c r="I1181" s="95">
        <v>0</v>
      </c>
      <c r="J1181" s="204">
        <v>0</v>
      </c>
      <c r="K1181" s="95">
        <v>0</v>
      </c>
      <c r="L1181" s="95" t="s">
        <v>8423</v>
      </c>
      <c r="M1181" s="95" t="s">
        <v>8423</v>
      </c>
      <c r="N1181" s="95" t="s">
        <v>545</v>
      </c>
      <c r="O1181" s="95" t="s">
        <v>7950</v>
      </c>
      <c r="P1181" s="95"/>
      <c r="Q1181" s="95"/>
      <c r="R1181" s="95" t="str">
        <f>IF(L1181="R",VLOOKUP(G1181,BARRAS!$C$5:$E$233,3,0),IF(L1181="L",VLOOKUP(G1181,BARRAS!$C$5:$E$233,3,0),""))</f>
        <v/>
      </c>
      <c r="S1181" s="95">
        <f t="shared" si="122"/>
        <v>0</v>
      </c>
      <c r="T1181" s="95"/>
      <c r="U1181" s="95" t="str">
        <f t="shared" si="123"/>
        <v/>
      </c>
      <c r="V1181" s="95"/>
      <c r="W1181" s="95"/>
      <c r="X1181" s="95"/>
      <c r="Y1181" s="95"/>
      <c r="Z1181" s="95"/>
      <c r="AA1181" s="95" t="str">
        <f t="shared" si="125"/>
        <v>LUZOSORNO</v>
      </c>
    </row>
    <row r="1182" spans="1:27" x14ac:dyDescent="0.2">
      <c r="A1182" s="19">
        <f t="shared" si="121"/>
        <v>1</v>
      </c>
      <c r="B1182" s="95">
        <f t="shared" si="124"/>
        <v>1178</v>
      </c>
      <c r="C1182" s="95" t="s">
        <v>10331</v>
      </c>
      <c r="D1182" s="28" t="s">
        <v>545</v>
      </c>
      <c r="E1182" s="95" t="s">
        <v>10342</v>
      </c>
      <c r="F1182" s="182">
        <v>1</v>
      </c>
      <c r="G1182" s="95" t="s">
        <v>745</v>
      </c>
      <c r="H1182" s="199">
        <f>VLOOKUP(G1182,BARRAS!$C$5:$E$553,2,0)</f>
        <v>2109996330132</v>
      </c>
      <c r="I1182" s="95">
        <v>0</v>
      </c>
      <c r="J1182" s="204">
        <v>0</v>
      </c>
      <c r="K1182" s="95">
        <v>0</v>
      </c>
      <c r="L1182" s="95" t="s">
        <v>8423</v>
      </c>
      <c r="M1182" s="95" t="s">
        <v>8423</v>
      </c>
      <c r="N1182" s="95" t="s">
        <v>545</v>
      </c>
      <c r="O1182" s="95" t="s">
        <v>8091</v>
      </c>
      <c r="P1182" s="95"/>
      <c r="Q1182" s="95"/>
      <c r="R1182" s="95" t="str">
        <f>IF(L1182="R",VLOOKUP(G1182,BARRAS!$C$5:$E$233,3,0),IF(L1182="L",VLOOKUP(G1182,BARRAS!$C$5:$E$233,3,0),""))</f>
        <v/>
      </c>
      <c r="S1182" s="95">
        <f t="shared" si="122"/>
        <v>0</v>
      </c>
      <c r="T1182" s="95"/>
      <c r="U1182" s="95" t="str">
        <f t="shared" si="123"/>
        <v/>
      </c>
      <c r="V1182" s="95"/>
      <c r="W1182" s="95"/>
      <c r="X1182" s="95"/>
      <c r="Y1182" s="95"/>
      <c r="Z1182" s="95"/>
      <c r="AA1182" s="95" t="str">
        <f t="shared" si="125"/>
        <v>SAESA</v>
      </c>
    </row>
    <row r="1183" spans="1:27" x14ac:dyDescent="0.2">
      <c r="A1183" s="19">
        <f t="shared" si="121"/>
        <v>1</v>
      </c>
      <c r="B1183" s="95">
        <f t="shared" si="124"/>
        <v>1179</v>
      </c>
      <c r="C1183" s="95" t="s">
        <v>8819</v>
      </c>
      <c r="D1183" s="28" t="s">
        <v>545</v>
      </c>
      <c r="E1183" s="95" t="s">
        <v>8821</v>
      </c>
      <c r="F1183" s="182">
        <v>1</v>
      </c>
      <c r="G1183" s="95" t="s">
        <v>745</v>
      </c>
      <c r="H1183" s="199">
        <f>VLOOKUP(G1183,BARRAS!$C$5:$E$553,2,0)</f>
        <v>2109996330132</v>
      </c>
      <c r="I1183" s="95">
        <v>0</v>
      </c>
      <c r="J1183" s="204">
        <v>0</v>
      </c>
      <c r="K1183" s="95">
        <v>0</v>
      </c>
      <c r="L1183" s="95" t="s">
        <v>8423</v>
      </c>
      <c r="M1183" s="95" t="s">
        <v>8423</v>
      </c>
      <c r="N1183" s="95" t="s">
        <v>545</v>
      </c>
      <c r="O1183" s="95" t="s">
        <v>7950</v>
      </c>
      <c r="P1183" s="95"/>
      <c r="Q1183" s="95" t="str">
        <f>IF(L1183="R","R",IF(L1183="L","L",""))</f>
        <v/>
      </c>
      <c r="R1183" s="95" t="str">
        <f>IF(L1183="R",VLOOKUP(G1183,BARRAS!$C$5:$E$233,3,0),IF(L1183="L",VLOOKUP(G1183,BARRAS!$C$5:$E$233,3,0),""))</f>
        <v/>
      </c>
      <c r="S1183" s="95">
        <f t="shared" si="122"/>
        <v>0</v>
      </c>
      <c r="T1183" s="95"/>
      <c r="U1183" s="95" t="str">
        <f t="shared" si="123"/>
        <v/>
      </c>
      <c r="V1183" s="95"/>
      <c r="W1183" s="95"/>
      <c r="X1183" s="95" t="s">
        <v>8821</v>
      </c>
      <c r="Y1183" s="95" t="str">
        <f>+IF(P1183="","No","Sí")</f>
        <v>No</v>
      </c>
      <c r="Z1183" s="95">
        <v>0</v>
      </c>
      <c r="AA1183" s="95" t="str">
        <f t="shared" si="125"/>
        <v>LUZOSORNO</v>
      </c>
    </row>
    <row r="1184" spans="1:27" x14ac:dyDescent="0.2">
      <c r="A1184" s="19">
        <f t="shared" si="121"/>
        <v>1</v>
      </c>
      <c r="B1184" s="95">
        <f t="shared" si="124"/>
        <v>1180</v>
      </c>
      <c r="C1184" s="95" t="s">
        <v>9450</v>
      </c>
      <c r="D1184" s="28" t="s">
        <v>545</v>
      </c>
      <c r="E1184" s="95" t="s">
        <v>9459</v>
      </c>
      <c r="F1184" s="182">
        <v>1</v>
      </c>
      <c r="G1184" s="95" t="s">
        <v>745</v>
      </c>
      <c r="H1184" s="199">
        <f>VLOOKUP(G1184,BARRAS!$C$5:$E$553,2,0)</f>
        <v>2109996330132</v>
      </c>
      <c r="I1184" s="95">
        <v>0</v>
      </c>
      <c r="J1184" s="204">
        <v>0</v>
      </c>
      <c r="K1184" s="95">
        <v>0</v>
      </c>
      <c r="L1184" s="95" t="s">
        <v>8423</v>
      </c>
      <c r="M1184" s="95" t="s">
        <v>8423</v>
      </c>
      <c r="N1184" s="95" t="s">
        <v>545</v>
      </c>
      <c r="O1184" s="95" t="s">
        <v>7950</v>
      </c>
      <c r="P1184" s="95"/>
      <c r="Q1184" s="95"/>
      <c r="R1184" s="95" t="str">
        <f>IF(L1184="R",VLOOKUP(G1184,BARRAS!$C$5:$E$233,3,0),IF(L1184="L",VLOOKUP(G1184,BARRAS!$C$5:$E$233,3,0),""))</f>
        <v/>
      </c>
      <c r="S1184" s="95">
        <f t="shared" si="122"/>
        <v>0</v>
      </c>
      <c r="T1184" s="95"/>
      <c r="U1184" s="95" t="str">
        <f t="shared" si="123"/>
        <v/>
      </c>
      <c r="V1184" s="95"/>
      <c r="W1184" s="95"/>
      <c r="X1184" s="95"/>
      <c r="Y1184" s="95"/>
      <c r="Z1184" s="95">
        <v>0</v>
      </c>
      <c r="AA1184" s="95" t="str">
        <f t="shared" si="125"/>
        <v>LUZOSORNO</v>
      </c>
    </row>
    <row r="1185" spans="1:27" x14ac:dyDescent="0.2">
      <c r="A1185" s="19">
        <f t="shared" si="121"/>
        <v>1</v>
      </c>
      <c r="B1185" s="95">
        <f t="shared" si="124"/>
        <v>1181</v>
      </c>
      <c r="C1185" s="95" t="s">
        <v>13853</v>
      </c>
      <c r="D1185" s="28" t="s">
        <v>9079</v>
      </c>
      <c r="E1185" s="95" t="s">
        <v>13854</v>
      </c>
      <c r="F1185" s="182">
        <v>1</v>
      </c>
      <c r="G1185" s="95" t="s">
        <v>745</v>
      </c>
      <c r="H1185" s="199">
        <f>VLOOKUP(G1185,BARRAS!$C$5:$E$553,2,0)</f>
        <v>2109996330132</v>
      </c>
      <c r="I1185" s="95">
        <v>0</v>
      </c>
      <c r="J1185" s="204">
        <v>0</v>
      </c>
      <c r="K1185" s="95">
        <v>0</v>
      </c>
      <c r="L1185" s="95" t="s">
        <v>8423</v>
      </c>
      <c r="M1185" s="95" t="s">
        <v>8423</v>
      </c>
      <c r="N1185" s="28" t="s">
        <v>9079</v>
      </c>
      <c r="O1185" s="28" t="s">
        <v>8091</v>
      </c>
      <c r="P1185" s="95"/>
      <c r="Q1185" s="95"/>
      <c r="R1185" s="95"/>
      <c r="S1185" s="95">
        <f t="shared" si="122"/>
        <v>0</v>
      </c>
      <c r="T1185" s="95"/>
      <c r="U1185" s="95" t="str">
        <f t="shared" si="123"/>
        <v/>
      </c>
      <c r="V1185" s="95"/>
      <c r="W1185" s="95"/>
      <c r="X1185" s="95"/>
      <c r="Y1185" s="95"/>
      <c r="Z1185" s="95"/>
      <c r="AA1185" s="95" t="str">
        <f t="shared" si="125"/>
        <v>SAESA</v>
      </c>
    </row>
    <row r="1186" spans="1:27" x14ac:dyDescent="0.2">
      <c r="A1186" s="19">
        <f t="shared" si="121"/>
        <v>1</v>
      </c>
      <c r="B1186" s="95">
        <f t="shared" si="124"/>
        <v>1182</v>
      </c>
      <c r="C1186" s="95" t="s">
        <v>13905</v>
      </c>
      <c r="D1186" s="28" t="s">
        <v>543</v>
      </c>
      <c r="E1186" s="95" t="s">
        <v>13906</v>
      </c>
      <c r="F1186" s="182">
        <v>1</v>
      </c>
      <c r="G1186" s="95" t="s">
        <v>745</v>
      </c>
      <c r="H1186" s="199">
        <f>VLOOKUP(G1186,BARRAS!$C$5:$E$553,2,0)</f>
        <v>2109996330132</v>
      </c>
      <c r="I1186" s="95">
        <v>0</v>
      </c>
      <c r="J1186" s="204">
        <v>0</v>
      </c>
      <c r="K1186" s="95">
        <v>0</v>
      </c>
      <c r="L1186" s="95" t="s">
        <v>8423</v>
      </c>
      <c r="M1186" s="95" t="s">
        <v>8423</v>
      </c>
      <c r="N1186" s="28" t="s">
        <v>543</v>
      </c>
      <c r="O1186" s="28" t="s">
        <v>8091</v>
      </c>
      <c r="P1186" s="95"/>
      <c r="Q1186" s="95"/>
      <c r="R1186" s="95"/>
      <c r="S1186" s="95">
        <f t="shared" si="122"/>
        <v>0</v>
      </c>
      <c r="T1186" s="95"/>
      <c r="U1186" s="95" t="str">
        <f t="shared" si="123"/>
        <v/>
      </c>
      <c r="V1186" s="95"/>
      <c r="W1186" s="95"/>
      <c r="X1186" s="95"/>
      <c r="Y1186" s="95"/>
      <c r="Z1186" s="95"/>
      <c r="AA1186" s="95" t="str">
        <f t="shared" si="125"/>
        <v>SAESA</v>
      </c>
    </row>
    <row r="1187" spans="1:27" x14ac:dyDescent="0.2">
      <c r="A1187" s="19">
        <f t="shared" si="121"/>
        <v>1</v>
      </c>
      <c r="B1187" s="95">
        <f t="shared" si="124"/>
        <v>1183</v>
      </c>
      <c r="C1187" s="95" t="s">
        <v>13978</v>
      </c>
      <c r="D1187" s="28" t="s">
        <v>545</v>
      </c>
      <c r="E1187" s="95" t="s">
        <v>13979</v>
      </c>
      <c r="F1187" s="182">
        <v>1</v>
      </c>
      <c r="G1187" s="95" t="s">
        <v>745</v>
      </c>
      <c r="H1187" s="199">
        <f>VLOOKUP(G1187,BARRAS!$C$5:$E$553,2,0)</f>
        <v>2109996330132</v>
      </c>
      <c r="I1187" s="95">
        <v>0</v>
      </c>
      <c r="J1187" s="204">
        <v>0</v>
      </c>
      <c r="K1187" s="95">
        <v>0</v>
      </c>
      <c r="L1187" s="95" t="s">
        <v>8423</v>
      </c>
      <c r="M1187" s="95" t="s">
        <v>8423</v>
      </c>
      <c r="N1187" s="28" t="s">
        <v>545</v>
      </c>
      <c r="O1187" s="28" t="s">
        <v>7950</v>
      </c>
      <c r="P1187" s="95"/>
      <c r="Q1187" s="95"/>
      <c r="R1187" s="95"/>
      <c r="S1187" s="95">
        <f t="shared" si="122"/>
        <v>0</v>
      </c>
      <c r="T1187" s="95"/>
      <c r="U1187" s="95" t="str">
        <f t="shared" si="123"/>
        <v/>
      </c>
      <c r="V1187" s="95"/>
      <c r="W1187" s="95"/>
      <c r="X1187" s="95"/>
      <c r="Y1187" s="95"/>
      <c r="Z1187" s="95"/>
      <c r="AA1187" s="95" t="str">
        <f t="shared" si="125"/>
        <v>LUZOSORNO</v>
      </c>
    </row>
    <row r="1188" spans="1:27" x14ac:dyDescent="0.2">
      <c r="A1188" s="19">
        <f t="shared" si="121"/>
        <v>1</v>
      </c>
      <c r="B1188" s="95">
        <f t="shared" si="124"/>
        <v>1184</v>
      </c>
      <c r="C1188" s="95" t="s">
        <v>13980</v>
      </c>
      <c r="D1188" s="28" t="s">
        <v>545</v>
      </c>
      <c r="E1188" s="95" t="s">
        <v>13981</v>
      </c>
      <c r="F1188" s="182">
        <v>1</v>
      </c>
      <c r="G1188" s="95" t="s">
        <v>745</v>
      </c>
      <c r="H1188" s="199">
        <f>VLOOKUP(G1188,BARRAS!$C$5:$E$553,2,0)</f>
        <v>2109996330132</v>
      </c>
      <c r="I1188" s="95">
        <v>0</v>
      </c>
      <c r="J1188" s="204">
        <v>0</v>
      </c>
      <c r="K1188" s="95">
        <v>0</v>
      </c>
      <c r="L1188" s="95" t="s">
        <v>8423</v>
      </c>
      <c r="M1188" s="95" t="s">
        <v>8423</v>
      </c>
      <c r="N1188" s="28" t="s">
        <v>545</v>
      </c>
      <c r="O1188" s="28" t="s">
        <v>8091</v>
      </c>
      <c r="P1188" s="95"/>
      <c r="Q1188" s="95"/>
      <c r="R1188" s="95"/>
      <c r="S1188" s="95">
        <f t="shared" si="122"/>
        <v>0</v>
      </c>
      <c r="T1188" s="95"/>
      <c r="U1188" s="95" t="str">
        <f t="shared" si="123"/>
        <v/>
      </c>
      <c r="V1188" s="95"/>
      <c r="W1188" s="95"/>
      <c r="X1188" s="95"/>
      <c r="Y1188" s="95"/>
      <c r="Z1188" s="95"/>
      <c r="AA1188" s="95" t="str">
        <f t="shared" si="125"/>
        <v>SAESA</v>
      </c>
    </row>
    <row r="1189" spans="1:27" x14ac:dyDescent="0.2">
      <c r="A1189" s="134">
        <f t="shared" si="121"/>
        <v>1</v>
      </c>
      <c r="B1189" s="95">
        <f t="shared" si="124"/>
        <v>1185</v>
      </c>
      <c r="C1189" t="s">
        <v>14632</v>
      </c>
      <c r="D1189" s="28" t="s">
        <v>545</v>
      </c>
      <c r="E1189" s="28" t="s">
        <v>13724</v>
      </c>
      <c r="F1189" s="182">
        <v>1</v>
      </c>
      <c r="G1189" s="95" t="s">
        <v>745</v>
      </c>
      <c r="H1189" s="199">
        <f>VLOOKUP(G1189,BARRAS!$C$5:$E$553,2,0)</f>
        <v>2109996330132</v>
      </c>
      <c r="I1189" s="95">
        <v>0</v>
      </c>
      <c r="J1189" s="204">
        <v>0</v>
      </c>
      <c r="K1189" s="95">
        <v>0</v>
      </c>
      <c r="L1189" s="95" t="s">
        <v>8423</v>
      </c>
      <c r="M1189" s="95" t="s">
        <v>8423</v>
      </c>
      <c r="N1189" s="28" t="s">
        <v>545</v>
      </c>
      <c r="O1189" s="28" t="s">
        <v>8091</v>
      </c>
      <c r="P1189" s="95"/>
      <c r="Q1189" s="95"/>
      <c r="R1189" s="95"/>
      <c r="S1189" s="95">
        <f t="shared" si="122"/>
        <v>0</v>
      </c>
      <c r="T1189" s="95"/>
      <c r="U1189" s="95"/>
      <c r="V1189" s="95"/>
      <c r="W1189" s="95"/>
      <c r="X1189" s="95"/>
      <c r="Y1189" s="95"/>
      <c r="Z1189" s="95"/>
      <c r="AA1189" s="95"/>
    </row>
    <row r="1190" spans="1:27" x14ac:dyDescent="0.2">
      <c r="A1190" s="19">
        <f t="shared" si="121"/>
        <v>1</v>
      </c>
      <c r="B1190" s="95">
        <f t="shared" si="124"/>
        <v>1186</v>
      </c>
      <c r="C1190" s="95" t="s">
        <v>7972</v>
      </c>
      <c r="D1190" s="28" t="s">
        <v>7951</v>
      </c>
      <c r="E1190" s="95" t="s">
        <v>7950</v>
      </c>
      <c r="F1190" s="182">
        <v>1</v>
      </c>
      <c r="G1190" s="95" t="s">
        <v>745</v>
      </c>
      <c r="H1190" s="199">
        <f>VLOOKUP(G1190,BARRAS!$C$5:$E$553,2,0)</f>
        <v>2109996330132</v>
      </c>
      <c r="I1190" s="95">
        <v>0</v>
      </c>
      <c r="J1190" s="204">
        <v>1</v>
      </c>
      <c r="K1190" s="95">
        <v>0</v>
      </c>
      <c r="L1190" s="95" t="s">
        <v>489</v>
      </c>
      <c r="M1190" s="95" t="s">
        <v>489</v>
      </c>
      <c r="N1190" s="95" t="s">
        <v>9178</v>
      </c>
      <c r="O1190" s="95"/>
      <c r="P1190" s="95" t="s">
        <v>7950</v>
      </c>
      <c r="Q1190" s="95" t="str">
        <f t="shared" ref="Q1190:Q1195" si="126">IF(L1190="R","R",IF(L1190="L","L",""))</f>
        <v>R</v>
      </c>
      <c r="R1190" s="95" t="str">
        <f>IF(L1190="R",VLOOKUP(G1190,BARRAS!$C$5:$E$233,3,0),IF(L1190="L",VLOOKUP(G1190,BARRAS!$C$5:$E$233,3,0),""))</f>
        <v>S6</v>
      </c>
      <c r="S1190" s="95">
        <f t="shared" si="122"/>
        <v>0</v>
      </c>
      <c r="T1190" s="95"/>
      <c r="U1190" s="95" t="str">
        <f t="shared" si="123"/>
        <v/>
      </c>
      <c r="V1190" s="95">
        <v>0</v>
      </c>
      <c r="W1190" s="95"/>
      <c r="X1190" s="95"/>
      <c r="Y1190" s="95" t="str">
        <f t="shared" ref="Y1190:Y1195" si="127">+IF(P1190="","No","Sí")</f>
        <v>Sí</v>
      </c>
      <c r="Z1190" s="95">
        <v>0</v>
      </c>
      <c r="AA1190" s="95" t="str">
        <f t="shared" si="125"/>
        <v>LUZOSORNO</v>
      </c>
    </row>
    <row r="1191" spans="1:27" x14ac:dyDescent="0.2">
      <c r="A1191" s="19">
        <f t="shared" si="121"/>
        <v>1</v>
      </c>
      <c r="B1191" s="95">
        <f t="shared" si="124"/>
        <v>1187</v>
      </c>
      <c r="C1191" s="95" t="s">
        <v>7973</v>
      </c>
      <c r="D1191" s="28" t="s">
        <v>7952</v>
      </c>
      <c r="E1191" s="95" t="s">
        <v>7950</v>
      </c>
      <c r="F1191" s="182">
        <v>1</v>
      </c>
      <c r="G1191" s="95" t="s">
        <v>745</v>
      </c>
      <c r="H1191" s="199">
        <f>VLOOKUP(G1191,BARRAS!$C$5:$E$553,2,0)</f>
        <v>2109996330132</v>
      </c>
      <c r="I1191" s="95">
        <v>0</v>
      </c>
      <c r="J1191" s="204">
        <v>1</v>
      </c>
      <c r="K1191" s="95">
        <v>0</v>
      </c>
      <c r="L1191" s="95" t="s">
        <v>489</v>
      </c>
      <c r="M1191" s="95" t="s">
        <v>489</v>
      </c>
      <c r="N1191" s="95" t="s">
        <v>9178</v>
      </c>
      <c r="O1191" s="95"/>
      <c r="P1191" s="95" t="s">
        <v>7950</v>
      </c>
      <c r="Q1191" s="95" t="str">
        <f t="shared" si="126"/>
        <v>R</v>
      </c>
      <c r="R1191" s="95" t="str">
        <f>IF(L1191="R",VLOOKUP(G1191,BARRAS!$C$5:$E$233,3,0),IF(L1191="L",VLOOKUP(G1191,BARRAS!$C$5:$E$233,3,0),""))</f>
        <v>S6</v>
      </c>
      <c r="S1191" s="95">
        <f t="shared" si="122"/>
        <v>0</v>
      </c>
      <c r="T1191" s="95"/>
      <c r="U1191" s="95" t="str">
        <f t="shared" si="123"/>
        <v/>
      </c>
      <c r="V1191" s="95">
        <v>0</v>
      </c>
      <c r="W1191" s="95"/>
      <c r="X1191" s="95"/>
      <c r="Y1191" s="95" t="str">
        <f t="shared" si="127"/>
        <v>Sí</v>
      </c>
      <c r="Z1191" s="95">
        <v>0</v>
      </c>
      <c r="AA1191" s="95" t="str">
        <f t="shared" si="125"/>
        <v>LUZOSORNO</v>
      </c>
    </row>
    <row r="1192" spans="1:27" x14ac:dyDescent="0.2">
      <c r="A1192" s="19">
        <f t="shared" si="121"/>
        <v>1</v>
      </c>
      <c r="B1192" s="95">
        <f t="shared" si="124"/>
        <v>1188</v>
      </c>
      <c r="C1192" s="95" t="s">
        <v>7974</v>
      </c>
      <c r="D1192" s="28" t="s">
        <v>7953</v>
      </c>
      <c r="E1192" s="95" t="s">
        <v>7950</v>
      </c>
      <c r="F1192" s="182">
        <v>1</v>
      </c>
      <c r="G1192" s="95" t="s">
        <v>745</v>
      </c>
      <c r="H1192" s="199">
        <f>VLOOKUP(G1192,BARRAS!$C$5:$E$553,2,0)</f>
        <v>2109996330132</v>
      </c>
      <c r="I1192" s="95">
        <v>0</v>
      </c>
      <c r="J1192" s="204">
        <v>1</v>
      </c>
      <c r="K1192" s="95">
        <v>0</v>
      </c>
      <c r="L1192" s="95" t="s">
        <v>489</v>
      </c>
      <c r="M1192" s="95" t="s">
        <v>489</v>
      </c>
      <c r="N1192" s="95" t="s">
        <v>9178</v>
      </c>
      <c r="O1192" s="95"/>
      <c r="P1192" s="95" t="s">
        <v>7950</v>
      </c>
      <c r="Q1192" s="95" t="str">
        <f t="shared" si="126"/>
        <v>R</v>
      </c>
      <c r="R1192" s="95" t="str">
        <f>IF(L1192="R",VLOOKUP(G1192,BARRAS!$C$5:$E$233,3,0),IF(L1192="L",VLOOKUP(G1192,BARRAS!$C$5:$E$233,3,0),""))</f>
        <v>S6</v>
      </c>
      <c r="S1192" s="95">
        <f t="shared" si="122"/>
        <v>0</v>
      </c>
      <c r="T1192" s="95"/>
      <c r="U1192" s="95" t="str">
        <f t="shared" si="123"/>
        <v/>
      </c>
      <c r="V1192" s="95">
        <v>0</v>
      </c>
      <c r="W1192" s="95"/>
      <c r="X1192" s="95"/>
      <c r="Y1192" s="95" t="str">
        <f t="shared" si="127"/>
        <v>Sí</v>
      </c>
      <c r="Z1192" s="95">
        <v>0</v>
      </c>
      <c r="AA1192" s="95" t="str">
        <f t="shared" si="125"/>
        <v>LUZOSORNO</v>
      </c>
    </row>
    <row r="1193" spans="1:27" x14ac:dyDescent="0.2">
      <c r="A1193" s="19">
        <f t="shared" si="121"/>
        <v>1</v>
      </c>
      <c r="B1193" s="95">
        <f t="shared" si="124"/>
        <v>1189</v>
      </c>
      <c r="C1193" s="95" t="s">
        <v>8140</v>
      </c>
      <c r="D1193" s="28" t="s">
        <v>8088</v>
      </c>
      <c r="E1193" s="95" t="s">
        <v>8091</v>
      </c>
      <c r="F1193" s="182">
        <v>1</v>
      </c>
      <c r="G1193" s="95" t="s">
        <v>745</v>
      </c>
      <c r="H1193" s="199">
        <f>VLOOKUP(G1193,BARRAS!$C$5:$E$553,2,0)</f>
        <v>2109996330132</v>
      </c>
      <c r="I1193" s="95">
        <v>0</v>
      </c>
      <c r="J1193" s="204">
        <v>1</v>
      </c>
      <c r="K1193" s="95">
        <v>0</v>
      </c>
      <c r="L1193" s="95" t="s">
        <v>489</v>
      </c>
      <c r="M1193" s="95" t="s">
        <v>489</v>
      </c>
      <c r="N1193" s="95" t="s">
        <v>9178</v>
      </c>
      <c r="O1193" s="95"/>
      <c r="P1193" s="95" t="s">
        <v>8091</v>
      </c>
      <c r="Q1193" s="95" t="str">
        <f t="shared" si="126"/>
        <v>R</v>
      </c>
      <c r="R1193" s="95" t="str">
        <f>IF(L1193="R",VLOOKUP(G1193,BARRAS!$C$5:$E$233,3,0),IF(L1193="L",VLOOKUP(G1193,BARRAS!$C$5:$E$233,3,0),""))</f>
        <v>S6</v>
      </c>
      <c r="S1193" s="95">
        <f t="shared" si="122"/>
        <v>0</v>
      </c>
      <c r="T1193" s="95"/>
      <c r="U1193" s="95" t="str">
        <f t="shared" si="123"/>
        <v/>
      </c>
      <c r="V1193" s="95">
        <v>0</v>
      </c>
      <c r="W1193" s="95"/>
      <c r="X1193" s="95"/>
      <c r="Y1193" s="95" t="str">
        <f t="shared" si="127"/>
        <v>Sí</v>
      </c>
      <c r="Z1193" s="95">
        <v>0</v>
      </c>
      <c r="AA1193" s="95" t="str">
        <f t="shared" si="125"/>
        <v>SAESA</v>
      </c>
    </row>
    <row r="1194" spans="1:27" x14ac:dyDescent="0.2">
      <c r="A1194" s="19">
        <f t="shared" si="121"/>
        <v>1</v>
      </c>
      <c r="B1194" s="95">
        <f t="shared" si="124"/>
        <v>1190</v>
      </c>
      <c r="C1194" s="95" t="s">
        <v>8141</v>
      </c>
      <c r="D1194" s="28" t="s">
        <v>8089</v>
      </c>
      <c r="E1194" s="95" t="s">
        <v>8091</v>
      </c>
      <c r="F1194" s="182">
        <v>1</v>
      </c>
      <c r="G1194" s="95" t="s">
        <v>745</v>
      </c>
      <c r="H1194" s="199">
        <f>VLOOKUP(G1194,BARRAS!$C$5:$E$553,2,0)</f>
        <v>2109996330132</v>
      </c>
      <c r="I1194" s="95">
        <v>0</v>
      </c>
      <c r="J1194" s="204">
        <v>1</v>
      </c>
      <c r="K1194" s="95">
        <v>0</v>
      </c>
      <c r="L1194" s="95" t="s">
        <v>489</v>
      </c>
      <c r="M1194" s="95" t="s">
        <v>489</v>
      </c>
      <c r="N1194" s="95" t="s">
        <v>9178</v>
      </c>
      <c r="O1194" s="95"/>
      <c r="P1194" s="95" t="s">
        <v>8091</v>
      </c>
      <c r="Q1194" s="95" t="str">
        <f t="shared" si="126"/>
        <v>R</v>
      </c>
      <c r="R1194" s="95" t="str">
        <f>IF(L1194="R",VLOOKUP(G1194,BARRAS!$C$5:$E$233,3,0),IF(L1194="L",VLOOKUP(G1194,BARRAS!$C$5:$E$233,3,0),""))</f>
        <v>S6</v>
      </c>
      <c r="S1194" s="95">
        <f t="shared" si="122"/>
        <v>0</v>
      </c>
      <c r="T1194" s="95"/>
      <c r="U1194" s="95" t="str">
        <f t="shared" si="123"/>
        <v/>
      </c>
      <c r="V1194" s="95">
        <v>0</v>
      </c>
      <c r="W1194" s="95"/>
      <c r="X1194" s="95"/>
      <c r="Y1194" s="95" t="str">
        <f t="shared" si="127"/>
        <v>Sí</v>
      </c>
      <c r="Z1194" s="95">
        <v>0</v>
      </c>
      <c r="AA1194" s="95" t="str">
        <f t="shared" si="125"/>
        <v>SAESA</v>
      </c>
    </row>
    <row r="1195" spans="1:27" x14ac:dyDescent="0.2">
      <c r="A1195" s="19">
        <f t="shared" si="121"/>
        <v>1</v>
      </c>
      <c r="B1195" s="95">
        <f t="shared" si="124"/>
        <v>1191</v>
      </c>
      <c r="C1195" s="95" t="s">
        <v>8142</v>
      </c>
      <c r="D1195" s="28" t="s">
        <v>8090</v>
      </c>
      <c r="E1195" s="95" t="s">
        <v>8091</v>
      </c>
      <c r="F1195" s="182">
        <v>1</v>
      </c>
      <c r="G1195" s="95" t="s">
        <v>745</v>
      </c>
      <c r="H1195" s="199">
        <f>VLOOKUP(G1195,BARRAS!$C$5:$E$553,2,0)</f>
        <v>2109996330132</v>
      </c>
      <c r="I1195" s="95">
        <v>0</v>
      </c>
      <c r="J1195" s="204">
        <v>1</v>
      </c>
      <c r="K1195" s="95">
        <v>0</v>
      </c>
      <c r="L1195" s="95" t="s">
        <v>489</v>
      </c>
      <c r="M1195" s="95" t="s">
        <v>489</v>
      </c>
      <c r="N1195" s="95" t="s">
        <v>9178</v>
      </c>
      <c r="O1195" s="95"/>
      <c r="P1195" s="95" t="s">
        <v>8091</v>
      </c>
      <c r="Q1195" s="95" t="str">
        <f t="shared" si="126"/>
        <v>R</v>
      </c>
      <c r="R1195" s="95" t="str">
        <f>IF(L1195="R",VLOOKUP(G1195,BARRAS!$C$5:$E$233,3,0),IF(L1195="L",VLOOKUP(G1195,BARRAS!$C$5:$E$233,3,0),""))</f>
        <v>S6</v>
      </c>
      <c r="S1195" s="95">
        <f t="shared" si="122"/>
        <v>0</v>
      </c>
      <c r="T1195" s="95"/>
      <c r="U1195" s="95" t="str">
        <f t="shared" si="123"/>
        <v/>
      </c>
      <c r="V1195" s="95">
        <v>0</v>
      </c>
      <c r="W1195" s="95"/>
      <c r="X1195" s="95"/>
      <c r="Y1195" s="95" t="str">
        <f t="shared" si="127"/>
        <v>Sí</v>
      </c>
      <c r="Z1195" s="95">
        <v>0</v>
      </c>
      <c r="AA1195" s="95" t="str">
        <f t="shared" si="125"/>
        <v>SAESA</v>
      </c>
    </row>
    <row r="1196" spans="1:27" x14ac:dyDescent="0.2">
      <c r="A1196" s="19">
        <f t="shared" si="121"/>
        <v>1</v>
      </c>
      <c r="B1196" s="95">
        <f t="shared" si="124"/>
        <v>1192</v>
      </c>
      <c r="C1196" s="194" t="s">
        <v>12207</v>
      </c>
      <c r="D1196" s="213" t="s">
        <v>13032</v>
      </c>
      <c r="E1196" s="194" t="s">
        <v>2686</v>
      </c>
      <c r="F1196" s="182">
        <v>0</v>
      </c>
      <c r="G1196" s="95" t="s">
        <v>745</v>
      </c>
      <c r="H1196" s="199">
        <f>VLOOKUP(G1196,BARRAS!$C$5:$E$553,2,0)</f>
        <v>2109996330132</v>
      </c>
      <c r="I1196" s="95">
        <v>3490</v>
      </c>
      <c r="J1196" s="204">
        <v>0</v>
      </c>
      <c r="K1196" s="95">
        <v>2</v>
      </c>
      <c r="L1196" s="95" t="s">
        <v>12347</v>
      </c>
      <c r="M1196" s="95" t="s">
        <v>12347</v>
      </c>
      <c r="N1196" s="95" t="s">
        <v>12352</v>
      </c>
      <c r="O1196" s="95"/>
      <c r="P1196" s="95"/>
      <c r="Q1196" s="95"/>
      <c r="R1196" s="95" t="str">
        <f>IF(L1196="R",VLOOKUP(G1196,BARRAS!$C$5:$E$233,3,0),IF(L1196="L",VLOOKUP(G1196,BARRAS!$C$5:$E$233,3,0),""))</f>
        <v/>
      </c>
      <c r="S1196" s="95">
        <f t="shared" si="122"/>
        <v>0</v>
      </c>
      <c r="T1196" s="95"/>
      <c r="U1196" s="95" t="str">
        <f t="shared" si="123"/>
        <v/>
      </c>
      <c r="V1196" s="95"/>
      <c r="W1196" s="95"/>
      <c r="X1196" s="95"/>
      <c r="Y1196" s="95"/>
      <c r="Z1196" s="95"/>
      <c r="AA1196" s="95">
        <f t="shared" si="125"/>
        <v>0</v>
      </c>
    </row>
    <row r="1197" spans="1:27" x14ac:dyDescent="0.2">
      <c r="A1197" s="19">
        <f t="shared" si="121"/>
        <v>1</v>
      </c>
      <c r="B1197" s="95">
        <f t="shared" si="124"/>
        <v>1193</v>
      </c>
      <c r="C1197" s="95" t="s">
        <v>13031</v>
      </c>
      <c r="D1197" s="28" t="s">
        <v>13032</v>
      </c>
      <c r="E1197" s="95" t="s">
        <v>2687</v>
      </c>
      <c r="F1197" s="182">
        <v>1</v>
      </c>
      <c r="G1197" s="95" t="s">
        <v>708</v>
      </c>
      <c r="H1197" s="199">
        <f>VLOOKUP(G1197,BARRAS!$C$5:$E$553,2,0)</f>
        <v>2109996330662</v>
      </c>
      <c r="I1197" s="95">
        <v>3490</v>
      </c>
      <c r="J1197" s="204">
        <v>0</v>
      </c>
      <c r="K1197" s="95">
        <v>0</v>
      </c>
      <c r="L1197" s="95" t="s">
        <v>12347</v>
      </c>
      <c r="M1197" s="95" t="s">
        <v>12347</v>
      </c>
      <c r="N1197" s="95" t="s">
        <v>12352</v>
      </c>
      <c r="O1197" s="95"/>
      <c r="P1197" s="95"/>
      <c r="Q1197" s="95"/>
      <c r="R1197" s="95"/>
      <c r="S1197" s="95">
        <f t="shared" si="122"/>
        <v>0</v>
      </c>
      <c r="T1197" s="95"/>
      <c r="U1197" s="95" t="str">
        <f t="shared" si="123"/>
        <v/>
      </c>
      <c r="V1197" s="95"/>
      <c r="W1197" s="95"/>
      <c r="X1197" s="95"/>
      <c r="Y1197" s="95"/>
      <c r="Z1197" s="95"/>
      <c r="AA1197" s="95">
        <f t="shared" si="125"/>
        <v>0</v>
      </c>
    </row>
    <row r="1198" spans="1:27" x14ac:dyDescent="0.2">
      <c r="A1198" s="19">
        <f t="shared" si="121"/>
        <v>1</v>
      </c>
      <c r="B1198" s="95">
        <f t="shared" si="124"/>
        <v>1194</v>
      </c>
      <c r="C1198" s="213" t="s">
        <v>13034</v>
      </c>
      <c r="D1198" s="213" t="s">
        <v>1304</v>
      </c>
      <c r="E1198" s="194" t="s">
        <v>10795</v>
      </c>
      <c r="F1198" s="182">
        <v>0</v>
      </c>
      <c r="G1198" s="95" t="s">
        <v>708</v>
      </c>
      <c r="H1198" s="199">
        <f>VLOOKUP(G1198,BARRAS!$C$5:$E$553,2,0)</f>
        <v>2109996330662</v>
      </c>
      <c r="I1198" s="95">
        <v>0</v>
      </c>
      <c r="J1198" s="204">
        <v>0</v>
      </c>
      <c r="K1198" s="95">
        <v>1</v>
      </c>
      <c r="L1198" s="95" t="s">
        <v>492</v>
      </c>
      <c r="M1198" s="95" t="s">
        <v>492</v>
      </c>
      <c r="N1198" s="95" t="s">
        <v>12352</v>
      </c>
      <c r="O1198" s="95"/>
      <c r="P1198" s="95"/>
      <c r="Q1198" s="95"/>
      <c r="R1198" s="95" t="str">
        <f>IF(L1198="R",VLOOKUP(G1198,BARRAS!$C$5:$E$233,3,0),IF(L1198="L",VLOOKUP(G1198,BARRAS!$C$5:$E$233,3,0),""))</f>
        <v/>
      </c>
      <c r="S1198" s="95">
        <f t="shared" si="122"/>
        <v>0</v>
      </c>
      <c r="T1198" s="95"/>
      <c r="U1198" s="95" t="str">
        <f t="shared" si="123"/>
        <v/>
      </c>
      <c r="V1198" s="95"/>
      <c r="W1198" s="95"/>
      <c r="X1198" s="95"/>
      <c r="Y1198" s="95"/>
      <c r="Z1198" s="95"/>
      <c r="AA1198" s="95">
        <f t="shared" si="125"/>
        <v>0</v>
      </c>
    </row>
    <row r="1199" spans="1:27" x14ac:dyDescent="0.2">
      <c r="A1199" s="19">
        <f t="shared" si="121"/>
        <v>1</v>
      </c>
      <c r="B1199" s="95">
        <f t="shared" si="124"/>
        <v>1195</v>
      </c>
      <c r="C1199" s="28" t="s">
        <v>14370</v>
      </c>
      <c r="D1199" s="28" t="s">
        <v>14110</v>
      </c>
      <c r="E1199" s="28" t="s">
        <v>14369</v>
      </c>
      <c r="F1199" s="182">
        <v>1</v>
      </c>
      <c r="G1199" s="95" t="s">
        <v>7614</v>
      </c>
      <c r="H1199" s="199">
        <f>VLOOKUP(G1199,BARRAS!$C$5:$E$553,2,0)</f>
        <v>2099996250132</v>
      </c>
      <c r="I1199" s="95">
        <v>0</v>
      </c>
      <c r="J1199" s="204">
        <v>0</v>
      </c>
      <c r="K1199" s="95">
        <v>0</v>
      </c>
      <c r="L1199" s="95" t="s">
        <v>8423</v>
      </c>
      <c r="M1199" s="95" t="s">
        <v>8423</v>
      </c>
      <c r="N1199" s="28" t="s">
        <v>14110</v>
      </c>
      <c r="O1199" s="95" t="s">
        <v>8182</v>
      </c>
      <c r="P1199" s="95"/>
      <c r="Q1199" s="95"/>
      <c r="R1199" s="95" t="str">
        <f>IF(L1199="R",VLOOKUP(G1199,BARRAS!$C$5:$E$233,3,0),IF(L1199="L",VLOOKUP(G1199,BARRAS!$C$5:$E$233,3,0),""))</f>
        <v/>
      </c>
      <c r="S1199" s="95">
        <f t="shared" si="122"/>
        <v>0</v>
      </c>
      <c r="T1199" s="95"/>
      <c r="U1199" s="95" t="str">
        <f t="shared" si="123"/>
        <v/>
      </c>
      <c r="V1199" s="95"/>
      <c r="W1199" s="95"/>
      <c r="X1199" s="95"/>
      <c r="Y1199" s="95"/>
      <c r="Z1199" s="95"/>
      <c r="AA1199" s="95" t="str">
        <f t="shared" si="125"/>
        <v>CODINER</v>
      </c>
    </row>
    <row r="1200" spans="1:27" x14ac:dyDescent="0.2">
      <c r="A1200" s="19">
        <f t="shared" si="121"/>
        <v>1</v>
      </c>
      <c r="B1200" s="95">
        <f t="shared" si="124"/>
        <v>1196</v>
      </c>
      <c r="C1200" s="95" t="s">
        <v>9411</v>
      </c>
      <c r="D1200" s="28" t="s">
        <v>545</v>
      </c>
      <c r="E1200" s="95" t="s">
        <v>9428</v>
      </c>
      <c r="F1200" s="182">
        <v>1</v>
      </c>
      <c r="G1200" s="95" t="s">
        <v>7614</v>
      </c>
      <c r="H1200" s="199">
        <f>VLOOKUP(G1200,BARRAS!$C$5:$E$553,2,0)</f>
        <v>2099996250132</v>
      </c>
      <c r="I1200" s="95">
        <v>0</v>
      </c>
      <c r="J1200" s="204">
        <v>0</v>
      </c>
      <c r="K1200" s="95">
        <v>0</v>
      </c>
      <c r="L1200" s="95" t="s">
        <v>8423</v>
      </c>
      <c r="M1200" s="95" t="s">
        <v>8423</v>
      </c>
      <c r="N1200" s="95" t="s">
        <v>545</v>
      </c>
      <c r="O1200" s="95" t="s">
        <v>7984</v>
      </c>
      <c r="P1200" s="95"/>
      <c r="Q1200" s="95"/>
      <c r="R1200" s="95" t="str">
        <f>IF(L1200="R",VLOOKUP(G1200,BARRAS!$C$5:$E$233,3,0),IF(L1200="L",VLOOKUP(G1200,BARRAS!$C$5:$E$233,3,0),""))</f>
        <v/>
      </c>
      <c r="S1200" s="95">
        <f t="shared" si="122"/>
        <v>0</v>
      </c>
      <c r="T1200" s="95"/>
      <c r="U1200" s="95" t="str">
        <f t="shared" si="123"/>
        <v/>
      </c>
      <c r="V1200" s="95"/>
      <c r="W1200" s="95"/>
      <c r="X1200" s="95"/>
      <c r="Y1200" s="95"/>
      <c r="Z1200" s="95">
        <v>0</v>
      </c>
      <c r="AA1200" s="95" t="str">
        <f t="shared" si="125"/>
        <v>FRONTEL</v>
      </c>
    </row>
    <row r="1201" spans="1:27" x14ac:dyDescent="0.2">
      <c r="A1201" s="19">
        <f t="shared" si="121"/>
        <v>1</v>
      </c>
      <c r="B1201" s="95">
        <f t="shared" si="124"/>
        <v>1197</v>
      </c>
      <c r="C1201" s="95" t="s">
        <v>9792</v>
      </c>
      <c r="D1201" s="28" t="s">
        <v>545</v>
      </c>
      <c r="E1201" s="95" t="s">
        <v>9428</v>
      </c>
      <c r="F1201" s="182">
        <v>1</v>
      </c>
      <c r="G1201" s="95" t="s">
        <v>7614</v>
      </c>
      <c r="H1201" s="199">
        <f>VLOOKUP(G1201,BARRAS!$C$5:$E$553,2,0)</f>
        <v>2099996250132</v>
      </c>
      <c r="I1201" s="95">
        <v>0</v>
      </c>
      <c r="J1201" s="204">
        <v>0</v>
      </c>
      <c r="K1201" s="95">
        <v>0</v>
      </c>
      <c r="L1201" s="95" t="s">
        <v>8423</v>
      </c>
      <c r="M1201" s="95" t="s">
        <v>8423</v>
      </c>
      <c r="N1201" s="95" t="s">
        <v>545</v>
      </c>
      <c r="O1201" s="95" t="s">
        <v>7984</v>
      </c>
      <c r="P1201" s="95"/>
      <c r="Q1201" s="95"/>
      <c r="R1201" s="95" t="str">
        <f>IF(L1201="R",VLOOKUP(G1201,BARRAS!$C$5:$E$233,3,0),IF(L1201="L",VLOOKUP(G1201,BARRAS!$C$5:$E$233,3,0),""))</f>
        <v/>
      </c>
      <c r="S1201" s="95">
        <f t="shared" si="122"/>
        <v>0</v>
      </c>
      <c r="T1201" s="95"/>
      <c r="U1201" s="95" t="str">
        <f t="shared" si="123"/>
        <v/>
      </c>
      <c r="V1201" s="95"/>
      <c r="W1201" s="95"/>
      <c r="X1201" s="95"/>
      <c r="Y1201" s="95"/>
      <c r="Z1201" s="95">
        <v>0</v>
      </c>
      <c r="AA1201" s="95" t="str">
        <f t="shared" si="125"/>
        <v>FRONTEL</v>
      </c>
    </row>
    <row r="1202" spans="1:27" x14ac:dyDescent="0.2">
      <c r="A1202" s="19">
        <f t="shared" si="121"/>
        <v>1</v>
      </c>
      <c r="B1202" s="95">
        <f t="shared" si="124"/>
        <v>1198</v>
      </c>
      <c r="C1202" s="95" t="s">
        <v>8973</v>
      </c>
      <c r="D1202" s="28" t="s">
        <v>8365</v>
      </c>
      <c r="E1202" s="95" t="s">
        <v>8981</v>
      </c>
      <c r="F1202" s="182">
        <v>1</v>
      </c>
      <c r="G1202" s="95" t="s">
        <v>7614</v>
      </c>
      <c r="H1202" s="199">
        <f>VLOOKUP(G1202,BARRAS!$C$5:$E$553,2,0)</f>
        <v>2099996250132</v>
      </c>
      <c r="I1202" s="95">
        <v>0</v>
      </c>
      <c r="J1202" s="204">
        <v>0</v>
      </c>
      <c r="K1202" s="95">
        <v>0</v>
      </c>
      <c r="L1202" s="95" t="s">
        <v>8423</v>
      </c>
      <c r="M1202" s="95" t="s">
        <v>8423</v>
      </c>
      <c r="N1202" s="95" t="s">
        <v>8365</v>
      </c>
      <c r="O1202" s="95" t="s">
        <v>7984</v>
      </c>
      <c r="P1202" s="95"/>
      <c r="Q1202" s="95"/>
      <c r="R1202" s="95" t="str">
        <f>IF(L1202="R",VLOOKUP(G1202,BARRAS!$C$5:$E$233,3,0),IF(L1202="L",VLOOKUP(G1202,BARRAS!$C$5:$E$233,3,0),""))</f>
        <v/>
      </c>
      <c r="S1202" s="95">
        <f t="shared" si="122"/>
        <v>0</v>
      </c>
      <c r="T1202" s="95"/>
      <c r="U1202" s="95" t="str">
        <f t="shared" si="123"/>
        <v/>
      </c>
      <c r="V1202" s="95" t="s">
        <v>7984</v>
      </c>
      <c r="W1202" s="95"/>
      <c r="X1202" s="95"/>
      <c r="Y1202" s="95" t="str">
        <f>+IF(P1202="","No","Sí")</f>
        <v>No</v>
      </c>
      <c r="Z1202" s="95">
        <v>0</v>
      </c>
      <c r="AA1202" s="95" t="str">
        <f t="shared" si="125"/>
        <v>FRONTEL</v>
      </c>
    </row>
    <row r="1203" spans="1:27" x14ac:dyDescent="0.2">
      <c r="A1203" s="19">
        <f t="shared" si="121"/>
        <v>1</v>
      </c>
      <c r="B1203" s="95">
        <f t="shared" si="124"/>
        <v>1199</v>
      </c>
      <c r="C1203" s="95" t="s">
        <v>9794</v>
      </c>
      <c r="D1203" s="28" t="s">
        <v>8365</v>
      </c>
      <c r="E1203" s="95" t="s">
        <v>8981</v>
      </c>
      <c r="F1203" s="182">
        <v>1</v>
      </c>
      <c r="G1203" s="95" t="s">
        <v>7614</v>
      </c>
      <c r="H1203" s="199">
        <f>VLOOKUP(G1203,BARRAS!$C$5:$E$553,2,0)</f>
        <v>2099996250132</v>
      </c>
      <c r="I1203" s="95">
        <v>0</v>
      </c>
      <c r="J1203" s="204">
        <v>0</v>
      </c>
      <c r="K1203" s="95">
        <v>0</v>
      </c>
      <c r="L1203" s="95" t="s">
        <v>8423</v>
      </c>
      <c r="M1203" s="95" t="s">
        <v>8423</v>
      </c>
      <c r="N1203" s="95" t="s">
        <v>8365</v>
      </c>
      <c r="O1203" s="95" t="s">
        <v>7984</v>
      </c>
      <c r="P1203" s="95"/>
      <c r="Q1203" s="95"/>
      <c r="R1203" s="95" t="str">
        <f>IF(L1203="R",VLOOKUP(G1203,BARRAS!$C$5:$E$233,3,0),IF(L1203="L",VLOOKUP(G1203,BARRAS!$C$5:$E$233,3,0),""))</f>
        <v/>
      </c>
      <c r="S1203" s="95">
        <f t="shared" si="122"/>
        <v>0</v>
      </c>
      <c r="T1203" s="95"/>
      <c r="U1203" s="95" t="str">
        <f t="shared" si="123"/>
        <v/>
      </c>
      <c r="V1203" s="95" t="s">
        <v>7984</v>
      </c>
      <c r="W1203" s="95"/>
      <c r="X1203" s="95"/>
      <c r="Y1203" s="95" t="str">
        <f>+IF(P1203="","No","Sí")</f>
        <v>No</v>
      </c>
      <c r="Z1203" s="95">
        <v>0</v>
      </c>
      <c r="AA1203" s="95" t="str">
        <f t="shared" si="125"/>
        <v>FRONTEL</v>
      </c>
    </row>
    <row r="1204" spans="1:27" x14ac:dyDescent="0.2">
      <c r="A1204" s="19">
        <f t="shared" si="121"/>
        <v>1</v>
      </c>
      <c r="B1204" s="95">
        <f t="shared" si="124"/>
        <v>1200</v>
      </c>
      <c r="C1204" s="28" t="s">
        <v>12701</v>
      </c>
      <c r="D1204" s="28" t="s">
        <v>543</v>
      </c>
      <c r="E1204" s="95" t="s">
        <v>9429</v>
      </c>
      <c r="F1204" s="182">
        <v>1</v>
      </c>
      <c r="G1204" s="95" t="s">
        <v>7614</v>
      </c>
      <c r="H1204" s="199">
        <f>VLOOKUP(G1204,BARRAS!$C$5:$E$553,2,0)</f>
        <v>2099996250132</v>
      </c>
      <c r="I1204" s="95">
        <v>0</v>
      </c>
      <c r="J1204" s="204">
        <v>0</v>
      </c>
      <c r="K1204" s="95">
        <v>0</v>
      </c>
      <c r="L1204" s="95" t="s">
        <v>8423</v>
      </c>
      <c r="M1204" s="95" t="s">
        <v>8423</v>
      </c>
      <c r="N1204" s="95" t="s">
        <v>543</v>
      </c>
      <c r="O1204" s="95" t="s">
        <v>7984</v>
      </c>
      <c r="P1204" s="95"/>
      <c r="Q1204" s="95"/>
      <c r="R1204" s="95" t="str">
        <f>IF(L1204="R",VLOOKUP(G1204,BARRAS!$C$5:$E$233,3,0),IF(L1204="L",VLOOKUP(G1204,BARRAS!$C$5:$E$233,3,0),""))</f>
        <v/>
      </c>
      <c r="S1204" s="95">
        <f t="shared" si="122"/>
        <v>0</v>
      </c>
      <c r="T1204" s="95"/>
      <c r="U1204" s="95" t="str">
        <f t="shared" si="123"/>
        <v/>
      </c>
      <c r="V1204" s="95"/>
      <c r="W1204" s="95"/>
      <c r="X1204" s="95"/>
      <c r="Y1204" s="95"/>
      <c r="Z1204" s="95">
        <v>0</v>
      </c>
      <c r="AA1204" s="95" t="str">
        <f t="shared" si="125"/>
        <v>FRONTEL</v>
      </c>
    </row>
    <row r="1205" spans="1:27" x14ac:dyDescent="0.2">
      <c r="A1205" s="19">
        <f t="shared" si="121"/>
        <v>1</v>
      </c>
      <c r="B1205" s="95">
        <f t="shared" si="124"/>
        <v>1201</v>
      </c>
      <c r="C1205" s="95" t="s">
        <v>9793</v>
      </c>
      <c r="D1205" s="28" t="s">
        <v>545</v>
      </c>
      <c r="E1205" s="95" t="s">
        <v>9429</v>
      </c>
      <c r="F1205" s="182">
        <v>1</v>
      </c>
      <c r="G1205" s="95" t="s">
        <v>7614</v>
      </c>
      <c r="H1205" s="199">
        <f>VLOOKUP(G1205,BARRAS!$C$5:$E$553,2,0)</f>
        <v>2099996250132</v>
      </c>
      <c r="I1205" s="95">
        <v>0</v>
      </c>
      <c r="J1205" s="204">
        <v>0</v>
      </c>
      <c r="K1205" s="95">
        <v>0</v>
      </c>
      <c r="L1205" s="95" t="s">
        <v>8423</v>
      </c>
      <c r="M1205" s="95" t="s">
        <v>8423</v>
      </c>
      <c r="N1205" s="95" t="s">
        <v>545</v>
      </c>
      <c r="O1205" s="95" t="s">
        <v>7984</v>
      </c>
      <c r="P1205" s="95"/>
      <c r="Q1205" s="95"/>
      <c r="R1205" s="95" t="str">
        <f>IF(L1205="R",VLOOKUP(G1205,BARRAS!$C$5:$E$233,3,0),IF(L1205="L",VLOOKUP(G1205,BARRAS!$C$5:$E$233,3,0),""))</f>
        <v/>
      </c>
      <c r="S1205" s="95">
        <f t="shared" si="122"/>
        <v>0</v>
      </c>
      <c r="T1205" s="95"/>
      <c r="U1205" s="95" t="str">
        <f t="shared" si="123"/>
        <v/>
      </c>
      <c r="V1205" s="95"/>
      <c r="W1205" s="95"/>
      <c r="X1205" s="95"/>
      <c r="Y1205" s="95"/>
      <c r="Z1205" s="95">
        <v>0</v>
      </c>
      <c r="AA1205" s="95" t="str">
        <f t="shared" si="125"/>
        <v>FRONTEL</v>
      </c>
    </row>
    <row r="1206" spans="1:27" x14ac:dyDescent="0.2">
      <c r="A1206" s="19">
        <f t="shared" si="121"/>
        <v>1</v>
      </c>
      <c r="B1206" s="95">
        <f t="shared" si="124"/>
        <v>1202</v>
      </c>
      <c r="C1206" s="95" t="s">
        <v>9611</v>
      </c>
      <c r="D1206" s="28" t="s">
        <v>543</v>
      </c>
      <c r="E1206" s="95" t="s">
        <v>9613</v>
      </c>
      <c r="F1206" s="182">
        <v>1</v>
      </c>
      <c r="G1206" s="95" t="s">
        <v>7614</v>
      </c>
      <c r="H1206" s="199">
        <f>VLOOKUP(G1206,BARRAS!$C$5:$E$553,2,0)</f>
        <v>2099996250132</v>
      </c>
      <c r="I1206" s="95">
        <v>0</v>
      </c>
      <c r="J1206" s="204">
        <v>0</v>
      </c>
      <c r="K1206" s="95">
        <v>0</v>
      </c>
      <c r="L1206" s="95" t="s">
        <v>8423</v>
      </c>
      <c r="M1206" s="95" t="s">
        <v>8423</v>
      </c>
      <c r="N1206" s="95" t="s">
        <v>543</v>
      </c>
      <c r="O1206" s="95" t="s">
        <v>7984</v>
      </c>
      <c r="P1206" s="95"/>
      <c r="Q1206" s="95"/>
      <c r="R1206" s="95" t="str">
        <f>IF(L1206="R",VLOOKUP(G1206,BARRAS!$C$5:$E$233,3,0),IF(L1206="L",VLOOKUP(G1206,BARRAS!$C$5:$E$233,3,0),""))</f>
        <v/>
      </c>
      <c r="S1206" s="95">
        <f t="shared" si="122"/>
        <v>0</v>
      </c>
      <c r="T1206" s="95"/>
      <c r="U1206" s="95" t="str">
        <f t="shared" si="123"/>
        <v/>
      </c>
      <c r="V1206" s="95"/>
      <c r="W1206" s="95"/>
      <c r="X1206" s="95"/>
      <c r="Y1206" s="95"/>
      <c r="Z1206" s="95">
        <v>0</v>
      </c>
      <c r="AA1206" s="95" t="str">
        <f t="shared" si="125"/>
        <v>FRONTEL</v>
      </c>
    </row>
    <row r="1207" spans="1:27" x14ac:dyDescent="0.2">
      <c r="A1207" s="19">
        <f t="shared" si="121"/>
        <v>1</v>
      </c>
      <c r="B1207" s="95">
        <f t="shared" si="124"/>
        <v>1203</v>
      </c>
      <c r="C1207" s="95" t="s">
        <v>8974</v>
      </c>
      <c r="D1207" s="28" t="s">
        <v>8365</v>
      </c>
      <c r="E1207" s="95" t="s">
        <v>8982</v>
      </c>
      <c r="F1207" s="182">
        <v>1</v>
      </c>
      <c r="G1207" s="95" t="s">
        <v>7614</v>
      </c>
      <c r="H1207" s="199">
        <f>VLOOKUP(G1207,BARRAS!$C$5:$E$553,2,0)</f>
        <v>2099996250132</v>
      </c>
      <c r="I1207" s="95">
        <v>0</v>
      </c>
      <c r="J1207" s="204">
        <v>0</v>
      </c>
      <c r="K1207" s="95">
        <v>0</v>
      </c>
      <c r="L1207" s="95" t="s">
        <v>8423</v>
      </c>
      <c r="M1207" s="95" t="s">
        <v>8423</v>
      </c>
      <c r="N1207" s="95" t="s">
        <v>8365</v>
      </c>
      <c r="O1207" s="95" t="s">
        <v>7984</v>
      </c>
      <c r="P1207" s="95"/>
      <c r="Q1207" s="95"/>
      <c r="R1207" s="95" t="str">
        <f>IF(L1207="R",VLOOKUP(G1207,BARRAS!$C$5:$E$233,3,0),IF(L1207="L",VLOOKUP(G1207,BARRAS!$C$5:$E$233,3,0),""))</f>
        <v/>
      </c>
      <c r="S1207" s="95">
        <f t="shared" si="122"/>
        <v>0</v>
      </c>
      <c r="T1207" s="95"/>
      <c r="U1207" s="95" t="str">
        <f t="shared" si="123"/>
        <v/>
      </c>
      <c r="V1207" s="95" t="s">
        <v>7984</v>
      </c>
      <c r="W1207" s="95"/>
      <c r="X1207" s="95"/>
      <c r="Y1207" s="95" t="str">
        <f>+IF(P1207="","No","Sí")</f>
        <v>No</v>
      </c>
      <c r="Z1207" s="95">
        <v>0</v>
      </c>
      <c r="AA1207" s="95" t="str">
        <f t="shared" si="125"/>
        <v>FRONTEL</v>
      </c>
    </row>
    <row r="1208" spans="1:27" x14ac:dyDescent="0.2">
      <c r="A1208" s="19">
        <f t="shared" si="121"/>
        <v>1</v>
      </c>
      <c r="B1208" s="95">
        <f t="shared" si="124"/>
        <v>1204</v>
      </c>
      <c r="C1208" s="95" t="s">
        <v>9795</v>
      </c>
      <c r="D1208" s="28" t="s">
        <v>8365</v>
      </c>
      <c r="E1208" s="95" t="s">
        <v>8982</v>
      </c>
      <c r="F1208" s="182">
        <v>1</v>
      </c>
      <c r="G1208" s="95" t="s">
        <v>7614</v>
      </c>
      <c r="H1208" s="199">
        <f>VLOOKUP(G1208,BARRAS!$C$5:$E$553,2,0)</f>
        <v>2099996250132</v>
      </c>
      <c r="I1208" s="95">
        <v>0</v>
      </c>
      <c r="J1208" s="204">
        <v>0</v>
      </c>
      <c r="K1208" s="95">
        <v>0</v>
      </c>
      <c r="L1208" s="95" t="s">
        <v>8423</v>
      </c>
      <c r="M1208" s="95" t="s">
        <v>8423</v>
      </c>
      <c r="N1208" s="95" t="s">
        <v>8365</v>
      </c>
      <c r="O1208" s="95" t="s">
        <v>7984</v>
      </c>
      <c r="P1208" s="95"/>
      <c r="Q1208" s="95"/>
      <c r="R1208" s="95" t="str">
        <f>IF(L1208="R",VLOOKUP(G1208,BARRAS!$C$5:$E$233,3,0),IF(L1208="L",VLOOKUP(G1208,BARRAS!$C$5:$E$233,3,0),""))</f>
        <v/>
      </c>
      <c r="S1208" s="95">
        <f t="shared" si="122"/>
        <v>0</v>
      </c>
      <c r="T1208" s="95"/>
      <c r="U1208" s="95" t="str">
        <f t="shared" si="123"/>
        <v/>
      </c>
      <c r="V1208" s="95" t="s">
        <v>7984</v>
      </c>
      <c r="W1208" s="95"/>
      <c r="X1208" s="95"/>
      <c r="Y1208" s="95" t="str">
        <f>+IF(P1208="","No","Sí")</f>
        <v>No</v>
      </c>
      <c r="Z1208" s="95">
        <v>0</v>
      </c>
      <c r="AA1208" s="95" t="str">
        <f t="shared" si="125"/>
        <v>FRONTEL</v>
      </c>
    </row>
    <row r="1209" spans="1:27" x14ac:dyDescent="0.2">
      <c r="A1209" s="19">
        <f t="shared" si="121"/>
        <v>1</v>
      </c>
      <c r="B1209" s="95">
        <f t="shared" si="124"/>
        <v>1205</v>
      </c>
      <c r="C1209" s="95" t="s">
        <v>13170</v>
      </c>
      <c r="D1209" s="28" t="s">
        <v>14110</v>
      </c>
      <c r="E1209" t="s">
        <v>8982</v>
      </c>
      <c r="F1209" s="182">
        <v>1</v>
      </c>
      <c r="G1209" s="95" t="s">
        <v>7614</v>
      </c>
      <c r="H1209" s="199">
        <f>VLOOKUP(G1209,BARRAS!$C$5:$E$553,2,0)</f>
        <v>2099996250132</v>
      </c>
      <c r="I1209" s="95">
        <v>0</v>
      </c>
      <c r="J1209" s="204">
        <v>0</v>
      </c>
      <c r="K1209" s="95">
        <v>0</v>
      </c>
      <c r="L1209" s="95" t="s">
        <v>8423</v>
      </c>
      <c r="M1209" s="95" t="s">
        <v>8423</v>
      </c>
      <c r="N1209" s="28" t="s">
        <v>14110</v>
      </c>
      <c r="O1209" s="28" t="s">
        <v>8182</v>
      </c>
      <c r="P1209" s="95"/>
      <c r="Q1209" s="95"/>
      <c r="R1209" s="95"/>
      <c r="S1209" s="95">
        <f t="shared" si="122"/>
        <v>0</v>
      </c>
      <c r="T1209" s="95"/>
      <c r="U1209" s="95" t="str">
        <f t="shared" si="123"/>
        <v/>
      </c>
      <c r="V1209" s="95"/>
      <c r="W1209" s="95"/>
      <c r="X1209" s="95"/>
      <c r="Y1209" s="95"/>
      <c r="Z1209" s="95"/>
      <c r="AA1209" s="95" t="str">
        <f t="shared" si="125"/>
        <v>CODINER</v>
      </c>
    </row>
    <row r="1210" spans="1:27" x14ac:dyDescent="0.2">
      <c r="A1210" s="19">
        <f t="shared" si="121"/>
        <v>1</v>
      </c>
      <c r="B1210" s="95">
        <f t="shared" si="124"/>
        <v>1206</v>
      </c>
      <c r="C1210" s="95" t="s">
        <v>12181</v>
      </c>
      <c r="D1210" s="28" t="s">
        <v>12182</v>
      </c>
      <c r="E1210" s="95" t="s">
        <v>12183</v>
      </c>
      <c r="F1210" s="182">
        <v>1</v>
      </c>
      <c r="G1210" s="95" t="s">
        <v>7614</v>
      </c>
      <c r="H1210" s="199">
        <f>VLOOKUP(G1210,BARRAS!$C$5:$E$553,2,0)</f>
        <v>2099996250132</v>
      </c>
      <c r="I1210" s="95">
        <v>0</v>
      </c>
      <c r="J1210" s="204">
        <v>0</v>
      </c>
      <c r="K1210" s="95">
        <v>0</v>
      </c>
      <c r="L1210" s="95" t="s">
        <v>747</v>
      </c>
      <c r="M1210" s="95" t="s">
        <v>747</v>
      </c>
      <c r="N1210" s="95" t="s">
        <v>12182</v>
      </c>
      <c r="O1210" s="95" t="s">
        <v>7984</v>
      </c>
      <c r="P1210" s="95"/>
      <c r="Q1210" s="95"/>
      <c r="R1210" s="95" t="str">
        <f>IF(L1210="R",VLOOKUP(G1210,BARRAS!$C$5:$E$233,3,0),IF(L1210="L",VLOOKUP(G1210,BARRAS!$C$5:$E$233,3,0),""))</f>
        <v/>
      </c>
      <c r="S1210" s="95">
        <f t="shared" si="122"/>
        <v>1</v>
      </c>
      <c r="T1210" s="95"/>
      <c r="U1210" s="95" t="str">
        <f t="shared" si="123"/>
        <v>PMGD</v>
      </c>
      <c r="V1210" s="95"/>
      <c r="W1210" s="95">
        <v>0</v>
      </c>
      <c r="X1210" s="95"/>
      <c r="Y1210" s="95"/>
      <c r="Z1210" s="95"/>
      <c r="AA1210" s="95" t="str">
        <f t="shared" si="125"/>
        <v>FRONTEL</v>
      </c>
    </row>
    <row r="1211" spans="1:27" x14ac:dyDescent="0.2">
      <c r="A1211" s="19">
        <f t="shared" si="121"/>
        <v>1</v>
      </c>
      <c r="B1211" s="95">
        <f t="shared" si="124"/>
        <v>1207</v>
      </c>
      <c r="C1211" s="95" t="s">
        <v>2003</v>
      </c>
      <c r="D1211" s="28" t="s">
        <v>12182</v>
      </c>
      <c r="E1211" s="95" t="s">
        <v>7575</v>
      </c>
      <c r="F1211" s="182">
        <v>1</v>
      </c>
      <c r="G1211" s="95" t="s">
        <v>7614</v>
      </c>
      <c r="H1211" s="199">
        <f>VLOOKUP(G1211,BARRAS!$C$5:$E$553,2,0)</f>
        <v>2099996250132</v>
      </c>
      <c r="I1211" s="95">
        <v>0</v>
      </c>
      <c r="J1211" s="204">
        <v>0</v>
      </c>
      <c r="K1211" s="95">
        <v>0</v>
      </c>
      <c r="L1211" s="95" t="s">
        <v>747</v>
      </c>
      <c r="M1211" s="95" t="s">
        <v>747</v>
      </c>
      <c r="N1211" s="95" t="s">
        <v>12182</v>
      </c>
      <c r="O1211" s="95" t="s">
        <v>7984</v>
      </c>
      <c r="P1211" s="95"/>
      <c r="Q1211" s="95" t="str">
        <f t="shared" ref="Q1211:Q1217" si="128">IF(L1211="R","R",IF(L1211="L","L",""))</f>
        <v/>
      </c>
      <c r="R1211" s="95" t="str">
        <f>IF(L1211="R",VLOOKUP(G1211,BARRAS!$C$5:$E$233,3,0),IF(L1211="L",VLOOKUP(G1211,BARRAS!$C$5:$E$233,3,0),""))</f>
        <v/>
      </c>
      <c r="S1211" s="95">
        <f t="shared" si="122"/>
        <v>1</v>
      </c>
      <c r="T1211" s="95"/>
      <c r="U1211" s="95" t="str">
        <f t="shared" si="123"/>
        <v>PMGD</v>
      </c>
      <c r="V1211" s="95">
        <v>0</v>
      </c>
      <c r="W1211" s="95"/>
      <c r="X1211" s="95"/>
      <c r="Y1211" s="95" t="str">
        <f t="shared" ref="Y1211:Y1217" si="129">+IF(P1211="","No","Sí")</f>
        <v>No</v>
      </c>
      <c r="Z1211" s="95">
        <v>0</v>
      </c>
      <c r="AA1211" s="95" t="str">
        <f t="shared" si="125"/>
        <v>FRONTEL</v>
      </c>
    </row>
    <row r="1212" spans="1:27" x14ac:dyDescent="0.2">
      <c r="A1212" s="19">
        <f t="shared" si="121"/>
        <v>1</v>
      </c>
      <c r="B1212" s="95">
        <f t="shared" si="124"/>
        <v>1208</v>
      </c>
      <c r="C1212" s="95" t="s">
        <v>8186</v>
      </c>
      <c r="D1212" s="28" t="s">
        <v>8183</v>
      </c>
      <c r="E1212" s="95" t="s">
        <v>8182</v>
      </c>
      <c r="F1212" s="182">
        <v>1</v>
      </c>
      <c r="G1212" s="95" t="s">
        <v>7614</v>
      </c>
      <c r="H1212" s="199">
        <f>VLOOKUP(G1212,BARRAS!$C$5:$E$553,2,0)</f>
        <v>2099996250132</v>
      </c>
      <c r="I1212" s="95">
        <v>0</v>
      </c>
      <c r="J1212" s="204">
        <v>1</v>
      </c>
      <c r="K1212" s="95">
        <v>0</v>
      </c>
      <c r="L1212" s="95" t="s">
        <v>489</v>
      </c>
      <c r="M1212" s="95" t="s">
        <v>489</v>
      </c>
      <c r="N1212" s="95" t="s">
        <v>9178</v>
      </c>
      <c r="O1212" s="95"/>
      <c r="P1212" s="95" t="s">
        <v>8182</v>
      </c>
      <c r="Q1212" s="95" t="str">
        <f t="shared" si="128"/>
        <v>R</v>
      </c>
      <c r="R1212" s="95" t="str">
        <f>IF(L1212="R",VLOOKUP(G1212,BARRAS!$C$5:$E$233,3,0),IF(L1212="L",VLOOKUP(G1212,BARRAS!$C$5:$E$233,3,0),""))</f>
        <v>S6</v>
      </c>
      <c r="S1212" s="95">
        <f t="shared" si="122"/>
        <v>0</v>
      </c>
      <c r="T1212" s="95"/>
      <c r="U1212" s="95" t="str">
        <f t="shared" si="123"/>
        <v/>
      </c>
      <c r="V1212" s="95">
        <v>0</v>
      </c>
      <c r="W1212" s="95"/>
      <c r="X1212" s="95"/>
      <c r="Y1212" s="95" t="str">
        <f t="shared" si="129"/>
        <v>Sí</v>
      </c>
      <c r="Z1212" s="95">
        <v>0</v>
      </c>
      <c r="AA1212" s="95" t="str">
        <f t="shared" si="125"/>
        <v>CODINER</v>
      </c>
    </row>
    <row r="1213" spans="1:27" x14ac:dyDescent="0.2">
      <c r="A1213" s="19">
        <f t="shared" si="121"/>
        <v>1</v>
      </c>
      <c r="B1213" s="95">
        <f t="shared" si="124"/>
        <v>1209</v>
      </c>
      <c r="C1213" s="95" t="s">
        <v>8187</v>
      </c>
      <c r="D1213" s="28" t="s">
        <v>8184</v>
      </c>
      <c r="E1213" s="95" t="s">
        <v>8182</v>
      </c>
      <c r="F1213" s="182">
        <v>1</v>
      </c>
      <c r="G1213" s="95" t="s">
        <v>7614</v>
      </c>
      <c r="H1213" s="199">
        <f>VLOOKUP(G1213,BARRAS!$C$5:$E$553,2,0)</f>
        <v>2099996250132</v>
      </c>
      <c r="I1213" s="95">
        <v>0</v>
      </c>
      <c r="J1213" s="204">
        <v>1</v>
      </c>
      <c r="K1213" s="95">
        <v>0</v>
      </c>
      <c r="L1213" s="95" t="s">
        <v>489</v>
      </c>
      <c r="M1213" s="95" t="s">
        <v>489</v>
      </c>
      <c r="N1213" s="95" t="s">
        <v>9178</v>
      </c>
      <c r="O1213" s="95"/>
      <c r="P1213" s="95" t="s">
        <v>8182</v>
      </c>
      <c r="Q1213" s="95" t="str">
        <f t="shared" si="128"/>
        <v>R</v>
      </c>
      <c r="R1213" s="95" t="str">
        <f>IF(L1213="R",VLOOKUP(G1213,BARRAS!$C$5:$E$233,3,0),IF(L1213="L",VLOOKUP(G1213,BARRAS!$C$5:$E$233,3,0),""))</f>
        <v>S6</v>
      </c>
      <c r="S1213" s="95">
        <f t="shared" si="122"/>
        <v>0</v>
      </c>
      <c r="T1213" s="95"/>
      <c r="U1213" s="95" t="str">
        <f t="shared" si="123"/>
        <v/>
      </c>
      <c r="V1213" s="95">
        <v>0</v>
      </c>
      <c r="W1213" s="95"/>
      <c r="X1213" s="95"/>
      <c r="Y1213" s="95" t="str">
        <f t="shared" si="129"/>
        <v>Sí</v>
      </c>
      <c r="Z1213" s="95">
        <v>0</v>
      </c>
      <c r="AA1213" s="95" t="str">
        <f t="shared" si="125"/>
        <v>CODINER</v>
      </c>
    </row>
    <row r="1214" spans="1:27" x14ac:dyDescent="0.2">
      <c r="A1214" s="19">
        <f t="shared" si="121"/>
        <v>1</v>
      </c>
      <c r="B1214" s="95">
        <f t="shared" si="124"/>
        <v>1210</v>
      </c>
      <c r="C1214" s="95" t="s">
        <v>8188</v>
      </c>
      <c r="D1214" s="28" t="s">
        <v>8185</v>
      </c>
      <c r="E1214" s="95" t="s">
        <v>8182</v>
      </c>
      <c r="F1214" s="182">
        <v>1</v>
      </c>
      <c r="G1214" s="95" t="s">
        <v>7614</v>
      </c>
      <c r="H1214" s="199">
        <f>VLOOKUP(G1214,BARRAS!$C$5:$E$553,2,0)</f>
        <v>2099996250132</v>
      </c>
      <c r="I1214" s="95">
        <v>0</v>
      </c>
      <c r="J1214" s="204">
        <v>1</v>
      </c>
      <c r="K1214" s="95">
        <v>0</v>
      </c>
      <c r="L1214" s="95" t="s">
        <v>489</v>
      </c>
      <c r="M1214" s="95" t="s">
        <v>489</v>
      </c>
      <c r="N1214" s="95" t="s">
        <v>9178</v>
      </c>
      <c r="O1214" s="95"/>
      <c r="P1214" s="95" t="s">
        <v>8182</v>
      </c>
      <c r="Q1214" s="95" t="str">
        <f t="shared" si="128"/>
        <v>R</v>
      </c>
      <c r="R1214" s="95" t="str">
        <f>IF(L1214="R",VLOOKUP(G1214,BARRAS!$C$5:$E$233,3,0),IF(L1214="L",VLOOKUP(G1214,BARRAS!$C$5:$E$233,3,0),""))</f>
        <v>S6</v>
      </c>
      <c r="S1214" s="95">
        <f t="shared" si="122"/>
        <v>0</v>
      </c>
      <c r="T1214" s="95"/>
      <c r="U1214" s="95" t="str">
        <f t="shared" si="123"/>
        <v/>
      </c>
      <c r="V1214" s="95">
        <v>0</v>
      </c>
      <c r="W1214" s="95"/>
      <c r="X1214" s="95"/>
      <c r="Y1214" s="95" t="str">
        <f t="shared" si="129"/>
        <v>Sí</v>
      </c>
      <c r="Z1214" s="95">
        <v>0</v>
      </c>
      <c r="AA1214" s="95" t="str">
        <f t="shared" si="125"/>
        <v>CODINER</v>
      </c>
    </row>
    <row r="1215" spans="1:27" x14ac:dyDescent="0.2">
      <c r="A1215" s="19">
        <f t="shared" si="121"/>
        <v>1</v>
      </c>
      <c r="B1215" s="95">
        <f t="shared" si="124"/>
        <v>1211</v>
      </c>
      <c r="C1215" s="95" t="s">
        <v>8042</v>
      </c>
      <c r="D1215" s="28" t="s">
        <v>7985</v>
      </c>
      <c r="E1215" s="95" t="s">
        <v>7984</v>
      </c>
      <c r="F1215" s="182">
        <v>1</v>
      </c>
      <c r="G1215" s="95" t="s">
        <v>7614</v>
      </c>
      <c r="H1215" s="199">
        <f>VLOOKUP(G1215,BARRAS!$C$5:$E$553,2,0)</f>
        <v>2099996250132</v>
      </c>
      <c r="I1215" s="95">
        <v>0</v>
      </c>
      <c r="J1215" s="204">
        <v>1</v>
      </c>
      <c r="K1215" s="95">
        <v>0</v>
      </c>
      <c r="L1215" s="95" t="s">
        <v>489</v>
      </c>
      <c r="M1215" s="95" t="s">
        <v>489</v>
      </c>
      <c r="N1215" s="95" t="s">
        <v>9178</v>
      </c>
      <c r="O1215" s="95"/>
      <c r="P1215" s="95" t="s">
        <v>7984</v>
      </c>
      <c r="Q1215" s="95" t="str">
        <f t="shared" si="128"/>
        <v>R</v>
      </c>
      <c r="R1215" s="95" t="str">
        <f>IF(L1215="R",VLOOKUP(G1215,BARRAS!$C$5:$E$233,3,0),IF(L1215="L",VLOOKUP(G1215,BARRAS!$C$5:$E$233,3,0),""))</f>
        <v>S6</v>
      </c>
      <c r="S1215" s="95">
        <f t="shared" si="122"/>
        <v>0</v>
      </c>
      <c r="T1215" s="95"/>
      <c r="U1215" s="95" t="str">
        <f t="shared" si="123"/>
        <v/>
      </c>
      <c r="V1215" s="95">
        <v>0</v>
      </c>
      <c r="W1215" s="95"/>
      <c r="X1215" s="95"/>
      <c r="Y1215" s="95" t="str">
        <f t="shared" si="129"/>
        <v>Sí</v>
      </c>
      <c r="Z1215" s="95">
        <v>0</v>
      </c>
      <c r="AA1215" s="95" t="str">
        <f t="shared" si="125"/>
        <v>FRONTEL</v>
      </c>
    </row>
    <row r="1216" spans="1:27" x14ac:dyDescent="0.2">
      <c r="A1216" s="19">
        <f t="shared" si="121"/>
        <v>1</v>
      </c>
      <c r="B1216" s="95">
        <f t="shared" si="124"/>
        <v>1212</v>
      </c>
      <c r="C1216" s="95" t="s">
        <v>8043</v>
      </c>
      <c r="D1216" s="28" t="s">
        <v>7986</v>
      </c>
      <c r="E1216" s="95" t="s">
        <v>7984</v>
      </c>
      <c r="F1216" s="182">
        <v>1</v>
      </c>
      <c r="G1216" s="95" t="s">
        <v>7614</v>
      </c>
      <c r="H1216" s="199">
        <f>VLOOKUP(G1216,BARRAS!$C$5:$E$553,2,0)</f>
        <v>2099996250132</v>
      </c>
      <c r="I1216" s="95">
        <v>0</v>
      </c>
      <c r="J1216" s="204">
        <v>1</v>
      </c>
      <c r="K1216" s="95">
        <v>0</v>
      </c>
      <c r="L1216" s="95" t="s">
        <v>489</v>
      </c>
      <c r="M1216" s="95" t="s">
        <v>489</v>
      </c>
      <c r="N1216" s="95" t="s">
        <v>9178</v>
      </c>
      <c r="O1216" s="95"/>
      <c r="P1216" s="95" t="s">
        <v>7984</v>
      </c>
      <c r="Q1216" s="95" t="str">
        <f t="shared" si="128"/>
        <v>R</v>
      </c>
      <c r="R1216" s="95" t="str">
        <f>IF(L1216="R",VLOOKUP(G1216,BARRAS!$C$5:$E$233,3,0),IF(L1216="L",VLOOKUP(G1216,BARRAS!$C$5:$E$233,3,0),""))</f>
        <v>S6</v>
      </c>
      <c r="S1216" s="95">
        <f t="shared" si="122"/>
        <v>0</v>
      </c>
      <c r="T1216" s="95"/>
      <c r="U1216" s="95" t="str">
        <f t="shared" si="123"/>
        <v/>
      </c>
      <c r="V1216" s="95">
        <v>0</v>
      </c>
      <c r="W1216" s="95"/>
      <c r="X1216" s="95"/>
      <c r="Y1216" s="95" t="str">
        <f t="shared" si="129"/>
        <v>Sí</v>
      </c>
      <c r="Z1216" s="95">
        <v>0</v>
      </c>
      <c r="AA1216" s="95" t="str">
        <f t="shared" si="125"/>
        <v>FRONTEL</v>
      </c>
    </row>
    <row r="1217" spans="1:27" x14ac:dyDescent="0.2">
      <c r="A1217" s="19">
        <f t="shared" si="121"/>
        <v>1</v>
      </c>
      <c r="B1217" s="95">
        <f t="shared" si="124"/>
        <v>1213</v>
      </c>
      <c r="C1217" s="95" t="s">
        <v>8044</v>
      </c>
      <c r="D1217" s="28" t="s">
        <v>7987</v>
      </c>
      <c r="E1217" s="95" t="s">
        <v>7984</v>
      </c>
      <c r="F1217" s="182">
        <v>1</v>
      </c>
      <c r="G1217" s="95" t="s">
        <v>7614</v>
      </c>
      <c r="H1217" s="199">
        <f>VLOOKUP(G1217,BARRAS!$C$5:$E$553,2,0)</f>
        <v>2099996250132</v>
      </c>
      <c r="I1217" s="95">
        <v>0</v>
      </c>
      <c r="J1217" s="204">
        <v>1</v>
      </c>
      <c r="K1217" s="95">
        <v>0</v>
      </c>
      <c r="L1217" s="95" t="s">
        <v>489</v>
      </c>
      <c r="M1217" s="95" t="s">
        <v>489</v>
      </c>
      <c r="N1217" s="95" t="s">
        <v>9178</v>
      </c>
      <c r="O1217" s="95"/>
      <c r="P1217" s="95" t="s">
        <v>7984</v>
      </c>
      <c r="Q1217" s="95" t="str">
        <f t="shared" si="128"/>
        <v>R</v>
      </c>
      <c r="R1217" s="95" t="str">
        <f>IF(L1217="R",VLOOKUP(G1217,BARRAS!$C$5:$E$233,3,0),IF(L1217="L",VLOOKUP(G1217,BARRAS!$C$5:$E$233,3,0),""))</f>
        <v>S6</v>
      </c>
      <c r="S1217" s="95">
        <f t="shared" si="122"/>
        <v>0</v>
      </c>
      <c r="T1217" s="95"/>
      <c r="U1217" s="95" t="str">
        <f t="shared" si="123"/>
        <v/>
      </c>
      <c r="V1217" s="95">
        <v>0</v>
      </c>
      <c r="W1217" s="95"/>
      <c r="X1217" s="95"/>
      <c r="Y1217" s="95" t="str">
        <f t="shared" si="129"/>
        <v>Sí</v>
      </c>
      <c r="Z1217" s="95">
        <v>0</v>
      </c>
      <c r="AA1217" s="95" t="str">
        <f t="shared" si="125"/>
        <v>FRONTEL</v>
      </c>
    </row>
    <row r="1218" spans="1:27" x14ac:dyDescent="0.2">
      <c r="A1218" s="19">
        <f t="shared" si="121"/>
        <v>1</v>
      </c>
      <c r="B1218" s="95">
        <f t="shared" si="124"/>
        <v>1214</v>
      </c>
      <c r="C1218" s="194" t="s">
        <v>12208</v>
      </c>
      <c r="D1218" s="213" t="s">
        <v>1304</v>
      </c>
      <c r="E1218" s="194" t="s">
        <v>13443</v>
      </c>
      <c r="F1218" s="182">
        <v>1</v>
      </c>
      <c r="G1218" s="95" t="s">
        <v>7614</v>
      </c>
      <c r="H1218" s="199">
        <f>VLOOKUP(G1218,BARRAS!$C$5:$E$553,2,0)</f>
        <v>2099996250132</v>
      </c>
      <c r="I1218" s="95">
        <v>0</v>
      </c>
      <c r="J1218" s="204">
        <v>0</v>
      </c>
      <c r="K1218" s="95">
        <v>0</v>
      </c>
      <c r="L1218" s="95" t="s">
        <v>492</v>
      </c>
      <c r="M1218" s="95" t="s">
        <v>492</v>
      </c>
      <c r="N1218" s="95" t="s">
        <v>12352</v>
      </c>
      <c r="O1218" s="95"/>
      <c r="P1218" s="95"/>
      <c r="Q1218" s="95"/>
      <c r="R1218" s="95" t="str">
        <f>IF(L1218="R",VLOOKUP(G1218,BARRAS!$C$5:$E$233,3,0),IF(L1218="L",VLOOKUP(G1218,BARRAS!$C$5:$E$233,3,0),""))</f>
        <v/>
      </c>
      <c r="S1218" s="95">
        <f t="shared" si="122"/>
        <v>0</v>
      </c>
      <c r="T1218" s="95"/>
      <c r="U1218" s="95" t="str">
        <f t="shared" si="123"/>
        <v/>
      </c>
      <c r="V1218" s="95"/>
      <c r="W1218" s="95"/>
      <c r="X1218" s="95"/>
      <c r="Y1218" s="95"/>
      <c r="Z1218" s="95"/>
      <c r="AA1218" s="95">
        <f t="shared" si="125"/>
        <v>0</v>
      </c>
    </row>
    <row r="1219" spans="1:27" x14ac:dyDescent="0.2">
      <c r="A1219" s="19">
        <f t="shared" si="121"/>
        <v>1</v>
      </c>
      <c r="B1219" s="95">
        <f t="shared" si="124"/>
        <v>1215</v>
      </c>
      <c r="C1219" s="95" t="s">
        <v>11426</v>
      </c>
      <c r="D1219" s="28" t="s">
        <v>8241</v>
      </c>
      <c r="E1219" s="95" t="s">
        <v>11427</v>
      </c>
      <c r="F1219" s="182">
        <v>1</v>
      </c>
      <c r="G1219" s="95" t="s">
        <v>209</v>
      </c>
      <c r="H1219" s="199">
        <f>VLOOKUP(G1219,BARRAS!$C$5:$E$553,2,0)</f>
        <v>2069996280152</v>
      </c>
      <c r="I1219" s="95">
        <v>0</v>
      </c>
      <c r="J1219" s="204">
        <v>0</v>
      </c>
      <c r="K1219" s="95">
        <v>0</v>
      </c>
      <c r="L1219" s="95" t="s">
        <v>8423</v>
      </c>
      <c r="M1219" s="95" t="s">
        <v>8423</v>
      </c>
      <c r="N1219" s="28" t="s">
        <v>8241</v>
      </c>
      <c r="O1219" s="95" t="s">
        <v>9972</v>
      </c>
      <c r="P1219" s="95"/>
      <c r="Q1219" s="95" t="s">
        <v>509</v>
      </c>
      <c r="R1219" s="95" t="str">
        <f>IF(L1219="R",VLOOKUP(G1219,BARRAS!$C$5:$E$233,3,0),IF(L1219="L",VLOOKUP(G1219,BARRAS!$C$5:$E$233,3,0),""))</f>
        <v/>
      </c>
      <c r="S1219" s="95">
        <f t="shared" si="122"/>
        <v>0</v>
      </c>
      <c r="T1219" s="95"/>
      <c r="U1219" s="95" t="str">
        <f t="shared" si="123"/>
        <v/>
      </c>
      <c r="V1219" s="95"/>
      <c r="W1219" s="95"/>
      <c r="X1219" s="95">
        <v>0</v>
      </c>
      <c r="Y1219" s="95">
        <v>0</v>
      </c>
      <c r="Z1219" s="95"/>
      <c r="AA1219" s="95" t="str">
        <f t="shared" si="125"/>
        <v>CGE</v>
      </c>
    </row>
    <row r="1220" spans="1:27" x14ac:dyDescent="0.2">
      <c r="A1220" s="19">
        <f t="shared" si="121"/>
        <v>1</v>
      </c>
      <c r="B1220" s="95">
        <f t="shared" si="124"/>
        <v>1216</v>
      </c>
      <c r="C1220" s="95" t="s">
        <v>11205</v>
      </c>
      <c r="D1220" s="28" t="s">
        <v>8365</v>
      </c>
      <c r="E1220" s="95" t="s">
        <v>11206</v>
      </c>
      <c r="F1220" s="182">
        <v>1</v>
      </c>
      <c r="G1220" s="95" t="s">
        <v>209</v>
      </c>
      <c r="H1220" s="199">
        <f>VLOOKUP(G1220,BARRAS!$C$5:$E$553,2,0)</f>
        <v>2069996280152</v>
      </c>
      <c r="I1220" s="95">
        <v>0</v>
      </c>
      <c r="J1220" s="204">
        <v>0</v>
      </c>
      <c r="K1220" s="95">
        <v>0</v>
      </c>
      <c r="L1220" s="95" t="s">
        <v>8423</v>
      </c>
      <c r="M1220" s="95" t="s">
        <v>8423</v>
      </c>
      <c r="N1220" s="95" t="s">
        <v>8365</v>
      </c>
      <c r="O1220" s="95" t="s">
        <v>9972</v>
      </c>
      <c r="P1220" s="95"/>
      <c r="Q1220" s="95" t="s">
        <v>509</v>
      </c>
      <c r="R1220" s="95" t="str">
        <f>IF(L1220="R",VLOOKUP(G1220,BARRAS!$C$5:$E$233,3,0),IF(L1220="L",VLOOKUP(G1220,BARRAS!$C$5:$E$233,3,0),""))</f>
        <v/>
      </c>
      <c r="S1220" s="95">
        <f t="shared" si="122"/>
        <v>0</v>
      </c>
      <c r="T1220" s="95"/>
      <c r="U1220" s="95" t="str">
        <f t="shared" si="123"/>
        <v/>
      </c>
      <c r="V1220" s="95"/>
      <c r="W1220" s="95"/>
      <c r="X1220" s="95">
        <v>0</v>
      </c>
      <c r="Y1220" s="95">
        <v>0</v>
      </c>
      <c r="Z1220" s="95"/>
      <c r="AA1220" s="95" t="str">
        <f t="shared" si="125"/>
        <v>CGE</v>
      </c>
    </row>
    <row r="1221" spans="1:27" x14ac:dyDescent="0.2">
      <c r="A1221" s="19">
        <f t="shared" ref="A1221:A1284" si="130">+COUNTIF($C:$C,C1221)</f>
        <v>1</v>
      </c>
      <c r="B1221" s="95">
        <f t="shared" si="124"/>
        <v>1217</v>
      </c>
      <c r="C1221" s="95" t="s">
        <v>11329</v>
      </c>
      <c r="D1221" s="28" t="s">
        <v>1830</v>
      </c>
      <c r="E1221" s="95" t="s">
        <v>11330</v>
      </c>
      <c r="F1221" s="182">
        <v>1</v>
      </c>
      <c r="G1221" s="95" t="s">
        <v>209</v>
      </c>
      <c r="H1221" s="199">
        <f>VLOOKUP(G1221,BARRAS!$C$5:$E$553,2,0)</f>
        <v>2069996280152</v>
      </c>
      <c r="I1221" s="95">
        <v>0</v>
      </c>
      <c r="J1221" s="204">
        <v>0</v>
      </c>
      <c r="K1221" s="95">
        <v>0</v>
      </c>
      <c r="L1221" s="95" t="s">
        <v>8423</v>
      </c>
      <c r="M1221" s="95" t="s">
        <v>8423</v>
      </c>
      <c r="N1221" s="95" t="s">
        <v>1830</v>
      </c>
      <c r="O1221" s="95" t="s">
        <v>9972</v>
      </c>
      <c r="P1221" s="95"/>
      <c r="Q1221" s="95" t="s">
        <v>509</v>
      </c>
      <c r="R1221" s="95" t="str">
        <f>IF(L1221="R",VLOOKUP(G1221,BARRAS!$C$5:$E$233,3,0),IF(L1221="L",VLOOKUP(G1221,BARRAS!$C$5:$E$233,3,0),""))</f>
        <v/>
      </c>
      <c r="S1221" s="95">
        <f t="shared" si="122"/>
        <v>0</v>
      </c>
      <c r="T1221" s="95"/>
      <c r="U1221" s="95" t="str">
        <f t="shared" si="123"/>
        <v/>
      </c>
      <c r="V1221" s="95"/>
      <c r="W1221" s="95"/>
      <c r="X1221" s="95">
        <v>0</v>
      </c>
      <c r="Y1221" s="95">
        <v>0</v>
      </c>
      <c r="Z1221" s="95"/>
      <c r="AA1221" s="95" t="str">
        <f t="shared" si="125"/>
        <v>CGE</v>
      </c>
    </row>
    <row r="1222" spans="1:27" x14ac:dyDescent="0.2">
      <c r="A1222" s="19">
        <f t="shared" si="130"/>
        <v>1</v>
      </c>
      <c r="B1222" s="95">
        <f t="shared" si="124"/>
        <v>1218</v>
      </c>
      <c r="C1222" s="95" t="s">
        <v>11191</v>
      </c>
      <c r="D1222" s="28" t="s">
        <v>8365</v>
      </c>
      <c r="E1222" s="95" t="s">
        <v>11192</v>
      </c>
      <c r="F1222" s="182">
        <v>1</v>
      </c>
      <c r="G1222" s="95" t="s">
        <v>209</v>
      </c>
      <c r="H1222" s="199">
        <f>VLOOKUP(G1222,BARRAS!$C$5:$E$553,2,0)</f>
        <v>2069996280152</v>
      </c>
      <c r="I1222" s="95">
        <v>0</v>
      </c>
      <c r="J1222" s="204">
        <v>0</v>
      </c>
      <c r="K1222" s="95">
        <v>0</v>
      </c>
      <c r="L1222" s="95" t="s">
        <v>8423</v>
      </c>
      <c r="M1222" s="95" t="s">
        <v>8423</v>
      </c>
      <c r="N1222" s="95" t="s">
        <v>8365</v>
      </c>
      <c r="O1222" s="95" t="s">
        <v>9972</v>
      </c>
      <c r="P1222" s="95"/>
      <c r="Q1222" s="95" t="s">
        <v>509</v>
      </c>
      <c r="R1222" s="95" t="str">
        <f>IF(L1222="R",VLOOKUP(G1222,BARRAS!$C$5:$E$233,3,0),IF(L1222="L",VLOOKUP(G1222,BARRAS!$C$5:$E$233,3,0),""))</f>
        <v/>
      </c>
      <c r="S1222" s="95">
        <f t="shared" si="122"/>
        <v>0</v>
      </c>
      <c r="T1222" s="95"/>
      <c r="U1222" s="95" t="str">
        <f t="shared" si="123"/>
        <v/>
      </c>
      <c r="V1222" s="95"/>
      <c r="W1222" s="95"/>
      <c r="X1222" s="95">
        <v>0</v>
      </c>
      <c r="Y1222" s="95">
        <v>0</v>
      </c>
      <c r="Z1222" s="95"/>
      <c r="AA1222" s="95" t="str">
        <f t="shared" si="125"/>
        <v>CGE</v>
      </c>
    </row>
    <row r="1223" spans="1:27" x14ac:dyDescent="0.2">
      <c r="A1223" s="19">
        <f t="shared" si="130"/>
        <v>1</v>
      </c>
      <c r="B1223" s="95">
        <f t="shared" si="124"/>
        <v>1219</v>
      </c>
      <c r="C1223" s="95" t="s">
        <v>11107</v>
      </c>
      <c r="D1223" s="28" t="s">
        <v>9079</v>
      </c>
      <c r="E1223" s="95" t="s">
        <v>11135</v>
      </c>
      <c r="F1223" s="182">
        <v>1</v>
      </c>
      <c r="G1223" s="95" t="s">
        <v>209</v>
      </c>
      <c r="H1223" s="199">
        <f>VLOOKUP(G1223,BARRAS!$C$5:$E$553,2,0)</f>
        <v>2069996280152</v>
      </c>
      <c r="I1223" s="95">
        <v>0</v>
      </c>
      <c r="J1223" s="204">
        <v>0</v>
      </c>
      <c r="K1223" s="95">
        <v>0</v>
      </c>
      <c r="L1223" s="95" t="s">
        <v>8423</v>
      </c>
      <c r="M1223" s="95" t="s">
        <v>8423</v>
      </c>
      <c r="N1223" s="95" t="s">
        <v>9079</v>
      </c>
      <c r="O1223" s="95" t="s">
        <v>9972</v>
      </c>
      <c r="P1223" s="95"/>
      <c r="Q1223" s="95" t="s">
        <v>509</v>
      </c>
      <c r="R1223" s="95" t="str">
        <f>IF(L1223="R",VLOOKUP(G1223,BARRAS!$C$5:$E$233,3,0),IF(L1223="L",VLOOKUP(G1223,BARRAS!$C$5:$E$233,3,0),""))</f>
        <v/>
      </c>
      <c r="S1223" s="95">
        <f t="shared" si="122"/>
        <v>0</v>
      </c>
      <c r="T1223" s="95"/>
      <c r="U1223" s="95" t="str">
        <f t="shared" si="123"/>
        <v/>
      </c>
      <c r="V1223" s="95" t="s">
        <v>1869</v>
      </c>
      <c r="W1223" s="95"/>
      <c r="X1223" s="95">
        <v>0</v>
      </c>
      <c r="Y1223" s="95">
        <v>0</v>
      </c>
      <c r="Z1223" s="95"/>
      <c r="AA1223" s="95" t="str">
        <f t="shared" si="125"/>
        <v>CGE</v>
      </c>
    </row>
    <row r="1224" spans="1:27" x14ac:dyDescent="0.2">
      <c r="A1224" s="19">
        <f t="shared" si="130"/>
        <v>1</v>
      </c>
      <c r="B1224" s="95">
        <f t="shared" si="124"/>
        <v>1220</v>
      </c>
      <c r="C1224" s="95" t="s">
        <v>12068</v>
      </c>
      <c r="D1224" s="28" t="s">
        <v>9079</v>
      </c>
      <c r="E1224" s="95" t="s">
        <v>12069</v>
      </c>
      <c r="F1224" s="182">
        <v>1</v>
      </c>
      <c r="G1224" s="95" t="s">
        <v>209</v>
      </c>
      <c r="H1224" s="199">
        <f>VLOOKUP(G1224,BARRAS!$C$5:$E$553,2,0)</f>
        <v>2069996280152</v>
      </c>
      <c r="I1224" s="95">
        <v>0</v>
      </c>
      <c r="J1224" s="204">
        <v>0</v>
      </c>
      <c r="K1224" s="95">
        <v>0</v>
      </c>
      <c r="L1224" s="95" t="s">
        <v>8423</v>
      </c>
      <c r="M1224" s="95" t="s">
        <v>8423</v>
      </c>
      <c r="N1224" s="95" t="s">
        <v>9079</v>
      </c>
      <c r="O1224" s="95" t="s">
        <v>9972</v>
      </c>
      <c r="P1224" s="95"/>
      <c r="Q1224" s="95"/>
      <c r="R1224" s="95" t="str">
        <f>IF(L1224="R",VLOOKUP(G1224,BARRAS!$C$5:$E$233,3,0),IF(L1224="L",VLOOKUP(G1224,BARRAS!$C$5:$E$233,3,0),""))</f>
        <v/>
      </c>
      <c r="S1224" s="95">
        <f t="shared" si="122"/>
        <v>0</v>
      </c>
      <c r="T1224" s="95"/>
      <c r="U1224" s="95" t="str">
        <f t="shared" si="123"/>
        <v/>
      </c>
      <c r="V1224" s="95"/>
      <c r="W1224" s="95"/>
      <c r="X1224" s="95"/>
      <c r="Y1224" s="95"/>
      <c r="Z1224" s="95"/>
      <c r="AA1224" s="95" t="str">
        <f t="shared" si="125"/>
        <v>CGE</v>
      </c>
    </row>
    <row r="1225" spans="1:27" x14ac:dyDescent="0.2">
      <c r="A1225" s="19">
        <f t="shared" si="130"/>
        <v>1</v>
      </c>
      <c r="B1225" s="95">
        <f t="shared" ref="B1225:B1288" si="131">B1224+1</f>
        <v>1221</v>
      </c>
      <c r="C1225" s="95" t="s">
        <v>11699</v>
      </c>
      <c r="D1225" s="28" t="s">
        <v>9525</v>
      </c>
      <c r="E1225" s="95" t="s">
        <v>11700</v>
      </c>
      <c r="F1225" s="182">
        <v>1</v>
      </c>
      <c r="G1225" s="95" t="s">
        <v>209</v>
      </c>
      <c r="H1225" s="199">
        <f>VLOOKUP(G1225,BARRAS!$C$5:$E$553,2,0)</f>
        <v>2069996280152</v>
      </c>
      <c r="I1225" s="95">
        <v>0</v>
      </c>
      <c r="J1225" s="204">
        <v>0</v>
      </c>
      <c r="K1225" s="95">
        <v>0</v>
      </c>
      <c r="L1225" s="95" t="s">
        <v>8423</v>
      </c>
      <c r="M1225" s="95" t="s">
        <v>8423</v>
      </c>
      <c r="N1225" s="95" t="s">
        <v>9525</v>
      </c>
      <c r="O1225" s="95" t="s">
        <v>9972</v>
      </c>
      <c r="P1225" s="95"/>
      <c r="Q1225" s="95" t="s">
        <v>509</v>
      </c>
      <c r="R1225" s="95" t="str">
        <f>IF(L1225="R",VLOOKUP(G1225,BARRAS!$C$5:$E$233,3,0),IF(L1225="L",VLOOKUP(G1225,BARRAS!$C$5:$E$233,3,0),""))</f>
        <v/>
      </c>
      <c r="S1225" s="95">
        <f t="shared" ref="S1225:S1288" si="132">IF(RIGHT(LEFT(E1225,6),4)="PMGD",1,IF(RIGHT(LEFT(E1225,6),4)="PMG_",1,0))</f>
        <v>0</v>
      </c>
      <c r="T1225" s="95"/>
      <c r="U1225" s="95" t="str">
        <f t="shared" ref="U1225:U1288" si="133">+IF(L1225="G",LEFT(RIGHT(E1225,LEN(E1225)-2),4),"")</f>
        <v/>
      </c>
      <c r="V1225" s="95"/>
      <c r="W1225" s="95"/>
      <c r="X1225" s="95"/>
      <c r="Y1225" s="95"/>
      <c r="Z1225" s="95"/>
      <c r="AA1225" s="95" t="str">
        <f t="shared" si="125"/>
        <v>CGE</v>
      </c>
    </row>
    <row r="1226" spans="1:27" x14ac:dyDescent="0.2">
      <c r="A1226" s="19">
        <f t="shared" si="130"/>
        <v>1</v>
      </c>
      <c r="B1226" s="95">
        <f t="shared" si="131"/>
        <v>1222</v>
      </c>
      <c r="C1226" s="95" t="s">
        <v>11714</v>
      </c>
      <c r="D1226" s="28" t="s">
        <v>9525</v>
      </c>
      <c r="E1226" s="95" t="s">
        <v>11715</v>
      </c>
      <c r="F1226" s="182">
        <v>1</v>
      </c>
      <c r="G1226" s="95" t="s">
        <v>209</v>
      </c>
      <c r="H1226" s="199">
        <f>VLOOKUP(G1226,BARRAS!$C$5:$E$553,2,0)</f>
        <v>2069996280152</v>
      </c>
      <c r="I1226" s="95">
        <v>0</v>
      </c>
      <c r="J1226" s="204">
        <v>0</v>
      </c>
      <c r="K1226" s="95">
        <v>0</v>
      </c>
      <c r="L1226" s="95" t="s">
        <v>8423</v>
      </c>
      <c r="M1226" s="95" t="s">
        <v>8423</v>
      </c>
      <c r="N1226" s="95" t="s">
        <v>9525</v>
      </c>
      <c r="O1226" s="95" t="s">
        <v>9972</v>
      </c>
      <c r="P1226" s="95"/>
      <c r="Q1226" s="95" t="s">
        <v>509</v>
      </c>
      <c r="R1226" s="95" t="str">
        <f>IF(L1226="R",VLOOKUP(G1226,BARRAS!$C$5:$E$233,3,0),IF(L1226="L",VLOOKUP(G1226,BARRAS!$C$5:$E$233,3,0),""))</f>
        <v/>
      </c>
      <c r="S1226" s="95">
        <f t="shared" si="132"/>
        <v>0</v>
      </c>
      <c r="T1226" s="95"/>
      <c r="U1226" s="95" t="str">
        <f t="shared" si="133"/>
        <v/>
      </c>
      <c r="V1226" s="95"/>
      <c r="W1226" s="95"/>
      <c r="X1226" s="95"/>
      <c r="Y1226" s="95"/>
      <c r="Z1226" s="95"/>
      <c r="AA1226" s="95" t="str">
        <f t="shared" si="125"/>
        <v>CGE</v>
      </c>
    </row>
    <row r="1227" spans="1:27" x14ac:dyDescent="0.2">
      <c r="A1227" s="19">
        <f t="shared" si="130"/>
        <v>1</v>
      </c>
      <c r="B1227" s="95">
        <f t="shared" si="131"/>
        <v>1223</v>
      </c>
      <c r="C1227" s="95" t="s">
        <v>11634</v>
      </c>
      <c r="D1227" s="28" t="s">
        <v>9079</v>
      </c>
      <c r="E1227" s="95" t="s">
        <v>11635</v>
      </c>
      <c r="F1227" s="182">
        <v>1</v>
      </c>
      <c r="G1227" s="95" t="s">
        <v>209</v>
      </c>
      <c r="H1227" s="199">
        <f>VLOOKUP(G1227,BARRAS!$C$5:$E$553,2,0)</f>
        <v>2069996280152</v>
      </c>
      <c r="I1227" s="95">
        <v>0</v>
      </c>
      <c r="J1227" s="204">
        <v>0</v>
      </c>
      <c r="K1227" s="95">
        <v>0</v>
      </c>
      <c r="L1227" s="95" t="s">
        <v>8423</v>
      </c>
      <c r="M1227" s="95" t="s">
        <v>8423</v>
      </c>
      <c r="N1227" s="95" t="s">
        <v>9079</v>
      </c>
      <c r="O1227" s="95" t="s">
        <v>9972</v>
      </c>
      <c r="P1227" s="95"/>
      <c r="Q1227" s="95" t="s">
        <v>509</v>
      </c>
      <c r="R1227" s="95" t="str">
        <f>IF(L1227="R",VLOOKUP(G1227,BARRAS!$C$5:$E$233,3,0),IF(L1227="L",VLOOKUP(G1227,BARRAS!$C$5:$E$233,3,0),""))</f>
        <v/>
      </c>
      <c r="S1227" s="95">
        <f t="shared" si="132"/>
        <v>0</v>
      </c>
      <c r="T1227" s="95"/>
      <c r="U1227" s="95" t="str">
        <f t="shared" si="133"/>
        <v/>
      </c>
      <c r="V1227" s="95"/>
      <c r="W1227" s="95"/>
      <c r="X1227" s="95"/>
      <c r="Y1227" s="95">
        <v>0</v>
      </c>
      <c r="Z1227" s="95"/>
      <c r="AA1227" s="95" t="str">
        <f t="shared" si="125"/>
        <v>CGE</v>
      </c>
    </row>
    <row r="1228" spans="1:27" x14ac:dyDescent="0.2">
      <c r="A1228" s="19">
        <f t="shared" si="130"/>
        <v>1</v>
      </c>
      <c r="B1228" s="95">
        <f t="shared" si="131"/>
        <v>1224</v>
      </c>
      <c r="C1228" s="95" t="s">
        <v>12702</v>
      </c>
      <c r="D1228" s="28" t="s">
        <v>8365</v>
      </c>
      <c r="E1228" s="95" t="s">
        <v>9763</v>
      </c>
      <c r="F1228" s="182">
        <v>1</v>
      </c>
      <c r="G1228" s="95" t="s">
        <v>209</v>
      </c>
      <c r="H1228" s="199">
        <f>VLOOKUP(G1228,BARRAS!$C$5:$E$553,2,0)</f>
        <v>2069996280152</v>
      </c>
      <c r="I1228" s="95">
        <v>0</v>
      </c>
      <c r="J1228" s="204">
        <v>0</v>
      </c>
      <c r="K1228" s="95">
        <v>0</v>
      </c>
      <c r="L1228" s="95" t="s">
        <v>8423</v>
      </c>
      <c r="M1228" s="95" t="s">
        <v>8423</v>
      </c>
      <c r="N1228" s="95" t="s">
        <v>8365</v>
      </c>
      <c r="O1228" s="95" t="s">
        <v>9972</v>
      </c>
      <c r="P1228" s="95"/>
      <c r="Q1228" s="95" t="s">
        <v>509</v>
      </c>
      <c r="R1228" s="95" t="str">
        <f>IF(L1228="R",VLOOKUP(G1228,BARRAS!$C$5:$E$233,3,0),IF(L1228="L",VLOOKUP(G1228,BARRAS!$C$5:$E$233,3,0),""))</f>
        <v/>
      </c>
      <c r="S1228" s="95">
        <f t="shared" si="132"/>
        <v>0</v>
      </c>
      <c r="T1228" s="95"/>
      <c r="U1228" s="95" t="str">
        <f t="shared" si="133"/>
        <v/>
      </c>
      <c r="V1228" s="95"/>
      <c r="W1228" s="95"/>
      <c r="X1228" s="95">
        <v>0</v>
      </c>
      <c r="Y1228" s="95">
        <v>0</v>
      </c>
      <c r="Z1228" s="95"/>
      <c r="AA1228" s="95" t="str">
        <f t="shared" si="125"/>
        <v>CGE</v>
      </c>
    </row>
    <row r="1229" spans="1:27" x14ac:dyDescent="0.2">
      <c r="A1229" s="19">
        <f t="shared" si="130"/>
        <v>1</v>
      </c>
      <c r="B1229" s="95">
        <f t="shared" si="131"/>
        <v>1225</v>
      </c>
      <c r="C1229" s="95" t="s">
        <v>12703</v>
      </c>
      <c r="D1229" s="28" t="s">
        <v>8365</v>
      </c>
      <c r="E1229" s="95" t="s">
        <v>9763</v>
      </c>
      <c r="F1229" s="182">
        <v>1</v>
      </c>
      <c r="G1229" s="95" t="s">
        <v>209</v>
      </c>
      <c r="H1229" s="199">
        <f>VLOOKUP(G1229,BARRAS!$C$5:$E$553,2,0)</f>
        <v>2069996280152</v>
      </c>
      <c r="I1229" s="95">
        <v>0</v>
      </c>
      <c r="J1229" s="204">
        <v>0</v>
      </c>
      <c r="K1229" s="95">
        <v>0</v>
      </c>
      <c r="L1229" s="95" t="s">
        <v>8423</v>
      </c>
      <c r="M1229" s="95" t="s">
        <v>8423</v>
      </c>
      <c r="N1229" s="95" t="s">
        <v>8365</v>
      </c>
      <c r="O1229" s="95" t="s">
        <v>9972</v>
      </c>
      <c r="P1229" s="95"/>
      <c r="Q1229" s="95" t="s">
        <v>509</v>
      </c>
      <c r="R1229" s="95" t="str">
        <f>IF(L1229="R",VLOOKUP(G1229,BARRAS!$C$5:$E$233,3,0),IF(L1229="L",VLOOKUP(G1229,BARRAS!$C$5:$E$233,3,0),""))</f>
        <v/>
      </c>
      <c r="S1229" s="95">
        <f t="shared" si="132"/>
        <v>0</v>
      </c>
      <c r="T1229" s="95"/>
      <c r="U1229" s="95" t="str">
        <f t="shared" si="133"/>
        <v/>
      </c>
      <c r="V1229" s="95"/>
      <c r="W1229" s="95"/>
      <c r="X1229" s="95">
        <v>0</v>
      </c>
      <c r="Y1229" s="95">
        <v>0</v>
      </c>
      <c r="Z1229" s="95"/>
      <c r="AA1229" s="95" t="str">
        <f t="shared" ref="AA1229:AA1292" si="134">IF(OR(N1229="Dx",N1229="No_informado"),P1229,O1229)</f>
        <v>CGE</v>
      </c>
    </row>
    <row r="1230" spans="1:27" x14ac:dyDescent="0.2">
      <c r="A1230" s="19">
        <f t="shared" si="130"/>
        <v>1</v>
      </c>
      <c r="B1230" s="95">
        <f t="shared" si="131"/>
        <v>1226</v>
      </c>
      <c r="C1230" s="95" t="s">
        <v>11398</v>
      </c>
      <c r="D1230" s="28" t="s">
        <v>1682</v>
      </c>
      <c r="E1230" s="95" t="s">
        <v>11399</v>
      </c>
      <c r="F1230" s="182">
        <v>1</v>
      </c>
      <c r="G1230" s="95" t="s">
        <v>209</v>
      </c>
      <c r="H1230" s="199">
        <f>VLOOKUP(G1230,BARRAS!$C$5:$E$553,2,0)</f>
        <v>2069996280152</v>
      </c>
      <c r="I1230" s="95">
        <v>0</v>
      </c>
      <c r="J1230" s="204">
        <v>0</v>
      </c>
      <c r="K1230" s="95">
        <v>0</v>
      </c>
      <c r="L1230" s="95" t="s">
        <v>8423</v>
      </c>
      <c r="M1230" s="95" t="s">
        <v>8423</v>
      </c>
      <c r="N1230" s="95" t="s">
        <v>1682</v>
      </c>
      <c r="O1230" s="95" t="s">
        <v>9972</v>
      </c>
      <c r="P1230" s="95"/>
      <c r="Q1230" s="95" t="s">
        <v>509</v>
      </c>
      <c r="R1230" s="95" t="str">
        <f>IF(L1230="R",VLOOKUP(G1230,BARRAS!$C$5:$E$233,3,0),IF(L1230="L",VLOOKUP(G1230,BARRAS!$C$5:$E$233,3,0),""))</f>
        <v/>
      </c>
      <c r="S1230" s="95">
        <f t="shared" si="132"/>
        <v>0</v>
      </c>
      <c r="T1230" s="95"/>
      <c r="U1230" s="95" t="str">
        <f t="shared" si="133"/>
        <v/>
      </c>
      <c r="V1230" s="95"/>
      <c r="W1230" s="95"/>
      <c r="X1230" s="95">
        <v>0</v>
      </c>
      <c r="Y1230" s="95">
        <v>0</v>
      </c>
      <c r="Z1230" s="95"/>
      <c r="AA1230" s="95" t="str">
        <f t="shared" si="134"/>
        <v>CGE</v>
      </c>
    </row>
    <row r="1231" spans="1:27" x14ac:dyDescent="0.2">
      <c r="A1231" s="19">
        <f t="shared" si="130"/>
        <v>1</v>
      </c>
      <c r="B1231" s="95">
        <f t="shared" si="131"/>
        <v>1227</v>
      </c>
      <c r="C1231" s="95" t="s">
        <v>13248</v>
      </c>
      <c r="D1231" s="28" t="s">
        <v>9294</v>
      </c>
      <c r="E1231" s="95" t="s">
        <v>13249</v>
      </c>
      <c r="F1231" s="182">
        <v>1</v>
      </c>
      <c r="G1231" s="95" t="s">
        <v>209</v>
      </c>
      <c r="H1231" s="199">
        <f>VLOOKUP(G1231,BARRAS!$C$5:$E$553,2,0)</f>
        <v>2069996280152</v>
      </c>
      <c r="I1231" s="95">
        <v>0</v>
      </c>
      <c r="J1231" s="204">
        <v>0</v>
      </c>
      <c r="K1231" s="95">
        <v>0</v>
      </c>
      <c r="L1231" s="95" t="s">
        <v>8423</v>
      </c>
      <c r="M1231" s="95" t="s">
        <v>8423</v>
      </c>
      <c r="N1231" s="28" t="s">
        <v>9294</v>
      </c>
      <c r="O1231" s="95" t="s">
        <v>9972</v>
      </c>
      <c r="P1231" s="95"/>
      <c r="Q1231" s="95"/>
      <c r="R1231" s="95"/>
      <c r="S1231" s="95">
        <f t="shared" si="132"/>
        <v>0</v>
      </c>
      <c r="T1231" s="95"/>
      <c r="U1231" s="95" t="str">
        <f t="shared" si="133"/>
        <v/>
      </c>
      <c r="V1231" s="95"/>
      <c r="W1231" s="95"/>
      <c r="X1231" s="95"/>
      <c r="Y1231" s="95"/>
      <c r="Z1231" s="95"/>
      <c r="AA1231" s="95" t="str">
        <f t="shared" si="134"/>
        <v>CGE</v>
      </c>
    </row>
    <row r="1232" spans="1:27" x14ac:dyDescent="0.2">
      <c r="A1232" s="19">
        <f t="shared" si="130"/>
        <v>1</v>
      </c>
      <c r="B1232" s="95">
        <f t="shared" si="131"/>
        <v>1228</v>
      </c>
      <c r="C1232" s="95" t="s">
        <v>13310</v>
      </c>
      <c r="D1232" s="28" t="s">
        <v>2217</v>
      </c>
      <c r="E1232" s="95" t="s">
        <v>13311</v>
      </c>
      <c r="F1232" s="182">
        <v>1</v>
      </c>
      <c r="G1232" s="95" t="s">
        <v>209</v>
      </c>
      <c r="H1232" s="199">
        <f>VLOOKUP(G1232,BARRAS!$C$5:$E$553,2,0)</f>
        <v>2069996280152</v>
      </c>
      <c r="I1232" s="95">
        <v>0</v>
      </c>
      <c r="J1232" s="204">
        <v>0</v>
      </c>
      <c r="K1232" s="95">
        <v>0</v>
      </c>
      <c r="L1232" s="95" t="s">
        <v>8423</v>
      </c>
      <c r="M1232" s="95" t="s">
        <v>8423</v>
      </c>
      <c r="N1232" s="28" t="s">
        <v>2217</v>
      </c>
      <c r="O1232" s="95" t="s">
        <v>9972</v>
      </c>
      <c r="P1232" s="95"/>
      <c r="Q1232" s="95"/>
      <c r="R1232" s="95"/>
      <c r="S1232" s="95">
        <f t="shared" si="132"/>
        <v>0</v>
      </c>
      <c r="T1232" s="95"/>
      <c r="U1232" s="95" t="str">
        <f t="shared" si="133"/>
        <v/>
      </c>
      <c r="V1232" s="95"/>
      <c r="W1232" s="95"/>
      <c r="X1232" s="95"/>
      <c r="Y1232" s="95"/>
      <c r="Z1232" s="95"/>
      <c r="AA1232" s="95" t="str">
        <f t="shared" si="134"/>
        <v>CGE</v>
      </c>
    </row>
    <row r="1233" spans="1:27" x14ac:dyDescent="0.2">
      <c r="A1233" s="19">
        <f t="shared" si="130"/>
        <v>1</v>
      </c>
      <c r="B1233" s="95">
        <f t="shared" si="131"/>
        <v>1229</v>
      </c>
      <c r="C1233" s="95" t="s">
        <v>13326</v>
      </c>
      <c r="D1233" s="28" t="s">
        <v>9079</v>
      </c>
      <c r="E1233" s="28" t="s">
        <v>13673</v>
      </c>
      <c r="F1233" s="182">
        <v>1</v>
      </c>
      <c r="G1233" s="95" t="s">
        <v>209</v>
      </c>
      <c r="H1233" s="199">
        <f>VLOOKUP(G1233,BARRAS!$C$5:$E$553,2,0)</f>
        <v>2069996280152</v>
      </c>
      <c r="I1233" s="95">
        <v>0</v>
      </c>
      <c r="J1233" s="204">
        <v>0</v>
      </c>
      <c r="K1233" s="95">
        <v>0</v>
      </c>
      <c r="L1233" s="95" t="s">
        <v>8423</v>
      </c>
      <c r="M1233" s="95" t="s">
        <v>8423</v>
      </c>
      <c r="N1233" s="28" t="s">
        <v>9079</v>
      </c>
      <c r="O1233" s="95" t="s">
        <v>9972</v>
      </c>
      <c r="P1233" s="95"/>
      <c r="Q1233" s="95"/>
      <c r="R1233" s="95"/>
      <c r="S1233" s="95">
        <f t="shared" si="132"/>
        <v>0</v>
      </c>
      <c r="T1233" s="95"/>
      <c r="U1233" s="95" t="str">
        <f t="shared" si="133"/>
        <v/>
      </c>
      <c r="V1233" s="95"/>
      <c r="W1233" s="95"/>
      <c r="X1233" s="95"/>
      <c r="Y1233" s="95"/>
      <c r="Z1233" s="95"/>
      <c r="AA1233" s="95" t="str">
        <f t="shared" si="134"/>
        <v>CGE</v>
      </c>
    </row>
    <row r="1234" spans="1:27" x14ac:dyDescent="0.2">
      <c r="A1234" s="19">
        <f t="shared" si="130"/>
        <v>1</v>
      </c>
      <c r="B1234" s="95">
        <f t="shared" si="131"/>
        <v>1230</v>
      </c>
      <c r="C1234" s="95" t="s">
        <v>13671</v>
      </c>
      <c r="D1234" s="28" t="s">
        <v>8365</v>
      </c>
      <c r="E1234" s="28" t="s">
        <v>13672</v>
      </c>
      <c r="F1234" s="182">
        <v>1</v>
      </c>
      <c r="G1234" s="95" t="s">
        <v>209</v>
      </c>
      <c r="H1234" s="199">
        <f>VLOOKUP(G1234,BARRAS!$C$5:$E$553,2,0)</f>
        <v>2069996280152</v>
      </c>
      <c r="I1234" s="95">
        <v>0</v>
      </c>
      <c r="J1234" s="204">
        <v>0</v>
      </c>
      <c r="K1234" s="95">
        <v>0</v>
      </c>
      <c r="L1234" s="95" t="s">
        <v>8423</v>
      </c>
      <c r="M1234" s="95" t="s">
        <v>8423</v>
      </c>
      <c r="N1234" s="28" t="s">
        <v>8365</v>
      </c>
      <c r="O1234" s="95" t="s">
        <v>9972</v>
      </c>
      <c r="P1234" s="95"/>
      <c r="Q1234" s="95"/>
      <c r="R1234" s="95"/>
      <c r="S1234" s="95">
        <f t="shared" si="132"/>
        <v>0</v>
      </c>
      <c r="T1234" s="95"/>
      <c r="U1234" s="95" t="str">
        <f t="shared" si="133"/>
        <v/>
      </c>
      <c r="V1234" s="95"/>
      <c r="W1234" s="95"/>
      <c r="X1234" s="95"/>
      <c r="Y1234" s="95"/>
      <c r="Z1234" s="95"/>
      <c r="AA1234" s="95" t="str">
        <f t="shared" si="134"/>
        <v>CGE</v>
      </c>
    </row>
    <row r="1235" spans="1:27" x14ac:dyDescent="0.2">
      <c r="A1235" s="19">
        <f t="shared" si="130"/>
        <v>1</v>
      </c>
      <c r="B1235" s="95">
        <f t="shared" si="131"/>
        <v>1231</v>
      </c>
      <c r="C1235" s="95" t="s">
        <v>13789</v>
      </c>
      <c r="D1235" s="28" t="s">
        <v>13558</v>
      </c>
      <c r="E1235" s="28" t="s">
        <v>13311</v>
      </c>
      <c r="F1235" s="182">
        <v>1</v>
      </c>
      <c r="G1235" s="95" t="s">
        <v>209</v>
      </c>
      <c r="H1235" s="199">
        <f>VLOOKUP(G1235,BARRAS!$C$5:$E$553,2,0)</f>
        <v>2069996280152</v>
      </c>
      <c r="I1235" s="95">
        <v>0</v>
      </c>
      <c r="J1235" s="204">
        <v>0</v>
      </c>
      <c r="K1235" s="95">
        <v>0</v>
      </c>
      <c r="L1235" s="95" t="s">
        <v>8423</v>
      </c>
      <c r="M1235" s="95" t="s">
        <v>8423</v>
      </c>
      <c r="N1235" s="28" t="s">
        <v>13558</v>
      </c>
      <c r="O1235" s="95" t="s">
        <v>9972</v>
      </c>
      <c r="P1235" s="95"/>
      <c r="Q1235" s="95"/>
      <c r="R1235" s="95"/>
      <c r="S1235" s="95">
        <f t="shared" si="132"/>
        <v>0</v>
      </c>
      <c r="T1235" s="95"/>
      <c r="U1235" s="95" t="str">
        <f t="shared" si="133"/>
        <v/>
      </c>
      <c r="V1235" s="95"/>
      <c r="W1235" s="95"/>
      <c r="X1235" s="95"/>
      <c r="Y1235" s="95"/>
      <c r="Z1235" s="95"/>
      <c r="AA1235" s="95" t="str">
        <f t="shared" si="134"/>
        <v>CGE</v>
      </c>
    </row>
    <row r="1236" spans="1:27" x14ac:dyDescent="0.2">
      <c r="A1236" s="19">
        <f t="shared" si="130"/>
        <v>1</v>
      </c>
      <c r="B1236" s="95">
        <f t="shared" si="131"/>
        <v>1232</v>
      </c>
      <c r="C1236" s="95" t="s">
        <v>14434</v>
      </c>
      <c r="D1236" s="28" t="s">
        <v>13087</v>
      </c>
      <c r="E1236" s="28" t="s">
        <v>14035</v>
      </c>
      <c r="F1236" s="182">
        <v>1</v>
      </c>
      <c r="G1236" s="95" t="s">
        <v>209</v>
      </c>
      <c r="H1236" s="199">
        <f>VLOOKUP(G1236,BARRAS!$C$5:$E$553,2,0)</f>
        <v>2069996280152</v>
      </c>
      <c r="I1236" s="95">
        <v>0</v>
      </c>
      <c r="J1236" s="204">
        <v>0</v>
      </c>
      <c r="K1236" s="95">
        <v>0</v>
      </c>
      <c r="L1236" s="95" t="s">
        <v>8423</v>
      </c>
      <c r="M1236" s="95" t="s">
        <v>8423</v>
      </c>
      <c r="N1236" s="28" t="s">
        <v>13087</v>
      </c>
      <c r="O1236" s="95" t="s">
        <v>9972</v>
      </c>
      <c r="P1236" s="95"/>
      <c r="Q1236" s="95"/>
      <c r="R1236" s="95"/>
      <c r="S1236" s="95">
        <f t="shared" si="132"/>
        <v>0</v>
      </c>
      <c r="T1236" s="95"/>
      <c r="U1236" s="95" t="str">
        <f t="shared" si="133"/>
        <v/>
      </c>
      <c r="V1236" s="95"/>
      <c r="W1236" s="95"/>
      <c r="X1236" s="95"/>
      <c r="Y1236" s="95"/>
      <c r="Z1236" s="95"/>
      <c r="AA1236" s="95" t="str">
        <f t="shared" si="134"/>
        <v>CGE</v>
      </c>
    </row>
    <row r="1237" spans="1:27" x14ac:dyDescent="0.2">
      <c r="A1237" s="19">
        <f t="shared" si="130"/>
        <v>1</v>
      </c>
      <c r="B1237" s="95">
        <f t="shared" si="131"/>
        <v>1233</v>
      </c>
      <c r="C1237" s="95" t="s">
        <v>14034</v>
      </c>
      <c r="D1237" s="28" t="s">
        <v>9079</v>
      </c>
      <c r="E1237" s="28" t="s">
        <v>14036</v>
      </c>
      <c r="F1237" s="182">
        <v>1</v>
      </c>
      <c r="G1237" s="95" t="s">
        <v>209</v>
      </c>
      <c r="H1237" s="199">
        <f>VLOOKUP(G1237,BARRAS!$C$5:$E$553,2,0)</f>
        <v>2069996280152</v>
      </c>
      <c r="I1237" s="95">
        <v>0</v>
      </c>
      <c r="J1237" s="204">
        <v>0</v>
      </c>
      <c r="K1237" s="95">
        <v>0</v>
      </c>
      <c r="L1237" s="95" t="s">
        <v>8423</v>
      </c>
      <c r="M1237" s="95" t="s">
        <v>8423</v>
      </c>
      <c r="N1237" s="28" t="s">
        <v>9079</v>
      </c>
      <c r="O1237" s="95" t="s">
        <v>9972</v>
      </c>
      <c r="P1237" s="95"/>
      <c r="Q1237" s="95"/>
      <c r="R1237" s="95"/>
      <c r="S1237" s="95">
        <f t="shared" si="132"/>
        <v>0</v>
      </c>
      <c r="T1237" s="95"/>
      <c r="U1237" s="95" t="str">
        <f t="shared" si="133"/>
        <v/>
      </c>
      <c r="V1237" s="95"/>
      <c r="W1237" s="95"/>
      <c r="X1237" s="95"/>
      <c r="Y1237" s="95"/>
      <c r="Z1237" s="95"/>
      <c r="AA1237" s="95" t="str">
        <f t="shared" si="134"/>
        <v>CGE</v>
      </c>
    </row>
    <row r="1238" spans="1:27" x14ac:dyDescent="0.2">
      <c r="A1238" s="19">
        <f t="shared" si="130"/>
        <v>1</v>
      </c>
      <c r="B1238" s="95">
        <f t="shared" si="131"/>
        <v>1234</v>
      </c>
      <c r="C1238" s="95" t="s">
        <v>11416</v>
      </c>
      <c r="D1238" s="28" t="s">
        <v>13237</v>
      </c>
      <c r="E1238" s="95" t="s">
        <v>11417</v>
      </c>
      <c r="F1238" s="182">
        <v>1</v>
      </c>
      <c r="G1238" s="95" t="s">
        <v>209</v>
      </c>
      <c r="H1238" s="199">
        <f>VLOOKUP(G1238,BARRAS!$C$5:$E$553,2,0)</f>
        <v>2069996280152</v>
      </c>
      <c r="I1238" s="95">
        <v>0</v>
      </c>
      <c r="J1238" s="204">
        <v>0</v>
      </c>
      <c r="K1238" s="95">
        <v>0</v>
      </c>
      <c r="L1238" s="95" t="s">
        <v>747</v>
      </c>
      <c r="M1238" s="95" t="s">
        <v>747</v>
      </c>
      <c r="N1238" s="95" t="s">
        <v>13237</v>
      </c>
      <c r="O1238" s="95" t="s">
        <v>9972</v>
      </c>
      <c r="P1238" s="95"/>
      <c r="Q1238" s="95" t="s">
        <v>509</v>
      </c>
      <c r="R1238" s="95" t="str">
        <f>IF(L1238="R",VLOOKUP(G1238,BARRAS!$C$5:$E$233,3,0),IF(L1238="L",VLOOKUP(G1238,BARRAS!$C$5:$E$233,3,0),""))</f>
        <v/>
      </c>
      <c r="S1238" s="95">
        <f t="shared" si="132"/>
        <v>1</v>
      </c>
      <c r="T1238" s="95"/>
      <c r="U1238" s="95" t="str">
        <f t="shared" si="133"/>
        <v>PMGD</v>
      </c>
      <c r="V1238" s="95"/>
      <c r="W1238" s="95">
        <v>1</v>
      </c>
      <c r="X1238" s="95">
        <v>0</v>
      </c>
      <c r="Y1238" s="95">
        <v>0</v>
      </c>
      <c r="Z1238" s="95"/>
      <c r="AA1238" s="95" t="str">
        <f t="shared" si="134"/>
        <v>CGE</v>
      </c>
    </row>
    <row r="1239" spans="1:27" x14ac:dyDescent="0.2">
      <c r="A1239" s="19">
        <f t="shared" si="130"/>
        <v>1</v>
      </c>
      <c r="B1239" s="95">
        <f t="shared" si="131"/>
        <v>1235</v>
      </c>
      <c r="C1239" s="95" t="s">
        <v>11414</v>
      </c>
      <c r="D1239" s="28" t="s">
        <v>13237</v>
      </c>
      <c r="E1239" s="95" t="s">
        <v>11415</v>
      </c>
      <c r="F1239" s="182">
        <v>1</v>
      </c>
      <c r="G1239" s="95" t="s">
        <v>209</v>
      </c>
      <c r="H1239" s="199">
        <f>VLOOKUP(G1239,BARRAS!$C$5:$E$553,2,0)</f>
        <v>2069996280152</v>
      </c>
      <c r="I1239" s="95">
        <v>0</v>
      </c>
      <c r="J1239" s="204">
        <v>0</v>
      </c>
      <c r="K1239" s="95">
        <v>0</v>
      </c>
      <c r="L1239" s="95" t="s">
        <v>747</v>
      </c>
      <c r="M1239" s="95" t="s">
        <v>747</v>
      </c>
      <c r="N1239" s="95" t="s">
        <v>13237</v>
      </c>
      <c r="O1239" s="95" t="s">
        <v>9972</v>
      </c>
      <c r="P1239" s="95"/>
      <c r="Q1239" s="95" t="s">
        <v>509</v>
      </c>
      <c r="R1239" s="95" t="str">
        <f>IF(L1239="R",VLOOKUP(G1239,BARRAS!$C$5:$E$233,3,0),IF(L1239="L",VLOOKUP(G1239,BARRAS!$C$5:$E$233,3,0),""))</f>
        <v/>
      </c>
      <c r="S1239" s="95">
        <f t="shared" si="132"/>
        <v>1</v>
      </c>
      <c r="T1239" s="95" t="s">
        <v>11415</v>
      </c>
      <c r="U1239" s="95" t="str">
        <f t="shared" si="133"/>
        <v>PMGD</v>
      </c>
      <c r="V1239" s="95"/>
      <c r="W1239" s="95"/>
      <c r="X1239" s="95">
        <v>0</v>
      </c>
      <c r="Y1239" s="95">
        <v>0</v>
      </c>
      <c r="Z1239" s="95"/>
      <c r="AA1239" s="95" t="str">
        <f t="shared" si="134"/>
        <v>CGE</v>
      </c>
    </row>
    <row r="1240" spans="1:27" x14ac:dyDescent="0.2">
      <c r="A1240" s="19">
        <f t="shared" si="130"/>
        <v>1</v>
      </c>
      <c r="B1240" s="95">
        <f t="shared" si="131"/>
        <v>1236</v>
      </c>
      <c r="C1240" s="95" t="s">
        <v>12966</v>
      </c>
      <c r="D1240" s="28" t="s">
        <v>13014</v>
      </c>
      <c r="E1240" s="28" t="s">
        <v>13012</v>
      </c>
      <c r="F1240" s="182">
        <v>1</v>
      </c>
      <c r="G1240" s="95" t="s">
        <v>209</v>
      </c>
      <c r="H1240" s="199">
        <f>VLOOKUP(G1240,BARRAS!$C$5:$E$553,2,0)</f>
        <v>2069996280152</v>
      </c>
      <c r="I1240" s="95">
        <v>0</v>
      </c>
      <c r="J1240" s="204">
        <v>0</v>
      </c>
      <c r="K1240" s="95">
        <v>0</v>
      </c>
      <c r="L1240" s="95" t="s">
        <v>747</v>
      </c>
      <c r="M1240" s="28" t="s">
        <v>747</v>
      </c>
      <c r="N1240" s="28" t="s">
        <v>13014</v>
      </c>
      <c r="O1240" s="95" t="s">
        <v>9972</v>
      </c>
      <c r="P1240" s="95"/>
      <c r="Q1240" s="95"/>
      <c r="R1240" s="95"/>
      <c r="S1240" s="95">
        <f t="shared" si="132"/>
        <v>1</v>
      </c>
      <c r="T1240" s="95"/>
      <c r="U1240" s="95" t="str">
        <f t="shared" si="133"/>
        <v>PMGD</v>
      </c>
      <c r="V1240" s="95">
        <v>0</v>
      </c>
      <c r="W1240" s="95"/>
      <c r="X1240" s="95"/>
      <c r="Y1240" s="95"/>
      <c r="Z1240" s="95"/>
      <c r="AA1240" s="95" t="str">
        <f t="shared" si="134"/>
        <v>CGE</v>
      </c>
    </row>
    <row r="1241" spans="1:27" x14ac:dyDescent="0.2">
      <c r="A1241" s="19">
        <f t="shared" si="130"/>
        <v>1</v>
      </c>
      <c r="B1241" s="95">
        <f t="shared" si="131"/>
        <v>1237</v>
      </c>
      <c r="C1241" s="28" t="s">
        <v>12967</v>
      </c>
      <c r="D1241" s="28" t="s">
        <v>13014</v>
      </c>
      <c r="E1241" s="28" t="s">
        <v>13013</v>
      </c>
      <c r="F1241" s="182">
        <v>1</v>
      </c>
      <c r="G1241" s="95" t="s">
        <v>209</v>
      </c>
      <c r="H1241" s="199">
        <f>VLOOKUP(G1241,BARRAS!$C$5:$E$553,2,0)</f>
        <v>2069996280152</v>
      </c>
      <c r="I1241" s="95">
        <v>0</v>
      </c>
      <c r="J1241" s="204">
        <v>0</v>
      </c>
      <c r="K1241" s="95">
        <v>0</v>
      </c>
      <c r="L1241" s="95" t="s">
        <v>747</v>
      </c>
      <c r="M1241" s="28" t="s">
        <v>747</v>
      </c>
      <c r="N1241" s="28" t="s">
        <v>13014</v>
      </c>
      <c r="O1241" s="95" t="s">
        <v>9972</v>
      </c>
      <c r="P1241" s="95"/>
      <c r="Q1241" s="95"/>
      <c r="R1241" s="95"/>
      <c r="S1241" s="95">
        <f t="shared" si="132"/>
        <v>1</v>
      </c>
      <c r="T1241" s="28" t="s">
        <v>13013</v>
      </c>
      <c r="U1241" s="95" t="str">
        <f t="shared" si="133"/>
        <v>PMGD</v>
      </c>
      <c r="V1241" s="95">
        <v>0</v>
      </c>
      <c r="W1241" s="95"/>
      <c r="X1241" s="95"/>
      <c r="Y1241" s="95"/>
      <c r="Z1241" s="95"/>
      <c r="AA1241" s="95" t="str">
        <f t="shared" si="134"/>
        <v>CGE</v>
      </c>
    </row>
    <row r="1242" spans="1:27" x14ac:dyDescent="0.2">
      <c r="A1242" s="19">
        <f t="shared" si="130"/>
        <v>1</v>
      </c>
      <c r="B1242" s="95">
        <f t="shared" si="131"/>
        <v>1238</v>
      </c>
      <c r="C1242" s="95" t="s">
        <v>11013</v>
      </c>
      <c r="D1242" s="28" t="s">
        <v>14180</v>
      </c>
      <c r="E1242" s="95" t="s">
        <v>11014</v>
      </c>
      <c r="F1242" s="182">
        <v>1</v>
      </c>
      <c r="G1242" s="95" t="s">
        <v>209</v>
      </c>
      <c r="H1242" s="199">
        <f>VLOOKUP(G1242,BARRAS!$C$5:$E$553,2,0)</f>
        <v>2069996280152</v>
      </c>
      <c r="I1242" s="95">
        <v>0</v>
      </c>
      <c r="J1242" s="204">
        <v>0</v>
      </c>
      <c r="K1242" s="95">
        <v>0</v>
      </c>
      <c r="L1242" s="95" t="s">
        <v>747</v>
      </c>
      <c r="M1242" s="95" t="s">
        <v>747</v>
      </c>
      <c r="N1242" s="95" t="s">
        <v>14180</v>
      </c>
      <c r="O1242" s="95" t="s">
        <v>9972</v>
      </c>
      <c r="P1242" s="95"/>
      <c r="Q1242" s="95" t="s">
        <v>509</v>
      </c>
      <c r="R1242" s="95" t="str">
        <f>IF(L1242="R",VLOOKUP(G1242,BARRAS!$C$5:$E$233,3,0),IF(L1242="L",VLOOKUP(G1242,BARRAS!$C$5:$E$233,3,0),""))</f>
        <v/>
      </c>
      <c r="S1242" s="95">
        <f t="shared" si="132"/>
        <v>1</v>
      </c>
      <c r="T1242" s="95"/>
      <c r="U1242" s="95" t="str">
        <f t="shared" si="133"/>
        <v>PMGD</v>
      </c>
      <c r="V1242" s="95">
        <v>0</v>
      </c>
      <c r="W1242" s="95">
        <v>1</v>
      </c>
      <c r="X1242" s="95">
        <v>0</v>
      </c>
      <c r="Y1242" s="95">
        <v>0</v>
      </c>
      <c r="Z1242" s="95"/>
      <c r="AA1242" s="95" t="str">
        <f t="shared" si="134"/>
        <v>CGE</v>
      </c>
    </row>
    <row r="1243" spans="1:27" x14ac:dyDescent="0.2">
      <c r="A1243" s="19">
        <f t="shared" si="130"/>
        <v>1</v>
      </c>
      <c r="B1243" s="95">
        <f t="shared" si="131"/>
        <v>1239</v>
      </c>
      <c r="C1243" s="95" t="s">
        <v>11011</v>
      </c>
      <c r="D1243" s="28" t="s">
        <v>14180</v>
      </c>
      <c r="E1243" s="95" t="s">
        <v>11012</v>
      </c>
      <c r="F1243" s="182">
        <v>1</v>
      </c>
      <c r="G1243" s="95" t="s">
        <v>209</v>
      </c>
      <c r="H1243" s="199">
        <f>VLOOKUP(G1243,BARRAS!$C$5:$E$553,2,0)</f>
        <v>2069996280152</v>
      </c>
      <c r="I1243" s="95">
        <v>0</v>
      </c>
      <c r="J1243" s="204">
        <v>0</v>
      </c>
      <c r="K1243" s="95">
        <v>0</v>
      </c>
      <c r="L1243" s="95" t="s">
        <v>747</v>
      </c>
      <c r="M1243" s="95" t="s">
        <v>747</v>
      </c>
      <c r="N1243" s="95" t="s">
        <v>14180</v>
      </c>
      <c r="O1243" s="95" t="s">
        <v>9972</v>
      </c>
      <c r="P1243" s="95"/>
      <c r="Q1243" s="95" t="s">
        <v>509</v>
      </c>
      <c r="R1243" s="95" t="str">
        <f>IF(L1243="R",VLOOKUP(G1243,BARRAS!$C$5:$E$233,3,0),IF(L1243="L",VLOOKUP(G1243,BARRAS!$C$5:$E$233,3,0),""))</f>
        <v/>
      </c>
      <c r="S1243" s="95">
        <f t="shared" si="132"/>
        <v>1</v>
      </c>
      <c r="T1243" s="95" t="s">
        <v>11012</v>
      </c>
      <c r="U1243" s="95" t="str">
        <f t="shared" si="133"/>
        <v>PMGD</v>
      </c>
      <c r="V1243" s="95">
        <v>0</v>
      </c>
      <c r="W1243" s="95"/>
      <c r="X1243" s="95">
        <v>0</v>
      </c>
      <c r="Y1243" s="95">
        <v>0</v>
      </c>
      <c r="Z1243" s="95"/>
      <c r="AA1243" s="95" t="str">
        <f t="shared" si="134"/>
        <v>CGE</v>
      </c>
    </row>
    <row r="1244" spans="1:27" x14ac:dyDescent="0.2">
      <c r="A1244" s="19">
        <f t="shared" si="130"/>
        <v>1</v>
      </c>
      <c r="B1244" s="95">
        <f t="shared" si="131"/>
        <v>1240</v>
      </c>
      <c r="C1244" s="95" t="s">
        <v>10841</v>
      </c>
      <c r="D1244" s="28" t="s">
        <v>14180</v>
      </c>
      <c r="E1244" s="95" t="s">
        <v>10842</v>
      </c>
      <c r="F1244" s="182">
        <v>1</v>
      </c>
      <c r="G1244" s="95" t="s">
        <v>209</v>
      </c>
      <c r="H1244" s="199">
        <f>VLOOKUP(G1244,BARRAS!$C$5:$E$553,2,0)</f>
        <v>2069996280152</v>
      </c>
      <c r="I1244" s="95">
        <v>0</v>
      </c>
      <c r="J1244" s="204">
        <v>0</v>
      </c>
      <c r="K1244" s="95">
        <v>0</v>
      </c>
      <c r="L1244" s="95" t="s">
        <v>747</v>
      </c>
      <c r="M1244" s="95" t="s">
        <v>747</v>
      </c>
      <c r="N1244" s="95" t="s">
        <v>14180</v>
      </c>
      <c r="O1244" s="95" t="s">
        <v>9972</v>
      </c>
      <c r="P1244" s="95"/>
      <c r="Q1244" s="95" t="s">
        <v>509</v>
      </c>
      <c r="R1244" s="95" t="str">
        <f>IF(L1244="R",VLOOKUP(G1244,BARRAS!$C$5:$E$233,3,0),IF(L1244="L",VLOOKUP(G1244,BARRAS!$C$5:$E$233,3,0),""))</f>
        <v/>
      </c>
      <c r="S1244" s="95">
        <f t="shared" si="132"/>
        <v>1</v>
      </c>
      <c r="T1244" s="95"/>
      <c r="U1244" s="95" t="str">
        <f t="shared" si="133"/>
        <v>PMGD</v>
      </c>
      <c r="V1244" s="95">
        <v>0</v>
      </c>
      <c r="W1244" s="95">
        <v>1</v>
      </c>
      <c r="X1244" s="95">
        <v>0</v>
      </c>
      <c r="Y1244" s="95">
        <v>0</v>
      </c>
      <c r="Z1244" s="95"/>
      <c r="AA1244" s="95" t="str">
        <f t="shared" si="134"/>
        <v>CGE</v>
      </c>
    </row>
    <row r="1245" spans="1:27" x14ac:dyDescent="0.2">
      <c r="A1245" s="19">
        <f t="shared" si="130"/>
        <v>1</v>
      </c>
      <c r="B1245" s="95">
        <f t="shared" si="131"/>
        <v>1241</v>
      </c>
      <c r="C1245" s="95" t="s">
        <v>10839</v>
      </c>
      <c r="D1245" s="28" t="s">
        <v>14180</v>
      </c>
      <c r="E1245" s="95" t="s">
        <v>10840</v>
      </c>
      <c r="F1245" s="182">
        <v>1</v>
      </c>
      <c r="G1245" s="95" t="s">
        <v>209</v>
      </c>
      <c r="H1245" s="199">
        <f>VLOOKUP(G1245,BARRAS!$C$5:$E$553,2,0)</f>
        <v>2069996280152</v>
      </c>
      <c r="I1245" s="95">
        <v>0</v>
      </c>
      <c r="J1245" s="204">
        <v>0</v>
      </c>
      <c r="K1245" s="95">
        <v>0</v>
      </c>
      <c r="L1245" s="95" t="s">
        <v>747</v>
      </c>
      <c r="M1245" s="95" t="s">
        <v>747</v>
      </c>
      <c r="N1245" s="95" t="s">
        <v>14180</v>
      </c>
      <c r="O1245" s="95" t="s">
        <v>9972</v>
      </c>
      <c r="P1245" s="95"/>
      <c r="Q1245" s="95" t="s">
        <v>509</v>
      </c>
      <c r="R1245" s="95" t="str">
        <f>IF(L1245="R",VLOOKUP(G1245,BARRAS!$C$5:$E$233,3,0),IF(L1245="L",VLOOKUP(G1245,BARRAS!$C$5:$E$233,3,0),""))</f>
        <v/>
      </c>
      <c r="S1245" s="95">
        <f t="shared" si="132"/>
        <v>1</v>
      </c>
      <c r="T1245" s="95" t="s">
        <v>10840</v>
      </c>
      <c r="U1245" s="95" t="str">
        <f t="shared" si="133"/>
        <v>PMGD</v>
      </c>
      <c r="V1245" s="95">
        <v>0</v>
      </c>
      <c r="W1245" s="95"/>
      <c r="X1245" s="95">
        <v>0</v>
      </c>
      <c r="Y1245" s="95">
        <v>0</v>
      </c>
      <c r="Z1245" s="95"/>
      <c r="AA1245" s="95" t="str">
        <f t="shared" si="134"/>
        <v>CGE</v>
      </c>
    </row>
    <row r="1246" spans="1:27" x14ac:dyDescent="0.2">
      <c r="A1246" s="19">
        <f t="shared" si="130"/>
        <v>1</v>
      </c>
      <c r="B1246" s="95">
        <f t="shared" si="131"/>
        <v>1242</v>
      </c>
      <c r="C1246" s="224" t="s">
        <v>13874</v>
      </c>
      <c r="D1246" s="28" t="s">
        <v>14046</v>
      </c>
      <c r="E1246" s="95" t="s">
        <v>14047</v>
      </c>
      <c r="F1246" s="182">
        <v>1</v>
      </c>
      <c r="G1246" s="95" t="s">
        <v>209</v>
      </c>
      <c r="H1246" s="199">
        <f>VLOOKUP(G1246,BARRAS!$C$5:$E$553,2,0)</f>
        <v>2069996280152</v>
      </c>
      <c r="I1246" s="95">
        <v>0</v>
      </c>
      <c r="J1246" s="204">
        <v>0</v>
      </c>
      <c r="K1246" s="95">
        <v>0</v>
      </c>
      <c r="L1246" s="95" t="s">
        <v>747</v>
      </c>
      <c r="M1246" s="95" t="s">
        <v>747</v>
      </c>
      <c r="N1246" s="95" t="s">
        <v>14046</v>
      </c>
      <c r="O1246" s="95" t="s">
        <v>9972</v>
      </c>
      <c r="P1246" s="95"/>
      <c r="Q1246" s="95"/>
      <c r="R1246" s="95"/>
      <c r="S1246" s="95">
        <f t="shared" si="132"/>
        <v>1</v>
      </c>
      <c r="T1246" s="95"/>
      <c r="U1246" s="95" t="str">
        <f t="shared" si="133"/>
        <v>PMGD</v>
      </c>
      <c r="V1246" s="95"/>
      <c r="W1246" s="95"/>
      <c r="X1246" s="95"/>
      <c r="Y1246" s="95"/>
      <c r="Z1246" s="95"/>
      <c r="AA1246" s="95" t="str">
        <f t="shared" si="134"/>
        <v>CGE</v>
      </c>
    </row>
    <row r="1247" spans="1:27" x14ac:dyDescent="0.2">
      <c r="A1247" s="19">
        <f t="shared" si="130"/>
        <v>1</v>
      </c>
      <c r="B1247" s="95">
        <f t="shared" si="131"/>
        <v>1243</v>
      </c>
      <c r="C1247" s="224" t="s">
        <v>13875</v>
      </c>
      <c r="D1247" s="28" t="s">
        <v>14046</v>
      </c>
      <c r="E1247" s="95" t="s">
        <v>14048</v>
      </c>
      <c r="F1247" s="182">
        <v>1</v>
      </c>
      <c r="G1247" s="95" t="s">
        <v>209</v>
      </c>
      <c r="H1247" s="199">
        <f>VLOOKUP(G1247,BARRAS!$C$5:$E$553,2,0)</f>
        <v>2069996280152</v>
      </c>
      <c r="I1247" s="95">
        <v>0</v>
      </c>
      <c r="J1247" s="204">
        <v>0</v>
      </c>
      <c r="K1247" s="95">
        <v>0</v>
      </c>
      <c r="L1247" s="95" t="s">
        <v>747</v>
      </c>
      <c r="M1247" s="95" t="s">
        <v>747</v>
      </c>
      <c r="N1247" s="95" t="s">
        <v>14046</v>
      </c>
      <c r="O1247" s="95" t="s">
        <v>9972</v>
      </c>
      <c r="P1247" s="95"/>
      <c r="Q1247" s="95"/>
      <c r="R1247" s="95"/>
      <c r="S1247" s="95">
        <f t="shared" si="132"/>
        <v>1</v>
      </c>
      <c r="T1247" s="95" t="s">
        <v>14048</v>
      </c>
      <c r="U1247" s="95" t="str">
        <f t="shared" si="133"/>
        <v>PMGD</v>
      </c>
      <c r="V1247" s="95"/>
      <c r="W1247" s="95"/>
      <c r="X1247" s="95"/>
      <c r="Y1247" s="95"/>
      <c r="Z1247" s="95"/>
      <c r="AA1247" s="95" t="str">
        <f t="shared" si="134"/>
        <v>CGE</v>
      </c>
    </row>
    <row r="1248" spans="1:27" x14ac:dyDescent="0.2">
      <c r="A1248" s="19">
        <f t="shared" si="130"/>
        <v>1</v>
      </c>
      <c r="B1248" s="95">
        <f t="shared" si="131"/>
        <v>1244</v>
      </c>
      <c r="C1248" s="95" t="s">
        <v>11008</v>
      </c>
      <c r="D1248" s="28" t="s">
        <v>8970</v>
      </c>
      <c r="E1248" s="95" t="s">
        <v>1870</v>
      </c>
      <c r="F1248" s="182">
        <v>1</v>
      </c>
      <c r="G1248" s="95" t="s">
        <v>209</v>
      </c>
      <c r="H1248" s="199">
        <f>VLOOKUP(G1248,BARRAS!$C$5:$E$553,2,0)</f>
        <v>2069996280152</v>
      </c>
      <c r="I1248" s="95">
        <v>0</v>
      </c>
      <c r="J1248" s="204">
        <v>1</v>
      </c>
      <c r="K1248" s="95">
        <v>0</v>
      </c>
      <c r="L1248" s="95" t="s">
        <v>489</v>
      </c>
      <c r="M1248" s="95" t="s">
        <v>489</v>
      </c>
      <c r="N1248" s="95" t="s">
        <v>9178</v>
      </c>
      <c r="O1248" s="95"/>
      <c r="P1248" s="95" t="s">
        <v>9972</v>
      </c>
      <c r="Q1248" s="95" t="s">
        <v>489</v>
      </c>
      <c r="R1248" s="95">
        <f>IF(L1248="R",VLOOKUP(G1248,BARRAS!$C$5:$E$233,3,0),IF(L1248="L",VLOOKUP(G1248,BARRAS!$C$5:$E$233,3,0),""))</f>
        <v>0</v>
      </c>
      <c r="S1248" s="95">
        <f t="shared" si="132"/>
        <v>0</v>
      </c>
      <c r="T1248" s="95"/>
      <c r="U1248" s="95" t="str">
        <f t="shared" si="133"/>
        <v/>
      </c>
      <c r="V1248" s="95">
        <v>0</v>
      </c>
      <c r="W1248" s="95"/>
      <c r="X1248" s="95">
        <v>0</v>
      </c>
      <c r="Y1248" s="95">
        <v>0</v>
      </c>
      <c r="Z1248" s="95"/>
      <c r="AA1248" s="95" t="str">
        <f t="shared" si="134"/>
        <v>CGE</v>
      </c>
    </row>
    <row r="1249" spans="1:27" x14ac:dyDescent="0.2">
      <c r="A1249" s="19">
        <f t="shared" si="130"/>
        <v>1</v>
      </c>
      <c r="B1249" s="95">
        <f t="shared" si="131"/>
        <v>1245</v>
      </c>
      <c r="C1249" s="95" t="s">
        <v>11009</v>
      </c>
      <c r="D1249" s="28" t="s">
        <v>8971</v>
      </c>
      <c r="E1249" s="95" t="s">
        <v>1870</v>
      </c>
      <c r="F1249" s="182">
        <v>1</v>
      </c>
      <c r="G1249" s="95" t="s">
        <v>209</v>
      </c>
      <c r="H1249" s="199">
        <f>VLOOKUP(G1249,BARRAS!$C$5:$E$553,2,0)</f>
        <v>2069996280152</v>
      </c>
      <c r="I1249" s="95">
        <v>0</v>
      </c>
      <c r="J1249" s="204">
        <v>1</v>
      </c>
      <c r="K1249" s="95">
        <v>0</v>
      </c>
      <c r="L1249" s="95" t="s">
        <v>489</v>
      </c>
      <c r="M1249" s="95" t="s">
        <v>489</v>
      </c>
      <c r="N1249" s="95" t="s">
        <v>9178</v>
      </c>
      <c r="O1249" s="95"/>
      <c r="P1249" s="95" t="s">
        <v>9972</v>
      </c>
      <c r="Q1249" s="95" t="s">
        <v>489</v>
      </c>
      <c r="R1249" s="95">
        <f>IF(L1249="R",VLOOKUP(G1249,BARRAS!$C$5:$E$233,3,0),IF(L1249="L",VLOOKUP(G1249,BARRAS!$C$5:$E$233,3,0),""))</f>
        <v>0</v>
      </c>
      <c r="S1249" s="95">
        <f t="shared" si="132"/>
        <v>0</v>
      </c>
      <c r="T1249" s="95"/>
      <c r="U1249" s="95" t="str">
        <f t="shared" si="133"/>
        <v/>
      </c>
      <c r="V1249" s="95">
        <v>0</v>
      </c>
      <c r="W1249" s="95"/>
      <c r="X1249" s="95">
        <v>0</v>
      </c>
      <c r="Y1249" s="95">
        <v>0</v>
      </c>
      <c r="Z1249" s="95"/>
      <c r="AA1249" s="95" t="str">
        <f t="shared" si="134"/>
        <v>CGE</v>
      </c>
    </row>
    <row r="1250" spans="1:27" x14ac:dyDescent="0.2">
      <c r="A1250" s="19">
        <f t="shared" si="130"/>
        <v>1</v>
      </c>
      <c r="B1250" s="95">
        <f t="shared" si="131"/>
        <v>1246</v>
      </c>
      <c r="C1250" s="95" t="s">
        <v>11010</v>
      </c>
      <c r="D1250" s="28" t="s">
        <v>8972</v>
      </c>
      <c r="E1250" s="95" t="s">
        <v>1870</v>
      </c>
      <c r="F1250" s="182">
        <v>1</v>
      </c>
      <c r="G1250" s="95" t="s">
        <v>209</v>
      </c>
      <c r="H1250" s="199">
        <f>VLOOKUP(G1250,BARRAS!$C$5:$E$553,2,0)</f>
        <v>2069996280152</v>
      </c>
      <c r="I1250" s="95">
        <v>0</v>
      </c>
      <c r="J1250" s="204">
        <v>1</v>
      </c>
      <c r="K1250" s="95">
        <v>0</v>
      </c>
      <c r="L1250" s="95" t="s">
        <v>489</v>
      </c>
      <c r="M1250" s="95" t="s">
        <v>489</v>
      </c>
      <c r="N1250" s="95" t="s">
        <v>9178</v>
      </c>
      <c r="O1250" s="95"/>
      <c r="P1250" s="95" t="s">
        <v>9972</v>
      </c>
      <c r="Q1250" s="95" t="s">
        <v>489</v>
      </c>
      <c r="R1250" s="95">
        <f>IF(L1250="R",VLOOKUP(G1250,BARRAS!$C$5:$E$233,3,0),IF(L1250="L",VLOOKUP(G1250,BARRAS!$C$5:$E$233,3,0),""))</f>
        <v>0</v>
      </c>
      <c r="S1250" s="95">
        <f t="shared" si="132"/>
        <v>0</v>
      </c>
      <c r="T1250" s="95"/>
      <c r="U1250" s="95" t="str">
        <f t="shared" si="133"/>
        <v/>
      </c>
      <c r="V1250" s="95">
        <v>0</v>
      </c>
      <c r="W1250" s="95"/>
      <c r="X1250" s="95">
        <v>0</v>
      </c>
      <c r="Y1250" s="95">
        <v>0</v>
      </c>
      <c r="Z1250" s="95"/>
      <c r="AA1250" s="95" t="str">
        <f t="shared" si="134"/>
        <v>CGE</v>
      </c>
    </row>
    <row r="1251" spans="1:27" x14ac:dyDescent="0.2">
      <c r="A1251" s="19">
        <f t="shared" si="130"/>
        <v>1</v>
      </c>
      <c r="B1251" s="95">
        <f t="shared" si="131"/>
        <v>1247</v>
      </c>
      <c r="C1251" s="194" t="s">
        <v>11757</v>
      </c>
      <c r="D1251" s="213" t="s">
        <v>1304</v>
      </c>
      <c r="E1251" s="194" t="s">
        <v>1617</v>
      </c>
      <c r="F1251" s="182">
        <v>1</v>
      </c>
      <c r="G1251" s="95" t="s">
        <v>209</v>
      </c>
      <c r="H1251" s="199">
        <f>VLOOKUP(G1251,BARRAS!$C$5:$E$553,2,0)</f>
        <v>2069996280152</v>
      </c>
      <c r="I1251" s="95">
        <v>0</v>
      </c>
      <c r="J1251" s="204">
        <v>0</v>
      </c>
      <c r="K1251" s="95">
        <v>0</v>
      </c>
      <c r="L1251" s="95" t="s">
        <v>492</v>
      </c>
      <c r="M1251" s="95" t="s">
        <v>492</v>
      </c>
      <c r="N1251" s="95" t="s">
        <v>12352</v>
      </c>
      <c r="O1251" s="95"/>
      <c r="P1251" s="95"/>
      <c r="Q1251" s="95"/>
      <c r="R1251" s="95" t="str">
        <f>IF(L1251="R",VLOOKUP(G1251,BARRAS!$C$5:$E$233,3,0),IF(L1251="L",VLOOKUP(G1251,BARRAS!$C$5:$E$233,3,0),""))</f>
        <v/>
      </c>
      <c r="S1251" s="95">
        <f t="shared" si="132"/>
        <v>0</v>
      </c>
      <c r="T1251" s="95"/>
      <c r="U1251" s="95" t="str">
        <f t="shared" si="133"/>
        <v/>
      </c>
      <c r="V1251" s="95"/>
      <c r="W1251" s="95"/>
      <c r="X1251" s="95"/>
      <c r="Y1251" s="95"/>
      <c r="Z1251" s="95"/>
      <c r="AA1251" s="95">
        <f t="shared" si="134"/>
        <v>0</v>
      </c>
    </row>
    <row r="1252" spans="1:27" x14ac:dyDescent="0.2">
      <c r="A1252" s="19">
        <f t="shared" si="130"/>
        <v>1</v>
      </c>
      <c r="B1252" s="95">
        <f t="shared" si="131"/>
        <v>1248</v>
      </c>
      <c r="C1252" s="95" t="s">
        <v>11729</v>
      </c>
      <c r="D1252" s="28" t="s">
        <v>543</v>
      </c>
      <c r="E1252" s="95" t="s">
        <v>11730</v>
      </c>
      <c r="F1252" s="182">
        <v>1</v>
      </c>
      <c r="G1252" s="95" t="s">
        <v>210</v>
      </c>
      <c r="H1252" s="199">
        <f>VLOOKUP(G1252,BARRAS!$C$5:$E$553,2,0)</f>
        <v>2139996180132</v>
      </c>
      <c r="I1252" s="95">
        <v>0</v>
      </c>
      <c r="J1252" s="204">
        <v>0</v>
      </c>
      <c r="K1252" s="95">
        <v>0</v>
      </c>
      <c r="L1252" s="95" t="s">
        <v>8423</v>
      </c>
      <c r="M1252" s="95" t="s">
        <v>8423</v>
      </c>
      <c r="N1252" s="95" t="s">
        <v>543</v>
      </c>
      <c r="O1252" s="95" t="s">
        <v>9972</v>
      </c>
      <c r="P1252" s="95"/>
      <c r="Q1252" s="95" t="s">
        <v>509</v>
      </c>
      <c r="R1252" s="95" t="str">
        <f>IF(L1252="R",VLOOKUP(G1252,BARRAS!$C$5:$E$233,3,0),IF(L1252="L",VLOOKUP(G1252,BARRAS!$C$5:$E$233,3,0),""))</f>
        <v/>
      </c>
      <c r="S1252" s="95">
        <f t="shared" si="132"/>
        <v>0</v>
      </c>
      <c r="T1252" s="95"/>
      <c r="U1252" s="95" t="str">
        <f t="shared" si="133"/>
        <v/>
      </c>
      <c r="V1252" s="95"/>
      <c r="W1252" s="95"/>
      <c r="X1252" s="95"/>
      <c r="Y1252" s="95"/>
      <c r="Z1252" s="95"/>
      <c r="AA1252" s="95" t="str">
        <f t="shared" si="134"/>
        <v>CGE</v>
      </c>
    </row>
    <row r="1253" spans="1:27" x14ac:dyDescent="0.2">
      <c r="A1253" s="19">
        <f t="shared" si="130"/>
        <v>1</v>
      </c>
      <c r="B1253" s="95">
        <f t="shared" si="131"/>
        <v>1249</v>
      </c>
      <c r="C1253" s="95" t="s">
        <v>11166</v>
      </c>
      <c r="D1253" s="28" t="s">
        <v>8365</v>
      </c>
      <c r="E1253" s="95" t="s">
        <v>8827</v>
      </c>
      <c r="F1253" s="182">
        <v>1</v>
      </c>
      <c r="G1253" s="95" t="s">
        <v>210</v>
      </c>
      <c r="H1253" s="199">
        <f>VLOOKUP(G1253,BARRAS!$C$5:$E$553,2,0)</f>
        <v>2139996180132</v>
      </c>
      <c r="I1253" s="95">
        <v>0</v>
      </c>
      <c r="J1253" s="204">
        <v>0</v>
      </c>
      <c r="K1253" s="95">
        <v>0</v>
      </c>
      <c r="L1253" s="95" t="s">
        <v>8423</v>
      </c>
      <c r="M1253" s="95" t="s">
        <v>8423</v>
      </c>
      <c r="N1253" s="95" t="s">
        <v>8365</v>
      </c>
      <c r="O1253" s="95" t="s">
        <v>9972</v>
      </c>
      <c r="P1253" s="95"/>
      <c r="Q1253" s="95" t="s">
        <v>509</v>
      </c>
      <c r="R1253" s="95" t="str">
        <f>IF(L1253="R",VLOOKUP(G1253,BARRAS!$C$5:$E$233,3,0),IF(L1253="L",VLOOKUP(G1253,BARRAS!$C$5:$E$233,3,0),""))</f>
        <v/>
      </c>
      <c r="S1253" s="95">
        <f t="shared" si="132"/>
        <v>0</v>
      </c>
      <c r="T1253" s="95"/>
      <c r="U1253" s="95" t="str">
        <f t="shared" si="133"/>
        <v/>
      </c>
      <c r="V1253" s="95"/>
      <c r="W1253" s="95"/>
      <c r="X1253" s="95">
        <v>0</v>
      </c>
      <c r="Y1253" s="95">
        <v>0</v>
      </c>
      <c r="Z1253" s="95"/>
      <c r="AA1253" s="95" t="str">
        <f t="shared" si="134"/>
        <v>CGE</v>
      </c>
    </row>
    <row r="1254" spans="1:27" x14ac:dyDescent="0.2">
      <c r="A1254" s="19">
        <f t="shared" si="130"/>
        <v>1</v>
      </c>
      <c r="B1254" s="95">
        <f t="shared" si="131"/>
        <v>1250</v>
      </c>
      <c r="C1254" s="95" t="s">
        <v>11158</v>
      </c>
      <c r="D1254" s="28" t="s">
        <v>8286</v>
      </c>
      <c r="E1254" s="95" t="s">
        <v>11159</v>
      </c>
      <c r="F1254" s="182">
        <v>1</v>
      </c>
      <c r="G1254" s="95" t="s">
        <v>210</v>
      </c>
      <c r="H1254" s="199">
        <f>VLOOKUP(G1254,BARRAS!$C$5:$E$553,2,0)</f>
        <v>2139996180132</v>
      </c>
      <c r="I1254" s="95">
        <v>0</v>
      </c>
      <c r="J1254" s="204">
        <v>0</v>
      </c>
      <c r="K1254" s="95">
        <v>0</v>
      </c>
      <c r="L1254" s="95" t="s">
        <v>8423</v>
      </c>
      <c r="M1254" s="95" t="s">
        <v>8423</v>
      </c>
      <c r="N1254" s="95" t="s">
        <v>8286</v>
      </c>
      <c r="O1254" s="95" t="s">
        <v>9972</v>
      </c>
      <c r="P1254" s="95"/>
      <c r="Q1254" s="95" t="s">
        <v>509</v>
      </c>
      <c r="R1254" s="95" t="str">
        <f>IF(L1254="R",VLOOKUP(G1254,BARRAS!$C$5:$E$233,3,0),IF(L1254="L",VLOOKUP(G1254,BARRAS!$C$5:$E$233,3,0),""))</f>
        <v/>
      </c>
      <c r="S1254" s="95">
        <f t="shared" si="132"/>
        <v>0</v>
      </c>
      <c r="T1254" s="95"/>
      <c r="U1254" s="95" t="str">
        <f t="shared" si="133"/>
        <v/>
      </c>
      <c r="V1254" s="95" t="s">
        <v>1869</v>
      </c>
      <c r="W1254" s="95"/>
      <c r="X1254" s="95">
        <v>0</v>
      </c>
      <c r="Y1254" s="95">
        <v>0</v>
      </c>
      <c r="Z1254" s="95"/>
      <c r="AA1254" s="95" t="str">
        <f t="shared" si="134"/>
        <v>CGE</v>
      </c>
    </row>
    <row r="1255" spans="1:27" x14ac:dyDescent="0.2">
      <c r="A1255" s="19">
        <f t="shared" si="130"/>
        <v>1</v>
      </c>
      <c r="B1255" s="95">
        <f t="shared" si="131"/>
        <v>1251</v>
      </c>
      <c r="C1255" s="95" t="s">
        <v>11367</v>
      </c>
      <c r="D1255" s="28" t="s">
        <v>8365</v>
      </c>
      <c r="E1255" s="95" t="s">
        <v>10131</v>
      </c>
      <c r="F1255" s="182">
        <v>1</v>
      </c>
      <c r="G1255" s="95" t="s">
        <v>210</v>
      </c>
      <c r="H1255" s="199">
        <f>VLOOKUP(G1255,BARRAS!$C$5:$E$553,2,0)</f>
        <v>2139996180132</v>
      </c>
      <c r="I1255" s="95">
        <v>0</v>
      </c>
      <c r="J1255" s="204">
        <v>0</v>
      </c>
      <c r="K1255" s="95">
        <v>0</v>
      </c>
      <c r="L1255" s="95" t="s">
        <v>8423</v>
      </c>
      <c r="M1255" s="95" t="s">
        <v>8423</v>
      </c>
      <c r="N1255" s="95" t="s">
        <v>8365</v>
      </c>
      <c r="O1255" s="95" t="s">
        <v>9972</v>
      </c>
      <c r="P1255" s="95"/>
      <c r="Q1255" s="95" t="s">
        <v>509</v>
      </c>
      <c r="R1255" s="95" t="str">
        <f>IF(L1255="R",VLOOKUP(G1255,BARRAS!$C$5:$E$233,3,0),IF(L1255="L",VLOOKUP(G1255,BARRAS!$C$5:$E$233,3,0),""))</f>
        <v/>
      </c>
      <c r="S1255" s="95">
        <f t="shared" si="132"/>
        <v>0</v>
      </c>
      <c r="T1255" s="95"/>
      <c r="U1255" s="95" t="str">
        <f t="shared" si="133"/>
        <v/>
      </c>
      <c r="V1255" s="95"/>
      <c r="W1255" s="95"/>
      <c r="X1255" s="95">
        <v>0</v>
      </c>
      <c r="Y1255" s="95">
        <v>0</v>
      </c>
      <c r="Z1255" s="95"/>
      <c r="AA1255" s="95" t="str">
        <f t="shared" si="134"/>
        <v>CGE</v>
      </c>
    </row>
    <row r="1256" spans="1:27" x14ac:dyDescent="0.2">
      <c r="A1256" s="19">
        <f t="shared" si="130"/>
        <v>1</v>
      </c>
      <c r="B1256" s="95">
        <f t="shared" si="131"/>
        <v>1252</v>
      </c>
      <c r="C1256" s="95" t="s">
        <v>11160</v>
      </c>
      <c r="D1256" s="28" t="s">
        <v>8365</v>
      </c>
      <c r="E1256" s="95" t="s">
        <v>11161</v>
      </c>
      <c r="F1256" s="182">
        <v>1</v>
      </c>
      <c r="G1256" s="95" t="s">
        <v>210</v>
      </c>
      <c r="H1256" s="199">
        <f>VLOOKUP(G1256,BARRAS!$C$5:$E$553,2,0)</f>
        <v>2139996180132</v>
      </c>
      <c r="I1256" s="95">
        <v>0</v>
      </c>
      <c r="J1256" s="204">
        <v>0</v>
      </c>
      <c r="K1256" s="95">
        <v>0</v>
      </c>
      <c r="L1256" s="95" t="s">
        <v>8423</v>
      </c>
      <c r="M1256" s="95" t="s">
        <v>8423</v>
      </c>
      <c r="N1256" s="95" t="s">
        <v>8365</v>
      </c>
      <c r="O1256" s="95" t="s">
        <v>9972</v>
      </c>
      <c r="P1256" s="95"/>
      <c r="Q1256" s="95" t="s">
        <v>509</v>
      </c>
      <c r="R1256" s="95" t="str">
        <f>IF(L1256="R",VLOOKUP(G1256,BARRAS!$C$5:$E$233,3,0),IF(L1256="L",VLOOKUP(G1256,BARRAS!$C$5:$E$233,3,0),""))</f>
        <v/>
      </c>
      <c r="S1256" s="95">
        <f t="shared" si="132"/>
        <v>0</v>
      </c>
      <c r="T1256" s="95"/>
      <c r="U1256" s="95" t="str">
        <f t="shared" si="133"/>
        <v/>
      </c>
      <c r="V1256" s="95" t="s">
        <v>1869</v>
      </c>
      <c r="W1256" s="95"/>
      <c r="X1256" s="95">
        <v>0</v>
      </c>
      <c r="Y1256" s="95">
        <v>0</v>
      </c>
      <c r="Z1256" s="95"/>
      <c r="AA1256" s="95" t="str">
        <f t="shared" si="134"/>
        <v>CGE</v>
      </c>
    </row>
    <row r="1257" spans="1:27" x14ac:dyDescent="0.2">
      <c r="A1257" s="19">
        <f t="shared" si="130"/>
        <v>1</v>
      </c>
      <c r="B1257" s="95">
        <f t="shared" si="131"/>
        <v>1253</v>
      </c>
      <c r="C1257" s="95" t="s">
        <v>12704</v>
      </c>
      <c r="D1257" s="28" t="s">
        <v>8365</v>
      </c>
      <c r="E1257" s="95" t="s">
        <v>13284</v>
      </c>
      <c r="F1257" s="182">
        <v>1</v>
      </c>
      <c r="G1257" s="95" t="s">
        <v>210</v>
      </c>
      <c r="H1257" s="199">
        <f>VLOOKUP(G1257,BARRAS!$C$5:$E$553,2,0)</f>
        <v>2139996180132</v>
      </c>
      <c r="I1257" s="95">
        <v>0</v>
      </c>
      <c r="J1257" s="204">
        <v>0</v>
      </c>
      <c r="K1257" s="95">
        <v>0</v>
      </c>
      <c r="L1257" s="95" t="s">
        <v>8423</v>
      </c>
      <c r="M1257" s="95" t="s">
        <v>8423</v>
      </c>
      <c r="N1257" s="95" t="s">
        <v>8365</v>
      </c>
      <c r="O1257" s="95" t="s">
        <v>9972</v>
      </c>
      <c r="P1257" s="95"/>
      <c r="Q1257" s="95" t="s">
        <v>509</v>
      </c>
      <c r="R1257" s="95" t="str">
        <f>IF(L1257="R",VLOOKUP(G1257,BARRAS!$C$5:$E$233,3,0),IF(L1257="L",VLOOKUP(G1257,BARRAS!$C$5:$E$233,3,0),""))</f>
        <v/>
      </c>
      <c r="S1257" s="95">
        <f t="shared" si="132"/>
        <v>0</v>
      </c>
      <c r="T1257" s="95"/>
      <c r="U1257" s="95" t="str">
        <f t="shared" si="133"/>
        <v/>
      </c>
      <c r="V1257" s="95"/>
      <c r="W1257" s="95"/>
      <c r="X1257" s="95">
        <v>0</v>
      </c>
      <c r="Y1257" s="95">
        <v>0</v>
      </c>
      <c r="Z1257" s="95"/>
      <c r="AA1257" s="95" t="str">
        <f t="shared" si="134"/>
        <v>CGE</v>
      </c>
    </row>
    <row r="1258" spans="1:27" x14ac:dyDescent="0.2">
      <c r="A1258" s="19">
        <f t="shared" si="130"/>
        <v>1</v>
      </c>
      <c r="B1258" s="95">
        <f t="shared" si="131"/>
        <v>1254</v>
      </c>
      <c r="C1258" s="95" t="s">
        <v>12705</v>
      </c>
      <c r="D1258" s="28" t="s">
        <v>8365</v>
      </c>
      <c r="E1258" s="95" t="s">
        <v>11515</v>
      </c>
      <c r="F1258" s="182">
        <v>1</v>
      </c>
      <c r="G1258" s="95" t="s">
        <v>210</v>
      </c>
      <c r="H1258" s="199">
        <f>VLOOKUP(G1258,BARRAS!$C$5:$E$553,2,0)</f>
        <v>2139996180132</v>
      </c>
      <c r="I1258" s="95">
        <v>0</v>
      </c>
      <c r="J1258" s="204">
        <v>0</v>
      </c>
      <c r="K1258" s="95">
        <v>0</v>
      </c>
      <c r="L1258" s="95" t="s">
        <v>8423</v>
      </c>
      <c r="M1258" s="95" t="s">
        <v>8423</v>
      </c>
      <c r="N1258" s="95" t="s">
        <v>8365</v>
      </c>
      <c r="O1258" s="95" t="s">
        <v>9972</v>
      </c>
      <c r="P1258" s="95"/>
      <c r="Q1258" s="95" t="s">
        <v>509</v>
      </c>
      <c r="R1258" s="95" t="str">
        <f>IF(L1258="R",VLOOKUP(G1258,BARRAS!$C$5:$E$233,3,0),IF(L1258="L",VLOOKUP(G1258,BARRAS!$C$5:$E$233,3,0),""))</f>
        <v/>
      </c>
      <c r="S1258" s="95">
        <f t="shared" si="132"/>
        <v>0</v>
      </c>
      <c r="T1258" s="95"/>
      <c r="U1258" s="95" t="str">
        <f t="shared" si="133"/>
        <v/>
      </c>
      <c r="V1258" s="95"/>
      <c r="W1258" s="95"/>
      <c r="X1258" s="95">
        <v>0</v>
      </c>
      <c r="Y1258" s="95">
        <v>0</v>
      </c>
      <c r="Z1258" s="95"/>
      <c r="AA1258" s="95" t="str">
        <f t="shared" si="134"/>
        <v>CGE</v>
      </c>
    </row>
    <row r="1259" spans="1:27" x14ac:dyDescent="0.2">
      <c r="A1259" s="19">
        <f t="shared" si="130"/>
        <v>1</v>
      </c>
      <c r="B1259" s="95">
        <f t="shared" si="131"/>
        <v>1255</v>
      </c>
      <c r="C1259" s="95" t="s">
        <v>13327</v>
      </c>
      <c r="D1259" s="28" t="s">
        <v>9079</v>
      </c>
      <c r="E1259" s="95" t="s">
        <v>13328</v>
      </c>
      <c r="F1259" s="182">
        <v>1</v>
      </c>
      <c r="G1259" s="95" t="s">
        <v>210</v>
      </c>
      <c r="H1259" s="199">
        <f>VLOOKUP(G1259,BARRAS!$C$5:$E$553,2,0)</f>
        <v>2139996180132</v>
      </c>
      <c r="I1259" s="95">
        <v>0</v>
      </c>
      <c r="J1259" s="204">
        <v>0</v>
      </c>
      <c r="K1259" s="95">
        <v>0</v>
      </c>
      <c r="L1259" s="95" t="s">
        <v>8423</v>
      </c>
      <c r="M1259" s="95" t="s">
        <v>8423</v>
      </c>
      <c r="N1259" s="28" t="s">
        <v>9079</v>
      </c>
      <c r="O1259" s="95" t="s">
        <v>9972</v>
      </c>
      <c r="P1259" s="95"/>
      <c r="Q1259" s="95"/>
      <c r="R1259" s="95"/>
      <c r="S1259" s="95">
        <f t="shared" si="132"/>
        <v>0</v>
      </c>
      <c r="T1259" s="95"/>
      <c r="U1259" s="95" t="str">
        <f t="shared" si="133"/>
        <v/>
      </c>
      <c r="V1259" s="95"/>
      <c r="W1259" s="95"/>
      <c r="X1259" s="95"/>
      <c r="Y1259" s="95"/>
      <c r="Z1259" s="95"/>
      <c r="AA1259" s="95" t="str">
        <f t="shared" si="134"/>
        <v>CGE</v>
      </c>
    </row>
    <row r="1260" spans="1:27" x14ac:dyDescent="0.2">
      <c r="A1260" s="19">
        <f t="shared" si="130"/>
        <v>1</v>
      </c>
      <c r="B1260" s="95">
        <f t="shared" si="131"/>
        <v>1256</v>
      </c>
      <c r="C1260" s="95" t="s">
        <v>13693</v>
      </c>
      <c r="D1260" s="28" t="s">
        <v>13236</v>
      </c>
      <c r="E1260" s="95" t="s">
        <v>13694</v>
      </c>
      <c r="F1260" s="182">
        <v>1</v>
      </c>
      <c r="G1260" s="95" t="s">
        <v>210</v>
      </c>
      <c r="H1260" s="199">
        <f>VLOOKUP(G1260,BARRAS!$C$5:$E$553,2,0)</f>
        <v>2139996180132</v>
      </c>
      <c r="I1260" s="95">
        <v>0</v>
      </c>
      <c r="J1260" s="204">
        <v>0</v>
      </c>
      <c r="K1260" s="95">
        <v>0</v>
      </c>
      <c r="L1260" s="95" t="s">
        <v>8423</v>
      </c>
      <c r="M1260" s="95" t="s">
        <v>8423</v>
      </c>
      <c r="N1260" s="28" t="s">
        <v>13236</v>
      </c>
      <c r="O1260" s="95" t="s">
        <v>9972</v>
      </c>
      <c r="P1260" s="95"/>
      <c r="Q1260" s="95"/>
      <c r="R1260" s="95"/>
      <c r="S1260" s="95">
        <f t="shared" si="132"/>
        <v>0</v>
      </c>
      <c r="T1260" s="95"/>
      <c r="U1260" s="95" t="str">
        <f t="shared" si="133"/>
        <v/>
      </c>
      <c r="V1260" s="95"/>
      <c r="W1260" s="95"/>
      <c r="X1260" s="95"/>
      <c r="Y1260" s="95"/>
      <c r="Z1260" s="95"/>
      <c r="AA1260" s="95" t="str">
        <f t="shared" si="134"/>
        <v>CGE</v>
      </c>
    </row>
    <row r="1261" spans="1:27" x14ac:dyDescent="0.2">
      <c r="A1261" s="19">
        <f t="shared" si="130"/>
        <v>1</v>
      </c>
      <c r="B1261" s="95">
        <f t="shared" si="131"/>
        <v>1257</v>
      </c>
      <c r="C1261" s="95" t="s">
        <v>13879</v>
      </c>
      <c r="D1261" s="28" t="s">
        <v>13087</v>
      </c>
      <c r="E1261" s="95" t="s">
        <v>13880</v>
      </c>
      <c r="F1261" s="182">
        <v>1</v>
      </c>
      <c r="G1261" s="95" t="s">
        <v>210</v>
      </c>
      <c r="H1261" s="199">
        <f>VLOOKUP(G1261,BARRAS!$C$5:$E$553,2,0)</f>
        <v>2139996180132</v>
      </c>
      <c r="I1261" s="95">
        <v>0</v>
      </c>
      <c r="J1261" s="204">
        <v>0</v>
      </c>
      <c r="K1261" s="95">
        <v>0</v>
      </c>
      <c r="L1261" s="95" t="s">
        <v>8423</v>
      </c>
      <c r="M1261" s="95" t="s">
        <v>8423</v>
      </c>
      <c r="N1261" s="28" t="s">
        <v>13087</v>
      </c>
      <c r="O1261" s="95" t="s">
        <v>9972</v>
      </c>
      <c r="P1261" s="95"/>
      <c r="Q1261" s="95"/>
      <c r="R1261" s="95"/>
      <c r="S1261" s="95">
        <f t="shared" si="132"/>
        <v>0</v>
      </c>
      <c r="T1261" s="95"/>
      <c r="U1261" s="95" t="str">
        <f t="shared" si="133"/>
        <v/>
      </c>
      <c r="V1261" s="95"/>
      <c r="W1261" s="95"/>
      <c r="X1261" s="95"/>
      <c r="Y1261" s="95"/>
      <c r="Z1261" s="95"/>
      <c r="AA1261" s="95" t="str">
        <f t="shared" si="134"/>
        <v>CGE</v>
      </c>
    </row>
    <row r="1262" spans="1:27" x14ac:dyDescent="0.2">
      <c r="A1262" s="19">
        <f t="shared" si="130"/>
        <v>1</v>
      </c>
      <c r="B1262" s="95">
        <f t="shared" si="131"/>
        <v>1258</v>
      </c>
      <c r="C1262" s="95" t="s">
        <v>14233</v>
      </c>
      <c r="D1262" s="28" t="s">
        <v>8365</v>
      </c>
      <c r="E1262" s="95" t="s">
        <v>14234</v>
      </c>
      <c r="F1262" s="182">
        <v>1</v>
      </c>
      <c r="G1262" s="95" t="s">
        <v>210</v>
      </c>
      <c r="H1262" s="199">
        <f>VLOOKUP(G1262,BARRAS!$C$5:$E$553,2,0)</f>
        <v>2139996180132</v>
      </c>
      <c r="I1262" s="95">
        <v>0</v>
      </c>
      <c r="J1262" s="204">
        <v>0</v>
      </c>
      <c r="K1262" s="95">
        <v>0</v>
      </c>
      <c r="L1262" s="95" t="s">
        <v>8423</v>
      </c>
      <c r="M1262" s="95" t="s">
        <v>8423</v>
      </c>
      <c r="N1262" s="28" t="s">
        <v>8365</v>
      </c>
      <c r="O1262" s="95" t="s">
        <v>9972</v>
      </c>
      <c r="P1262" s="95"/>
      <c r="Q1262" s="95"/>
      <c r="R1262" s="95"/>
      <c r="S1262" s="95">
        <f t="shared" si="132"/>
        <v>0</v>
      </c>
      <c r="T1262" s="95"/>
      <c r="U1262" s="95" t="str">
        <f t="shared" si="133"/>
        <v/>
      </c>
      <c r="V1262" s="95"/>
      <c r="W1262" s="95"/>
      <c r="X1262" s="95"/>
      <c r="Y1262" s="95"/>
      <c r="Z1262" s="95"/>
      <c r="AA1262" s="95" t="str">
        <f t="shared" si="134"/>
        <v>CGE</v>
      </c>
    </row>
    <row r="1263" spans="1:27" x14ac:dyDescent="0.2">
      <c r="A1263" s="19">
        <f t="shared" si="130"/>
        <v>1</v>
      </c>
      <c r="B1263" s="95">
        <f t="shared" si="131"/>
        <v>1259</v>
      </c>
      <c r="C1263" s="28" t="s">
        <v>14449</v>
      </c>
      <c r="D1263" s="28" t="s">
        <v>9589</v>
      </c>
      <c r="E1263" s="28" t="s">
        <v>14450</v>
      </c>
      <c r="F1263" s="182">
        <v>1</v>
      </c>
      <c r="G1263" s="95" t="s">
        <v>210</v>
      </c>
      <c r="H1263" s="199">
        <f>VLOOKUP(G1263,BARRAS!$C$5:$E$553,2,0)</f>
        <v>2139996180132</v>
      </c>
      <c r="I1263" s="95">
        <v>0</v>
      </c>
      <c r="J1263" s="204">
        <v>0</v>
      </c>
      <c r="K1263" s="95">
        <v>0</v>
      </c>
      <c r="L1263" s="95" t="s">
        <v>8423</v>
      </c>
      <c r="M1263" s="95" t="s">
        <v>8423</v>
      </c>
      <c r="N1263" s="28" t="s">
        <v>9589</v>
      </c>
      <c r="O1263" s="95" t="s">
        <v>9972</v>
      </c>
      <c r="P1263" s="95"/>
      <c r="Q1263" s="95"/>
      <c r="R1263" s="95"/>
      <c r="S1263" s="95">
        <f t="shared" si="132"/>
        <v>0</v>
      </c>
      <c r="T1263" s="95"/>
      <c r="U1263" s="95" t="str">
        <f t="shared" si="133"/>
        <v/>
      </c>
      <c r="V1263" s="95"/>
      <c r="W1263" s="95"/>
      <c r="X1263" s="95"/>
      <c r="Y1263" s="95"/>
      <c r="Z1263" s="95"/>
      <c r="AA1263" s="95" t="str">
        <f t="shared" si="134"/>
        <v>CGE</v>
      </c>
    </row>
    <row r="1264" spans="1:27" x14ac:dyDescent="0.2">
      <c r="A1264" s="19">
        <f t="shared" si="130"/>
        <v>1</v>
      </c>
      <c r="B1264" s="95">
        <f t="shared" si="131"/>
        <v>1260</v>
      </c>
      <c r="C1264" s="28" t="s">
        <v>14408</v>
      </c>
      <c r="D1264" s="28" t="s">
        <v>14394</v>
      </c>
      <c r="E1264" s="28" t="s">
        <v>14410</v>
      </c>
      <c r="F1264" s="182">
        <v>1</v>
      </c>
      <c r="G1264" s="95" t="s">
        <v>210</v>
      </c>
      <c r="H1264" s="199">
        <f>VLOOKUP(G1264,BARRAS!$C$5:$E$553,2,0)</f>
        <v>2139996180132</v>
      </c>
      <c r="I1264" s="95">
        <v>0</v>
      </c>
      <c r="J1264" s="204">
        <v>0</v>
      </c>
      <c r="K1264" s="95">
        <v>0</v>
      </c>
      <c r="L1264" s="28" t="s">
        <v>747</v>
      </c>
      <c r="M1264" s="28" t="s">
        <v>747</v>
      </c>
      <c r="N1264" s="95" t="s">
        <v>14394</v>
      </c>
      <c r="O1264" s="95" t="s">
        <v>9972</v>
      </c>
      <c r="P1264" s="95"/>
      <c r="Q1264" s="95"/>
      <c r="R1264" s="95"/>
      <c r="S1264" s="95">
        <f t="shared" si="132"/>
        <v>1</v>
      </c>
      <c r="T1264" s="95"/>
      <c r="U1264" s="95" t="str">
        <f t="shared" si="133"/>
        <v>PMGD</v>
      </c>
      <c r="V1264" s="95"/>
      <c r="W1264" s="95"/>
      <c r="X1264" s="95"/>
      <c r="Y1264" s="95"/>
      <c r="Z1264" s="95"/>
      <c r="AA1264" s="95" t="str">
        <f t="shared" si="134"/>
        <v>CGE</v>
      </c>
    </row>
    <row r="1265" spans="1:27" x14ac:dyDescent="0.2">
      <c r="A1265" s="19">
        <f t="shared" si="130"/>
        <v>1</v>
      </c>
      <c r="B1265" s="95">
        <f t="shared" si="131"/>
        <v>1261</v>
      </c>
      <c r="C1265" s="28" t="s">
        <v>14409</v>
      </c>
      <c r="D1265" s="28" t="s">
        <v>14394</v>
      </c>
      <c r="E1265" s="28" t="s">
        <v>14411</v>
      </c>
      <c r="F1265" s="182">
        <v>1</v>
      </c>
      <c r="G1265" s="95" t="s">
        <v>210</v>
      </c>
      <c r="H1265" s="199">
        <f>VLOOKUP(G1265,BARRAS!$C$5:$E$553,2,0)</f>
        <v>2139996180132</v>
      </c>
      <c r="I1265" s="95">
        <v>0</v>
      </c>
      <c r="J1265" s="204">
        <v>0</v>
      </c>
      <c r="K1265" s="95">
        <v>0</v>
      </c>
      <c r="L1265" s="28" t="s">
        <v>747</v>
      </c>
      <c r="M1265" s="28" t="s">
        <v>747</v>
      </c>
      <c r="N1265" s="95" t="s">
        <v>14394</v>
      </c>
      <c r="O1265" s="95" t="s">
        <v>9972</v>
      </c>
      <c r="P1265" s="95"/>
      <c r="Q1265" s="95"/>
      <c r="R1265" s="95"/>
      <c r="S1265" s="95">
        <f t="shared" si="132"/>
        <v>1</v>
      </c>
      <c r="T1265" s="95"/>
      <c r="U1265" s="95" t="str">
        <f t="shared" si="133"/>
        <v>PMGD</v>
      </c>
      <c r="V1265" s="95"/>
      <c r="W1265" s="95"/>
      <c r="X1265" s="95"/>
      <c r="Y1265" s="95"/>
      <c r="Z1265" s="95"/>
      <c r="AA1265" s="95" t="str">
        <f t="shared" si="134"/>
        <v>CGE</v>
      </c>
    </row>
    <row r="1266" spans="1:27" x14ac:dyDescent="0.2">
      <c r="A1266" s="19">
        <f t="shared" si="130"/>
        <v>1</v>
      </c>
      <c r="B1266" s="95">
        <f t="shared" si="131"/>
        <v>1262</v>
      </c>
      <c r="C1266" s="95" t="s">
        <v>11015</v>
      </c>
      <c r="D1266" s="28" t="s">
        <v>8970</v>
      </c>
      <c r="E1266" s="95" t="s">
        <v>1870</v>
      </c>
      <c r="F1266" s="182">
        <v>1</v>
      </c>
      <c r="G1266" s="95" t="s">
        <v>210</v>
      </c>
      <c r="H1266" s="199">
        <f>VLOOKUP(G1266,BARRAS!$C$5:$E$553,2,0)</f>
        <v>2139996180132</v>
      </c>
      <c r="I1266" s="95">
        <v>0</v>
      </c>
      <c r="J1266" s="204">
        <v>1</v>
      </c>
      <c r="K1266" s="95">
        <v>0</v>
      </c>
      <c r="L1266" s="95" t="s">
        <v>489</v>
      </c>
      <c r="M1266" s="95" t="s">
        <v>489</v>
      </c>
      <c r="N1266" s="95" t="s">
        <v>9178</v>
      </c>
      <c r="O1266" s="95"/>
      <c r="P1266" s="95" t="s">
        <v>9972</v>
      </c>
      <c r="Q1266" s="95" t="s">
        <v>489</v>
      </c>
      <c r="R1266" s="95">
        <f>IF(L1266="R",VLOOKUP(G1266,BARRAS!$C$5:$E$233,3,0),IF(L1266="L",VLOOKUP(G1266,BARRAS!$C$5:$E$233,3,0),""))</f>
        <v>0</v>
      </c>
      <c r="S1266" s="95">
        <f t="shared" si="132"/>
        <v>0</v>
      </c>
      <c r="T1266" s="95"/>
      <c r="U1266" s="95" t="str">
        <f t="shared" si="133"/>
        <v/>
      </c>
      <c r="V1266" s="95">
        <v>0</v>
      </c>
      <c r="W1266" s="95"/>
      <c r="X1266" s="95">
        <v>0</v>
      </c>
      <c r="Y1266" s="95">
        <v>0</v>
      </c>
      <c r="Z1266" s="95"/>
      <c r="AA1266" s="95" t="str">
        <f t="shared" si="134"/>
        <v>CGE</v>
      </c>
    </row>
    <row r="1267" spans="1:27" x14ac:dyDescent="0.2">
      <c r="A1267" s="19">
        <f t="shared" si="130"/>
        <v>1</v>
      </c>
      <c r="B1267" s="95">
        <f t="shared" si="131"/>
        <v>1263</v>
      </c>
      <c r="C1267" s="95" t="s">
        <v>11016</v>
      </c>
      <c r="D1267" s="28" t="s">
        <v>8971</v>
      </c>
      <c r="E1267" s="95" t="s">
        <v>1870</v>
      </c>
      <c r="F1267" s="182">
        <v>1</v>
      </c>
      <c r="G1267" s="95" t="s">
        <v>210</v>
      </c>
      <c r="H1267" s="199">
        <f>VLOOKUP(G1267,BARRAS!$C$5:$E$553,2,0)</f>
        <v>2139996180132</v>
      </c>
      <c r="I1267" s="95">
        <v>0</v>
      </c>
      <c r="J1267" s="204">
        <v>1</v>
      </c>
      <c r="K1267" s="95">
        <v>0</v>
      </c>
      <c r="L1267" s="95" t="s">
        <v>489</v>
      </c>
      <c r="M1267" s="95" t="s">
        <v>489</v>
      </c>
      <c r="N1267" s="95" t="s">
        <v>9178</v>
      </c>
      <c r="O1267" s="95"/>
      <c r="P1267" s="95" t="s">
        <v>9972</v>
      </c>
      <c r="Q1267" s="95" t="s">
        <v>489</v>
      </c>
      <c r="R1267" s="95">
        <f>IF(L1267="R",VLOOKUP(G1267,BARRAS!$C$5:$E$233,3,0),IF(L1267="L",VLOOKUP(G1267,BARRAS!$C$5:$E$233,3,0),""))</f>
        <v>0</v>
      </c>
      <c r="S1267" s="95">
        <f t="shared" si="132"/>
        <v>0</v>
      </c>
      <c r="T1267" s="95"/>
      <c r="U1267" s="95" t="str">
        <f t="shared" si="133"/>
        <v/>
      </c>
      <c r="V1267" s="95">
        <v>0</v>
      </c>
      <c r="W1267" s="95"/>
      <c r="X1267" s="95">
        <v>0</v>
      </c>
      <c r="Y1267" s="95">
        <v>0</v>
      </c>
      <c r="Z1267" s="95"/>
      <c r="AA1267" s="95" t="str">
        <f t="shared" si="134"/>
        <v>CGE</v>
      </c>
    </row>
    <row r="1268" spans="1:27" x14ac:dyDescent="0.2">
      <c r="A1268" s="19">
        <f t="shared" si="130"/>
        <v>1</v>
      </c>
      <c r="B1268" s="95">
        <f t="shared" si="131"/>
        <v>1264</v>
      </c>
      <c r="C1268" s="95" t="s">
        <v>11017</v>
      </c>
      <c r="D1268" s="28" t="s">
        <v>8972</v>
      </c>
      <c r="E1268" s="95" t="s">
        <v>1870</v>
      </c>
      <c r="F1268" s="182">
        <v>1</v>
      </c>
      <c r="G1268" s="95" t="s">
        <v>210</v>
      </c>
      <c r="H1268" s="199">
        <f>VLOOKUP(G1268,BARRAS!$C$5:$E$553,2,0)</f>
        <v>2139996180132</v>
      </c>
      <c r="I1268" s="95">
        <v>0</v>
      </c>
      <c r="J1268" s="204">
        <v>1</v>
      </c>
      <c r="K1268" s="95">
        <v>0</v>
      </c>
      <c r="L1268" s="95" t="s">
        <v>489</v>
      </c>
      <c r="M1268" s="95" t="s">
        <v>489</v>
      </c>
      <c r="N1268" s="95" t="s">
        <v>9178</v>
      </c>
      <c r="O1268" s="95"/>
      <c r="P1268" s="95" t="s">
        <v>9972</v>
      </c>
      <c r="Q1268" s="95" t="s">
        <v>489</v>
      </c>
      <c r="R1268" s="95">
        <f>IF(L1268="R",VLOOKUP(G1268,BARRAS!$C$5:$E$233,3,0),IF(L1268="L",VLOOKUP(G1268,BARRAS!$C$5:$E$233,3,0),""))</f>
        <v>0</v>
      </c>
      <c r="S1268" s="95">
        <f t="shared" si="132"/>
        <v>0</v>
      </c>
      <c r="T1268" s="95"/>
      <c r="U1268" s="95" t="str">
        <f t="shared" si="133"/>
        <v/>
      </c>
      <c r="V1268" s="95">
        <v>0</v>
      </c>
      <c r="W1268" s="95"/>
      <c r="X1268" s="95">
        <v>0</v>
      </c>
      <c r="Y1268" s="95">
        <v>0</v>
      </c>
      <c r="Z1268" s="95"/>
      <c r="AA1268" s="95" t="str">
        <f t="shared" si="134"/>
        <v>CGE</v>
      </c>
    </row>
    <row r="1269" spans="1:27" x14ac:dyDescent="0.2">
      <c r="A1269" s="19">
        <f t="shared" si="130"/>
        <v>1</v>
      </c>
      <c r="B1269" s="95">
        <f t="shared" si="131"/>
        <v>1265</v>
      </c>
      <c r="C1269" s="194" t="s">
        <v>11779</v>
      </c>
      <c r="D1269" s="213" t="s">
        <v>1304</v>
      </c>
      <c r="E1269" s="194" t="s">
        <v>1616</v>
      </c>
      <c r="F1269" s="182">
        <v>1</v>
      </c>
      <c r="G1269" s="95" t="s">
        <v>210</v>
      </c>
      <c r="H1269" s="199">
        <f>VLOOKUP(G1269,BARRAS!$C$5:$E$553,2,0)</f>
        <v>2139996180132</v>
      </c>
      <c r="I1269" s="95">
        <v>0</v>
      </c>
      <c r="J1269" s="204">
        <v>0</v>
      </c>
      <c r="K1269" s="95">
        <v>0</v>
      </c>
      <c r="L1269" s="95" t="s">
        <v>492</v>
      </c>
      <c r="M1269" s="95" t="s">
        <v>492</v>
      </c>
      <c r="N1269" s="95" t="s">
        <v>12352</v>
      </c>
      <c r="O1269" s="95"/>
      <c r="P1269" s="95"/>
      <c r="Q1269" s="95"/>
      <c r="R1269" s="95" t="str">
        <f>IF(L1269="R",VLOOKUP(G1269,BARRAS!$C$5:$E$233,3,0),IF(L1269="L",VLOOKUP(G1269,BARRAS!$C$5:$E$233,3,0),""))</f>
        <v/>
      </c>
      <c r="S1269" s="95">
        <f t="shared" si="132"/>
        <v>0</v>
      </c>
      <c r="T1269" s="95"/>
      <c r="U1269" s="95" t="str">
        <f t="shared" si="133"/>
        <v/>
      </c>
      <c r="V1269" s="95"/>
      <c r="W1269" s="95"/>
      <c r="X1269" s="95"/>
      <c r="Y1269" s="95"/>
      <c r="Z1269" s="95"/>
      <c r="AA1269" s="95">
        <f t="shared" si="134"/>
        <v>0</v>
      </c>
    </row>
    <row r="1270" spans="1:27" x14ac:dyDescent="0.2">
      <c r="A1270" s="19">
        <f t="shared" si="130"/>
        <v>1</v>
      </c>
      <c r="B1270" s="95">
        <f t="shared" si="131"/>
        <v>1266</v>
      </c>
      <c r="C1270" s="95" t="s">
        <v>7732</v>
      </c>
      <c r="D1270" s="28" t="s">
        <v>10013</v>
      </c>
      <c r="E1270" s="95" t="s">
        <v>3208</v>
      </c>
      <c r="F1270" s="182">
        <v>1</v>
      </c>
      <c r="G1270" s="95" t="s">
        <v>1659</v>
      </c>
      <c r="H1270" s="199">
        <f>VLOOKUP(G1270,BARRAS!$C$5:$E$553,2,0)</f>
        <v>2079996130132</v>
      </c>
      <c r="I1270" s="95">
        <v>0</v>
      </c>
      <c r="J1270" s="204">
        <v>1</v>
      </c>
      <c r="K1270" s="95">
        <v>0</v>
      </c>
      <c r="L1270" s="95" t="s">
        <v>489</v>
      </c>
      <c r="M1270" s="95" t="s">
        <v>489</v>
      </c>
      <c r="N1270" s="95" t="s">
        <v>9178</v>
      </c>
      <c r="O1270" s="95"/>
      <c r="P1270" s="95" t="s">
        <v>9972</v>
      </c>
      <c r="Q1270" s="95" t="s">
        <v>489</v>
      </c>
      <c r="R1270" s="95">
        <f>IF(L1270="R",VLOOKUP(G1270,BARRAS!$C$5:$E$233,3,0),IF(L1270="L",VLOOKUP(G1270,BARRAS!$C$5:$E$233,3,0),""))</f>
        <v>0</v>
      </c>
      <c r="S1270" s="95">
        <f t="shared" si="132"/>
        <v>0</v>
      </c>
      <c r="T1270" s="95"/>
      <c r="U1270" s="95" t="str">
        <f t="shared" si="133"/>
        <v/>
      </c>
      <c r="V1270" s="95"/>
      <c r="W1270" s="95"/>
      <c r="X1270" s="95">
        <v>0</v>
      </c>
      <c r="Y1270" s="95"/>
      <c r="Z1270" s="95"/>
      <c r="AA1270" s="95" t="str">
        <f t="shared" si="134"/>
        <v>CGE</v>
      </c>
    </row>
    <row r="1271" spans="1:27" x14ac:dyDescent="0.2">
      <c r="A1271" s="19">
        <f t="shared" si="130"/>
        <v>1</v>
      </c>
      <c r="B1271" s="95">
        <f t="shared" si="131"/>
        <v>1267</v>
      </c>
      <c r="C1271" s="95" t="s">
        <v>7733</v>
      </c>
      <c r="D1271" s="28" t="s">
        <v>10014</v>
      </c>
      <c r="E1271" s="95" t="s">
        <v>3208</v>
      </c>
      <c r="F1271" s="182">
        <v>1</v>
      </c>
      <c r="G1271" s="95" t="s">
        <v>1659</v>
      </c>
      <c r="H1271" s="199">
        <f>VLOOKUP(G1271,BARRAS!$C$5:$E$553,2,0)</f>
        <v>2079996130132</v>
      </c>
      <c r="I1271" s="95">
        <v>0</v>
      </c>
      <c r="J1271" s="204">
        <v>1</v>
      </c>
      <c r="K1271" s="95">
        <v>0</v>
      </c>
      <c r="L1271" s="95" t="s">
        <v>489</v>
      </c>
      <c r="M1271" s="95" t="s">
        <v>489</v>
      </c>
      <c r="N1271" s="95" t="s">
        <v>9178</v>
      </c>
      <c r="O1271" s="95"/>
      <c r="P1271" s="95" t="s">
        <v>9972</v>
      </c>
      <c r="Q1271" s="95" t="s">
        <v>489</v>
      </c>
      <c r="R1271" s="95">
        <f>IF(L1271="R",VLOOKUP(G1271,BARRAS!$C$5:$E$233,3,0),IF(L1271="L",VLOOKUP(G1271,BARRAS!$C$5:$E$233,3,0),""))</f>
        <v>0</v>
      </c>
      <c r="S1271" s="95">
        <f t="shared" si="132"/>
        <v>0</v>
      </c>
      <c r="T1271" s="95"/>
      <c r="U1271" s="95" t="str">
        <f t="shared" si="133"/>
        <v/>
      </c>
      <c r="V1271" s="95"/>
      <c r="W1271" s="95"/>
      <c r="X1271" s="95">
        <v>0</v>
      </c>
      <c r="Y1271" s="95"/>
      <c r="Z1271" s="95"/>
      <c r="AA1271" s="95" t="str">
        <f t="shared" si="134"/>
        <v>CGE</v>
      </c>
    </row>
    <row r="1272" spans="1:27" x14ac:dyDescent="0.2">
      <c r="A1272" s="19">
        <f t="shared" si="130"/>
        <v>1</v>
      </c>
      <c r="B1272" s="95">
        <f t="shared" si="131"/>
        <v>1268</v>
      </c>
      <c r="C1272" s="95" t="s">
        <v>7734</v>
      </c>
      <c r="D1272" s="28" t="s">
        <v>10015</v>
      </c>
      <c r="E1272" s="95" t="s">
        <v>3208</v>
      </c>
      <c r="F1272" s="182">
        <v>1</v>
      </c>
      <c r="G1272" s="95" t="s">
        <v>1659</v>
      </c>
      <c r="H1272" s="199">
        <f>VLOOKUP(G1272,BARRAS!$C$5:$E$553,2,0)</f>
        <v>2079996130132</v>
      </c>
      <c r="I1272" s="95">
        <v>0</v>
      </c>
      <c r="J1272" s="204">
        <v>1</v>
      </c>
      <c r="K1272" s="95">
        <v>0</v>
      </c>
      <c r="L1272" s="95" t="s">
        <v>489</v>
      </c>
      <c r="M1272" s="95" t="s">
        <v>489</v>
      </c>
      <c r="N1272" s="95" t="s">
        <v>9178</v>
      </c>
      <c r="O1272" s="95"/>
      <c r="P1272" s="95" t="s">
        <v>9972</v>
      </c>
      <c r="Q1272" s="95" t="s">
        <v>489</v>
      </c>
      <c r="R1272" s="95">
        <f>IF(L1272="R",VLOOKUP(G1272,BARRAS!$C$5:$E$233,3,0),IF(L1272="L",VLOOKUP(G1272,BARRAS!$C$5:$E$233,3,0),""))</f>
        <v>0</v>
      </c>
      <c r="S1272" s="95">
        <f t="shared" si="132"/>
        <v>0</v>
      </c>
      <c r="T1272" s="95"/>
      <c r="U1272" s="95" t="str">
        <f t="shared" si="133"/>
        <v/>
      </c>
      <c r="V1272" s="95"/>
      <c r="W1272" s="95"/>
      <c r="X1272" s="95">
        <v>0</v>
      </c>
      <c r="Y1272" s="95"/>
      <c r="Z1272" s="95"/>
      <c r="AA1272" s="95" t="str">
        <f t="shared" si="134"/>
        <v>CGE</v>
      </c>
    </row>
    <row r="1273" spans="1:27" x14ac:dyDescent="0.2">
      <c r="A1273" s="19">
        <f t="shared" si="130"/>
        <v>1</v>
      </c>
      <c r="B1273" s="95">
        <f t="shared" si="131"/>
        <v>1269</v>
      </c>
      <c r="C1273" s="95" t="s">
        <v>13790</v>
      </c>
      <c r="D1273" s="28" t="s">
        <v>13792</v>
      </c>
      <c r="E1273" s="95" t="s">
        <v>13793</v>
      </c>
      <c r="F1273" s="182">
        <v>1</v>
      </c>
      <c r="G1273" s="95" t="s">
        <v>1659</v>
      </c>
      <c r="H1273" s="199">
        <f>VLOOKUP(G1273,BARRAS!$C$5:$E$553,2,0)</f>
        <v>2079996130132</v>
      </c>
      <c r="I1273" s="95">
        <v>0</v>
      </c>
      <c r="J1273" s="204">
        <v>0</v>
      </c>
      <c r="K1273" s="95">
        <v>0</v>
      </c>
      <c r="L1273" s="95" t="s">
        <v>747</v>
      </c>
      <c r="M1273" s="95" t="s">
        <v>747</v>
      </c>
      <c r="N1273" s="95" t="s">
        <v>13792</v>
      </c>
      <c r="O1273" s="95" t="s">
        <v>9972</v>
      </c>
      <c r="P1273" s="95"/>
      <c r="Q1273" s="95"/>
      <c r="R1273" s="95"/>
      <c r="S1273" s="95">
        <f t="shared" si="132"/>
        <v>1</v>
      </c>
      <c r="T1273" s="95"/>
      <c r="U1273" s="95" t="str">
        <f t="shared" si="133"/>
        <v>PMGD</v>
      </c>
      <c r="V1273" s="95"/>
      <c r="W1273" s="95"/>
      <c r="X1273" s="95"/>
      <c r="Y1273" s="95"/>
      <c r="Z1273" s="95"/>
      <c r="AA1273" s="95" t="str">
        <f t="shared" si="134"/>
        <v>CGE</v>
      </c>
    </row>
    <row r="1274" spans="1:27" x14ac:dyDescent="0.2">
      <c r="A1274" s="19">
        <f t="shared" si="130"/>
        <v>1</v>
      </c>
      <c r="B1274" s="95">
        <f t="shared" si="131"/>
        <v>1270</v>
      </c>
      <c r="C1274" s="28" t="s">
        <v>13791</v>
      </c>
      <c r="D1274" s="28" t="s">
        <v>13792</v>
      </c>
      <c r="E1274" s="95" t="s">
        <v>13794</v>
      </c>
      <c r="F1274" s="182">
        <v>1</v>
      </c>
      <c r="G1274" s="95" t="s">
        <v>1659</v>
      </c>
      <c r="H1274" s="199">
        <f>VLOOKUP(G1274,BARRAS!$C$5:$E$553,2,0)</f>
        <v>2079996130132</v>
      </c>
      <c r="I1274" s="95">
        <v>0</v>
      </c>
      <c r="J1274" s="204">
        <v>0</v>
      </c>
      <c r="K1274" s="95">
        <v>0</v>
      </c>
      <c r="L1274" s="95" t="s">
        <v>747</v>
      </c>
      <c r="M1274" s="95" t="s">
        <v>747</v>
      </c>
      <c r="N1274" s="95" t="s">
        <v>13792</v>
      </c>
      <c r="O1274" s="95" t="s">
        <v>9972</v>
      </c>
      <c r="P1274" s="95"/>
      <c r="Q1274" s="95"/>
      <c r="R1274" s="95"/>
      <c r="S1274" s="95">
        <f t="shared" si="132"/>
        <v>1</v>
      </c>
      <c r="T1274" s="95" t="s">
        <v>13794</v>
      </c>
      <c r="U1274" s="95" t="str">
        <f t="shared" si="133"/>
        <v>PMGD</v>
      </c>
      <c r="V1274" s="95"/>
      <c r="W1274" s="95"/>
      <c r="X1274" s="95"/>
      <c r="Y1274" s="95"/>
      <c r="Z1274" s="95"/>
      <c r="AA1274" s="95" t="str">
        <f t="shared" si="134"/>
        <v>CGE</v>
      </c>
    </row>
    <row r="1275" spans="1:27" x14ac:dyDescent="0.2">
      <c r="A1275" s="19">
        <f t="shared" si="130"/>
        <v>1</v>
      </c>
      <c r="B1275" s="95">
        <f t="shared" si="131"/>
        <v>1271</v>
      </c>
      <c r="C1275" s="194" t="s">
        <v>11944</v>
      </c>
      <c r="D1275" s="213" t="s">
        <v>1304</v>
      </c>
      <c r="E1275" s="194" t="s">
        <v>1664</v>
      </c>
      <c r="F1275" s="182">
        <v>1</v>
      </c>
      <c r="G1275" s="95" t="s">
        <v>1659</v>
      </c>
      <c r="H1275" s="199">
        <f>VLOOKUP(G1275,BARRAS!$C$5:$E$553,2,0)</f>
        <v>2079996130132</v>
      </c>
      <c r="I1275" s="95">
        <v>0</v>
      </c>
      <c r="J1275" s="204">
        <v>0</v>
      </c>
      <c r="K1275" s="95">
        <v>0</v>
      </c>
      <c r="L1275" s="95" t="s">
        <v>492</v>
      </c>
      <c r="M1275" s="95" t="s">
        <v>492</v>
      </c>
      <c r="N1275" s="95" t="s">
        <v>12352</v>
      </c>
      <c r="O1275" s="95"/>
      <c r="P1275" s="95"/>
      <c r="Q1275" s="95"/>
      <c r="R1275" s="95" t="str">
        <f>IF(L1275="R",VLOOKUP(G1275,BARRAS!$C$5:$E$233,3,0),IF(L1275="L",VLOOKUP(G1275,BARRAS!$C$5:$E$233,3,0),""))</f>
        <v/>
      </c>
      <c r="S1275" s="95">
        <f t="shared" si="132"/>
        <v>0</v>
      </c>
      <c r="T1275" s="95"/>
      <c r="U1275" s="95" t="str">
        <f t="shared" si="133"/>
        <v/>
      </c>
      <c r="V1275" s="95"/>
      <c r="W1275" s="95"/>
      <c r="X1275" s="95"/>
      <c r="Y1275" s="95"/>
      <c r="Z1275" s="95"/>
      <c r="AA1275" s="95">
        <f t="shared" si="134"/>
        <v>0</v>
      </c>
    </row>
    <row r="1276" spans="1:27" x14ac:dyDescent="0.2">
      <c r="A1276" s="19">
        <f t="shared" si="130"/>
        <v>1</v>
      </c>
      <c r="B1276" s="95">
        <f t="shared" si="131"/>
        <v>1272</v>
      </c>
      <c r="C1276" s="95" t="s">
        <v>8824</v>
      </c>
      <c r="D1276" s="28" t="s">
        <v>10057</v>
      </c>
      <c r="E1276" s="95" t="s">
        <v>10059</v>
      </c>
      <c r="F1276" s="182">
        <v>1</v>
      </c>
      <c r="G1276" s="95" t="s">
        <v>1835</v>
      </c>
      <c r="H1276" s="199">
        <f>VLOOKUP(G1276,BARRAS!$C$5:$E$553,2,0)</f>
        <v>2089996030132</v>
      </c>
      <c r="I1276" s="95">
        <v>0</v>
      </c>
      <c r="J1276" s="204">
        <v>0</v>
      </c>
      <c r="K1276" s="95">
        <v>0</v>
      </c>
      <c r="L1276" s="95" t="s">
        <v>747</v>
      </c>
      <c r="M1276" s="95" t="s">
        <v>747</v>
      </c>
      <c r="N1276" s="95" t="s">
        <v>10057</v>
      </c>
      <c r="O1276" s="95" t="s">
        <v>9972</v>
      </c>
      <c r="P1276" s="95"/>
      <c r="Q1276" s="95" t="s">
        <v>509</v>
      </c>
      <c r="R1276" s="95" t="str">
        <f>IF(L1276="R",VLOOKUP(G1276,BARRAS!$C$5:$E$233,3,0),IF(L1276="L",VLOOKUP(G1276,BARRAS!$C$5:$E$233,3,0),""))</f>
        <v/>
      </c>
      <c r="S1276" s="95">
        <f t="shared" si="132"/>
        <v>1</v>
      </c>
      <c r="T1276" s="95"/>
      <c r="U1276" s="95" t="str">
        <f t="shared" si="133"/>
        <v>PMGD</v>
      </c>
      <c r="V1276" s="95"/>
      <c r="W1276" s="95"/>
      <c r="X1276" s="95">
        <v>0</v>
      </c>
      <c r="Y1276" s="95"/>
      <c r="Z1276" s="95"/>
      <c r="AA1276" s="95" t="str">
        <f t="shared" si="134"/>
        <v>CGE</v>
      </c>
    </row>
    <row r="1277" spans="1:27" x14ac:dyDescent="0.2">
      <c r="A1277" s="19">
        <f t="shared" si="130"/>
        <v>1</v>
      </c>
      <c r="B1277" s="95">
        <f t="shared" si="131"/>
        <v>1273</v>
      </c>
      <c r="C1277" s="95" t="s">
        <v>8823</v>
      </c>
      <c r="D1277" s="28" t="s">
        <v>10057</v>
      </c>
      <c r="E1277" s="95" t="s">
        <v>10058</v>
      </c>
      <c r="F1277" s="182">
        <v>1</v>
      </c>
      <c r="G1277" s="95" t="s">
        <v>1835</v>
      </c>
      <c r="H1277" s="199">
        <f>VLOOKUP(G1277,BARRAS!$C$5:$E$553,2,0)</f>
        <v>2089996030132</v>
      </c>
      <c r="I1277" s="95">
        <v>0</v>
      </c>
      <c r="J1277" s="204">
        <v>0</v>
      </c>
      <c r="K1277" s="95">
        <v>0</v>
      </c>
      <c r="L1277" s="95" t="s">
        <v>747</v>
      </c>
      <c r="M1277" s="95" t="s">
        <v>747</v>
      </c>
      <c r="N1277" s="95" t="s">
        <v>10057</v>
      </c>
      <c r="O1277" s="95" t="s">
        <v>9972</v>
      </c>
      <c r="P1277" s="95"/>
      <c r="Q1277" s="95" t="s">
        <v>509</v>
      </c>
      <c r="R1277" s="95" t="str">
        <f>IF(L1277="R",VLOOKUP(G1277,BARRAS!$C$5:$E$233,3,0),IF(L1277="L",VLOOKUP(G1277,BARRAS!$C$5:$E$233,3,0),""))</f>
        <v/>
      </c>
      <c r="S1277" s="95">
        <f t="shared" si="132"/>
        <v>1</v>
      </c>
      <c r="T1277" s="95" t="s">
        <v>10058</v>
      </c>
      <c r="U1277" s="95" t="str">
        <f t="shared" si="133"/>
        <v>PMGD</v>
      </c>
      <c r="V1277" s="95"/>
      <c r="W1277" s="95"/>
      <c r="X1277" s="95">
        <v>0</v>
      </c>
      <c r="Y1277" s="95"/>
      <c r="Z1277" s="95"/>
      <c r="AA1277" s="95" t="str">
        <f t="shared" si="134"/>
        <v>CGE</v>
      </c>
    </row>
    <row r="1278" spans="1:27" x14ac:dyDescent="0.2">
      <c r="A1278" s="19">
        <f t="shared" si="130"/>
        <v>1</v>
      </c>
      <c r="B1278" s="95">
        <f t="shared" si="131"/>
        <v>1274</v>
      </c>
      <c r="C1278" s="95" t="s">
        <v>8826</v>
      </c>
      <c r="D1278" s="28" t="s">
        <v>10057</v>
      </c>
      <c r="E1278" s="95" t="s">
        <v>10061</v>
      </c>
      <c r="F1278" s="182">
        <v>1</v>
      </c>
      <c r="G1278" s="95" t="s">
        <v>1835</v>
      </c>
      <c r="H1278" s="199">
        <f>VLOOKUP(G1278,BARRAS!$C$5:$E$553,2,0)</f>
        <v>2089996030132</v>
      </c>
      <c r="I1278" s="95">
        <v>0</v>
      </c>
      <c r="J1278" s="204">
        <v>0</v>
      </c>
      <c r="K1278" s="95">
        <v>0</v>
      </c>
      <c r="L1278" s="95" t="s">
        <v>747</v>
      </c>
      <c r="M1278" s="95" t="s">
        <v>747</v>
      </c>
      <c r="N1278" s="95" t="s">
        <v>10057</v>
      </c>
      <c r="O1278" s="95" t="s">
        <v>9972</v>
      </c>
      <c r="P1278" s="95"/>
      <c r="Q1278" s="95" t="s">
        <v>509</v>
      </c>
      <c r="R1278" s="95" t="str">
        <f>IF(L1278="R",VLOOKUP(G1278,BARRAS!$C$5:$E$233,3,0),IF(L1278="L",VLOOKUP(G1278,BARRAS!$C$5:$E$233,3,0),""))</f>
        <v/>
      </c>
      <c r="S1278" s="95">
        <f t="shared" si="132"/>
        <v>1</v>
      </c>
      <c r="T1278" s="95"/>
      <c r="U1278" s="95" t="str">
        <f t="shared" si="133"/>
        <v>PMGD</v>
      </c>
      <c r="V1278" s="95"/>
      <c r="W1278" s="95">
        <v>1</v>
      </c>
      <c r="X1278" s="95">
        <v>0</v>
      </c>
      <c r="Y1278" s="95"/>
      <c r="Z1278" s="95"/>
      <c r="AA1278" s="95" t="str">
        <f t="shared" si="134"/>
        <v>CGE</v>
      </c>
    </row>
    <row r="1279" spans="1:27" x14ac:dyDescent="0.2">
      <c r="A1279" s="19">
        <f t="shared" si="130"/>
        <v>1</v>
      </c>
      <c r="B1279" s="95">
        <f t="shared" si="131"/>
        <v>1275</v>
      </c>
      <c r="C1279" s="95" t="s">
        <v>8825</v>
      </c>
      <c r="D1279" s="28" t="s">
        <v>10057</v>
      </c>
      <c r="E1279" s="95" t="s">
        <v>10060</v>
      </c>
      <c r="F1279" s="182">
        <v>1</v>
      </c>
      <c r="G1279" s="95" t="s">
        <v>1835</v>
      </c>
      <c r="H1279" s="199">
        <f>VLOOKUP(G1279,BARRAS!$C$5:$E$553,2,0)</f>
        <v>2089996030132</v>
      </c>
      <c r="I1279" s="95">
        <v>0</v>
      </c>
      <c r="J1279" s="223">
        <v>0</v>
      </c>
      <c r="K1279" s="95">
        <v>0</v>
      </c>
      <c r="L1279" s="95" t="s">
        <v>747</v>
      </c>
      <c r="M1279" s="95" t="s">
        <v>747</v>
      </c>
      <c r="N1279" s="95" t="s">
        <v>10057</v>
      </c>
      <c r="O1279" s="95" t="s">
        <v>9972</v>
      </c>
      <c r="P1279" s="95"/>
      <c r="Q1279" s="95" t="s">
        <v>509</v>
      </c>
      <c r="R1279" s="95" t="str">
        <f>IF(L1279="R",VLOOKUP(G1279,BARRAS!$C$5:$E$233,3,0),IF(L1279="L",VLOOKUP(G1279,BARRAS!$C$5:$E$233,3,0),""))</f>
        <v/>
      </c>
      <c r="S1279" s="95">
        <f t="shared" si="132"/>
        <v>1</v>
      </c>
      <c r="T1279" s="95" t="s">
        <v>10060</v>
      </c>
      <c r="U1279" s="95" t="str">
        <f t="shared" si="133"/>
        <v>PMGD</v>
      </c>
      <c r="V1279" s="95"/>
      <c r="W1279" s="95"/>
      <c r="X1279" s="95">
        <v>0</v>
      </c>
      <c r="Y1279" s="95"/>
      <c r="Z1279" s="95"/>
      <c r="AA1279" s="95" t="str">
        <f t="shared" si="134"/>
        <v>CGE</v>
      </c>
    </row>
    <row r="1280" spans="1:27" x14ac:dyDescent="0.2">
      <c r="A1280" s="19">
        <f t="shared" si="130"/>
        <v>1</v>
      </c>
      <c r="B1280" s="95">
        <f t="shared" si="131"/>
        <v>1276</v>
      </c>
      <c r="C1280" s="95" t="s">
        <v>7789</v>
      </c>
      <c r="D1280" s="28" t="s">
        <v>10013</v>
      </c>
      <c r="E1280" s="95" t="s">
        <v>3208</v>
      </c>
      <c r="F1280" s="182">
        <v>1</v>
      </c>
      <c r="G1280" s="95" t="s">
        <v>1835</v>
      </c>
      <c r="H1280" s="199">
        <f>VLOOKUP(G1280,BARRAS!$C$5:$E$553,2,0)</f>
        <v>2089996030132</v>
      </c>
      <c r="I1280" s="95">
        <v>0</v>
      </c>
      <c r="J1280" s="223">
        <v>1</v>
      </c>
      <c r="K1280" s="95">
        <v>0</v>
      </c>
      <c r="L1280" s="95" t="s">
        <v>489</v>
      </c>
      <c r="M1280" s="95" t="s">
        <v>489</v>
      </c>
      <c r="N1280" s="95" t="s">
        <v>9178</v>
      </c>
      <c r="O1280" s="95"/>
      <c r="P1280" s="95" t="s">
        <v>9972</v>
      </c>
      <c r="Q1280" s="95" t="s">
        <v>489</v>
      </c>
      <c r="R1280" s="95">
        <f>IF(L1280="R",VLOOKUP(G1280,BARRAS!$C$5:$E$233,3,0),IF(L1280="L",VLOOKUP(G1280,BARRAS!$C$5:$E$233,3,0),""))</f>
        <v>0</v>
      </c>
      <c r="S1280" s="95">
        <f t="shared" si="132"/>
        <v>0</v>
      </c>
      <c r="T1280" s="95"/>
      <c r="U1280" s="95" t="str">
        <f t="shared" si="133"/>
        <v/>
      </c>
      <c r="V1280" s="95"/>
      <c r="W1280" s="95"/>
      <c r="X1280" s="95">
        <v>0</v>
      </c>
      <c r="Y1280" s="95"/>
      <c r="Z1280" s="95"/>
      <c r="AA1280" s="95" t="str">
        <f t="shared" si="134"/>
        <v>CGE</v>
      </c>
    </row>
    <row r="1281" spans="1:27" x14ac:dyDescent="0.2">
      <c r="A1281" s="19">
        <f t="shared" si="130"/>
        <v>1</v>
      </c>
      <c r="B1281" s="95">
        <f t="shared" si="131"/>
        <v>1277</v>
      </c>
      <c r="C1281" s="95" t="s">
        <v>7790</v>
      </c>
      <c r="D1281" s="28" t="s">
        <v>10014</v>
      </c>
      <c r="E1281" s="95" t="s">
        <v>3208</v>
      </c>
      <c r="F1281" s="182">
        <v>1</v>
      </c>
      <c r="G1281" s="95" t="s">
        <v>1835</v>
      </c>
      <c r="H1281" s="199">
        <f>VLOOKUP(G1281,BARRAS!$C$5:$E$553,2,0)</f>
        <v>2089996030132</v>
      </c>
      <c r="I1281" s="95">
        <v>0</v>
      </c>
      <c r="J1281" s="223">
        <v>1</v>
      </c>
      <c r="K1281" s="95">
        <v>0</v>
      </c>
      <c r="L1281" s="95" t="s">
        <v>489</v>
      </c>
      <c r="M1281" s="95" t="s">
        <v>489</v>
      </c>
      <c r="N1281" s="95" t="s">
        <v>9178</v>
      </c>
      <c r="O1281" s="95"/>
      <c r="P1281" s="95" t="s">
        <v>9972</v>
      </c>
      <c r="Q1281" s="95" t="s">
        <v>489</v>
      </c>
      <c r="R1281" s="95">
        <f>IF(L1281="R",VLOOKUP(G1281,BARRAS!$C$5:$E$233,3,0),IF(L1281="L",VLOOKUP(G1281,BARRAS!$C$5:$E$233,3,0),""))</f>
        <v>0</v>
      </c>
      <c r="S1281" s="95">
        <f t="shared" si="132"/>
        <v>0</v>
      </c>
      <c r="T1281" s="95"/>
      <c r="U1281" s="95" t="str">
        <f t="shared" si="133"/>
        <v/>
      </c>
      <c r="V1281" s="95"/>
      <c r="W1281" s="95"/>
      <c r="X1281" s="95">
        <v>0</v>
      </c>
      <c r="Y1281" s="95"/>
      <c r="Z1281" s="95"/>
      <c r="AA1281" s="95" t="str">
        <f t="shared" si="134"/>
        <v>CGE</v>
      </c>
    </row>
    <row r="1282" spans="1:27" x14ac:dyDescent="0.2">
      <c r="A1282" s="19">
        <f t="shared" si="130"/>
        <v>1</v>
      </c>
      <c r="B1282" s="95">
        <f t="shared" si="131"/>
        <v>1278</v>
      </c>
      <c r="C1282" s="95" t="s">
        <v>7791</v>
      </c>
      <c r="D1282" s="28" t="s">
        <v>10015</v>
      </c>
      <c r="E1282" s="95" t="s">
        <v>3208</v>
      </c>
      <c r="F1282" s="182">
        <v>1</v>
      </c>
      <c r="G1282" s="95" t="s">
        <v>1835</v>
      </c>
      <c r="H1282" s="199">
        <f>VLOOKUP(G1282,BARRAS!$C$5:$E$553,2,0)</f>
        <v>2089996030132</v>
      </c>
      <c r="I1282" s="95">
        <v>0</v>
      </c>
      <c r="J1282" s="223">
        <v>1</v>
      </c>
      <c r="K1282" s="95">
        <v>0</v>
      </c>
      <c r="L1282" s="95" t="s">
        <v>489</v>
      </c>
      <c r="M1282" s="95" t="s">
        <v>489</v>
      </c>
      <c r="N1282" s="95" t="s">
        <v>9178</v>
      </c>
      <c r="O1282" s="95"/>
      <c r="P1282" s="95" t="s">
        <v>9972</v>
      </c>
      <c r="Q1282" s="95" t="s">
        <v>489</v>
      </c>
      <c r="R1282" s="95">
        <f>IF(L1282="R",VLOOKUP(G1282,BARRAS!$C$5:$E$233,3,0),IF(L1282="L",VLOOKUP(G1282,BARRAS!$C$5:$E$233,3,0),""))</f>
        <v>0</v>
      </c>
      <c r="S1282" s="95">
        <f t="shared" si="132"/>
        <v>0</v>
      </c>
      <c r="T1282" s="95"/>
      <c r="U1282" s="95" t="str">
        <f t="shared" si="133"/>
        <v/>
      </c>
      <c r="V1282" s="95"/>
      <c r="W1282" s="95"/>
      <c r="X1282" s="95">
        <v>0</v>
      </c>
      <c r="Y1282" s="95"/>
      <c r="Z1282" s="95"/>
      <c r="AA1282" s="95" t="str">
        <f t="shared" si="134"/>
        <v>CGE</v>
      </c>
    </row>
    <row r="1283" spans="1:27" x14ac:dyDescent="0.2">
      <c r="A1283" s="19">
        <f t="shared" si="130"/>
        <v>1</v>
      </c>
      <c r="B1283" s="95">
        <f t="shared" si="131"/>
        <v>1279</v>
      </c>
      <c r="C1283" s="95" t="s">
        <v>8257</v>
      </c>
      <c r="D1283" s="28" t="s">
        <v>10041</v>
      </c>
      <c r="E1283" s="95" t="s">
        <v>10040</v>
      </c>
      <c r="F1283" s="182">
        <v>1</v>
      </c>
      <c r="G1283" s="95" t="s">
        <v>1835</v>
      </c>
      <c r="H1283" s="199">
        <f>VLOOKUP(G1283,BARRAS!$C$5:$E$553,2,0)</f>
        <v>2089996030132</v>
      </c>
      <c r="I1283" s="95">
        <v>0</v>
      </c>
      <c r="J1283" s="223">
        <v>0</v>
      </c>
      <c r="K1283" s="95">
        <v>0</v>
      </c>
      <c r="L1283" s="95" t="s">
        <v>489</v>
      </c>
      <c r="M1283" s="95" t="s">
        <v>489</v>
      </c>
      <c r="N1283" s="95" t="s">
        <v>9178</v>
      </c>
      <c r="O1283" s="95"/>
      <c r="P1283" s="95" t="s">
        <v>10040</v>
      </c>
      <c r="Q1283" s="95" t="s">
        <v>489</v>
      </c>
      <c r="R1283" s="95">
        <f>IF(L1283="R",VLOOKUP(G1283,BARRAS!$C$5:$E$233,3,0),IF(L1283="L",VLOOKUP(G1283,BARRAS!$C$5:$E$233,3,0),""))</f>
        <v>0</v>
      </c>
      <c r="S1283" s="95">
        <f t="shared" si="132"/>
        <v>0</v>
      </c>
      <c r="T1283" s="95"/>
      <c r="U1283" s="95" t="str">
        <f t="shared" si="133"/>
        <v/>
      </c>
      <c r="V1283" s="95"/>
      <c r="W1283" s="95"/>
      <c r="X1283" s="95">
        <v>0</v>
      </c>
      <c r="Y1283" s="95"/>
      <c r="Z1283" s="95"/>
      <c r="AA1283" s="95" t="str">
        <f t="shared" si="134"/>
        <v>COPELEC</v>
      </c>
    </row>
    <row r="1284" spans="1:27" x14ac:dyDescent="0.2">
      <c r="A1284" s="19">
        <f t="shared" si="130"/>
        <v>1</v>
      </c>
      <c r="B1284" s="95">
        <f t="shared" si="131"/>
        <v>1280</v>
      </c>
      <c r="C1284" s="95" t="s">
        <v>8258</v>
      </c>
      <c r="D1284" s="28" t="s">
        <v>10042</v>
      </c>
      <c r="E1284" s="95" t="s">
        <v>10040</v>
      </c>
      <c r="F1284" s="182">
        <v>1</v>
      </c>
      <c r="G1284" s="95" t="s">
        <v>1835</v>
      </c>
      <c r="H1284" s="199">
        <f>VLOOKUP(G1284,BARRAS!$C$5:$E$553,2,0)</f>
        <v>2089996030132</v>
      </c>
      <c r="I1284" s="95">
        <v>0</v>
      </c>
      <c r="J1284" s="223">
        <v>0</v>
      </c>
      <c r="K1284" s="95">
        <v>0</v>
      </c>
      <c r="L1284" s="95" t="s">
        <v>489</v>
      </c>
      <c r="M1284" s="95" t="s">
        <v>489</v>
      </c>
      <c r="N1284" s="95" t="s">
        <v>9178</v>
      </c>
      <c r="O1284" s="95"/>
      <c r="P1284" s="95" t="s">
        <v>10040</v>
      </c>
      <c r="Q1284" s="95" t="s">
        <v>489</v>
      </c>
      <c r="R1284" s="95">
        <f>IF(L1284="R",VLOOKUP(G1284,BARRAS!$C$5:$E$233,3,0),IF(L1284="L",VLOOKUP(G1284,BARRAS!$C$5:$E$233,3,0),""))</f>
        <v>0</v>
      </c>
      <c r="S1284" s="95">
        <f t="shared" si="132"/>
        <v>0</v>
      </c>
      <c r="T1284" s="95"/>
      <c r="U1284" s="95" t="str">
        <f t="shared" si="133"/>
        <v/>
      </c>
      <c r="V1284" s="95"/>
      <c r="W1284" s="95"/>
      <c r="X1284" s="95">
        <v>0</v>
      </c>
      <c r="Y1284" s="95"/>
      <c r="Z1284" s="95"/>
      <c r="AA1284" s="95" t="str">
        <f t="shared" si="134"/>
        <v>COPELEC</v>
      </c>
    </row>
    <row r="1285" spans="1:27" x14ac:dyDescent="0.2">
      <c r="A1285" s="19">
        <f t="shared" ref="A1285:A1348" si="135">+COUNTIF($C:$C,C1285)</f>
        <v>1</v>
      </c>
      <c r="B1285" s="95">
        <f t="shared" si="131"/>
        <v>1281</v>
      </c>
      <c r="C1285" s="95" t="s">
        <v>8259</v>
      </c>
      <c r="D1285" s="28" t="s">
        <v>10043</v>
      </c>
      <c r="E1285" s="95" t="s">
        <v>10040</v>
      </c>
      <c r="F1285" s="182">
        <v>1</v>
      </c>
      <c r="G1285" s="95" t="s">
        <v>1835</v>
      </c>
      <c r="H1285" s="199">
        <f>VLOOKUP(G1285,BARRAS!$C$5:$E$553,2,0)</f>
        <v>2089996030132</v>
      </c>
      <c r="I1285" s="95">
        <v>0</v>
      </c>
      <c r="J1285" s="223">
        <v>0</v>
      </c>
      <c r="K1285" s="95">
        <v>0</v>
      </c>
      <c r="L1285" s="95" t="s">
        <v>489</v>
      </c>
      <c r="M1285" s="95" t="s">
        <v>489</v>
      </c>
      <c r="N1285" s="95" t="s">
        <v>9178</v>
      </c>
      <c r="O1285" s="95"/>
      <c r="P1285" s="95" t="s">
        <v>10040</v>
      </c>
      <c r="Q1285" s="95" t="s">
        <v>489</v>
      </c>
      <c r="R1285" s="95">
        <f>IF(L1285="R",VLOOKUP(G1285,BARRAS!$C$5:$E$233,3,0),IF(L1285="L",VLOOKUP(G1285,BARRAS!$C$5:$E$233,3,0),""))</f>
        <v>0</v>
      </c>
      <c r="S1285" s="95">
        <f t="shared" si="132"/>
        <v>0</v>
      </c>
      <c r="T1285" s="95"/>
      <c r="U1285" s="95" t="str">
        <f t="shared" si="133"/>
        <v/>
      </c>
      <c r="V1285" s="95"/>
      <c r="W1285" s="95"/>
      <c r="X1285" s="95">
        <v>0</v>
      </c>
      <c r="Y1285" s="95"/>
      <c r="Z1285" s="95"/>
      <c r="AA1285" s="95" t="str">
        <f t="shared" si="134"/>
        <v>COPELEC</v>
      </c>
    </row>
    <row r="1286" spans="1:27" x14ac:dyDescent="0.2">
      <c r="A1286" s="19">
        <f t="shared" si="135"/>
        <v>1</v>
      </c>
      <c r="B1286" s="95">
        <f t="shared" si="131"/>
        <v>1282</v>
      </c>
      <c r="C1286" s="194" t="s">
        <v>12209</v>
      </c>
      <c r="D1286" s="213" t="s">
        <v>1304</v>
      </c>
      <c r="E1286" s="194" t="s">
        <v>1849</v>
      </c>
      <c r="F1286" s="182">
        <v>1</v>
      </c>
      <c r="G1286" s="95" t="s">
        <v>1835</v>
      </c>
      <c r="H1286" s="199">
        <f>VLOOKUP(G1286,BARRAS!$C$5:$E$553,2,0)</f>
        <v>2089996030132</v>
      </c>
      <c r="I1286" s="95">
        <v>0</v>
      </c>
      <c r="J1286" s="204">
        <v>0</v>
      </c>
      <c r="K1286" s="95">
        <v>0</v>
      </c>
      <c r="L1286" s="95" t="s">
        <v>492</v>
      </c>
      <c r="M1286" s="95" t="s">
        <v>492</v>
      </c>
      <c r="N1286" s="95" t="s">
        <v>12352</v>
      </c>
      <c r="O1286" s="95"/>
      <c r="P1286" s="95"/>
      <c r="Q1286" s="95"/>
      <c r="R1286" s="95" t="str">
        <f>IF(L1286="R",VLOOKUP(G1286,BARRAS!$C$5:$E$233,3,0),IF(L1286="L",VLOOKUP(G1286,BARRAS!$C$5:$E$233,3,0),""))</f>
        <v/>
      </c>
      <c r="S1286" s="95">
        <f t="shared" si="132"/>
        <v>0</v>
      </c>
      <c r="T1286" s="95"/>
      <c r="U1286" s="95" t="str">
        <f t="shared" si="133"/>
        <v/>
      </c>
      <c r="V1286" s="95"/>
      <c r="W1286" s="95"/>
      <c r="X1286" s="95"/>
      <c r="Y1286" s="95"/>
      <c r="Z1286" s="95"/>
      <c r="AA1286" s="95">
        <f t="shared" si="134"/>
        <v>0</v>
      </c>
    </row>
    <row r="1287" spans="1:27" x14ac:dyDescent="0.2">
      <c r="A1287" s="19">
        <f t="shared" si="135"/>
        <v>1</v>
      </c>
      <c r="B1287" s="95">
        <f t="shared" si="131"/>
        <v>1283</v>
      </c>
      <c r="C1287" s="95" t="s">
        <v>10387</v>
      </c>
      <c r="D1287" s="28" t="s">
        <v>545</v>
      </c>
      <c r="E1287" s="95" t="s">
        <v>10409</v>
      </c>
      <c r="F1287" s="182">
        <v>1</v>
      </c>
      <c r="G1287" s="95" t="s">
        <v>1709</v>
      </c>
      <c r="H1287" s="199">
        <f>VLOOKUP(G1287,BARRAS!$C$5:$E$553,2,0)</f>
        <v>2099995980132</v>
      </c>
      <c r="I1287" s="95">
        <v>0</v>
      </c>
      <c r="J1287" s="204">
        <v>0</v>
      </c>
      <c r="K1287" s="95">
        <v>0</v>
      </c>
      <c r="L1287" s="95" t="s">
        <v>8423</v>
      </c>
      <c r="M1287" s="95" t="s">
        <v>8423</v>
      </c>
      <c r="N1287" s="95" t="s">
        <v>545</v>
      </c>
      <c r="O1287" s="95" t="s">
        <v>7984</v>
      </c>
      <c r="P1287" s="28" t="s">
        <v>7984</v>
      </c>
      <c r="Q1287" s="95"/>
      <c r="R1287" s="95" t="str">
        <f>IF(L1287="R",VLOOKUP(G1287,BARRAS!$C$5:$E$233,3,0),IF(L1287="L",VLOOKUP(G1287,BARRAS!$C$5:$E$233,3,0),""))</f>
        <v/>
      </c>
      <c r="S1287" s="95">
        <f t="shared" si="132"/>
        <v>0</v>
      </c>
      <c r="T1287" s="95"/>
      <c r="U1287" s="95" t="str">
        <f t="shared" si="133"/>
        <v/>
      </c>
      <c r="V1287" s="95"/>
      <c r="W1287" s="95"/>
      <c r="X1287" s="95"/>
      <c r="Y1287" s="95"/>
      <c r="Z1287" s="95"/>
      <c r="AA1287" s="95" t="str">
        <f t="shared" si="134"/>
        <v>FRONTEL</v>
      </c>
    </row>
    <row r="1288" spans="1:27" x14ac:dyDescent="0.2">
      <c r="A1288" s="19">
        <f t="shared" si="135"/>
        <v>1</v>
      </c>
      <c r="B1288" s="95">
        <f t="shared" si="131"/>
        <v>1284</v>
      </c>
      <c r="C1288" s="95" t="s">
        <v>12706</v>
      </c>
      <c r="D1288" s="28" t="s">
        <v>3079</v>
      </c>
      <c r="E1288" s="95" t="s">
        <v>10537</v>
      </c>
      <c r="F1288" s="182">
        <v>1</v>
      </c>
      <c r="G1288" s="95" t="s">
        <v>1709</v>
      </c>
      <c r="H1288" s="199">
        <f>VLOOKUP(G1288,BARRAS!$C$5:$E$553,2,0)</f>
        <v>2099995980132</v>
      </c>
      <c r="I1288" s="95">
        <v>0</v>
      </c>
      <c r="J1288" s="204">
        <v>0</v>
      </c>
      <c r="K1288" s="95">
        <v>0</v>
      </c>
      <c r="L1288" s="95" t="s">
        <v>8423</v>
      </c>
      <c r="M1288" s="95" t="s">
        <v>8423</v>
      </c>
      <c r="N1288" s="95" t="s">
        <v>9178</v>
      </c>
      <c r="O1288" s="95"/>
      <c r="P1288" s="95" t="s">
        <v>9971</v>
      </c>
      <c r="Q1288" s="95"/>
      <c r="R1288" s="95" t="str">
        <f>IF(L1288="R",VLOOKUP(G1288,BARRAS!$C$5:$E$233,3,0),IF(L1288="L",VLOOKUP(G1288,BARRAS!$C$5:$E$233,3,0),""))</f>
        <v/>
      </c>
      <c r="S1288" s="95">
        <f t="shared" si="132"/>
        <v>0</v>
      </c>
      <c r="T1288" s="95"/>
      <c r="U1288" s="95" t="str">
        <f t="shared" si="133"/>
        <v/>
      </c>
      <c r="V1288" s="95"/>
      <c r="W1288" s="95"/>
      <c r="X1288" s="95"/>
      <c r="Y1288" s="95"/>
      <c r="Z1288" s="95"/>
      <c r="AA1288" s="95" t="str">
        <f t="shared" si="134"/>
        <v>ENEL_DISTRIBUCION</v>
      </c>
    </row>
    <row r="1289" spans="1:27" x14ac:dyDescent="0.2">
      <c r="A1289" s="19">
        <f t="shared" si="135"/>
        <v>1</v>
      </c>
      <c r="B1289" s="95">
        <f t="shared" ref="B1289:B1352" si="136">B1288+1</f>
        <v>1285</v>
      </c>
      <c r="C1289" s="95" t="s">
        <v>8467</v>
      </c>
      <c r="D1289" s="28" t="s">
        <v>8365</v>
      </c>
      <c r="E1289" s="95" t="s">
        <v>8474</v>
      </c>
      <c r="F1289" s="182">
        <v>1</v>
      </c>
      <c r="G1289" s="95" t="s">
        <v>1709</v>
      </c>
      <c r="H1289" s="199">
        <f>VLOOKUP(G1289,BARRAS!$C$5:$E$553,2,0)</f>
        <v>2099995980132</v>
      </c>
      <c r="I1289" s="95">
        <v>0</v>
      </c>
      <c r="J1289" s="204">
        <v>0</v>
      </c>
      <c r="K1289" s="95">
        <v>0</v>
      </c>
      <c r="L1289" s="95" t="s">
        <v>8423</v>
      </c>
      <c r="M1289" s="95" t="s">
        <v>8423</v>
      </c>
      <c r="N1289" s="28" t="s">
        <v>8365</v>
      </c>
      <c r="O1289" s="95" t="s">
        <v>7984</v>
      </c>
      <c r="P1289" s="95"/>
      <c r="Q1289" s="95" t="str">
        <f>IF(L1289="R","R",IF(L1289="L","L",""))</f>
        <v/>
      </c>
      <c r="R1289" s="95" t="str">
        <f>IF(L1289="R",VLOOKUP(G1289,BARRAS!$C$5:$E$233,3,0),IF(L1289="L",VLOOKUP(G1289,BARRAS!$C$5:$E$233,3,0),""))</f>
        <v/>
      </c>
      <c r="S1289" s="95">
        <f t="shared" ref="S1289:S1352" si="137">IF(RIGHT(LEFT(E1289,6),4)="PMGD",1,IF(RIGHT(LEFT(E1289,6),4)="PMG_",1,0))</f>
        <v>0</v>
      </c>
      <c r="T1289" s="95"/>
      <c r="U1289" s="95" t="str">
        <f t="shared" ref="U1289:U1352" si="138">+IF(L1289="G",LEFT(RIGHT(E1289,LEN(E1289)-2),4),"")</f>
        <v/>
      </c>
      <c r="V1289" s="95" t="s">
        <v>8091</v>
      </c>
      <c r="W1289" s="95"/>
      <c r="X1289" s="95" t="s">
        <v>8688</v>
      </c>
      <c r="Y1289" s="95" t="str">
        <f>+IF(P1289="","No","Sí")</f>
        <v>No</v>
      </c>
      <c r="Z1289" s="95">
        <v>0</v>
      </c>
      <c r="AA1289" s="95" t="str">
        <f t="shared" si="134"/>
        <v>FRONTEL</v>
      </c>
    </row>
    <row r="1290" spans="1:27" x14ac:dyDescent="0.2">
      <c r="A1290" s="19">
        <f t="shared" si="135"/>
        <v>1</v>
      </c>
      <c r="B1290" s="95">
        <f t="shared" si="136"/>
        <v>1286</v>
      </c>
      <c r="C1290" s="95" t="s">
        <v>9578</v>
      </c>
      <c r="D1290" s="28" t="s">
        <v>8365</v>
      </c>
      <c r="E1290" s="95" t="s">
        <v>8474</v>
      </c>
      <c r="F1290" s="182">
        <v>1</v>
      </c>
      <c r="G1290" s="95" t="s">
        <v>1709</v>
      </c>
      <c r="H1290" s="199">
        <f>VLOOKUP(G1290,BARRAS!$C$5:$E$553,2,0)</f>
        <v>2099995980132</v>
      </c>
      <c r="I1290" s="95">
        <v>0</v>
      </c>
      <c r="J1290" s="204">
        <v>0</v>
      </c>
      <c r="K1290" s="95">
        <v>0</v>
      </c>
      <c r="L1290" s="95" t="s">
        <v>8423</v>
      </c>
      <c r="M1290" s="95" t="s">
        <v>8423</v>
      </c>
      <c r="N1290" s="28" t="s">
        <v>8365</v>
      </c>
      <c r="O1290" s="95" t="s">
        <v>7984</v>
      </c>
      <c r="P1290" s="95"/>
      <c r="Q1290" s="95" t="str">
        <f>IF(L1290="R","R",IF(L1290="L","L",""))</f>
        <v/>
      </c>
      <c r="R1290" s="95" t="str">
        <f>IF(L1290="R",VLOOKUP(G1290,BARRAS!$C$5:$E$233,3,0),IF(L1290="L",VLOOKUP(G1290,BARRAS!$C$5:$E$233,3,0),""))</f>
        <v/>
      </c>
      <c r="S1290" s="95">
        <f t="shared" si="137"/>
        <v>0</v>
      </c>
      <c r="T1290" s="95"/>
      <c r="U1290" s="95" t="str">
        <f t="shared" si="138"/>
        <v/>
      </c>
      <c r="V1290" s="95" t="s">
        <v>8091</v>
      </c>
      <c r="W1290" s="95"/>
      <c r="X1290" s="95" t="s">
        <v>8688</v>
      </c>
      <c r="Y1290" s="95" t="str">
        <f>+IF(P1290="","No","Sí")</f>
        <v>No</v>
      </c>
      <c r="Z1290" s="95">
        <v>0</v>
      </c>
      <c r="AA1290" s="95" t="str">
        <f t="shared" si="134"/>
        <v>FRONTEL</v>
      </c>
    </row>
    <row r="1291" spans="1:27" x14ac:dyDescent="0.2">
      <c r="A1291" s="19">
        <f t="shared" si="135"/>
        <v>1</v>
      </c>
      <c r="B1291" s="95">
        <f t="shared" si="136"/>
        <v>1287</v>
      </c>
      <c r="C1291" s="95" t="s">
        <v>10388</v>
      </c>
      <c r="D1291" s="28" t="s">
        <v>545</v>
      </c>
      <c r="E1291" s="95" t="s">
        <v>10410</v>
      </c>
      <c r="F1291" s="182">
        <v>1</v>
      </c>
      <c r="G1291" s="95" t="s">
        <v>1709</v>
      </c>
      <c r="H1291" s="199">
        <f>VLOOKUP(G1291,BARRAS!$C$5:$E$553,2,0)</f>
        <v>2099995980132</v>
      </c>
      <c r="I1291" s="95">
        <v>0</v>
      </c>
      <c r="J1291" s="204">
        <v>0</v>
      </c>
      <c r="K1291" s="95">
        <v>0</v>
      </c>
      <c r="L1291" s="95" t="s">
        <v>8423</v>
      </c>
      <c r="M1291" s="95" t="s">
        <v>8423</v>
      </c>
      <c r="N1291" s="28" t="s">
        <v>545</v>
      </c>
      <c r="O1291" s="95" t="s">
        <v>7984</v>
      </c>
      <c r="P1291" s="95"/>
      <c r="Q1291" s="95"/>
      <c r="R1291" s="95" t="str">
        <f>IF(L1291="R",VLOOKUP(G1291,BARRAS!$C$5:$E$233,3,0),IF(L1291="L",VLOOKUP(G1291,BARRAS!$C$5:$E$233,3,0),""))</f>
        <v/>
      </c>
      <c r="S1291" s="95">
        <f t="shared" si="137"/>
        <v>0</v>
      </c>
      <c r="T1291" s="95"/>
      <c r="U1291" s="95" t="str">
        <f t="shared" si="138"/>
        <v/>
      </c>
      <c r="V1291" s="95"/>
      <c r="W1291" s="95"/>
      <c r="X1291" s="95"/>
      <c r="Y1291" s="95"/>
      <c r="Z1291" s="95"/>
      <c r="AA1291" s="95" t="str">
        <f t="shared" si="134"/>
        <v>FRONTEL</v>
      </c>
    </row>
    <row r="1292" spans="1:27" x14ac:dyDescent="0.2">
      <c r="A1292" s="19">
        <f t="shared" si="135"/>
        <v>1</v>
      </c>
      <c r="B1292" s="95">
        <f t="shared" si="136"/>
        <v>1288</v>
      </c>
      <c r="C1292" s="95" t="s">
        <v>11843</v>
      </c>
      <c r="D1292" s="28" t="s">
        <v>8365</v>
      </c>
      <c r="E1292" s="95" t="s">
        <v>11844</v>
      </c>
      <c r="F1292" s="182">
        <v>1</v>
      </c>
      <c r="G1292" s="95" t="s">
        <v>1709</v>
      </c>
      <c r="H1292" s="199">
        <f>VLOOKUP(G1292,BARRAS!$C$5:$E$553,2,0)</f>
        <v>2099995980132</v>
      </c>
      <c r="I1292" s="95">
        <v>0</v>
      </c>
      <c r="J1292" s="204">
        <v>0</v>
      </c>
      <c r="K1292" s="95">
        <v>0</v>
      </c>
      <c r="L1292" s="95" t="s">
        <v>8423</v>
      </c>
      <c r="M1292" s="95" t="s">
        <v>8423</v>
      </c>
      <c r="N1292" s="28" t="s">
        <v>8365</v>
      </c>
      <c r="O1292" s="95" t="s">
        <v>7984</v>
      </c>
      <c r="P1292" s="95"/>
      <c r="Q1292" s="95"/>
      <c r="R1292" s="95" t="str">
        <f>IF(L1292="R",VLOOKUP(G1292,BARRAS!$C$5:$E$233,3,0),IF(L1292="L",VLOOKUP(G1292,BARRAS!$C$5:$E$233,3,0),""))</f>
        <v/>
      </c>
      <c r="S1292" s="95">
        <f t="shared" si="137"/>
        <v>0</v>
      </c>
      <c r="T1292" s="95"/>
      <c r="U1292" s="95" t="str">
        <f t="shared" si="138"/>
        <v/>
      </c>
      <c r="V1292" s="95"/>
      <c r="W1292" s="95"/>
      <c r="X1292" s="95"/>
      <c r="Y1292" s="95"/>
      <c r="Z1292" s="95"/>
      <c r="AA1292" s="95" t="str">
        <f t="shared" si="134"/>
        <v>FRONTEL</v>
      </c>
    </row>
    <row r="1293" spans="1:27" x14ac:dyDescent="0.2">
      <c r="A1293" s="19">
        <f t="shared" si="135"/>
        <v>1</v>
      </c>
      <c r="B1293" s="95">
        <f t="shared" si="136"/>
        <v>1289</v>
      </c>
      <c r="C1293" s="95" t="s">
        <v>12270</v>
      </c>
      <c r="D1293" s="28" t="s">
        <v>8365</v>
      </c>
      <c r="E1293" s="95" t="s">
        <v>11844</v>
      </c>
      <c r="F1293" s="182">
        <v>1</v>
      </c>
      <c r="G1293" s="95" t="s">
        <v>1709</v>
      </c>
      <c r="H1293" s="199">
        <f>VLOOKUP(G1293,BARRAS!$C$5:$E$553,2,0)</f>
        <v>2099995980132</v>
      </c>
      <c r="I1293" s="95">
        <v>0</v>
      </c>
      <c r="J1293" s="204">
        <v>0</v>
      </c>
      <c r="K1293" s="95">
        <v>0</v>
      </c>
      <c r="L1293" s="95" t="s">
        <v>8423</v>
      </c>
      <c r="M1293" s="95" t="s">
        <v>8423</v>
      </c>
      <c r="N1293" s="28" t="s">
        <v>8365</v>
      </c>
      <c r="O1293" s="95" t="s">
        <v>7984</v>
      </c>
      <c r="P1293" s="95"/>
      <c r="Q1293" s="95"/>
      <c r="R1293" s="95" t="str">
        <f>IF(L1293="R",VLOOKUP(G1293,BARRAS!$C$5:$E$233,3,0),IF(L1293="L",VLOOKUP(G1293,BARRAS!$C$5:$E$233,3,0),""))</f>
        <v/>
      </c>
      <c r="S1293" s="95">
        <f t="shared" si="137"/>
        <v>0</v>
      </c>
      <c r="T1293" s="95"/>
      <c r="U1293" s="95" t="str">
        <f t="shared" si="138"/>
        <v/>
      </c>
      <c r="V1293" s="95"/>
      <c r="W1293" s="95"/>
      <c r="X1293" s="95"/>
      <c r="Y1293" s="95"/>
      <c r="Z1293" s="95"/>
      <c r="AA1293" s="95" t="str">
        <f t="shared" ref="AA1293:AA1356" si="139">IF(OR(N1293="Dx",N1293="No_informado"),P1293,O1293)</f>
        <v>FRONTEL</v>
      </c>
    </row>
    <row r="1294" spans="1:27" x14ac:dyDescent="0.2">
      <c r="A1294" s="19">
        <f t="shared" si="135"/>
        <v>1</v>
      </c>
      <c r="B1294" s="95">
        <f t="shared" si="136"/>
        <v>1290</v>
      </c>
      <c r="C1294" s="95" t="s">
        <v>14138</v>
      </c>
      <c r="D1294" s="28" t="s">
        <v>8241</v>
      </c>
      <c r="E1294" s="28" t="s">
        <v>13365</v>
      </c>
      <c r="F1294" s="182">
        <v>1</v>
      </c>
      <c r="G1294" s="95" t="s">
        <v>1709</v>
      </c>
      <c r="H1294" s="199">
        <f>VLOOKUP(G1294,BARRAS!$C$5:$E$553,2,0)</f>
        <v>2099995980132</v>
      </c>
      <c r="I1294" s="95">
        <v>0</v>
      </c>
      <c r="J1294" s="204">
        <v>0</v>
      </c>
      <c r="K1294" s="95">
        <v>0</v>
      </c>
      <c r="L1294" s="28" t="s">
        <v>489</v>
      </c>
      <c r="M1294" s="28" t="s">
        <v>489</v>
      </c>
      <c r="N1294" s="28" t="s">
        <v>9178</v>
      </c>
      <c r="O1294" s="95"/>
      <c r="P1294" s="28" t="s">
        <v>7984</v>
      </c>
      <c r="Q1294" s="95"/>
      <c r="R1294" s="95"/>
      <c r="S1294" s="95">
        <f t="shared" si="137"/>
        <v>0</v>
      </c>
      <c r="T1294" s="95"/>
      <c r="U1294" s="95" t="str">
        <f t="shared" si="138"/>
        <v/>
      </c>
      <c r="V1294" s="95"/>
      <c r="W1294" s="95"/>
      <c r="X1294" s="95"/>
      <c r="Y1294" s="95"/>
      <c r="Z1294" s="95"/>
      <c r="AA1294" s="95" t="str">
        <f t="shared" si="139"/>
        <v>FRONTEL</v>
      </c>
    </row>
    <row r="1295" spans="1:27" x14ac:dyDescent="0.2">
      <c r="A1295" s="19">
        <f t="shared" si="135"/>
        <v>1</v>
      </c>
      <c r="B1295" s="95">
        <f t="shared" si="136"/>
        <v>1291</v>
      </c>
      <c r="C1295" s="95" t="s">
        <v>8060</v>
      </c>
      <c r="D1295" s="28" t="s">
        <v>7985</v>
      </c>
      <c r="E1295" s="95" t="s">
        <v>7984</v>
      </c>
      <c r="F1295" s="182">
        <v>1</v>
      </c>
      <c r="G1295" s="95" t="s">
        <v>1709</v>
      </c>
      <c r="H1295" s="199">
        <f>VLOOKUP(G1295,BARRAS!$C$5:$E$553,2,0)</f>
        <v>2099995980132</v>
      </c>
      <c r="I1295" s="95">
        <v>0</v>
      </c>
      <c r="J1295" s="204">
        <v>1</v>
      </c>
      <c r="K1295" s="95">
        <v>0</v>
      </c>
      <c r="L1295" s="95" t="s">
        <v>489</v>
      </c>
      <c r="M1295" s="95" t="s">
        <v>489</v>
      </c>
      <c r="N1295" s="95" t="s">
        <v>9178</v>
      </c>
      <c r="O1295" s="95"/>
      <c r="P1295" s="95" t="s">
        <v>7984</v>
      </c>
      <c r="Q1295" s="95" t="str">
        <f>IF(L1295="R","R",IF(L1295="L","L",""))</f>
        <v>R</v>
      </c>
      <c r="R1295" s="95" t="str">
        <f>IF(L1295="R",VLOOKUP(G1295,BARRAS!$C$5:$E$233,3,0),IF(L1295="L",VLOOKUP(G1295,BARRAS!$C$5:$E$233,3,0),""))</f>
        <v>S5</v>
      </c>
      <c r="S1295" s="95">
        <f t="shared" si="137"/>
        <v>0</v>
      </c>
      <c r="T1295" s="95"/>
      <c r="U1295" s="95" t="str">
        <f t="shared" si="138"/>
        <v/>
      </c>
      <c r="V1295" s="95">
        <v>0</v>
      </c>
      <c r="W1295" s="95"/>
      <c r="X1295" s="95"/>
      <c r="Y1295" s="95" t="str">
        <f>+IF(P1295="","No","Sí")</f>
        <v>Sí</v>
      </c>
      <c r="Z1295" s="95">
        <v>0</v>
      </c>
      <c r="AA1295" s="95" t="str">
        <f t="shared" si="139"/>
        <v>FRONTEL</v>
      </c>
    </row>
    <row r="1296" spans="1:27" x14ac:dyDescent="0.2">
      <c r="A1296" s="19">
        <f t="shared" si="135"/>
        <v>1</v>
      </c>
      <c r="B1296" s="95">
        <f t="shared" si="136"/>
        <v>1292</v>
      </c>
      <c r="C1296" s="95" t="s">
        <v>8061</v>
      </c>
      <c r="D1296" s="28" t="s">
        <v>7986</v>
      </c>
      <c r="E1296" s="95" t="s">
        <v>7984</v>
      </c>
      <c r="F1296" s="182">
        <v>1</v>
      </c>
      <c r="G1296" s="95" t="s">
        <v>1709</v>
      </c>
      <c r="H1296" s="199">
        <f>VLOOKUP(G1296,BARRAS!$C$5:$E$553,2,0)</f>
        <v>2099995980132</v>
      </c>
      <c r="I1296" s="95">
        <v>0</v>
      </c>
      <c r="J1296" s="204">
        <v>1</v>
      </c>
      <c r="K1296" s="95">
        <v>0</v>
      </c>
      <c r="L1296" s="95" t="s">
        <v>489</v>
      </c>
      <c r="M1296" s="95" t="s">
        <v>489</v>
      </c>
      <c r="N1296" s="95" t="s">
        <v>9178</v>
      </c>
      <c r="O1296" s="95"/>
      <c r="P1296" s="95" t="s">
        <v>7984</v>
      </c>
      <c r="Q1296" s="95" t="str">
        <f>IF(L1296="R","R",IF(L1296="L","L",""))</f>
        <v>R</v>
      </c>
      <c r="R1296" s="95" t="str">
        <f>IF(L1296="R",VLOOKUP(G1296,BARRAS!$C$5:$E$233,3,0),IF(L1296="L",VLOOKUP(G1296,BARRAS!$C$5:$E$233,3,0),""))</f>
        <v>S5</v>
      </c>
      <c r="S1296" s="95">
        <f t="shared" si="137"/>
        <v>0</v>
      </c>
      <c r="T1296" s="95"/>
      <c r="U1296" s="95" t="str">
        <f t="shared" si="138"/>
        <v/>
      </c>
      <c r="V1296" s="95">
        <v>0</v>
      </c>
      <c r="W1296" s="95"/>
      <c r="X1296" s="95"/>
      <c r="Y1296" s="95" t="str">
        <f>+IF(P1296="","No","Sí")</f>
        <v>Sí</v>
      </c>
      <c r="Z1296" s="95">
        <v>0</v>
      </c>
      <c r="AA1296" s="95" t="str">
        <f t="shared" si="139"/>
        <v>FRONTEL</v>
      </c>
    </row>
    <row r="1297" spans="1:27" x14ac:dyDescent="0.2">
      <c r="A1297" s="19">
        <f t="shared" si="135"/>
        <v>1</v>
      </c>
      <c r="B1297" s="95">
        <f t="shared" si="136"/>
        <v>1293</v>
      </c>
      <c r="C1297" s="95" t="s">
        <v>8062</v>
      </c>
      <c r="D1297" s="28" t="s">
        <v>7987</v>
      </c>
      <c r="E1297" s="95" t="s">
        <v>7984</v>
      </c>
      <c r="F1297" s="182">
        <v>1</v>
      </c>
      <c r="G1297" s="95" t="s">
        <v>1709</v>
      </c>
      <c r="H1297" s="199">
        <f>VLOOKUP(G1297,BARRAS!$C$5:$E$553,2,0)</f>
        <v>2099995980132</v>
      </c>
      <c r="I1297" s="95">
        <v>0</v>
      </c>
      <c r="J1297" s="204">
        <v>1</v>
      </c>
      <c r="K1297" s="95">
        <v>0</v>
      </c>
      <c r="L1297" s="95" t="s">
        <v>489</v>
      </c>
      <c r="M1297" s="95" t="s">
        <v>489</v>
      </c>
      <c r="N1297" s="95" t="s">
        <v>9178</v>
      </c>
      <c r="O1297" s="95"/>
      <c r="P1297" s="95" t="s">
        <v>7984</v>
      </c>
      <c r="Q1297" s="95" t="str">
        <f>IF(L1297="R","R",IF(L1297="L","L",""))</f>
        <v>R</v>
      </c>
      <c r="R1297" s="95" t="str">
        <f>IF(L1297="R",VLOOKUP(G1297,BARRAS!$C$5:$E$233,3,0),IF(L1297="L",VLOOKUP(G1297,BARRAS!$C$5:$E$233,3,0),""))</f>
        <v>S5</v>
      </c>
      <c r="S1297" s="95">
        <f t="shared" si="137"/>
        <v>0</v>
      </c>
      <c r="T1297" s="95"/>
      <c r="U1297" s="95" t="str">
        <f t="shared" si="138"/>
        <v/>
      </c>
      <c r="V1297" s="95">
        <v>0</v>
      </c>
      <c r="W1297" s="95"/>
      <c r="X1297" s="95"/>
      <c r="Y1297" s="95" t="str">
        <f>+IF(P1297="","No","Sí")</f>
        <v>Sí</v>
      </c>
      <c r="Z1297" s="95">
        <v>0</v>
      </c>
      <c r="AA1297" s="95" t="str">
        <f t="shared" si="139"/>
        <v>FRONTEL</v>
      </c>
    </row>
    <row r="1298" spans="1:27" x14ac:dyDescent="0.2">
      <c r="A1298" s="19">
        <f t="shared" si="135"/>
        <v>1</v>
      </c>
      <c r="B1298" s="95">
        <f t="shared" si="136"/>
        <v>1294</v>
      </c>
      <c r="C1298" s="194" t="s">
        <v>11897</v>
      </c>
      <c r="D1298" s="213" t="s">
        <v>1304</v>
      </c>
      <c r="E1298" s="194" t="s">
        <v>1712</v>
      </c>
      <c r="F1298" s="182">
        <v>1</v>
      </c>
      <c r="G1298" s="95" t="s">
        <v>1709</v>
      </c>
      <c r="H1298" s="199">
        <f>VLOOKUP(G1298,BARRAS!$C$5:$E$553,2,0)</f>
        <v>2099995980132</v>
      </c>
      <c r="I1298" s="95">
        <v>0</v>
      </c>
      <c r="J1298" s="204">
        <v>0</v>
      </c>
      <c r="K1298" s="95">
        <v>0</v>
      </c>
      <c r="L1298" s="95" t="s">
        <v>492</v>
      </c>
      <c r="M1298" s="95" t="s">
        <v>492</v>
      </c>
      <c r="N1298" s="95" t="s">
        <v>12352</v>
      </c>
      <c r="O1298" s="95"/>
      <c r="P1298" s="95"/>
      <c r="Q1298" s="95"/>
      <c r="R1298" s="95" t="str">
        <f>IF(L1298="R",VLOOKUP(G1298,BARRAS!$C$5:$E$233,3,0),IF(L1298="L",VLOOKUP(G1298,BARRAS!$C$5:$E$233,3,0),""))</f>
        <v/>
      </c>
      <c r="S1298" s="95">
        <f t="shared" si="137"/>
        <v>0</v>
      </c>
      <c r="T1298" s="95"/>
      <c r="U1298" s="95" t="str">
        <f t="shared" si="138"/>
        <v/>
      </c>
      <c r="V1298" s="95"/>
      <c r="W1298" s="95"/>
      <c r="X1298" s="95"/>
      <c r="Y1298" s="95"/>
      <c r="Z1298" s="95"/>
      <c r="AA1298" s="95">
        <f t="shared" si="139"/>
        <v>0</v>
      </c>
    </row>
    <row r="1299" spans="1:27" x14ac:dyDescent="0.2">
      <c r="A1299" s="19">
        <f t="shared" si="135"/>
        <v>1</v>
      </c>
      <c r="B1299" s="95">
        <f t="shared" si="136"/>
        <v>1295</v>
      </c>
      <c r="C1299" s="95" t="s">
        <v>12070</v>
      </c>
      <c r="D1299" s="28" t="s">
        <v>8365</v>
      </c>
      <c r="E1299" s="95" t="s">
        <v>12072</v>
      </c>
      <c r="F1299" s="182">
        <v>1</v>
      </c>
      <c r="G1299" s="95" t="s">
        <v>242</v>
      </c>
      <c r="H1299" s="199">
        <f>VLOOKUP(G1299,BARRAS!$C$5:$E$553,2,0)</f>
        <v>2139995830132</v>
      </c>
      <c r="I1299" s="95">
        <v>0</v>
      </c>
      <c r="J1299" s="204">
        <v>0</v>
      </c>
      <c r="K1299" s="95">
        <v>0</v>
      </c>
      <c r="L1299" s="95" t="s">
        <v>8423</v>
      </c>
      <c r="M1299" s="95" t="s">
        <v>8423</v>
      </c>
      <c r="N1299" s="95" t="s">
        <v>8365</v>
      </c>
      <c r="O1299" s="95" t="s">
        <v>9972</v>
      </c>
      <c r="P1299" s="95"/>
      <c r="Q1299" s="95"/>
      <c r="R1299" s="95" t="str">
        <f>IF(L1299="R",VLOOKUP(G1299,BARRAS!$C$5:$E$233,3,0),IF(L1299="L",VLOOKUP(G1299,BARRAS!$C$5:$E$233,3,0),""))</f>
        <v/>
      </c>
      <c r="S1299" s="95">
        <f t="shared" si="137"/>
        <v>0</v>
      </c>
      <c r="T1299" s="95"/>
      <c r="U1299" s="95" t="str">
        <f t="shared" si="138"/>
        <v/>
      </c>
      <c r="V1299" s="95"/>
      <c r="W1299" s="95"/>
      <c r="X1299" s="95"/>
      <c r="Y1299" s="95"/>
      <c r="Z1299" s="95"/>
      <c r="AA1299" s="95" t="str">
        <f t="shared" si="139"/>
        <v>CGE</v>
      </c>
    </row>
    <row r="1300" spans="1:27" x14ac:dyDescent="0.2">
      <c r="A1300" s="19">
        <f t="shared" si="135"/>
        <v>1</v>
      </c>
      <c r="B1300" s="95">
        <f t="shared" si="136"/>
        <v>1296</v>
      </c>
      <c r="C1300" s="95" t="s">
        <v>11371</v>
      </c>
      <c r="D1300" s="28" t="s">
        <v>8365</v>
      </c>
      <c r="E1300" s="95" t="s">
        <v>11372</v>
      </c>
      <c r="F1300" s="182">
        <v>1</v>
      </c>
      <c r="G1300" s="95" t="s">
        <v>242</v>
      </c>
      <c r="H1300" s="199">
        <f>VLOOKUP(G1300,BARRAS!$C$5:$E$553,2,0)</f>
        <v>2139995830132</v>
      </c>
      <c r="I1300" s="95">
        <v>0</v>
      </c>
      <c r="J1300" s="204">
        <v>0</v>
      </c>
      <c r="K1300" s="95">
        <v>0</v>
      </c>
      <c r="L1300" s="95" t="s">
        <v>8423</v>
      </c>
      <c r="M1300" s="95" t="s">
        <v>8423</v>
      </c>
      <c r="N1300" s="95" t="s">
        <v>8365</v>
      </c>
      <c r="O1300" s="95" t="s">
        <v>9972</v>
      </c>
      <c r="P1300" s="95"/>
      <c r="Q1300" s="95" t="s">
        <v>509</v>
      </c>
      <c r="R1300" s="95" t="str">
        <f>IF(L1300="R",VLOOKUP(G1300,BARRAS!$C$5:$E$233,3,0),IF(L1300="L",VLOOKUP(G1300,BARRAS!$C$5:$E$233,3,0),""))</f>
        <v/>
      </c>
      <c r="S1300" s="95">
        <f t="shared" si="137"/>
        <v>0</v>
      </c>
      <c r="T1300" s="95"/>
      <c r="U1300" s="95" t="str">
        <f t="shared" si="138"/>
        <v/>
      </c>
      <c r="V1300" s="95"/>
      <c r="W1300" s="95"/>
      <c r="X1300" s="95">
        <v>0</v>
      </c>
      <c r="Y1300" s="95">
        <v>0</v>
      </c>
      <c r="Z1300" s="95"/>
      <c r="AA1300" s="95" t="str">
        <f t="shared" si="139"/>
        <v>CGE</v>
      </c>
    </row>
    <row r="1301" spans="1:27" x14ac:dyDescent="0.2">
      <c r="A1301" s="19">
        <f t="shared" si="135"/>
        <v>1</v>
      </c>
      <c r="B1301" s="95">
        <f t="shared" si="136"/>
        <v>1297</v>
      </c>
      <c r="C1301" s="95" t="s">
        <v>11165</v>
      </c>
      <c r="D1301" s="28" t="s">
        <v>8808</v>
      </c>
      <c r="E1301" s="95" t="s">
        <v>9049</v>
      </c>
      <c r="F1301" s="182">
        <v>1</v>
      </c>
      <c r="G1301" s="95" t="s">
        <v>242</v>
      </c>
      <c r="H1301" s="199">
        <f>VLOOKUP(G1301,BARRAS!$C$5:$E$553,2,0)</f>
        <v>2139995830132</v>
      </c>
      <c r="I1301" s="95">
        <v>0</v>
      </c>
      <c r="J1301" s="204">
        <v>0</v>
      </c>
      <c r="K1301" s="95">
        <v>0</v>
      </c>
      <c r="L1301" s="95" t="s">
        <v>8423</v>
      </c>
      <c r="M1301" s="95" t="s">
        <v>8423</v>
      </c>
      <c r="N1301" s="95" t="s">
        <v>8808</v>
      </c>
      <c r="O1301" s="95" t="s">
        <v>9972</v>
      </c>
      <c r="P1301" s="95"/>
      <c r="Q1301" s="95" t="s">
        <v>509</v>
      </c>
      <c r="R1301" s="95" t="str">
        <f>IF(L1301="R",VLOOKUP(G1301,BARRAS!$C$5:$E$233,3,0),IF(L1301="L",VLOOKUP(G1301,BARRAS!$C$5:$E$233,3,0),""))</f>
        <v/>
      </c>
      <c r="S1301" s="95">
        <f t="shared" si="137"/>
        <v>0</v>
      </c>
      <c r="T1301" s="95"/>
      <c r="U1301" s="95" t="str">
        <f t="shared" si="138"/>
        <v/>
      </c>
      <c r="V1301" s="95" t="s">
        <v>1869</v>
      </c>
      <c r="W1301" s="95"/>
      <c r="X1301" s="95">
        <v>0</v>
      </c>
      <c r="Y1301" s="95">
        <v>0</v>
      </c>
      <c r="Z1301" s="95"/>
      <c r="AA1301" s="95" t="str">
        <f t="shared" si="139"/>
        <v>CGE</v>
      </c>
    </row>
    <row r="1302" spans="1:27" x14ac:dyDescent="0.2">
      <c r="A1302" s="19">
        <f t="shared" si="135"/>
        <v>1</v>
      </c>
      <c r="B1302" s="95">
        <f t="shared" si="136"/>
        <v>1298</v>
      </c>
      <c r="C1302" s="95" t="s">
        <v>11457</v>
      </c>
      <c r="D1302" s="28" t="s">
        <v>543</v>
      </c>
      <c r="E1302" s="95" t="s">
        <v>11458</v>
      </c>
      <c r="F1302" s="182">
        <v>1</v>
      </c>
      <c r="G1302" s="95" t="s">
        <v>242</v>
      </c>
      <c r="H1302" s="199">
        <f>VLOOKUP(G1302,BARRAS!$C$5:$E$553,2,0)</f>
        <v>2139995830132</v>
      </c>
      <c r="I1302" s="95">
        <v>0</v>
      </c>
      <c r="J1302" s="204">
        <v>0</v>
      </c>
      <c r="K1302" s="95">
        <v>0</v>
      </c>
      <c r="L1302" s="95" t="s">
        <v>8423</v>
      </c>
      <c r="M1302" s="95" t="s">
        <v>8423</v>
      </c>
      <c r="N1302" s="95" t="s">
        <v>543</v>
      </c>
      <c r="O1302" s="95" t="s">
        <v>9972</v>
      </c>
      <c r="P1302" s="95"/>
      <c r="Q1302" s="95" t="s">
        <v>509</v>
      </c>
      <c r="R1302" s="95" t="str">
        <f>IF(L1302="R",VLOOKUP(G1302,BARRAS!$C$5:$E$233,3,0),IF(L1302="L",VLOOKUP(G1302,BARRAS!$C$5:$E$233,3,0),""))</f>
        <v/>
      </c>
      <c r="S1302" s="95">
        <f t="shared" si="137"/>
        <v>0</v>
      </c>
      <c r="T1302" s="95"/>
      <c r="U1302" s="95" t="str">
        <f t="shared" si="138"/>
        <v/>
      </c>
      <c r="V1302" s="95"/>
      <c r="W1302" s="95"/>
      <c r="X1302" s="95">
        <v>0</v>
      </c>
      <c r="Y1302" s="95">
        <v>0</v>
      </c>
      <c r="Z1302" s="95"/>
      <c r="AA1302" s="95" t="str">
        <f t="shared" si="139"/>
        <v>CGE</v>
      </c>
    </row>
    <row r="1303" spans="1:27" x14ac:dyDescent="0.2">
      <c r="A1303" s="19">
        <f t="shared" si="135"/>
        <v>1</v>
      </c>
      <c r="B1303" s="95">
        <f t="shared" si="136"/>
        <v>1299</v>
      </c>
      <c r="C1303" s="95" t="s">
        <v>11098</v>
      </c>
      <c r="D1303" s="28" t="s">
        <v>8365</v>
      </c>
      <c r="E1303" s="95" t="s">
        <v>8887</v>
      </c>
      <c r="F1303" s="182">
        <v>1</v>
      </c>
      <c r="G1303" s="95" t="s">
        <v>242</v>
      </c>
      <c r="H1303" s="199">
        <f>VLOOKUP(G1303,BARRAS!$C$5:$E$553,2,0)</f>
        <v>2139995830132</v>
      </c>
      <c r="I1303" s="95">
        <v>0</v>
      </c>
      <c r="J1303" s="204">
        <v>0</v>
      </c>
      <c r="K1303" s="95">
        <v>0</v>
      </c>
      <c r="L1303" s="95" t="s">
        <v>8423</v>
      </c>
      <c r="M1303" s="95" t="s">
        <v>8423</v>
      </c>
      <c r="N1303" s="95" t="s">
        <v>8365</v>
      </c>
      <c r="O1303" s="95" t="s">
        <v>9972</v>
      </c>
      <c r="P1303" s="95"/>
      <c r="Q1303" s="95" t="s">
        <v>509</v>
      </c>
      <c r="R1303" s="95" t="str">
        <f>IF(L1303="R",VLOOKUP(G1303,BARRAS!$C$5:$E$233,3,0),IF(L1303="L",VLOOKUP(G1303,BARRAS!$C$5:$E$233,3,0),""))</f>
        <v/>
      </c>
      <c r="S1303" s="95">
        <f t="shared" si="137"/>
        <v>0</v>
      </c>
      <c r="T1303" s="95"/>
      <c r="U1303" s="95" t="str">
        <f t="shared" si="138"/>
        <v/>
      </c>
      <c r="V1303" s="95" t="s">
        <v>1869</v>
      </c>
      <c r="W1303" s="95"/>
      <c r="X1303" s="95">
        <v>0</v>
      </c>
      <c r="Y1303" s="95">
        <v>0</v>
      </c>
      <c r="Z1303" s="95"/>
      <c r="AA1303" s="95" t="str">
        <f t="shared" si="139"/>
        <v>CGE</v>
      </c>
    </row>
    <row r="1304" spans="1:27" x14ac:dyDescent="0.2">
      <c r="A1304" s="19">
        <f t="shared" si="135"/>
        <v>1</v>
      </c>
      <c r="B1304" s="95">
        <f t="shared" si="136"/>
        <v>1300</v>
      </c>
      <c r="C1304" s="95" t="s">
        <v>11373</v>
      </c>
      <c r="D1304" s="28" t="s">
        <v>8365</v>
      </c>
      <c r="E1304" s="95" t="s">
        <v>11374</v>
      </c>
      <c r="F1304" s="182">
        <v>1</v>
      </c>
      <c r="G1304" s="95" t="s">
        <v>242</v>
      </c>
      <c r="H1304" s="199">
        <f>VLOOKUP(G1304,BARRAS!$C$5:$E$553,2,0)</f>
        <v>2139995830132</v>
      </c>
      <c r="I1304" s="95">
        <v>0</v>
      </c>
      <c r="J1304" s="204">
        <v>0</v>
      </c>
      <c r="K1304" s="95">
        <v>0</v>
      </c>
      <c r="L1304" s="95" t="s">
        <v>8423</v>
      </c>
      <c r="M1304" s="95" t="s">
        <v>8423</v>
      </c>
      <c r="N1304" s="95" t="s">
        <v>8365</v>
      </c>
      <c r="O1304" s="95" t="s">
        <v>9972</v>
      </c>
      <c r="P1304" s="95"/>
      <c r="Q1304" s="95" t="s">
        <v>509</v>
      </c>
      <c r="R1304" s="95" t="str">
        <f>IF(L1304="R",VLOOKUP(G1304,BARRAS!$C$5:$E$233,3,0),IF(L1304="L",VLOOKUP(G1304,BARRAS!$C$5:$E$233,3,0),""))</f>
        <v/>
      </c>
      <c r="S1304" s="95">
        <f t="shared" si="137"/>
        <v>0</v>
      </c>
      <c r="T1304" s="95"/>
      <c r="U1304" s="95" t="str">
        <f t="shared" si="138"/>
        <v/>
      </c>
      <c r="V1304" s="95"/>
      <c r="W1304" s="95"/>
      <c r="X1304" s="95">
        <v>0</v>
      </c>
      <c r="Y1304" s="95">
        <v>0</v>
      </c>
      <c r="Z1304" s="95"/>
      <c r="AA1304" s="95" t="str">
        <f t="shared" si="139"/>
        <v>CGE</v>
      </c>
    </row>
    <row r="1305" spans="1:27" x14ac:dyDescent="0.2">
      <c r="A1305" s="19">
        <f t="shared" si="135"/>
        <v>1</v>
      </c>
      <c r="B1305" s="95">
        <f t="shared" si="136"/>
        <v>1301</v>
      </c>
      <c r="C1305" s="95" t="s">
        <v>11375</v>
      </c>
      <c r="D1305" s="28" t="s">
        <v>8365</v>
      </c>
      <c r="E1305" s="95" t="s">
        <v>11374</v>
      </c>
      <c r="F1305" s="182">
        <v>1</v>
      </c>
      <c r="G1305" s="95" t="s">
        <v>242</v>
      </c>
      <c r="H1305" s="199">
        <f>VLOOKUP(G1305,BARRAS!$C$5:$E$553,2,0)</f>
        <v>2139995830132</v>
      </c>
      <c r="I1305" s="95">
        <v>0</v>
      </c>
      <c r="J1305" s="204">
        <v>0</v>
      </c>
      <c r="K1305" s="95">
        <v>0</v>
      </c>
      <c r="L1305" s="95" t="s">
        <v>8423</v>
      </c>
      <c r="M1305" s="95" t="s">
        <v>8423</v>
      </c>
      <c r="N1305" s="95" t="s">
        <v>8365</v>
      </c>
      <c r="O1305" s="95" t="s">
        <v>9972</v>
      </c>
      <c r="P1305" s="95"/>
      <c r="Q1305" s="95" t="s">
        <v>509</v>
      </c>
      <c r="R1305" s="95" t="str">
        <f>IF(L1305="R",VLOOKUP(G1305,BARRAS!$C$5:$E$233,3,0),IF(L1305="L",VLOOKUP(G1305,BARRAS!$C$5:$E$233,3,0),""))</f>
        <v/>
      </c>
      <c r="S1305" s="95">
        <f t="shared" si="137"/>
        <v>0</v>
      </c>
      <c r="T1305" s="95"/>
      <c r="U1305" s="95" t="str">
        <f t="shared" si="138"/>
        <v/>
      </c>
      <c r="V1305" s="95"/>
      <c r="W1305" s="95"/>
      <c r="X1305" s="95">
        <v>0</v>
      </c>
      <c r="Y1305" s="95">
        <v>0</v>
      </c>
      <c r="Z1305" s="95"/>
      <c r="AA1305" s="95" t="str">
        <f t="shared" si="139"/>
        <v>CGE</v>
      </c>
    </row>
    <row r="1306" spans="1:27" x14ac:dyDescent="0.2">
      <c r="A1306" s="19">
        <f t="shared" si="135"/>
        <v>1</v>
      </c>
      <c r="B1306" s="95">
        <f t="shared" si="136"/>
        <v>1302</v>
      </c>
      <c r="C1306" s="95" t="s">
        <v>11376</v>
      </c>
      <c r="D1306" s="28" t="s">
        <v>8365</v>
      </c>
      <c r="E1306" s="95" t="s">
        <v>11377</v>
      </c>
      <c r="F1306" s="182">
        <v>1</v>
      </c>
      <c r="G1306" s="95" t="s">
        <v>242</v>
      </c>
      <c r="H1306" s="199">
        <f>VLOOKUP(G1306,BARRAS!$C$5:$E$553,2,0)</f>
        <v>2139995830132</v>
      </c>
      <c r="I1306" s="95">
        <v>0</v>
      </c>
      <c r="J1306" s="204">
        <v>0</v>
      </c>
      <c r="K1306" s="95">
        <v>0</v>
      </c>
      <c r="L1306" s="95" t="s">
        <v>8423</v>
      </c>
      <c r="M1306" s="95" t="s">
        <v>8423</v>
      </c>
      <c r="N1306" s="95" t="s">
        <v>8365</v>
      </c>
      <c r="O1306" s="95" t="s">
        <v>9972</v>
      </c>
      <c r="P1306" s="95"/>
      <c r="Q1306" s="95" t="s">
        <v>509</v>
      </c>
      <c r="R1306" s="95" t="str">
        <f>IF(L1306="R",VLOOKUP(G1306,BARRAS!$C$5:$E$233,3,0),IF(L1306="L",VLOOKUP(G1306,BARRAS!$C$5:$E$233,3,0),""))</f>
        <v/>
      </c>
      <c r="S1306" s="95">
        <f t="shared" si="137"/>
        <v>0</v>
      </c>
      <c r="T1306" s="95"/>
      <c r="U1306" s="95" t="str">
        <f t="shared" si="138"/>
        <v/>
      </c>
      <c r="V1306" s="95"/>
      <c r="W1306" s="95"/>
      <c r="X1306" s="95">
        <v>0</v>
      </c>
      <c r="Y1306" s="95">
        <v>0</v>
      </c>
      <c r="Z1306" s="95"/>
      <c r="AA1306" s="95" t="str">
        <f t="shared" si="139"/>
        <v>CGE</v>
      </c>
    </row>
    <row r="1307" spans="1:27" x14ac:dyDescent="0.2">
      <c r="A1307" s="19">
        <f t="shared" si="135"/>
        <v>1</v>
      </c>
      <c r="B1307" s="95">
        <f t="shared" si="136"/>
        <v>1303</v>
      </c>
      <c r="C1307" s="95" t="s">
        <v>11555</v>
      </c>
      <c r="D1307" s="28" t="s">
        <v>8365</v>
      </c>
      <c r="E1307" s="95" t="s">
        <v>11556</v>
      </c>
      <c r="F1307" s="182">
        <v>1</v>
      </c>
      <c r="G1307" s="95" t="s">
        <v>242</v>
      </c>
      <c r="H1307" s="199">
        <f>VLOOKUP(G1307,BARRAS!$C$5:$E$553,2,0)</f>
        <v>2139995830132</v>
      </c>
      <c r="I1307" s="95">
        <v>0</v>
      </c>
      <c r="J1307" s="204">
        <v>0</v>
      </c>
      <c r="K1307" s="95">
        <v>0</v>
      </c>
      <c r="L1307" s="95" t="s">
        <v>8423</v>
      </c>
      <c r="M1307" s="95" t="s">
        <v>8423</v>
      </c>
      <c r="N1307" s="95" t="s">
        <v>8365</v>
      </c>
      <c r="O1307" s="95" t="s">
        <v>9972</v>
      </c>
      <c r="P1307" s="95"/>
      <c r="Q1307" s="95"/>
      <c r="R1307" s="95" t="str">
        <f>IF(L1307="R",VLOOKUP(G1307,BARRAS!$C$5:$E$233,3,0),IF(L1307="L",VLOOKUP(G1307,BARRAS!$C$5:$E$233,3,0),""))</f>
        <v/>
      </c>
      <c r="S1307" s="95">
        <f t="shared" si="137"/>
        <v>0</v>
      </c>
      <c r="T1307" s="95"/>
      <c r="U1307" s="95" t="str">
        <f t="shared" si="138"/>
        <v/>
      </c>
      <c r="V1307" s="95"/>
      <c r="W1307" s="95"/>
      <c r="X1307" s="95"/>
      <c r="Y1307" s="95">
        <v>0</v>
      </c>
      <c r="Z1307" s="95"/>
      <c r="AA1307" s="95" t="str">
        <f t="shared" si="139"/>
        <v>CGE</v>
      </c>
    </row>
    <row r="1308" spans="1:27" x14ac:dyDescent="0.2">
      <c r="A1308" s="19">
        <f t="shared" si="135"/>
        <v>1</v>
      </c>
      <c r="B1308" s="95">
        <f t="shared" si="136"/>
        <v>1304</v>
      </c>
      <c r="C1308" s="95" t="s">
        <v>11557</v>
      </c>
      <c r="D1308" s="28" t="s">
        <v>8365</v>
      </c>
      <c r="E1308" s="95" t="s">
        <v>11556</v>
      </c>
      <c r="F1308" s="182">
        <v>1</v>
      </c>
      <c r="G1308" s="95" t="s">
        <v>242</v>
      </c>
      <c r="H1308" s="199">
        <f>VLOOKUP(G1308,BARRAS!$C$5:$E$553,2,0)</f>
        <v>2139995830132</v>
      </c>
      <c r="I1308" s="95">
        <v>0</v>
      </c>
      <c r="J1308" s="204">
        <v>0</v>
      </c>
      <c r="K1308" s="95">
        <v>0</v>
      </c>
      <c r="L1308" s="95" t="s">
        <v>8423</v>
      </c>
      <c r="M1308" s="95" t="s">
        <v>8423</v>
      </c>
      <c r="N1308" s="95" t="s">
        <v>8365</v>
      </c>
      <c r="O1308" s="95" t="s">
        <v>9972</v>
      </c>
      <c r="P1308" s="95"/>
      <c r="Q1308" s="95"/>
      <c r="R1308" s="95" t="str">
        <f>IF(L1308="R",VLOOKUP(G1308,BARRAS!$C$5:$E$233,3,0),IF(L1308="L",VLOOKUP(G1308,BARRAS!$C$5:$E$233,3,0),""))</f>
        <v/>
      </c>
      <c r="S1308" s="95">
        <f t="shared" si="137"/>
        <v>0</v>
      </c>
      <c r="T1308" s="95"/>
      <c r="U1308" s="95" t="str">
        <f t="shared" si="138"/>
        <v/>
      </c>
      <c r="V1308" s="95"/>
      <c r="W1308" s="95"/>
      <c r="X1308" s="95"/>
      <c r="Y1308" s="95">
        <v>0</v>
      </c>
      <c r="Z1308" s="95"/>
      <c r="AA1308" s="95" t="str">
        <f t="shared" si="139"/>
        <v>CGE</v>
      </c>
    </row>
    <row r="1309" spans="1:27" x14ac:dyDescent="0.2">
      <c r="A1309" s="19">
        <f t="shared" si="135"/>
        <v>1</v>
      </c>
      <c r="B1309" s="95">
        <f t="shared" si="136"/>
        <v>1305</v>
      </c>
      <c r="C1309" s="95" t="s">
        <v>11558</v>
      </c>
      <c r="D1309" s="28" t="s">
        <v>8365</v>
      </c>
      <c r="E1309" s="95" t="s">
        <v>11556</v>
      </c>
      <c r="F1309" s="182">
        <v>1</v>
      </c>
      <c r="G1309" s="95" t="s">
        <v>242</v>
      </c>
      <c r="H1309" s="199">
        <f>VLOOKUP(G1309,BARRAS!$C$5:$E$553,2,0)</f>
        <v>2139995830132</v>
      </c>
      <c r="I1309" s="95">
        <v>0</v>
      </c>
      <c r="J1309" s="204">
        <v>0</v>
      </c>
      <c r="K1309" s="95">
        <v>0</v>
      </c>
      <c r="L1309" s="95" t="s">
        <v>8423</v>
      </c>
      <c r="M1309" s="95" t="s">
        <v>8423</v>
      </c>
      <c r="N1309" s="95" t="s">
        <v>8365</v>
      </c>
      <c r="O1309" s="95" t="s">
        <v>9972</v>
      </c>
      <c r="P1309" s="95"/>
      <c r="Q1309" s="95"/>
      <c r="R1309" s="95" t="str">
        <f>IF(L1309="R",VLOOKUP(G1309,BARRAS!$C$5:$E$233,3,0),IF(L1309="L",VLOOKUP(G1309,BARRAS!$C$5:$E$233,3,0),""))</f>
        <v/>
      </c>
      <c r="S1309" s="95">
        <f t="shared" si="137"/>
        <v>0</v>
      </c>
      <c r="T1309" s="95"/>
      <c r="U1309" s="95" t="str">
        <f t="shared" si="138"/>
        <v/>
      </c>
      <c r="V1309" s="95"/>
      <c r="W1309" s="95"/>
      <c r="X1309" s="95"/>
      <c r="Y1309" s="95">
        <v>0</v>
      </c>
      <c r="Z1309" s="95"/>
      <c r="AA1309" s="95" t="str">
        <f t="shared" si="139"/>
        <v>CGE</v>
      </c>
    </row>
    <row r="1310" spans="1:27" x14ac:dyDescent="0.2">
      <c r="A1310" s="19">
        <f t="shared" si="135"/>
        <v>1</v>
      </c>
      <c r="B1310" s="95">
        <f t="shared" si="136"/>
        <v>1306</v>
      </c>
      <c r="C1310" s="95" t="s">
        <v>11297</v>
      </c>
      <c r="D1310" s="28" t="s">
        <v>8808</v>
      </c>
      <c r="E1310" s="95" t="s">
        <v>11298</v>
      </c>
      <c r="F1310" s="182">
        <v>1</v>
      </c>
      <c r="G1310" s="95" t="s">
        <v>242</v>
      </c>
      <c r="H1310" s="199">
        <f>VLOOKUP(G1310,BARRAS!$C$5:$E$553,2,0)</f>
        <v>2139995830132</v>
      </c>
      <c r="I1310" s="95">
        <v>0</v>
      </c>
      <c r="J1310" s="204">
        <v>0</v>
      </c>
      <c r="K1310" s="95">
        <v>0</v>
      </c>
      <c r="L1310" s="95" t="s">
        <v>8423</v>
      </c>
      <c r="M1310" s="95" t="s">
        <v>8423</v>
      </c>
      <c r="N1310" s="95" t="s">
        <v>8808</v>
      </c>
      <c r="O1310" s="95" t="s">
        <v>9972</v>
      </c>
      <c r="P1310" s="95"/>
      <c r="Q1310" s="95" t="s">
        <v>509</v>
      </c>
      <c r="R1310" s="95" t="str">
        <f>IF(L1310="R",VLOOKUP(G1310,BARRAS!$C$5:$E$233,3,0),IF(L1310="L",VLOOKUP(G1310,BARRAS!$C$5:$E$233,3,0),""))</f>
        <v/>
      </c>
      <c r="S1310" s="95">
        <f t="shared" si="137"/>
        <v>0</v>
      </c>
      <c r="T1310" s="95"/>
      <c r="U1310" s="95" t="str">
        <f t="shared" si="138"/>
        <v/>
      </c>
      <c r="V1310" s="95"/>
      <c r="W1310" s="95"/>
      <c r="X1310" s="95">
        <v>0</v>
      </c>
      <c r="Y1310" s="95">
        <v>0</v>
      </c>
      <c r="Z1310" s="95"/>
      <c r="AA1310" s="95" t="str">
        <f t="shared" si="139"/>
        <v>CGE</v>
      </c>
    </row>
    <row r="1311" spans="1:27" x14ac:dyDescent="0.2">
      <c r="A1311" s="19">
        <f t="shared" si="135"/>
        <v>1</v>
      </c>
      <c r="B1311" s="95">
        <f t="shared" si="136"/>
        <v>1307</v>
      </c>
      <c r="C1311" s="95" t="s">
        <v>11647</v>
      </c>
      <c r="D1311" s="28" t="s">
        <v>9079</v>
      </c>
      <c r="E1311" s="95" t="s">
        <v>11648</v>
      </c>
      <c r="F1311" s="182">
        <v>1</v>
      </c>
      <c r="G1311" s="95" t="s">
        <v>242</v>
      </c>
      <c r="H1311" s="199">
        <f>VLOOKUP(G1311,BARRAS!$C$5:$E$553,2,0)</f>
        <v>2139995830132</v>
      </c>
      <c r="I1311" s="95">
        <v>0</v>
      </c>
      <c r="J1311" s="204">
        <v>0</v>
      </c>
      <c r="K1311" s="95">
        <v>0</v>
      </c>
      <c r="L1311" s="95" t="s">
        <v>8423</v>
      </c>
      <c r="M1311" s="95" t="s">
        <v>8423</v>
      </c>
      <c r="N1311" s="95" t="s">
        <v>9079</v>
      </c>
      <c r="O1311" s="95" t="s">
        <v>9972</v>
      </c>
      <c r="P1311" s="95"/>
      <c r="Q1311" s="95" t="s">
        <v>509</v>
      </c>
      <c r="R1311" s="95" t="str">
        <f>IF(L1311="R",VLOOKUP(G1311,BARRAS!$C$5:$E$233,3,0),IF(L1311="L",VLOOKUP(G1311,BARRAS!$C$5:$E$233,3,0),""))</f>
        <v/>
      </c>
      <c r="S1311" s="95">
        <f t="shared" si="137"/>
        <v>0</v>
      </c>
      <c r="T1311" s="95"/>
      <c r="U1311" s="95" t="str">
        <f t="shared" si="138"/>
        <v/>
      </c>
      <c r="V1311" s="95"/>
      <c r="W1311" s="95"/>
      <c r="X1311" s="95"/>
      <c r="Y1311" s="95">
        <v>0</v>
      </c>
      <c r="Z1311" s="95"/>
      <c r="AA1311" s="95" t="str">
        <f t="shared" si="139"/>
        <v>CGE</v>
      </c>
    </row>
    <row r="1312" spans="1:27" x14ac:dyDescent="0.2">
      <c r="A1312" s="19">
        <f t="shared" si="135"/>
        <v>1</v>
      </c>
      <c r="B1312" s="95">
        <f t="shared" si="136"/>
        <v>1308</v>
      </c>
      <c r="C1312" s="95" t="s">
        <v>11669</v>
      </c>
      <c r="D1312" s="28" t="s">
        <v>13427</v>
      </c>
      <c r="E1312" s="95" t="s">
        <v>11670</v>
      </c>
      <c r="F1312" s="182">
        <v>1</v>
      </c>
      <c r="G1312" s="95" t="s">
        <v>242</v>
      </c>
      <c r="H1312" s="199">
        <f>VLOOKUP(G1312,BARRAS!$C$5:$E$553,2,0)</f>
        <v>2139995830132</v>
      </c>
      <c r="I1312" s="95">
        <v>0</v>
      </c>
      <c r="J1312" s="204">
        <v>0</v>
      </c>
      <c r="K1312" s="95">
        <v>0</v>
      </c>
      <c r="L1312" s="95" t="s">
        <v>8423</v>
      </c>
      <c r="M1312" s="95" t="s">
        <v>8423</v>
      </c>
      <c r="N1312" s="95" t="s">
        <v>13427</v>
      </c>
      <c r="O1312" s="95" t="s">
        <v>9972</v>
      </c>
      <c r="P1312" s="95"/>
      <c r="Q1312" s="95" t="s">
        <v>509</v>
      </c>
      <c r="R1312" s="95" t="str">
        <f>IF(L1312="R",VLOOKUP(G1312,BARRAS!$C$5:$E$233,3,0),IF(L1312="L",VLOOKUP(G1312,BARRAS!$C$5:$E$233,3,0),""))</f>
        <v/>
      </c>
      <c r="S1312" s="95">
        <f t="shared" si="137"/>
        <v>0</v>
      </c>
      <c r="T1312" s="95"/>
      <c r="U1312" s="95" t="str">
        <f t="shared" si="138"/>
        <v/>
      </c>
      <c r="V1312" s="95"/>
      <c r="W1312" s="95"/>
      <c r="X1312" s="95"/>
      <c r="Y1312" s="95">
        <v>0</v>
      </c>
      <c r="Z1312" s="95"/>
      <c r="AA1312" s="95" t="str">
        <f t="shared" si="139"/>
        <v>CGE</v>
      </c>
    </row>
    <row r="1313" spans="1:27" x14ac:dyDescent="0.2">
      <c r="A1313" s="19">
        <f t="shared" si="135"/>
        <v>1</v>
      </c>
      <c r="B1313" s="95">
        <f t="shared" si="136"/>
        <v>1309</v>
      </c>
      <c r="C1313" s="95" t="s">
        <v>12714</v>
      </c>
      <c r="D1313" s="28" t="s">
        <v>13427</v>
      </c>
      <c r="E1313" s="95" t="s">
        <v>11671</v>
      </c>
      <c r="F1313" s="182">
        <v>1</v>
      </c>
      <c r="G1313" s="95" t="s">
        <v>242</v>
      </c>
      <c r="H1313" s="199">
        <f>VLOOKUP(G1313,BARRAS!$C$5:$E$553,2,0)</f>
        <v>2139995830132</v>
      </c>
      <c r="I1313" s="95">
        <v>0</v>
      </c>
      <c r="J1313" s="204">
        <v>0</v>
      </c>
      <c r="K1313" s="95">
        <v>0</v>
      </c>
      <c r="L1313" s="95" t="s">
        <v>8423</v>
      </c>
      <c r="M1313" s="95" t="s">
        <v>8423</v>
      </c>
      <c r="N1313" s="95" t="s">
        <v>13427</v>
      </c>
      <c r="O1313" s="95" t="s">
        <v>9972</v>
      </c>
      <c r="P1313" s="95"/>
      <c r="Q1313" s="95" t="s">
        <v>509</v>
      </c>
      <c r="R1313" s="95" t="str">
        <f>IF(L1313="R",VLOOKUP(G1313,BARRAS!$C$5:$E$233,3,0),IF(L1313="L",VLOOKUP(G1313,BARRAS!$C$5:$E$233,3,0),""))</f>
        <v/>
      </c>
      <c r="S1313" s="95">
        <f t="shared" si="137"/>
        <v>0</v>
      </c>
      <c r="T1313" s="95"/>
      <c r="U1313" s="95" t="str">
        <f t="shared" si="138"/>
        <v/>
      </c>
      <c r="V1313" s="95"/>
      <c r="W1313" s="95"/>
      <c r="X1313" s="95"/>
      <c r="Y1313" s="95">
        <v>0</v>
      </c>
      <c r="Z1313" s="95"/>
      <c r="AA1313" s="95" t="str">
        <f t="shared" si="139"/>
        <v>CGE</v>
      </c>
    </row>
    <row r="1314" spans="1:27" x14ac:dyDescent="0.2">
      <c r="A1314" s="19">
        <f t="shared" si="135"/>
        <v>1</v>
      </c>
      <c r="B1314" s="95">
        <f t="shared" si="136"/>
        <v>1310</v>
      </c>
      <c r="C1314" s="95" t="s">
        <v>12713</v>
      </c>
      <c r="D1314" s="28" t="s">
        <v>8365</v>
      </c>
      <c r="E1314" s="95" t="s">
        <v>11563</v>
      </c>
      <c r="F1314" s="182">
        <v>1</v>
      </c>
      <c r="G1314" s="95" t="s">
        <v>242</v>
      </c>
      <c r="H1314" s="199">
        <f>VLOOKUP(G1314,BARRAS!$C$5:$E$553,2,0)</f>
        <v>2139995830132</v>
      </c>
      <c r="I1314" s="95">
        <v>0</v>
      </c>
      <c r="J1314" s="204">
        <v>0</v>
      </c>
      <c r="K1314" s="95">
        <v>0</v>
      </c>
      <c r="L1314" s="95" t="s">
        <v>8423</v>
      </c>
      <c r="M1314" s="95" t="s">
        <v>8423</v>
      </c>
      <c r="N1314" s="28" t="s">
        <v>8365</v>
      </c>
      <c r="O1314" s="28" t="s">
        <v>9972</v>
      </c>
      <c r="P1314" s="95"/>
      <c r="Q1314" s="95"/>
      <c r="R1314" s="95" t="str">
        <f>IF(L1314="R",VLOOKUP(G1314,BARRAS!$C$5:$E$233,3,0),IF(L1314="L",VLOOKUP(G1314,BARRAS!$C$5:$E$233,3,0),""))</f>
        <v/>
      </c>
      <c r="S1314" s="95">
        <f t="shared" si="137"/>
        <v>0</v>
      </c>
      <c r="T1314" s="95"/>
      <c r="U1314" s="95" t="str">
        <f t="shared" si="138"/>
        <v/>
      </c>
      <c r="V1314" s="95"/>
      <c r="W1314" s="95"/>
      <c r="X1314" s="95"/>
      <c r="Y1314" s="95">
        <v>0</v>
      </c>
      <c r="Z1314" s="95"/>
      <c r="AA1314" s="95" t="str">
        <f t="shared" si="139"/>
        <v>CGE</v>
      </c>
    </row>
    <row r="1315" spans="1:27" x14ac:dyDescent="0.2">
      <c r="A1315" s="19">
        <f t="shared" si="135"/>
        <v>1</v>
      </c>
      <c r="B1315" s="95">
        <f t="shared" si="136"/>
        <v>1311</v>
      </c>
      <c r="C1315" s="95" t="s">
        <v>11083</v>
      </c>
      <c r="D1315" s="28" t="s">
        <v>543</v>
      </c>
      <c r="E1315" s="95" t="s">
        <v>8831</v>
      </c>
      <c r="F1315" s="182">
        <v>1</v>
      </c>
      <c r="G1315" s="95" t="s">
        <v>242</v>
      </c>
      <c r="H1315" s="199">
        <f>VLOOKUP(G1315,BARRAS!$C$5:$E$553,2,0)</f>
        <v>2139995830132</v>
      </c>
      <c r="I1315" s="95">
        <v>0</v>
      </c>
      <c r="J1315" s="204">
        <v>0</v>
      </c>
      <c r="K1315" s="95">
        <v>0</v>
      </c>
      <c r="L1315" s="95" t="s">
        <v>8423</v>
      </c>
      <c r="M1315" s="95" t="s">
        <v>8423</v>
      </c>
      <c r="N1315" s="95" t="s">
        <v>543</v>
      </c>
      <c r="O1315" s="95" t="s">
        <v>9972</v>
      </c>
      <c r="P1315" s="95"/>
      <c r="Q1315" s="95" t="s">
        <v>509</v>
      </c>
      <c r="R1315" s="95" t="str">
        <f>IF(L1315="R",VLOOKUP(G1315,BARRAS!$C$5:$E$233,3,0),IF(L1315="L",VLOOKUP(G1315,BARRAS!$C$5:$E$233,3,0),""))</f>
        <v/>
      </c>
      <c r="S1315" s="95">
        <f t="shared" si="137"/>
        <v>0</v>
      </c>
      <c r="T1315" s="95"/>
      <c r="U1315" s="95" t="str">
        <f t="shared" si="138"/>
        <v/>
      </c>
      <c r="V1315" s="95" t="s">
        <v>1869</v>
      </c>
      <c r="W1315" s="95"/>
      <c r="X1315" s="95">
        <v>0</v>
      </c>
      <c r="Y1315" s="95">
        <v>0</v>
      </c>
      <c r="Z1315" s="95"/>
      <c r="AA1315" s="95" t="str">
        <f t="shared" si="139"/>
        <v>CGE</v>
      </c>
    </row>
    <row r="1316" spans="1:27" x14ac:dyDescent="0.2">
      <c r="A1316" s="19">
        <f t="shared" si="135"/>
        <v>1</v>
      </c>
      <c r="B1316" s="95">
        <f t="shared" si="136"/>
        <v>1312</v>
      </c>
      <c r="C1316" s="95" t="s">
        <v>13471</v>
      </c>
      <c r="D1316" s="28" t="s">
        <v>12122</v>
      </c>
      <c r="E1316" s="95" t="s">
        <v>12275</v>
      </c>
      <c r="F1316" s="182">
        <v>1</v>
      </c>
      <c r="G1316" s="95" t="s">
        <v>242</v>
      </c>
      <c r="H1316" s="199">
        <f>VLOOKUP(G1316,BARRAS!$C$5:$E$553,2,0)</f>
        <v>2139995830132</v>
      </c>
      <c r="I1316" s="95">
        <v>0</v>
      </c>
      <c r="J1316" s="204">
        <v>0</v>
      </c>
      <c r="K1316" s="95">
        <v>0</v>
      </c>
      <c r="L1316" s="95" t="s">
        <v>8423</v>
      </c>
      <c r="M1316" s="95" t="s">
        <v>8423</v>
      </c>
      <c r="N1316" s="28" t="s">
        <v>12122</v>
      </c>
      <c r="O1316" s="95" t="s">
        <v>9972</v>
      </c>
      <c r="P1316" s="95"/>
      <c r="Q1316" s="95"/>
      <c r="R1316" s="95"/>
      <c r="S1316" s="95">
        <f t="shared" si="137"/>
        <v>0</v>
      </c>
      <c r="T1316" s="95"/>
      <c r="U1316" s="95" t="str">
        <f t="shared" si="138"/>
        <v/>
      </c>
      <c r="V1316" s="95"/>
      <c r="W1316" s="95"/>
      <c r="X1316" s="95"/>
      <c r="Y1316" s="95"/>
      <c r="Z1316" s="95"/>
      <c r="AA1316" s="95" t="str">
        <f t="shared" si="139"/>
        <v>CGE</v>
      </c>
    </row>
    <row r="1317" spans="1:27" x14ac:dyDescent="0.2">
      <c r="A1317" s="19">
        <f t="shared" si="135"/>
        <v>1</v>
      </c>
      <c r="B1317" s="95">
        <f t="shared" si="136"/>
        <v>1313</v>
      </c>
      <c r="C1317" s="95" t="s">
        <v>13527</v>
      </c>
      <c r="D1317" s="28" t="s">
        <v>9525</v>
      </c>
      <c r="E1317" s="95" t="s">
        <v>13528</v>
      </c>
      <c r="F1317" s="182">
        <v>1</v>
      </c>
      <c r="G1317" s="95" t="s">
        <v>242</v>
      </c>
      <c r="H1317" s="199">
        <f>VLOOKUP(G1317,BARRAS!$C$5:$E$553,2,0)</f>
        <v>2139995830132</v>
      </c>
      <c r="I1317" s="95">
        <v>0</v>
      </c>
      <c r="J1317" s="204">
        <v>0</v>
      </c>
      <c r="K1317" s="95">
        <v>0</v>
      </c>
      <c r="L1317" s="95" t="s">
        <v>8423</v>
      </c>
      <c r="M1317" s="95" t="s">
        <v>8423</v>
      </c>
      <c r="N1317" s="95" t="s">
        <v>9525</v>
      </c>
      <c r="O1317" s="95" t="s">
        <v>9972</v>
      </c>
      <c r="P1317" s="95"/>
      <c r="Q1317" s="95"/>
      <c r="R1317" s="95"/>
      <c r="S1317" s="95">
        <f t="shared" si="137"/>
        <v>0</v>
      </c>
      <c r="T1317" s="95"/>
      <c r="U1317" s="95" t="str">
        <f t="shared" si="138"/>
        <v/>
      </c>
      <c r="V1317" s="95"/>
      <c r="W1317" s="95"/>
      <c r="X1317" s="95"/>
      <c r="Y1317" s="95"/>
      <c r="Z1317" s="95"/>
      <c r="AA1317" s="95" t="str">
        <f t="shared" si="139"/>
        <v>CGE</v>
      </c>
    </row>
    <row r="1318" spans="1:27" x14ac:dyDescent="0.2">
      <c r="A1318" s="19">
        <f t="shared" si="135"/>
        <v>1</v>
      </c>
      <c r="B1318" s="95">
        <f t="shared" si="136"/>
        <v>1314</v>
      </c>
      <c r="C1318" s="95" t="s">
        <v>13797</v>
      </c>
      <c r="D1318" s="28" t="s">
        <v>8365</v>
      </c>
      <c r="E1318" s="95" t="s">
        <v>13798</v>
      </c>
      <c r="F1318" s="182">
        <v>1</v>
      </c>
      <c r="G1318" s="95" t="s">
        <v>242</v>
      </c>
      <c r="H1318" s="199">
        <f>VLOOKUP(G1318,BARRAS!$C$5:$E$553,2,0)</f>
        <v>2139995830132</v>
      </c>
      <c r="I1318" s="95">
        <v>0</v>
      </c>
      <c r="J1318" s="204">
        <v>0</v>
      </c>
      <c r="K1318" s="95">
        <v>0</v>
      </c>
      <c r="L1318" s="95" t="s">
        <v>8423</v>
      </c>
      <c r="M1318" s="95" t="s">
        <v>8423</v>
      </c>
      <c r="N1318" s="95" t="s">
        <v>8365</v>
      </c>
      <c r="O1318" s="95" t="s">
        <v>9972</v>
      </c>
      <c r="P1318" s="95"/>
      <c r="Q1318" s="95"/>
      <c r="R1318" s="95"/>
      <c r="S1318" s="95">
        <f t="shared" si="137"/>
        <v>0</v>
      </c>
      <c r="T1318" s="95"/>
      <c r="U1318" s="95" t="str">
        <f t="shared" si="138"/>
        <v/>
      </c>
      <c r="V1318" s="95"/>
      <c r="W1318" s="95"/>
      <c r="X1318" s="95"/>
      <c r="Y1318" s="95"/>
      <c r="Z1318" s="95"/>
      <c r="AA1318" s="95" t="str">
        <f t="shared" si="139"/>
        <v>CGE</v>
      </c>
    </row>
    <row r="1319" spans="1:27" x14ac:dyDescent="0.2">
      <c r="A1319" s="19">
        <f t="shared" si="135"/>
        <v>1</v>
      </c>
      <c r="B1319" s="95">
        <f t="shared" si="136"/>
        <v>1315</v>
      </c>
      <c r="C1319" s="95" t="s">
        <v>14235</v>
      </c>
      <c r="D1319" s="28" t="s">
        <v>13087</v>
      </c>
      <c r="E1319" s="95" t="s">
        <v>14236</v>
      </c>
      <c r="F1319" s="182">
        <v>1</v>
      </c>
      <c r="G1319" s="95" t="s">
        <v>242</v>
      </c>
      <c r="H1319" s="199">
        <f>VLOOKUP(G1319,BARRAS!$C$5:$E$553,2,0)</f>
        <v>2139995830132</v>
      </c>
      <c r="I1319" s="95">
        <v>0</v>
      </c>
      <c r="J1319" s="204">
        <v>0</v>
      </c>
      <c r="K1319" s="95">
        <v>0</v>
      </c>
      <c r="L1319" s="95" t="s">
        <v>8423</v>
      </c>
      <c r="M1319" s="95" t="s">
        <v>8423</v>
      </c>
      <c r="N1319" s="28" t="s">
        <v>13087</v>
      </c>
      <c r="O1319" s="95" t="s">
        <v>9972</v>
      </c>
      <c r="P1319" s="95"/>
      <c r="Q1319" s="95"/>
      <c r="R1319" s="95"/>
      <c r="S1319" s="95">
        <f t="shared" si="137"/>
        <v>0</v>
      </c>
      <c r="T1319" s="95"/>
      <c r="U1319" s="95" t="str">
        <f t="shared" si="138"/>
        <v/>
      </c>
      <c r="V1319" s="95"/>
      <c r="W1319" s="95"/>
      <c r="X1319" s="95"/>
      <c r="Y1319" s="95"/>
      <c r="Z1319" s="95"/>
      <c r="AA1319" s="95" t="str">
        <f t="shared" si="139"/>
        <v>CGE</v>
      </c>
    </row>
    <row r="1320" spans="1:27" x14ac:dyDescent="0.2">
      <c r="A1320" s="19">
        <f t="shared" si="135"/>
        <v>1</v>
      </c>
      <c r="B1320" s="95">
        <f t="shared" si="136"/>
        <v>1316</v>
      </c>
      <c r="C1320" s="95" t="s">
        <v>11738</v>
      </c>
      <c r="D1320" s="28" t="s">
        <v>11736</v>
      </c>
      <c r="E1320" s="95" t="s">
        <v>11739</v>
      </c>
      <c r="F1320" s="182">
        <v>1</v>
      </c>
      <c r="G1320" s="95" t="s">
        <v>242</v>
      </c>
      <c r="H1320" s="199">
        <f>VLOOKUP(G1320,BARRAS!$C$5:$E$553,2,0)</f>
        <v>2139995830132</v>
      </c>
      <c r="I1320" s="95">
        <v>0</v>
      </c>
      <c r="J1320" s="204">
        <v>0</v>
      </c>
      <c r="K1320" s="95">
        <v>0</v>
      </c>
      <c r="L1320" s="95" t="s">
        <v>747</v>
      </c>
      <c r="M1320" s="95" t="s">
        <v>747</v>
      </c>
      <c r="N1320" s="95" t="s">
        <v>11736</v>
      </c>
      <c r="O1320" s="95" t="s">
        <v>9972</v>
      </c>
      <c r="P1320" s="95"/>
      <c r="Q1320" s="95" t="s">
        <v>509</v>
      </c>
      <c r="R1320" s="95" t="str">
        <f>IF(L1320="R",VLOOKUP(G1320,BARRAS!$C$5:$E$233,3,0),IF(L1320="L",VLOOKUP(G1320,BARRAS!$C$5:$E$233,3,0),""))</f>
        <v/>
      </c>
      <c r="S1320" s="95">
        <f t="shared" si="137"/>
        <v>1</v>
      </c>
      <c r="T1320" s="95"/>
      <c r="U1320" s="95" t="str">
        <f t="shared" si="138"/>
        <v>PMGD</v>
      </c>
      <c r="V1320" s="95"/>
      <c r="W1320" s="95">
        <v>0</v>
      </c>
      <c r="X1320" s="95"/>
      <c r="Y1320" s="95"/>
      <c r="Z1320" s="95"/>
      <c r="AA1320" s="95" t="str">
        <f t="shared" si="139"/>
        <v>CGE</v>
      </c>
    </row>
    <row r="1321" spans="1:27" x14ac:dyDescent="0.2">
      <c r="A1321" s="19">
        <f t="shared" si="135"/>
        <v>1</v>
      </c>
      <c r="B1321" s="95">
        <f t="shared" si="136"/>
        <v>1317</v>
      </c>
      <c r="C1321" s="95" t="s">
        <v>12371</v>
      </c>
      <c r="D1321" s="28" t="s">
        <v>12374</v>
      </c>
      <c r="E1321" s="95" t="s">
        <v>12375</v>
      </c>
      <c r="F1321" s="182">
        <v>1</v>
      </c>
      <c r="G1321" s="95" t="s">
        <v>242</v>
      </c>
      <c r="H1321" s="199">
        <f>VLOOKUP(G1321,BARRAS!$C$5:$E$553,2,0)</f>
        <v>2139995830132</v>
      </c>
      <c r="I1321" s="95">
        <v>0</v>
      </c>
      <c r="J1321" s="204">
        <v>0</v>
      </c>
      <c r="K1321" s="95">
        <v>0</v>
      </c>
      <c r="L1321" s="95" t="s">
        <v>747</v>
      </c>
      <c r="M1321" s="95" t="s">
        <v>747</v>
      </c>
      <c r="N1321" s="95" t="s">
        <v>12374</v>
      </c>
      <c r="O1321" s="95" t="s">
        <v>9972</v>
      </c>
      <c r="P1321" s="95"/>
      <c r="Q1321" s="95"/>
      <c r="R1321" s="95"/>
      <c r="S1321" s="95">
        <f t="shared" si="137"/>
        <v>1</v>
      </c>
      <c r="T1321" s="95"/>
      <c r="U1321" s="95" t="str">
        <f t="shared" si="138"/>
        <v>PMGD</v>
      </c>
      <c r="V1321" s="95"/>
      <c r="W1321" s="95">
        <v>0</v>
      </c>
      <c r="X1321" s="95"/>
      <c r="Y1321" s="95"/>
      <c r="Z1321" s="95"/>
      <c r="AA1321" s="95" t="str">
        <f t="shared" si="139"/>
        <v>CGE</v>
      </c>
    </row>
    <row r="1322" spans="1:27" x14ac:dyDescent="0.2">
      <c r="A1322" s="19">
        <f t="shared" si="135"/>
        <v>1</v>
      </c>
      <c r="B1322" s="95">
        <f t="shared" si="136"/>
        <v>1318</v>
      </c>
      <c r="C1322" s="95" t="s">
        <v>11735</v>
      </c>
      <c r="D1322" s="28" t="s">
        <v>11736</v>
      </c>
      <c r="E1322" s="95" t="s">
        <v>11737</v>
      </c>
      <c r="F1322" s="182">
        <v>1</v>
      </c>
      <c r="G1322" s="95" t="s">
        <v>242</v>
      </c>
      <c r="H1322" s="199">
        <f>VLOOKUP(G1322,BARRAS!$C$5:$E$553,2,0)</f>
        <v>2139995830132</v>
      </c>
      <c r="I1322" s="95">
        <v>0</v>
      </c>
      <c r="J1322" s="204">
        <v>0</v>
      </c>
      <c r="K1322" s="95">
        <v>0</v>
      </c>
      <c r="L1322" s="95" t="s">
        <v>747</v>
      </c>
      <c r="M1322" s="95" t="s">
        <v>747</v>
      </c>
      <c r="N1322" s="95" t="s">
        <v>11736</v>
      </c>
      <c r="O1322" s="95" t="s">
        <v>9972</v>
      </c>
      <c r="P1322" s="95"/>
      <c r="Q1322" s="95" t="s">
        <v>509</v>
      </c>
      <c r="R1322" s="95" t="str">
        <f>IF(L1322="R",VLOOKUP(G1322,BARRAS!$C$5:$E$233,3,0),IF(L1322="L",VLOOKUP(G1322,BARRAS!$C$5:$E$233,3,0),""))</f>
        <v/>
      </c>
      <c r="S1322" s="95">
        <f t="shared" si="137"/>
        <v>1</v>
      </c>
      <c r="T1322" s="95" t="s">
        <v>11737</v>
      </c>
      <c r="U1322" s="95" t="str">
        <f t="shared" si="138"/>
        <v>PMGD</v>
      </c>
      <c r="V1322" s="95"/>
      <c r="W1322" s="95"/>
      <c r="X1322" s="95"/>
      <c r="Y1322" s="95"/>
      <c r="Z1322" s="95"/>
      <c r="AA1322" s="95" t="str">
        <f t="shared" si="139"/>
        <v>CGE</v>
      </c>
    </row>
    <row r="1323" spans="1:27" x14ac:dyDescent="0.2">
      <c r="A1323" s="19">
        <f t="shared" si="135"/>
        <v>1</v>
      </c>
      <c r="B1323" s="95">
        <f t="shared" si="136"/>
        <v>1319</v>
      </c>
      <c r="C1323" s="95" t="s">
        <v>12373</v>
      </c>
      <c r="D1323" s="28" t="s">
        <v>12374</v>
      </c>
      <c r="E1323" s="95" t="s">
        <v>12376</v>
      </c>
      <c r="F1323" s="182">
        <v>1</v>
      </c>
      <c r="G1323" s="95" t="s">
        <v>242</v>
      </c>
      <c r="H1323" s="199">
        <f>VLOOKUP(G1323,BARRAS!$C$5:$E$553,2,0)</f>
        <v>2139995830132</v>
      </c>
      <c r="I1323" s="95">
        <v>0</v>
      </c>
      <c r="J1323" s="204">
        <v>0</v>
      </c>
      <c r="K1323" s="95">
        <v>0</v>
      </c>
      <c r="L1323" s="95" t="s">
        <v>747</v>
      </c>
      <c r="M1323" s="95" t="s">
        <v>747</v>
      </c>
      <c r="N1323" s="95" t="s">
        <v>12374</v>
      </c>
      <c r="O1323" s="95" t="s">
        <v>9972</v>
      </c>
      <c r="P1323" s="95"/>
      <c r="Q1323" s="95"/>
      <c r="R1323" s="95"/>
      <c r="S1323" s="95">
        <f t="shared" si="137"/>
        <v>1</v>
      </c>
      <c r="T1323" s="95" t="s">
        <v>12376</v>
      </c>
      <c r="U1323" s="95" t="str">
        <f t="shared" si="138"/>
        <v>PMGD</v>
      </c>
      <c r="V1323" s="95"/>
      <c r="W1323" s="95"/>
      <c r="X1323" s="95"/>
      <c r="Y1323" s="95"/>
      <c r="Z1323" s="95"/>
      <c r="AA1323" s="95" t="str">
        <f t="shared" si="139"/>
        <v>CGE</v>
      </c>
    </row>
    <row r="1324" spans="1:27" x14ac:dyDescent="0.2">
      <c r="A1324" s="19">
        <f t="shared" si="135"/>
        <v>1</v>
      </c>
      <c r="B1324" s="95">
        <f t="shared" si="136"/>
        <v>1320</v>
      </c>
      <c r="C1324" s="95" t="s">
        <v>13728</v>
      </c>
      <c r="D1324" s="28" t="s">
        <v>13730</v>
      </c>
      <c r="E1324" s="95" t="s">
        <v>13733</v>
      </c>
      <c r="F1324" s="182">
        <v>1</v>
      </c>
      <c r="G1324" s="95" t="s">
        <v>242</v>
      </c>
      <c r="H1324" s="199">
        <f>VLOOKUP(G1324,BARRAS!$C$5:$E$553,2,0)</f>
        <v>2139995830132</v>
      </c>
      <c r="I1324" s="95">
        <v>0</v>
      </c>
      <c r="J1324" s="204">
        <v>0</v>
      </c>
      <c r="K1324" s="95">
        <v>0</v>
      </c>
      <c r="L1324" s="95" t="s">
        <v>747</v>
      </c>
      <c r="M1324" s="95" t="s">
        <v>747</v>
      </c>
      <c r="N1324" s="28" t="s">
        <v>13730</v>
      </c>
      <c r="O1324" s="95" t="s">
        <v>9972</v>
      </c>
      <c r="P1324" s="95"/>
      <c r="Q1324" s="95"/>
      <c r="R1324" s="95"/>
      <c r="S1324" s="95">
        <f t="shared" si="137"/>
        <v>1</v>
      </c>
      <c r="T1324" s="95"/>
      <c r="U1324" s="95" t="str">
        <f t="shared" si="138"/>
        <v>PMGD</v>
      </c>
      <c r="V1324" s="95"/>
      <c r="W1324" s="95"/>
      <c r="X1324" s="95"/>
      <c r="Y1324" s="95"/>
      <c r="Z1324" s="95"/>
      <c r="AA1324" s="95" t="str">
        <f t="shared" si="139"/>
        <v>CGE</v>
      </c>
    </row>
    <row r="1325" spans="1:27" x14ac:dyDescent="0.2">
      <c r="A1325" s="19">
        <f t="shared" si="135"/>
        <v>1</v>
      </c>
      <c r="B1325" s="95">
        <f t="shared" si="136"/>
        <v>1321</v>
      </c>
      <c r="C1325" s="95" t="s">
        <v>13729</v>
      </c>
      <c r="D1325" s="28" t="s">
        <v>13730</v>
      </c>
      <c r="E1325" s="95" t="s">
        <v>13734</v>
      </c>
      <c r="F1325" s="182">
        <v>1</v>
      </c>
      <c r="G1325" s="95" t="s">
        <v>242</v>
      </c>
      <c r="H1325" s="199">
        <f>VLOOKUP(G1325,BARRAS!$C$5:$E$553,2,0)</f>
        <v>2139995830132</v>
      </c>
      <c r="I1325" s="95">
        <v>0</v>
      </c>
      <c r="J1325" s="204">
        <v>0</v>
      </c>
      <c r="K1325" s="95">
        <v>0</v>
      </c>
      <c r="L1325" s="95" t="s">
        <v>747</v>
      </c>
      <c r="M1325" s="95" t="s">
        <v>747</v>
      </c>
      <c r="N1325" s="28" t="s">
        <v>13730</v>
      </c>
      <c r="O1325" s="95" t="s">
        <v>9972</v>
      </c>
      <c r="P1325" s="95"/>
      <c r="Q1325" s="95"/>
      <c r="R1325" s="95"/>
      <c r="S1325" s="95">
        <f t="shared" si="137"/>
        <v>1</v>
      </c>
      <c r="T1325" s="95"/>
      <c r="U1325" s="95" t="str">
        <f t="shared" si="138"/>
        <v>PMGD</v>
      </c>
      <c r="V1325" s="95"/>
      <c r="W1325" s="95"/>
      <c r="X1325" s="95"/>
      <c r="Y1325" s="95"/>
      <c r="Z1325" s="95"/>
      <c r="AA1325" s="95" t="str">
        <f t="shared" si="139"/>
        <v>CGE</v>
      </c>
    </row>
    <row r="1326" spans="1:27" x14ac:dyDescent="0.2">
      <c r="A1326" s="19">
        <f t="shared" si="135"/>
        <v>1</v>
      </c>
      <c r="B1326" s="95">
        <f t="shared" si="136"/>
        <v>1322</v>
      </c>
      <c r="C1326" s="95" t="s">
        <v>11063</v>
      </c>
      <c r="D1326" s="28" t="s">
        <v>11064</v>
      </c>
      <c r="E1326" s="95" t="s">
        <v>1870</v>
      </c>
      <c r="F1326" s="182">
        <v>1</v>
      </c>
      <c r="G1326" s="95" t="s">
        <v>242</v>
      </c>
      <c r="H1326" s="199">
        <f>VLOOKUP(G1326,BARRAS!$C$5:$E$553,2,0)</f>
        <v>2139995830132</v>
      </c>
      <c r="I1326" s="95">
        <v>0</v>
      </c>
      <c r="J1326" s="204">
        <v>1</v>
      </c>
      <c r="K1326" s="95">
        <v>0</v>
      </c>
      <c r="L1326" s="95" t="s">
        <v>489</v>
      </c>
      <c r="M1326" s="95" t="s">
        <v>489</v>
      </c>
      <c r="N1326" s="95" t="s">
        <v>9178</v>
      </c>
      <c r="O1326" s="95"/>
      <c r="P1326" s="95" t="s">
        <v>9972</v>
      </c>
      <c r="Q1326" s="95" t="s">
        <v>489</v>
      </c>
      <c r="R1326" s="95">
        <f>IF(L1326="R",VLOOKUP(G1326,BARRAS!$C$5:$E$233,3,0),IF(L1326="L",VLOOKUP(G1326,BARRAS!$C$5:$E$233,3,0),""))</f>
        <v>0</v>
      </c>
      <c r="S1326" s="95">
        <f t="shared" si="137"/>
        <v>0</v>
      </c>
      <c r="T1326" s="95"/>
      <c r="U1326" s="95" t="str">
        <f t="shared" si="138"/>
        <v/>
      </c>
      <c r="V1326" s="95">
        <v>0</v>
      </c>
      <c r="W1326" s="95"/>
      <c r="X1326" s="95">
        <v>0</v>
      </c>
      <c r="Y1326" s="95">
        <v>0</v>
      </c>
      <c r="Z1326" s="95"/>
      <c r="AA1326" s="95" t="str">
        <f t="shared" si="139"/>
        <v>CGE</v>
      </c>
    </row>
    <row r="1327" spans="1:27" x14ac:dyDescent="0.2">
      <c r="A1327" s="19">
        <f t="shared" si="135"/>
        <v>1</v>
      </c>
      <c r="B1327" s="95">
        <f t="shared" si="136"/>
        <v>1323</v>
      </c>
      <c r="C1327" s="95" t="s">
        <v>11065</v>
      </c>
      <c r="D1327" s="28" t="s">
        <v>11066</v>
      </c>
      <c r="E1327" s="95" t="s">
        <v>1870</v>
      </c>
      <c r="F1327" s="182">
        <v>1</v>
      </c>
      <c r="G1327" s="95" t="s">
        <v>242</v>
      </c>
      <c r="H1327" s="199">
        <f>VLOOKUP(G1327,BARRAS!$C$5:$E$553,2,0)</f>
        <v>2139995830132</v>
      </c>
      <c r="I1327" s="95">
        <v>0</v>
      </c>
      <c r="J1327" s="204">
        <v>1</v>
      </c>
      <c r="K1327" s="95">
        <v>0</v>
      </c>
      <c r="L1327" s="95" t="s">
        <v>489</v>
      </c>
      <c r="M1327" s="95" t="s">
        <v>489</v>
      </c>
      <c r="N1327" s="95" t="s">
        <v>9178</v>
      </c>
      <c r="O1327" s="95"/>
      <c r="P1327" s="95" t="s">
        <v>9972</v>
      </c>
      <c r="Q1327" s="95" t="s">
        <v>489</v>
      </c>
      <c r="R1327" s="95">
        <f>IF(L1327="R",VLOOKUP(G1327,BARRAS!$C$5:$E$233,3,0),IF(L1327="L",VLOOKUP(G1327,BARRAS!$C$5:$E$233,3,0),""))</f>
        <v>0</v>
      </c>
      <c r="S1327" s="95">
        <f t="shared" si="137"/>
        <v>0</v>
      </c>
      <c r="T1327" s="95"/>
      <c r="U1327" s="95" t="str">
        <f t="shared" si="138"/>
        <v/>
      </c>
      <c r="V1327" s="95">
        <v>0</v>
      </c>
      <c r="W1327" s="95"/>
      <c r="X1327" s="95">
        <v>0</v>
      </c>
      <c r="Y1327" s="95">
        <v>0</v>
      </c>
      <c r="Z1327" s="95"/>
      <c r="AA1327" s="95" t="str">
        <f t="shared" si="139"/>
        <v>CGE</v>
      </c>
    </row>
    <row r="1328" spans="1:27" x14ac:dyDescent="0.2">
      <c r="A1328" s="19">
        <f t="shared" si="135"/>
        <v>1</v>
      </c>
      <c r="B1328" s="95">
        <f t="shared" si="136"/>
        <v>1324</v>
      </c>
      <c r="C1328" s="95" t="s">
        <v>11067</v>
      </c>
      <c r="D1328" s="28" t="s">
        <v>11068</v>
      </c>
      <c r="E1328" s="95" t="s">
        <v>1870</v>
      </c>
      <c r="F1328" s="182">
        <v>1</v>
      </c>
      <c r="G1328" s="95" t="s">
        <v>242</v>
      </c>
      <c r="H1328" s="199">
        <f>VLOOKUP(G1328,BARRAS!$C$5:$E$553,2,0)</f>
        <v>2139995830132</v>
      </c>
      <c r="I1328" s="95">
        <v>0</v>
      </c>
      <c r="J1328" s="204">
        <v>1</v>
      </c>
      <c r="K1328" s="95">
        <v>0</v>
      </c>
      <c r="L1328" s="95" t="s">
        <v>489</v>
      </c>
      <c r="M1328" s="95" t="s">
        <v>489</v>
      </c>
      <c r="N1328" s="95" t="s">
        <v>9178</v>
      </c>
      <c r="O1328" s="95"/>
      <c r="P1328" s="95" t="s">
        <v>9972</v>
      </c>
      <c r="Q1328" s="95" t="s">
        <v>489</v>
      </c>
      <c r="R1328" s="95">
        <f>IF(L1328="R",VLOOKUP(G1328,BARRAS!$C$5:$E$233,3,0),IF(L1328="L",VLOOKUP(G1328,BARRAS!$C$5:$E$233,3,0),""))</f>
        <v>0</v>
      </c>
      <c r="S1328" s="95">
        <f t="shared" si="137"/>
        <v>0</v>
      </c>
      <c r="T1328" s="95"/>
      <c r="U1328" s="95" t="str">
        <f t="shared" si="138"/>
        <v/>
      </c>
      <c r="V1328" s="95">
        <v>0</v>
      </c>
      <c r="W1328" s="95"/>
      <c r="X1328" s="95">
        <v>0</v>
      </c>
      <c r="Y1328" s="95">
        <v>0</v>
      </c>
      <c r="Z1328" s="95"/>
      <c r="AA1328" s="95" t="str">
        <f t="shared" si="139"/>
        <v>CGE</v>
      </c>
    </row>
    <row r="1329" spans="1:27" x14ac:dyDescent="0.2">
      <c r="A1329" s="19">
        <f t="shared" si="135"/>
        <v>1</v>
      </c>
      <c r="B1329" s="95">
        <f t="shared" si="136"/>
        <v>1325</v>
      </c>
      <c r="C1329" s="213" t="s">
        <v>14483</v>
      </c>
      <c r="D1329" s="213" t="s">
        <v>1304</v>
      </c>
      <c r="E1329" s="194" t="s">
        <v>14481</v>
      </c>
      <c r="F1329" s="182">
        <v>1</v>
      </c>
      <c r="G1329" s="95" t="s">
        <v>242</v>
      </c>
      <c r="H1329" s="199">
        <f>VLOOKUP(G1329,BARRAS!$C$5:$E$553,2,0)</f>
        <v>2139995830132</v>
      </c>
      <c r="I1329" s="95">
        <v>0</v>
      </c>
      <c r="J1329" s="204">
        <v>0</v>
      </c>
      <c r="K1329" s="95">
        <v>1</v>
      </c>
      <c r="L1329" s="95" t="s">
        <v>492</v>
      </c>
      <c r="M1329" s="95" t="s">
        <v>492</v>
      </c>
      <c r="N1329" s="95" t="s">
        <v>12352</v>
      </c>
      <c r="O1329" s="95"/>
      <c r="P1329" s="95"/>
      <c r="Q1329" s="95"/>
      <c r="R1329" s="95"/>
      <c r="S1329" s="95">
        <f t="shared" si="137"/>
        <v>0</v>
      </c>
      <c r="T1329" s="95"/>
      <c r="U1329" s="95" t="str">
        <f t="shared" si="138"/>
        <v/>
      </c>
      <c r="V1329" s="95"/>
      <c r="W1329" s="95"/>
      <c r="X1329" s="95"/>
      <c r="Y1329" s="95"/>
      <c r="Z1329" s="95"/>
      <c r="AA1329" s="95">
        <f t="shared" si="139"/>
        <v>0</v>
      </c>
    </row>
    <row r="1330" spans="1:27" x14ac:dyDescent="0.2">
      <c r="A1330" s="19">
        <f t="shared" si="135"/>
        <v>1</v>
      </c>
      <c r="B1330" s="95">
        <f t="shared" si="136"/>
        <v>1326</v>
      </c>
      <c r="C1330" s="213" t="s">
        <v>14484</v>
      </c>
      <c r="D1330" s="213" t="s">
        <v>1304</v>
      </c>
      <c r="E1330" s="194" t="s">
        <v>14469</v>
      </c>
      <c r="F1330" s="182">
        <v>1</v>
      </c>
      <c r="G1330" s="95" t="s">
        <v>242</v>
      </c>
      <c r="H1330" s="199">
        <f>VLOOKUP(G1330,BARRAS!$C$5:$E$553,2,0)</f>
        <v>2139995830132</v>
      </c>
      <c r="I1330" s="95">
        <v>0</v>
      </c>
      <c r="J1330" s="204">
        <v>0</v>
      </c>
      <c r="K1330" s="95">
        <v>1</v>
      </c>
      <c r="L1330" s="95" t="s">
        <v>492</v>
      </c>
      <c r="M1330" s="95" t="s">
        <v>492</v>
      </c>
      <c r="N1330" s="95" t="s">
        <v>12352</v>
      </c>
      <c r="O1330" s="95"/>
      <c r="P1330" s="95"/>
      <c r="Q1330" s="95"/>
      <c r="R1330" s="95"/>
      <c r="S1330" s="95">
        <f t="shared" si="137"/>
        <v>0</v>
      </c>
      <c r="T1330" s="95"/>
      <c r="U1330" s="95" t="str">
        <f t="shared" si="138"/>
        <v/>
      </c>
      <c r="V1330" s="95"/>
      <c r="W1330" s="95"/>
      <c r="X1330" s="95"/>
      <c r="Y1330" s="95"/>
      <c r="Z1330" s="95"/>
      <c r="AA1330" s="95">
        <f t="shared" si="139"/>
        <v>0</v>
      </c>
    </row>
    <row r="1331" spans="1:27" x14ac:dyDescent="0.2">
      <c r="A1331" s="19">
        <f t="shared" si="135"/>
        <v>1</v>
      </c>
      <c r="B1331" s="95">
        <f t="shared" si="136"/>
        <v>1327</v>
      </c>
      <c r="C1331" s="213" t="s">
        <v>14485</v>
      </c>
      <c r="D1331" s="213" t="s">
        <v>1304</v>
      </c>
      <c r="E1331" s="194" t="s">
        <v>14470</v>
      </c>
      <c r="F1331" s="182">
        <v>1</v>
      </c>
      <c r="G1331" s="95" t="s">
        <v>242</v>
      </c>
      <c r="H1331" s="199">
        <f>VLOOKUP(G1331,BARRAS!$C$5:$E$553,2,0)</f>
        <v>2139995830132</v>
      </c>
      <c r="I1331" s="95">
        <v>0</v>
      </c>
      <c r="J1331" s="204">
        <v>0</v>
      </c>
      <c r="K1331" s="95">
        <v>1</v>
      </c>
      <c r="L1331" s="95" t="s">
        <v>492</v>
      </c>
      <c r="M1331" s="95" t="s">
        <v>492</v>
      </c>
      <c r="N1331" s="95" t="s">
        <v>12352</v>
      </c>
      <c r="O1331" s="95"/>
      <c r="P1331" s="95"/>
      <c r="Q1331" s="95"/>
      <c r="R1331" s="95" t="str">
        <f>IF(L1331="R",VLOOKUP(G1331,BARRAS!$C$5:$E$233,3,0),IF(L1331="L",VLOOKUP(G1331,BARRAS!$C$5:$E$233,3,0),""))</f>
        <v/>
      </c>
      <c r="S1331" s="95">
        <f t="shared" si="137"/>
        <v>0</v>
      </c>
      <c r="T1331" s="95"/>
      <c r="U1331" s="95" t="str">
        <f t="shared" si="138"/>
        <v/>
      </c>
      <c r="V1331" s="95"/>
      <c r="W1331" s="95"/>
      <c r="X1331" s="95"/>
      <c r="Y1331" s="95"/>
      <c r="Z1331" s="95"/>
      <c r="AA1331" s="95">
        <f t="shared" si="139"/>
        <v>0</v>
      </c>
    </row>
    <row r="1332" spans="1:27" x14ac:dyDescent="0.2">
      <c r="A1332" s="19">
        <f t="shared" si="135"/>
        <v>1</v>
      </c>
      <c r="B1332" s="95">
        <f t="shared" si="136"/>
        <v>1328</v>
      </c>
      <c r="C1332" s="95" t="s">
        <v>10911</v>
      </c>
      <c r="D1332" s="28" t="s">
        <v>8808</v>
      </c>
      <c r="E1332" s="95" t="s">
        <v>10912</v>
      </c>
      <c r="F1332" s="182">
        <v>1</v>
      </c>
      <c r="G1332" s="95" t="s">
        <v>1531</v>
      </c>
      <c r="H1332" s="199">
        <f>VLOOKUP(G1332,BARRAS!$C$5:$E$553,2,0)</f>
        <v>2079995780132</v>
      </c>
      <c r="I1332" s="95">
        <v>0</v>
      </c>
      <c r="J1332" s="204">
        <v>0</v>
      </c>
      <c r="K1332" s="95">
        <v>0</v>
      </c>
      <c r="L1332" s="95" t="s">
        <v>8423</v>
      </c>
      <c r="M1332" s="95" t="s">
        <v>8423</v>
      </c>
      <c r="N1332" s="95" t="s">
        <v>8808</v>
      </c>
      <c r="O1332" s="95" t="s">
        <v>9972</v>
      </c>
      <c r="P1332" s="95"/>
      <c r="Q1332" s="95" t="s">
        <v>509</v>
      </c>
      <c r="R1332" s="95" t="str">
        <f>IF(L1332="R",VLOOKUP(G1332,BARRAS!$C$5:$E$233,3,0),IF(L1332="L",VLOOKUP(G1332,BARRAS!$C$5:$E$233,3,0),""))</f>
        <v/>
      </c>
      <c r="S1332" s="95">
        <f t="shared" si="137"/>
        <v>0</v>
      </c>
      <c r="T1332" s="95"/>
      <c r="U1332" s="95" t="str">
        <f t="shared" si="138"/>
        <v/>
      </c>
      <c r="V1332" s="95" t="s">
        <v>3208</v>
      </c>
      <c r="W1332" s="95"/>
      <c r="X1332" s="95">
        <v>0</v>
      </c>
      <c r="Y1332" s="95">
        <v>0</v>
      </c>
      <c r="Z1332" s="95"/>
      <c r="AA1332" s="95" t="str">
        <f t="shared" si="139"/>
        <v>CGE</v>
      </c>
    </row>
    <row r="1333" spans="1:27" x14ac:dyDescent="0.2">
      <c r="A1333" s="19">
        <f t="shared" si="135"/>
        <v>1</v>
      </c>
      <c r="B1333" s="95">
        <f t="shared" si="136"/>
        <v>1329</v>
      </c>
      <c r="C1333" s="95" t="s">
        <v>11336</v>
      </c>
      <c r="D1333" s="28" t="s">
        <v>8365</v>
      </c>
      <c r="E1333" s="95" t="s">
        <v>11337</v>
      </c>
      <c r="F1333" s="182">
        <v>1</v>
      </c>
      <c r="G1333" s="95" t="s">
        <v>1531</v>
      </c>
      <c r="H1333" s="199">
        <f>VLOOKUP(G1333,BARRAS!$C$5:$E$553,2,0)</f>
        <v>2079995780132</v>
      </c>
      <c r="I1333" s="95">
        <v>0</v>
      </c>
      <c r="J1333" s="204">
        <v>0</v>
      </c>
      <c r="K1333" s="95">
        <v>0</v>
      </c>
      <c r="L1333" s="95" t="s">
        <v>8423</v>
      </c>
      <c r="M1333" s="95" t="s">
        <v>8423</v>
      </c>
      <c r="N1333" s="95" t="s">
        <v>8365</v>
      </c>
      <c r="O1333" s="95" t="s">
        <v>9972</v>
      </c>
      <c r="P1333" s="95"/>
      <c r="Q1333" s="95" t="s">
        <v>509</v>
      </c>
      <c r="R1333" s="95" t="str">
        <f>IF(L1333="R",VLOOKUP(G1333,BARRAS!$C$5:$E$233,3,0),IF(L1333="L",VLOOKUP(G1333,BARRAS!$C$5:$E$233,3,0),""))</f>
        <v/>
      </c>
      <c r="S1333" s="95">
        <f t="shared" si="137"/>
        <v>0</v>
      </c>
      <c r="T1333" s="95"/>
      <c r="U1333" s="95" t="str">
        <f t="shared" si="138"/>
        <v/>
      </c>
      <c r="V1333" s="95"/>
      <c r="W1333" s="95"/>
      <c r="X1333" s="95">
        <v>0</v>
      </c>
      <c r="Y1333" s="95">
        <v>0</v>
      </c>
      <c r="Z1333" s="95"/>
      <c r="AA1333" s="95" t="str">
        <f t="shared" si="139"/>
        <v>CGE</v>
      </c>
    </row>
    <row r="1334" spans="1:27" x14ac:dyDescent="0.2">
      <c r="A1334" s="19">
        <f t="shared" si="135"/>
        <v>1</v>
      </c>
      <c r="B1334" s="95">
        <f t="shared" si="136"/>
        <v>1330</v>
      </c>
      <c r="C1334" s="95" t="s">
        <v>11524</v>
      </c>
      <c r="D1334" s="28" t="s">
        <v>543</v>
      </c>
      <c r="E1334" s="95" t="s">
        <v>11525</v>
      </c>
      <c r="F1334" s="182">
        <v>1</v>
      </c>
      <c r="G1334" s="95" t="s">
        <v>1531</v>
      </c>
      <c r="H1334" s="199">
        <f>VLOOKUP(G1334,BARRAS!$C$5:$E$553,2,0)</f>
        <v>2079995780132</v>
      </c>
      <c r="I1334" s="95">
        <v>0</v>
      </c>
      <c r="J1334" s="204">
        <v>0</v>
      </c>
      <c r="K1334" s="95">
        <v>0</v>
      </c>
      <c r="L1334" s="95" t="s">
        <v>8423</v>
      </c>
      <c r="M1334" s="95" t="s">
        <v>8423</v>
      </c>
      <c r="N1334" s="95" t="s">
        <v>543</v>
      </c>
      <c r="O1334" s="95" t="s">
        <v>9972</v>
      </c>
      <c r="P1334" s="95"/>
      <c r="Q1334" s="95" t="s">
        <v>509</v>
      </c>
      <c r="R1334" s="95" t="str">
        <f>IF(L1334="R",VLOOKUP(G1334,BARRAS!$C$5:$E$233,3,0),IF(L1334="L",VLOOKUP(G1334,BARRAS!$C$5:$E$233,3,0),""))</f>
        <v/>
      </c>
      <c r="S1334" s="95">
        <f t="shared" si="137"/>
        <v>0</v>
      </c>
      <c r="T1334" s="95"/>
      <c r="U1334" s="95" t="str">
        <f t="shared" si="138"/>
        <v/>
      </c>
      <c r="V1334" s="95"/>
      <c r="W1334" s="95"/>
      <c r="X1334" s="95">
        <v>0</v>
      </c>
      <c r="Y1334" s="95">
        <v>0</v>
      </c>
      <c r="Z1334" s="95"/>
      <c r="AA1334" s="95" t="str">
        <f t="shared" si="139"/>
        <v>CGE</v>
      </c>
    </row>
    <row r="1335" spans="1:27" x14ac:dyDescent="0.2">
      <c r="A1335" s="19">
        <f t="shared" si="135"/>
        <v>1</v>
      </c>
      <c r="B1335" s="95">
        <f t="shared" si="136"/>
        <v>1331</v>
      </c>
      <c r="C1335" s="95" t="s">
        <v>12051</v>
      </c>
      <c r="D1335" s="28" t="s">
        <v>543</v>
      </c>
      <c r="E1335" s="95" t="s">
        <v>13651</v>
      </c>
      <c r="F1335" s="182">
        <v>1</v>
      </c>
      <c r="G1335" s="95" t="s">
        <v>1531</v>
      </c>
      <c r="H1335" s="199">
        <f>VLOOKUP(G1335,BARRAS!$C$5:$E$553,2,0)</f>
        <v>2079995780132</v>
      </c>
      <c r="I1335" s="95">
        <v>0</v>
      </c>
      <c r="J1335" s="204">
        <v>0</v>
      </c>
      <c r="K1335" s="95">
        <v>0</v>
      </c>
      <c r="L1335" s="95" t="s">
        <v>8423</v>
      </c>
      <c r="M1335" s="95" t="s">
        <v>8423</v>
      </c>
      <c r="N1335" s="95" t="s">
        <v>543</v>
      </c>
      <c r="O1335" s="95" t="s">
        <v>9972</v>
      </c>
      <c r="P1335" s="95"/>
      <c r="Q1335" s="95"/>
      <c r="R1335" s="95" t="str">
        <f>IF(L1335="R",VLOOKUP(G1335,BARRAS!$C$5:$E$233,3,0),IF(L1335="L",VLOOKUP(G1335,BARRAS!$C$5:$E$233,3,0),""))</f>
        <v/>
      </c>
      <c r="S1335" s="95">
        <f t="shared" si="137"/>
        <v>0</v>
      </c>
      <c r="T1335" s="95"/>
      <c r="U1335" s="95" t="str">
        <f t="shared" si="138"/>
        <v/>
      </c>
      <c r="V1335" s="95"/>
      <c r="W1335" s="95"/>
      <c r="X1335" s="95"/>
      <c r="Y1335" s="95"/>
      <c r="Z1335" s="95"/>
      <c r="AA1335" s="95" t="str">
        <f t="shared" si="139"/>
        <v>CGE</v>
      </c>
    </row>
    <row r="1336" spans="1:27" x14ac:dyDescent="0.2">
      <c r="A1336" s="19">
        <f t="shared" si="135"/>
        <v>1</v>
      </c>
      <c r="B1336" s="95">
        <f t="shared" si="136"/>
        <v>1332</v>
      </c>
      <c r="C1336" s="95" t="s">
        <v>14395</v>
      </c>
      <c r="D1336" s="28" t="s">
        <v>13236</v>
      </c>
      <c r="E1336" s="28" t="s">
        <v>14396</v>
      </c>
      <c r="F1336" s="182">
        <v>1</v>
      </c>
      <c r="G1336" s="95" t="s">
        <v>1531</v>
      </c>
      <c r="H1336" s="199">
        <v>2079995780132</v>
      </c>
      <c r="I1336" s="95">
        <v>0</v>
      </c>
      <c r="J1336" s="204">
        <v>0</v>
      </c>
      <c r="K1336" s="95">
        <v>0</v>
      </c>
      <c r="L1336" s="95" t="s">
        <v>8423</v>
      </c>
      <c r="M1336" s="95" t="s">
        <v>8423</v>
      </c>
      <c r="N1336" s="28" t="s">
        <v>13236</v>
      </c>
      <c r="O1336" s="95" t="s">
        <v>9972</v>
      </c>
      <c r="P1336" s="95"/>
      <c r="Q1336" s="95"/>
      <c r="R1336" s="95"/>
      <c r="S1336" s="95">
        <f t="shared" si="137"/>
        <v>0</v>
      </c>
      <c r="T1336" s="95"/>
      <c r="U1336" s="95" t="str">
        <f t="shared" si="138"/>
        <v/>
      </c>
      <c r="V1336" s="95"/>
      <c r="W1336" s="95"/>
      <c r="X1336" s="95"/>
      <c r="Y1336" s="95"/>
      <c r="Z1336" s="95"/>
      <c r="AA1336" s="95" t="str">
        <f t="shared" si="139"/>
        <v>CGE</v>
      </c>
    </row>
    <row r="1337" spans="1:27" x14ac:dyDescent="0.2">
      <c r="A1337" s="19">
        <f t="shared" si="135"/>
        <v>1</v>
      </c>
      <c r="B1337" s="95">
        <f t="shared" si="136"/>
        <v>1333</v>
      </c>
      <c r="C1337" s="95" t="s">
        <v>14451</v>
      </c>
      <c r="D1337" s="28" t="s">
        <v>14110</v>
      </c>
      <c r="E1337" s="28" t="s">
        <v>14452</v>
      </c>
      <c r="F1337" s="182">
        <v>1</v>
      </c>
      <c r="G1337" s="95" t="s">
        <v>1531</v>
      </c>
      <c r="H1337" s="199">
        <v>2079995780132</v>
      </c>
      <c r="I1337" s="95">
        <v>0</v>
      </c>
      <c r="J1337" s="204">
        <v>0</v>
      </c>
      <c r="K1337" s="95">
        <v>0</v>
      </c>
      <c r="L1337" s="95" t="s">
        <v>8423</v>
      </c>
      <c r="M1337" s="95" t="s">
        <v>8423</v>
      </c>
      <c r="N1337" s="28" t="s">
        <v>14110</v>
      </c>
      <c r="O1337" s="95" t="s">
        <v>9972</v>
      </c>
      <c r="P1337" s="95"/>
      <c r="Q1337" s="95"/>
      <c r="R1337" s="95"/>
      <c r="S1337" s="95">
        <f t="shared" si="137"/>
        <v>0</v>
      </c>
      <c r="T1337" s="95"/>
      <c r="U1337" s="95" t="str">
        <f t="shared" si="138"/>
        <v/>
      </c>
      <c r="V1337" s="95"/>
      <c r="W1337" s="95"/>
      <c r="X1337" s="95"/>
      <c r="Y1337" s="95"/>
      <c r="Z1337" s="95"/>
      <c r="AA1337" s="95" t="str">
        <f t="shared" si="139"/>
        <v>CGE</v>
      </c>
    </row>
    <row r="1338" spans="1:27" x14ac:dyDescent="0.2">
      <c r="A1338" s="19">
        <f t="shared" si="135"/>
        <v>1</v>
      </c>
      <c r="B1338" s="95">
        <f t="shared" si="136"/>
        <v>1334</v>
      </c>
      <c r="C1338" s="95" t="s">
        <v>13621</v>
      </c>
      <c r="D1338" s="28" t="s">
        <v>13646</v>
      </c>
      <c r="E1338" s="95" t="s">
        <v>13647</v>
      </c>
      <c r="F1338" s="182">
        <v>1</v>
      </c>
      <c r="G1338" s="95" t="s">
        <v>1531</v>
      </c>
      <c r="H1338" s="199">
        <v>2079995780132</v>
      </c>
      <c r="I1338" s="95">
        <v>0</v>
      </c>
      <c r="J1338" s="204">
        <v>0</v>
      </c>
      <c r="K1338" s="95">
        <v>0</v>
      </c>
      <c r="L1338" s="95" t="s">
        <v>747</v>
      </c>
      <c r="M1338" s="95" t="s">
        <v>747</v>
      </c>
      <c r="N1338" s="95" t="s">
        <v>13646</v>
      </c>
      <c r="O1338" s="95" t="s">
        <v>9972</v>
      </c>
      <c r="P1338" s="95"/>
      <c r="Q1338" s="95"/>
      <c r="R1338" s="95"/>
      <c r="S1338" s="95">
        <f t="shared" si="137"/>
        <v>1</v>
      </c>
      <c r="T1338" s="95"/>
      <c r="U1338" s="95" t="str">
        <f t="shared" si="138"/>
        <v>PMGD</v>
      </c>
      <c r="V1338" s="95"/>
      <c r="W1338" s="95"/>
      <c r="X1338" s="95"/>
      <c r="Y1338" s="95"/>
      <c r="Z1338" s="95"/>
      <c r="AA1338" s="95" t="str">
        <f t="shared" si="139"/>
        <v>CGE</v>
      </c>
    </row>
    <row r="1339" spans="1:27" x14ac:dyDescent="0.2">
      <c r="A1339" s="19">
        <f t="shared" si="135"/>
        <v>1</v>
      </c>
      <c r="B1339" s="95">
        <f t="shared" si="136"/>
        <v>1335</v>
      </c>
      <c r="C1339" s="95" t="s">
        <v>13620</v>
      </c>
      <c r="D1339" s="28" t="s">
        <v>13646</v>
      </c>
      <c r="E1339" s="95" t="s">
        <v>13648</v>
      </c>
      <c r="F1339" s="182">
        <v>1</v>
      </c>
      <c r="G1339" s="95" t="s">
        <v>1531</v>
      </c>
      <c r="H1339" s="199">
        <v>2079995780132</v>
      </c>
      <c r="I1339" s="95">
        <v>0</v>
      </c>
      <c r="J1339" s="204">
        <v>0</v>
      </c>
      <c r="K1339" s="95">
        <v>0</v>
      </c>
      <c r="L1339" s="95" t="s">
        <v>747</v>
      </c>
      <c r="M1339" s="95" t="s">
        <v>747</v>
      </c>
      <c r="N1339" s="95" t="s">
        <v>13646</v>
      </c>
      <c r="O1339" s="95" t="s">
        <v>9972</v>
      </c>
      <c r="P1339" s="95"/>
      <c r="Q1339" s="95"/>
      <c r="R1339" s="95"/>
      <c r="S1339" s="95">
        <f t="shared" si="137"/>
        <v>1</v>
      </c>
      <c r="T1339" s="95" t="s">
        <v>13648</v>
      </c>
      <c r="U1339" s="95" t="str">
        <f t="shared" si="138"/>
        <v>PMGD</v>
      </c>
      <c r="V1339" s="95"/>
      <c r="W1339" s="95"/>
      <c r="X1339" s="95"/>
      <c r="Y1339" s="95"/>
      <c r="Z1339" s="95"/>
      <c r="AA1339" s="95" t="str">
        <f t="shared" si="139"/>
        <v>CGE</v>
      </c>
    </row>
    <row r="1340" spans="1:27" x14ac:dyDescent="0.2">
      <c r="A1340" s="19">
        <f t="shared" si="135"/>
        <v>1</v>
      </c>
      <c r="B1340" s="95">
        <f t="shared" si="136"/>
        <v>1336</v>
      </c>
      <c r="C1340" s="95" t="s">
        <v>10908</v>
      </c>
      <c r="D1340" s="28" t="s">
        <v>10013</v>
      </c>
      <c r="E1340" s="95" t="s">
        <v>3208</v>
      </c>
      <c r="F1340" s="182">
        <v>1</v>
      </c>
      <c r="G1340" s="95" t="s">
        <v>1531</v>
      </c>
      <c r="H1340" s="199">
        <f>VLOOKUP(G1340,BARRAS!$C$5:$E$553,2,0)</f>
        <v>2079995780132</v>
      </c>
      <c r="I1340" s="95">
        <v>0</v>
      </c>
      <c r="J1340" s="204">
        <v>1</v>
      </c>
      <c r="K1340" s="95">
        <v>0</v>
      </c>
      <c r="L1340" s="95" t="s">
        <v>489</v>
      </c>
      <c r="M1340" s="95" t="s">
        <v>489</v>
      </c>
      <c r="N1340" s="95" t="s">
        <v>9178</v>
      </c>
      <c r="O1340" s="95"/>
      <c r="P1340" s="95" t="s">
        <v>9972</v>
      </c>
      <c r="Q1340" s="95" t="s">
        <v>489</v>
      </c>
      <c r="R1340" s="95">
        <f>IF(L1340="R",VLOOKUP(G1340,BARRAS!$C$5:$E$233,3,0),IF(L1340="L",VLOOKUP(G1340,BARRAS!$C$5:$E$233,3,0),""))</f>
        <v>0</v>
      </c>
      <c r="S1340" s="95">
        <f t="shared" si="137"/>
        <v>0</v>
      </c>
      <c r="T1340" s="95"/>
      <c r="U1340" s="95" t="str">
        <f t="shared" si="138"/>
        <v/>
      </c>
      <c r="V1340" s="95">
        <v>0</v>
      </c>
      <c r="W1340" s="95"/>
      <c r="X1340" s="95">
        <v>0</v>
      </c>
      <c r="Y1340" s="95">
        <v>0</v>
      </c>
      <c r="Z1340" s="95"/>
      <c r="AA1340" s="95" t="str">
        <f t="shared" si="139"/>
        <v>CGE</v>
      </c>
    </row>
    <row r="1341" spans="1:27" x14ac:dyDescent="0.2">
      <c r="A1341" s="19">
        <f t="shared" si="135"/>
        <v>1</v>
      </c>
      <c r="B1341" s="95">
        <f t="shared" si="136"/>
        <v>1337</v>
      </c>
      <c r="C1341" s="95" t="s">
        <v>10909</v>
      </c>
      <c r="D1341" s="28" t="s">
        <v>10014</v>
      </c>
      <c r="E1341" s="95" t="s">
        <v>3208</v>
      </c>
      <c r="F1341" s="182">
        <v>1</v>
      </c>
      <c r="G1341" s="95" t="s">
        <v>1531</v>
      </c>
      <c r="H1341" s="199">
        <f>VLOOKUP(G1341,BARRAS!$C$5:$E$553,2,0)</f>
        <v>2079995780132</v>
      </c>
      <c r="I1341" s="95">
        <v>0</v>
      </c>
      <c r="J1341" s="204">
        <v>1</v>
      </c>
      <c r="K1341" s="95">
        <v>0</v>
      </c>
      <c r="L1341" s="95" t="s">
        <v>489</v>
      </c>
      <c r="M1341" s="95" t="s">
        <v>489</v>
      </c>
      <c r="N1341" s="95" t="s">
        <v>9178</v>
      </c>
      <c r="O1341" s="95"/>
      <c r="P1341" s="95" t="s">
        <v>9972</v>
      </c>
      <c r="Q1341" s="95" t="s">
        <v>489</v>
      </c>
      <c r="R1341" s="95">
        <f>IF(L1341="R",VLOOKUP(G1341,BARRAS!$C$5:$E$233,3,0),IF(L1341="L",VLOOKUP(G1341,BARRAS!$C$5:$E$233,3,0),""))</f>
        <v>0</v>
      </c>
      <c r="S1341" s="95">
        <f t="shared" si="137"/>
        <v>0</v>
      </c>
      <c r="T1341" s="95"/>
      <c r="U1341" s="95" t="str">
        <f t="shared" si="138"/>
        <v/>
      </c>
      <c r="V1341" s="95">
        <v>0</v>
      </c>
      <c r="W1341" s="95"/>
      <c r="X1341" s="95">
        <v>0</v>
      </c>
      <c r="Y1341" s="95">
        <v>0</v>
      </c>
      <c r="Z1341" s="95"/>
      <c r="AA1341" s="95" t="str">
        <f t="shared" si="139"/>
        <v>CGE</v>
      </c>
    </row>
    <row r="1342" spans="1:27" x14ac:dyDescent="0.2">
      <c r="A1342" s="19">
        <f t="shared" si="135"/>
        <v>1</v>
      </c>
      <c r="B1342" s="95">
        <f t="shared" si="136"/>
        <v>1338</v>
      </c>
      <c r="C1342" s="95" t="s">
        <v>10910</v>
      </c>
      <c r="D1342" s="28" t="s">
        <v>10015</v>
      </c>
      <c r="E1342" s="95" t="s">
        <v>3208</v>
      </c>
      <c r="F1342" s="182">
        <v>1</v>
      </c>
      <c r="G1342" s="95" t="s">
        <v>1531</v>
      </c>
      <c r="H1342" s="199">
        <f>VLOOKUP(G1342,BARRAS!$C$5:$E$553,2,0)</f>
        <v>2079995780132</v>
      </c>
      <c r="I1342" s="95">
        <v>0</v>
      </c>
      <c r="J1342" s="204">
        <v>1</v>
      </c>
      <c r="K1342" s="95">
        <v>0</v>
      </c>
      <c r="L1342" s="95" t="s">
        <v>489</v>
      </c>
      <c r="M1342" s="95" t="s">
        <v>489</v>
      </c>
      <c r="N1342" s="95" t="s">
        <v>9178</v>
      </c>
      <c r="O1342" s="95"/>
      <c r="P1342" s="95" t="s">
        <v>9972</v>
      </c>
      <c r="Q1342" s="95" t="s">
        <v>489</v>
      </c>
      <c r="R1342" s="95">
        <f>IF(L1342="R",VLOOKUP(G1342,BARRAS!$C$5:$E$233,3,0),IF(L1342="L",VLOOKUP(G1342,BARRAS!$C$5:$E$233,3,0),""))</f>
        <v>0</v>
      </c>
      <c r="S1342" s="95">
        <f t="shared" si="137"/>
        <v>0</v>
      </c>
      <c r="T1342" s="95"/>
      <c r="U1342" s="95" t="str">
        <f t="shared" si="138"/>
        <v/>
      </c>
      <c r="V1342" s="95">
        <v>0</v>
      </c>
      <c r="W1342" s="95"/>
      <c r="X1342" s="95">
        <v>0</v>
      </c>
      <c r="Y1342" s="95">
        <v>0</v>
      </c>
      <c r="Z1342" s="95"/>
      <c r="AA1342" s="95" t="str">
        <f t="shared" si="139"/>
        <v>CGE</v>
      </c>
    </row>
    <row r="1343" spans="1:27" x14ac:dyDescent="0.2">
      <c r="A1343" s="19">
        <f t="shared" si="135"/>
        <v>1</v>
      </c>
      <c r="B1343" s="95">
        <f t="shared" si="136"/>
        <v>1339</v>
      </c>
      <c r="C1343" s="194" t="s">
        <v>11768</v>
      </c>
      <c r="D1343" s="213" t="s">
        <v>1304</v>
      </c>
      <c r="E1343" s="194" t="s">
        <v>1532</v>
      </c>
      <c r="F1343" s="222">
        <v>1</v>
      </c>
      <c r="G1343" s="95" t="s">
        <v>1531</v>
      </c>
      <c r="H1343" s="199">
        <f>VLOOKUP(G1343,BARRAS!$C$5:$E$553,2,0)</f>
        <v>2079995780132</v>
      </c>
      <c r="I1343" s="95">
        <v>0</v>
      </c>
      <c r="J1343" s="204">
        <v>0</v>
      </c>
      <c r="K1343" s="95">
        <v>0</v>
      </c>
      <c r="L1343" s="95" t="s">
        <v>492</v>
      </c>
      <c r="M1343" s="95" t="s">
        <v>492</v>
      </c>
      <c r="N1343" s="95" t="s">
        <v>12352</v>
      </c>
      <c r="O1343" s="95"/>
      <c r="P1343" s="95"/>
      <c r="Q1343" s="95"/>
      <c r="R1343" s="95" t="str">
        <f>IF(L1343="R",VLOOKUP(G1343,BARRAS!$C$5:$E$233,3,0),IF(L1343="L",VLOOKUP(G1343,BARRAS!$C$5:$E$233,3,0),""))</f>
        <v/>
      </c>
      <c r="S1343" s="95">
        <f t="shared" si="137"/>
        <v>0</v>
      </c>
      <c r="T1343" s="95"/>
      <c r="U1343" s="95" t="str">
        <f t="shared" si="138"/>
        <v/>
      </c>
      <c r="V1343" s="95"/>
      <c r="W1343" s="95"/>
      <c r="X1343" s="95"/>
      <c r="Y1343" s="95"/>
      <c r="Z1343" s="95"/>
      <c r="AA1343" s="95">
        <f t="shared" si="139"/>
        <v>0</v>
      </c>
    </row>
    <row r="1344" spans="1:27" x14ac:dyDescent="0.2">
      <c r="A1344" s="19">
        <f t="shared" si="135"/>
        <v>1</v>
      </c>
      <c r="B1344" s="95">
        <f t="shared" si="136"/>
        <v>1340</v>
      </c>
      <c r="C1344" s="95" t="s">
        <v>9029</v>
      </c>
      <c r="D1344" s="28" t="s">
        <v>8365</v>
      </c>
      <c r="E1344" s="95" t="s">
        <v>9056</v>
      </c>
      <c r="F1344" s="182">
        <v>1</v>
      </c>
      <c r="G1344" s="95" t="s">
        <v>723</v>
      </c>
      <c r="H1344" s="199">
        <f>VLOOKUP(G1344,BARRAS!$C$5:$E$553,2,0)</f>
        <v>2089995730132</v>
      </c>
      <c r="I1344" s="95">
        <v>0</v>
      </c>
      <c r="J1344" s="204">
        <v>0</v>
      </c>
      <c r="K1344" s="95">
        <v>0</v>
      </c>
      <c r="L1344" s="95" t="s">
        <v>8423</v>
      </c>
      <c r="M1344" s="95" t="s">
        <v>8423</v>
      </c>
      <c r="N1344" s="95" t="s">
        <v>8365</v>
      </c>
      <c r="O1344" s="95" t="s">
        <v>9972</v>
      </c>
      <c r="P1344" s="95"/>
      <c r="Q1344" s="95"/>
      <c r="R1344" s="95" t="str">
        <f>IF(L1344="R",VLOOKUP(G1344,BARRAS!$C$5:$E$233,3,0),IF(L1344="L",VLOOKUP(G1344,BARRAS!$C$5:$E$233,3,0),""))</f>
        <v/>
      </c>
      <c r="S1344" s="95">
        <f t="shared" si="137"/>
        <v>0</v>
      </c>
      <c r="T1344" s="95"/>
      <c r="U1344" s="95" t="str">
        <f t="shared" si="138"/>
        <v/>
      </c>
      <c r="V1344" s="95" t="s">
        <v>1869</v>
      </c>
      <c r="W1344" s="95"/>
      <c r="X1344" s="95"/>
      <c r="Y1344" s="95" t="str">
        <f>+IF(P1344="","No","Sí")</f>
        <v>No</v>
      </c>
      <c r="Z1344" s="95">
        <v>0</v>
      </c>
      <c r="AA1344" s="95" t="str">
        <f t="shared" si="139"/>
        <v>CGE</v>
      </c>
    </row>
    <row r="1345" spans="1:27" x14ac:dyDescent="0.2">
      <c r="A1345" s="19">
        <f t="shared" si="135"/>
        <v>1</v>
      </c>
      <c r="B1345" s="95">
        <f t="shared" si="136"/>
        <v>1341</v>
      </c>
      <c r="C1345" s="95" t="s">
        <v>9030</v>
      </c>
      <c r="D1345" s="28" t="s">
        <v>8365</v>
      </c>
      <c r="E1345" s="95" t="s">
        <v>9056</v>
      </c>
      <c r="F1345" s="182">
        <v>1</v>
      </c>
      <c r="G1345" s="95" t="s">
        <v>723</v>
      </c>
      <c r="H1345" s="199">
        <f>VLOOKUP(G1345,BARRAS!$C$5:$E$553,2,0)</f>
        <v>2089995730132</v>
      </c>
      <c r="I1345" s="95">
        <v>0</v>
      </c>
      <c r="J1345" s="204">
        <v>0</v>
      </c>
      <c r="K1345" s="95">
        <v>0</v>
      </c>
      <c r="L1345" s="95" t="s">
        <v>8423</v>
      </c>
      <c r="M1345" s="95" t="s">
        <v>8423</v>
      </c>
      <c r="N1345" s="95" t="s">
        <v>8365</v>
      </c>
      <c r="O1345" s="95" t="s">
        <v>9972</v>
      </c>
      <c r="P1345" s="95"/>
      <c r="Q1345" s="95"/>
      <c r="R1345" s="95" t="str">
        <f>IF(L1345="R",VLOOKUP(G1345,BARRAS!$C$5:$E$233,3,0),IF(L1345="L",VLOOKUP(G1345,BARRAS!$C$5:$E$233,3,0),""))</f>
        <v/>
      </c>
      <c r="S1345" s="95">
        <f t="shared" si="137"/>
        <v>0</v>
      </c>
      <c r="T1345" s="95"/>
      <c r="U1345" s="95" t="str">
        <f t="shared" si="138"/>
        <v/>
      </c>
      <c r="V1345" s="95" t="s">
        <v>1869</v>
      </c>
      <c r="W1345" s="95"/>
      <c r="X1345" s="95"/>
      <c r="Y1345" s="95" t="str">
        <f>+IF(P1345="","No","Sí")</f>
        <v>No</v>
      </c>
      <c r="Z1345" s="95">
        <v>0</v>
      </c>
      <c r="AA1345" s="95" t="str">
        <f t="shared" si="139"/>
        <v>CGE</v>
      </c>
    </row>
    <row r="1346" spans="1:27" x14ac:dyDescent="0.2">
      <c r="A1346" s="19">
        <f t="shared" si="135"/>
        <v>1</v>
      </c>
      <c r="B1346" s="95">
        <f t="shared" si="136"/>
        <v>1342</v>
      </c>
      <c r="C1346" s="95" t="s">
        <v>12961</v>
      </c>
      <c r="D1346" s="28" t="s">
        <v>8365</v>
      </c>
      <c r="E1346" s="95" t="s">
        <v>12962</v>
      </c>
      <c r="F1346" s="182">
        <v>1</v>
      </c>
      <c r="G1346" s="95" t="s">
        <v>723</v>
      </c>
      <c r="H1346" s="199">
        <f>VLOOKUP(G1346,BARRAS!$C$5:$E$553,2,0)</f>
        <v>2089995730132</v>
      </c>
      <c r="I1346" s="95">
        <v>0</v>
      </c>
      <c r="J1346" s="204">
        <v>0</v>
      </c>
      <c r="K1346" s="95">
        <v>0</v>
      </c>
      <c r="L1346" s="95" t="s">
        <v>8423</v>
      </c>
      <c r="M1346" s="95" t="s">
        <v>8423</v>
      </c>
      <c r="N1346" s="95" t="s">
        <v>8365</v>
      </c>
      <c r="O1346" s="95" t="s">
        <v>9972</v>
      </c>
      <c r="P1346" s="95"/>
      <c r="Q1346" s="95"/>
      <c r="R1346" s="95"/>
      <c r="S1346" s="95">
        <f t="shared" si="137"/>
        <v>0</v>
      </c>
      <c r="T1346" s="95"/>
      <c r="U1346" s="95" t="str">
        <f t="shared" si="138"/>
        <v/>
      </c>
      <c r="V1346" s="95"/>
      <c r="W1346" s="95"/>
      <c r="X1346" s="95"/>
      <c r="Y1346" s="95"/>
      <c r="Z1346" s="95"/>
      <c r="AA1346" s="95" t="str">
        <f t="shared" si="139"/>
        <v>CGE</v>
      </c>
    </row>
    <row r="1347" spans="1:27" x14ac:dyDescent="0.2">
      <c r="A1347" s="19">
        <f t="shared" si="135"/>
        <v>1</v>
      </c>
      <c r="B1347" s="95">
        <f t="shared" si="136"/>
        <v>1343</v>
      </c>
      <c r="C1347" s="95" t="s">
        <v>12717</v>
      </c>
      <c r="D1347" s="28" t="s">
        <v>8365</v>
      </c>
      <c r="E1347" s="95" t="s">
        <v>9310</v>
      </c>
      <c r="F1347" s="182">
        <v>1</v>
      </c>
      <c r="G1347" s="95" t="s">
        <v>723</v>
      </c>
      <c r="H1347" s="199">
        <f>VLOOKUP(G1347,BARRAS!$C$5:$E$553,2,0)</f>
        <v>2089995730132</v>
      </c>
      <c r="I1347" s="95">
        <v>0</v>
      </c>
      <c r="J1347" s="204">
        <v>0</v>
      </c>
      <c r="K1347" s="95">
        <v>0</v>
      </c>
      <c r="L1347" s="95" t="s">
        <v>8423</v>
      </c>
      <c r="M1347" s="95" t="s">
        <v>8423</v>
      </c>
      <c r="N1347" s="95" t="s">
        <v>8365</v>
      </c>
      <c r="O1347" s="95" t="s">
        <v>9972</v>
      </c>
      <c r="P1347" s="95"/>
      <c r="Q1347" s="95"/>
      <c r="R1347" s="95" t="str">
        <f>IF(L1347="R",VLOOKUP(G1347,BARRAS!$C$5:$E$233,3,0),IF(L1347="L",VLOOKUP(G1347,BARRAS!$C$5:$E$233,3,0),""))</f>
        <v/>
      </c>
      <c r="S1347" s="95">
        <f t="shared" si="137"/>
        <v>0</v>
      </c>
      <c r="T1347" s="95"/>
      <c r="U1347" s="95" t="str">
        <f t="shared" si="138"/>
        <v/>
      </c>
      <c r="V1347" s="95"/>
      <c r="W1347" s="95"/>
      <c r="X1347" s="95"/>
      <c r="Y1347" s="95" t="str">
        <f>+IF(P1347="","No","Sí")</f>
        <v>No</v>
      </c>
      <c r="Z1347" s="95">
        <v>0</v>
      </c>
      <c r="AA1347" s="95" t="str">
        <f t="shared" si="139"/>
        <v>CGE</v>
      </c>
    </row>
    <row r="1348" spans="1:27" x14ac:dyDescent="0.2">
      <c r="A1348" s="19">
        <f t="shared" si="135"/>
        <v>1</v>
      </c>
      <c r="B1348" s="95">
        <f t="shared" si="136"/>
        <v>1344</v>
      </c>
      <c r="C1348" s="95" t="s">
        <v>8583</v>
      </c>
      <c r="D1348" s="28" t="s">
        <v>8365</v>
      </c>
      <c r="E1348" s="95" t="s">
        <v>10314</v>
      </c>
      <c r="F1348" s="182">
        <v>1</v>
      </c>
      <c r="G1348" s="95" t="s">
        <v>723</v>
      </c>
      <c r="H1348" s="199">
        <f>VLOOKUP(G1348,BARRAS!$C$5:$E$553,2,0)</f>
        <v>2089995730132</v>
      </c>
      <c r="I1348" s="95">
        <v>0</v>
      </c>
      <c r="J1348" s="204">
        <v>0</v>
      </c>
      <c r="K1348" s="95">
        <v>0</v>
      </c>
      <c r="L1348" s="95" t="s">
        <v>8423</v>
      </c>
      <c r="M1348" s="95" t="s">
        <v>8423</v>
      </c>
      <c r="N1348" s="95" t="s">
        <v>8365</v>
      </c>
      <c r="O1348" s="95" t="s">
        <v>9972</v>
      </c>
      <c r="P1348" s="95"/>
      <c r="Q1348" s="95" t="str">
        <f>IF(L1348="R","R",IF(L1348="L","L",""))</f>
        <v/>
      </c>
      <c r="R1348" s="95" t="str">
        <f>IF(L1348="R",VLOOKUP(G1348,BARRAS!$C$5:$E$233,3,0),IF(L1348="L",VLOOKUP(G1348,BARRAS!$C$5:$E$233,3,0),""))</f>
        <v/>
      </c>
      <c r="S1348" s="95">
        <f t="shared" si="137"/>
        <v>0</v>
      </c>
      <c r="T1348" s="95"/>
      <c r="U1348" s="95" t="str">
        <f t="shared" si="138"/>
        <v/>
      </c>
      <c r="V1348" s="95" t="s">
        <v>1869</v>
      </c>
      <c r="W1348" s="95"/>
      <c r="X1348" s="95" t="s">
        <v>8696</v>
      </c>
      <c r="Y1348" s="95" t="str">
        <f>+IF(P1348="","No","Sí")</f>
        <v>No</v>
      </c>
      <c r="Z1348" s="95">
        <v>0</v>
      </c>
      <c r="AA1348" s="95" t="str">
        <f t="shared" si="139"/>
        <v>CGE</v>
      </c>
    </row>
    <row r="1349" spans="1:27" x14ac:dyDescent="0.2">
      <c r="A1349" s="19">
        <f t="shared" ref="A1349:A1412" si="140">+COUNTIF($C:$C,C1349)</f>
        <v>1</v>
      </c>
      <c r="B1349" s="95">
        <f t="shared" si="136"/>
        <v>1345</v>
      </c>
      <c r="C1349" s="95" t="s">
        <v>9622</v>
      </c>
      <c r="D1349" s="28" t="s">
        <v>543</v>
      </c>
      <c r="E1349" s="95" t="s">
        <v>9620</v>
      </c>
      <c r="F1349" s="182">
        <v>1</v>
      </c>
      <c r="G1349" s="95" t="s">
        <v>723</v>
      </c>
      <c r="H1349" s="199">
        <f>VLOOKUP(G1349,BARRAS!$C$5:$E$553,2,0)</f>
        <v>2089995730132</v>
      </c>
      <c r="I1349" s="95">
        <v>0</v>
      </c>
      <c r="J1349" s="204">
        <v>0</v>
      </c>
      <c r="K1349" s="95">
        <v>0</v>
      </c>
      <c r="L1349" s="95" t="s">
        <v>8423</v>
      </c>
      <c r="M1349" s="95" t="s">
        <v>8423</v>
      </c>
      <c r="N1349" s="95" t="s">
        <v>543</v>
      </c>
      <c r="O1349" s="95" t="s">
        <v>775</v>
      </c>
      <c r="P1349" s="95"/>
      <c r="Q1349" s="95"/>
      <c r="R1349" s="95" t="str">
        <f>IF(L1349="R",VLOOKUP(G1349,BARRAS!$C$5:$E$233,3,0),IF(L1349="L",VLOOKUP(G1349,BARRAS!$C$5:$E$233,3,0),""))</f>
        <v/>
      </c>
      <c r="S1349" s="95">
        <f t="shared" si="137"/>
        <v>0</v>
      </c>
      <c r="T1349" s="95"/>
      <c r="U1349" s="95" t="str">
        <f t="shared" si="138"/>
        <v/>
      </c>
      <c r="V1349" s="95"/>
      <c r="W1349" s="95"/>
      <c r="X1349" s="95"/>
      <c r="Y1349" s="95"/>
      <c r="Z1349" s="95">
        <v>0</v>
      </c>
      <c r="AA1349" s="95" t="str">
        <f t="shared" si="139"/>
        <v>COOPELAN</v>
      </c>
    </row>
    <row r="1350" spans="1:27" x14ac:dyDescent="0.2">
      <c r="A1350" s="19">
        <f t="shared" si="140"/>
        <v>1</v>
      </c>
      <c r="B1350" s="95">
        <f t="shared" si="136"/>
        <v>1346</v>
      </c>
      <c r="C1350" s="95" t="s">
        <v>9260</v>
      </c>
      <c r="D1350" s="28" t="s">
        <v>543</v>
      </c>
      <c r="E1350" s="95" t="s">
        <v>9269</v>
      </c>
      <c r="F1350" s="182">
        <v>1</v>
      </c>
      <c r="G1350" s="95" t="s">
        <v>723</v>
      </c>
      <c r="H1350" s="199">
        <f>VLOOKUP(G1350,BARRAS!$C$5:$E$553,2,0)</f>
        <v>2089995730132</v>
      </c>
      <c r="I1350" s="95">
        <v>0</v>
      </c>
      <c r="J1350" s="204">
        <v>0</v>
      </c>
      <c r="K1350" s="95">
        <v>0</v>
      </c>
      <c r="L1350" s="95" t="s">
        <v>8423</v>
      </c>
      <c r="M1350" s="95" t="s">
        <v>8423</v>
      </c>
      <c r="N1350" s="95" t="s">
        <v>543</v>
      </c>
      <c r="O1350" s="95" t="s">
        <v>9972</v>
      </c>
      <c r="P1350" s="95"/>
      <c r="Q1350" s="95"/>
      <c r="R1350" s="95" t="str">
        <f>IF(L1350="R",VLOOKUP(G1350,BARRAS!$C$5:$E$233,3,0),IF(L1350="L",VLOOKUP(G1350,BARRAS!$C$5:$E$233,3,0),""))</f>
        <v/>
      </c>
      <c r="S1350" s="95">
        <f t="shared" si="137"/>
        <v>0</v>
      </c>
      <c r="T1350" s="95"/>
      <c r="U1350" s="95" t="str">
        <f t="shared" si="138"/>
        <v/>
      </c>
      <c r="V1350" s="95"/>
      <c r="W1350" s="95"/>
      <c r="X1350" s="95"/>
      <c r="Y1350" s="95" t="str">
        <f t="shared" ref="Y1350:Y1355" si="141">+IF(P1350="","No","Sí")</f>
        <v>No</v>
      </c>
      <c r="Z1350" s="95">
        <v>0</v>
      </c>
      <c r="AA1350" s="95" t="str">
        <f t="shared" si="139"/>
        <v>CGE</v>
      </c>
    </row>
    <row r="1351" spans="1:27" x14ac:dyDescent="0.2">
      <c r="A1351" s="19">
        <f t="shared" si="140"/>
        <v>1</v>
      </c>
      <c r="B1351" s="95">
        <f t="shared" si="136"/>
        <v>1347</v>
      </c>
      <c r="C1351" s="95" t="s">
        <v>9261</v>
      </c>
      <c r="D1351" s="28" t="s">
        <v>543</v>
      </c>
      <c r="E1351" s="95" t="s">
        <v>9269</v>
      </c>
      <c r="F1351" s="182">
        <v>1</v>
      </c>
      <c r="G1351" s="95" t="s">
        <v>723</v>
      </c>
      <c r="H1351" s="199">
        <f>VLOOKUP(G1351,BARRAS!$C$5:$E$553,2,0)</f>
        <v>2089995730132</v>
      </c>
      <c r="I1351" s="95">
        <v>0</v>
      </c>
      <c r="J1351" s="204">
        <v>0</v>
      </c>
      <c r="K1351" s="95">
        <v>0</v>
      </c>
      <c r="L1351" s="95" t="s">
        <v>8423</v>
      </c>
      <c r="M1351" s="95" t="s">
        <v>8423</v>
      </c>
      <c r="N1351" s="95" t="s">
        <v>543</v>
      </c>
      <c r="O1351" s="95" t="s">
        <v>9972</v>
      </c>
      <c r="P1351" s="95"/>
      <c r="Q1351" s="95"/>
      <c r="R1351" s="95" t="str">
        <f>IF(L1351="R",VLOOKUP(G1351,BARRAS!$C$5:$E$233,3,0),IF(L1351="L",VLOOKUP(G1351,BARRAS!$C$5:$E$233,3,0),""))</f>
        <v/>
      </c>
      <c r="S1351" s="95">
        <f t="shared" si="137"/>
        <v>0</v>
      </c>
      <c r="T1351" s="95"/>
      <c r="U1351" s="95" t="str">
        <f t="shared" si="138"/>
        <v/>
      </c>
      <c r="V1351" s="95"/>
      <c r="W1351" s="95"/>
      <c r="X1351" s="95"/>
      <c r="Y1351" s="95" t="str">
        <f t="shared" si="141"/>
        <v>No</v>
      </c>
      <c r="Z1351" s="95">
        <v>0</v>
      </c>
      <c r="AA1351" s="95" t="str">
        <f t="shared" si="139"/>
        <v>CGE</v>
      </c>
    </row>
    <row r="1352" spans="1:27" x14ac:dyDescent="0.2">
      <c r="A1352" s="19">
        <f t="shared" si="140"/>
        <v>1</v>
      </c>
      <c r="B1352" s="95">
        <f t="shared" si="136"/>
        <v>1348</v>
      </c>
      <c r="C1352" s="95" t="s">
        <v>9262</v>
      </c>
      <c r="D1352" s="28" t="s">
        <v>543</v>
      </c>
      <c r="E1352" s="95" t="s">
        <v>9269</v>
      </c>
      <c r="F1352" s="182">
        <v>1</v>
      </c>
      <c r="G1352" s="95" t="s">
        <v>723</v>
      </c>
      <c r="H1352" s="199">
        <f>VLOOKUP(G1352,BARRAS!$C$5:$E$553,2,0)</f>
        <v>2089995730132</v>
      </c>
      <c r="I1352" s="95">
        <v>0</v>
      </c>
      <c r="J1352" s="204">
        <v>0</v>
      </c>
      <c r="K1352" s="95">
        <v>0</v>
      </c>
      <c r="L1352" s="95" t="s">
        <v>8423</v>
      </c>
      <c r="M1352" s="95" t="s">
        <v>8423</v>
      </c>
      <c r="N1352" s="95" t="s">
        <v>543</v>
      </c>
      <c r="O1352" s="95" t="s">
        <v>9972</v>
      </c>
      <c r="P1352" s="95"/>
      <c r="Q1352" s="95"/>
      <c r="R1352" s="95" t="str">
        <f>IF(L1352="R",VLOOKUP(G1352,BARRAS!$C$5:$E$233,3,0),IF(L1352="L",VLOOKUP(G1352,BARRAS!$C$5:$E$233,3,0),""))</f>
        <v/>
      </c>
      <c r="S1352" s="95">
        <f t="shared" si="137"/>
        <v>0</v>
      </c>
      <c r="T1352" s="95"/>
      <c r="U1352" s="95" t="str">
        <f t="shared" si="138"/>
        <v/>
      </c>
      <c r="V1352" s="95"/>
      <c r="W1352" s="95"/>
      <c r="X1352" s="95"/>
      <c r="Y1352" s="95" t="str">
        <f t="shared" si="141"/>
        <v>No</v>
      </c>
      <c r="Z1352" s="95">
        <v>0</v>
      </c>
      <c r="AA1352" s="95" t="str">
        <f t="shared" si="139"/>
        <v>CGE</v>
      </c>
    </row>
    <row r="1353" spans="1:27" x14ac:dyDescent="0.2">
      <c r="A1353" s="19">
        <f t="shared" si="140"/>
        <v>1</v>
      </c>
      <c r="B1353" s="95">
        <f t="shared" ref="B1353:B1416" si="142">B1352+1</f>
        <v>1349</v>
      </c>
      <c r="C1353" s="95" t="s">
        <v>12715</v>
      </c>
      <c r="D1353" s="28" t="s">
        <v>8365</v>
      </c>
      <c r="E1353" s="95" t="s">
        <v>9132</v>
      </c>
      <c r="F1353" s="182">
        <v>1</v>
      </c>
      <c r="G1353" s="95" t="s">
        <v>723</v>
      </c>
      <c r="H1353" s="199">
        <f>VLOOKUP(G1353,BARRAS!$C$5:$E$553,2,0)</f>
        <v>2089995730132</v>
      </c>
      <c r="I1353" s="95">
        <v>0</v>
      </c>
      <c r="J1353" s="204">
        <v>0</v>
      </c>
      <c r="K1353" s="95">
        <v>0</v>
      </c>
      <c r="L1353" s="95" t="s">
        <v>8423</v>
      </c>
      <c r="M1353" s="95" t="s">
        <v>8423</v>
      </c>
      <c r="N1353" s="95" t="s">
        <v>8365</v>
      </c>
      <c r="O1353" s="95" t="s">
        <v>9972</v>
      </c>
      <c r="P1353" s="95"/>
      <c r="Q1353" s="95"/>
      <c r="R1353" s="95" t="str">
        <f>IF(L1353="R",VLOOKUP(G1353,BARRAS!$C$5:$E$233,3,0),IF(L1353="L",VLOOKUP(G1353,BARRAS!$C$5:$E$233,3,0),""))</f>
        <v/>
      </c>
      <c r="S1353" s="95">
        <f t="shared" ref="S1353:S1417" si="143">IF(RIGHT(LEFT(E1353,6),4)="PMGD",1,IF(RIGHT(LEFT(E1353,6),4)="PMG_",1,0))</f>
        <v>0</v>
      </c>
      <c r="T1353" s="95"/>
      <c r="U1353" s="95" t="str">
        <f t="shared" ref="U1353:U1417" si="144">+IF(L1353="G",LEFT(RIGHT(E1353,LEN(E1353)-2),4),"")</f>
        <v/>
      </c>
      <c r="V1353" s="95"/>
      <c r="W1353" s="95"/>
      <c r="X1353" s="95"/>
      <c r="Y1353" s="95" t="str">
        <f t="shared" si="141"/>
        <v>No</v>
      </c>
      <c r="Z1353" s="95">
        <v>0</v>
      </c>
      <c r="AA1353" s="95" t="str">
        <f t="shared" si="139"/>
        <v>CGE</v>
      </c>
    </row>
    <row r="1354" spans="1:27" x14ac:dyDescent="0.2">
      <c r="A1354" s="19">
        <f t="shared" si="140"/>
        <v>1</v>
      </c>
      <c r="B1354" s="95">
        <f t="shared" si="142"/>
        <v>1350</v>
      </c>
      <c r="C1354" s="95" t="s">
        <v>12716</v>
      </c>
      <c r="D1354" s="28" t="s">
        <v>8365</v>
      </c>
      <c r="E1354" s="95" t="s">
        <v>9132</v>
      </c>
      <c r="F1354" s="182">
        <v>1</v>
      </c>
      <c r="G1354" s="95" t="s">
        <v>723</v>
      </c>
      <c r="H1354" s="199">
        <f>VLOOKUP(G1354,BARRAS!$C$5:$E$553,2,0)</f>
        <v>2089995730132</v>
      </c>
      <c r="I1354" s="95">
        <v>0</v>
      </c>
      <c r="J1354" s="204">
        <v>0</v>
      </c>
      <c r="K1354" s="95">
        <v>0</v>
      </c>
      <c r="L1354" s="95" t="s">
        <v>8423</v>
      </c>
      <c r="M1354" s="95" t="s">
        <v>8423</v>
      </c>
      <c r="N1354" s="95" t="s">
        <v>8365</v>
      </c>
      <c r="O1354" s="95" t="s">
        <v>9972</v>
      </c>
      <c r="P1354" s="95"/>
      <c r="Q1354" s="95"/>
      <c r="R1354" s="95" t="str">
        <f>IF(L1354="R",VLOOKUP(G1354,BARRAS!$C$5:$E$233,3,0),IF(L1354="L",VLOOKUP(G1354,BARRAS!$C$5:$E$233,3,0),""))</f>
        <v/>
      </c>
      <c r="S1354" s="95">
        <f t="shared" si="143"/>
        <v>0</v>
      </c>
      <c r="T1354" s="95"/>
      <c r="U1354" s="95" t="str">
        <f t="shared" si="144"/>
        <v/>
      </c>
      <c r="V1354" s="95"/>
      <c r="W1354" s="95"/>
      <c r="X1354" s="95"/>
      <c r="Y1354" s="95" t="str">
        <f t="shared" si="141"/>
        <v>No</v>
      </c>
      <c r="Z1354" s="95">
        <v>0</v>
      </c>
      <c r="AA1354" s="95" t="str">
        <f t="shared" si="139"/>
        <v>CGE</v>
      </c>
    </row>
    <row r="1355" spans="1:27" x14ac:dyDescent="0.2">
      <c r="A1355" s="19">
        <f t="shared" si="140"/>
        <v>1</v>
      </c>
      <c r="B1355" s="95">
        <f t="shared" si="142"/>
        <v>1351</v>
      </c>
      <c r="C1355" s="95" t="s">
        <v>9096</v>
      </c>
      <c r="D1355" s="28" t="s">
        <v>9079</v>
      </c>
      <c r="E1355" s="95" t="s">
        <v>9095</v>
      </c>
      <c r="F1355" s="182">
        <v>1</v>
      </c>
      <c r="G1355" s="95" t="s">
        <v>723</v>
      </c>
      <c r="H1355" s="199">
        <f>VLOOKUP(G1355,BARRAS!$C$5:$E$553,2,0)</f>
        <v>2089995730132</v>
      </c>
      <c r="I1355" s="95">
        <v>0</v>
      </c>
      <c r="J1355" s="204">
        <v>0</v>
      </c>
      <c r="K1355" s="95">
        <v>0</v>
      </c>
      <c r="L1355" s="95" t="s">
        <v>8423</v>
      </c>
      <c r="M1355" s="95" t="s">
        <v>8423</v>
      </c>
      <c r="N1355" s="95" t="s">
        <v>9079</v>
      </c>
      <c r="O1355" s="95" t="s">
        <v>775</v>
      </c>
      <c r="P1355" s="95"/>
      <c r="Q1355" s="95"/>
      <c r="R1355" s="95" t="str">
        <f>IF(L1355="R",VLOOKUP(G1355,BARRAS!$C$5:$E$233,3,0),IF(L1355="L",VLOOKUP(G1355,BARRAS!$C$5:$E$233,3,0),""))</f>
        <v/>
      </c>
      <c r="S1355" s="95">
        <f t="shared" si="143"/>
        <v>0</v>
      </c>
      <c r="T1355" s="95"/>
      <c r="U1355" s="95" t="str">
        <f t="shared" si="144"/>
        <v/>
      </c>
      <c r="V1355" s="95"/>
      <c r="W1355" s="95"/>
      <c r="X1355" s="95"/>
      <c r="Y1355" s="95" t="str">
        <f t="shared" si="141"/>
        <v>No</v>
      </c>
      <c r="Z1355" s="95">
        <v>0</v>
      </c>
      <c r="AA1355" s="95" t="str">
        <f t="shared" si="139"/>
        <v>COOPELAN</v>
      </c>
    </row>
    <row r="1356" spans="1:27" x14ac:dyDescent="0.2">
      <c r="A1356" s="19">
        <f t="shared" si="140"/>
        <v>1</v>
      </c>
      <c r="B1356" s="95">
        <f t="shared" si="142"/>
        <v>1352</v>
      </c>
      <c r="C1356" s="95" t="s">
        <v>12718</v>
      </c>
      <c r="D1356" s="28" t="s">
        <v>8365</v>
      </c>
      <c r="E1356" s="95" t="s">
        <v>9763</v>
      </c>
      <c r="F1356" s="182">
        <v>1</v>
      </c>
      <c r="G1356" s="95" t="s">
        <v>723</v>
      </c>
      <c r="H1356" s="199">
        <f>VLOOKUP(G1356,BARRAS!$C$5:$E$553,2,0)</f>
        <v>2089995730132</v>
      </c>
      <c r="I1356" s="95">
        <v>0</v>
      </c>
      <c r="J1356" s="204">
        <v>0</v>
      </c>
      <c r="K1356" s="95">
        <v>0</v>
      </c>
      <c r="L1356" s="95" t="s">
        <v>8423</v>
      </c>
      <c r="M1356" s="95" t="s">
        <v>8423</v>
      </c>
      <c r="N1356" s="28" t="s">
        <v>8365</v>
      </c>
      <c r="O1356" s="28" t="s">
        <v>9972</v>
      </c>
      <c r="P1356" s="95"/>
      <c r="Q1356" s="95"/>
      <c r="R1356" s="95" t="str">
        <f>IF(L1356="R",VLOOKUP(G1356,BARRAS!$C$5:$E$233,3,0),IF(L1356="L",VLOOKUP(G1356,BARRAS!$C$5:$E$233,3,0),""))</f>
        <v/>
      </c>
      <c r="S1356" s="95">
        <f t="shared" si="143"/>
        <v>0</v>
      </c>
      <c r="T1356" s="95"/>
      <c r="U1356" s="95" t="str">
        <f t="shared" si="144"/>
        <v/>
      </c>
      <c r="V1356" s="95"/>
      <c r="W1356" s="95"/>
      <c r="X1356" s="95"/>
      <c r="Y1356" s="95"/>
      <c r="Z1356" s="95">
        <v>0</v>
      </c>
      <c r="AA1356" s="95" t="str">
        <f t="shared" si="139"/>
        <v>CGE</v>
      </c>
    </row>
    <row r="1357" spans="1:27" x14ac:dyDescent="0.2">
      <c r="A1357" s="19">
        <f t="shared" si="140"/>
        <v>1</v>
      </c>
      <c r="B1357" s="95">
        <f t="shared" si="142"/>
        <v>1353</v>
      </c>
      <c r="C1357" s="95" t="s">
        <v>8722</v>
      </c>
      <c r="D1357" s="28" t="s">
        <v>2217</v>
      </c>
      <c r="E1357" s="95" t="s">
        <v>8723</v>
      </c>
      <c r="F1357" s="182">
        <v>1</v>
      </c>
      <c r="G1357" s="95" t="s">
        <v>723</v>
      </c>
      <c r="H1357" s="199">
        <f>VLOOKUP(G1357,BARRAS!$C$5:$E$553,2,0)</f>
        <v>2089995730132</v>
      </c>
      <c r="I1357" s="95">
        <v>0</v>
      </c>
      <c r="J1357" s="204">
        <v>0</v>
      </c>
      <c r="K1357" s="95">
        <v>0</v>
      </c>
      <c r="L1357" s="95" t="s">
        <v>8423</v>
      </c>
      <c r="M1357" s="95" t="s">
        <v>8423</v>
      </c>
      <c r="N1357" s="95" t="s">
        <v>2217</v>
      </c>
      <c r="O1357" s="95" t="s">
        <v>9972</v>
      </c>
      <c r="P1357" s="95"/>
      <c r="Q1357" s="95" t="str">
        <f>IF(L1357="R","R",IF(L1357="L","L",""))</f>
        <v/>
      </c>
      <c r="R1357" s="95" t="str">
        <f>IF(L1357="R",VLOOKUP(G1357,BARRAS!$C$5:$E$233,3,0),IF(L1357="L",VLOOKUP(G1357,BARRAS!$C$5:$E$233,3,0),""))</f>
        <v/>
      </c>
      <c r="S1357" s="95">
        <f t="shared" si="143"/>
        <v>0</v>
      </c>
      <c r="T1357" s="95"/>
      <c r="U1357" s="95" t="str">
        <f t="shared" si="144"/>
        <v/>
      </c>
      <c r="V1357" s="95" t="s">
        <v>1869</v>
      </c>
      <c r="W1357" s="95"/>
      <c r="X1357" s="95" t="s">
        <v>8721</v>
      </c>
      <c r="Y1357" s="95" t="str">
        <f>+IF(P1357="","No","Sí")</f>
        <v>No</v>
      </c>
      <c r="Z1357" s="95">
        <v>0</v>
      </c>
      <c r="AA1357" s="95" t="str">
        <f t="shared" ref="AA1357:AA1421" si="145">IF(OR(N1357="Dx",N1357="No_informado"),P1357,O1357)</f>
        <v>CGE</v>
      </c>
    </row>
    <row r="1358" spans="1:27" x14ac:dyDescent="0.2">
      <c r="A1358" s="19">
        <f t="shared" si="140"/>
        <v>1</v>
      </c>
      <c r="B1358" s="95">
        <f t="shared" si="142"/>
        <v>1354</v>
      </c>
      <c r="C1358" s="95" t="s">
        <v>10389</v>
      </c>
      <c r="D1358" s="28" t="s">
        <v>545</v>
      </c>
      <c r="E1358" s="95" t="s">
        <v>10411</v>
      </c>
      <c r="F1358" s="182">
        <v>1</v>
      </c>
      <c r="G1358" s="95" t="s">
        <v>723</v>
      </c>
      <c r="H1358" s="199">
        <f>VLOOKUP(G1358,BARRAS!$C$5:$E$553,2,0)</f>
        <v>2089995730132</v>
      </c>
      <c r="I1358" s="95">
        <v>0</v>
      </c>
      <c r="J1358" s="204">
        <v>0</v>
      </c>
      <c r="K1358" s="95">
        <v>0</v>
      </c>
      <c r="L1358" s="95" t="s">
        <v>8423</v>
      </c>
      <c r="M1358" s="95" t="s">
        <v>8423</v>
      </c>
      <c r="N1358" s="95" t="s">
        <v>545</v>
      </c>
      <c r="O1358" s="95" t="s">
        <v>7984</v>
      </c>
      <c r="P1358" s="95"/>
      <c r="Q1358" s="95"/>
      <c r="R1358" s="95" t="str">
        <f>IF(L1358="R",VLOOKUP(G1358,BARRAS!$C$5:$E$233,3,0),IF(L1358="L",VLOOKUP(G1358,BARRAS!$C$5:$E$233,3,0),""))</f>
        <v/>
      </c>
      <c r="S1358" s="95">
        <f t="shared" si="143"/>
        <v>0</v>
      </c>
      <c r="T1358" s="95"/>
      <c r="U1358" s="95" t="str">
        <f t="shared" si="144"/>
        <v/>
      </c>
      <c r="V1358" s="95"/>
      <c r="W1358" s="95"/>
      <c r="X1358" s="95"/>
      <c r="Y1358" s="95"/>
      <c r="Z1358" s="95"/>
      <c r="AA1358" s="95" t="str">
        <f t="shared" si="145"/>
        <v>FRONTEL</v>
      </c>
    </row>
    <row r="1359" spans="1:27" x14ac:dyDescent="0.2">
      <c r="A1359" s="19">
        <f t="shared" si="140"/>
        <v>1</v>
      </c>
      <c r="B1359" s="95">
        <f t="shared" si="142"/>
        <v>1355</v>
      </c>
      <c r="C1359" s="95" t="s">
        <v>9981</v>
      </c>
      <c r="D1359" s="28" t="s">
        <v>8365</v>
      </c>
      <c r="E1359" s="95" t="s">
        <v>9982</v>
      </c>
      <c r="F1359" s="182">
        <v>1</v>
      </c>
      <c r="G1359" s="95" t="s">
        <v>723</v>
      </c>
      <c r="H1359" s="199">
        <f>VLOOKUP(G1359,BARRAS!$C$5:$E$553,2,0)</f>
        <v>2089995730132</v>
      </c>
      <c r="I1359" s="95">
        <v>0</v>
      </c>
      <c r="J1359" s="204">
        <v>0</v>
      </c>
      <c r="K1359" s="95">
        <v>0</v>
      </c>
      <c r="L1359" s="95" t="s">
        <v>8423</v>
      </c>
      <c r="M1359" s="95" t="s">
        <v>8423</v>
      </c>
      <c r="N1359" s="95" t="s">
        <v>8365</v>
      </c>
      <c r="O1359" s="95" t="s">
        <v>7984</v>
      </c>
      <c r="P1359" s="95"/>
      <c r="Q1359" s="95"/>
      <c r="R1359" s="95" t="str">
        <f>IF(L1359="R",VLOOKUP(G1359,BARRAS!$C$5:$E$233,3,0),IF(L1359="L",VLOOKUP(G1359,BARRAS!$C$5:$E$233,3,0),""))</f>
        <v/>
      </c>
      <c r="S1359" s="95">
        <f t="shared" si="143"/>
        <v>0</v>
      </c>
      <c r="T1359" s="95"/>
      <c r="U1359" s="95" t="str">
        <f t="shared" si="144"/>
        <v/>
      </c>
      <c r="V1359" s="95"/>
      <c r="W1359" s="95"/>
      <c r="X1359" s="95"/>
      <c r="Y1359" s="95"/>
      <c r="Z1359" s="95"/>
      <c r="AA1359" s="95" t="str">
        <f t="shared" si="145"/>
        <v>FRONTEL</v>
      </c>
    </row>
    <row r="1360" spans="1:27" x14ac:dyDescent="0.2">
      <c r="A1360" s="19">
        <f t="shared" si="140"/>
        <v>1</v>
      </c>
      <c r="B1360" s="95">
        <f t="shared" si="142"/>
        <v>1356</v>
      </c>
      <c r="C1360" s="95">
        <v>5260647</v>
      </c>
      <c r="D1360" s="28" t="s">
        <v>543</v>
      </c>
      <c r="E1360" s="95" t="s">
        <v>13332</v>
      </c>
      <c r="F1360" s="182">
        <v>1</v>
      </c>
      <c r="G1360" s="95" t="s">
        <v>723</v>
      </c>
      <c r="H1360" s="199">
        <f>VLOOKUP(G1360,BARRAS!$C$5:$E$553,2,0)</f>
        <v>2089995730132</v>
      </c>
      <c r="I1360" s="95">
        <v>0</v>
      </c>
      <c r="J1360" s="204">
        <v>0</v>
      </c>
      <c r="K1360" s="95">
        <v>0</v>
      </c>
      <c r="L1360" s="95" t="s">
        <v>8423</v>
      </c>
      <c r="M1360" s="95" t="s">
        <v>8423</v>
      </c>
      <c r="N1360" s="28" t="s">
        <v>543</v>
      </c>
      <c r="O1360" s="28" t="s">
        <v>775</v>
      </c>
      <c r="P1360" s="95"/>
      <c r="Q1360" s="95"/>
      <c r="R1360" s="95"/>
      <c r="S1360" s="95">
        <f t="shared" si="143"/>
        <v>0</v>
      </c>
      <c r="T1360" s="95"/>
      <c r="U1360" s="95" t="str">
        <f t="shared" si="144"/>
        <v/>
      </c>
      <c r="V1360" s="95"/>
      <c r="W1360" s="95"/>
      <c r="X1360" s="95"/>
      <c r="Y1360" s="95"/>
      <c r="Z1360" s="95"/>
      <c r="AA1360" s="95" t="str">
        <f t="shared" si="145"/>
        <v>COOPELAN</v>
      </c>
    </row>
    <row r="1361" spans="1:27" x14ac:dyDescent="0.2">
      <c r="A1361" s="19">
        <f t="shared" si="140"/>
        <v>1</v>
      </c>
      <c r="B1361" s="95">
        <f t="shared" si="142"/>
        <v>1357</v>
      </c>
      <c r="C1361" s="28" t="s">
        <v>13563</v>
      </c>
      <c r="D1361" s="28" t="s">
        <v>9294</v>
      </c>
      <c r="E1361" s="95" t="s">
        <v>13562</v>
      </c>
      <c r="F1361" s="182">
        <v>1</v>
      </c>
      <c r="G1361" s="95" t="s">
        <v>723</v>
      </c>
      <c r="H1361" s="199">
        <f>VLOOKUP(G1361,BARRAS!$C$5:$E$553,2,0)</f>
        <v>2089995730132</v>
      </c>
      <c r="I1361" s="95">
        <v>0</v>
      </c>
      <c r="J1361" s="204">
        <v>0</v>
      </c>
      <c r="K1361" s="95">
        <v>0</v>
      </c>
      <c r="L1361" s="95" t="s">
        <v>8423</v>
      </c>
      <c r="M1361" s="95" t="s">
        <v>8423</v>
      </c>
      <c r="N1361" s="28" t="s">
        <v>9294</v>
      </c>
      <c r="O1361" s="28" t="s">
        <v>775</v>
      </c>
      <c r="P1361" s="95"/>
      <c r="Q1361" s="95"/>
      <c r="R1361" s="95"/>
      <c r="S1361" s="95">
        <f t="shared" si="143"/>
        <v>0</v>
      </c>
      <c r="T1361" s="95"/>
      <c r="U1361" s="95" t="str">
        <f t="shared" si="144"/>
        <v/>
      </c>
      <c r="V1361" s="95"/>
      <c r="W1361" s="95"/>
      <c r="X1361" s="95"/>
      <c r="Y1361" s="95"/>
      <c r="Z1361" s="95"/>
      <c r="AA1361" s="95" t="str">
        <f t="shared" si="145"/>
        <v>COOPELAN</v>
      </c>
    </row>
    <row r="1362" spans="1:27" x14ac:dyDescent="0.2">
      <c r="A1362" s="231">
        <f t="shared" si="140"/>
        <v>1</v>
      </c>
      <c r="B1362" s="95">
        <f t="shared" si="142"/>
        <v>1358</v>
      </c>
      <c r="C1362" s="28" t="s">
        <v>14625</v>
      </c>
      <c r="D1362" s="28" t="s">
        <v>13574</v>
      </c>
      <c r="E1362" s="95" t="s">
        <v>14624</v>
      </c>
      <c r="F1362" s="182">
        <v>1</v>
      </c>
      <c r="G1362" s="95" t="s">
        <v>723</v>
      </c>
      <c r="H1362" s="199">
        <f>VLOOKUP(G1362,BARRAS!$C$5:$E$553,2,0)</f>
        <v>2089995730132</v>
      </c>
      <c r="I1362" s="95">
        <v>0</v>
      </c>
      <c r="J1362" s="204">
        <v>0</v>
      </c>
      <c r="K1362" s="95">
        <v>0</v>
      </c>
      <c r="L1362" s="95" t="s">
        <v>8423</v>
      </c>
      <c r="M1362" s="95" t="s">
        <v>8423</v>
      </c>
      <c r="N1362" s="28" t="s">
        <v>13574</v>
      </c>
      <c r="O1362" s="28" t="s">
        <v>775</v>
      </c>
      <c r="P1362" s="95"/>
      <c r="Q1362" s="95"/>
      <c r="R1362" s="95"/>
      <c r="S1362" s="95">
        <f t="shared" si="143"/>
        <v>0</v>
      </c>
      <c r="T1362" s="95"/>
      <c r="U1362" s="95"/>
      <c r="V1362" s="95"/>
      <c r="W1362" s="95"/>
      <c r="X1362" s="95"/>
      <c r="Y1362" s="95"/>
      <c r="Z1362" s="95"/>
      <c r="AA1362" s="95" t="str">
        <f t="shared" si="145"/>
        <v>COOPELAN</v>
      </c>
    </row>
    <row r="1363" spans="1:27" x14ac:dyDescent="0.2">
      <c r="A1363" s="19">
        <f t="shared" si="140"/>
        <v>1</v>
      </c>
      <c r="B1363" s="95">
        <f t="shared" si="142"/>
        <v>1359</v>
      </c>
      <c r="C1363" s="95" t="s">
        <v>2045</v>
      </c>
      <c r="D1363" s="28" t="s">
        <v>545</v>
      </c>
      <c r="E1363" s="95" t="s">
        <v>7589</v>
      </c>
      <c r="F1363" s="182">
        <v>1</v>
      </c>
      <c r="G1363" s="95" t="s">
        <v>723</v>
      </c>
      <c r="H1363" s="199">
        <f>VLOOKUP(G1363,BARRAS!$C$5:$E$553,2,0)</f>
        <v>2089995730132</v>
      </c>
      <c r="I1363" s="95">
        <v>0</v>
      </c>
      <c r="J1363" s="204">
        <v>0</v>
      </c>
      <c r="K1363" s="95">
        <v>0</v>
      </c>
      <c r="L1363" s="95" t="s">
        <v>747</v>
      </c>
      <c r="M1363" s="95" t="s">
        <v>747</v>
      </c>
      <c r="N1363" s="95" t="s">
        <v>545</v>
      </c>
      <c r="O1363" s="28"/>
      <c r="P1363" s="95"/>
      <c r="Q1363" s="95" t="str">
        <f t="shared" ref="Q1363:Q1372" si="146">IF(L1363="R","R",IF(L1363="L","L",""))</f>
        <v/>
      </c>
      <c r="R1363" s="95" t="str">
        <f>IF(L1363="R",VLOOKUP(G1363,BARRAS!$C$5:$E$233,3,0),IF(L1363="L",VLOOKUP(G1363,BARRAS!$C$5:$E$233,3,0),""))</f>
        <v/>
      </c>
      <c r="S1363" s="95">
        <f t="shared" si="143"/>
        <v>1</v>
      </c>
      <c r="T1363" s="95"/>
      <c r="U1363" s="95" t="str">
        <f t="shared" si="144"/>
        <v>PMGD</v>
      </c>
      <c r="V1363" s="95">
        <v>0</v>
      </c>
      <c r="W1363" s="95">
        <v>1</v>
      </c>
      <c r="X1363" s="95"/>
      <c r="Y1363" s="95" t="str">
        <f t="shared" ref="Y1363:Y1372" si="147">+IF(P1363="","No","Sí")</f>
        <v>No</v>
      </c>
      <c r="Z1363" s="95">
        <v>0</v>
      </c>
      <c r="AA1363" s="95">
        <f t="shared" si="145"/>
        <v>0</v>
      </c>
    </row>
    <row r="1364" spans="1:27" x14ac:dyDescent="0.2">
      <c r="A1364" s="19">
        <f t="shared" si="140"/>
        <v>1</v>
      </c>
      <c r="B1364" s="95">
        <f t="shared" si="142"/>
        <v>1360</v>
      </c>
      <c r="C1364" s="95" t="s">
        <v>7819</v>
      </c>
      <c r="D1364" s="28" t="s">
        <v>8970</v>
      </c>
      <c r="E1364" s="95" t="s">
        <v>1870</v>
      </c>
      <c r="F1364" s="182">
        <v>1</v>
      </c>
      <c r="G1364" s="95" t="s">
        <v>723</v>
      </c>
      <c r="H1364" s="199">
        <f>VLOOKUP(G1364,BARRAS!$C$5:$E$553,2,0)</f>
        <v>2089995730132</v>
      </c>
      <c r="I1364" s="95">
        <v>0</v>
      </c>
      <c r="J1364" s="204">
        <v>1</v>
      </c>
      <c r="K1364" s="95">
        <v>0</v>
      </c>
      <c r="L1364" s="95" t="s">
        <v>489</v>
      </c>
      <c r="M1364" s="95" t="s">
        <v>489</v>
      </c>
      <c r="N1364" s="95" t="s">
        <v>9178</v>
      </c>
      <c r="O1364" s="95"/>
      <c r="P1364" s="95" t="s">
        <v>9972</v>
      </c>
      <c r="Q1364" s="95" t="str">
        <f t="shared" si="146"/>
        <v>R</v>
      </c>
      <c r="R1364" s="95" t="str">
        <f>IF(L1364="R",VLOOKUP(G1364,BARRAS!$C$5:$E$233,3,0),IF(L1364="L",VLOOKUP(G1364,BARRAS!$C$5:$E$233,3,0),""))</f>
        <v>S6</v>
      </c>
      <c r="S1364" s="95">
        <f t="shared" si="143"/>
        <v>0</v>
      </c>
      <c r="T1364" s="95"/>
      <c r="U1364" s="95" t="str">
        <f t="shared" si="144"/>
        <v/>
      </c>
      <c r="V1364" s="95">
        <v>0</v>
      </c>
      <c r="W1364" s="95"/>
      <c r="X1364" s="95"/>
      <c r="Y1364" s="95" t="str">
        <f t="shared" si="147"/>
        <v>Sí</v>
      </c>
      <c r="Z1364" s="95">
        <v>0</v>
      </c>
      <c r="AA1364" s="95" t="str">
        <f t="shared" si="145"/>
        <v>CGE</v>
      </c>
    </row>
    <row r="1365" spans="1:27" x14ac:dyDescent="0.2">
      <c r="A1365" s="19">
        <f t="shared" si="140"/>
        <v>1</v>
      </c>
      <c r="B1365" s="95">
        <f t="shared" si="142"/>
        <v>1361</v>
      </c>
      <c r="C1365" s="95" t="s">
        <v>7820</v>
      </c>
      <c r="D1365" s="28" t="s">
        <v>8971</v>
      </c>
      <c r="E1365" s="95" t="s">
        <v>1870</v>
      </c>
      <c r="F1365" s="182">
        <v>1</v>
      </c>
      <c r="G1365" s="95" t="s">
        <v>723</v>
      </c>
      <c r="H1365" s="199">
        <f>VLOOKUP(G1365,BARRAS!$C$5:$E$553,2,0)</f>
        <v>2089995730132</v>
      </c>
      <c r="I1365" s="95">
        <v>0</v>
      </c>
      <c r="J1365" s="204">
        <v>1</v>
      </c>
      <c r="K1365" s="95">
        <v>0</v>
      </c>
      <c r="L1365" s="95" t="s">
        <v>489</v>
      </c>
      <c r="M1365" s="95" t="s">
        <v>489</v>
      </c>
      <c r="N1365" s="95" t="s">
        <v>9178</v>
      </c>
      <c r="O1365" s="95"/>
      <c r="P1365" s="95" t="s">
        <v>9972</v>
      </c>
      <c r="Q1365" s="95" t="str">
        <f t="shared" si="146"/>
        <v>R</v>
      </c>
      <c r="R1365" s="95" t="str">
        <f>IF(L1365="R",VLOOKUP(G1365,BARRAS!$C$5:$E$233,3,0),IF(L1365="L",VLOOKUP(G1365,BARRAS!$C$5:$E$233,3,0),""))</f>
        <v>S6</v>
      </c>
      <c r="S1365" s="95">
        <f t="shared" si="143"/>
        <v>0</v>
      </c>
      <c r="T1365" s="95"/>
      <c r="U1365" s="95" t="str">
        <f t="shared" si="144"/>
        <v/>
      </c>
      <c r="V1365" s="95">
        <v>0</v>
      </c>
      <c r="W1365" s="95"/>
      <c r="X1365" s="95"/>
      <c r="Y1365" s="95" t="str">
        <f t="shared" si="147"/>
        <v>Sí</v>
      </c>
      <c r="Z1365" s="95">
        <v>0</v>
      </c>
      <c r="AA1365" s="95" t="str">
        <f t="shared" si="145"/>
        <v>CGE</v>
      </c>
    </row>
    <row r="1366" spans="1:27" x14ac:dyDescent="0.2">
      <c r="A1366" s="19">
        <f t="shared" si="140"/>
        <v>1</v>
      </c>
      <c r="B1366" s="95">
        <f t="shared" si="142"/>
        <v>1362</v>
      </c>
      <c r="C1366" s="95" t="s">
        <v>7821</v>
      </c>
      <c r="D1366" s="28" t="s">
        <v>8972</v>
      </c>
      <c r="E1366" s="95" t="s">
        <v>1870</v>
      </c>
      <c r="F1366" s="182">
        <v>1</v>
      </c>
      <c r="G1366" s="95" t="s">
        <v>723</v>
      </c>
      <c r="H1366" s="199">
        <f>VLOOKUP(G1366,BARRAS!$C$5:$E$553,2,0)</f>
        <v>2089995730132</v>
      </c>
      <c r="I1366" s="95">
        <v>0</v>
      </c>
      <c r="J1366" s="204">
        <v>1</v>
      </c>
      <c r="K1366" s="95">
        <v>0</v>
      </c>
      <c r="L1366" s="95" t="s">
        <v>489</v>
      </c>
      <c r="M1366" s="95" t="s">
        <v>489</v>
      </c>
      <c r="N1366" s="95" t="s">
        <v>9178</v>
      </c>
      <c r="O1366" s="95"/>
      <c r="P1366" s="95" t="s">
        <v>9972</v>
      </c>
      <c r="Q1366" s="95" t="str">
        <f t="shared" si="146"/>
        <v>R</v>
      </c>
      <c r="R1366" s="95" t="str">
        <f>IF(L1366="R",VLOOKUP(G1366,BARRAS!$C$5:$E$233,3,0),IF(L1366="L",VLOOKUP(G1366,BARRAS!$C$5:$E$233,3,0),""))</f>
        <v>S6</v>
      </c>
      <c r="S1366" s="95">
        <f t="shared" si="143"/>
        <v>0</v>
      </c>
      <c r="T1366" s="95"/>
      <c r="U1366" s="95" t="str">
        <f t="shared" si="144"/>
        <v/>
      </c>
      <c r="V1366" s="95">
        <v>0</v>
      </c>
      <c r="W1366" s="95"/>
      <c r="X1366" s="95"/>
      <c r="Y1366" s="95" t="str">
        <f t="shared" si="147"/>
        <v>Sí</v>
      </c>
      <c r="Z1366" s="95">
        <v>0</v>
      </c>
      <c r="AA1366" s="95" t="str">
        <f t="shared" si="145"/>
        <v>CGE</v>
      </c>
    </row>
    <row r="1367" spans="1:27" x14ac:dyDescent="0.2">
      <c r="A1367" s="19">
        <f t="shared" si="140"/>
        <v>1</v>
      </c>
      <c r="B1367" s="95">
        <f t="shared" si="142"/>
        <v>1363</v>
      </c>
      <c r="C1367" s="95" t="s">
        <v>8223</v>
      </c>
      <c r="D1367" s="28" t="s">
        <v>8220</v>
      </c>
      <c r="E1367" s="95" t="s">
        <v>775</v>
      </c>
      <c r="F1367" s="182">
        <v>1</v>
      </c>
      <c r="G1367" s="95" t="s">
        <v>723</v>
      </c>
      <c r="H1367" s="199">
        <f>VLOOKUP(G1367,BARRAS!$C$5:$E$553,2,0)</f>
        <v>2089995730132</v>
      </c>
      <c r="I1367" s="95">
        <v>0</v>
      </c>
      <c r="J1367" s="204">
        <v>1</v>
      </c>
      <c r="K1367" s="95">
        <v>0</v>
      </c>
      <c r="L1367" s="95" t="s">
        <v>489</v>
      </c>
      <c r="M1367" s="95" t="s">
        <v>489</v>
      </c>
      <c r="N1367" s="95" t="s">
        <v>9178</v>
      </c>
      <c r="O1367" s="95"/>
      <c r="P1367" s="95" t="s">
        <v>775</v>
      </c>
      <c r="Q1367" s="95" t="str">
        <f t="shared" si="146"/>
        <v>R</v>
      </c>
      <c r="R1367" s="95" t="str">
        <f>IF(L1367="R",VLOOKUP(G1367,BARRAS!$C$5:$E$233,3,0),IF(L1367="L",VLOOKUP(G1367,BARRAS!$C$5:$E$233,3,0),""))</f>
        <v>S6</v>
      </c>
      <c r="S1367" s="95">
        <f t="shared" si="143"/>
        <v>0</v>
      </c>
      <c r="T1367" s="95"/>
      <c r="U1367" s="95" t="str">
        <f t="shared" si="144"/>
        <v/>
      </c>
      <c r="V1367" s="95">
        <v>0</v>
      </c>
      <c r="W1367" s="95"/>
      <c r="X1367" s="95"/>
      <c r="Y1367" s="95" t="str">
        <f t="shared" si="147"/>
        <v>Sí</v>
      </c>
      <c r="Z1367" s="95">
        <v>0</v>
      </c>
      <c r="AA1367" s="95" t="str">
        <f t="shared" si="145"/>
        <v>COOPELAN</v>
      </c>
    </row>
    <row r="1368" spans="1:27" x14ac:dyDescent="0.2">
      <c r="A1368" s="19">
        <f t="shared" si="140"/>
        <v>1</v>
      </c>
      <c r="B1368" s="95">
        <f t="shared" si="142"/>
        <v>1364</v>
      </c>
      <c r="C1368" s="95" t="s">
        <v>8224</v>
      </c>
      <c r="D1368" s="28" t="s">
        <v>8221</v>
      </c>
      <c r="E1368" s="95" t="s">
        <v>775</v>
      </c>
      <c r="F1368" s="182">
        <v>1</v>
      </c>
      <c r="G1368" s="95" t="s">
        <v>723</v>
      </c>
      <c r="H1368" s="199">
        <f>VLOOKUP(G1368,BARRAS!$C$5:$E$553,2,0)</f>
        <v>2089995730132</v>
      </c>
      <c r="I1368" s="95">
        <v>0</v>
      </c>
      <c r="J1368" s="204">
        <v>1</v>
      </c>
      <c r="K1368" s="95">
        <v>0</v>
      </c>
      <c r="L1368" s="95" t="s">
        <v>489</v>
      </c>
      <c r="M1368" s="95" t="s">
        <v>489</v>
      </c>
      <c r="N1368" s="95" t="s">
        <v>9178</v>
      </c>
      <c r="O1368" s="95"/>
      <c r="P1368" s="95" t="s">
        <v>775</v>
      </c>
      <c r="Q1368" s="95" t="str">
        <f t="shared" si="146"/>
        <v>R</v>
      </c>
      <c r="R1368" s="95" t="str">
        <f>IF(L1368="R",VLOOKUP(G1368,BARRAS!$C$5:$E$233,3,0),IF(L1368="L",VLOOKUP(G1368,BARRAS!$C$5:$E$233,3,0),""))</f>
        <v>S6</v>
      </c>
      <c r="S1368" s="95">
        <f t="shared" si="143"/>
        <v>0</v>
      </c>
      <c r="T1368" s="95"/>
      <c r="U1368" s="95" t="str">
        <f t="shared" si="144"/>
        <v/>
      </c>
      <c r="V1368" s="95">
        <v>0</v>
      </c>
      <c r="W1368" s="95"/>
      <c r="X1368" s="95"/>
      <c r="Y1368" s="95" t="str">
        <f t="shared" si="147"/>
        <v>Sí</v>
      </c>
      <c r="Z1368" s="95">
        <v>0</v>
      </c>
      <c r="AA1368" s="95" t="str">
        <f t="shared" si="145"/>
        <v>COOPELAN</v>
      </c>
    </row>
    <row r="1369" spans="1:27" x14ac:dyDescent="0.2">
      <c r="A1369" s="19">
        <f t="shared" si="140"/>
        <v>1</v>
      </c>
      <c r="B1369" s="95">
        <f t="shared" si="142"/>
        <v>1365</v>
      </c>
      <c r="C1369" s="95" t="s">
        <v>8225</v>
      </c>
      <c r="D1369" s="28" t="s">
        <v>8222</v>
      </c>
      <c r="E1369" s="95" t="s">
        <v>775</v>
      </c>
      <c r="F1369" s="182">
        <v>1</v>
      </c>
      <c r="G1369" s="95" t="s">
        <v>723</v>
      </c>
      <c r="H1369" s="199">
        <f>VLOOKUP(G1369,BARRAS!$C$5:$E$553,2,0)</f>
        <v>2089995730132</v>
      </c>
      <c r="I1369" s="95">
        <v>0</v>
      </c>
      <c r="J1369" s="204">
        <v>1</v>
      </c>
      <c r="K1369" s="95">
        <v>0</v>
      </c>
      <c r="L1369" s="95" t="s">
        <v>489</v>
      </c>
      <c r="M1369" s="95" t="s">
        <v>489</v>
      </c>
      <c r="N1369" s="95" t="s">
        <v>9178</v>
      </c>
      <c r="O1369" s="95"/>
      <c r="P1369" s="95" t="s">
        <v>775</v>
      </c>
      <c r="Q1369" s="95" t="str">
        <f t="shared" si="146"/>
        <v>R</v>
      </c>
      <c r="R1369" s="95" t="str">
        <f>IF(L1369="R",VLOOKUP(G1369,BARRAS!$C$5:$E$233,3,0),IF(L1369="L",VLOOKUP(G1369,BARRAS!$C$5:$E$233,3,0),""))</f>
        <v>S6</v>
      </c>
      <c r="S1369" s="95">
        <f t="shared" si="143"/>
        <v>0</v>
      </c>
      <c r="T1369" s="95"/>
      <c r="U1369" s="95" t="str">
        <f t="shared" si="144"/>
        <v/>
      </c>
      <c r="V1369" s="95">
        <v>0</v>
      </c>
      <c r="W1369" s="95"/>
      <c r="X1369" s="95"/>
      <c r="Y1369" s="95" t="str">
        <f t="shared" si="147"/>
        <v>Sí</v>
      </c>
      <c r="Z1369" s="95">
        <v>0</v>
      </c>
      <c r="AA1369" s="95" t="str">
        <f t="shared" si="145"/>
        <v>COOPELAN</v>
      </c>
    </row>
    <row r="1370" spans="1:27" x14ac:dyDescent="0.2">
      <c r="A1370" s="19">
        <f t="shared" si="140"/>
        <v>1</v>
      </c>
      <c r="B1370" s="95">
        <f t="shared" si="142"/>
        <v>1366</v>
      </c>
      <c r="C1370" s="95" t="s">
        <v>8024</v>
      </c>
      <c r="D1370" s="28" t="s">
        <v>7985</v>
      </c>
      <c r="E1370" s="95" t="s">
        <v>7984</v>
      </c>
      <c r="F1370" s="182">
        <v>1</v>
      </c>
      <c r="G1370" s="95" t="s">
        <v>723</v>
      </c>
      <c r="H1370" s="199">
        <f>VLOOKUP(G1370,BARRAS!$C$5:$E$553,2,0)</f>
        <v>2089995730132</v>
      </c>
      <c r="I1370" s="95">
        <v>0</v>
      </c>
      <c r="J1370" s="204">
        <v>1</v>
      </c>
      <c r="K1370" s="95">
        <v>0</v>
      </c>
      <c r="L1370" s="95" t="s">
        <v>489</v>
      </c>
      <c r="M1370" s="95" t="s">
        <v>489</v>
      </c>
      <c r="N1370" s="95" t="s">
        <v>9178</v>
      </c>
      <c r="O1370" s="95"/>
      <c r="P1370" s="95" t="s">
        <v>7984</v>
      </c>
      <c r="Q1370" s="95" t="str">
        <f t="shared" si="146"/>
        <v>R</v>
      </c>
      <c r="R1370" s="95" t="str">
        <f>IF(L1370="R",VLOOKUP(G1370,BARRAS!$C$5:$E$233,3,0),IF(L1370="L",VLOOKUP(G1370,BARRAS!$C$5:$E$233,3,0),""))</f>
        <v>S6</v>
      </c>
      <c r="S1370" s="95">
        <f t="shared" si="143"/>
        <v>0</v>
      </c>
      <c r="T1370" s="95"/>
      <c r="U1370" s="95" t="str">
        <f t="shared" si="144"/>
        <v/>
      </c>
      <c r="V1370" s="95">
        <v>0</v>
      </c>
      <c r="W1370" s="95"/>
      <c r="X1370" s="95"/>
      <c r="Y1370" s="95" t="str">
        <f t="shared" si="147"/>
        <v>Sí</v>
      </c>
      <c r="Z1370" s="95">
        <v>0</v>
      </c>
      <c r="AA1370" s="95" t="str">
        <f t="shared" si="145"/>
        <v>FRONTEL</v>
      </c>
    </row>
    <row r="1371" spans="1:27" x14ac:dyDescent="0.2">
      <c r="A1371" s="19">
        <f t="shared" si="140"/>
        <v>1</v>
      </c>
      <c r="B1371" s="95">
        <f t="shared" si="142"/>
        <v>1367</v>
      </c>
      <c r="C1371" s="95" t="s">
        <v>8025</v>
      </c>
      <c r="D1371" s="28" t="s">
        <v>7986</v>
      </c>
      <c r="E1371" s="95" t="s">
        <v>7984</v>
      </c>
      <c r="F1371" s="182">
        <v>1</v>
      </c>
      <c r="G1371" s="95" t="s">
        <v>723</v>
      </c>
      <c r="H1371" s="199">
        <f>VLOOKUP(G1371,BARRAS!$C$5:$E$553,2,0)</f>
        <v>2089995730132</v>
      </c>
      <c r="I1371" s="95">
        <v>0</v>
      </c>
      <c r="J1371" s="204">
        <v>1</v>
      </c>
      <c r="K1371" s="95">
        <v>0</v>
      </c>
      <c r="L1371" s="95" t="s">
        <v>489</v>
      </c>
      <c r="M1371" s="95" t="s">
        <v>489</v>
      </c>
      <c r="N1371" s="95" t="s">
        <v>9178</v>
      </c>
      <c r="O1371" s="95"/>
      <c r="P1371" s="95" t="s">
        <v>7984</v>
      </c>
      <c r="Q1371" s="95" t="str">
        <f t="shared" si="146"/>
        <v>R</v>
      </c>
      <c r="R1371" s="95" t="str">
        <f>IF(L1371="R",VLOOKUP(G1371,BARRAS!$C$5:$E$233,3,0),IF(L1371="L",VLOOKUP(G1371,BARRAS!$C$5:$E$233,3,0),""))</f>
        <v>S6</v>
      </c>
      <c r="S1371" s="95">
        <f t="shared" si="143"/>
        <v>0</v>
      </c>
      <c r="T1371" s="95"/>
      <c r="U1371" s="95" t="str">
        <f t="shared" si="144"/>
        <v/>
      </c>
      <c r="V1371" s="95">
        <v>0</v>
      </c>
      <c r="W1371" s="95"/>
      <c r="X1371" s="95"/>
      <c r="Y1371" s="95" t="str">
        <f t="shared" si="147"/>
        <v>Sí</v>
      </c>
      <c r="Z1371" s="95">
        <v>0</v>
      </c>
      <c r="AA1371" s="95" t="str">
        <f t="shared" si="145"/>
        <v>FRONTEL</v>
      </c>
    </row>
    <row r="1372" spans="1:27" x14ac:dyDescent="0.2">
      <c r="A1372" s="19">
        <f t="shared" si="140"/>
        <v>1</v>
      </c>
      <c r="B1372" s="95">
        <f t="shared" si="142"/>
        <v>1368</v>
      </c>
      <c r="C1372" s="95" t="s">
        <v>8026</v>
      </c>
      <c r="D1372" s="28" t="s">
        <v>7987</v>
      </c>
      <c r="E1372" s="95" t="s">
        <v>7984</v>
      </c>
      <c r="F1372" s="182">
        <v>1</v>
      </c>
      <c r="G1372" s="95" t="s">
        <v>723</v>
      </c>
      <c r="H1372" s="199">
        <f>VLOOKUP(G1372,BARRAS!$C$5:$E$553,2,0)</f>
        <v>2089995730132</v>
      </c>
      <c r="I1372" s="95">
        <v>0</v>
      </c>
      <c r="J1372" s="204">
        <v>1</v>
      </c>
      <c r="K1372" s="95">
        <v>0</v>
      </c>
      <c r="L1372" s="95" t="s">
        <v>489</v>
      </c>
      <c r="M1372" s="95" t="s">
        <v>489</v>
      </c>
      <c r="N1372" s="95" t="s">
        <v>9178</v>
      </c>
      <c r="O1372" s="95"/>
      <c r="P1372" s="95" t="s">
        <v>7984</v>
      </c>
      <c r="Q1372" s="95" t="str">
        <f t="shared" si="146"/>
        <v>R</v>
      </c>
      <c r="R1372" s="95" t="str">
        <f>IF(L1372="R",VLOOKUP(G1372,BARRAS!$C$5:$E$233,3,0),IF(L1372="L",VLOOKUP(G1372,BARRAS!$C$5:$E$233,3,0),""))</f>
        <v>S6</v>
      </c>
      <c r="S1372" s="95">
        <f t="shared" si="143"/>
        <v>0</v>
      </c>
      <c r="T1372" s="95"/>
      <c r="U1372" s="95" t="str">
        <f t="shared" si="144"/>
        <v/>
      </c>
      <c r="V1372" s="95">
        <v>0</v>
      </c>
      <c r="W1372" s="95"/>
      <c r="X1372" s="95"/>
      <c r="Y1372" s="95" t="str">
        <f t="shared" si="147"/>
        <v>Sí</v>
      </c>
      <c r="Z1372" s="95">
        <v>0</v>
      </c>
      <c r="AA1372" s="95" t="str">
        <f t="shared" si="145"/>
        <v>FRONTEL</v>
      </c>
    </row>
    <row r="1373" spans="1:27" x14ac:dyDescent="0.2">
      <c r="A1373" s="19">
        <f t="shared" si="140"/>
        <v>1</v>
      </c>
      <c r="B1373" s="95">
        <f t="shared" si="142"/>
        <v>1369</v>
      </c>
      <c r="C1373" s="194" t="s">
        <v>12231</v>
      </c>
      <c r="D1373" s="213" t="s">
        <v>1304</v>
      </c>
      <c r="E1373" s="194" t="s">
        <v>1396</v>
      </c>
      <c r="F1373" s="182">
        <v>1</v>
      </c>
      <c r="G1373" s="95" t="s">
        <v>723</v>
      </c>
      <c r="H1373" s="199">
        <f>VLOOKUP(G1373,BARRAS!$C$5:$E$553,2,0)</f>
        <v>2089995730132</v>
      </c>
      <c r="I1373" s="95">
        <v>0</v>
      </c>
      <c r="J1373" s="204">
        <v>0</v>
      </c>
      <c r="K1373" s="95">
        <v>0</v>
      </c>
      <c r="L1373" s="95" t="s">
        <v>492</v>
      </c>
      <c r="M1373" s="95" t="s">
        <v>492</v>
      </c>
      <c r="N1373" s="95" t="s">
        <v>12352</v>
      </c>
      <c r="O1373" s="95"/>
      <c r="P1373" s="95"/>
      <c r="Q1373" s="95"/>
      <c r="R1373" s="95" t="str">
        <f>IF(L1373="R",VLOOKUP(G1373,BARRAS!$C$5:$E$233,3,0),IF(L1373="L",VLOOKUP(G1373,BARRAS!$C$5:$E$233,3,0),""))</f>
        <v/>
      </c>
      <c r="S1373" s="95">
        <f t="shared" si="143"/>
        <v>0</v>
      </c>
      <c r="T1373" s="95"/>
      <c r="U1373" s="95" t="str">
        <f t="shared" si="144"/>
        <v/>
      </c>
      <c r="V1373" s="95"/>
      <c r="W1373" s="95"/>
      <c r="X1373" s="95"/>
      <c r="Y1373" s="95"/>
      <c r="Z1373" s="95"/>
      <c r="AA1373" s="95">
        <f t="shared" si="145"/>
        <v>0</v>
      </c>
    </row>
    <row r="1374" spans="1:27" x14ac:dyDescent="0.2">
      <c r="A1374" s="19">
        <f t="shared" si="140"/>
        <v>1</v>
      </c>
      <c r="B1374" s="95">
        <f t="shared" si="142"/>
        <v>1370</v>
      </c>
      <c r="C1374" s="95" t="s">
        <v>11312</v>
      </c>
      <c r="D1374" s="28" t="s">
        <v>14110</v>
      </c>
      <c r="E1374" s="95" t="s">
        <v>11313</v>
      </c>
      <c r="F1374" s="182">
        <v>1</v>
      </c>
      <c r="G1374" s="95" t="s">
        <v>212</v>
      </c>
      <c r="H1374" s="199">
        <f>VLOOKUP(G1374,BARRAS!$C$5:$E$553,2,0)</f>
        <v>2139995680132</v>
      </c>
      <c r="I1374" s="95">
        <v>0</v>
      </c>
      <c r="J1374" s="204">
        <v>0</v>
      </c>
      <c r="K1374" s="95">
        <v>0</v>
      </c>
      <c r="L1374" s="95" t="s">
        <v>8423</v>
      </c>
      <c r="M1374" s="95" t="s">
        <v>8423</v>
      </c>
      <c r="N1374" s="28" t="s">
        <v>14110</v>
      </c>
      <c r="O1374" s="95" t="s">
        <v>9972</v>
      </c>
      <c r="P1374" s="95"/>
      <c r="Q1374" s="95" t="s">
        <v>509</v>
      </c>
      <c r="R1374" s="95" t="str">
        <f>IF(L1374="R",VLOOKUP(G1374,BARRAS!$C$5:$E$233,3,0),IF(L1374="L",VLOOKUP(G1374,BARRAS!$C$5:$E$233,3,0),""))</f>
        <v/>
      </c>
      <c r="S1374" s="95">
        <f t="shared" si="143"/>
        <v>0</v>
      </c>
      <c r="T1374" s="95"/>
      <c r="U1374" s="95" t="str">
        <f t="shared" si="144"/>
        <v/>
      </c>
      <c r="V1374" s="95"/>
      <c r="W1374" s="95"/>
      <c r="X1374" s="95">
        <v>0</v>
      </c>
      <c r="Y1374" s="95">
        <v>0</v>
      </c>
      <c r="Z1374" s="95"/>
      <c r="AA1374" s="95" t="str">
        <f t="shared" si="145"/>
        <v>CGE</v>
      </c>
    </row>
    <row r="1375" spans="1:27" x14ac:dyDescent="0.2">
      <c r="A1375" s="19">
        <f t="shared" si="140"/>
        <v>1</v>
      </c>
      <c r="B1375" s="95">
        <f t="shared" si="142"/>
        <v>1371</v>
      </c>
      <c r="C1375" s="95" t="s">
        <v>11207</v>
      </c>
      <c r="D1375" s="28" t="s">
        <v>8365</v>
      </c>
      <c r="E1375" s="95" t="s">
        <v>11208</v>
      </c>
      <c r="F1375" s="182">
        <v>1</v>
      </c>
      <c r="G1375" s="95" t="s">
        <v>212</v>
      </c>
      <c r="H1375" s="199">
        <f>VLOOKUP(G1375,BARRAS!$C$5:$E$553,2,0)</f>
        <v>2139995680132</v>
      </c>
      <c r="I1375" s="95">
        <v>0</v>
      </c>
      <c r="J1375" s="204">
        <v>0</v>
      </c>
      <c r="K1375" s="95">
        <v>0</v>
      </c>
      <c r="L1375" s="95" t="s">
        <v>8423</v>
      </c>
      <c r="M1375" s="95" t="s">
        <v>8423</v>
      </c>
      <c r="N1375" s="95" t="s">
        <v>8365</v>
      </c>
      <c r="O1375" s="95" t="s">
        <v>9972</v>
      </c>
      <c r="P1375" s="95"/>
      <c r="Q1375" s="95" t="s">
        <v>509</v>
      </c>
      <c r="R1375" s="95" t="str">
        <f>IF(L1375="R",VLOOKUP(G1375,BARRAS!$C$5:$E$233,3,0),IF(L1375="L",VLOOKUP(G1375,BARRAS!$C$5:$E$233,3,0),""))</f>
        <v/>
      </c>
      <c r="S1375" s="95">
        <f t="shared" si="143"/>
        <v>0</v>
      </c>
      <c r="T1375" s="95"/>
      <c r="U1375" s="95" t="str">
        <f t="shared" si="144"/>
        <v/>
      </c>
      <c r="V1375" s="95"/>
      <c r="W1375" s="95"/>
      <c r="X1375" s="95">
        <v>0</v>
      </c>
      <c r="Y1375" s="95">
        <v>0</v>
      </c>
      <c r="Z1375" s="95"/>
      <c r="AA1375" s="95" t="str">
        <f t="shared" si="145"/>
        <v>CGE</v>
      </c>
    </row>
    <row r="1376" spans="1:27" x14ac:dyDescent="0.2">
      <c r="A1376" s="19">
        <f t="shared" si="140"/>
        <v>1</v>
      </c>
      <c r="B1376" s="95">
        <f t="shared" si="142"/>
        <v>1372</v>
      </c>
      <c r="C1376" s="95" t="s">
        <v>10866</v>
      </c>
      <c r="D1376" s="28" t="s">
        <v>10867</v>
      </c>
      <c r="E1376" s="95" t="s">
        <v>10868</v>
      </c>
      <c r="F1376" s="182">
        <v>1</v>
      </c>
      <c r="G1376" s="95" t="s">
        <v>212</v>
      </c>
      <c r="H1376" s="199">
        <f>VLOOKUP(G1376,BARRAS!$C$5:$E$553,2,0)</f>
        <v>2139995680132</v>
      </c>
      <c r="I1376" s="95">
        <v>0</v>
      </c>
      <c r="J1376" s="204">
        <v>0</v>
      </c>
      <c r="K1376" s="95">
        <v>0</v>
      </c>
      <c r="L1376" s="95" t="s">
        <v>8423</v>
      </c>
      <c r="M1376" s="95" t="s">
        <v>8423</v>
      </c>
      <c r="N1376" s="95" t="s">
        <v>10867</v>
      </c>
      <c r="O1376" s="95" t="s">
        <v>9972</v>
      </c>
      <c r="P1376" s="95"/>
      <c r="Q1376" s="95" t="s">
        <v>509</v>
      </c>
      <c r="R1376" s="95" t="str">
        <f>IF(L1376="R",VLOOKUP(G1376,BARRAS!$C$5:$E$233,3,0),IF(L1376="L",VLOOKUP(G1376,BARRAS!$C$5:$E$233,3,0),""))</f>
        <v/>
      </c>
      <c r="S1376" s="95">
        <f t="shared" si="143"/>
        <v>0</v>
      </c>
      <c r="T1376" s="95"/>
      <c r="U1376" s="95" t="str">
        <f t="shared" si="144"/>
        <v/>
      </c>
      <c r="V1376" s="95" t="s">
        <v>1869</v>
      </c>
      <c r="W1376" s="95"/>
      <c r="X1376" s="95">
        <v>0</v>
      </c>
      <c r="Y1376" s="95">
        <v>0</v>
      </c>
      <c r="Z1376" s="95"/>
      <c r="AA1376" s="95" t="str">
        <f t="shared" si="145"/>
        <v>CGE</v>
      </c>
    </row>
    <row r="1377" spans="1:27" x14ac:dyDescent="0.2">
      <c r="A1377" s="19">
        <f t="shared" si="140"/>
        <v>1</v>
      </c>
      <c r="B1377" s="95">
        <f t="shared" si="142"/>
        <v>1373</v>
      </c>
      <c r="C1377" s="95" t="s">
        <v>11314</v>
      </c>
      <c r="D1377" s="28" t="s">
        <v>14110</v>
      </c>
      <c r="E1377" s="95" t="s">
        <v>11315</v>
      </c>
      <c r="F1377" s="182">
        <v>1</v>
      </c>
      <c r="G1377" s="95" t="s">
        <v>212</v>
      </c>
      <c r="H1377" s="199">
        <f>VLOOKUP(G1377,BARRAS!$C$5:$E$553,2,0)</f>
        <v>2139995680132</v>
      </c>
      <c r="I1377" s="95">
        <v>0</v>
      </c>
      <c r="J1377" s="204">
        <v>0</v>
      </c>
      <c r="K1377" s="95">
        <v>0</v>
      </c>
      <c r="L1377" s="95" t="s">
        <v>8423</v>
      </c>
      <c r="M1377" s="95" t="s">
        <v>8423</v>
      </c>
      <c r="N1377" s="28" t="s">
        <v>14110</v>
      </c>
      <c r="O1377" s="95" t="s">
        <v>9972</v>
      </c>
      <c r="P1377" s="95"/>
      <c r="Q1377" s="95" t="s">
        <v>509</v>
      </c>
      <c r="R1377" s="95" t="str">
        <f>IF(L1377="R",VLOOKUP(G1377,BARRAS!$C$5:$E$233,3,0),IF(L1377="L",VLOOKUP(G1377,BARRAS!$C$5:$E$233,3,0),""))</f>
        <v/>
      </c>
      <c r="S1377" s="95">
        <f t="shared" si="143"/>
        <v>0</v>
      </c>
      <c r="T1377" s="95"/>
      <c r="U1377" s="95" t="str">
        <f t="shared" si="144"/>
        <v/>
      </c>
      <c r="V1377" s="95"/>
      <c r="W1377" s="95"/>
      <c r="X1377" s="95">
        <v>0</v>
      </c>
      <c r="Y1377" s="95">
        <v>0</v>
      </c>
      <c r="Z1377" s="95"/>
      <c r="AA1377" s="95" t="str">
        <f t="shared" si="145"/>
        <v>CGE</v>
      </c>
    </row>
    <row r="1378" spans="1:27" x14ac:dyDescent="0.2">
      <c r="A1378" s="19">
        <f t="shared" si="140"/>
        <v>1</v>
      </c>
      <c r="B1378" s="95">
        <f t="shared" si="142"/>
        <v>1374</v>
      </c>
      <c r="C1378" s="28" t="s">
        <v>14341</v>
      </c>
      <c r="D1378" s="28" t="s">
        <v>13574</v>
      </c>
      <c r="E1378" s="95" t="s">
        <v>14342</v>
      </c>
      <c r="F1378" s="182">
        <v>1</v>
      </c>
      <c r="G1378" s="95" t="s">
        <v>212</v>
      </c>
      <c r="H1378" s="199">
        <f>VLOOKUP(G1378,BARRAS!$C$5:$E$553,2,0)</f>
        <v>2139995680132</v>
      </c>
      <c r="I1378" s="95">
        <v>0</v>
      </c>
      <c r="J1378" s="204">
        <v>0</v>
      </c>
      <c r="K1378" s="95">
        <v>0</v>
      </c>
      <c r="L1378" s="95" t="s">
        <v>8423</v>
      </c>
      <c r="M1378" s="95" t="s">
        <v>8423</v>
      </c>
      <c r="N1378" s="95" t="s">
        <v>13574</v>
      </c>
      <c r="O1378" s="95" t="s">
        <v>9972</v>
      </c>
      <c r="P1378" s="95"/>
      <c r="Q1378" s="95"/>
      <c r="R1378" s="95"/>
      <c r="S1378" s="95">
        <f t="shared" si="143"/>
        <v>0</v>
      </c>
      <c r="T1378" s="95"/>
      <c r="U1378" s="95" t="str">
        <f t="shared" si="144"/>
        <v/>
      </c>
      <c r="V1378" s="95"/>
      <c r="W1378" s="95"/>
      <c r="X1378" s="95"/>
      <c r="Y1378" s="95"/>
      <c r="Z1378" s="95"/>
      <c r="AA1378" s="95" t="str">
        <f t="shared" si="145"/>
        <v>CGE</v>
      </c>
    </row>
    <row r="1379" spans="1:27" x14ac:dyDescent="0.2">
      <c r="A1379" s="19">
        <f t="shared" si="140"/>
        <v>1</v>
      </c>
      <c r="B1379" s="95">
        <f t="shared" si="142"/>
        <v>1375</v>
      </c>
      <c r="C1379" s="95" t="s">
        <v>14453</v>
      </c>
      <c r="D1379" s="28" t="s">
        <v>13574</v>
      </c>
      <c r="E1379" s="28" t="s">
        <v>14454</v>
      </c>
      <c r="F1379" s="182">
        <v>1</v>
      </c>
      <c r="G1379" s="95" t="s">
        <v>212</v>
      </c>
      <c r="H1379" s="199">
        <f>VLOOKUP(G1379,BARRAS!$C$5:$E$553,2,0)</f>
        <v>2139995680132</v>
      </c>
      <c r="I1379" s="95">
        <v>0</v>
      </c>
      <c r="J1379" s="204">
        <v>0</v>
      </c>
      <c r="K1379" s="95">
        <v>0</v>
      </c>
      <c r="L1379" s="95" t="s">
        <v>8423</v>
      </c>
      <c r="M1379" s="95" t="s">
        <v>8423</v>
      </c>
      <c r="N1379" s="95" t="s">
        <v>13574</v>
      </c>
      <c r="O1379" s="95" t="s">
        <v>9972</v>
      </c>
      <c r="P1379" s="95"/>
      <c r="Q1379" s="95"/>
      <c r="R1379" s="95"/>
      <c r="S1379" s="95">
        <f t="shared" si="143"/>
        <v>0</v>
      </c>
      <c r="T1379" s="95"/>
      <c r="U1379" s="95" t="str">
        <f t="shared" si="144"/>
        <v/>
      </c>
      <c r="V1379" s="95"/>
      <c r="W1379" s="95"/>
      <c r="X1379" s="95"/>
      <c r="Y1379" s="95"/>
      <c r="Z1379" s="95"/>
      <c r="AA1379" s="95" t="str">
        <f t="shared" si="145"/>
        <v>CGE</v>
      </c>
    </row>
    <row r="1380" spans="1:27" x14ac:dyDescent="0.2">
      <c r="A1380" s="19">
        <f t="shared" si="140"/>
        <v>1</v>
      </c>
      <c r="B1380" s="95">
        <f t="shared" si="142"/>
        <v>1376</v>
      </c>
      <c r="C1380" s="95" t="s">
        <v>10864</v>
      </c>
      <c r="D1380" s="28" t="s">
        <v>3034</v>
      </c>
      <c r="E1380" s="95" t="s">
        <v>10865</v>
      </c>
      <c r="F1380" s="182">
        <v>1</v>
      </c>
      <c r="G1380" s="95" t="s">
        <v>212</v>
      </c>
      <c r="H1380" s="199">
        <f>VLOOKUP(G1380,BARRAS!$C$5:$E$553,2,0)</f>
        <v>2139995680132</v>
      </c>
      <c r="I1380" s="95">
        <v>0</v>
      </c>
      <c r="J1380" s="204">
        <v>0</v>
      </c>
      <c r="K1380" s="95">
        <v>0</v>
      </c>
      <c r="L1380" s="95" t="s">
        <v>747</v>
      </c>
      <c r="M1380" s="95" t="s">
        <v>747</v>
      </c>
      <c r="N1380" s="95" t="s">
        <v>3034</v>
      </c>
      <c r="O1380" s="95" t="s">
        <v>9972</v>
      </c>
      <c r="P1380" s="95"/>
      <c r="Q1380" s="95" t="s">
        <v>509</v>
      </c>
      <c r="R1380" s="95" t="str">
        <f>IF(L1380="R",VLOOKUP(G1380,BARRAS!$C$5:$E$233,3,0),IF(L1380="L",VLOOKUP(G1380,BARRAS!$C$5:$E$233,3,0),""))</f>
        <v/>
      </c>
      <c r="S1380" s="95">
        <f t="shared" si="143"/>
        <v>1</v>
      </c>
      <c r="T1380" s="95"/>
      <c r="U1380" s="95" t="str">
        <f t="shared" si="144"/>
        <v>PMGD</v>
      </c>
      <c r="V1380" s="95">
        <v>0</v>
      </c>
      <c r="W1380" s="95">
        <v>1</v>
      </c>
      <c r="X1380" s="95">
        <v>0</v>
      </c>
      <c r="Y1380" s="95">
        <v>0</v>
      </c>
      <c r="Z1380" s="95"/>
      <c r="AA1380" s="95" t="str">
        <f t="shared" si="145"/>
        <v>CGE</v>
      </c>
    </row>
    <row r="1381" spans="1:27" x14ac:dyDescent="0.2">
      <c r="A1381" s="19">
        <f t="shared" si="140"/>
        <v>1</v>
      </c>
      <c r="B1381" s="95">
        <f t="shared" si="142"/>
        <v>1377</v>
      </c>
      <c r="C1381" s="95" t="s">
        <v>8628</v>
      </c>
      <c r="D1381" s="28" t="s">
        <v>3034</v>
      </c>
      <c r="E1381" s="95" t="s">
        <v>10863</v>
      </c>
      <c r="F1381" s="182">
        <v>1</v>
      </c>
      <c r="G1381" s="95" t="s">
        <v>212</v>
      </c>
      <c r="H1381" s="199">
        <f>VLOOKUP(G1381,BARRAS!$C$5:$E$553,2,0)</f>
        <v>2139995680132</v>
      </c>
      <c r="I1381" s="95">
        <v>0</v>
      </c>
      <c r="J1381" s="204">
        <v>0</v>
      </c>
      <c r="K1381" s="95">
        <v>0</v>
      </c>
      <c r="L1381" s="95" t="s">
        <v>747</v>
      </c>
      <c r="M1381" s="95" t="s">
        <v>747</v>
      </c>
      <c r="N1381" s="95" t="s">
        <v>3034</v>
      </c>
      <c r="O1381" s="95" t="s">
        <v>9972</v>
      </c>
      <c r="P1381" s="95"/>
      <c r="Q1381" s="95" t="s">
        <v>509</v>
      </c>
      <c r="R1381" s="95" t="str">
        <f>IF(L1381="R",VLOOKUP(G1381,BARRAS!$C$5:$E$233,3,0),IF(L1381="L",VLOOKUP(G1381,BARRAS!$C$5:$E$233,3,0),""))</f>
        <v/>
      </c>
      <c r="S1381" s="95">
        <f t="shared" si="143"/>
        <v>1</v>
      </c>
      <c r="T1381" s="95" t="s">
        <v>10863</v>
      </c>
      <c r="U1381" s="95" t="str">
        <f t="shared" si="144"/>
        <v>PMGD</v>
      </c>
      <c r="V1381" s="95">
        <v>0</v>
      </c>
      <c r="W1381" s="95"/>
      <c r="X1381" s="95">
        <v>0</v>
      </c>
      <c r="Y1381" s="95">
        <v>0</v>
      </c>
      <c r="Z1381" s="95"/>
      <c r="AA1381" s="95" t="str">
        <f t="shared" si="145"/>
        <v>CGE</v>
      </c>
    </row>
    <row r="1382" spans="1:27" x14ac:dyDescent="0.2">
      <c r="A1382" s="19">
        <f t="shared" si="140"/>
        <v>1</v>
      </c>
      <c r="B1382" s="95">
        <f t="shared" si="142"/>
        <v>1378</v>
      </c>
      <c r="C1382" s="95" t="s">
        <v>13628</v>
      </c>
      <c r="D1382" s="28" t="s">
        <v>13629</v>
      </c>
      <c r="E1382" s="28" t="s">
        <v>13630</v>
      </c>
      <c r="F1382" s="182">
        <v>1</v>
      </c>
      <c r="G1382" s="95" t="s">
        <v>212</v>
      </c>
      <c r="H1382" s="199">
        <f>VLOOKUP(G1382,BARRAS!$C$5:$E$553,2,0)</f>
        <v>2139995680132</v>
      </c>
      <c r="I1382" s="95">
        <v>0</v>
      </c>
      <c r="J1382" s="204">
        <v>0</v>
      </c>
      <c r="K1382" s="95">
        <v>0</v>
      </c>
      <c r="L1382" s="95" t="s">
        <v>747</v>
      </c>
      <c r="M1382" s="95" t="s">
        <v>747</v>
      </c>
      <c r="N1382" s="28" t="s">
        <v>13629</v>
      </c>
      <c r="O1382" s="95" t="s">
        <v>9972</v>
      </c>
      <c r="P1382" s="95"/>
      <c r="Q1382" s="95"/>
      <c r="R1382" s="95"/>
      <c r="S1382" s="95">
        <f t="shared" si="143"/>
        <v>1</v>
      </c>
      <c r="T1382" s="95"/>
      <c r="U1382" s="95" t="str">
        <f t="shared" si="144"/>
        <v>PMGD</v>
      </c>
      <c r="V1382" s="95"/>
      <c r="W1382" s="95"/>
      <c r="X1382" s="95"/>
      <c r="Y1382" s="95"/>
      <c r="Z1382" s="95"/>
      <c r="AA1382" s="95" t="str">
        <f t="shared" si="145"/>
        <v>CGE</v>
      </c>
    </row>
    <row r="1383" spans="1:27" x14ac:dyDescent="0.2">
      <c r="A1383" s="19">
        <f t="shared" si="140"/>
        <v>1</v>
      </c>
      <c r="B1383" s="95">
        <f t="shared" si="142"/>
        <v>1379</v>
      </c>
      <c r="C1383" s="95" t="s">
        <v>13627</v>
      </c>
      <c r="D1383" s="28" t="s">
        <v>13629</v>
      </c>
      <c r="E1383" s="28" t="s">
        <v>13631</v>
      </c>
      <c r="F1383" s="182">
        <v>1</v>
      </c>
      <c r="G1383" s="95" t="s">
        <v>212</v>
      </c>
      <c r="H1383" s="199">
        <f>VLOOKUP(G1383,BARRAS!$C$5:$E$553,2,0)</f>
        <v>2139995680132</v>
      </c>
      <c r="I1383" s="95">
        <v>0</v>
      </c>
      <c r="J1383" s="204">
        <v>0</v>
      </c>
      <c r="K1383" s="95">
        <v>0</v>
      </c>
      <c r="L1383" s="95" t="s">
        <v>747</v>
      </c>
      <c r="M1383" s="95" t="s">
        <v>747</v>
      </c>
      <c r="N1383" s="28" t="s">
        <v>13629</v>
      </c>
      <c r="O1383" s="95" t="s">
        <v>9972</v>
      </c>
      <c r="P1383" s="95"/>
      <c r="Q1383" s="95"/>
      <c r="R1383" s="95"/>
      <c r="S1383" s="95">
        <f t="shared" si="143"/>
        <v>1</v>
      </c>
      <c r="T1383" s="28" t="s">
        <v>13631</v>
      </c>
      <c r="U1383" s="95" t="str">
        <f t="shared" si="144"/>
        <v>PMGD</v>
      </c>
      <c r="V1383" s="95"/>
      <c r="W1383" s="95"/>
      <c r="X1383" s="95"/>
      <c r="Y1383" s="95"/>
      <c r="Z1383" s="95"/>
      <c r="AA1383" s="95" t="str">
        <f t="shared" si="145"/>
        <v>CGE</v>
      </c>
    </row>
    <row r="1384" spans="1:27" x14ac:dyDescent="0.2">
      <c r="A1384" s="19">
        <f t="shared" si="140"/>
        <v>1</v>
      </c>
      <c r="B1384" s="95">
        <f t="shared" si="142"/>
        <v>1380</v>
      </c>
      <c r="C1384" s="95" t="s">
        <v>13637</v>
      </c>
      <c r="D1384" s="28" t="s">
        <v>13639</v>
      </c>
      <c r="E1384" s="28" t="s">
        <v>13640</v>
      </c>
      <c r="F1384" s="182">
        <v>1</v>
      </c>
      <c r="G1384" s="95" t="s">
        <v>212</v>
      </c>
      <c r="H1384" s="199">
        <f>VLOOKUP(G1384,BARRAS!$C$5:$E$553,2,0)</f>
        <v>2139995680132</v>
      </c>
      <c r="I1384" s="95">
        <v>0</v>
      </c>
      <c r="J1384" s="204">
        <v>0</v>
      </c>
      <c r="K1384" s="95">
        <v>0</v>
      </c>
      <c r="L1384" s="95" t="s">
        <v>747</v>
      </c>
      <c r="M1384" s="95" t="s">
        <v>747</v>
      </c>
      <c r="N1384" s="28" t="s">
        <v>13639</v>
      </c>
      <c r="O1384" s="95" t="s">
        <v>9972</v>
      </c>
      <c r="P1384" s="95"/>
      <c r="Q1384" s="95"/>
      <c r="R1384" s="95"/>
      <c r="S1384" s="95">
        <f t="shared" si="143"/>
        <v>1</v>
      </c>
      <c r="T1384" s="28"/>
      <c r="U1384" s="95" t="str">
        <f t="shared" si="144"/>
        <v>PMGD</v>
      </c>
      <c r="V1384" s="95"/>
      <c r="W1384" s="95"/>
      <c r="X1384" s="95"/>
      <c r="Y1384" s="95"/>
      <c r="Z1384" s="95"/>
      <c r="AA1384" s="95" t="str">
        <f t="shared" si="145"/>
        <v>CGE</v>
      </c>
    </row>
    <row r="1385" spans="1:27" x14ac:dyDescent="0.2">
      <c r="A1385" s="19">
        <f t="shared" si="140"/>
        <v>1</v>
      </c>
      <c r="B1385" s="95">
        <f t="shared" si="142"/>
        <v>1381</v>
      </c>
      <c r="C1385" s="28" t="s">
        <v>13638</v>
      </c>
      <c r="D1385" s="28" t="s">
        <v>13639</v>
      </c>
      <c r="E1385" s="28" t="s">
        <v>13641</v>
      </c>
      <c r="F1385" s="182">
        <v>1</v>
      </c>
      <c r="G1385" s="95" t="s">
        <v>212</v>
      </c>
      <c r="H1385" s="199">
        <f>VLOOKUP(G1385,BARRAS!$C$5:$E$553,2,0)</f>
        <v>2139995680132</v>
      </c>
      <c r="I1385" s="95">
        <v>0</v>
      </c>
      <c r="J1385" s="204">
        <v>0</v>
      </c>
      <c r="K1385" s="95">
        <v>0</v>
      </c>
      <c r="L1385" s="95" t="s">
        <v>747</v>
      </c>
      <c r="M1385" s="95" t="s">
        <v>747</v>
      </c>
      <c r="N1385" s="28" t="s">
        <v>13639</v>
      </c>
      <c r="O1385" s="95" t="s">
        <v>9972</v>
      </c>
      <c r="P1385" s="95"/>
      <c r="Q1385" s="95"/>
      <c r="R1385" s="95"/>
      <c r="S1385" s="95">
        <f t="shared" si="143"/>
        <v>1</v>
      </c>
      <c r="T1385" s="28" t="s">
        <v>13641</v>
      </c>
      <c r="U1385" s="95" t="str">
        <f t="shared" si="144"/>
        <v>PMGD</v>
      </c>
      <c r="V1385" s="95"/>
      <c r="W1385" s="95"/>
      <c r="X1385" s="95"/>
      <c r="Y1385" s="95"/>
      <c r="Z1385" s="95"/>
      <c r="AA1385" s="95" t="str">
        <f t="shared" si="145"/>
        <v>CGE</v>
      </c>
    </row>
    <row r="1386" spans="1:27" x14ac:dyDescent="0.2">
      <c r="A1386" s="19">
        <f t="shared" si="140"/>
        <v>1</v>
      </c>
      <c r="B1386" s="95">
        <f t="shared" si="142"/>
        <v>1382</v>
      </c>
      <c r="C1386" s="28" t="s">
        <v>13818</v>
      </c>
      <c r="D1386" s="28" t="s">
        <v>13820</v>
      </c>
      <c r="E1386" s="28" t="s">
        <v>13821</v>
      </c>
      <c r="F1386" s="182">
        <v>1</v>
      </c>
      <c r="G1386" s="95" t="s">
        <v>212</v>
      </c>
      <c r="H1386" s="199">
        <f>VLOOKUP(G1386,BARRAS!$C$5:$E$553,2,0)</f>
        <v>2139995680132</v>
      </c>
      <c r="I1386" s="95">
        <v>0</v>
      </c>
      <c r="J1386" s="204">
        <v>0</v>
      </c>
      <c r="K1386" s="95">
        <v>0</v>
      </c>
      <c r="L1386" s="95" t="s">
        <v>747</v>
      </c>
      <c r="M1386" s="95" t="s">
        <v>747</v>
      </c>
      <c r="N1386" s="28" t="s">
        <v>13820</v>
      </c>
      <c r="O1386" s="95" t="s">
        <v>9972</v>
      </c>
      <c r="P1386" s="95"/>
      <c r="Q1386" s="95"/>
      <c r="R1386" s="95"/>
      <c r="S1386" s="95">
        <f t="shared" si="143"/>
        <v>1</v>
      </c>
      <c r="T1386" s="28"/>
      <c r="U1386" s="95" t="str">
        <f t="shared" si="144"/>
        <v>PMGD</v>
      </c>
      <c r="V1386" s="95"/>
      <c r="W1386" s="95"/>
      <c r="X1386" s="95"/>
      <c r="Y1386" s="95"/>
      <c r="Z1386" s="95"/>
      <c r="AA1386" s="95" t="str">
        <f t="shared" si="145"/>
        <v>CGE</v>
      </c>
    </row>
    <row r="1387" spans="1:27" x14ac:dyDescent="0.2">
      <c r="A1387" s="19">
        <f t="shared" si="140"/>
        <v>1</v>
      </c>
      <c r="B1387" s="95">
        <f t="shared" si="142"/>
        <v>1383</v>
      </c>
      <c r="C1387" s="28" t="s">
        <v>13819</v>
      </c>
      <c r="D1387" s="28" t="s">
        <v>13820</v>
      </c>
      <c r="E1387" s="28" t="s">
        <v>13822</v>
      </c>
      <c r="F1387" s="182">
        <v>1</v>
      </c>
      <c r="G1387" s="95" t="s">
        <v>212</v>
      </c>
      <c r="H1387" s="199">
        <f>VLOOKUP(G1387,BARRAS!$C$5:$E$553,2,0)</f>
        <v>2139995680132</v>
      </c>
      <c r="I1387" s="95">
        <v>0</v>
      </c>
      <c r="J1387" s="204">
        <v>0</v>
      </c>
      <c r="K1387" s="95">
        <v>0</v>
      </c>
      <c r="L1387" s="95" t="s">
        <v>747</v>
      </c>
      <c r="M1387" s="95" t="s">
        <v>747</v>
      </c>
      <c r="N1387" s="28" t="s">
        <v>13820</v>
      </c>
      <c r="O1387" s="95" t="s">
        <v>9972</v>
      </c>
      <c r="P1387" s="95"/>
      <c r="Q1387" s="95"/>
      <c r="R1387" s="95"/>
      <c r="S1387" s="95">
        <f t="shared" si="143"/>
        <v>1</v>
      </c>
      <c r="T1387" s="28" t="s">
        <v>13822</v>
      </c>
      <c r="U1387" s="95" t="str">
        <f t="shared" si="144"/>
        <v>PMGD</v>
      </c>
      <c r="V1387" s="95"/>
      <c r="W1387" s="95"/>
      <c r="X1387" s="95"/>
      <c r="Y1387" s="95"/>
      <c r="Z1387" s="95"/>
      <c r="AA1387" s="95" t="str">
        <f t="shared" si="145"/>
        <v>CGE</v>
      </c>
    </row>
    <row r="1388" spans="1:27" x14ac:dyDescent="0.2">
      <c r="A1388" s="19">
        <f t="shared" si="140"/>
        <v>1</v>
      </c>
      <c r="B1388" s="95">
        <f t="shared" si="142"/>
        <v>1384</v>
      </c>
      <c r="C1388" s="95" t="s">
        <v>11021</v>
      </c>
      <c r="D1388" s="28" t="s">
        <v>8970</v>
      </c>
      <c r="E1388" s="95" t="s">
        <v>1870</v>
      </c>
      <c r="F1388" s="182">
        <v>1</v>
      </c>
      <c r="G1388" s="95" t="s">
        <v>212</v>
      </c>
      <c r="H1388" s="199">
        <f>VLOOKUP(G1388,BARRAS!$C$5:$E$553,2,0)</f>
        <v>2139995680132</v>
      </c>
      <c r="I1388" s="95">
        <v>0</v>
      </c>
      <c r="J1388" s="204">
        <v>1</v>
      </c>
      <c r="K1388" s="95">
        <v>0</v>
      </c>
      <c r="L1388" s="95" t="s">
        <v>489</v>
      </c>
      <c r="M1388" s="95" t="s">
        <v>489</v>
      </c>
      <c r="N1388" s="95" t="s">
        <v>9178</v>
      </c>
      <c r="O1388" s="95"/>
      <c r="P1388" s="95" t="s">
        <v>9972</v>
      </c>
      <c r="Q1388" s="95" t="s">
        <v>489</v>
      </c>
      <c r="R1388" s="95">
        <f>IF(L1388="R",VLOOKUP(G1388,BARRAS!$C$5:$E$233,3,0),IF(L1388="L",VLOOKUP(G1388,BARRAS!$C$5:$E$233,3,0),""))</f>
        <v>0</v>
      </c>
      <c r="S1388" s="95">
        <f t="shared" si="143"/>
        <v>0</v>
      </c>
      <c r="T1388" s="95"/>
      <c r="U1388" s="95" t="str">
        <f t="shared" si="144"/>
        <v/>
      </c>
      <c r="V1388" s="95">
        <v>0</v>
      </c>
      <c r="W1388" s="95"/>
      <c r="X1388" s="95">
        <v>0</v>
      </c>
      <c r="Y1388" s="95">
        <v>0</v>
      </c>
      <c r="Z1388" s="95"/>
      <c r="AA1388" s="95" t="str">
        <f t="shared" si="145"/>
        <v>CGE</v>
      </c>
    </row>
    <row r="1389" spans="1:27" x14ac:dyDescent="0.2">
      <c r="A1389" s="19">
        <f t="shared" si="140"/>
        <v>1</v>
      </c>
      <c r="B1389" s="95">
        <f t="shared" si="142"/>
        <v>1385</v>
      </c>
      <c r="C1389" s="95" t="s">
        <v>11022</v>
      </c>
      <c r="D1389" s="28" t="s">
        <v>8971</v>
      </c>
      <c r="E1389" s="95" t="s">
        <v>1870</v>
      </c>
      <c r="F1389" s="182">
        <v>1</v>
      </c>
      <c r="G1389" s="95" t="s">
        <v>212</v>
      </c>
      <c r="H1389" s="199">
        <f>VLOOKUP(G1389,BARRAS!$C$5:$E$553,2,0)</f>
        <v>2139995680132</v>
      </c>
      <c r="I1389" s="95">
        <v>0</v>
      </c>
      <c r="J1389" s="204">
        <v>1</v>
      </c>
      <c r="K1389" s="95">
        <v>0</v>
      </c>
      <c r="L1389" s="95" t="s">
        <v>489</v>
      </c>
      <c r="M1389" s="95" t="s">
        <v>489</v>
      </c>
      <c r="N1389" s="95" t="s">
        <v>9178</v>
      </c>
      <c r="O1389" s="95"/>
      <c r="P1389" s="95" t="s">
        <v>9972</v>
      </c>
      <c r="Q1389" s="95" t="s">
        <v>489</v>
      </c>
      <c r="R1389" s="95">
        <f>IF(L1389="R",VLOOKUP(G1389,BARRAS!$C$5:$E$233,3,0),IF(L1389="L",VLOOKUP(G1389,BARRAS!$C$5:$E$233,3,0),""))</f>
        <v>0</v>
      </c>
      <c r="S1389" s="95">
        <f t="shared" si="143"/>
        <v>0</v>
      </c>
      <c r="T1389" s="95"/>
      <c r="U1389" s="95" t="str">
        <f t="shared" si="144"/>
        <v/>
      </c>
      <c r="V1389" s="95">
        <v>0</v>
      </c>
      <c r="W1389" s="95"/>
      <c r="X1389" s="95">
        <v>0</v>
      </c>
      <c r="Y1389" s="95">
        <v>0</v>
      </c>
      <c r="Z1389" s="95"/>
      <c r="AA1389" s="95" t="str">
        <f t="shared" si="145"/>
        <v>CGE</v>
      </c>
    </row>
    <row r="1390" spans="1:27" x14ac:dyDescent="0.2">
      <c r="A1390" s="19">
        <f t="shared" si="140"/>
        <v>1</v>
      </c>
      <c r="B1390" s="95">
        <f t="shared" si="142"/>
        <v>1386</v>
      </c>
      <c r="C1390" s="95" t="s">
        <v>11023</v>
      </c>
      <c r="D1390" s="28" t="s">
        <v>8972</v>
      </c>
      <c r="E1390" s="95" t="s">
        <v>1870</v>
      </c>
      <c r="F1390" s="182">
        <v>1</v>
      </c>
      <c r="G1390" s="95" t="s">
        <v>212</v>
      </c>
      <c r="H1390" s="199">
        <f>VLOOKUP(G1390,BARRAS!$C$5:$E$553,2,0)</f>
        <v>2139995680132</v>
      </c>
      <c r="I1390" s="95">
        <v>0</v>
      </c>
      <c r="J1390" s="204">
        <v>1</v>
      </c>
      <c r="K1390" s="95">
        <v>0</v>
      </c>
      <c r="L1390" s="95" t="s">
        <v>489</v>
      </c>
      <c r="M1390" s="95" t="s">
        <v>489</v>
      </c>
      <c r="N1390" s="95" t="s">
        <v>9178</v>
      </c>
      <c r="O1390" s="95"/>
      <c r="P1390" s="95" t="s">
        <v>9972</v>
      </c>
      <c r="Q1390" s="95" t="s">
        <v>489</v>
      </c>
      <c r="R1390" s="95">
        <f>IF(L1390="R",VLOOKUP(G1390,BARRAS!$C$5:$E$233,3,0),IF(L1390="L",VLOOKUP(G1390,BARRAS!$C$5:$E$233,3,0),""))</f>
        <v>0</v>
      </c>
      <c r="S1390" s="95">
        <f t="shared" si="143"/>
        <v>0</v>
      </c>
      <c r="T1390" s="95"/>
      <c r="U1390" s="95" t="str">
        <f t="shared" si="144"/>
        <v/>
      </c>
      <c r="V1390" s="95">
        <v>0</v>
      </c>
      <c r="W1390" s="95"/>
      <c r="X1390" s="95">
        <v>0</v>
      </c>
      <c r="Y1390" s="95">
        <v>0</v>
      </c>
      <c r="Z1390" s="95"/>
      <c r="AA1390" s="95" t="str">
        <f t="shared" si="145"/>
        <v>CGE</v>
      </c>
    </row>
    <row r="1391" spans="1:27" x14ac:dyDescent="0.2">
      <c r="A1391" s="19">
        <f t="shared" si="140"/>
        <v>1</v>
      </c>
      <c r="B1391" s="95">
        <f t="shared" si="142"/>
        <v>1387</v>
      </c>
      <c r="C1391" s="194" t="s">
        <v>11765</v>
      </c>
      <c r="D1391" s="213" t="s">
        <v>1304</v>
      </c>
      <c r="E1391" s="194" t="s">
        <v>1614</v>
      </c>
      <c r="F1391" s="182">
        <v>1</v>
      </c>
      <c r="G1391" s="95" t="s">
        <v>212</v>
      </c>
      <c r="H1391" s="199">
        <f>VLOOKUP(G1391,BARRAS!$C$5:$E$553,2,0)</f>
        <v>2139995680132</v>
      </c>
      <c r="I1391" s="95">
        <v>0</v>
      </c>
      <c r="J1391" s="204">
        <v>0</v>
      </c>
      <c r="K1391" s="95">
        <v>0</v>
      </c>
      <c r="L1391" s="95" t="s">
        <v>492</v>
      </c>
      <c r="M1391" s="95" t="s">
        <v>492</v>
      </c>
      <c r="N1391" s="95" t="s">
        <v>12352</v>
      </c>
      <c r="O1391" s="95"/>
      <c r="P1391" s="95"/>
      <c r="Q1391" s="95"/>
      <c r="R1391" s="95" t="str">
        <f>IF(L1391="R",VLOOKUP(G1391,BARRAS!$C$5:$E$233,3,0),IF(L1391="L",VLOOKUP(G1391,BARRAS!$C$5:$E$233,3,0),""))</f>
        <v/>
      </c>
      <c r="S1391" s="95">
        <f t="shared" si="143"/>
        <v>0</v>
      </c>
      <c r="T1391" s="95"/>
      <c r="U1391" s="95" t="str">
        <f t="shared" si="144"/>
        <v/>
      </c>
      <c r="V1391" s="95"/>
      <c r="W1391" s="95"/>
      <c r="X1391" s="95"/>
      <c r="Y1391" s="95"/>
      <c r="Z1391" s="95"/>
      <c r="AA1391" s="95">
        <f t="shared" si="145"/>
        <v>0</v>
      </c>
    </row>
    <row r="1392" spans="1:27" x14ac:dyDescent="0.2">
      <c r="A1392" s="19">
        <f t="shared" si="140"/>
        <v>1</v>
      </c>
      <c r="B1392" s="95">
        <f t="shared" si="142"/>
        <v>1388</v>
      </c>
      <c r="C1392" s="95" t="s">
        <v>9021</v>
      </c>
      <c r="D1392" s="28" t="s">
        <v>543</v>
      </c>
      <c r="E1392" s="95" t="s">
        <v>10078</v>
      </c>
      <c r="F1392" s="182">
        <v>1</v>
      </c>
      <c r="G1392" s="95" t="s">
        <v>217</v>
      </c>
      <c r="H1392" s="199">
        <f>VLOOKUP(G1392,BARRAS!$C$5:$E$553,2,0)</f>
        <v>2089995630132</v>
      </c>
      <c r="I1392" s="95">
        <v>0</v>
      </c>
      <c r="J1392" s="204">
        <v>0</v>
      </c>
      <c r="K1392" s="95">
        <v>0</v>
      </c>
      <c r="L1392" s="95" t="s">
        <v>8423</v>
      </c>
      <c r="M1392" s="95" t="s">
        <v>8423</v>
      </c>
      <c r="N1392" s="95" t="s">
        <v>543</v>
      </c>
      <c r="O1392" s="95" t="s">
        <v>9972</v>
      </c>
      <c r="P1392" s="95"/>
      <c r="Q1392" s="95" t="s">
        <v>509</v>
      </c>
      <c r="R1392" s="95" t="str">
        <f>IF(L1392="R",VLOOKUP(G1392,BARRAS!$C$5:$E$233,3,0),IF(L1392="L",VLOOKUP(G1392,BARRAS!$C$5:$E$233,3,0),""))</f>
        <v/>
      </c>
      <c r="S1392" s="95">
        <f t="shared" si="143"/>
        <v>0</v>
      </c>
      <c r="T1392" s="95"/>
      <c r="U1392" s="95" t="str">
        <f t="shared" si="144"/>
        <v/>
      </c>
      <c r="V1392" s="95"/>
      <c r="W1392" s="95"/>
      <c r="X1392" s="95">
        <v>0</v>
      </c>
      <c r="Y1392" s="95"/>
      <c r="Z1392" s="95"/>
      <c r="AA1392" s="95" t="str">
        <f t="shared" si="145"/>
        <v>CGE</v>
      </c>
    </row>
    <row r="1393" spans="1:27" x14ac:dyDescent="0.2">
      <c r="A1393" s="19">
        <f t="shared" si="140"/>
        <v>1</v>
      </c>
      <c r="B1393" s="95">
        <f t="shared" si="142"/>
        <v>1389</v>
      </c>
      <c r="C1393" s="95" t="s">
        <v>11987</v>
      </c>
      <c r="D1393" s="28" t="s">
        <v>9294</v>
      </c>
      <c r="E1393" s="95" t="s">
        <v>11987</v>
      </c>
      <c r="F1393" s="182">
        <v>1</v>
      </c>
      <c r="G1393" s="95" t="s">
        <v>217</v>
      </c>
      <c r="H1393" s="199">
        <f>VLOOKUP(G1393,BARRAS!$C$5:$E$553,2,0)</f>
        <v>2089995630132</v>
      </c>
      <c r="I1393" s="95">
        <v>0</v>
      </c>
      <c r="J1393" s="204">
        <v>0</v>
      </c>
      <c r="K1393" s="95">
        <v>0</v>
      </c>
      <c r="L1393" s="95" t="s">
        <v>8423</v>
      </c>
      <c r="M1393" s="95" t="s">
        <v>8423</v>
      </c>
      <c r="N1393" s="95" t="s">
        <v>9294</v>
      </c>
      <c r="O1393" s="95" t="s">
        <v>9972</v>
      </c>
      <c r="P1393" s="95"/>
      <c r="Q1393" s="95"/>
      <c r="R1393" s="95" t="str">
        <f>IF(L1393="R",VLOOKUP(G1393,BARRAS!$C$5:$E$233,3,0),IF(L1393="L",VLOOKUP(G1393,BARRAS!$C$5:$E$233,3,0),""))</f>
        <v/>
      </c>
      <c r="S1393" s="95">
        <f t="shared" si="143"/>
        <v>0</v>
      </c>
      <c r="T1393" s="95"/>
      <c r="U1393" s="95" t="str">
        <f t="shared" si="144"/>
        <v/>
      </c>
      <c r="V1393" s="95"/>
      <c r="W1393" s="95"/>
      <c r="X1393" s="95"/>
      <c r="Y1393" s="95"/>
      <c r="Z1393" s="95"/>
      <c r="AA1393" s="95" t="str">
        <f t="shared" si="145"/>
        <v>CGE</v>
      </c>
    </row>
    <row r="1394" spans="1:27" x14ac:dyDescent="0.2">
      <c r="A1394" s="19">
        <f t="shared" si="140"/>
        <v>1</v>
      </c>
      <c r="B1394" s="95">
        <f t="shared" si="142"/>
        <v>1390</v>
      </c>
      <c r="C1394" s="95" t="s">
        <v>9072</v>
      </c>
      <c r="D1394" s="28" t="s">
        <v>8365</v>
      </c>
      <c r="E1394" s="95" t="s">
        <v>8827</v>
      </c>
      <c r="F1394" s="182">
        <v>1</v>
      </c>
      <c r="G1394" s="95" t="s">
        <v>217</v>
      </c>
      <c r="H1394" s="199">
        <f>VLOOKUP(G1394,BARRAS!$C$5:$E$553,2,0)</f>
        <v>2089995630132</v>
      </c>
      <c r="I1394" s="95">
        <v>0</v>
      </c>
      <c r="J1394" s="204">
        <v>0</v>
      </c>
      <c r="K1394" s="95">
        <v>0</v>
      </c>
      <c r="L1394" s="95" t="s">
        <v>8423</v>
      </c>
      <c r="M1394" s="95" t="s">
        <v>8423</v>
      </c>
      <c r="N1394" s="95" t="s">
        <v>8365</v>
      </c>
      <c r="O1394" s="95" t="s">
        <v>9972</v>
      </c>
      <c r="P1394" s="95"/>
      <c r="Q1394" s="95" t="s">
        <v>509</v>
      </c>
      <c r="R1394" s="95" t="str">
        <f>IF(L1394="R",VLOOKUP(G1394,BARRAS!$C$5:$E$233,3,0),IF(L1394="L",VLOOKUP(G1394,BARRAS!$C$5:$E$233,3,0),""))</f>
        <v/>
      </c>
      <c r="S1394" s="95">
        <f t="shared" si="143"/>
        <v>0</v>
      </c>
      <c r="T1394" s="95"/>
      <c r="U1394" s="95" t="str">
        <f t="shared" si="144"/>
        <v/>
      </c>
      <c r="V1394" s="95"/>
      <c r="W1394" s="95"/>
      <c r="X1394" s="95">
        <v>0</v>
      </c>
      <c r="Y1394" s="95"/>
      <c r="Z1394" s="95"/>
      <c r="AA1394" s="95" t="str">
        <f t="shared" si="145"/>
        <v>CGE</v>
      </c>
    </row>
    <row r="1395" spans="1:27" x14ac:dyDescent="0.2">
      <c r="A1395" s="19">
        <f t="shared" si="140"/>
        <v>1</v>
      </c>
      <c r="B1395" s="95">
        <f t="shared" si="142"/>
        <v>1391</v>
      </c>
      <c r="C1395" s="95" t="s">
        <v>9022</v>
      </c>
      <c r="D1395" s="28" t="s">
        <v>8365</v>
      </c>
      <c r="E1395" s="95" t="s">
        <v>10079</v>
      </c>
      <c r="F1395" s="182">
        <v>1</v>
      </c>
      <c r="G1395" s="95" t="s">
        <v>217</v>
      </c>
      <c r="H1395" s="199">
        <f>VLOOKUP(G1395,BARRAS!$C$5:$E$553,2,0)</f>
        <v>2089995630132</v>
      </c>
      <c r="I1395" s="95">
        <v>0</v>
      </c>
      <c r="J1395" s="204">
        <v>0</v>
      </c>
      <c r="K1395" s="95">
        <v>0</v>
      </c>
      <c r="L1395" s="95" t="s">
        <v>8423</v>
      </c>
      <c r="M1395" s="95" t="s">
        <v>8423</v>
      </c>
      <c r="N1395" s="95" t="s">
        <v>8365</v>
      </c>
      <c r="O1395" s="95" t="s">
        <v>9972</v>
      </c>
      <c r="P1395" s="95"/>
      <c r="Q1395" s="95" t="s">
        <v>509</v>
      </c>
      <c r="R1395" s="95" t="str">
        <f>IF(L1395="R",VLOOKUP(G1395,BARRAS!$C$5:$E$233,3,0),IF(L1395="L",VLOOKUP(G1395,BARRAS!$C$5:$E$233,3,0),""))</f>
        <v/>
      </c>
      <c r="S1395" s="95">
        <f t="shared" si="143"/>
        <v>0</v>
      </c>
      <c r="T1395" s="95"/>
      <c r="U1395" s="95" t="str">
        <f t="shared" si="144"/>
        <v/>
      </c>
      <c r="V1395" s="95"/>
      <c r="W1395" s="95"/>
      <c r="X1395" s="95">
        <v>0</v>
      </c>
      <c r="Y1395" s="95"/>
      <c r="Z1395" s="95"/>
      <c r="AA1395" s="95" t="str">
        <f t="shared" si="145"/>
        <v>CGE</v>
      </c>
    </row>
    <row r="1396" spans="1:27" x14ac:dyDescent="0.2">
      <c r="A1396" s="19">
        <f t="shared" si="140"/>
        <v>1</v>
      </c>
      <c r="B1396" s="95">
        <f t="shared" si="142"/>
        <v>1392</v>
      </c>
      <c r="C1396" s="95" t="s">
        <v>8525</v>
      </c>
      <c r="D1396" s="28" t="s">
        <v>8365</v>
      </c>
      <c r="E1396" s="95" t="s">
        <v>10052</v>
      </c>
      <c r="F1396" s="182">
        <v>1</v>
      </c>
      <c r="G1396" s="95" t="s">
        <v>217</v>
      </c>
      <c r="H1396" s="199">
        <f>VLOOKUP(G1396,BARRAS!$C$5:$E$553,2,0)</f>
        <v>2089995630132</v>
      </c>
      <c r="I1396" s="95">
        <v>0</v>
      </c>
      <c r="J1396" s="204">
        <v>0</v>
      </c>
      <c r="K1396" s="95">
        <v>0</v>
      </c>
      <c r="L1396" s="95" t="s">
        <v>8423</v>
      </c>
      <c r="M1396" s="95" t="s">
        <v>8423</v>
      </c>
      <c r="N1396" s="95" t="s">
        <v>8365</v>
      </c>
      <c r="O1396" s="95" t="s">
        <v>9972</v>
      </c>
      <c r="P1396" s="95"/>
      <c r="Q1396" s="95" t="s">
        <v>509</v>
      </c>
      <c r="R1396" s="95" t="str">
        <f>IF(L1396="R",VLOOKUP(G1396,BARRAS!$C$5:$E$233,3,0),IF(L1396="L",VLOOKUP(G1396,BARRAS!$C$5:$E$233,3,0),""))</f>
        <v/>
      </c>
      <c r="S1396" s="95">
        <f t="shared" si="143"/>
        <v>0</v>
      </c>
      <c r="T1396" s="95"/>
      <c r="U1396" s="95" t="str">
        <f t="shared" si="144"/>
        <v/>
      </c>
      <c r="V1396" s="95"/>
      <c r="W1396" s="95"/>
      <c r="X1396" s="95">
        <v>0</v>
      </c>
      <c r="Y1396" s="95"/>
      <c r="Z1396" s="95"/>
      <c r="AA1396" s="95" t="str">
        <f t="shared" si="145"/>
        <v>CGE</v>
      </c>
    </row>
    <row r="1397" spans="1:27" x14ac:dyDescent="0.2">
      <c r="A1397" s="19">
        <f t="shared" si="140"/>
        <v>1</v>
      </c>
      <c r="B1397" s="95">
        <f t="shared" si="142"/>
        <v>1393</v>
      </c>
      <c r="C1397" s="95" t="s">
        <v>12306</v>
      </c>
      <c r="D1397" s="28" t="s">
        <v>9294</v>
      </c>
      <c r="E1397" s="95" t="s">
        <v>12307</v>
      </c>
      <c r="F1397" s="182">
        <v>1</v>
      </c>
      <c r="G1397" s="95" t="s">
        <v>217</v>
      </c>
      <c r="H1397" s="199">
        <f>VLOOKUP(G1397,BARRAS!$C$5:$E$553,2,0)</f>
        <v>2089995630132</v>
      </c>
      <c r="I1397" s="95">
        <v>0</v>
      </c>
      <c r="J1397" s="204">
        <v>0</v>
      </c>
      <c r="K1397" s="95">
        <v>0</v>
      </c>
      <c r="L1397" s="95" t="s">
        <v>8423</v>
      </c>
      <c r="M1397" s="95" t="s">
        <v>8423</v>
      </c>
      <c r="N1397" s="95" t="s">
        <v>9294</v>
      </c>
      <c r="O1397" s="95" t="s">
        <v>9972</v>
      </c>
      <c r="P1397" s="95"/>
      <c r="Q1397" s="95"/>
      <c r="R1397" s="95" t="str">
        <f>IF(L1397="R",VLOOKUP(G1397,BARRAS!$C$5:$E$233,3,0),IF(L1397="L",VLOOKUP(G1397,BARRAS!$C$5:$E$233,3,0),""))</f>
        <v/>
      </c>
      <c r="S1397" s="95">
        <f t="shared" si="143"/>
        <v>0</v>
      </c>
      <c r="T1397" s="95"/>
      <c r="U1397" s="95" t="str">
        <f t="shared" si="144"/>
        <v/>
      </c>
      <c r="V1397" s="95"/>
      <c r="W1397" s="95"/>
      <c r="X1397" s="95"/>
      <c r="Y1397" s="95"/>
      <c r="Z1397" s="95"/>
      <c r="AA1397" s="95" t="str">
        <f t="shared" si="145"/>
        <v>CGE</v>
      </c>
    </row>
    <row r="1398" spans="1:27" x14ac:dyDescent="0.2">
      <c r="A1398" s="19">
        <f t="shared" si="140"/>
        <v>1</v>
      </c>
      <c r="B1398" s="95">
        <f t="shared" si="142"/>
        <v>1394</v>
      </c>
      <c r="C1398" s="95" t="s">
        <v>9023</v>
      </c>
      <c r="D1398" s="28" t="s">
        <v>13087</v>
      </c>
      <c r="E1398" s="95" t="s">
        <v>10080</v>
      </c>
      <c r="F1398" s="182">
        <v>1</v>
      </c>
      <c r="G1398" s="95" t="s">
        <v>217</v>
      </c>
      <c r="H1398" s="199">
        <f>VLOOKUP(G1398,BARRAS!$C$5:$E$553,2,0)</f>
        <v>2089995630132</v>
      </c>
      <c r="I1398" s="95">
        <v>0</v>
      </c>
      <c r="J1398" s="204">
        <v>0</v>
      </c>
      <c r="K1398" s="95">
        <v>0</v>
      </c>
      <c r="L1398" s="95" t="s">
        <v>8423</v>
      </c>
      <c r="M1398" s="95" t="s">
        <v>8423</v>
      </c>
      <c r="N1398" s="28" t="s">
        <v>13087</v>
      </c>
      <c r="O1398" s="95" t="s">
        <v>9972</v>
      </c>
      <c r="P1398" s="95"/>
      <c r="Q1398" s="95" t="s">
        <v>509</v>
      </c>
      <c r="R1398" s="95" t="str">
        <f>IF(L1398="R",VLOOKUP(G1398,BARRAS!$C$5:$E$233,3,0),IF(L1398="L",VLOOKUP(G1398,BARRAS!$C$5:$E$233,3,0),""))</f>
        <v/>
      </c>
      <c r="S1398" s="95">
        <f t="shared" si="143"/>
        <v>0</v>
      </c>
      <c r="T1398" s="95"/>
      <c r="U1398" s="95" t="str">
        <f t="shared" si="144"/>
        <v/>
      </c>
      <c r="V1398" s="95"/>
      <c r="W1398" s="95"/>
      <c r="X1398" s="95">
        <v>0</v>
      </c>
      <c r="Y1398" s="95"/>
      <c r="Z1398" s="95"/>
      <c r="AA1398" s="95" t="str">
        <f t="shared" si="145"/>
        <v>CGE</v>
      </c>
    </row>
    <row r="1399" spans="1:27" x14ac:dyDescent="0.2">
      <c r="A1399" s="19">
        <f t="shared" si="140"/>
        <v>1</v>
      </c>
      <c r="B1399" s="95">
        <f t="shared" si="142"/>
        <v>1395</v>
      </c>
      <c r="C1399" s="95" t="s">
        <v>12719</v>
      </c>
      <c r="D1399" s="28" t="s">
        <v>8365</v>
      </c>
      <c r="E1399" s="95" t="s">
        <v>10755</v>
      </c>
      <c r="F1399" s="182">
        <v>1</v>
      </c>
      <c r="G1399" s="95" t="s">
        <v>217</v>
      </c>
      <c r="H1399" s="199">
        <f>VLOOKUP(G1399,BARRAS!$C$5:$E$553,2,0)</f>
        <v>2089995630132</v>
      </c>
      <c r="I1399" s="95">
        <v>0</v>
      </c>
      <c r="J1399" s="204">
        <v>0</v>
      </c>
      <c r="K1399" s="95">
        <v>0</v>
      </c>
      <c r="L1399" s="95" t="s">
        <v>8423</v>
      </c>
      <c r="M1399" s="95" t="s">
        <v>8423</v>
      </c>
      <c r="N1399" s="95" t="s">
        <v>8365</v>
      </c>
      <c r="O1399" s="95" t="s">
        <v>9972</v>
      </c>
      <c r="P1399" s="95"/>
      <c r="Q1399" s="95"/>
      <c r="R1399" s="95" t="str">
        <f>IF(L1399="R",VLOOKUP(G1399,BARRAS!$C$5:$E$233,3,0),IF(L1399="L",VLOOKUP(G1399,BARRAS!$C$5:$E$233,3,0),""))</f>
        <v/>
      </c>
      <c r="S1399" s="95">
        <f t="shared" si="143"/>
        <v>0</v>
      </c>
      <c r="T1399" s="95"/>
      <c r="U1399" s="95" t="str">
        <f t="shared" si="144"/>
        <v/>
      </c>
      <c r="V1399" s="95"/>
      <c r="W1399" s="95"/>
      <c r="X1399" s="95"/>
      <c r="Y1399" s="95"/>
      <c r="Z1399" s="95"/>
      <c r="AA1399" s="95" t="str">
        <f t="shared" si="145"/>
        <v>CGE</v>
      </c>
    </row>
    <row r="1400" spans="1:27" x14ac:dyDescent="0.2">
      <c r="A1400" s="19">
        <f t="shared" si="140"/>
        <v>1</v>
      </c>
      <c r="B1400" s="95">
        <f t="shared" si="142"/>
        <v>1396</v>
      </c>
      <c r="C1400" s="95" t="s">
        <v>12720</v>
      </c>
      <c r="D1400" s="28" t="s">
        <v>8365</v>
      </c>
      <c r="E1400" s="95" t="s">
        <v>10756</v>
      </c>
      <c r="F1400" s="182">
        <v>1</v>
      </c>
      <c r="G1400" s="95" t="s">
        <v>217</v>
      </c>
      <c r="H1400" s="199">
        <f>VLOOKUP(G1400,BARRAS!$C$5:$E$553,2,0)</f>
        <v>2089995630132</v>
      </c>
      <c r="I1400" s="95">
        <v>0</v>
      </c>
      <c r="J1400" s="204">
        <v>0</v>
      </c>
      <c r="K1400" s="95">
        <v>0</v>
      </c>
      <c r="L1400" s="95" t="s">
        <v>8423</v>
      </c>
      <c r="M1400" s="95" t="s">
        <v>8423</v>
      </c>
      <c r="N1400" s="95" t="s">
        <v>8365</v>
      </c>
      <c r="O1400" s="95" t="s">
        <v>9972</v>
      </c>
      <c r="P1400" s="95"/>
      <c r="Q1400" s="95"/>
      <c r="R1400" s="95" t="str">
        <f>IF(L1400="R",VLOOKUP(G1400,BARRAS!$C$5:$E$233,3,0),IF(L1400="L",VLOOKUP(G1400,BARRAS!$C$5:$E$233,3,0),""))</f>
        <v/>
      </c>
      <c r="S1400" s="95">
        <f t="shared" si="143"/>
        <v>0</v>
      </c>
      <c r="T1400" s="95"/>
      <c r="U1400" s="95" t="str">
        <f t="shared" si="144"/>
        <v/>
      </c>
      <c r="V1400" s="95"/>
      <c r="W1400" s="95"/>
      <c r="X1400" s="95"/>
      <c r="Y1400" s="95"/>
      <c r="Z1400" s="95"/>
      <c r="AA1400" s="95" t="str">
        <f t="shared" si="145"/>
        <v>CGE</v>
      </c>
    </row>
    <row r="1401" spans="1:27" x14ac:dyDescent="0.2">
      <c r="A1401" s="19">
        <f t="shared" si="140"/>
        <v>1</v>
      </c>
      <c r="B1401" s="95">
        <f t="shared" si="142"/>
        <v>1397</v>
      </c>
      <c r="C1401" s="95" t="s">
        <v>8540</v>
      </c>
      <c r="D1401" s="28" t="s">
        <v>9525</v>
      </c>
      <c r="E1401" s="95" t="s">
        <v>8538</v>
      </c>
      <c r="F1401" s="182">
        <v>1</v>
      </c>
      <c r="G1401" s="95" t="s">
        <v>217</v>
      </c>
      <c r="H1401" s="199">
        <f>VLOOKUP(G1401,BARRAS!$C$5:$E$553,2,0)</f>
        <v>2089995630132</v>
      </c>
      <c r="I1401" s="95">
        <v>0</v>
      </c>
      <c r="J1401" s="204">
        <v>0</v>
      </c>
      <c r="K1401" s="95">
        <v>0</v>
      </c>
      <c r="L1401" s="95" t="s">
        <v>8423</v>
      </c>
      <c r="M1401" s="95" t="s">
        <v>8423</v>
      </c>
      <c r="N1401" s="95" t="s">
        <v>9525</v>
      </c>
      <c r="O1401" s="95" t="s">
        <v>9972</v>
      </c>
      <c r="P1401" s="95"/>
      <c r="Q1401" s="95" t="s">
        <v>509</v>
      </c>
      <c r="R1401" s="95" t="str">
        <f>IF(L1401="R",VLOOKUP(G1401,BARRAS!$C$5:$E$233,3,0),IF(L1401="L",VLOOKUP(G1401,BARRAS!$C$5:$E$233,3,0),""))</f>
        <v/>
      </c>
      <c r="S1401" s="95">
        <f t="shared" si="143"/>
        <v>0</v>
      </c>
      <c r="T1401" s="95"/>
      <c r="U1401" s="95" t="str">
        <f t="shared" si="144"/>
        <v/>
      </c>
      <c r="V1401" s="95"/>
      <c r="W1401" s="95"/>
      <c r="X1401" s="95">
        <v>0</v>
      </c>
      <c r="Y1401" s="95"/>
      <c r="Z1401" s="95"/>
      <c r="AA1401" s="95" t="str">
        <f t="shared" si="145"/>
        <v>CGE</v>
      </c>
    </row>
    <row r="1402" spans="1:27" x14ac:dyDescent="0.2">
      <c r="A1402" s="19">
        <f t="shared" si="140"/>
        <v>1</v>
      </c>
      <c r="B1402" s="95">
        <f t="shared" si="142"/>
        <v>1398</v>
      </c>
      <c r="C1402" s="95" t="s">
        <v>13546</v>
      </c>
      <c r="D1402" s="28" t="s">
        <v>8365</v>
      </c>
      <c r="E1402" s="28" t="s">
        <v>10314</v>
      </c>
      <c r="F1402" s="182">
        <v>1</v>
      </c>
      <c r="G1402" s="95" t="s">
        <v>217</v>
      </c>
      <c r="H1402" s="199">
        <f>VLOOKUP(G1402,BARRAS!$C$5:$E$553,2,0)</f>
        <v>2089995630132</v>
      </c>
      <c r="I1402" s="95">
        <v>0</v>
      </c>
      <c r="J1402" s="204">
        <v>0</v>
      </c>
      <c r="K1402" s="95">
        <v>0</v>
      </c>
      <c r="L1402" s="95" t="s">
        <v>8423</v>
      </c>
      <c r="M1402" s="95" t="s">
        <v>8423</v>
      </c>
      <c r="N1402" s="28" t="s">
        <v>8365</v>
      </c>
      <c r="O1402" s="95" t="s">
        <v>9972</v>
      </c>
      <c r="P1402" s="95"/>
      <c r="Q1402" s="95"/>
      <c r="R1402" s="95"/>
      <c r="S1402" s="95">
        <f t="shared" si="143"/>
        <v>0</v>
      </c>
      <c r="T1402" s="95"/>
      <c r="U1402" s="95" t="str">
        <f t="shared" si="144"/>
        <v/>
      </c>
      <c r="V1402" s="95"/>
      <c r="W1402" s="95"/>
      <c r="X1402" s="95"/>
      <c r="Y1402" s="95"/>
      <c r="Z1402" s="95"/>
      <c r="AA1402" s="95" t="str">
        <f t="shared" si="145"/>
        <v>CGE</v>
      </c>
    </row>
    <row r="1403" spans="1:27" x14ac:dyDescent="0.2">
      <c r="A1403" s="19">
        <f t="shared" si="140"/>
        <v>1</v>
      </c>
      <c r="B1403" s="95">
        <f t="shared" si="142"/>
        <v>1399</v>
      </c>
      <c r="C1403" s="95" t="s">
        <v>13547</v>
      </c>
      <c r="D1403" s="28" t="s">
        <v>13236</v>
      </c>
      <c r="E1403" s="28" t="s">
        <v>13548</v>
      </c>
      <c r="F1403" s="182">
        <v>1</v>
      </c>
      <c r="G1403" s="95" t="s">
        <v>217</v>
      </c>
      <c r="H1403" s="199">
        <f>VLOOKUP(G1403,BARRAS!$C$5:$E$553,2,0)</f>
        <v>2089995630132</v>
      </c>
      <c r="I1403" s="95">
        <v>0</v>
      </c>
      <c r="J1403" s="204">
        <v>0</v>
      </c>
      <c r="K1403" s="95">
        <v>0</v>
      </c>
      <c r="L1403" s="95" t="s">
        <v>8423</v>
      </c>
      <c r="M1403" s="95" t="s">
        <v>8423</v>
      </c>
      <c r="N1403" s="28" t="s">
        <v>13236</v>
      </c>
      <c r="O1403" s="95" t="s">
        <v>9972</v>
      </c>
      <c r="P1403" s="95"/>
      <c r="Q1403" s="95"/>
      <c r="R1403" s="95"/>
      <c r="S1403" s="95">
        <f t="shared" si="143"/>
        <v>0</v>
      </c>
      <c r="T1403" s="95"/>
      <c r="U1403" s="95" t="str">
        <f t="shared" si="144"/>
        <v/>
      </c>
      <c r="V1403" s="95"/>
      <c r="W1403" s="95"/>
      <c r="X1403" s="95"/>
      <c r="Y1403" s="95"/>
      <c r="Z1403" s="95"/>
      <c r="AA1403" s="95" t="str">
        <f t="shared" si="145"/>
        <v>CGE</v>
      </c>
    </row>
    <row r="1404" spans="1:27" x14ac:dyDescent="0.2">
      <c r="A1404" s="19">
        <f t="shared" si="140"/>
        <v>1</v>
      </c>
      <c r="B1404" s="95">
        <f t="shared" si="142"/>
        <v>1400</v>
      </c>
      <c r="C1404" s="95" t="s">
        <v>14237</v>
      </c>
      <c r="D1404" s="28" t="s">
        <v>13236</v>
      </c>
      <c r="E1404" s="95" t="s">
        <v>14238</v>
      </c>
      <c r="F1404" s="182">
        <v>1</v>
      </c>
      <c r="G1404" s="95" t="s">
        <v>217</v>
      </c>
      <c r="H1404" s="199">
        <f>VLOOKUP(G1404,BARRAS!$C$5:$E$553,2,0)</f>
        <v>2089995630132</v>
      </c>
      <c r="I1404" s="95">
        <v>0</v>
      </c>
      <c r="J1404" s="204">
        <v>0</v>
      </c>
      <c r="K1404" s="95">
        <v>0</v>
      </c>
      <c r="L1404" s="95" t="s">
        <v>8423</v>
      </c>
      <c r="M1404" s="95" t="s">
        <v>8423</v>
      </c>
      <c r="N1404" s="28" t="s">
        <v>13236</v>
      </c>
      <c r="O1404" s="95" t="s">
        <v>9972</v>
      </c>
      <c r="P1404" s="95"/>
      <c r="Q1404" s="95"/>
      <c r="R1404" s="95"/>
      <c r="S1404" s="95">
        <f t="shared" si="143"/>
        <v>0</v>
      </c>
      <c r="T1404" s="95"/>
      <c r="U1404" s="95" t="str">
        <f t="shared" si="144"/>
        <v/>
      </c>
      <c r="V1404" s="95"/>
      <c r="W1404" s="95"/>
      <c r="X1404" s="95"/>
      <c r="Y1404" s="95"/>
      <c r="Z1404" s="95"/>
      <c r="AA1404" s="95" t="str">
        <f t="shared" si="145"/>
        <v>CGE</v>
      </c>
    </row>
    <row r="1405" spans="1:27" x14ac:dyDescent="0.2">
      <c r="A1405" s="19">
        <f t="shared" si="140"/>
        <v>1</v>
      </c>
      <c r="B1405" s="95">
        <f t="shared" si="142"/>
        <v>1401</v>
      </c>
      <c r="C1405" s="95" t="s">
        <v>12032</v>
      </c>
      <c r="D1405" s="28" t="s">
        <v>1696</v>
      </c>
      <c r="E1405" s="95" t="s">
        <v>12033</v>
      </c>
      <c r="F1405" s="182">
        <v>1</v>
      </c>
      <c r="G1405" s="95" t="s">
        <v>217</v>
      </c>
      <c r="H1405" s="199">
        <f>VLOOKUP(G1405,BARRAS!$C$5:$E$553,2,0)</f>
        <v>2089995630132</v>
      </c>
      <c r="I1405" s="95">
        <v>0</v>
      </c>
      <c r="J1405" s="204">
        <v>0</v>
      </c>
      <c r="K1405" s="95">
        <v>0</v>
      </c>
      <c r="L1405" s="95" t="s">
        <v>747</v>
      </c>
      <c r="M1405" s="95" t="s">
        <v>747</v>
      </c>
      <c r="N1405" s="95" t="s">
        <v>1696</v>
      </c>
      <c r="O1405" s="95" t="s">
        <v>9972</v>
      </c>
      <c r="P1405" s="95"/>
      <c r="Q1405" s="95" t="s">
        <v>509</v>
      </c>
      <c r="R1405" s="95" t="str">
        <f>IF(L1405="R",VLOOKUP(G1405,BARRAS!$C$5:$E$233,3,0),IF(L1405="L",VLOOKUP(G1405,BARRAS!$C$5:$E$233,3,0),""))</f>
        <v/>
      </c>
      <c r="S1405" s="95">
        <f t="shared" si="143"/>
        <v>1</v>
      </c>
      <c r="T1405" s="95"/>
      <c r="U1405" s="95" t="str">
        <f t="shared" si="144"/>
        <v>PMGD</v>
      </c>
      <c r="V1405" s="95"/>
      <c r="W1405" s="95">
        <v>1</v>
      </c>
      <c r="X1405" s="95">
        <v>0</v>
      </c>
      <c r="Y1405" s="95"/>
      <c r="Z1405" s="95"/>
      <c r="AA1405" s="95" t="str">
        <f t="shared" si="145"/>
        <v>CGE</v>
      </c>
    </row>
    <row r="1406" spans="1:27" x14ac:dyDescent="0.2">
      <c r="A1406" s="19">
        <f t="shared" si="140"/>
        <v>1</v>
      </c>
      <c r="B1406" s="95">
        <f t="shared" si="142"/>
        <v>1402</v>
      </c>
      <c r="C1406" s="95" t="s">
        <v>8805</v>
      </c>
      <c r="D1406" s="28" t="s">
        <v>1696</v>
      </c>
      <c r="E1406" s="95" t="s">
        <v>10051</v>
      </c>
      <c r="F1406" s="182">
        <v>1</v>
      </c>
      <c r="G1406" s="95" t="s">
        <v>217</v>
      </c>
      <c r="H1406" s="199">
        <f>VLOOKUP(G1406,BARRAS!$C$5:$E$553,2,0)</f>
        <v>2089995630132</v>
      </c>
      <c r="I1406" s="95">
        <v>0</v>
      </c>
      <c r="J1406" s="204">
        <v>0</v>
      </c>
      <c r="K1406" s="95">
        <v>0</v>
      </c>
      <c r="L1406" s="95" t="s">
        <v>747</v>
      </c>
      <c r="M1406" s="95" t="s">
        <v>747</v>
      </c>
      <c r="N1406" s="95" t="s">
        <v>1696</v>
      </c>
      <c r="O1406" s="95" t="s">
        <v>9972</v>
      </c>
      <c r="P1406" s="95"/>
      <c r="Q1406" s="95" t="s">
        <v>509</v>
      </c>
      <c r="R1406" s="95" t="str">
        <f>IF(L1406="R",VLOOKUP(G1406,BARRAS!$C$5:$E$233,3,0),IF(L1406="L",VLOOKUP(G1406,BARRAS!$C$5:$E$233,3,0),""))</f>
        <v/>
      </c>
      <c r="S1406" s="95">
        <f t="shared" si="143"/>
        <v>1</v>
      </c>
      <c r="T1406" s="95"/>
      <c r="U1406" s="95" t="str">
        <f t="shared" si="144"/>
        <v>PMGD</v>
      </c>
      <c r="V1406" s="95"/>
      <c r="W1406" s="95"/>
      <c r="X1406" s="95">
        <v>0</v>
      </c>
      <c r="Y1406" s="95"/>
      <c r="Z1406" s="95"/>
      <c r="AA1406" s="95" t="str">
        <f t="shared" si="145"/>
        <v>CGE</v>
      </c>
    </row>
    <row r="1407" spans="1:27" x14ac:dyDescent="0.2">
      <c r="A1407" s="19">
        <f t="shared" si="140"/>
        <v>1</v>
      </c>
      <c r="B1407" s="95">
        <f t="shared" si="142"/>
        <v>1403</v>
      </c>
      <c r="C1407" s="95" t="s">
        <v>13583</v>
      </c>
      <c r="D1407" s="28" t="s">
        <v>13666</v>
      </c>
      <c r="E1407" s="95" t="s">
        <v>13584</v>
      </c>
      <c r="F1407" s="182">
        <v>1</v>
      </c>
      <c r="G1407" s="95" t="s">
        <v>217</v>
      </c>
      <c r="H1407" s="199">
        <f>VLOOKUP(G1407,BARRAS!$C$5:$E$553,2,0)</f>
        <v>2089995630132</v>
      </c>
      <c r="I1407" s="95">
        <v>0</v>
      </c>
      <c r="J1407" s="204">
        <v>0</v>
      </c>
      <c r="K1407" s="95">
        <v>0</v>
      </c>
      <c r="L1407" s="95" t="s">
        <v>747</v>
      </c>
      <c r="M1407" s="95" t="s">
        <v>747</v>
      </c>
      <c r="N1407" s="95" t="s">
        <v>13666</v>
      </c>
      <c r="O1407" s="95" t="s">
        <v>9972</v>
      </c>
      <c r="P1407" s="95"/>
      <c r="Q1407" s="95"/>
      <c r="R1407" s="95"/>
      <c r="S1407" s="95">
        <f t="shared" si="143"/>
        <v>1</v>
      </c>
      <c r="T1407" s="95"/>
      <c r="U1407" s="95" t="str">
        <f t="shared" si="144"/>
        <v>PMGD</v>
      </c>
      <c r="V1407" s="95"/>
      <c r="W1407" s="95"/>
      <c r="X1407" s="95"/>
      <c r="Y1407" s="95"/>
      <c r="Z1407" s="95"/>
      <c r="AA1407" s="95" t="str">
        <f t="shared" si="145"/>
        <v>CGE</v>
      </c>
    </row>
    <row r="1408" spans="1:27" x14ac:dyDescent="0.2">
      <c r="A1408" s="19">
        <f t="shared" si="140"/>
        <v>1</v>
      </c>
      <c r="B1408" s="95">
        <f t="shared" si="142"/>
        <v>1404</v>
      </c>
      <c r="C1408" s="95" t="s">
        <v>13582</v>
      </c>
      <c r="D1408" s="28" t="s">
        <v>13666</v>
      </c>
      <c r="E1408" s="95" t="s">
        <v>13585</v>
      </c>
      <c r="F1408" s="182">
        <v>1</v>
      </c>
      <c r="G1408" s="95" t="s">
        <v>217</v>
      </c>
      <c r="H1408" s="199">
        <f>VLOOKUP(G1408,BARRAS!$C$5:$E$553,2,0)</f>
        <v>2089995630132</v>
      </c>
      <c r="I1408" s="95">
        <v>0</v>
      </c>
      <c r="J1408" s="204">
        <v>0</v>
      </c>
      <c r="K1408" s="95">
        <v>0</v>
      </c>
      <c r="L1408" s="95" t="s">
        <v>747</v>
      </c>
      <c r="M1408" s="95" t="s">
        <v>747</v>
      </c>
      <c r="N1408" s="95" t="s">
        <v>13666</v>
      </c>
      <c r="O1408" s="95" t="s">
        <v>9972</v>
      </c>
      <c r="P1408" s="95"/>
      <c r="Q1408" s="95"/>
      <c r="R1408" s="95"/>
      <c r="S1408" s="95">
        <f t="shared" si="143"/>
        <v>1</v>
      </c>
      <c r="T1408" s="95"/>
      <c r="U1408" s="95" t="str">
        <f t="shared" si="144"/>
        <v>PMGD</v>
      </c>
      <c r="V1408" s="95"/>
      <c r="W1408" s="95"/>
      <c r="X1408" s="95"/>
      <c r="Y1408" s="95"/>
      <c r="Z1408" s="95"/>
      <c r="AA1408" s="95" t="str">
        <f t="shared" si="145"/>
        <v>CGE</v>
      </c>
    </row>
    <row r="1409" spans="1:27" x14ac:dyDescent="0.2">
      <c r="A1409" s="19">
        <f t="shared" si="140"/>
        <v>1</v>
      </c>
      <c r="B1409" s="95">
        <f t="shared" si="142"/>
        <v>1405</v>
      </c>
      <c r="C1409" s="95" t="s">
        <v>7873</v>
      </c>
      <c r="D1409" s="28" t="s">
        <v>8970</v>
      </c>
      <c r="E1409" s="95" t="s">
        <v>1870</v>
      </c>
      <c r="F1409" s="182">
        <v>1</v>
      </c>
      <c r="G1409" s="95" t="s">
        <v>217</v>
      </c>
      <c r="H1409" s="199">
        <f>VLOOKUP(G1409,BARRAS!$C$5:$E$553,2,0)</f>
        <v>2089995630132</v>
      </c>
      <c r="I1409" s="95">
        <v>0</v>
      </c>
      <c r="J1409" s="204">
        <v>1</v>
      </c>
      <c r="K1409" s="95">
        <v>0</v>
      </c>
      <c r="L1409" s="95" t="s">
        <v>489</v>
      </c>
      <c r="M1409" s="95" t="s">
        <v>489</v>
      </c>
      <c r="N1409" s="95" t="s">
        <v>9178</v>
      </c>
      <c r="O1409" s="95"/>
      <c r="P1409" s="95" t="s">
        <v>9972</v>
      </c>
      <c r="Q1409" s="95" t="s">
        <v>489</v>
      </c>
      <c r="R1409" s="95">
        <f>IF(L1409="R",VLOOKUP(G1409,BARRAS!$C$5:$E$233,3,0),IF(L1409="L",VLOOKUP(G1409,BARRAS!$C$5:$E$233,3,0),""))</f>
        <v>0</v>
      </c>
      <c r="S1409" s="95">
        <f t="shared" si="143"/>
        <v>0</v>
      </c>
      <c r="T1409" s="95"/>
      <c r="U1409" s="95" t="str">
        <f t="shared" si="144"/>
        <v/>
      </c>
      <c r="V1409" s="95"/>
      <c r="W1409" s="95"/>
      <c r="X1409" s="95">
        <v>0</v>
      </c>
      <c r="Y1409" s="95"/>
      <c r="Z1409" s="95"/>
      <c r="AA1409" s="95" t="str">
        <f t="shared" si="145"/>
        <v>CGE</v>
      </c>
    </row>
    <row r="1410" spans="1:27" x14ac:dyDescent="0.2">
      <c r="A1410" s="19">
        <f t="shared" si="140"/>
        <v>1</v>
      </c>
      <c r="B1410" s="95">
        <f t="shared" si="142"/>
        <v>1406</v>
      </c>
      <c r="C1410" s="95" t="s">
        <v>7874</v>
      </c>
      <c r="D1410" s="28" t="s">
        <v>8971</v>
      </c>
      <c r="E1410" s="95" t="s">
        <v>1870</v>
      </c>
      <c r="F1410" s="182">
        <v>1</v>
      </c>
      <c r="G1410" s="95" t="s">
        <v>217</v>
      </c>
      <c r="H1410" s="199">
        <f>VLOOKUP(G1410,BARRAS!$C$5:$E$553,2,0)</f>
        <v>2089995630132</v>
      </c>
      <c r="I1410" s="95">
        <v>0</v>
      </c>
      <c r="J1410" s="204">
        <v>1</v>
      </c>
      <c r="K1410" s="95">
        <v>0</v>
      </c>
      <c r="L1410" s="95" t="s">
        <v>489</v>
      </c>
      <c r="M1410" s="95" t="s">
        <v>489</v>
      </c>
      <c r="N1410" s="95" t="s">
        <v>9178</v>
      </c>
      <c r="O1410" s="95"/>
      <c r="P1410" s="95" t="s">
        <v>9972</v>
      </c>
      <c r="Q1410" s="95" t="s">
        <v>489</v>
      </c>
      <c r="R1410" s="95">
        <f>IF(L1410="R",VLOOKUP(G1410,BARRAS!$C$5:$E$233,3,0),IF(L1410="L",VLOOKUP(G1410,BARRAS!$C$5:$E$233,3,0),""))</f>
        <v>0</v>
      </c>
      <c r="S1410" s="95">
        <f t="shared" si="143"/>
        <v>0</v>
      </c>
      <c r="T1410" s="95"/>
      <c r="U1410" s="95" t="str">
        <f t="shared" si="144"/>
        <v/>
      </c>
      <c r="V1410" s="95"/>
      <c r="W1410" s="95"/>
      <c r="X1410" s="95">
        <v>0</v>
      </c>
      <c r="Y1410" s="95"/>
      <c r="Z1410" s="95"/>
      <c r="AA1410" s="95" t="str">
        <f t="shared" si="145"/>
        <v>CGE</v>
      </c>
    </row>
    <row r="1411" spans="1:27" x14ac:dyDescent="0.2">
      <c r="A1411" s="19">
        <f t="shared" si="140"/>
        <v>1</v>
      </c>
      <c r="B1411" s="95">
        <f t="shared" si="142"/>
        <v>1407</v>
      </c>
      <c r="C1411" s="95" t="s">
        <v>7875</v>
      </c>
      <c r="D1411" s="28" t="s">
        <v>8972</v>
      </c>
      <c r="E1411" s="95" t="s">
        <v>1870</v>
      </c>
      <c r="F1411" s="182">
        <v>1</v>
      </c>
      <c r="G1411" s="95" t="s">
        <v>217</v>
      </c>
      <c r="H1411" s="199">
        <f>VLOOKUP(G1411,BARRAS!$C$5:$E$553,2,0)</f>
        <v>2089995630132</v>
      </c>
      <c r="I1411" s="95">
        <v>0</v>
      </c>
      <c r="J1411" s="204">
        <v>1</v>
      </c>
      <c r="K1411" s="95">
        <v>0</v>
      </c>
      <c r="L1411" s="95" t="s">
        <v>489</v>
      </c>
      <c r="M1411" s="95" t="s">
        <v>489</v>
      </c>
      <c r="N1411" s="95" t="s">
        <v>9178</v>
      </c>
      <c r="O1411" s="95"/>
      <c r="P1411" s="95" t="s">
        <v>9972</v>
      </c>
      <c r="Q1411" s="95" t="s">
        <v>489</v>
      </c>
      <c r="R1411" s="95">
        <f>IF(L1411="R",VLOOKUP(G1411,BARRAS!$C$5:$E$233,3,0),IF(L1411="L",VLOOKUP(G1411,BARRAS!$C$5:$E$233,3,0),""))</f>
        <v>0</v>
      </c>
      <c r="S1411" s="95">
        <f t="shared" si="143"/>
        <v>0</v>
      </c>
      <c r="T1411" s="95"/>
      <c r="U1411" s="95" t="str">
        <f t="shared" si="144"/>
        <v/>
      </c>
      <c r="V1411" s="95"/>
      <c r="W1411" s="95"/>
      <c r="X1411" s="95">
        <v>0</v>
      </c>
      <c r="Y1411" s="95"/>
      <c r="Z1411" s="95"/>
      <c r="AA1411" s="95" t="str">
        <f t="shared" si="145"/>
        <v>CGE</v>
      </c>
    </row>
    <row r="1412" spans="1:27" x14ac:dyDescent="0.2">
      <c r="A1412" s="19">
        <f t="shared" si="140"/>
        <v>1</v>
      </c>
      <c r="B1412" s="95">
        <f t="shared" si="142"/>
        <v>1408</v>
      </c>
      <c r="C1412" s="194" t="s">
        <v>11925</v>
      </c>
      <c r="D1412" s="213" t="s">
        <v>1304</v>
      </c>
      <c r="E1412" s="194" t="s">
        <v>1609</v>
      </c>
      <c r="F1412" s="182">
        <v>1</v>
      </c>
      <c r="G1412" s="95" t="s">
        <v>217</v>
      </c>
      <c r="H1412" s="199">
        <f>VLOOKUP(G1412,BARRAS!$C$5:$E$553,2,0)</f>
        <v>2089995630132</v>
      </c>
      <c r="I1412" s="95">
        <v>0</v>
      </c>
      <c r="J1412" s="204">
        <v>0</v>
      </c>
      <c r="K1412" s="95">
        <v>0</v>
      </c>
      <c r="L1412" s="95" t="s">
        <v>492</v>
      </c>
      <c r="M1412" s="95" t="s">
        <v>492</v>
      </c>
      <c r="N1412" s="95" t="s">
        <v>12352</v>
      </c>
      <c r="O1412" s="95"/>
      <c r="P1412" s="95"/>
      <c r="Q1412" s="95"/>
      <c r="R1412" s="95" t="str">
        <f>IF(L1412="R",VLOOKUP(G1412,BARRAS!$C$5:$E$233,3,0),IF(L1412="L",VLOOKUP(G1412,BARRAS!$C$5:$E$233,3,0),""))</f>
        <v/>
      </c>
      <c r="S1412" s="95">
        <f t="shared" si="143"/>
        <v>0</v>
      </c>
      <c r="T1412" s="95"/>
      <c r="U1412" s="95" t="str">
        <f t="shared" si="144"/>
        <v/>
      </c>
      <c r="V1412" s="95"/>
      <c r="W1412" s="95"/>
      <c r="X1412" s="95"/>
      <c r="Y1412" s="95"/>
      <c r="Z1412" s="95"/>
      <c r="AA1412" s="95">
        <f t="shared" si="145"/>
        <v>0</v>
      </c>
    </row>
    <row r="1413" spans="1:27" x14ac:dyDescent="0.2">
      <c r="A1413" s="19">
        <f t="shared" ref="A1413:A1476" si="148">+COUNTIF($C:$C,C1413)</f>
        <v>1</v>
      </c>
      <c r="B1413" s="95">
        <f t="shared" si="142"/>
        <v>1409</v>
      </c>
      <c r="C1413" s="95" t="s">
        <v>9211</v>
      </c>
      <c r="D1413" s="28" t="s">
        <v>543</v>
      </c>
      <c r="E1413" s="95" t="s">
        <v>9212</v>
      </c>
      <c r="F1413" s="182">
        <v>1</v>
      </c>
      <c r="G1413" s="95" t="s">
        <v>738</v>
      </c>
      <c r="H1413" s="199">
        <f>VLOOKUP(G1413,BARRAS!$C$5:$E$553,2,0)</f>
        <v>2149995530132</v>
      </c>
      <c r="I1413" s="95">
        <v>0</v>
      </c>
      <c r="J1413" s="204">
        <v>0</v>
      </c>
      <c r="K1413" s="95">
        <v>0</v>
      </c>
      <c r="L1413" s="95" t="s">
        <v>8423</v>
      </c>
      <c r="M1413" s="95" t="s">
        <v>8423</v>
      </c>
      <c r="N1413" s="95" t="s">
        <v>543</v>
      </c>
      <c r="O1413" s="95" t="s">
        <v>8210</v>
      </c>
      <c r="P1413" s="95"/>
      <c r="Q1413" s="95"/>
      <c r="R1413" s="95" t="str">
        <f>IF(L1413="R",VLOOKUP(G1413,BARRAS!$C$5:$E$233,3,0),IF(L1413="L",VLOOKUP(G1413,BARRAS!$C$5:$E$233,3,0),""))</f>
        <v/>
      </c>
      <c r="S1413" s="95">
        <f t="shared" si="143"/>
        <v>0</v>
      </c>
      <c r="T1413" s="95"/>
      <c r="U1413" s="95" t="str">
        <f t="shared" si="144"/>
        <v/>
      </c>
      <c r="V1413" s="95"/>
      <c r="W1413" s="95"/>
      <c r="X1413" s="95"/>
      <c r="Y1413" s="95" t="str">
        <f>+IF(P1413="","No","Sí")</f>
        <v>No</v>
      </c>
      <c r="Z1413" s="95">
        <v>0</v>
      </c>
      <c r="AA1413" s="95" t="str">
        <f t="shared" si="145"/>
        <v>SOCOEPA</v>
      </c>
    </row>
    <row r="1414" spans="1:27" x14ac:dyDescent="0.2">
      <c r="A1414" s="19">
        <f t="shared" si="148"/>
        <v>1</v>
      </c>
      <c r="B1414" s="95">
        <f t="shared" si="142"/>
        <v>1410</v>
      </c>
      <c r="C1414" s="95" t="s">
        <v>9956</v>
      </c>
      <c r="D1414" s="28" t="s">
        <v>8365</v>
      </c>
      <c r="E1414" s="95" t="s">
        <v>9952</v>
      </c>
      <c r="F1414" s="182">
        <v>1</v>
      </c>
      <c r="G1414" s="95" t="s">
        <v>738</v>
      </c>
      <c r="H1414" s="199">
        <f>VLOOKUP(G1414,BARRAS!$C$5:$E$553,2,0)</f>
        <v>2149995530132</v>
      </c>
      <c r="I1414" s="95">
        <v>0</v>
      </c>
      <c r="J1414" s="204">
        <v>0</v>
      </c>
      <c r="K1414" s="95">
        <v>0</v>
      </c>
      <c r="L1414" s="95" t="s">
        <v>8423</v>
      </c>
      <c r="M1414" s="95" t="s">
        <v>8423</v>
      </c>
      <c r="N1414" s="95" t="s">
        <v>8365</v>
      </c>
      <c r="O1414" s="95" t="s">
        <v>8210</v>
      </c>
      <c r="P1414" s="95"/>
      <c r="Q1414" s="95"/>
      <c r="R1414" s="95" t="str">
        <f>IF(L1414="R",VLOOKUP(G1414,BARRAS!$C$5:$E$233,3,0),IF(L1414="L",VLOOKUP(G1414,BARRAS!$C$5:$E$233,3,0),""))</f>
        <v/>
      </c>
      <c r="S1414" s="95">
        <f t="shared" si="143"/>
        <v>0</v>
      </c>
      <c r="T1414" s="95"/>
      <c r="U1414" s="95" t="str">
        <f t="shared" si="144"/>
        <v/>
      </c>
      <c r="V1414" s="95">
        <v>0</v>
      </c>
      <c r="W1414" s="95"/>
      <c r="X1414" s="95"/>
      <c r="Y1414" s="95"/>
      <c r="Z1414" s="95">
        <v>0</v>
      </c>
      <c r="AA1414" s="95" t="str">
        <f t="shared" si="145"/>
        <v>SOCOEPA</v>
      </c>
    </row>
    <row r="1415" spans="1:27" x14ac:dyDescent="0.2">
      <c r="A1415" s="19">
        <f t="shared" si="148"/>
        <v>1</v>
      </c>
      <c r="B1415" s="95">
        <f t="shared" si="142"/>
        <v>1411</v>
      </c>
      <c r="C1415" s="95" t="s">
        <v>9957</v>
      </c>
      <c r="D1415" s="28" t="s">
        <v>8365</v>
      </c>
      <c r="E1415" s="95" t="s">
        <v>9952</v>
      </c>
      <c r="F1415" s="182">
        <v>1</v>
      </c>
      <c r="G1415" s="95" t="s">
        <v>738</v>
      </c>
      <c r="H1415" s="199">
        <f>VLOOKUP(G1415,BARRAS!$C$5:$E$553,2,0)</f>
        <v>2149995530132</v>
      </c>
      <c r="I1415" s="95">
        <v>0</v>
      </c>
      <c r="J1415" s="204">
        <v>0</v>
      </c>
      <c r="K1415" s="95">
        <v>0</v>
      </c>
      <c r="L1415" s="95" t="s">
        <v>8423</v>
      </c>
      <c r="M1415" s="95" t="s">
        <v>8423</v>
      </c>
      <c r="N1415" s="95" t="s">
        <v>8365</v>
      </c>
      <c r="O1415" s="95" t="s">
        <v>8210</v>
      </c>
      <c r="P1415" s="95"/>
      <c r="Q1415" s="95"/>
      <c r="R1415" s="95" t="str">
        <f>IF(L1415="R",VLOOKUP(G1415,BARRAS!$C$5:$E$233,3,0),IF(L1415="L",VLOOKUP(G1415,BARRAS!$C$5:$E$233,3,0),""))</f>
        <v/>
      </c>
      <c r="S1415" s="95">
        <f t="shared" si="143"/>
        <v>0</v>
      </c>
      <c r="T1415" s="95"/>
      <c r="U1415" s="95" t="str">
        <f t="shared" si="144"/>
        <v/>
      </c>
      <c r="V1415" s="95">
        <v>0</v>
      </c>
      <c r="W1415" s="95"/>
      <c r="X1415" s="95"/>
      <c r="Y1415" s="95"/>
      <c r="Z1415" s="95">
        <v>0</v>
      </c>
      <c r="AA1415" s="95" t="str">
        <f t="shared" si="145"/>
        <v>SOCOEPA</v>
      </c>
    </row>
    <row r="1416" spans="1:27" x14ac:dyDescent="0.2">
      <c r="A1416" s="19">
        <f t="shared" si="148"/>
        <v>1</v>
      </c>
      <c r="B1416" s="95">
        <f t="shared" si="142"/>
        <v>1412</v>
      </c>
      <c r="C1416" s="95" t="s">
        <v>9954</v>
      </c>
      <c r="D1416" s="28" t="s">
        <v>8365</v>
      </c>
      <c r="E1416" s="95" t="s">
        <v>9951</v>
      </c>
      <c r="F1416" s="182">
        <v>1</v>
      </c>
      <c r="G1416" s="95" t="s">
        <v>738</v>
      </c>
      <c r="H1416" s="199">
        <f>VLOOKUP(G1416,BARRAS!$C$5:$E$553,2,0)</f>
        <v>2149995530132</v>
      </c>
      <c r="I1416" s="95">
        <v>0</v>
      </c>
      <c r="J1416" s="204">
        <v>0</v>
      </c>
      <c r="K1416" s="95">
        <v>0</v>
      </c>
      <c r="L1416" s="95" t="s">
        <v>8423</v>
      </c>
      <c r="M1416" s="95" t="s">
        <v>8423</v>
      </c>
      <c r="N1416" s="95" t="s">
        <v>8365</v>
      </c>
      <c r="O1416" s="95" t="s">
        <v>8210</v>
      </c>
      <c r="P1416" s="95"/>
      <c r="Q1416" s="95"/>
      <c r="R1416" s="95" t="str">
        <f>IF(L1416="R",VLOOKUP(G1416,BARRAS!$C$5:$E$233,3,0),IF(L1416="L",VLOOKUP(G1416,BARRAS!$C$5:$E$233,3,0),""))</f>
        <v/>
      </c>
      <c r="S1416" s="95">
        <f t="shared" si="143"/>
        <v>0</v>
      </c>
      <c r="T1416" s="95"/>
      <c r="U1416" s="95" t="str">
        <f t="shared" si="144"/>
        <v/>
      </c>
      <c r="V1416" s="95">
        <v>0</v>
      </c>
      <c r="W1416" s="95"/>
      <c r="X1416" s="95"/>
      <c r="Y1416" s="95"/>
      <c r="Z1416" s="95">
        <v>0</v>
      </c>
      <c r="AA1416" s="95" t="str">
        <f t="shared" si="145"/>
        <v>SOCOEPA</v>
      </c>
    </row>
    <row r="1417" spans="1:27" x14ac:dyDescent="0.2">
      <c r="A1417" s="19">
        <f t="shared" si="148"/>
        <v>1</v>
      </c>
      <c r="B1417" s="95">
        <f t="shared" ref="B1417:B1480" si="149">B1416+1</f>
        <v>1413</v>
      </c>
      <c r="C1417" s="95" t="s">
        <v>9955</v>
      </c>
      <c r="D1417" s="28" t="s">
        <v>8365</v>
      </c>
      <c r="E1417" s="95" t="s">
        <v>9951</v>
      </c>
      <c r="F1417" s="182">
        <v>1</v>
      </c>
      <c r="G1417" s="95" t="s">
        <v>738</v>
      </c>
      <c r="H1417" s="199">
        <f>VLOOKUP(G1417,BARRAS!$C$5:$E$553,2,0)</f>
        <v>2149995530132</v>
      </c>
      <c r="I1417" s="95">
        <v>0</v>
      </c>
      <c r="J1417" s="204">
        <v>0</v>
      </c>
      <c r="K1417" s="95">
        <v>0</v>
      </c>
      <c r="L1417" s="95" t="s">
        <v>8423</v>
      </c>
      <c r="M1417" s="95" t="s">
        <v>8423</v>
      </c>
      <c r="N1417" s="95" t="s">
        <v>8365</v>
      </c>
      <c r="O1417" s="95" t="s">
        <v>8210</v>
      </c>
      <c r="P1417" s="95"/>
      <c r="Q1417" s="95"/>
      <c r="R1417" s="95" t="str">
        <f>IF(L1417="R",VLOOKUP(G1417,BARRAS!$C$5:$E$233,3,0),IF(L1417="L",VLOOKUP(G1417,BARRAS!$C$5:$E$233,3,0),""))</f>
        <v/>
      </c>
      <c r="S1417" s="95">
        <f t="shared" si="143"/>
        <v>0</v>
      </c>
      <c r="T1417" s="95"/>
      <c r="U1417" s="95" t="str">
        <f t="shared" si="144"/>
        <v/>
      </c>
      <c r="V1417" s="95">
        <v>0</v>
      </c>
      <c r="W1417" s="95"/>
      <c r="X1417" s="95"/>
      <c r="Y1417" s="95"/>
      <c r="Z1417" s="95">
        <v>0</v>
      </c>
      <c r="AA1417" s="95" t="str">
        <f t="shared" si="145"/>
        <v>SOCOEPA</v>
      </c>
    </row>
    <row r="1418" spans="1:27" x14ac:dyDescent="0.2">
      <c r="A1418" s="19">
        <f t="shared" si="148"/>
        <v>1</v>
      </c>
      <c r="B1418" s="95">
        <f t="shared" si="149"/>
        <v>1414</v>
      </c>
      <c r="C1418" s="95" t="s">
        <v>9366</v>
      </c>
      <c r="D1418" s="28" t="s">
        <v>545</v>
      </c>
      <c r="E1418" s="95" t="s">
        <v>9381</v>
      </c>
      <c r="F1418" s="182">
        <v>1</v>
      </c>
      <c r="G1418" s="95" t="s">
        <v>738</v>
      </c>
      <c r="H1418" s="199">
        <f>VLOOKUP(G1418,BARRAS!$C$5:$E$553,2,0)</f>
        <v>2149995530132</v>
      </c>
      <c r="I1418" s="95">
        <v>0</v>
      </c>
      <c r="J1418" s="204">
        <v>0</v>
      </c>
      <c r="K1418" s="95">
        <v>0</v>
      </c>
      <c r="L1418" s="95" t="s">
        <v>8423</v>
      </c>
      <c r="M1418" s="95" t="s">
        <v>8423</v>
      </c>
      <c r="N1418" s="95" t="s">
        <v>545</v>
      </c>
      <c r="O1418" s="95" t="s">
        <v>8091</v>
      </c>
      <c r="P1418" s="95"/>
      <c r="Q1418" s="95"/>
      <c r="R1418" s="95" t="str">
        <f>IF(L1418="R",VLOOKUP(G1418,BARRAS!$C$5:$E$233,3,0),IF(L1418="L",VLOOKUP(G1418,BARRAS!$C$5:$E$233,3,0),""))</f>
        <v/>
      </c>
      <c r="S1418" s="95">
        <f t="shared" ref="S1418:S1481" si="150">IF(RIGHT(LEFT(E1418,6),4)="PMGD",1,IF(RIGHT(LEFT(E1418,6),4)="PMG_",1,0))</f>
        <v>0</v>
      </c>
      <c r="T1418" s="95"/>
      <c r="U1418" s="95" t="str">
        <f t="shared" ref="U1418:U1481" si="151">+IF(L1418="G",LEFT(RIGHT(E1418,LEN(E1418)-2),4),"")</f>
        <v/>
      </c>
      <c r="V1418" s="95"/>
      <c r="W1418" s="95"/>
      <c r="X1418" s="95"/>
      <c r="Y1418" s="95"/>
      <c r="Z1418" s="95">
        <v>0</v>
      </c>
      <c r="AA1418" s="95" t="str">
        <f t="shared" si="145"/>
        <v>SAESA</v>
      </c>
    </row>
    <row r="1419" spans="1:27" x14ac:dyDescent="0.2">
      <c r="A1419" s="19">
        <f t="shared" si="148"/>
        <v>1</v>
      </c>
      <c r="B1419" s="95">
        <f t="shared" si="149"/>
        <v>1415</v>
      </c>
      <c r="C1419" s="95" t="s">
        <v>13127</v>
      </c>
      <c r="D1419" s="28" t="s">
        <v>12122</v>
      </c>
      <c r="E1419" s="95" t="s">
        <v>13128</v>
      </c>
      <c r="F1419" s="182">
        <v>1</v>
      </c>
      <c r="G1419" s="95" t="s">
        <v>738</v>
      </c>
      <c r="H1419" s="199">
        <f>VLOOKUP(G1419,BARRAS!$C$5:$E$553,2,0)</f>
        <v>2149995530132</v>
      </c>
      <c r="I1419" s="95">
        <v>0</v>
      </c>
      <c r="J1419" s="204">
        <v>0</v>
      </c>
      <c r="K1419" s="95">
        <v>0</v>
      </c>
      <c r="L1419" s="95" t="s">
        <v>8423</v>
      </c>
      <c r="M1419" s="95" t="s">
        <v>8423</v>
      </c>
      <c r="N1419" s="28" t="s">
        <v>12122</v>
      </c>
      <c r="O1419" s="28" t="s">
        <v>8091</v>
      </c>
      <c r="P1419" s="95"/>
      <c r="Q1419" s="95"/>
      <c r="R1419" s="95"/>
      <c r="S1419" s="95">
        <f t="shared" si="150"/>
        <v>0</v>
      </c>
      <c r="T1419" s="95"/>
      <c r="U1419" s="95" t="str">
        <f t="shared" si="151"/>
        <v/>
      </c>
      <c r="V1419" s="95"/>
      <c r="W1419" s="95"/>
      <c r="X1419" s="95"/>
      <c r="Y1419" s="95"/>
      <c r="Z1419" s="95"/>
      <c r="AA1419" s="95" t="str">
        <f t="shared" si="145"/>
        <v>SAESA</v>
      </c>
    </row>
    <row r="1420" spans="1:27" x14ac:dyDescent="0.2">
      <c r="A1420" s="19">
        <f t="shared" si="148"/>
        <v>1</v>
      </c>
      <c r="B1420" s="95">
        <f t="shared" si="149"/>
        <v>1416</v>
      </c>
      <c r="C1420" s="95" t="s">
        <v>10332</v>
      </c>
      <c r="D1420" s="28" t="s">
        <v>545</v>
      </c>
      <c r="E1420" s="95" t="s">
        <v>10343</v>
      </c>
      <c r="F1420" s="182">
        <v>1</v>
      </c>
      <c r="G1420" s="95" t="s">
        <v>738</v>
      </c>
      <c r="H1420" s="199">
        <f>VLOOKUP(G1420,BARRAS!$C$5:$E$553,2,0)</f>
        <v>2149995530132</v>
      </c>
      <c r="I1420" s="95">
        <v>0</v>
      </c>
      <c r="J1420" s="204">
        <v>0</v>
      </c>
      <c r="K1420" s="95">
        <v>0</v>
      </c>
      <c r="L1420" s="95" t="s">
        <v>8423</v>
      </c>
      <c r="M1420" s="95" t="s">
        <v>8423</v>
      </c>
      <c r="N1420" s="95" t="s">
        <v>545</v>
      </c>
      <c r="O1420" s="95" t="s">
        <v>8091</v>
      </c>
      <c r="P1420" s="95"/>
      <c r="Q1420" s="95"/>
      <c r="R1420" s="95" t="str">
        <f>IF(L1420="R",VLOOKUP(G1420,BARRAS!$C$5:$E$233,3,0),IF(L1420="L",VLOOKUP(G1420,BARRAS!$C$5:$E$233,3,0),""))</f>
        <v/>
      </c>
      <c r="S1420" s="95">
        <f t="shared" si="150"/>
        <v>0</v>
      </c>
      <c r="T1420" s="95"/>
      <c r="U1420" s="95" t="str">
        <f t="shared" si="151"/>
        <v/>
      </c>
      <c r="V1420" s="95"/>
      <c r="W1420" s="95"/>
      <c r="X1420" s="95"/>
      <c r="Y1420" s="95"/>
      <c r="Z1420" s="95"/>
      <c r="AA1420" s="95" t="str">
        <f t="shared" si="145"/>
        <v>SAESA</v>
      </c>
    </row>
    <row r="1421" spans="1:27" x14ac:dyDescent="0.2">
      <c r="A1421" s="19">
        <f t="shared" si="148"/>
        <v>1</v>
      </c>
      <c r="B1421" s="95">
        <f t="shared" si="149"/>
        <v>1417</v>
      </c>
      <c r="C1421" s="95" t="s">
        <v>8495</v>
      </c>
      <c r="D1421" s="28" t="s">
        <v>545</v>
      </c>
      <c r="E1421" s="95" t="s">
        <v>8506</v>
      </c>
      <c r="F1421" s="182">
        <v>1</v>
      </c>
      <c r="G1421" s="95" t="s">
        <v>738</v>
      </c>
      <c r="H1421" s="199">
        <f>VLOOKUP(G1421,BARRAS!$C$5:$E$553,2,0)</f>
        <v>2149995530132</v>
      </c>
      <c r="I1421" s="95">
        <v>0</v>
      </c>
      <c r="J1421" s="204">
        <v>0</v>
      </c>
      <c r="K1421" s="95">
        <v>0</v>
      </c>
      <c r="L1421" s="95" t="s">
        <v>8423</v>
      </c>
      <c r="M1421" s="95" t="s">
        <v>8423</v>
      </c>
      <c r="N1421" s="95" t="s">
        <v>545</v>
      </c>
      <c r="O1421" s="95" t="s">
        <v>8091</v>
      </c>
      <c r="P1421" s="95"/>
      <c r="Q1421" s="95" t="str">
        <f>IF(L1421="R","R",IF(L1421="L","L",""))</f>
        <v/>
      </c>
      <c r="R1421" s="95" t="str">
        <f>IF(L1421="R",VLOOKUP(G1421,BARRAS!$C$5:$E$233,3,0),IF(L1421="L",VLOOKUP(G1421,BARRAS!$C$5:$E$233,3,0),""))</f>
        <v/>
      </c>
      <c r="S1421" s="95">
        <f t="shared" si="150"/>
        <v>0</v>
      </c>
      <c r="T1421" s="95"/>
      <c r="U1421" s="95" t="str">
        <f t="shared" si="151"/>
        <v/>
      </c>
      <c r="V1421" s="95" t="s">
        <v>8091</v>
      </c>
      <c r="W1421" s="95"/>
      <c r="X1421" s="95" t="s">
        <v>8687</v>
      </c>
      <c r="Y1421" s="95" t="str">
        <f>+IF(P1421="","No","Sí")</f>
        <v>No</v>
      </c>
      <c r="Z1421" s="95">
        <v>0</v>
      </c>
      <c r="AA1421" s="95" t="str">
        <f t="shared" si="145"/>
        <v>SAESA</v>
      </c>
    </row>
    <row r="1422" spans="1:27" x14ac:dyDescent="0.2">
      <c r="A1422" s="19">
        <f t="shared" si="148"/>
        <v>1</v>
      </c>
      <c r="B1422" s="95">
        <f t="shared" si="149"/>
        <v>1418</v>
      </c>
      <c r="C1422" s="95" t="s">
        <v>9540</v>
      </c>
      <c r="D1422" s="28" t="s">
        <v>545</v>
      </c>
      <c r="E1422" s="95" t="s">
        <v>8506</v>
      </c>
      <c r="F1422" s="182">
        <v>1</v>
      </c>
      <c r="G1422" s="95" t="s">
        <v>738</v>
      </c>
      <c r="H1422" s="199">
        <f>VLOOKUP(G1422,BARRAS!$C$5:$E$553,2,0)</f>
        <v>2149995530132</v>
      </c>
      <c r="I1422" s="95">
        <v>0</v>
      </c>
      <c r="J1422" s="204">
        <v>0</v>
      </c>
      <c r="K1422" s="95">
        <v>0</v>
      </c>
      <c r="L1422" s="95" t="s">
        <v>8423</v>
      </c>
      <c r="M1422" s="95" t="s">
        <v>8423</v>
      </c>
      <c r="N1422" s="95" t="s">
        <v>545</v>
      </c>
      <c r="O1422" s="95" t="s">
        <v>8091</v>
      </c>
      <c r="P1422" s="95"/>
      <c r="Q1422" s="95" t="str">
        <f>IF(L1422="R","R",IF(L1422="L","L",""))</f>
        <v/>
      </c>
      <c r="R1422" s="95" t="str">
        <f>IF(L1422="R",VLOOKUP(G1422,BARRAS!$C$5:$E$233,3,0),IF(L1422="L",VLOOKUP(G1422,BARRAS!$C$5:$E$233,3,0),""))</f>
        <v/>
      </c>
      <c r="S1422" s="95">
        <f t="shared" si="150"/>
        <v>0</v>
      </c>
      <c r="T1422" s="95"/>
      <c r="U1422" s="95" t="str">
        <f t="shared" si="151"/>
        <v/>
      </c>
      <c r="V1422" s="95" t="s">
        <v>8091</v>
      </c>
      <c r="W1422" s="95"/>
      <c r="X1422" s="95" t="s">
        <v>8687</v>
      </c>
      <c r="Y1422" s="95" t="str">
        <f>+IF(P1422="","No","Sí")</f>
        <v>No</v>
      </c>
      <c r="Z1422" s="95">
        <v>0</v>
      </c>
      <c r="AA1422" s="95" t="str">
        <f t="shared" ref="AA1422:AA1485" si="152">IF(OR(N1422="Dx",N1422="No_informado"),P1422,O1422)</f>
        <v>SAESA</v>
      </c>
    </row>
    <row r="1423" spans="1:27" x14ac:dyDescent="0.2">
      <c r="A1423" s="19">
        <f t="shared" si="148"/>
        <v>1</v>
      </c>
      <c r="B1423" s="95">
        <f t="shared" si="149"/>
        <v>1419</v>
      </c>
      <c r="C1423" s="95" t="s">
        <v>13136</v>
      </c>
      <c r="D1423" s="28" t="s">
        <v>12122</v>
      </c>
      <c r="E1423" s="95" t="s">
        <v>13137</v>
      </c>
      <c r="F1423" s="182">
        <v>1</v>
      </c>
      <c r="G1423" s="95" t="s">
        <v>738</v>
      </c>
      <c r="H1423" s="199">
        <f>VLOOKUP(G1423,BARRAS!$C$5:$E$553,2,0)</f>
        <v>2149995530132</v>
      </c>
      <c r="I1423" s="95">
        <v>0</v>
      </c>
      <c r="J1423" s="204">
        <v>0</v>
      </c>
      <c r="K1423" s="95">
        <v>0</v>
      </c>
      <c r="L1423" s="95" t="s">
        <v>8423</v>
      </c>
      <c r="M1423" s="95" t="s">
        <v>8423</v>
      </c>
      <c r="N1423" s="28" t="s">
        <v>12122</v>
      </c>
      <c r="O1423" s="28" t="s">
        <v>8091</v>
      </c>
      <c r="P1423" s="95"/>
      <c r="Q1423" s="95"/>
      <c r="R1423" s="95"/>
      <c r="S1423" s="95">
        <f t="shared" si="150"/>
        <v>0</v>
      </c>
      <c r="T1423" s="95"/>
      <c r="U1423" s="95" t="str">
        <f t="shared" si="151"/>
        <v/>
      </c>
      <c r="V1423" s="95"/>
      <c r="W1423" s="95"/>
      <c r="X1423" s="95"/>
      <c r="Y1423" s="95"/>
      <c r="Z1423" s="95"/>
      <c r="AA1423" s="95" t="str">
        <f t="shared" si="152"/>
        <v>SAESA</v>
      </c>
    </row>
    <row r="1424" spans="1:27" x14ac:dyDescent="0.2">
      <c r="A1424" s="19">
        <f t="shared" si="148"/>
        <v>1</v>
      </c>
      <c r="B1424" s="95">
        <f t="shared" si="149"/>
        <v>1420</v>
      </c>
      <c r="C1424" s="95" t="s">
        <v>8541</v>
      </c>
      <c r="D1424" s="28" t="s">
        <v>8365</v>
      </c>
      <c r="E1424" s="95" t="s">
        <v>8541</v>
      </c>
      <c r="F1424" s="182">
        <v>1</v>
      </c>
      <c r="G1424" s="95" t="s">
        <v>738</v>
      </c>
      <c r="H1424" s="199">
        <f>VLOOKUP(G1424,BARRAS!$C$5:$E$553,2,0)</f>
        <v>2149995530132</v>
      </c>
      <c r="I1424" s="95">
        <v>0</v>
      </c>
      <c r="J1424" s="204">
        <v>0</v>
      </c>
      <c r="K1424" s="95">
        <v>0</v>
      </c>
      <c r="L1424" s="95" t="s">
        <v>8423</v>
      </c>
      <c r="M1424" s="95" t="s">
        <v>8423</v>
      </c>
      <c r="N1424" s="95" t="s">
        <v>8365</v>
      </c>
      <c r="O1424" s="95" t="s">
        <v>8091</v>
      </c>
      <c r="P1424" s="95"/>
      <c r="Q1424" s="95" t="str">
        <f t="shared" ref="Q1424:Q1431" si="153">IF(L1424="R","R",IF(L1424="L","L",""))</f>
        <v/>
      </c>
      <c r="R1424" s="95" t="str">
        <f>IF(L1424="R",VLOOKUP(G1424,BARRAS!$C$5:$E$233,3,0),IF(L1424="L",VLOOKUP(G1424,BARRAS!$C$5:$E$233,3,0),""))</f>
        <v/>
      </c>
      <c r="S1424" s="95">
        <f t="shared" si="150"/>
        <v>0</v>
      </c>
      <c r="T1424" s="95"/>
      <c r="U1424" s="95" t="str">
        <f t="shared" si="151"/>
        <v/>
      </c>
      <c r="V1424" s="95" t="s">
        <v>8091</v>
      </c>
      <c r="W1424" s="95"/>
      <c r="X1424" s="95" t="s">
        <v>8687</v>
      </c>
      <c r="Y1424" s="95" t="str">
        <f t="shared" ref="Y1424:Y1431" si="154">+IF(P1424="","No","Sí")</f>
        <v>No</v>
      </c>
      <c r="Z1424" s="95">
        <v>0</v>
      </c>
      <c r="AA1424" s="95" t="str">
        <f t="shared" si="152"/>
        <v>SAESA</v>
      </c>
    </row>
    <row r="1425" spans="1:27" x14ac:dyDescent="0.2">
      <c r="A1425" s="231">
        <f t="shared" si="148"/>
        <v>1</v>
      </c>
      <c r="B1425" s="95">
        <f t="shared" si="149"/>
        <v>1421</v>
      </c>
      <c r="C1425" s="95" t="s">
        <v>14580</v>
      </c>
      <c r="D1425" s="28" t="s">
        <v>12122</v>
      </c>
      <c r="E1425" s="95" t="s">
        <v>14581</v>
      </c>
      <c r="F1425" s="182">
        <v>1</v>
      </c>
      <c r="G1425" s="95" t="s">
        <v>738</v>
      </c>
      <c r="H1425" s="199">
        <f>VLOOKUP(G1425,BARRAS!$C$5:$E$553,2,0)</f>
        <v>2149995530132</v>
      </c>
      <c r="I1425" s="95">
        <v>0</v>
      </c>
      <c r="J1425" s="204">
        <v>0</v>
      </c>
      <c r="K1425" s="95">
        <v>0</v>
      </c>
      <c r="L1425" s="95" t="s">
        <v>8423</v>
      </c>
      <c r="M1425" s="95" t="s">
        <v>8423</v>
      </c>
      <c r="N1425" s="28" t="s">
        <v>12122</v>
      </c>
      <c r="O1425" s="28" t="s">
        <v>8091</v>
      </c>
      <c r="P1425" s="95"/>
      <c r="Q1425" s="95"/>
      <c r="R1425" s="95"/>
      <c r="S1425" s="95">
        <f t="shared" si="150"/>
        <v>0</v>
      </c>
      <c r="T1425" s="95"/>
      <c r="U1425" s="95" t="str">
        <f t="shared" si="151"/>
        <v/>
      </c>
      <c r="V1425" s="95"/>
      <c r="W1425" s="95"/>
      <c r="X1425" s="95"/>
      <c r="Y1425" s="95"/>
      <c r="Z1425" s="95"/>
      <c r="AA1425" s="95" t="str">
        <f t="shared" si="152"/>
        <v>SAESA</v>
      </c>
    </row>
    <row r="1426" spans="1:27" x14ac:dyDescent="0.2">
      <c r="A1426" s="19">
        <f t="shared" si="148"/>
        <v>1</v>
      </c>
      <c r="B1426" s="95">
        <f t="shared" si="149"/>
        <v>1422</v>
      </c>
      <c r="C1426" s="95" t="s">
        <v>8155</v>
      </c>
      <c r="D1426" s="28" t="s">
        <v>8088</v>
      </c>
      <c r="E1426" s="95" t="s">
        <v>8091</v>
      </c>
      <c r="F1426" s="182">
        <v>1</v>
      </c>
      <c r="G1426" s="95" t="s">
        <v>738</v>
      </c>
      <c r="H1426" s="199">
        <f>VLOOKUP(G1426,BARRAS!$C$5:$E$553,2,0)</f>
        <v>2149995530132</v>
      </c>
      <c r="I1426" s="95">
        <v>0</v>
      </c>
      <c r="J1426" s="204">
        <v>1</v>
      </c>
      <c r="K1426" s="95">
        <v>0</v>
      </c>
      <c r="L1426" s="95" t="s">
        <v>489</v>
      </c>
      <c r="M1426" s="95" t="s">
        <v>489</v>
      </c>
      <c r="N1426" s="95" t="s">
        <v>9178</v>
      </c>
      <c r="O1426" s="95"/>
      <c r="P1426" s="95" t="s">
        <v>8091</v>
      </c>
      <c r="Q1426" s="95" t="str">
        <f t="shared" si="153"/>
        <v>R</v>
      </c>
      <c r="R1426" s="95">
        <f>IF(L1426="R",VLOOKUP(G1426,BARRAS!$C$5:$E$233,3,0),IF(L1426="L",VLOOKUP(G1426,BARRAS!$C$5:$E$233,3,0),""))</f>
        <v>0</v>
      </c>
      <c r="S1426" s="95">
        <f t="shared" si="150"/>
        <v>0</v>
      </c>
      <c r="T1426" s="95"/>
      <c r="U1426" s="95" t="str">
        <f t="shared" si="151"/>
        <v/>
      </c>
      <c r="V1426" s="95">
        <v>0</v>
      </c>
      <c r="W1426" s="95"/>
      <c r="X1426" s="95"/>
      <c r="Y1426" s="95" t="str">
        <f t="shared" si="154"/>
        <v>Sí</v>
      </c>
      <c r="Z1426" s="95">
        <v>0</v>
      </c>
      <c r="AA1426" s="95" t="str">
        <f t="shared" si="152"/>
        <v>SAESA</v>
      </c>
    </row>
    <row r="1427" spans="1:27" x14ac:dyDescent="0.2">
      <c r="A1427" s="19">
        <f t="shared" si="148"/>
        <v>1</v>
      </c>
      <c r="B1427" s="95">
        <f t="shared" si="149"/>
        <v>1423</v>
      </c>
      <c r="C1427" s="95" t="s">
        <v>8156</v>
      </c>
      <c r="D1427" s="28" t="s">
        <v>8089</v>
      </c>
      <c r="E1427" s="95" t="s">
        <v>8091</v>
      </c>
      <c r="F1427" s="182">
        <v>1</v>
      </c>
      <c r="G1427" s="95" t="s">
        <v>738</v>
      </c>
      <c r="H1427" s="199">
        <f>VLOOKUP(G1427,BARRAS!$C$5:$E$553,2,0)</f>
        <v>2149995530132</v>
      </c>
      <c r="I1427" s="95">
        <v>0</v>
      </c>
      <c r="J1427" s="204">
        <v>1</v>
      </c>
      <c r="K1427" s="95">
        <v>0</v>
      </c>
      <c r="L1427" s="95" t="s">
        <v>489</v>
      </c>
      <c r="M1427" s="95" t="s">
        <v>489</v>
      </c>
      <c r="N1427" s="95" t="s">
        <v>9178</v>
      </c>
      <c r="O1427" s="95"/>
      <c r="P1427" s="95" t="s">
        <v>8091</v>
      </c>
      <c r="Q1427" s="95" t="str">
        <f t="shared" si="153"/>
        <v>R</v>
      </c>
      <c r="R1427" s="95">
        <f>IF(L1427="R",VLOOKUP(G1427,BARRAS!$C$5:$E$233,3,0),IF(L1427="L",VLOOKUP(G1427,BARRAS!$C$5:$E$233,3,0),""))</f>
        <v>0</v>
      </c>
      <c r="S1427" s="95">
        <f t="shared" si="150"/>
        <v>0</v>
      </c>
      <c r="T1427" s="95"/>
      <c r="U1427" s="95" t="str">
        <f t="shared" si="151"/>
        <v/>
      </c>
      <c r="V1427" s="95">
        <v>0</v>
      </c>
      <c r="W1427" s="95"/>
      <c r="X1427" s="95"/>
      <c r="Y1427" s="95" t="str">
        <f t="shared" si="154"/>
        <v>Sí</v>
      </c>
      <c r="Z1427" s="95">
        <v>0</v>
      </c>
      <c r="AA1427" s="95" t="str">
        <f t="shared" si="152"/>
        <v>SAESA</v>
      </c>
    </row>
    <row r="1428" spans="1:27" x14ac:dyDescent="0.2">
      <c r="A1428" s="19">
        <f t="shared" si="148"/>
        <v>1</v>
      </c>
      <c r="B1428" s="95">
        <f t="shared" si="149"/>
        <v>1424</v>
      </c>
      <c r="C1428" s="95" t="s">
        <v>8157</v>
      </c>
      <c r="D1428" s="28" t="s">
        <v>8090</v>
      </c>
      <c r="E1428" s="95" t="s">
        <v>8091</v>
      </c>
      <c r="F1428" s="182">
        <v>1</v>
      </c>
      <c r="G1428" s="95" t="s">
        <v>738</v>
      </c>
      <c r="H1428" s="199">
        <f>VLOOKUP(G1428,BARRAS!$C$5:$E$553,2,0)</f>
        <v>2149995530132</v>
      </c>
      <c r="I1428" s="95">
        <v>0</v>
      </c>
      <c r="J1428" s="204">
        <v>1</v>
      </c>
      <c r="K1428" s="95">
        <v>0</v>
      </c>
      <c r="L1428" s="95" t="s">
        <v>489</v>
      </c>
      <c r="M1428" s="95" t="s">
        <v>489</v>
      </c>
      <c r="N1428" s="95" t="s">
        <v>9178</v>
      </c>
      <c r="O1428" s="95"/>
      <c r="P1428" s="95" t="s">
        <v>8091</v>
      </c>
      <c r="Q1428" s="95" t="str">
        <f t="shared" si="153"/>
        <v>R</v>
      </c>
      <c r="R1428" s="95">
        <f>IF(L1428="R",VLOOKUP(G1428,BARRAS!$C$5:$E$233,3,0),IF(L1428="L",VLOOKUP(G1428,BARRAS!$C$5:$E$233,3,0),""))</f>
        <v>0</v>
      </c>
      <c r="S1428" s="95">
        <f t="shared" si="150"/>
        <v>0</v>
      </c>
      <c r="T1428" s="95"/>
      <c r="U1428" s="95" t="str">
        <f t="shared" si="151"/>
        <v/>
      </c>
      <c r="V1428" s="95">
        <v>0</v>
      </c>
      <c r="W1428" s="95"/>
      <c r="X1428" s="95"/>
      <c r="Y1428" s="95" t="str">
        <f t="shared" si="154"/>
        <v>Sí</v>
      </c>
      <c r="Z1428" s="95">
        <v>0</v>
      </c>
      <c r="AA1428" s="95" t="str">
        <f t="shared" si="152"/>
        <v>SAESA</v>
      </c>
    </row>
    <row r="1429" spans="1:27" x14ac:dyDescent="0.2">
      <c r="A1429" s="19">
        <f t="shared" si="148"/>
        <v>1</v>
      </c>
      <c r="B1429" s="95">
        <f t="shared" si="149"/>
        <v>1425</v>
      </c>
      <c r="C1429" s="95" t="s">
        <v>8214</v>
      </c>
      <c r="D1429" s="28" t="s">
        <v>8211</v>
      </c>
      <c r="E1429" s="95" t="s">
        <v>8210</v>
      </c>
      <c r="F1429" s="182">
        <v>1</v>
      </c>
      <c r="G1429" s="95" t="s">
        <v>738</v>
      </c>
      <c r="H1429" s="199">
        <f>VLOOKUP(G1429,BARRAS!$C$5:$E$553,2,0)</f>
        <v>2149995530132</v>
      </c>
      <c r="I1429" s="95">
        <v>0</v>
      </c>
      <c r="J1429" s="204">
        <v>1</v>
      </c>
      <c r="K1429" s="95">
        <v>0</v>
      </c>
      <c r="L1429" s="95" t="s">
        <v>489</v>
      </c>
      <c r="M1429" s="95" t="s">
        <v>489</v>
      </c>
      <c r="N1429" s="95" t="s">
        <v>9178</v>
      </c>
      <c r="O1429" s="95"/>
      <c r="P1429" s="95" t="s">
        <v>8210</v>
      </c>
      <c r="Q1429" s="95" t="str">
        <f t="shared" si="153"/>
        <v>R</v>
      </c>
      <c r="R1429" s="95">
        <f>IF(L1429="R",VLOOKUP(G1429,BARRAS!$C$5:$E$233,3,0),IF(L1429="L",VLOOKUP(G1429,BARRAS!$C$5:$E$233,3,0),""))</f>
        <v>0</v>
      </c>
      <c r="S1429" s="95">
        <f t="shared" si="150"/>
        <v>0</v>
      </c>
      <c r="T1429" s="95"/>
      <c r="U1429" s="95" t="str">
        <f t="shared" si="151"/>
        <v/>
      </c>
      <c r="V1429" s="95">
        <v>0</v>
      </c>
      <c r="W1429" s="95"/>
      <c r="X1429" s="95"/>
      <c r="Y1429" s="95" t="str">
        <f t="shared" si="154"/>
        <v>Sí</v>
      </c>
      <c r="Z1429" s="95">
        <v>0</v>
      </c>
      <c r="AA1429" s="95" t="str">
        <f t="shared" si="152"/>
        <v>SOCOEPA</v>
      </c>
    </row>
    <row r="1430" spans="1:27" x14ac:dyDescent="0.2">
      <c r="A1430" s="19">
        <f t="shared" si="148"/>
        <v>1</v>
      </c>
      <c r="B1430" s="95">
        <f t="shared" si="149"/>
        <v>1426</v>
      </c>
      <c r="C1430" s="95" t="s">
        <v>8215</v>
      </c>
      <c r="D1430" s="28" t="s">
        <v>8212</v>
      </c>
      <c r="E1430" s="95" t="s">
        <v>8210</v>
      </c>
      <c r="F1430" s="182">
        <v>1</v>
      </c>
      <c r="G1430" s="95" t="s">
        <v>738</v>
      </c>
      <c r="H1430" s="199">
        <f>VLOOKUP(G1430,BARRAS!$C$5:$E$553,2,0)</f>
        <v>2149995530132</v>
      </c>
      <c r="I1430" s="95">
        <v>0</v>
      </c>
      <c r="J1430" s="204">
        <v>1</v>
      </c>
      <c r="K1430" s="95">
        <v>0</v>
      </c>
      <c r="L1430" s="95" t="s">
        <v>489</v>
      </c>
      <c r="M1430" s="95" t="s">
        <v>489</v>
      </c>
      <c r="N1430" s="95" t="s">
        <v>9178</v>
      </c>
      <c r="O1430" s="95"/>
      <c r="P1430" s="95" t="s">
        <v>8210</v>
      </c>
      <c r="Q1430" s="95" t="str">
        <f t="shared" si="153"/>
        <v>R</v>
      </c>
      <c r="R1430" s="95">
        <f>IF(L1430="R",VLOOKUP(G1430,BARRAS!$C$5:$E$233,3,0),IF(L1430="L",VLOOKUP(G1430,BARRAS!$C$5:$E$233,3,0),""))</f>
        <v>0</v>
      </c>
      <c r="S1430" s="95">
        <f t="shared" si="150"/>
        <v>0</v>
      </c>
      <c r="T1430" s="95"/>
      <c r="U1430" s="95" t="str">
        <f t="shared" si="151"/>
        <v/>
      </c>
      <c r="V1430" s="95">
        <v>0</v>
      </c>
      <c r="W1430" s="95"/>
      <c r="X1430" s="95"/>
      <c r="Y1430" s="95" t="str">
        <f t="shared" si="154"/>
        <v>Sí</v>
      </c>
      <c r="Z1430" s="95">
        <v>0</v>
      </c>
      <c r="AA1430" s="95" t="str">
        <f t="shared" si="152"/>
        <v>SOCOEPA</v>
      </c>
    </row>
    <row r="1431" spans="1:27" x14ac:dyDescent="0.2">
      <c r="A1431" s="19">
        <f t="shared" si="148"/>
        <v>1</v>
      </c>
      <c r="B1431" s="95">
        <f t="shared" si="149"/>
        <v>1427</v>
      </c>
      <c r="C1431" s="95" t="s">
        <v>8216</v>
      </c>
      <c r="D1431" s="28" t="s">
        <v>8213</v>
      </c>
      <c r="E1431" s="95" t="s">
        <v>8210</v>
      </c>
      <c r="F1431" s="182">
        <v>1</v>
      </c>
      <c r="G1431" s="95" t="s">
        <v>738</v>
      </c>
      <c r="H1431" s="199">
        <f>VLOOKUP(G1431,BARRAS!$C$5:$E$553,2,0)</f>
        <v>2149995530132</v>
      </c>
      <c r="I1431" s="95">
        <v>0</v>
      </c>
      <c r="J1431" s="204">
        <v>1</v>
      </c>
      <c r="K1431" s="95">
        <v>0</v>
      </c>
      <c r="L1431" s="95" t="s">
        <v>489</v>
      </c>
      <c r="M1431" s="95" t="s">
        <v>489</v>
      </c>
      <c r="N1431" s="95" t="s">
        <v>9178</v>
      </c>
      <c r="O1431" s="95"/>
      <c r="P1431" s="95" t="s">
        <v>8210</v>
      </c>
      <c r="Q1431" s="95" t="str">
        <f t="shared" si="153"/>
        <v>R</v>
      </c>
      <c r="R1431" s="95">
        <f>IF(L1431="R",VLOOKUP(G1431,BARRAS!$C$5:$E$233,3,0),IF(L1431="L",VLOOKUP(G1431,BARRAS!$C$5:$E$233,3,0),""))</f>
        <v>0</v>
      </c>
      <c r="S1431" s="95">
        <f t="shared" si="150"/>
        <v>0</v>
      </c>
      <c r="T1431" s="95"/>
      <c r="U1431" s="95" t="str">
        <f t="shared" si="151"/>
        <v/>
      </c>
      <c r="V1431" s="95">
        <v>0</v>
      </c>
      <c r="W1431" s="95"/>
      <c r="X1431" s="95"/>
      <c r="Y1431" s="95" t="str">
        <f t="shared" si="154"/>
        <v>Sí</v>
      </c>
      <c r="Z1431" s="95">
        <v>0</v>
      </c>
      <c r="AA1431" s="95" t="str">
        <f t="shared" si="152"/>
        <v>SOCOEPA</v>
      </c>
    </row>
    <row r="1432" spans="1:27" x14ac:dyDescent="0.2">
      <c r="A1432" s="19">
        <f t="shared" si="148"/>
        <v>1</v>
      </c>
      <c r="B1432" s="95">
        <f t="shared" si="149"/>
        <v>1428</v>
      </c>
      <c r="C1432" s="194" t="s">
        <v>12210</v>
      </c>
      <c r="D1432" s="213" t="s">
        <v>1304</v>
      </c>
      <c r="E1432" s="194" t="s">
        <v>1411</v>
      </c>
      <c r="F1432" s="182">
        <v>1</v>
      </c>
      <c r="G1432" s="95" t="s">
        <v>738</v>
      </c>
      <c r="H1432" s="199">
        <f>VLOOKUP(G1432,BARRAS!$C$5:$E$553,2,0)</f>
        <v>2149995530132</v>
      </c>
      <c r="I1432" s="95">
        <v>0</v>
      </c>
      <c r="J1432" s="204">
        <v>0</v>
      </c>
      <c r="K1432" s="95">
        <v>0</v>
      </c>
      <c r="L1432" s="95" t="s">
        <v>492</v>
      </c>
      <c r="M1432" s="95" t="s">
        <v>492</v>
      </c>
      <c r="N1432" s="95" t="s">
        <v>12352</v>
      </c>
      <c r="O1432" s="95"/>
      <c r="P1432" s="95"/>
      <c r="Q1432" s="95"/>
      <c r="R1432" s="95" t="str">
        <f>IF(L1432="R",VLOOKUP(G1432,BARRAS!$C$5:$E$233,3,0),IF(L1432="L",VLOOKUP(G1432,BARRAS!$C$5:$E$233,3,0),""))</f>
        <v/>
      </c>
      <c r="S1432" s="95">
        <f t="shared" si="150"/>
        <v>0</v>
      </c>
      <c r="T1432" s="95"/>
      <c r="U1432" s="95" t="str">
        <f t="shared" si="151"/>
        <v/>
      </c>
      <c r="V1432" s="95"/>
      <c r="W1432" s="95"/>
      <c r="X1432" s="95"/>
      <c r="Y1432" s="95"/>
      <c r="Z1432" s="95"/>
      <c r="AA1432" s="95">
        <f t="shared" si="152"/>
        <v>0</v>
      </c>
    </row>
    <row r="1433" spans="1:27" x14ac:dyDescent="0.2">
      <c r="A1433" s="19">
        <f t="shared" si="148"/>
        <v>1</v>
      </c>
      <c r="B1433" s="95">
        <f t="shared" si="149"/>
        <v>1429</v>
      </c>
      <c r="C1433" s="95" t="s">
        <v>9283</v>
      </c>
      <c r="D1433" s="28" t="s">
        <v>13087</v>
      </c>
      <c r="E1433" s="95" t="s">
        <v>9284</v>
      </c>
      <c r="F1433" s="182">
        <v>1</v>
      </c>
      <c r="G1433" s="95" t="s">
        <v>8282</v>
      </c>
      <c r="H1433" s="199">
        <f>VLOOKUP(G1433,BARRAS!$C$5:$E$553,2,0)</f>
        <v>2149995370133</v>
      </c>
      <c r="I1433" s="95">
        <v>0</v>
      </c>
      <c r="J1433" s="204">
        <v>0</v>
      </c>
      <c r="K1433" s="95">
        <v>0</v>
      </c>
      <c r="L1433" s="95" t="s">
        <v>8423</v>
      </c>
      <c r="M1433" s="95" t="s">
        <v>8423</v>
      </c>
      <c r="N1433" s="28" t="s">
        <v>13087</v>
      </c>
      <c r="O1433" s="95" t="s">
        <v>7950</v>
      </c>
      <c r="P1433" s="95"/>
      <c r="Q1433" s="95"/>
      <c r="R1433" s="95" t="str">
        <f>IF(L1433="R",VLOOKUP(G1433,BARRAS!$C$5:$E$233,3,0),IF(L1433="L",VLOOKUP(G1433,BARRAS!$C$5:$E$233,3,0),""))</f>
        <v/>
      </c>
      <c r="S1433" s="95">
        <f t="shared" si="150"/>
        <v>0</v>
      </c>
      <c r="T1433" s="95"/>
      <c r="U1433" s="95" t="str">
        <f t="shared" si="151"/>
        <v/>
      </c>
      <c r="V1433" s="95"/>
      <c r="W1433" s="95"/>
      <c r="X1433" s="95"/>
      <c r="Y1433" s="95" t="str">
        <f>+IF(P1433="","No","Sí")</f>
        <v>No</v>
      </c>
      <c r="Z1433" s="95">
        <v>0</v>
      </c>
      <c r="AA1433" s="95" t="str">
        <f t="shared" si="152"/>
        <v>LUZOSORNO</v>
      </c>
    </row>
    <row r="1434" spans="1:27" x14ac:dyDescent="0.2">
      <c r="A1434" s="19">
        <f t="shared" si="148"/>
        <v>1</v>
      </c>
      <c r="B1434" s="95">
        <f t="shared" si="149"/>
        <v>1430</v>
      </c>
      <c r="C1434" s="95" t="s">
        <v>9797</v>
      </c>
      <c r="D1434" s="28" t="s">
        <v>13087</v>
      </c>
      <c r="E1434" s="95" t="s">
        <v>9284</v>
      </c>
      <c r="F1434" s="182">
        <v>1</v>
      </c>
      <c r="G1434" s="95" t="s">
        <v>8282</v>
      </c>
      <c r="H1434" s="199">
        <f>VLOOKUP(G1434,BARRAS!$C$5:$E$553,2,0)</f>
        <v>2149995370133</v>
      </c>
      <c r="I1434" s="95">
        <v>0</v>
      </c>
      <c r="J1434" s="204">
        <v>0</v>
      </c>
      <c r="K1434" s="95">
        <v>0</v>
      </c>
      <c r="L1434" s="95" t="s">
        <v>8423</v>
      </c>
      <c r="M1434" s="95" t="s">
        <v>8423</v>
      </c>
      <c r="N1434" s="28" t="s">
        <v>13087</v>
      </c>
      <c r="O1434" s="95" t="s">
        <v>7950</v>
      </c>
      <c r="P1434" s="95"/>
      <c r="Q1434" s="95"/>
      <c r="R1434" s="95" t="str">
        <f>IF(L1434="R",VLOOKUP(G1434,BARRAS!$C$5:$E$233,3,0),IF(L1434="L",VLOOKUP(G1434,BARRAS!$C$5:$E$233,3,0),""))</f>
        <v/>
      </c>
      <c r="S1434" s="95">
        <f t="shared" si="150"/>
        <v>0</v>
      </c>
      <c r="T1434" s="95"/>
      <c r="U1434" s="95" t="str">
        <f t="shared" si="151"/>
        <v/>
      </c>
      <c r="V1434" s="95"/>
      <c r="W1434" s="95"/>
      <c r="X1434" s="95"/>
      <c r="Y1434" s="95" t="str">
        <f>+IF(P1434="","No","Sí")</f>
        <v>No</v>
      </c>
      <c r="Z1434" s="95">
        <v>0</v>
      </c>
      <c r="AA1434" s="95" t="str">
        <f t="shared" si="152"/>
        <v>LUZOSORNO</v>
      </c>
    </row>
    <row r="1435" spans="1:27" x14ac:dyDescent="0.2">
      <c r="A1435" s="19">
        <f t="shared" si="148"/>
        <v>1</v>
      </c>
      <c r="B1435" s="95">
        <f t="shared" si="149"/>
        <v>1431</v>
      </c>
      <c r="C1435" s="95" t="s">
        <v>10582</v>
      </c>
      <c r="D1435" s="28" t="s">
        <v>545</v>
      </c>
      <c r="E1435" s="95" t="s">
        <v>10583</v>
      </c>
      <c r="F1435" s="182">
        <v>1</v>
      </c>
      <c r="G1435" s="95" t="s">
        <v>8282</v>
      </c>
      <c r="H1435" s="199">
        <f>VLOOKUP(G1435,BARRAS!$C$5:$E$553,2,0)</f>
        <v>2149995370133</v>
      </c>
      <c r="I1435" s="95">
        <v>0</v>
      </c>
      <c r="J1435" s="204">
        <v>0</v>
      </c>
      <c r="K1435" s="95">
        <v>0</v>
      </c>
      <c r="L1435" s="95" t="s">
        <v>8423</v>
      </c>
      <c r="M1435" s="95" t="s">
        <v>8423</v>
      </c>
      <c r="N1435" s="95" t="s">
        <v>545</v>
      </c>
      <c r="O1435" s="95" t="s">
        <v>7950</v>
      </c>
      <c r="P1435" s="95"/>
      <c r="Q1435" s="95"/>
      <c r="R1435" s="95" t="str">
        <f>IF(L1435="R",VLOOKUP(G1435,BARRAS!$C$5:$E$233,3,0),IF(L1435="L",VLOOKUP(G1435,BARRAS!$C$5:$E$233,3,0),""))</f>
        <v/>
      </c>
      <c r="S1435" s="95">
        <f t="shared" si="150"/>
        <v>0</v>
      </c>
      <c r="T1435" s="95"/>
      <c r="U1435" s="95" t="str">
        <f t="shared" si="151"/>
        <v/>
      </c>
      <c r="V1435" s="95"/>
      <c r="W1435" s="95"/>
      <c r="X1435" s="95"/>
      <c r="Y1435" s="95"/>
      <c r="Z1435" s="95"/>
      <c r="AA1435" s="95" t="str">
        <f t="shared" si="152"/>
        <v>LUZOSORNO</v>
      </c>
    </row>
    <row r="1436" spans="1:27" x14ac:dyDescent="0.2">
      <c r="A1436" s="19">
        <f t="shared" si="148"/>
        <v>1</v>
      </c>
      <c r="B1436" s="95">
        <f t="shared" si="149"/>
        <v>1432</v>
      </c>
      <c r="C1436" s="95" t="s">
        <v>10438</v>
      </c>
      <c r="D1436" s="28" t="s">
        <v>545</v>
      </c>
      <c r="E1436" s="95" t="s">
        <v>10453</v>
      </c>
      <c r="F1436" s="182">
        <v>1</v>
      </c>
      <c r="G1436" s="95" t="s">
        <v>8282</v>
      </c>
      <c r="H1436" s="199">
        <f>VLOOKUP(G1436,BARRAS!$C$5:$E$553,2,0)</f>
        <v>2149995370133</v>
      </c>
      <c r="I1436" s="95">
        <v>0</v>
      </c>
      <c r="J1436" s="204">
        <v>0</v>
      </c>
      <c r="K1436" s="95">
        <v>0</v>
      </c>
      <c r="L1436" s="95" t="s">
        <v>8423</v>
      </c>
      <c r="M1436" s="95" t="s">
        <v>8423</v>
      </c>
      <c r="N1436" s="95" t="s">
        <v>545</v>
      </c>
      <c r="O1436" s="95" t="s">
        <v>7950</v>
      </c>
      <c r="P1436" s="95"/>
      <c r="Q1436" s="95"/>
      <c r="R1436" s="95" t="str">
        <f>IF(L1436="R",VLOOKUP(G1436,BARRAS!$C$5:$E$233,3,0),IF(L1436="L",VLOOKUP(G1436,BARRAS!$C$5:$E$233,3,0),""))</f>
        <v/>
      </c>
      <c r="S1436" s="95">
        <f t="shared" si="150"/>
        <v>0</v>
      </c>
      <c r="T1436" s="95"/>
      <c r="U1436" s="95" t="str">
        <f t="shared" si="151"/>
        <v/>
      </c>
      <c r="V1436" s="95"/>
      <c r="W1436" s="95"/>
      <c r="X1436" s="95"/>
      <c r="Y1436" s="95"/>
      <c r="Z1436" s="95"/>
      <c r="AA1436" s="95" t="str">
        <f t="shared" si="152"/>
        <v>LUZOSORNO</v>
      </c>
    </row>
    <row r="1437" spans="1:27" x14ac:dyDescent="0.2">
      <c r="A1437" s="19">
        <f t="shared" si="148"/>
        <v>1</v>
      </c>
      <c r="B1437" s="95">
        <f t="shared" si="149"/>
        <v>1433</v>
      </c>
      <c r="C1437" s="95" t="s">
        <v>10439</v>
      </c>
      <c r="D1437" s="28" t="s">
        <v>545</v>
      </c>
      <c r="E1437" s="95" t="s">
        <v>10453</v>
      </c>
      <c r="F1437" s="182">
        <v>1</v>
      </c>
      <c r="G1437" s="95" t="s">
        <v>8282</v>
      </c>
      <c r="H1437" s="199">
        <f>VLOOKUP(G1437,BARRAS!$C$5:$E$553,2,0)</f>
        <v>2149995370133</v>
      </c>
      <c r="I1437" s="95">
        <v>0</v>
      </c>
      <c r="J1437" s="204">
        <v>0</v>
      </c>
      <c r="K1437" s="95">
        <v>0</v>
      </c>
      <c r="L1437" s="95" t="s">
        <v>8423</v>
      </c>
      <c r="M1437" s="95" t="s">
        <v>8423</v>
      </c>
      <c r="N1437" s="95" t="s">
        <v>545</v>
      </c>
      <c r="O1437" s="95" t="s">
        <v>7950</v>
      </c>
      <c r="P1437" s="95"/>
      <c r="Q1437" s="95"/>
      <c r="R1437" s="95" t="str">
        <f>IF(L1437="R",VLOOKUP(G1437,BARRAS!$C$5:$E$233,3,0),IF(L1437="L",VLOOKUP(G1437,BARRAS!$C$5:$E$233,3,0),""))</f>
        <v/>
      </c>
      <c r="S1437" s="95">
        <f t="shared" si="150"/>
        <v>0</v>
      </c>
      <c r="T1437" s="95"/>
      <c r="U1437" s="95" t="str">
        <f t="shared" si="151"/>
        <v/>
      </c>
      <c r="V1437" s="95"/>
      <c r="W1437" s="95"/>
      <c r="X1437" s="95"/>
      <c r="Y1437" s="95"/>
      <c r="Z1437" s="95"/>
      <c r="AA1437" s="95" t="str">
        <f t="shared" si="152"/>
        <v>LUZOSORNO</v>
      </c>
    </row>
    <row r="1438" spans="1:27" x14ac:dyDescent="0.2">
      <c r="A1438" s="19">
        <f t="shared" si="148"/>
        <v>1</v>
      </c>
      <c r="B1438" s="95">
        <f t="shared" si="149"/>
        <v>1434</v>
      </c>
      <c r="C1438" s="95" t="s">
        <v>13123</v>
      </c>
      <c r="D1438" s="28" t="s">
        <v>9079</v>
      </c>
      <c r="E1438" s="95" t="s">
        <v>13175</v>
      </c>
      <c r="F1438" s="182">
        <v>1</v>
      </c>
      <c r="G1438" s="95" t="s">
        <v>8282</v>
      </c>
      <c r="H1438" s="199">
        <f>VLOOKUP(G1438,BARRAS!$C$5:$E$553,2,0)</f>
        <v>2149995370133</v>
      </c>
      <c r="I1438" s="95">
        <v>0</v>
      </c>
      <c r="J1438" s="204">
        <v>0</v>
      </c>
      <c r="K1438" s="95">
        <v>0</v>
      </c>
      <c r="L1438" s="95" t="s">
        <v>747</v>
      </c>
      <c r="M1438" s="95" t="s">
        <v>747</v>
      </c>
      <c r="N1438" s="95" t="s">
        <v>9079</v>
      </c>
      <c r="O1438" s="95" t="s">
        <v>7950</v>
      </c>
      <c r="P1438" s="95"/>
      <c r="Q1438" s="95"/>
      <c r="R1438" s="95"/>
      <c r="S1438" s="95">
        <f t="shared" si="150"/>
        <v>1</v>
      </c>
      <c r="T1438" s="95"/>
      <c r="U1438" s="95" t="str">
        <f t="shared" si="151"/>
        <v>PMGD</v>
      </c>
      <c r="V1438" s="95"/>
      <c r="W1438" s="95"/>
      <c r="X1438" s="95"/>
      <c r="Y1438" s="95"/>
      <c r="Z1438" s="95"/>
      <c r="AA1438" s="95" t="str">
        <f t="shared" si="152"/>
        <v>LUZOSORNO</v>
      </c>
    </row>
    <row r="1439" spans="1:27" x14ac:dyDescent="0.2">
      <c r="A1439" s="19">
        <f t="shared" si="148"/>
        <v>1</v>
      </c>
      <c r="B1439" s="95">
        <f t="shared" si="149"/>
        <v>1435</v>
      </c>
      <c r="C1439" s="131" t="s">
        <v>13124</v>
      </c>
      <c r="D1439" s="28" t="s">
        <v>9079</v>
      </c>
      <c r="E1439" s="95" t="s">
        <v>13176</v>
      </c>
      <c r="F1439" s="182">
        <v>1</v>
      </c>
      <c r="G1439" s="95" t="s">
        <v>8282</v>
      </c>
      <c r="H1439" s="199">
        <f>VLOOKUP(G1439,BARRAS!$C$5:$E$553,2,0)</f>
        <v>2149995370133</v>
      </c>
      <c r="I1439" s="95">
        <v>0</v>
      </c>
      <c r="J1439" s="204">
        <v>0</v>
      </c>
      <c r="K1439" s="95">
        <v>0</v>
      </c>
      <c r="L1439" s="95" t="s">
        <v>747</v>
      </c>
      <c r="M1439" s="95" t="s">
        <v>747</v>
      </c>
      <c r="N1439" s="95" t="s">
        <v>9079</v>
      </c>
      <c r="O1439" s="95" t="s">
        <v>7950</v>
      </c>
      <c r="P1439" s="95"/>
      <c r="Q1439" s="95"/>
      <c r="R1439" s="95"/>
      <c r="S1439" s="95">
        <f t="shared" si="150"/>
        <v>1</v>
      </c>
      <c r="T1439" s="95"/>
      <c r="U1439" s="95" t="str">
        <f t="shared" si="151"/>
        <v>PMGD</v>
      </c>
      <c r="V1439" s="95"/>
      <c r="W1439" s="95"/>
      <c r="X1439" s="95"/>
      <c r="Y1439" s="95"/>
      <c r="Z1439" s="95"/>
      <c r="AA1439" s="95" t="str">
        <f t="shared" si="152"/>
        <v>LUZOSORNO</v>
      </c>
    </row>
    <row r="1440" spans="1:27" x14ac:dyDescent="0.2">
      <c r="A1440" s="19">
        <f t="shared" si="148"/>
        <v>1</v>
      </c>
      <c r="B1440" s="95">
        <f t="shared" si="149"/>
        <v>1436</v>
      </c>
      <c r="C1440" s="95" t="s">
        <v>12018</v>
      </c>
      <c r="D1440" s="28" t="s">
        <v>545</v>
      </c>
      <c r="E1440" s="95" t="s">
        <v>12019</v>
      </c>
      <c r="F1440" s="182">
        <v>1</v>
      </c>
      <c r="G1440" s="95" t="s">
        <v>8282</v>
      </c>
      <c r="H1440" s="199">
        <f>VLOOKUP(G1440,BARRAS!$C$5:$E$553,2,0)</f>
        <v>2149995370133</v>
      </c>
      <c r="I1440" s="95">
        <v>0</v>
      </c>
      <c r="J1440" s="204">
        <v>0</v>
      </c>
      <c r="K1440" s="95">
        <v>0</v>
      </c>
      <c r="L1440" s="95" t="s">
        <v>747</v>
      </c>
      <c r="M1440" s="95" t="s">
        <v>747</v>
      </c>
      <c r="N1440" s="95" t="s">
        <v>545</v>
      </c>
      <c r="O1440" s="95" t="s">
        <v>7950</v>
      </c>
      <c r="P1440" s="95"/>
      <c r="Q1440" s="95"/>
      <c r="R1440" s="95" t="str">
        <f>IF(L1440="R",VLOOKUP(G1440,BARRAS!$C$5:$E$233,3,0),IF(L1440="L",VLOOKUP(G1440,BARRAS!$C$5:$E$233,3,0),""))</f>
        <v/>
      </c>
      <c r="S1440" s="95">
        <f t="shared" si="150"/>
        <v>1</v>
      </c>
      <c r="T1440" s="95"/>
      <c r="U1440" s="95" t="str">
        <f t="shared" si="151"/>
        <v>PMGD</v>
      </c>
      <c r="V1440" s="95">
        <v>0</v>
      </c>
      <c r="W1440" s="95">
        <v>1</v>
      </c>
      <c r="X1440" s="95"/>
      <c r="Y1440" s="95" t="str">
        <f>+IF(P1440="","No","Sí")</f>
        <v>No</v>
      </c>
      <c r="Z1440" s="95">
        <v>0</v>
      </c>
      <c r="AA1440" s="95" t="str">
        <f t="shared" si="152"/>
        <v>LUZOSORNO</v>
      </c>
    </row>
    <row r="1441" spans="1:27" x14ac:dyDescent="0.2">
      <c r="A1441" s="19">
        <f t="shared" si="148"/>
        <v>1</v>
      </c>
      <c r="B1441" s="95">
        <f t="shared" si="149"/>
        <v>1437</v>
      </c>
      <c r="C1441" s="95" t="s">
        <v>2090</v>
      </c>
      <c r="D1441" s="28" t="s">
        <v>545</v>
      </c>
      <c r="E1441" s="95" t="s">
        <v>8371</v>
      </c>
      <c r="F1441" s="182">
        <v>1</v>
      </c>
      <c r="G1441" s="95" t="s">
        <v>8282</v>
      </c>
      <c r="H1441" s="199">
        <f>VLOOKUP(G1441,BARRAS!$C$5:$E$553,2,0)</f>
        <v>2149995370133</v>
      </c>
      <c r="I1441" s="95">
        <v>0</v>
      </c>
      <c r="J1441" s="204">
        <v>0</v>
      </c>
      <c r="K1441" s="95">
        <v>0</v>
      </c>
      <c r="L1441" s="95" t="s">
        <v>747</v>
      </c>
      <c r="M1441" s="95" t="s">
        <v>747</v>
      </c>
      <c r="N1441" s="95" t="s">
        <v>545</v>
      </c>
      <c r="O1441" s="95" t="s">
        <v>7950</v>
      </c>
      <c r="P1441" s="95"/>
      <c r="Q1441" s="95"/>
      <c r="R1441" s="95" t="str">
        <f>IF(L1441="R",VLOOKUP(G1441,BARRAS!$C$5:$E$233,3,0),IF(L1441="L",VLOOKUP(G1441,BARRAS!$C$5:$E$233,3,0),""))</f>
        <v/>
      </c>
      <c r="S1441" s="95">
        <f t="shared" si="150"/>
        <v>1</v>
      </c>
      <c r="T1441" s="95"/>
      <c r="U1441" s="95" t="str">
        <f t="shared" si="151"/>
        <v>PMGD</v>
      </c>
      <c r="V1441" s="95">
        <v>0</v>
      </c>
      <c r="W1441" s="95">
        <v>1</v>
      </c>
      <c r="X1441" s="95"/>
      <c r="Y1441" s="95" t="str">
        <f>+IF(P1441="","No","Sí")</f>
        <v>No</v>
      </c>
      <c r="Z1441" s="95">
        <v>0</v>
      </c>
      <c r="AA1441" s="95" t="str">
        <f t="shared" si="152"/>
        <v>LUZOSORNO</v>
      </c>
    </row>
    <row r="1442" spans="1:27" x14ac:dyDescent="0.2">
      <c r="A1442" s="19">
        <f t="shared" si="148"/>
        <v>1</v>
      </c>
      <c r="B1442" s="95">
        <f t="shared" si="149"/>
        <v>1438</v>
      </c>
      <c r="C1442" s="28" t="s">
        <v>14037</v>
      </c>
      <c r="D1442" s="28" t="s">
        <v>8241</v>
      </c>
      <c r="E1442" s="28" t="s">
        <v>13366</v>
      </c>
      <c r="F1442" s="182">
        <v>1</v>
      </c>
      <c r="G1442" s="95" t="s">
        <v>8282</v>
      </c>
      <c r="H1442" s="199">
        <f>VLOOKUP(G1442,BARRAS!$C$5:$E$553,2,0)</f>
        <v>2149995370133</v>
      </c>
      <c r="I1442" s="95">
        <v>0</v>
      </c>
      <c r="J1442" s="204">
        <v>0</v>
      </c>
      <c r="K1442" s="95">
        <v>0</v>
      </c>
      <c r="L1442" s="95" t="s">
        <v>489</v>
      </c>
      <c r="M1442" s="95" t="s">
        <v>489</v>
      </c>
      <c r="N1442" s="95" t="s">
        <v>9178</v>
      </c>
      <c r="O1442" s="95"/>
      <c r="P1442" s="95" t="s">
        <v>7950</v>
      </c>
      <c r="Q1442" s="95"/>
      <c r="R1442" s="95"/>
      <c r="S1442" s="95">
        <f t="shared" si="150"/>
        <v>0</v>
      </c>
      <c r="T1442" s="95"/>
      <c r="U1442" s="95" t="str">
        <f t="shared" si="151"/>
        <v/>
      </c>
      <c r="V1442" s="95"/>
      <c r="W1442" s="95"/>
      <c r="X1442" s="95"/>
      <c r="Y1442" s="95"/>
      <c r="Z1442" s="95"/>
      <c r="AA1442" s="95" t="str">
        <f t="shared" si="152"/>
        <v>LUZOSORNO</v>
      </c>
    </row>
    <row r="1443" spans="1:27" x14ac:dyDescent="0.2">
      <c r="A1443" s="19">
        <f t="shared" si="148"/>
        <v>1</v>
      </c>
      <c r="B1443" s="95">
        <f t="shared" si="149"/>
        <v>1439</v>
      </c>
      <c r="C1443" s="95" t="s">
        <v>8271</v>
      </c>
      <c r="D1443" s="28" t="s">
        <v>7951</v>
      </c>
      <c r="E1443" s="95" t="s">
        <v>7950</v>
      </c>
      <c r="F1443" s="182">
        <v>1</v>
      </c>
      <c r="G1443" s="95" t="s">
        <v>8282</v>
      </c>
      <c r="H1443" s="199">
        <f>VLOOKUP(G1443,BARRAS!$C$5:$E$553,2,0)</f>
        <v>2149995370133</v>
      </c>
      <c r="I1443" s="95">
        <v>0</v>
      </c>
      <c r="J1443" s="204">
        <v>1</v>
      </c>
      <c r="K1443" s="95">
        <v>0</v>
      </c>
      <c r="L1443" s="95" t="s">
        <v>489</v>
      </c>
      <c r="M1443" s="95" t="s">
        <v>489</v>
      </c>
      <c r="N1443" s="95" t="s">
        <v>9178</v>
      </c>
      <c r="O1443" s="95"/>
      <c r="P1443" s="95" t="s">
        <v>7950</v>
      </c>
      <c r="Q1443" s="95" t="str">
        <f>IF(L1443="R","R",IF(L1443="L","L",""))</f>
        <v>R</v>
      </c>
      <c r="R1443" s="95">
        <f>IF(L1443="R",VLOOKUP(G1443,BARRAS!$C$5:$E$233,3,0),IF(L1443="L",VLOOKUP(G1443,BARRAS!$C$5:$E$233,3,0),""))</f>
        <v>0</v>
      </c>
      <c r="S1443" s="95">
        <f t="shared" si="150"/>
        <v>0</v>
      </c>
      <c r="T1443" s="95"/>
      <c r="U1443" s="95" t="str">
        <f t="shared" si="151"/>
        <v/>
      </c>
      <c r="V1443" s="95">
        <v>0</v>
      </c>
      <c r="W1443" s="95"/>
      <c r="X1443" s="95"/>
      <c r="Y1443" s="95" t="str">
        <f>+IF(P1443="","No","Sí")</f>
        <v>Sí</v>
      </c>
      <c r="Z1443" s="95">
        <v>0</v>
      </c>
      <c r="AA1443" s="95" t="str">
        <f t="shared" si="152"/>
        <v>LUZOSORNO</v>
      </c>
    </row>
    <row r="1444" spans="1:27" x14ac:dyDescent="0.2">
      <c r="A1444" s="19">
        <f t="shared" si="148"/>
        <v>1</v>
      </c>
      <c r="B1444" s="95">
        <f t="shared" si="149"/>
        <v>1440</v>
      </c>
      <c r="C1444" s="95" t="s">
        <v>8272</v>
      </c>
      <c r="D1444" s="28" t="s">
        <v>7952</v>
      </c>
      <c r="E1444" s="95" t="s">
        <v>7950</v>
      </c>
      <c r="F1444" s="182">
        <v>1</v>
      </c>
      <c r="G1444" s="95" t="s">
        <v>8282</v>
      </c>
      <c r="H1444" s="199">
        <f>VLOOKUP(G1444,BARRAS!$C$5:$E$553,2,0)</f>
        <v>2149995370133</v>
      </c>
      <c r="I1444" s="95">
        <v>0</v>
      </c>
      <c r="J1444" s="204">
        <v>1</v>
      </c>
      <c r="K1444" s="95">
        <v>0</v>
      </c>
      <c r="L1444" s="95" t="s">
        <v>489</v>
      </c>
      <c r="M1444" s="95" t="s">
        <v>489</v>
      </c>
      <c r="N1444" s="95" t="s">
        <v>9178</v>
      </c>
      <c r="O1444" s="95"/>
      <c r="P1444" s="95" t="s">
        <v>7950</v>
      </c>
      <c r="Q1444" s="95" t="str">
        <f>IF(L1444="R","R",IF(L1444="L","L",""))</f>
        <v>R</v>
      </c>
      <c r="R1444" s="95">
        <f>IF(L1444="R",VLOOKUP(G1444,BARRAS!$C$5:$E$233,3,0),IF(L1444="L",VLOOKUP(G1444,BARRAS!$C$5:$E$233,3,0),""))</f>
        <v>0</v>
      </c>
      <c r="S1444" s="95">
        <f t="shared" si="150"/>
        <v>0</v>
      </c>
      <c r="T1444" s="95"/>
      <c r="U1444" s="95" t="str">
        <f t="shared" si="151"/>
        <v/>
      </c>
      <c r="V1444" s="95">
        <v>0</v>
      </c>
      <c r="W1444" s="95"/>
      <c r="X1444" s="95"/>
      <c r="Y1444" s="95" t="str">
        <f>+IF(P1444="","No","Sí")</f>
        <v>Sí</v>
      </c>
      <c r="Z1444" s="95">
        <v>0</v>
      </c>
      <c r="AA1444" s="95" t="str">
        <f t="shared" si="152"/>
        <v>LUZOSORNO</v>
      </c>
    </row>
    <row r="1445" spans="1:27" x14ac:dyDescent="0.2">
      <c r="A1445" s="19">
        <f t="shared" si="148"/>
        <v>1</v>
      </c>
      <c r="B1445" s="95">
        <f t="shared" si="149"/>
        <v>1441</v>
      </c>
      <c r="C1445" t="s">
        <v>8273</v>
      </c>
      <c r="D1445" s="28" t="s">
        <v>7953</v>
      </c>
      <c r="E1445" s="95" t="s">
        <v>7950</v>
      </c>
      <c r="F1445" s="182">
        <v>1</v>
      </c>
      <c r="G1445" s="95" t="s">
        <v>8282</v>
      </c>
      <c r="H1445" s="199">
        <f>VLOOKUP(G1445,BARRAS!$C$5:$E$553,2,0)</f>
        <v>2149995370133</v>
      </c>
      <c r="I1445" s="95">
        <v>0</v>
      </c>
      <c r="J1445" s="204">
        <v>1</v>
      </c>
      <c r="K1445" s="95">
        <v>0</v>
      </c>
      <c r="L1445" s="95" t="s">
        <v>489</v>
      </c>
      <c r="M1445" s="95" t="s">
        <v>489</v>
      </c>
      <c r="N1445" s="95" t="s">
        <v>9178</v>
      </c>
      <c r="O1445" s="95"/>
      <c r="P1445" s="95" t="s">
        <v>7950</v>
      </c>
      <c r="Q1445" s="95" t="str">
        <f>IF(L1445="R","R",IF(L1445="L","L",""))</f>
        <v>R</v>
      </c>
      <c r="R1445" s="95">
        <f>IF(L1445="R",VLOOKUP(G1445,BARRAS!$C$5:$E$233,3,0),IF(L1445="L",VLOOKUP(G1445,BARRAS!$C$5:$E$233,3,0),""))</f>
        <v>0</v>
      </c>
      <c r="S1445" s="95">
        <f t="shared" si="150"/>
        <v>0</v>
      </c>
      <c r="T1445" s="95"/>
      <c r="U1445" s="95" t="str">
        <f t="shared" si="151"/>
        <v/>
      </c>
      <c r="V1445" s="95">
        <v>0</v>
      </c>
      <c r="W1445" s="95"/>
      <c r="X1445" s="95"/>
      <c r="Y1445" s="95" t="str">
        <f>+IF(P1445="","No","Sí")</f>
        <v>Sí</v>
      </c>
      <c r="Z1445" s="95">
        <v>0</v>
      </c>
      <c r="AA1445" s="95" t="str">
        <f t="shared" si="152"/>
        <v>LUZOSORNO</v>
      </c>
    </row>
    <row r="1446" spans="1:27" x14ac:dyDescent="0.2">
      <c r="A1446" s="19">
        <f t="shared" si="148"/>
        <v>1</v>
      </c>
      <c r="B1446" s="95">
        <f t="shared" si="149"/>
        <v>1442</v>
      </c>
      <c r="C1446" s="194" t="s">
        <v>11878</v>
      </c>
      <c r="D1446" s="213" t="s">
        <v>1304</v>
      </c>
      <c r="E1446" s="194" t="s">
        <v>11977</v>
      </c>
      <c r="F1446" s="182">
        <v>1</v>
      </c>
      <c r="G1446" s="95" t="s">
        <v>8282</v>
      </c>
      <c r="H1446" s="199">
        <f>VLOOKUP(G1446,BARRAS!$C$5:$E$553,2,0)</f>
        <v>2149995370133</v>
      </c>
      <c r="I1446" s="95">
        <v>0</v>
      </c>
      <c r="J1446" s="204">
        <v>0</v>
      </c>
      <c r="K1446" s="95">
        <v>0</v>
      </c>
      <c r="L1446" s="95" t="s">
        <v>492</v>
      </c>
      <c r="M1446" s="95" t="s">
        <v>492</v>
      </c>
      <c r="N1446" s="95" t="s">
        <v>12352</v>
      </c>
      <c r="O1446" s="95"/>
      <c r="P1446" s="95"/>
      <c r="Q1446" s="95"/>
      <c r="R1446" s="95" t="str">
        <f>IF(L1446="R",VLOOKUP(G1446,BARRAS!$C$5:$E$233,3,0),IF(L1446="L",VLOOKUP(G1446,BARRAS!$C$5:$E$233,3,0),""))</f>
        <v/>
      </c>
      <c r="S1446" s="95">
        <f t="shared" si="150"/>
        <v>0</v>
      </c>
      <c r="T1446" s="95"/>
      <c r="U1446" s="95" t="str">
        <f t="shared" si="151"/>
        <v/>
      </c>
      <c r="V1446" s="95"/>
      <c r="W1446" s="95"/>
      <c r="X1446" s="95"/>
      <c r="Y1446" s="95"/>
      <c r="Z1446" s="95"/>
      <c r="AA1446" s="95">
        <f t="shared" si="152"/>
        <v>0</v>
      </c>
    </row>
    <row r="1447" spans="1:27" x14ac:dyDescent="0.2">
      <c r="A1447" s="19">
        <f t="shared" si="148"/>
        <v>1</v>
      </c>
      <c r="B1447" s="95">
        <f t="shared" si="149"/>
        <v>1443</v>
      </c>
      <c r="C1447" s="95" t="s">
        <v>8539</v>
      </c>
      <c r="D1447" s="28" t="s">
        <v>8365</v>
      </c>
      <c r="E1447" s="95" t="s">
        <v>8539</v>
      </c>
      <c r="F1447" s="182">
        <v>1</v>
      </c>
      <c r="G1447" s="95" t="s">
        <v>740</v>
      </c>
      <c r="H1447" s="199">
        <f>VLOOKUP(G1447,BARRAS!$C$5:$E$553,2,0)</f>
        <v>2149995330132</v>
      </c>
      <c r="I1447" s="95">
        <v>0</v>
      </c>
      <c r="J1447" s="204">
        <v>0</v>
      </c>
      <c r="K1447" s="95">
        <v>0</v>
      </c>
      <c r="L1447" s="95" t="s">
        <v>748</v>
      </c>
      <c r="M1447" s="95" t="s">
        <v>748</v>
      </c>
      <c r="N1447" s="28" t="s">
        <v>8365</v>
      </c>
      <c r="O1447" s="95"/>
      <c r="P1447" s="95"/>
      <c r="Q1447" s="95" t="s">
        <v>748</v>
      </c>
      <c r="R1447" s="95">
        <f>IF(L1447="R",VLOOKUP(G1447,BARRAS!$C$5:$E$233,3,0),IF(L1447="L",VLOOKUP(G1447,BARRAS!$C$5:$E$233,3,0),""))</f>
        <v>0</v>
      </c>
      <c r="S1447" s="95">
        <f t="shared" si="150"/>
        <v>0</v>
      </c>
      <c r="T1447" s="95"/>
      <c r="U1447" s="95" t="str">
        <f t="shared" si="151"/>
        <v/>
      </c>
      <c r="V1447" s="95">
        <v>0</v>
      </c>
      <c r="W1447" s="95"/>
      <c r="X1447" s="95" t="s">
        <v>8539</v>
      </c>
      <c r="Y1447" s="95" t="str">
        <f>+IF(P1447="","No","Sí")</f>
        <v>No</v>
      </c>
      <c r="Z1447" s="95">
        <v>0</v>
      </c>
      <c r="AA1447" s="95">
        <f t="shared" si="152"/>
        <v>0</v>
      </c>
    </row>
    <row r="1448" spans="1:27" x14ac:dyDescent="0.2">
      <c r="A1448" s="19">
        <f t="shared" si="148"/>
        <v>1</v>
      </c>
      <c r="B1448" s="95">
        <f t="shared" si="149"/>
        <v>1444</v>
      </c>
      <c r="C1448" s="95" t="s">
        <v>9209</v>
      </c>
      <c r="D1448" s="28" t="s">
        <v>543</v>
      </c>
      <c r="E1448" s="95" t="s">
        <v>9210</v>
      </c>
      <c r="F1448" s="182">
        <v>1</v>
      </c>
      <c r="G1448" s="95" t="s">
        <v>740</v>
      </c>
      <c r="H1448" s="199">
        <f>VLOOKUP(G1448,BARRAS!$C$5:$E$553,2,0)</f>
        <v>2149995330132</v>
      </c>
      <c r="I1448" s="95">
        <v>0</v>
      </c>
      <c r="J1448" s="204">
        <v>0</v>
      </c>
      <c r="K1448" s="95">
        <v>0</v>
      </c>
      <c r="L1448" s="95" t="s">
        <v>8423</v>
      </c>
      <c r="M1448" s="95" t="s">
        <v>8423</v>
      </c>
      <c r="N1448" s="95" t="s">
        <v>543</v>
      </c>
      <c r="O1448" s="95" t="s">
        <v>9177</v>
      </c>
      <c r="P1448" s="95"/>
      <c r="Q1448" s="95"/>
      <c r="R1448" s="95" t="str">
        <f>IF(L1448="R",VLOOKUP(G1448,BARRAS!$C$5:$E$233,3,0),IF(L1448="L",VLOOKUP(G1448,BARRAS!$C$5:$E$233,3,0),""))</f>
        <v/>
      </c>
      <c r="S1448" s="95">
        <f t="shared" si="150"/>
        <v>0</v>
      </c>
      <c r="T1448" s="95"/>
      <c r="U1448" s="95" t="str">
        <f t="shared" si="151"/>
        <v/>
      </c>
      <c r="V1448" s="95"/>
      <c r="W1448" s="95"/>
      <c r="X1448" s="95"/>
      <c r="Y1448" s="95" t="str">
        <f>+IF(P1448="","No","Sí")</f>
        <v>No</v>
      </c>
      <c r="Z1448" s="95">
        <v>0</v>
      </c>
      <c r="AA1448" s="95" t="str">
        <f t="shared" si="152"/>
        <v>COOPREL</v>
      </c>
    </row>
    <row r="1449" spans="1:27" x14ac:dyDescent="0.2">
      <c r="A1449" s="19">
        <f t="shared" si="148"/>
        <v>1</v>
      </c>
      <c r="B1449" s="95">
        <f t="shared" si="149"/>
        <v>1445</v>
      </c>
      <c r="C1449" s="95" t="s">
        <v>9660</v>
      </c>
      <c r="D1449" s="28" t="s">
        <v>8365</v>
      </c>
      <c r="E1449" s="95" t="s">
        <v>9662</v>
      </c>
      <c r="F1449" s="182">
        <v>1</v>
      </c>
      <c r="G1449" s="95" t="s">
        <v>740</v>
      </c>
      <c r="H1449" s="199">
        <f>VLOOKUP(G1449,BARRAS!$C$5:$E$553,2,0)</f>
        <v>2149995330132</v>
      </c>
      <c r="I1449" s="95">
        <v>0</v>
      </c>
      <c r="J1449" s="204">
        <v>0</v>
      </c>
      <c r="K1449" s="95">
        <v>0</v>
      </c>
      <c r="L1449" s="95" t="s">
        <v>8423</v>
      </c>
      <c r="M1449" s="95" t="s">
        <v>8423</v>
      </c>
      <c r="N1449" s="95" t="s">
        <v>8365</v>
      </c>
      <c r="O1449" s="95" t="s">
        <v>8091</v>
      </c>
      <c r="P1449" s="95"/>
      <c r="Q1449" s="95"/>
      <c r="R1449" s="95" t="str">
        <f>IF(L1449="R",VLOOKUP(G1449,BARRAS!$C$5:$E$233,3,0),IF(L1449="L",VLOOKUP(G1449,BARRAS!$C$5:$E$233,3,0),""))</f>
        <v/>
      </c>
      <c r="S1449" s="95">
        <f t="shared" si="150"/>
        <v>0</v>
      </c>
      <c r="T1449" s="95"/>
      <c r="U1449" s="95" t="str">
        <f t="shared" si="151"/>
        <v/>
      </c>
      <c r="V1449" s="95"/>
      <c r="W1449" s="95"/>
      <c r="X1449" s="95"/>
      <c r="Y1449" s="95"/>
      <c r="Z1449" s="95">
        <v>0</v>
      </c>
      <c r="AA1449" s="95" t="str">
        <f t="shared" si="152"/>
        <v>SAESA</v>
      </c>
    </row>
    <row r="1450" spans="1:27" x14ac:dyDescent="0.2">
      <c r="A1450" s="19">
        <f t="shared" si="148"/>
        <v>1</v>
      </c>
      <c r="B1450" s="95">
        <f t="shared" si="149"/>
        <v>1446</v>
      </c>
      <c r="C1450" s="95" t="s">
        <v>14435</v>
      </c>
      <c r="D1450" s="28" t="s">
        <v>13087</v>
      </c>
      <c r="E1450" s="95" t="s">
        <v>9136</v>
      </c>
      <c r="F1450" s="182">
        <v>1</v>
      </c>
      <c r="G1450" s="95" t="s">
        <v>740</v>
      </c>
      <c r="H1450" s="199">
        <f>VLOOKUP(G1450,BARRAS!$C$5:$E$553,2,0)</f>
        <v>2149995330132</v>
      </c>
      <c r="I1450" s="95">
        <v>0</v>
      </c>
      <c r="J1450" s="204">
        <v>0</v>
      </c>
      <c r="K1450" s="95">
        <v>0</v>
      </c>
      <c r="L1450" s="95" t="s">
        <v>8423</v>
      </c>
      <c r="M1450" s="95" t="s">
        <v>8423</v>
      </c>
      <c r="N1450" s="95" t="s">
        <v>13087</v>
      </c>
      <c r="O1450" s="95" t="s">
        <v>8091</v>
      </c>
      <c r="P1450" s="95"/>
      <c r="Q1450" s="95"/>
      <c r="R1450" s="95" t="str">
        <f>IF(L1450="R",VLOOKUP(G1450,BARRAS!$C$5:$E$233,3,0),IF(L1450="L",VLOOKUP(G1450,BARRAS!$C$5:$E$233,3,0),""))</f>
        <v/>
      </c>
      <c r="S1450" s="95">
        <f t="shared" si="150"/>
        <v>0</v>
      </c>
      <c r="T1450" s="95"/>
      <c r="U1450" s="95" t="str">
        <f t="shared" si="151"/>
        <v/>
      </c>
      <c r="V1450" s="95"/>
      <c r="W1450" s="95"/>
      <c r="X1450" s="95"/>
      <c r="Y1450" s="95" t="str">
        <f>+IF(P1450="","No","Sí")</f>
        <v>No</v>
      </c>
      <c r="Z1450" s="95">
        <v>0</v>
      </c>
      <c r="AA1450" s="95" t="str">
        <f t="shared" si="152"/>
        <v>SAESA</v>
      </c>
    </row>
    <row r="1451" spans="1:27" x14ac:dyDescent="0.2">
      <c r="A1451" s="19">
        <f t="shared" si="148"/>
        <v>1</v>
      </c>
      <c r="B1451" s="95">
        <f t="shared" si="149"/>
        <v>1447</v>
      </c>
      <c r="C1451" s="95" t="s">
        <v>9057</v>
      </c>
      <c r="D1451" s="28" t="s">
        <v>14110</v>
      </c>
      <c r="E1451" s="95" t="s">
        <v>9057</v>
      </c>
      <c r="F1451" s="182">
        <v>1</v>
      </c>
      <c r="G1451" s="95" t="s">
        <v>740</v>
      </c>
      <c r="H1451" s="199">
        <f>VLOOKUP(G1451,BARRAS!$C$5:$E$553,2,0)</f>
        <v>2149995330132</v>
      </c>
      <c r="I1451" s="95">
        <v>0</v>
      </c>
      <c r="J1451" s="204">
        <v>0</v>
      </c>
      <c r="K1451" s="95">
        <v>0</v>
      </c>
      <c r="L1451" s="95" t="s">
        <v>8423</v>
      </c>
      <c r="M1451" s="95" t="s">
        <v>8423</v>
      </c>
      <c r="N1451" s="95" t="s">
        <v>14110</v>
      </c>
      <c r="O1451" s="95" t="s">
        <v>9177</v>
      </c>
      <c r="P1451" s="95"/>
      <c r="Q1451" s="95"/>
      <c r="R1451" s="95" t="str">
        <f>IF(L1451="R",VLOOKUP(G1451,BARRAS!$C$5:$E$233,3,0),IF(L1451="L",VLOOKUP(G1451,BARRAS!$C$5:$E$233,3,0),""))</f>
        <v/>
      </c>
      <c r="S1451" s="95">
        <f t="shared" si="150"/>
        <v>0</v>
      </c>
      <c r="T1451" s="95"/>
      <c r="U1451" s="95" t="str">
        <f t="shared" si="151"/>
        <v/>
      </c>
      <c r="V1451" s="95"/>
      <c r="W1451" s="95"/>
      <c r="X1451" s="95"/>
      <c r="Y1451" s="95" t="str">
        <f>+IF(P1451="","No","Sí")</f>
        <v>No</v>
      </c>
      <c r="Z1451" s="95">
        <v>0</v>
      </c>
      <c r="AA1451" s="95" t="str">
        <f t="shared" si="152"/>
        <v>COOPREL</v>
      </c>
    </row>
    <row r="1452" spans="1:27" x14ac:dyDescent="0.2">
      <c r="A1452" s="19">
        <f t="shared" si="148"/>
        <v>1</v>
      </c>
      <c r="B1452" s="95">
        <f t="shared" si="149"/>
        <v>1448</v>
      </c>
      <c r="C1452" s="95" t="s">
        <v>9803</v>
      </c>
      <c r="D1452" s="28" t="s">
        <v>8365</v>
      </c>
      <c r="E1452" s="95" t="s">
        <v>8965</v>
      </c>
      <c r="F1452" s="182">
        <v>1</v>
      </c>
      <c r="G1452" s="95" t="s">
        <v>740</v>
      </c>
      <c r="H1452" s="199">
        <f>VLOOKUP(G1452,BARRAS!$C$5:$E$553,2,0)</f>
        <v>2149995330132</v>
      </c>
      <c r="I1452" s="95">
        <v>0</v>
      </c>
      <c r="J1452" s="204">
        <v>0</v>
      </c>
      <c r="K1452" s="95">
        <v>0</v>
      </c>
      <c r="L1452" s="95" t="s">
        <v>8423</v>
      </c>
      <c r="M1452" s="95" t="s">
        <v>8423</v>
      </c>
      <c r="N1452" s="95" t="s">
        <v>8365</v>
      </c>
      <c r="O1452" s="95" t="s">
        <v>8091</v>
      </c>
      <c r="P1452" s="95"/>
      <c r="Q1452" s="95"/>
      <c r="R1452" s="95" t="str">
        <f>IF(L1452="R",VLOOKUP(G1452,BARRAS!$C$5:$E$233,3,0),IF(L1452="L",VLOOKUP(G1452,BARRAS!$C$5:$E$233,3,0),""))</f>
        <v/>
      </c>
      <c r="S1452" s="95">
        <f t="shared" si="150"/>
        <v>0</v>
      </c>
      <c r="T1452" s="95"/>
      <c r="U1452" s="95" t="str">
        <f t="shared" si="151"/>
        <v/>
      </c>
      <c r="V1452" s="95"/>
      <c r="W1452" s="95"/>
      <c r="X1452" s="95"/>
      <c r="Y1452" s="95"/>
      <c r="Z1452" s="95">
        <v>0</v>
      </c>
      <c r="AA1452" s="95" t="str">
        <f t="shared" si="152"/>
        <v>SAESA</v>
      </c>
    </row>
    <row r="1453" spans="1:27" x14ac:dyDescent="0.2">
      <c r="A1453" s="19">
        <f t="shared" si="148"/>
        <v>1</v>
      </c>
      <c r="B1453" s="95">
        <f t="shared" si="149"/>
        <v>1449</v>
      </c>
      <c r="C1453" s="95" t="s">
        <v>8935</v>
      </c>
      <c r="D1453" s="28" t="s">
        <v>8365</v>
      </c>
      <c r="E1453" s="95" t="s">
        <v>8954</v>
      </c>
      <c r="F1453" s="182">
        <v>1</v>
      </c>
      <c r="G1453" s="95" t="s">
        <v>740</v>
      </c>
      <c r="H1453" s="199">
        <f>VLOOKUP(G1453,BARRAS!$C$5:$E$553,2,0)</f>
        <v>2149995330132</v>
      </c>
      <c r="I1453" s="95">
        <v>0</v>
      </c>
      <c r="J1453" s="204">
        <v>0</v>
      </c>
      <c r="K1453" s="95">
        <v>0</v>
      </c>
      <c r="L1453" s="95" t="s">
        <v>8423</v>
      </c>
      <c r="M1453" s="95" t="s">
        <v>8423</v>
      </c>
      <c r="N1453" s="95" t="s">
        <v>8365</v>
      </c>
      <c r="O1453" s="95" t="s">
        <v>8091</v>
      </c>
      <c r="P1453" s="95"/>
      <c r="Q1453" s="95"/>
      <c r="R1453" s="95" t="str">
        <f>IF(L1453="R",VLOOKUP(G1453,BARRAS!$C$5:$E$233,3,0),IF(L1453="L",VLOOKUP(G1453,BARRAS!$C$5:$E$233,3,0),""))</f>
        <v/>
      </c>
      <c r="S1453" s="95">
        <f t="shared" si="150"/>
        <v>0</v>
      </c>
      <c r="T1453" s="95"/>
      <c r="U1453" s="95" t="str">
        <f t="shared" si="151"/>
        <v/>
      </c>
      <c r="V1453" s="95" t="s">
        <v>8091</v>
      </c>
      <c r="W1453" s="95"/>
      <c r="X1453" s="95"/>
      <c r="Y1453" s="95" t="str">
        <f>+IF(P1453="","No","Sí")</f>
        <v>No</v>
      </c>
      <c r="Z1453" s="95">
        <v>0</v>
      </c>
      <c r="AA1453" s="95" t="str">
        <f t="shared" si="152"/>
        <v>SAESA</v>
      </c>
    </row>
    <row r="1454" spans="1:27" x14ac:dyDescent="0.2">
      <c r="A1454" s="19">
        <f t="shared" si="148"/>
        <v>1</v>
      </c>
      <c r="B1454" s="95">
        <f t="shared" si="149"/>
        <v>1450</v>
      </c>
      <c r="C1454" s="95" t="s">
        <v>10584</v>
      </c>
      <c r="D1454" s="28" t="s">
        <v>545</v>
      </c>
      <c r="E1454" s="95" t="s">
        <v>10585</v>
      </c>
      <c r="F1454" s="182">
        <v>1</v>
      </c>
      <c r="G1454" s="95" t="s">
        <v>740</v>
      </c>
      <c r="H1454" s="199">
        <f>VLOOKUP(G1454,BARRAS!$C$5:$E$553,2,0)</f>
        <v>2149995330132</v>
      </c>
      <c r="I1454" s="95">
        <v>0</v>
      </c>
      <c r="J1454" s="204">
        <v>0</v>
      </c>
      <c r="K1454" s="95">
        <v>0</v>
      </c>
      <c r="L1454" s="95" t="s">
        <v>8423</v>
      </c>
      <c r="M1454" s="95" t="s">
        <v>8423</v>
      </c>
      <c r="N1454" s="95" t="s">
        <v>545</v>
      </c>
      <c r="O1454" s="95" t="s">
        <v>7950</v>
      </c>
      <c r="P1454" s="95"/>
      <c r="Q1454" s="95"/>
      <c r="R1454" s="95" t="str">
        <f>IF(L1454="R",VLOOKUP(G1454,BARRAS!$C$5:$E$233,3,0),IF(L1454="L",VLOOKUP(G1454,BARRAS!$C$5:$E$233,3,0),""))</f>
        <v/>
      </c>
      <c r="S1454" s="95">
        <f t="shared" si="150"/>
        <v>0</v>
      </c>
      <c r="T1454" s="95"/>
      <c r="U1454" s="95" t="str">
        <f t="shared" si="151"/>
        <v/>
      </c>
      <c r="V1454" s="95"/>
      <c r="W1454" s="95"/>
      <c r="X1454" s="95"/>
      <c r="Y1454" s="95"/>
      <c r="Z1454" s="95"/>
      <c r="AA1454" s="95" t="str">
        <f t="shared" si="152"/>
        <v>LUZOSORNO</v>
      </c>
    </row>
    <row r="1455" spans="1:27" x14ac:dyDescent="0.2">
      <c r="A1455" s="19">
        <f t="shared" si="148"/>
        <v>1</v>
      </c>
      <c r="B1455" s="95">
        <f t="shared" si="149"/>
        <v>1451</v>
      </c>
      <c r="C1455" s="95" t="s">
        <v>9606</v>
      </c>
      <c r="D1455" s="28" t="s">
        <v>545</v>
      </c>
      <c r="E1455" s="95" t="s">
        <v>10585</v>
      </c>
      <c r="F1455" s="182">
        <v>1</v>
      </c>
      <c r="G1455" s="95" t="s">
        <v>740</v>
      </c>
      <c r="H1455" s="199">
        <f>VLOOKUP(G1455,BARRAS!$C$5:$E$553,2,0)</f>
        <v>2149995330132</v>
      </c>
      <c r="I1455" s="95">
        <v>0</v>
      </c>
      <c r="J1455" s="204">
        <v>0</v>
      </c>
      <c r="K1455" s="95">
        <v>0</v>
      </c>
      <c r="L1455" s="95" t="s">
        <v>8423</v>
      </c>
      <c r="M1455" s="95" t="s">
        <v>8423</v>
      </c>
      <c r="N1455" s="95" t="s">
        <v>545</v>
      </c>
      <c r="O1455" s="95" t="s">
        <v>7950</v>
      </c>
      <c r="P1455" s="95"/>
      <c r="Q1455" s="95"/>
      <c r="R1455" s="95" t="str">
        <f>IF(L1455="R",VLOOKUP(G1455,BARRAS!$C$5:$E$233,3,0),IF(L1455="L",VLOOKUP(G1455,BARRAS!$C$5:$E$233,3,0),""))</f>
        <v/>
      </c>
      <c r="S1455" s="95">
        <f t="shared" si="150"/>
        <v>0</v>
      </c>
      <c r="T1455" s="95"/>
      <c r="U1455" s="95" t="str">
        <f t="shared" si="151"/>
        <v/>
      </c>
      <c r="V1455" s="95"/>
      <c r="W1455" s="95"/>
      <c r="X1455" s="95"/>
      <c r="Y1455" s="95"/>
      <c r="Z1455" s="95">
        <v>0</v>
      </c>
      <c r="AA1455" s="95" t="str">
        <f t="shared" si="152"/>
        <v>LUZOSORNO</v>
      </c>
    </row>
    <row r="1456" spans="1:27" x14ac:dyDescent="0.2">
      <c r="A1456" s="19">
        <f t="shared" si="148"/>
        <v>1</v>
      </c>
      <c r="B1456" s="95">
        <f t="shared" si="149"/>
        <v>1452</v>
      </c>
      <c r="C1456" s="95" t="s">
        <v>13129</v>
      </c>
      <c r="D1456" s="28" t="s">
        <v>545</v>
      </c>
      <c r="E1456" s="95" t="s">
        <v>13130</v>
      </c>
      <c r="F1456" s="182">
        <v>1</v>
      </c>
      <c r="G1456" s="95" t="s">
        <v>740</v>
      </c>
      <c r="H1456" s="199">
        <f>VLOOKUP(G1456,BARRAS!$C$5:$E$553,2,0)</f>
        <v>2149995330132</v>
      </c>
      <c r="I1456" s="95">
        <v>0</v>
      </c>
      <c r="J1456" s="204">
        <v>0</v>
      </c>
      <c r="K1456" s="95">
        <v>0</v>
      </c>
      <c r="L1456" s="95" t="s">
        <v>8423</v>
      </c>
      <c r="M1456" s="95" t="s">
        <v>8423</v>
      </c>
      <c r="N1456" s="95" t="s">
        <v>545</v>
      </c>
      <c r="O1456" s="95" t="s">
        <v>8091</v>
      </c>
      <c r="P1456" s="95"/>
      <c r="Q1456" s="95"/>
      <c r="R1456" s="95"/>
      <c r="S1456" s="95">
        <f t="shared" si="150"/>
        <v>0</v>
      </c>
      <c r="T1456" s="95"/>
      <c r="U1456" s="95" t="str">
        <f t="shared" si="151"/>
        <v/>
      </c>
      <c r="V1456" s="95"/>
      <c r="W1456" s="95"/>
      <c r="X1456" s="95"/>
      <c r="Y1456" s="95"/>
      <c r="Z1456" s="95"/>
      <c r="AA1456" s="95" t="str">
        <f t="shared" si="152"/>
        <v>SAESA</v>
      </c>
    </row>
    <row r="1457" spans="1:27" x14ac:dyDescent="0.2">
      <c r="A1457" s="19">
        <f t="shared" si="148"/>
        <v>1</v>
      </c>
      <c r="B1457" s="95">
        <f t="shared" si="149"/>
        <v>1453</v>
      </c>
      <c r="C1457" s="95" t="s">
        <v>10586</v>
      </c>
      <c r="D1457" s="28" t="s">
        <v>545</v>
      </c>
      <c r="E1457" s="95" t="s">
        <v>10587</v>
      </c>
      <c r="F1457" s="182">
        <v>1</v>
      </c>
      <c r="G1457" s="95" t="s">
        <v>740</v>
      </c>
      <c r="H1457" s="199">
        <f>VLOOKUP(G1457,BARRAS!$C$5:$E$553,2,0)</f>
        <v>2149995330132</v>
      </c>
      <c r="I1457" s="95">
        <v>0</v>
      </c>
      <c r="J1457" s="204">
        <v>0</v>
      </c>
      <c r="K1457" s="95">
        <v>0</v>
      </c>
      <c r="L1457" s="95" t="s">
        <v>8423</v>
      </c>
      <c r="M1457" s="95" t="s">
        <v>8423</v>
      </c>
      <c r="N1457" s="95" t="s">
        <v>545</v>
      </c>
      <c r="O1457" s="95" t="s">
        <v>7950</v>
      </c>
      <c r="P1457" s="95"/>
      <c r="Q1457" s="95"/>
      <c r="R1457" s="95" t="str">
        <f>IF(L1457="R",VLOOKUP(G1457,BARRAS!$C$5:$E$233,3,0),IF(L1457="L",VLOOKUP(G1457,BARRAS!$C$5:$E$233,3,0),""))</f>
        <v/>
      </c>
      <c r="S1457" s="95">
        <f t="shared" si="150"/>
        <v>0</v>
      </c>
      <c r="T1457" s="95"/>
      <c r="U1457" s="95" t="str">
        <f t="shared" si="151"/>
        <v/>
      </c>
      <c r="V1457" s="95"/>
      <c r="W1457" s="95"/>
      <c r="X1457" s="95"/>
      <c r="Y1457" s="95"/>
      <c r="Z1457" s="95"/>
      <c r="AA1457" s="95" t="str">
        <f t="shared" si="152"/>
        <v>LUZOSORNO</v>
      </c>
    </row>
    <row r="1458" spans="1:27" x14ac:dyDescent="0.2">
      <c r="A1458" s="19">
        <f t="shared" si="148"/>
        <v>1</v>
      </c>
      <c r="B1458" s="95">
        <f t="shared" si="149"/>
        <v>1454</v>
      </c>
      <c r="C1458" s="95" t="s">
        <v>10588</v>
      </c>
      <c r="D1458" s="28" t="s">
        <v>545</v>
      </c>
      <c r="E1458" s="95" t="s">
        <v>10587</v>
      </c>
      <c r="F1458" s="182">
        <v>1</v>
      </c>
      <c r="G1458" s="95" t="s">
        <v>740</v>
      </c>
      <c r="H1458" s="199">
        <f>VLOOKUP(G1458,BARRAS!$C$5:$E$553,2,0)</f>
        <v>2149995330132</v>
      </c>
      <c r="I1458" s="95">
        <v>0</v>
      </c>
      <c r="J1458" s="204">
        <v>0</v>
      </c>
      <c r="K1458" s="95">
        <v>0</v>
      </c>
      <c r="L1458" s="95" t="s">
        <v>8423</v>
      </c>
      <c r="M1458" s="95" t="s">
        <v>8423</v>
      </c>
      <c r="N1458" s="95" t="s">
        <v>545</v>
      </c>
      <c r="O1458" s="95" t="s">
        <v>7950</v>
      </c>
      <c r="P1458" s="95"/>
      <c r="Q1458" s="95"/>
      <c r="R1458" s="95" t="str">
        <f>IF(L1458="R",VLOOKUP(G1458,BARRAS!$C$5:$E$233,3,0),IF(L1458="L",VLOOKUP(G1458,BARRAS!$C$5:$E$233,3,0),""))</f>
        <v/>
      </c>
      <c r="S1458" s="95">
        <f t="shared" si="150"/>
        <v>0</v>
      </c>
      <c r="T1458" s="95"/>
      <c r="U1458" s="95" t="str">
        <f t="shared" si="151"/>
        <v/>
      </c>
      <c r="V1458" s="95"/>
      <c r="W1458" s="95"/>
      <c r="X1458" s="95"/>
      <c r="Y1458" s="95"/>
      <c r="Z1458" s="95"/>
      <c r="AA1458" s="95" t="str">
        <f t="shared" si="152"/>
        <v>LUZOSORNO</v>
      </c>
    </row>
    <row r="1459" spans="1:27" x14ac:dyDescent="0.2">
      <c r="A1459" s="19">
        <f t="shared" si="148"/>
        <v>1</v>
      </c>
      <c r="B1459" s="95">
        <f t="shared" si="149"/>
        <v>1455</v>
      </c>
      <c r="C1459" s="95" t="s">
        <v>10589</v>
      </c>
      <c r="D1459" s="28" t="s">
        <v>545</v>
      </c>
      <c r="E1459" s="95" t="s">
        <v>10587</v>
      </c>
      <c r="F1459" s="182">
        <v>1</v>
      </c>
      <c r="G1459" s="95" t="s">
        <v>740</v>
      </c>
      <c r="H1459" s="199">
        <f>VLOOKUP(G1459,BARRAS!$C$5:$E$553,2,0)</f>
        <v>2149995330132</v>
      </c>
      <c r="I1459" s="95">
        <v>0</v>
      </c>
      <c r="J1459" s="204">
        <v>0</v>
      </c>
      <c r="K1459" s="95">
        <v>0</v>
      </c>
      <c r="L1459" s="95" t="s">
        <v>8423</v>
      </c>
      <c r="M1459" s="95" t="s">
        <v>8423</v>
      </c>
      <c r="N1459" s="95" t="s">
        <v>545</v>
      </c>
      <c r="O1459" s="95" t="s">
        <v>7950</v>
      </c>
      <c r="P1459" s="95"/>
      <c r="Q1459" s="95"/>
      <c r="R1459" s="95" t="str">
        <f>IF(L1459="R",VLOOKUP(G1459,BARRAS!$C$5:$E$233,3,0),IF(L1459="L",VLOOKUP(G1459,BARRAS!$C$5:$E$233,3,0),""))</f>
        <v/>
      </c>
      <c r="S1459" s="95">
        <f t="shared" si="150"/>
        <v>0</v>
      </c>
      <c r="T1459" s="95"/>
      <c r="U1459" s="95" t="str">
        <f t="shared" si="151"/>
        <v/>
      </c>
      <c r="V1459" s="95"/>
      <c r="W1459" s="95"/>
      <c r="X1459" s="95"/>
      <c r="Y1459" s="95"/>
      <c r="Z1459" s="95"/>
      <c r="AA1459" s="95" t="str">
        <f t="shared" si="152"/>
        <v>LUZOSORNO</v>
      </c>
    </row>
    <row r="1460" spans="1:27" x14ac:dyDescent="0.2">
      <c r="A1460" s="19">
        <f t="shared" si="148"/>
        <v>1</v>
      </c>
      <c r="B1460" s="95">
        <f t="shared" si="149"/>
        <v>1456</v>
      </c>
      <c r="C1460" s="95" t="s">
        <v>9453</v>
      </c>
      <c r="D1460" s="28" t="s">
        <v>545</v>
      </c>
      <c r="E1460" s="95" t="s">
        <v>10587</v>
      </c>
      <c r="F1460" s="182">
        <v>1</v>
      </c>
      <c r="G1460" s="95" t="s">
        <v>740</v>
      </c>
      <c r="H1460" s="199">
        <f>VLOOKUP(G1460,BARRAS!$C$5:$E$553,2,0)</f>
        <v>2149995330132</v>
      </c>
      <c r="I1460" s="95">
        <v>0</v>
      </c>
      <c r="J1460" s="204">
        <v>0</v>
      </c>
      <c r="K1460" s="95">
        <v>0</v>
      </c>
      <c r="L1460" s="95" t="s">
        <v>8423</v>
      </c>
      <c r="M1460" s="95" t="s">
        <v>8423</v>
      </c>
      <c r="N1460" s="95" t="s">
        <v>545</v>
      </c>
      <c r="O1460" s="95" t="s">
        <v>7950</v>
      </c>
      <c r="P1460" s="95"/>
      <c r="Q1460" s="95"/>
      <c r="R1460" s="95" t="str">
        <f>IF(L1460="R",VLOOKUP(G1460,BARRAS!$C$5:$E$233,3,0),IF(L1460="L",VLOOKUP(G1460,BARRAS!$C$5:$E$233,3,0),""))</f>
        <v/>
      </c>
      <c r="S1460" s="95">
        <f t="shared" si="150"/>
        <v>0</v>
      </c>
      <c r="T1460" s="95"/>
      <c r="U1460" s="95" t="str">
        <f t="shared" si="151"/>
        <v/>
      </c>
      <c r="V1460" s="95"/>
      <c r="W1460" s="95"/>
      <c r="X1460" s="95"/>
      <c r="Y1460" s="95"/>
      <c r="Z1460" s="95">
        <v>0</v>
      </c>
      <c r="AA1460" s="95" t="str">
        <f t="shared" si="152"/>
        <v>LUZOSORNO</v>
      </c>
    </row>
    <row r="1461" spans="1:27" x14ac:dyDescent="0.2">
      <c r="A1461" s="19">
        <f t="shared" si="148"/>
        <v>1</v>
      </c>
      <c r="B1461" s="95">
        <f t="shared" si="149"/>
        <v>1457</v>
      </c>
      <c r="C1461" s="95" t="s">
        <v>9585</v>
      </c>
      <c r="D1461" s="28" t="s">
        <v>545</v>
      </c>
      <c r="E1461" s="95" t="s">
        <v>10587</v>
      </c>
      <c r="F1461" s="182">
        <v>1</v>
      </c>
      <c r="G1461" s="95" t="s">
        <v>740</v>
      </c>
      <c r="H1461" s="199">
        <f>VLOOKUP(G1461,BARRAS!$C$5:$E$553,2,0)</f>
        <v>2149995330132</v>
      </c>
      <c r="I1461" s="95">
        <v>0</v>
      </c>
      <c r="J1461" s="204">
        <v>0</v>
      </c>
      <c r="K1461" s="95">
        <v>0</v>
      </c>
      <c r="L1461" s="95" t="s">
        <v>8423</v>
      </c>
      <c r="M1461" s="95" t="s">
        <v>8423</v>
      </c>
      <c r="N1461" s="95" t="s">
        <v>545</v>
      </c>
      <c r="O1461" s="95" t="s">
        <v>7950</v>
      </c>
      <c r="P1461" s="95"/>
      <c r="Q1461" s="95"/>
      <c r="R1461" s="95" t="str">
        <f>IF(L1461="R",VLOOKUP(G1461,BARRAS!$C$5:$E$233,3,0),IF(L1461="L",VLOOKUP(G1461,BARRAS!$C$5:$E$233,3,0),""))</f>
        <v/>
      </c>
      <c r="S1461" s="95">
        <f t="shared" si="150"/>
        <v>0</v>
      </c>
      <c r="T1461" s="95"/>
      <c r="U1461" s="95" t="str">
        <f t="shared" si="151"/>
        <v/>
      </c>
      <c r="V1461" s="95"/>
      <c r="W1461" s="95"/>
      <c r="X1461" s="95"/>
      <c r="Y1461" s="95"/>
      <c r="Z1461" s="95">
        <v>0</v>
      </c>
      <c r="AA1461" s="95" t="str">
        <f t="shared" si="152"/>
        <v>LUZOSORNO</v>
      </c>
    </row>
    <row r="1462" spans="1:27" x14ac:dyDescent="0.2">
      <c r="A1462" s="19">
        <f t="shared" si="148"/>
        <v>1</v>
      </c>
      <c r="B1462" s="95">
        <f t="shared" si="149"/>
        <v>1458</v>
      </c>
      <c r="C1462" s="95" t="s">
        <v>9517</v>
      </c>
      <c r="D1462" s="28" t="s">
        <v>12122</v>
      </c>
      <c r="E1462" s="95" t="s">
        <v>9519</v>
      </c>
      <c r="F1462" s="182">
        <v>1</v>
      </c>
      <c r="G1462" s="95" t="s">
        <v>740</v>
      </c>
      <c r="H1462" s="199">
        <f>VLOOKUP(G1462,BARRAS!$C$5:$E$553,2,0)</f>
        <v>2149995330132</v>
      </c>
      <c r="I1462" s="95">
        <v>0</v>
      </c>
      <c r="J1462" s="204">
        <v>0</v>
      </c>
      <c r="K1462" s="95">
        <v>0</v>
      </c>
      <c r="L1462" s="95" t="s">
        <v>8423</v>
      </c>
      <c r="M1462" s="95" t="s">
        <v>8423</v>
      </c>
      <c r="N1462" s="95" t="s">
        <v>12122</v>
      </c>
      <c r="O1462" s="95" t="s">
        <v>8091</v>
      </c>
      <c r="P1462" s="95"/>
      <c r="Q1462" s="95"/>
      <c r="R1462" s="95" t="str">
        <f>IF(L1462="R",VLOOKUP(G1462,BARRAS!$C$5:$E$233,3,0),IF(L1462="L",VLOOKUP(G1462,BARRAS!$C$5:$E$233,3,0),""))</f>
        <v/>
      </c>
      <c r="S1462" s="95">
        <f t="shared" si="150"/>
        <v>0</v>
      </c>
      <c r="T1462" s="95"/>
      <c r="U1462" s="95" t="str">
        <f t="shared" si="151"/>
        <v/>
      </c>
      <c r="V1462" s="95"/>
      <c r="W1462" s="95"/>
      <c r="X1462" s="95"/>
      <c r="Y1462" s="95"/>
      <c r="Z1462" s="95">
        <v>0</v>
      </c>
      <c r="AA1462" s="95" t="str">
        <f t="shared" si="152"/>
        <v>SAESA</v>
      </c>
    </row>
    <row r="1463" spans="1:27" x14ac:dyDescent="0.2">
      <c r="A1463" s="19">
        <f t="shared" si="148"/>
        <v>1</v>
      </c>
      <c r="B1463" s="95">
        <f t="shared" si="149"/>
        <v>1459</v>
      </c>
      <c r="C1463" s="95" t="s">
        <v>13951</v>
      </c>
      <c r="D1463" s="28" t="s">
        <v>12122</v>
      </c>
      <c r="E1463" s="28" t="s">
        <v>13952</v>
      </c>
      <c r="F1463" s="182">
        <v>1</v>
      </c>
      <c r="G1463" s="95" t="s">
        <v>740</v>
      </c>
      <c r="H1463" s="199">
        <f>VLOOKUP(G1463,BARRAS!$C$5:$E$553,2,0)</f>
        <v>2149995330132</v>
      </c>
      <c r="I1463" s="95">
        <v>0</v>
      </c>
      <c r="J1463" s="204">
        <v>0</v>
      </c>
      <c r="K1463" s="95">
        <v>0</v>
      </c>
      <c r="L1463" s="95" t="s">
        <v>8423</v>
      </c>
      <c r="M1463" s="95" t="s">
        <v>8423</v>
      </c>
      <c r="N1463" s="95" t="s">
        <v>12122</v>
      </c>
      <c r="O1463" s="95" t="s">
        <v>9177</v>
      </c>
      <c r="P1463" s="95"/>
      <c r="Q1463" s="95"/>
      <c r="R1463" s="95"/>
      <c r="S1463" s="95">
        <f t="shared" si="150"/>
        <v>0</v>
      </c>
      <c r="T1463" s="95"/>
      <c r="U1463" s="95" t="str">
        <f t="shared" si="151"/>
        <v/>
      </c>
      <c r="V1463" s="95"/>
      <c r="W1463" s="95"/>
      <c r="X1463" s="95"/>
      <c r="Y1463" s="95"/>
      <c r="Z1463" s="95"/>
      <c r="AA1463" s="95" t="str">
        <f t="shared" si="152"/>
        <v>COOPREL</v>
      </c>
    </row>
    <row r="1464" spans="1:27" x14ac:dyDescent="0.2">
      <c r="A1464" s="19">
        <f t="shared" si="148"/>
        <v>1</v>
      </c>
      <c r="B1464" s="95">
        <f t="shared" si="149"/>
        <v>1460</v>
      </c>
      <c r="C1464" s="95" t="s">
        <v>13982</v>
      </c>
      <c r="D1464" s="28" t="s">
        <v>545</v>
      </c>
      <c r="E1464" s="28" t="s">
        <v>10585</v>
      </c>
      <c r="F1464" s="182">
        <v>1</v>
      </c>
      <c r="G1464" s="95" t="s">
        <v>740</v>
      </c>
      <c r="H1464" s="199">
        <f>VLOOKUP(G1464,BARRAS!$C$5:$E$553,2,0)</f>
        <v>2149995330132</v>
      </c>
      <c r="I1464" s="95">
        <v>0</v>
      </c>
      <c r="J1464" s="204">
        <v>0</v>
      </c>
      <c r="K1464" s="95">
        <v>0</v>
      </c>
      <c r="L1464" s="95" t="s">
        <v>8423</v>
      </c>
      <c r="M1464" s="95" t="s">
        <v>8423</v>
      </c>
      <c r="N1464" s="28" t="s">
        <v>545</v>
      </c>
      <c r="O1464" s="28" t="s">
        <v>7950</v>
      </c>
      <c r="P1464" s="95"/>
      <c r="Q1464" s="95"/>
      <c r="R1464" s="95"/>
      <c r="S1464" s="95">
        <f t="shared" si="150"/>
        <v>0</v>
      </c>
      <c r="T1464" s="95"/>
      <c r="U1464" s="95" t="str">
        <f t="shared" si="151"/>
        <v/>
      </c>
      <c r="V1464" s="95"/>
      <c r="W1464" s="95"/>
      <c r="X1464" s="95"/>
      <c r="Y1464" s="95"/>
      <c r="Z1464" s="95"/>
      <c r="AA1464" s="95" t="str">
        <f t="shared" si="152"/>
        <v>LUZOSORNO</v>
      </c>
    </row>
    <row r="1465" spans="1:27" x14ac:dyDescent="0.2">
      <c r="A1465" s="19">
        <f t="shared" si="148"/>
        <v>1</v>
      </c>
      <c r="B1465" s="95">
        <f t="shared" si="149"/>
        <v>1461</v>
      </c>
      <c r="C1465" s="95" t="s">
        <v>13983</v>
      </c>
      <c r="D1465" s="28" t="s">
        <v>545</v>
      </c>
      <c r="E1465" s="28" t="s">
        <v>13984</v>
      </c>
      <c r="F1465" s="182">
        <v>1</v>
      </c>
      <c r="G1465" s="95" t="s">
        <v>740</v>
      </c>
      <c r="H1465" s="199">
        <f>VLOOKUP(G1465,BARRAS!$C$5:$E$553,2,0)</f>
        <v>2149995330132</v>
      </c>
      <c r="I1465" s="95">
        <v>0</v>
      </c>
      <c r="J1465" s="204">
        <v>0</v>
      </c>
      <c r="K1465" s="95">
        <v>0</v>
      </c>
      <c r="L1465" s="95" t="s">
        <v>8423</v>
      </c>
      <c r="M1465" s="95" t="s">
        <v>8423</v>
      </c>
      <c r="N1465" s="28" t="s">
        <v>545</v>
      </c>
      <c r="O1465" s="28" t="s">
        <v>8091</v>
      </c>
      <c r="P1465" s="95"/>
      <c r="Q1465" s="95"/>
      <c r="R1465" s="95"/>
      <c r="S1465" s="95">
        <f t="shared" si="150"/>
        <v>0</v>
      </c>
      <c r="T1465" s="95"/>
      <c r="U1465" s="95" t="str">
        <f t="shared" si="151"/>
        <v/>
      </c>
      <c r="V1465" s="95"/>
      <c r="W1465" s="95"/>
      <c r="X1465" s="95"/>
      <c r="Y1465" s="95"/>
      <c r="Z1465" s="95"/>
      <c r="AA1465" s="95" t="str">
        <f t="shared" si="152"/>
        <v>SAESA</v>
      </c>
    </row>
    <row r="1466" spans="1:27" x14ac:dyDescent="0.2">
      <c r="A1466" s="19">
        <f t="shared" si="148"/>
        <v>1</v>
      </c>
      <c r="B1466" s="95">
        <f t="shared" si="149"/>
        <v>1462</v>
      </c>
      <c r="C1466" s="95" t="s">
        <v>13985</v>
      </c>
      <c r="D1466" s="28" t="s">
        <v>545</v>
      </c>
      <c r="E1466" s="28" t="s">
        <v>13984</v>
      </c>
      <c r="F1466" s="182">
        <v>1</v>
      </c>
      <c r="G1466" s="95" t="s">
        <v>740</v>
      </c>
      <c r="H1466" s="199">
        <f>VLOOKUP(G1466,BARRAS!$C$5:$E$553,2,0)</f>
        <v>2149995330132</v>
      </c>
      <c r="I1466" s="95">
        <v>0</v>
      </c>
      <c r="J1466" s="204">
        <v>0</v>
      </c>
      <c r="K1466" s="95">
        <v>0</v>
      </c>
      <c r="L1466" s="95" t="s">
        <v>8423</v>
      </c>
      <c r="M1466" s="95" t="s">
        <v>8423</v>
      </c>
      <c r="N1466" s="28" t="s">
        <v>545</v>
      </c>
      <c r="O1466" s="28" t="s">
        <v>8091</v>
      </c>
      <c r="P1466" s="95"/>
      <c r="Q1466" s="95"/>
      <c r="R1466" s="95"/>
      <c r="S1466" s="95">
        <f t="shared" si="150"/>
        <v>0</v>
      </c>
      <c r="T1466" s="95"/>
      <c r="U1466" s="95" t="str">
        <f t="shared" si="151"/>
        <v/>
      </c>
      <c r="V1466" s="95"/>
      <c r="W1466" s="95"/>
      <c r="X1466" s="95"/>
      <c r="Y1466" s="95"/>
      <c r="Z1466" s="95"/>
      <c r="AA1466" s="95" t="str">
        <f t="shared" si="152"/>
        <v>SAESA</v>
      </c>
    </row>
    <row r="1467" spans="1:27" x14ac:dyDescent="0.2">
      <c r="A1467" s="19">
        <f t="shared" si="148"/>
        <v>1</v>
      </c>
      <c r="B1467" s="95">
        <f t="shared" si="149"/>
        <v>1463</v>
      </c>
      <c r="C1467" s="95" t="s">
        <v>14038</v>
      </c>
      <c r="D1467" s="28" t="s">
        <v>545</v>
      </c>
      <c r="E1467" s="95" t="s">
        <v>14039</v>
      </c>
      <c r="F1467" s="182">
        <v>1</v>
      </c>
      <c r="G1467" s="95" t="s">
        <v>740</v>
      </c>
      <c r="H1467" s="199">
        <f>VLOOKUP(G1467,BARRAS!$C$5:$E$553,2,0)</f>
        <v>2149995330132</v>
      </c>
      <c r="I1467" s="95">
        <v>0</v>
      </c>
      <c r="J1467" s="204">
        <v>0</v>
      </c>
      <c r="K1467" s="95">
        <v>0</v>
      </c>
      <c r="L1467" s="95" t="s">
        <v>8423</v>
      </c>
      <c r="M1467" s="95" t="s">
        <v>8423</v>
      </c>
      <c r="N1467" s="28" t="s">
        <v>545</v>
      </c>
      <c r="O1467" s="28" t="s">
        <v>7950</v>
      </c>
      <c r="P1467" s="95"/>
      <c r="Q1467" s="95"/>
      <c r="R1467" s="95"/>
      <c r="S1467" s="95">
        <f t="shared" si="150"/>
        <v>0</v>
      </c>
      <c r="T1467" s="95"/>
      <c r="U1467" s="95" t="str">
        <f t="shared" si="151"/>
        <v/>
      </c>
      <c r="V1467" s="95"/>
      <c r="W1467" s="95"/>
      <c r="X1467" s="95"/>
      <c r="Y1467" s="95"/>
      <c r="Z1467" s="95"/>
      <c r="AA1467" s="95" t="str">
        <f t="shared" si="152"/>
        <v>LUZOSORNO</v>
      </c>
    </row>
    <row r="1468" spans="1:27" x14ac:dyDescent="0.2">
      <c r="A1468" s="19">
        <f t="shared" si="148"/>
        <v>1</v>
      </c>
      <c r="B1468" s="95">
        <f t="shared" si="149"/>
        <v>1464</v>
      </c>
      <c r="C1468" s="95" t="s">
        <v>14160</v>
      </c>
      <c r="D1468" s="28" t="s">
        <v>545</v>
      </c>
      <c r="E1468" s="95" t="s">
        <v>13724</v>
      </c>
      <c r="F1468" s="182">
        <v>1</v>
      </c>
      <c r="G1468" s="95" t="s">
        <v>740</v>
      </c>
      <c r="H1468" s="199">
        <f>VLOOKUP(G1468,BARRAS!$C$5:$E$553,2,0)</f>
        <v>2149995330132</v>
      </c>
      <c r="I1468" s="95">
        <v>0</v>
      </c>
      <c r="J1468" s="204">
        <v>0</v>
      </c>
      <c r="K1468" s="95">
        <v>0</v>
      </c>
      <c r="L1468" s="95" t="s">
        <v>8423</v>
      </c>
      <c r="M1468" s="95" t="s">
        <v>8423</v>
      </c>
      <c r="N1468" s="28" t="s">
        <v>545</v>
      </c>
      <c r="O1468" s="28" t="s">
        <v>8091</v>
      </c>
      <c r="P1468" s="95"/>
      <c r="Q1468" s="95"/>
      <c r="R1468" s="95"/>
      <c r="S1468" s="95">
        <f t="shared" si="150"/>
        <v>0</v>
      </c>
      <c r="T1468" s="95"/>
      <c r="U1468" s="95" t="str">
        <f t="shared" si="151"/>
        <v/>
      </c>
      <c r="V1468" s="95"/>
      <c r="W1468" s="95"/>
      <c r="X1468" s="95"/>
      <c r="Y1468" s="95"/>
      <c r="Z1468" s="95"/>
      <c r="AA1468" s="95" t="str">
        <f t="shared" si="152"/>
        <v>SAESA</v>
      </c>
    </row>
    <row r="1469" spans="1:27" x14ac:dyDescent="0.2">
      <c r="A1469" s="19">
        <f t="shared" si="148"/>
        <v>1</v>
      </c>
      <c r="B1469" s="95">
        <f t="shared" si="149"/>
        <v>1465</v>
      </c>
      <c r="C1469" s="95" t="s">
        <v>14293</v>
      </c>
      <c r="D1469" s="28" t="s">
        <v>12122</v>
      </c>
      <c r="E1469" s="95" t="s">
        <v>14294</v>
      </c>
      <c r="F1469" s="182">
        <v>1</v>
      </c>
      <c r="G1469" s="95" t="s">
        <v>740</v>
      </c>
      <c r="H1469" s="199">
        <f>VLOOKUP(G1469,BARRAS!$C$5:$E$553,2,0)</f>
        <v>2149995330132</v>
      </c>
      <c r="I1469" s="95">
        <v>0</v>
      </c>
      <c r="J1469" s="204">
        <v>0</v>
      </c>
      <c r="K1469" s="95">
        <v>0</v>
      </c>
      <c r="L1469" s="95" t="s">
        <v>8423</v>
      </c>
      <c r="M1469" s="95" t="s">
        <v>8423</v>
      </c>
      <c r="N1469" s="28" t="s">
        <v>12122</v>
      </c>
      <c r="O1469" s="28" t="s">
        <v>8091</v>
      </c>
      <c r="P1469" s="95"/>
      <c r="Q1469" s="95"/>
      <c r="R1469" s="95"/>
      <c r="S1469" s="95">
        <f t="shared" si="150"/>
        <v>0</v>
      </c>
      <c r="T1469" s="95"/>
      <c r="U1469" s="95" t="str">
        <f t="shared" si="151"/>
        <v/>
      </c>
      <c r="V1469" s="95"/>
      <c r="W1469" s="95"/>
      <c r="X1469" s="95"/>
      <c r="Y1469" s="95"/>
      <c r="Z1469" s="95"/>
      <c r="AA1469" s="95" t="str">
        <f t="shared" si="152"/>
        <v>SAESA</v>
      </c>
    </row>
    <row r="1470" spans="1:27" x14ac:dyDescent="0.2">
      <c r="A1470" s="19">
        <f t="shared" si="148"/>
        <v>1</v>
      </c>
      <c r="B1470" s="95">
        <f t="shared" si="149"/>
        <v>1466</v>
      </c>
      <c r="C1470" s="95" t="s">
        <v>12038</v>
      </c>
      <c r="D1470" s="28" t="s">
        <v>13236</v>
      </c>
      <c r="E1470" s="95" t="s">
        <v>12043</v>
      </c>
      <c r="F1470" s="182">
        <v>1</v>
      </c>
      <c r="G1470" s="95" t="s">
        <v>740</v>
      </c>
      <c r="H1470" s="199">
        <f>VLOOKUP(G1470,BARRAS!$C$5:$E$553,2,0)</f>
        <v>2149995330132</v>
      </c>
      <c r="I1470" s="95">
        <v>0</v>
      </c>
      <c r="J1470" s="204">
        <v>0</v>
      </c>
      <c r="K1470" s="95">
        <v>0</v>
      </c>
      <c r="L1470" s="95" t="s">
        <v>747</v>
      </c>
      <c r="M1470" s="95" t="s">
        <v>747</v>
      </c>
      <c r="N1470" s="95" t="s">
        <v>13236</v>
      </c>
      <c r="O1470" s="95" t="s">
        <v>9177</v>
      </c>
      <c r="P1470" s="95"/>
      <c r="Q1470" s="95" t="str">
        <f t="shared" ref="Q1470:Q1475" si="155">IF(L1470="R","R",IF(L1470="L","L",""))</f>
        <v/>
      </c>
      <c r="R1470" s="95" t="str">
        <f>IF(L1470="R",VLOOKUP(G1470,BARRAS!$C$5:$E$233,3,0),IF(L1470="L",VLOOKUP(G1470,BARRAS!$C$5:$E$233,3,0),""))</f>
        <v/>
      </c>
      <c r="S1470" s="95">
        <f t="shared" si="150"/>
        <v>1</v>
      </c>
      <c r="T1470" s="95"/>
      <c r="U1470" s="95" t="str">
        <f t="shared" si="151"/>
        <v>PMGD</v>
      </c>
      <c r="V1470" s="95">
        <v>0</v>
      </c>
      <c r="W1470" s="95"/>
      <c r="X1470" s="95"/>
      <c r="Y1470" s="95" t="str">
        <f t="shared" ref="Y1470:Y1475" si="156">+IF(P1470="","No","Sí")</f>
        <v>No</v>
      </c>
      <c r="Z1470" s="95">
        <v>0</v>
      </c>
      <c r="AA1470" s="95" t="str">
        <f t="shared" si="152"/>
        <v>COOPREL</v>
      </c>
    </row>
    <row r="1471" spans="1:27" x14ac:dyDescent="0.2">
      <c r="A1471" s="19">
        <f t="shared" si="148"/>
        <v>1</v>
      </c>
      <c r="B1471" s="95">
        <f t="shared" si="149"/>
        <v>1467</v>
      </c>
      <c r="C1471" s="28" t="s">
        <v>8619</v>
      </c>
      <c r="D1471" s="28" t="s">
        <v>13236</v>
      </c>
      <c r="E1471" s="95" t="s">
        <v>7583</v>
      </c>
      <c r="F1471" s="182">
        <v>1</v>
      </c>
      <c r="G1471" s="95" t="s">
        <v>740</v>
      </c>
      <c r="H1471" s="199">
        <f>VLOOKUP(G1471,BARRAS!$C$5:$E$553,2,0)</f>
        <v>2149995330132</v>
      </c>
      <c r="I1471" s="95">
        <v>0</v>
      </c>
      <c r="J1471" s="204">
        <v>0</v>
      </c>
      <c r="K1471" s="95">
        <v>0</v>
      </c>
      <c r="L1471" s="95" t="s">
        <v>747</v>
      </c>
      <c r="M1471" s="95" t="s">
        <v>747</v>
      </c>
      <c r="N1471" s="95" t="s">
        <v>13236</v>
      </c>
      <c r="O1471" s="95" t="s">
        <v>9177</v>
      </c>
      <c r="P1471" s="95"/>
      <c r="Q1471" s="95" t="str">
        <f t="shared" si="155"/>
        <v/>
      </c>
      <c r="R1471" s="95" t="str">
        <f>IF(L1471="R",VLOOKUP(G1471,BARRAS!$C$5:$E$233,3,0),IF(L1471="L",VLOOKUP(G1471,BARRAS!$C$5:$E$233,3,0),""))</f>
        <v/>
      </c>
      <c r="S1471" s="95">
        <f t="shared" si="150"/>
        <v>1</v>
      </c>
      <c r="T1471" s="95"/>
      <c r="U1471" s="95" t="str">
        <f t="shared" si="151"/>
        <v>PMGD</v>
      </c>
      <c r="V1471" s="95">
        <v>0</v>
      </c>
      <c r="W1471" s="95"/>
      <c r="X1471" s="95"/>
      <c r="Y1471" s="95" t="str">
        <f t="shared" si="156"/>
        <v>No</v>
      </c>
      <c r="Z1471" s="95">
        <v>0</v>
      </c>
      <c r="AA1471" s="95" t="str">
        <f t="shared" si="152"/>
        <v>COOPREL</v>
      </c>
    </row>
    <row r="1472" spans="1:27" x14ac:dyDescent="0.2">
      <c r="A1472" s="19">
        <f t="shared" si="148"/>
        <v>1</v>
      </c>
      <c r="B1472" s="95">
        <f t="shared" si="149"/>
        <v>1468</v>
      </c>
      <c r="C1472" s="28" t="s">
        <v>12039</v>
      </c>
      <c r="D1472" s="28" t="s">
        <v>7607</v>
      </c>
      <c r="E1472" s="95" t="s">
        <v>12042</v>
      </c>
      <c r="F1472" s="182">
        <v>1</v>
      </c>
      <c r="G1472" s="95" t="s">
        <v>740</v>
      </c>
      <c r="H1472" s="199">
        <f>VLOOKUP(G1472,BARRAS!$C$5:$E$553,2,0)</f>
        <v>2149995330132</v>
      </c>
      <c r="I1472" s="95">
        <v>0</v>
      </c>
      <c r="J1472" s="204">
        <v>0</v>
      </c>
      <c r="K1472" s="95">
        <v>0</v>
      </c>
      <c r="L1472" s="95" t="s">
        <v>747</v>
      </c>
      <c r="M1472" s="95" t="s">
        <v>747</v>
      </c>
      <c r="N1472" s="95" t="s">
        <v>7607</v>
      </c>
      <c r="O1472" s="95" t="s">
        <v>9177</v>
      </c>
      <c r="P1472" s="95"/>
      <c r="Q1472" s="95" t="str">
        <f t="shared" si="155"/>
        <v/>
      </c>
      <c r="R1472" s="95" t="str">
        <f>IF(L1472="R",VLOOKUP(G1472,BARRAS!$C$5:$E$233,3,0),IF(L1472="L",VLOOKUP(G1472,BARRAS!$C$5:$E$233,3,0),""))</f>
        <v/>
      </c>
      <c r="S1472" s="95">
        <f t="shared" si="150"/>
        <v>1</v>
      </c>
      <c r="T1472" s="95"/>
      <c r="U1472" s="95" t="str">
        <f t="shared" si="151"/>
        <v>PMGD</v>
      </c>
      <c r="V1472" s="95">
        <v>0</v>
      </c>
      <c r="W1472" s="95"/>
      <c r="X1472" s="95"/>
      <c r="Y1472" s="95" t="str">
        <f t="shared" si="156"/>
        <v>No</v>
      </c>
      <c r="Z1472" s="95">
        <v>0</v>
      </c>
      <c r="AA1472" s="95" t="str">
        <f t="shared" si="152"/>
        <v>COOPREL</v>
      </c>
    </row>
    <row r="1473" spans="1:27" x14ac:dyDescent="0.2">
      <c r="A1473" s="19">
        <f t="shared" si="148"/>
        <v>1</v>
      </c>
      <c r="B1473" s="95">
        <f t="shared" si="149"/>
        <v>1469</v>
      </c>
      <c r="C1473" s="95" t="s">
        <v>8617</v>
      </c>
      <c r="D1473" s="28" t="s">
        <v>7607</v>
      </c>
      <c r="E1473" s="95" t="s">
        <v>7608</v>
      </c>
      <c r="F1473" s="182">
        <v>1</v>
      </c>
      <c r="G1473" s="95" t="s">
        <v>740</v>
      </c>
      <c r="H1473" s="199">
        <f>VLOOKUP(G1473,BARRAS!$C$5:$E$553,2,0)</f>
        <v>2149995330132</v>
      </c>
      <c r="I1473" s="95">
        <v>0</v>
      </c>
      <c r="J1473" s="204">
        <v>0</v>
      </c>
      <c r="K1473" s="95">
        <v>0</v>
      </c>
      <c r="L1473" s="95" t="s">
        <v>747</v>
      </c>
      <c r="M1473" s="95" t="s">
        <v>747</v>
      </c>
      <c r="N1473" s="95" t="s">
        <v>7607</v>
      </c>
      <c r="O1473" s="95" t="s">
        <v>9177</v>
      </c>
      <c r="P1473" s="95"/>
      <c r="Q1473" s="95" t="str">
        <f t="shared" si="155"/>
        <v/>
      </c>
      <c r="R1473" s="95" t="str">
        <f>IF(L1473="R",VLOOKUP(G1473,BARRAS!$C$5:$E$233,3,0),IF(L1473="L",VLOOKUP(G1473,BARRAS!$C$5:$E$233,3,0),""))</f>
        <v/>
      </c>
      <c r="S1473" s="95">
        <f t="shared" si="150"/>
        <v>1</v>
      </c>
      <c r="T1473" s="95"/>
      <c r="U1473" s="95" t="str">
        <f t="shared" si="151"/>
        <v>PMGD</v>
      </c>
      <c r="V1473" s="95">
        <v>0</v>
      </c>
      <c r="W1473" s="95"/>
      <c r="X1473" s="95"/>
      <c r="Y1473" s="95" t="str">
        <f t="shared" si="156"/>
        <v>No</v>
      </c>
      <c r="Z1473" s="95">
        <v>0</v>
      </c>
      <c r="AA1473" s="95" t="str">
        <f t="shared" si="152"/>
        <v>COOPREL</v>
      </c>
    </row>
    <row r="1474" spans="1:27" x14ac:dyDescent="0.2">
      <c r="A1474" s="19">
        <f t="shared" si="148"/>
        <v>1</v>
      </c>
      <c r="B1474" s="95">
        <f t="shared" si="149"/>
        <v>1470</v>
      </c>
      <c r="C1474" s="95" t="s">
        <v>12040</v>
      </c>
      <c r="D1474" s="28" t="s">
        <v>7607</v>
      </c>
      <c r="E1474" s="95" t="s">
        <v>12044</v>
      </c>
      <c r="F1474" s="182">
        <v>1</v>
      </c>
      <c r="G1474" s="95" t="s">
        <v>740</v>
      </c>
      <c r="H1474" s="199">
        <f>VLOOKUP(G1474,BARRAS!$C$5:$E$553,2,0)</f>
        <v>2149995330132</v>
      </c>
      <c r="I1474" s="95">
        <v>0</v>
      </c>
      <c r="J1474" s="204">
        <v>0</v>
      </c>
      <c r="K1474" s="95">
        <v>0</v>
      </c>
      <c r="L1474" s="95" t="s">
        <v>747</v>
      </c>
      <c r="M1474" s="95" t="s">
        <v>747</v>
      </c>
      <c r="N1474" s="95" t="s">
        <v>7607</v>
      </c>
      <c r="O1474" s="95" t="s">
        <v>9177</v>
      </c>
      <c r="P1474" s="95"/>
      <c r="Q1474" s="95" t="str">
        <f t="shared" si="155"/>
        <v/>
      </c>
      <c r="R1474" s="95" t="str">
        <f>IF(L1474="R",VLOOKUP(G1474,BARRAS!$C$5:$E$233,3,0),IF(L1474="L",VLOOKUP(G1474,BARRAS!$C$5:$E$233,3,0),""))</f>
        <v/>
      </c>
      <c r="S1474" s="95">
        <f t="shared" si="150"/>
        <v>1</v>
      </c>
      <c r="T1474" s="95"/>
      <c r="U1474" s="95" t="str">
        <f t="shared" si="151"/>
        <v>PMGD</v>
      </c>
      <c r="V1474" s="95">
        <v>0</v>
      </c>
      <c r="W1474" s="95"/>
      <c r="X1474" s="95"/>
      <c r="Y1474" s="95" t="str">
        <f t="shared" si="156"/>
        <v>No</v>
      </c>
      <c r="Z1474" s="95">
        <v>0</v>
      </c>
      <c r="AA1474" s="95" t="str">
        <f t="shared" si="152"/>
        <v>COOPREL</v>
      </c>
    </row>
    <row r="1475" spans="1:27" x14ac:dyDescent="0.2">
      <c r="A1475" s="19">
        <f t="shared" si="148"/>
        <v>1</v>
      </c>
      <c r="B1475" s="95">
        <f t="shared" si="149"/>
        <v>1471</v>
      </c>
      <c r="C1475" s="95" t="s">
        <v>8618</v>
      </c>
      <c r="D1475" s="28" t="s">
        <v>7607</v>
      </c>
      <c r="E1475" s="95" t="s">
        <v>7611</v>
      </c>
      <c r="F1475" s="182">
        <v>1</v>
      </c>
      <c r="G1475" s="95" t="s">
        <v>740</v>
      </c>
      <c r="H1475" s="199">
        <f>VLOOKUP(G1475,BARRAS!$C$5:$E$553,2,0)</f>
        <v>2149995330132</v>
      </c>
      <c r="I1475" s="95">
        <v>0</v>
      </c>
      <c r="J1475" s="204">
        <v>0</v>
      </c>
      <c r="K1475" s="95">
        <v>0</v>
      </c>
      <c r="L1475" s="95" t="s">
        <v>747</v>
      </c>
      <c r="M1475" s="95" t="s">
        <v>747</v>
      </c>
      <c r="N1475" s="95" t="s">
        <v>7607</v>
      </c>
      <c r="O1475" s="95" t="s">
        <v>9177</v>
      </c>
      <c r="P1475" s="95"/>
      <c r="Q1475" s="95" t="str">
        <f t="shared" si="155"/>
        <v/>
      </c>
      <c r="R1475" s="95" t="str">
        <f>IF(L1475="R",VLOOKUP(G1475,BARRAS!$C$5:$E$233,3,0),IF(L1475="L",VLOOKUP(G1475,BARRAS!$C$5:$E$233,3,0),""))</f>
        <v/>
      </c>
      <c r="S1475" s="95">
        <f t="shared" si="150"/>
        <v>1</v>
      </c>
      <c r="T1475" s="95"/>
      <c r="U1475" s="95" t="str">
        <f t="shared" si="151"/>
        <v>PMGD</v>
      </c>
      <c r="V1475" s="95">
        <v>0</v>
      </c>
      <c r="W1475" s="95"/>
      <c r="X1475" s="95"/>
      <c r="Y1475" s="95" t="str">
        <f t="shared" si="156"/>
        <v>No</v>
      </c>
      <c r="Z1475" s="95">
        <v>0</v>
      </c>
      <c r="AA1475" s="95" t="str">
        <f t="shared" si="152"/>
        <v>COOPREL</v>
      </c>
    </row>
    <row r="1476" spans="1:27" x14ac:dyDescent="0.2">
      <c r="A1476" s="19">
        <f t="shared" si="148"/>
        <v>1</v>
      </c>
      <c r="B1476" s="95">
        <f t="shared" si="149"/>
        <v>1472</v>
      </c>
      <c r="C1476" s="95" t="s">
        <v>13148</v>
      </c>
      <c r="D1476" s="28" t="s">
        <v>9079</v>
      </c>
      <c r="E1476" s="95" t="s">
        <v>13150</v>
      </c>
      <c r="F1476" s="182">
        <v>1</v>
      </c>
      <c r="G1476" s="95" t="s">
        <v>740</v>
      </c>
      <c r="H1476" s="199">
        <f>VLOOKUP(G1476,BARRAS!$C$5:$E$553,2,0)</f>
        <v>2149995330132</v>
      </c>
      <c r="I1476" s="95">
        <v>0</v>
      </c>
      <c r="J1476" s="204">
        <v>0</v>
      </c>
      <c r="K1476" s="95">
        <v>0</v>
      </c>
      <c r="L1476" s="95" t="s">
        <v>747</v>
      </c>
      <c r="M1476" s="95" t="s">
        <v>747</v>
      </c>
      <c r="N1476" s="95" t="s">
        <v>9079</v>
      </c>
      <c r="O1476" s="95" t="s">
        <v>8091</v>
      </c>
      <c r="P1476" s="95"/>
      <c r="Q1476" s="95"/>
      <c r="R1476" s="95"/>
      <c r="S1476" s="95">
        <f t="shared" si="150"/>
        <v>1</v>
      </c>
      <c r="T1476" s="95"/>
      <c r="U1476" s="95" t="str">
        <f t="shared" si="151"/>
        <v>PMGD</v>
      </c>
      <c r="V1476" s="95"/>
      <c r="W1476" s="95"/>
      <c r="X1476" s="95"/>
      <c r="Y1476" s="95"/>
      <c r="Z1476" s="95"/>
      <c r="AA1476" s="95" t="str">
        <f t="shared" si="152"/>
        <v>SAESA</v>
      </c>
    </row>
    <row r="1477" spans="1:27" x14ac:dyDescent="0.2">
      <c r="A1477" s="19">
        <f t="shared" ref="A1477:A1540" si="157">+COUNTIF($C:$C,C1477)</f>
        <v>1</v>
      </c>
      <c r="B1477" s="95">
        <f t="shared" si="149"/>
        <v>1473</v>
      </c>
      <c r="C1477" s="95" t="s">
        <v>13149</v>
      </c>
      <c r="D1477" s="28" t="s">
        <v>9079</v>
      </c>
      <c r="E1477" s="95" t="s">
        <v>13151</v>
      </c>
      <c r="F1477" s="182">
        <v>1</v>
      </c>
      <c r="G1477" s="95" t="s">
        <v>740</v>
      </c>
      <c r="H1477" s="199">
        <f>VLOOKUP(G1477,BARRAS!$C$5:$E$553,2,0)</f>
        <v>2149995330132</v>
      </c>
      <c r="I1477" s="95">
        <v>0</v>
      </c>
      <c r="J1477" s="204">
        <v>0</v>
      </c>
      <c r="K1477" s="95">
        <v>0</v>
      </c>
      <c r="L1477" s="95" t="s">
        <v>747</v>
      </c>
      <c r="M1477" s="95" t="s">
        <v>747</v>
      </c>
      <c r="N1477" s="95" t="s">
        <v>9079</v>
      </c>
      <c r="O1477" s="95" t="s">
        <v>8091</v>
      </c>
      <c r="P1477" s="95"/>
      <c r="Q1477" s="95"/>
      <c r="R1477" s="95"/>
      <c r="S1477" s="95">
        <f t="shared" si="150"/>
        <v>1</v>
      </c>
      <c r="T1477" s="95"/>
      <c r="U1477" s="95" t="str">
        <f t="shared" si="151"/>
        <v>PMGD</v>
      </c>
      <c r="V1477" s="95"/>
      <c r="W1477" s="95"/>
      <c r="X1477" s="95"/>
      <c r="Y1477" s="95"/>
      <c r="Z1477" s="95"/>
      <c r="AA1477" s="95" t="str">
        <f t="shared" si="152"/>
        <v>SAESA</v>
      </c>
    </row>
    <row r="1478" spans="1:27" x14ac:dyDescent="0.2">
      <c r="A1478" s="19">
        <f t="shared" si="157"/>
        <v>1</v>
      </c>
      <c r="B1478" s="95">
        <f t="shared" si="149"/>
        <v>1474</v>
      </c>
      <c r="C1478" s="95" t="s">
        <v>13152</v>
      </c>
      <c r="D1478" s="28" t="s">
        <v>9079</v>
      </c>
      <c r="E1478" s="95" t="s">
        <v>13154</v>
      </c>
      <c r="F1478" s="182">
        <v>1</v>
      </c>
      <c r="G1478" s="95" t="s">
        <v>740</v>
      </c>
      <c r="H1478" s="199">
        <f>VLOOKUP(G1478,BARRAS!$C$5:$E$553,2,0)</f>
        <v>2149995330132</v>
      </c>
      <c r="I1478" s="95">
        <v>0</v>
      </c>
      <c r="J1478" s="204">
        <v>0</v>
      </c>
      <c r="K1478" s="95">
        <v>0</v>
      </c>
      <c r="L1478" s="95" t="s">
        <v>747</v>
      </c>
      <c r="M1478" s="95" t="s">
        <v>747</v>
      </c>
      <c r="N1478" s="95" t="s">
        <v>9079</v>
      </c>
      <c r="O1478" s="95" t="s">
        <v>8091</v>
      </c>
      <c r="P1478" s="95"/>
      <c r="Q1478" s="95"/>
      <c r="R1478" s="95"/>
      <c r="S1478" s="95">
        <f t="shared" si="150"/>
        <v>1</v>
      </c>
      <c r="T1478" s="95"/>
      <c r="U1478" s="95" t="str">
        <f t="shared" si="151"/>
        <v>PMGD</v>
      </c>
      <c r="V1478" s="95"/>
      <c r="W1478" s="95"/>
      <c r="X1478" s="95"/>
      <c r="Y1478" s="95"/>
      <c r="Z1478" s="95"/>
      <c r="AA1478" s="95" t="str">
        <f t="shared" si="152"/>
        <v>SAESA</v>
      </c>
    </row>
    <row r="1479" spans="1:27" x14ac:dyDescent="0.2">
      <c r="A1479" s="19">
        <f t="shared" si="157"/>
        <v>1</v>
      </c>
      <c r="B1479" s="95">
        <f t="shared" si="149"/>
        <v>1475</v>
      </c>
      <c r="C1479" s="95" t="s">
        <v>13153</v>
      </c>
      <c r="D1479" s="28" t="s">
        <v>9079</v>
      </c>
      <c r="E1479" s="95" t="s">
        <v>13155</v>
      </c>
      <c r="F1479" s="182">
        <v>1</v>
      </c>
      <c r="G1479" s="95" t="s">
        <v>740</v>
      </c>
      <c r="H1479" s="199">
        <f>VLOOKUP(G1479,BARRAS!$C$5:$E$553,2,0)</f>
        <v>2149995330132</v>
      </c>
      <c r="I1479" s="95">
        <v>0</v>
      </c>
      <c r="J1479" s="204">
        <v>0</v>
      </c>
      <c r="K1479" s="95">
        <v>0</v>
      </c>
      <c r="L1479" s="95" t="s">
        <v>747</v>
      </c>
      <c r="M1479" s="95" t="s">
        <v>747</v>
      </c>
      <c r="N1479" s="95" t="s">
        <v>9079</v>
      </c>
      <c r="O1479" s="95" t="s">
        <v>8091</v>
      </c>
      <c r="P1479" s="95"/>
      <c r="Q1479" s="95"/>
      <c r="R1479" s="95"/>
      <c r="S1479" s="95">
        <f t="shared" si="150"/>
        <v>1</v>
      </c>
      <c r="T1479" s="95"/>
      <c r="U1479" s="95" t="str">
        <f t="shared" si="151"/>
        <v>PMGD</v>
      </c>
      <c r="V1479" s="95"/>
      <c r="W1479" s="95"/>
      <c r="X1479" s="95"/>
      <c r="Y1479" s="95"/>
      <c r="Z1479" s="95"/>
      <c r="AA1479" s="95" t="str">
        <f t="shared" si="152"/>
        <v>SAESA</v>
      </c>
    </row>
    <row r="1480" spans="1:27" x14ac:dyDescent="0.2">
      <c r="A1480" s="19">
        <f t="shared" si="157"/>
        <v>1</v>
      </c>
      <c r="B1480" s="95">
        <f t="shared" si="149"/>
        <v>1476</v>
      </c>
      <c r="C1480" s="95" t="s">
        <v>8275</v>
      </c>
      <c r="D1480" s="28" t="s">
        <v>7946</v>
      </c>
      <c r="E1480" s="95" t="s">
        <v>7949</v>
      </c>
      <c r="F1480" s="182">
        <v>1</v>
      </c>
      <c r="G1480" s="95" t="s">
        <v>740</v>
      </c>
      <c r="H1480" s="199">
        <f>VLOOKUP(G1480,BARRAS!$C$5:$E$553,2,0)</f>
        <v>2149995330132</v>
      </c>
      <c r="I1480" s="95">
        <v>0</v>
      </c>
      <c r="J1480" s="204">
        <v>1</v>
      </c>
      <c r="K1480" s="95">
        <v>0</v>
      </c>
      <c r="L1480" s="95" t="s">
        <v>489</v>
      </c>
      <c r="M1480" s="95" t="s">
        <v>489</v>
      </c>
      <c r="N1480" s="95" t="s">
        <v>9178</v>
      </c>
      <c r="O1480" s="95"/>
      <c r="P1480" s="95" t="s">
        <v>9177</v>
      </c>
      <c r="Q1480" s="95" t="str">
        <f t="shared" ref="Q1480:Q1488" si="158">IF(L1480="R","R",IF(L1480="L","L",""))</f>
        <v>R</v>
      </c>
      <c r="R1480" s="95">
        <f>IF(L1480="R",VLOOKUP(G1480,BARRAS!$C$5:$E$233,3,0),IF(L1480="L",VLOOKUP(G1480,BARRAS!$C$5:$E$233,3,0),""))</f>
        <v>0</v>
      </c>
      <c r="S1480" s="95">
        <f t="shared" si="150"/>
        <v>0</v>
      </c>
      <c r="T1480" s="95"/>
      <c r="U1480" s="95" t="str">
        <f t="shared" si="151"/>
        <v/>
      </c>
      <c r="V1480" s="95">
        <v>0</v>
      </c>
      <c r="W1480" s="95"/>
      <c r="X1480" s="95"/>
      <c r="Y1480" s="95" t="str">
        <f t="shared" ref="Y1480:Y1488" si="159">+IF(P1480="","No","Sí")</f>
        <v>Sí</v>
      </c>
      <c r="Z1480" s="95">
        <v>0</v>
      </c>
      <c r="AA1480" s="95" t="str">
        <f t="shared" si="152"/>
        <v>COOPREL</v>
      </c>
    </row>
    <row r="1481" spans="1:27" x14ac:dyDescent="0.2">
      <c r="A1481" s="19">
        <f t="shared" si="157"/>
        <v>1</v>
      </c>
      <c r="B1481" s="95">
        <f t="shared" ref="B1481:B1544" si="160">B1480+1</f>
        <v>1477</v>
      </c>
      <c r="C1481" s="95" t="s">
        <v>8276</v>
      </c>
      <c r="D1481" s="28" t="s">
        <v>7947</v>
      </c>
      <c r="E1481" s="95" t="s">
        <v>7949</v>
      </c>
      <c r="F1481" s="182">
        <v>1</v>
      </c>
      <c r="G1481" s="95" t="s">
        <v>740</v>
      </c>
      <c r="H1481" s="199">
        <f>VLOOKUP(G1481,BARRAS!$C$5:$E$553,2,0)</f>
        <v>2149995330132</v>
      </c>
      <c r="I1481" s="95">
        <v>0</v>
      </c>
      <c r="J1481" s="204">
        <v>1</v>
      </c>
      <c r="K1481" s="95">
        <v>0</v>
      </c>
      <c r="L1481" s="95" t="s">
        <v>489</v>
      </c>
      <c r="M1481" s="95" t="s">
        <v>489</v>
      </c>
      <c r="N1481" s="95" t="s">
        <v>9178</v>
      </c>
      <c r="O1481" s="95"/>
      <c r="P1481" s="95" t="s">
        <v>9177</v>
      </c>
      <c r="Q1481" s="95" t="str">
        <f t="shared" si="158"/>
        <v>R</v>
      </c>
      <c r="R1481" s="95">
        <f>IF(L1481="R",VLOOKUP(G1481,BARRAS!$C$5:$E$233,3,0),IF(L1481="L",VLOOKUP(G1481,BARRAS!$C$5:$E$233,3,0),""))</f>
        <v>0</v>
      </c>
      <c r="S1481" s="95">
        <f t="shared" si="150"/>
        <v>0</v>
      </c>
      <c r="T1481" s="95"/>
      <c r="U1481" s="95" t="str">
        <f t="shared" si="151"/>
        <v/>
      </c>
      <c r="V1481" s="95">
        <v>0</v>
      </c>
      <c r="W1481" s="95"/>
      <c r="X1481" s="95"/>
      <c r="Y1481" s="95" t="str">
        <f t="shared" si="159"/>
        <v>Sí</v>
      </c>
      <c r="Z1481" s="95">
        <v>0</v>
      </c>
      <c r="AA1481" s="95" t="str">
        <f t="shared" si="152"/>
        <v>COOPREL</v>
      </c>
    </row>
    <row r="1482" spans="1:27" x14ac:dyDescent="0.2">
      <c r="A1482" s="19">
        <f t="shared" si="157"/>
        <v>1</v>
      </c>
      <c r="B1482" s="95">
        <f t="shared" si="160"/>
        <v>1478</v>
      </c>
      <c r="C1482" s="95" t="s">
        <v>8277</v>
      </c>
      <c r="D1482" s="28" t="s">
        <v>7948</v>
      </c>
      <c r="E1482" s="95" t="s">
        <v>7949</v>
      </c>
      <c r="F1482" s="182">
        <v>1</v>
      </c>
      <c r="G1482" s="95" t="s">
        <v>740</v>
      </c>
      <c r="H1482" s="199">
        <f>VLOOKUP(G1482,BARRAS!$C$5:$E$553,2,0)</f>
        <v>2149995330132</v>
      </c>
      <c r="I1482" s="95">
        <v>0</v>
      </c>
      <c r="J1482" s="204">
        <v>1</v>
      </c>
      <c r="K1482" s="95">
        <v>0</v>
      </c>
      <c r="L1482" s="95" t="s">
        <v>489</v>
      </c>
      <c r="M1482" s="95" t="s">
        <v>489</v>
      </c>
      <c r="N1482" s="95" t="s">
        <v>9178</v>
      </c>
      <c r="O1482" s="95"/>
      <c r="P1482" s="95" t="s">
        <v>9177</v>
      </c>
      <c r="Q1482" s="95" t="str">
        <f t="shared" si="158"/>
        <v>R</v>
      </c>
      <c r="R1482" s="95">
        <f>IF(L1482="R",VLOOKUP(G1482,BARRAS!$C$5:$E$233,3,0),IF(L1482="L",VLOOKUP(G1482,BARRAS!$C$5:$E$233,3,0),""))</f>
        <v>0</v>
      </c>
      <c r="S1482" s="95">
        <f t="shared" ref="S1482:S1545" si="161">IF(RIGHT(LEFT(E1482,6),4)="PMGD",1,IF(RIGHT(LEFT(E1482,6),4)="PMG_",1,0))</f>
        <v>0</v>
      </c>
      <c r="T1482" s="95"/>
      <c r="U1482" s="95" t="str">
        <f t="shared" ref="U1482:U1545" si="162">+IF(L1482="G",LEFT(RIGHT(E1482,LEN(E1482)-2),4),"")</f>
        <v/>
      </c>
      <c r="V1482" s="95">
        <v>0</v>
      </c>
      <c r="W1482" s="95"/>
      <c r="X1482" s="95"/>
      <c r="Y1482" s="95" t="str">
        <f t="shared" si="159"/>
        <v>Sí</v>
      </c>
      <c r="Z1482" s="95">
        <v>0</v>
      </c>
      <c r="AA1482" s="95" t="str">
        <f t="shared" si="152"/>
        <v>COOPREL</v>
      </c>
    </row>
    <row r="1483" spans="1:27" x14ac:dyDescent="0.2">
      <c r="A1483" s="19">
        <f t="shared" si="157"/>
        <v>1</v>
      </c>
      <c r="B1483" s="95">
        <f t="shared" si="160"/>
        <v>1479</v>
      </c>
      <c r="C1483" s="95" t="s">
        <v>7960</v>
      </c>
      <c r="D1483" s="28" t="s">
        <v>7951</v>
      </c>
      <c r="E1483" s="95" t="s">
        <v>7950</v>
      </c>
      <c r="F1483" s="182">
        <v>1</v>
      </c>
      <c r="G1483" s="95" t="s">
        <v>740</v>
      </c>
      <c r="H1483" s="199">
        <f>VLOOKUP(G1483,BARRAS!$C$5:$E$553,2,0)</f>
        <v>2149995330132</v>
      </c>
      <c r="I1483" s="95">
        <v>0</v>
      </c>
      <c r="J1483" s="204">
        <v>1</v>
      </c>
      <c r="K1483" s="95">
        <v>0</v>
      </c>
      <c r="L1483" s="95" t="s">
        <v>489</v>
      </c>
      <c r="M1483" s="95" t="s">
        <v>489</v>
      </c>
      <c r="N1483" s="95" t="s">
        <v>9178</v>
      </c>
      <c r="O1483" s="95"/>
      <c r="P1483" s="95" t="s">
        <v>7950</v>
      </c>
      <c r="Q1483" s="95" t="str">
        <f t="shared" si="158"/>
        <v>R</v>
      </c>
      <c r="R1483" s="95">
        <f>IF(L1483="R",VLOOKUP(G1483,BARRAS!$C$5:$E$233,3,0),IF(L1483="L",VLOOKUP(G1483,BARRAS!$C$5:$E$233,3,0),""))</f>
        <v>0</v>
      </c>
      <c r="S1483" s="95">
        <f t="shared" si="161"/>
        <v>0</v>
      </c>
      <c r="T1483" s="95"/>
      <c r="U1483" s="95" t="str">
        <f t="shared" si="162"/>
        <v/>
      </c>
      <c r="V1483" s="95">
        <v>0</v>
      </c>
      <c r="W1483" s="95"/>
      <c r="X1483" s="95"/>
      <c r="Y1483" s="95" t="str">
        <f t="shared" si="159"/>
        <v>Sí</v>
      </c>
      <c r="Z1483" s="95">
        <v>0</v>
      </c>
      <c r="AA1483" s="95" t="str">
        <f t="shared" si="152"/>
        <v>LUZOSORNO</v>
      </c>
    </row>
    <row r="1484" spans="1:27" x14ac:dyDescent="0.2">
      <c r="A1484" s="19">
        <f t="shared" si="157"/>
        <v>1</v>
      </c>
      <c r="B1484" s="95">
        <f t="shared" si="160"/>
        <v>1480</v>
      </c>
      <c r="C1484" s="95" t="s">
        <v>7961</v>
      </c>
      <c r="D1484" s="28" t="s">
        <v>7952</v>
      </c>
      <c r="E1484" s="95" t="s">
        <v>7950</v>
      </c>
      <c r="F1484" s="182">
        <v>1</v>
      </c>
      <c r="G1484" s="95" t="s">
        <v>740</v>
      </c>
      <c r="H1484" s="199">
        <f>VLOOKUP(G1484,BARRAS!$C$5:$E$553,2,0)</f>
        <v>2149995330132</v>
      </c>
      <c r="I1484" s="95">
        <v>0</v>
      </c>
      <c r="J1484" s="204">
        <v>1</v>
      </c>
      <c r="K1484" s="95">
        <v>0</v>
      </c>
      <c r="L1484" s="95" t="s">
        <v>489</v>
      </c>
      <c r="M1484" s="95" t="s">
        <v>489</v>
      </c>
      <c r="N1484" s="95" t="s">
        <v>9178</v>
      </c>
      <c r="O1484" s="95"/>
      <c r="P1484" s="95" t="s">
        <v>7950</v>
      </c>
      <c r="Q1484" s="95" t="str">
        <f t="shared" si="158"/>
        <v>R</v>
      </c>
      <c r="R1484" s="95">
        <f>IF(L1484="R",VLOOKUP(G1484,BARRAS!$C$5:$E$233,3,0),IF(L1484="L",VLOOKUP(G1484,BARRAS!$C$5:$E$233,3,0),""))</f>
        <v>0</v>
      </c>
      <c r="S1484" s="95">
        <f t="shared" si="161"/>
        <v>0</v>
      </c>
      <c r="T1484" s="95"/>
      <c r="U1484" s="95" t="str">
        <f t="shared" si="162"/>
        <v/>
      </c>
      <c r="V1484" s="95">
        <v>0</v>
      </c>
      <c r="W1484" s="95"/>
      <c r="X1484" s="95"/>
      <c r="Y1484" s="95" t="str">
        <f t="shared" si="159"/>
        <v>Sí</v>
      </c>
      <c r="Z1484" s="95">
        <v>0</v>
      </c>
      <c r="AA1484" s="95" t="str">
        <f t="shared" si="152"/>
        <v>LUZOSORNO</v>
      </c>
    </row>
    <row r="1485" spans="1:27" x14ac:dyDescent="0.2">
      <c r="A1485" s="19">
        <f t="shared" si="157"/>
        <v>1</v>
      </c>
      <c r="B1485" s="95">
        <f t="shared" si="160"/>
        <v>1481</v>
      </c>
      <c r="C1485" s="95" t="s">
        <v>7962</v>
      </c>
      <c r="D1485" s="28" t="s">
        <v>7953</v>
      </c>
      <c r="E1485" s="95" t="s">
        <v>7950</v>
      </c>
      <c r="F1485" s="182">
        <v>1</v>
      </c>
      <c r="G1485" s="95" t="s">
        <v>740</v>
      </c>
      <c r="H1485" s="199">
        <f>VLOOKUP(G1485,BARRAS!$C$5:$E$553,2,0)</f>
        <v>2149995330132</v>
      </c>
      <c r="I1485" s="95">
        <v>0</v>
      </c>
      <c r="J1485" s="204">
        <v>1</v>
      </c>
      <c r="K1485" s="95">
        <v>0</v>
      </c>
      <c r="L1485" s="95" t="s">
        <v>489</v>
      </c>
      <c r="M1485" s="95" t="s">
        <v>489</v>
      </c>
      <c r="N1485" s="95" t="s">
        <v>9178</v>
      </c>
      <c r="O1485" s="95"/>
      <c r="P1485" s="95" t="s">
        <v>7950</v>
      </c>
      <c r="Q1485" s="95" t="str">
        <f t="shared" si="158"/>
        <v>R</v>
      </c>
      <c r="R1485" s="95">
        <f>IF(L1485="R",VLOOKUP(G1485,BARRAS!$C$5:$E$233,3,0),IF(L1485="L",VLOOKUP(G1485,BARRAS!$C$5:$E$233,3,0),""))</f>
        <v>0</v>
      </c>
      <c r="S1485" s="95">
        <f t="shared" si="161"/>
        <v>0</v>
      </c>
      <c r="T1485" s="95"/>
      <c r="U1485" s="95" t="str">
        <f t="shared" si="162"/>
        <v/>
      </c>
      <c r="V1485" s="95">
        <v>0</v>
      </c>
      <c r="W1485" s="95"/>
      <c r="X1485" s="95"/>
      <c r="Y1485" s="95" t="str">
        <f t="shared" si="159"/>
        <v>Sí</v>
      </c>
      <c r="Z1485" s="95">
        <v>0</v>
      </c>
      <c r="AA1485" s="95" t="str">
        <f t="shared" si="152"/>
        <v>LUZOSORNO</v>
      </c>
    </row>
    <row r="1486" spans="1:27" x14ac:dyDescent="0.2">
      <c r="A1486" s="19">
        <f t="shared" si="157"/>
        <v>1</v>
      </c>
      <c r="B1486" s="95">
        <f t="shared" si="160"/>
        <v>1482</v>
      </c>
      <c r="C1486" s="95" t="s">
        <v>8149</v>
      </c>
      <c r="D1486" s="28" t="s">
        <v>8088</v>
      </c>
      <c r="E1486" s="95" t="s">
        <v>8091</v>
      </c>
      <c r="F1486" s="182">
        <v>1</v>
      </c>
      <c r="G1486" s="95" t="s">
        <v>740</v>
      </c>
      <c r="H1486" s="199">
        <f>VLOOKUP(G1486,BARRAS!$C$5:$E$553,2,0)</f>
        <v>2149995330132</v>
      </c>
      <c r="I1486" s="95">
        <v>0</v>
      </c>
      <c r="J1486" s="204">
        <v>1</v>
      </c>
      <c r="K1486" s="95">
        <v>0</v>
      </c>
      <c r="L1486" s="95" t="s">
        <v>489</v>
      </c>
      <c r="M1486" s="95" t="s">
        <v>489</v>
      </c>
      <c r="N1486" s="95" t="s">
        <v>9178</v>
      </c>
      <c r="O1486" s="95"/>
      <c r="P1486" s="95" t="s">
        <v>8091</v>
      </c>
      <c r="Q1486" s="95" t="str">
        <f t="shared" si="158"/>
        <v>R</v>
      </c>
      <c r="R1486" s="95">
        <f>IF(L1486="R",VLOOKUP(G1486,BARRAS!$C$5:$E$233,3,0),IF(L1486="L",VLOOKUP(G1486,BARRAS!$C$5:$E$233,3,0),""))</f>
        <v>0</v>
      </c>
      <c r="S1486" s="95">
        <f t="shared" si="161"/>
        <v>0</v>
      </c>
      <c r="T1486" s="95"/>
      <c r="U1486" s="95" t="str">
        <f t="shared" si="162"/>
        <v/>
      </c>
      <c r="V1486" s="95">
        <v>0</v>
      </c>
      <c r="W1486" s="95"/>
      <c r="X1486" s="95"/>
      <c r="Y1486" s="95" t="str">
        <f t="shared" si="159"/>
        <v>Sí</v>
      </c>
      <c r="Z1486" s="95">
        <v>0</v>
      </c>
      <c r="AA1486" s="95" t="str">
        <f t="shared" ref="AA1486:AA1547" si="163">IF(OR(N1486="Dx",N1486="No_informado"),P1486,O1486)</f>
        <v>SAESA</v>
      </c>
    </row>
    <row r="1487" spans="1:27" x14ac:dyDescent="0.2">
      <c r="A1487" s="19">
        <f t="shared" si="157"/>
        <v>1</v>
      </c>
      <c r="B1487" s="95">
        <f t="shared" si="160"/>
        <v>1483</v>
      </c>
      <c r="C1487" s="95" t="s">
        <v>8150</v>
      </c>
      <c r="D1487" s="28" t="s">
        <v>8089</v>
      </c>
      <c r="E1487" s="95" t="s">
        <v>8091</v>
      </c>
      <c r="F1487" s="182">
        <v>1</v>
      </c>
      <c r="G1487" s="95" t="s">
        <v>740</v>
      </c>
      <c r="H1487" s="199">
        <f>VLOOKUP(G1487,BARRAS!$C$5:$E$553,2,0)</f>
        <v>2149995330132</v>
      </c>
      <c r="I1487" s="95">
        <v>0</v>
      </c>
      <c r="J1487" s="204">
        <v>1</v>
      </c>
      <c r="K1487" s="95">
        <v>0</v>
      </c>
      <c r="L1487" s="95" t="s">
        <v>489</v>
      </c>
      <c r="M1487" s="95" t="s">
        <v>489</v>
      </c>
      <c r="N1487" s="95" t="s">
        <v>9178</v>
      </c>
      <c r="O1487" s="95"/>
      <c r="P1487" s="95" t="s">
        <v>8091</v>
      </c>
      <c r="Q1487" s="95" t="str">
        <f t="shared" si="158"/>
        <v>R</v>
      </c>
      <c r="R1487" s="95">
        <f>IF(L1487="R",VLOOKUP(G1487,BARRAS!$C$5:$E$233,3,0),IF(L1487="L",VLOOKUP(G1487,BARRAS!$C$5:$E$233,3,0),""))</f>
        <v>0</v>
      </c>
      <c r="S1487" s="95">
        <f t="shared" si="161"/>
        <v>0</v>
      </c>
      <c r="T1487" s="95"/>
      <c r="U1487" s="95" t="str">
        <f t="shared" si="162"/>
        <v/>
      </c>
      <c r="V1487" s="95">
        <v>0</v>
      </c>
      <c r="W1487" s="95"/>
      <c r="X1487" s="95"/>
      <c r="Y1487" s="95" t="str">
        <f t="shared" si="159"/>
        <v>Sí</v>
      </c>
      <c r="Z1487" s="95">
        <v>0</v>
      </c>
      <c r="AA1487" s="95" t="str">
        <f t="shared" si="163"/>
        <v>SAESA</v>
      </c>
    </row>
    <row r="1488" spans="1:27" x14ac:dyDescent="0.2">
      <c r="A1488" s="19">
        <f t="shared" si="157"/>
        <v>1</v>
      </c>
      <c r="B1488" s="95">
        <f t="shared" si="160"/>
        <v>1484</v>
      </c>
      <c r="C1488" s="95" t="s">
        <v>8151</v>
      </c>
      <c r="D1488" s="28" t="s">
        <v>8090</v>
      </c>
      <c r="E1488" s="95" t="s">
        <v>8091</v>
      </c>
      <c r="F1488" s="182">
        <v>1</v>
      </c>
      <c r="G1488" s="95" t="s">
        <v>740</v>
      </c>
      <c r="H1488" s="199">
        <f>VLOOKUP(G1488,BARRAS!$C$5:$E$553,2,0)</f>
        <v>2149995330132</v>
      </c>
      <c r="I1488" s="95">
        <v>0</v>
      </c>
      <c r="J1488" s="204">
        <v>1</v>
      </c>
      <c r="K1488" s="95">
        <v>0</v>
      </c>
      <c r="L1488" s="95" t="s">
        <v>489</v>
      </c>
      <c r="M1488" s="95" t="s">
        <v>489</v>
      </c>
      <c r="N1488" s="95" t="s">
        <v>9178</v>
      </c>
      <c r="O1488" s="95"/>
      <c r="P1488" s="95" t="s">
        <v>8091</v>
      </c>
      <c r="Q1488" s="95" t="str">
        <f t="shared" si="158"/>
        <v>R</v>
      </c>
      <c r="R1488" s="95">
        <f>IF(L1488="R",VLOOKUP(G1488,BARRAS!$C$5:$E$233,3,0),IF(L1488="L",VLOOKUP(G1488,BARRAS!$C$5:$E$233,3,0),""))</f>
        <v>0</v>
      </c>
      <c r="S1488" s="95">
        <f t="shared" si="161"/>
        <v>0</v>
      </c>
      <c r="T1488" s="95"/>
      <c r="U1488" s="95" t="str">
        <f t="shared" si="162"/>
        <v/>
      </c>
      <c r="V1488" s="95">
        <v>0</v>
      </c>
      <c r="W1488" s="95"/>
      <c r="X1488" s="95"/>
      <c r="Y1488" s="95" t="str">
        <f t="shared" si="159"/>
        <v>Sí</v>
      </c>
      <c r="Z1488" s="95">
        <v>0</v>
      </c>
      <c r="AA1488" s="95" t="str">
        <f t="shared" si="163"/>
        <v>SAESA</v>
      </c>
    </row>
    <row r="1489" spans="1:27" x14ac:dyDescent="0.2">
      <c r="A1489" s="19">
        <f t="shared" si="157"/>
        <v>1</v>
      </c>
      <c r="B1489" s="95">
        <f t="shared" si="160"/>
        <v>1485</v>
      </c>
      <c r="C1489" s="194" t="s">
        <v>12232</v>
      </c>
      <c r="D1489" s="213" t="s">
        <v>1304</v>
      </c>
      <c r="E1489" s="194" t="s">
        <v>1413</v>
      </c>
      <c r="F1489" s="182">
        <v>1</v>
      </c>
      <c r="G1489" s="95" t="s">
        <v>740</v>
      </c>
      <c r="H1489" s="199">
        <f>VLOOKUP(G1489,BARRAS!$C$5:$E$553,2,0)</f>
        <v>2149995330132</v>
      </c>
      <c r="I1489" s="95">
        <v>0</v>
      </c>
      <c r="J1489" s="204">
        <v>0</v>
      </c>
      <c r="K1489" s="95">
        <v>0</v>
      </c>
      <c r="L1489" s="95" t="s">
        <v>492</v>
      </c>
      <c r="M1489" s="95" t="s">
        <v>492</v>
      </c>
      <c r="N1489" s="95" t="s">
        <v>12352</v>
      </c>
      <c r="O1489" s="95"/>
      <c r="P1489" s="95"/>
      <c r="Q1489" s="95"/>
      <c r="R1489" s="95" t="str">
        <f>IF(L1489="R",VLOOKUP(G1489,BARRAS!$C$5:$E$233,3,0),IF(L1489="L",VLOOKUP(G1489,BARRAS!$C$5:$E$233,3,0),""))</f>
        <v/>
      </c>
      <c r="S1489" s="95">
        <f t="shared" si="161"/>
        <v>0</v>
      </c>
      <c r="T1489" s="95"/>
      <c r="U1489" s="95" t="str">
        <f t="shared" si="162"/>
        <v/>
      </c>
      <c r="V1489" s="95"/>
      <c r="W1489" s="95"/>
      <c r="X1489" s="95"/>
      <c r="Y1489" s="95"/>
      <c r="Z1489" s="95"/>
      <c r="AA1489" s="95">
        <f t="shared" si="163"/>
        <v>0</v>
      </c>
    </row>
    <row r="1490" spans="1:27" x14ac:dyDescent="0.2">
      <c r="A1490" s="19">
        <f t="shared" si="157"/>
        <v>1</v>
      </c>
      <c r="B1490" s="95">
        <f t="shared" si="160"/>
        <v>1486</v>
      </c>
      <c r="C1490" s="28" t="s">
        <v>14201</v>
      </c>
      <c r="D1490" s="28" t="s">
        <v>8241</v>
      </c>
      <c r="E1490" s="28" t="s">
        <v>13363</v>
      </c>
      <c r="F1490" s="182">
        <v>1</v>
      </c>
      <c r="G1490" s="95" t="s">
        <v>13700</v>
      </c>
      <c r="H1490" s="199">
        <f>VLOOKUP(G1490,BARRAS!$C$5:$E$553,2,0)</f>
        <v>2149999931930</v>
      </c>
      <c r="I1490" s="95">
        <v>0</v>
      </c>
      <c r="J1490" s="204">
        <v>0</v>
      </c>
      <c r="K1490" s="95">
        <v>0</v>
      </c>
      <c r="L1490" s="95" t="s">
        <v>489</v>
      </c>
      <c r="M1490" s="95" t="s">
        <v>489</v>
      </c>
      <c r="N1490" s="95" t="s">
        <v>8241</v>
      </c>
      <c r="O1490" s="95" t="s">
        <v>8091</v>
      </c>
      <c r="P1490" s="95"/>
      <c r="Q1490" s="95"/>
      <c r="R1490" s="95"/>
      <c r="S1490" s="95">
        <f t="shared" si="161"/>
        <v>0</v>
      </c>
      <c r="T1490" s="95"/>
      <c r="U1490" s="95" t="str">
        <f t="shared" si="162"/>
        <v/>
      </c>
      <c r="V1490" s="95"/>
      <c r="W1490" s="95"/>
      <c r="X1490" s="95"/>
      <c r="Y1490" s="95"/>
      <c r="Z1490" s="95"/>
      <c r="AA1490" s="95" t="str">
        <f t="shared" si="163"/>
        <v>SAESA</v>
      </c>
    </row>
    <row r="1491" spans="1:27" x14ac:dyDescent="0.2">
      <c r="A1491" s="19">
        <f t="shared" si="157"/>
        <v>1</v>
      </c>
      <c r="B1491" s="95">
        <f t="shared" si="160"/>
        <v>1487</v>
      </c>
      <c r="C1491" s="28" t="s">
        <v>14482</v>
      </c>
      <c r="D1491" s="28" t="s">
        <v>8241</v>
      </c>
      <c r="E1491" s="28" t="s">
        <v>13366</v>
      </c>
      <c r="F1491" s="182">
        <v>1</v>
      </c>
      <c r="G1491" s="95" t="s">
        <v>13700</v>
      </c>
      <c r="H1491" s="199">
        <f>VLOOKUP(G1491,BARRAS!$C$5:$E$553,2,0)</f>
        <v>2149999931930</v>
      </c>
      <c r="I1491" s="95"/>
      <c r="J1491" s="204">
        <v>0</v>
      </c>
      <c r="K1491" s="95">
        <v>0</v>
      </c>
      <c r="L1491" s="95" t="s">
        <v>489</v>
      </c>
      <c r="M1491" s="95" t="s">
        <v>489</v>
      </c>
      <c r="N1491" s="95" t="s">
        <v>8241</v>
      </c>
      <c r="O1491" s="28" t="s">
        <v>7950</v>
      </c>
      <c r="P1491" s="28"/>
      <c r="Q1491" s="95"/>
      <c r="R1491" s="95"/>
      <c r="S1491" s="95">
        <f t="shared" si="161"/>
        <v>0</v>
      </c>
      <c r="T1491" s="95"/>
      <c r="U1491" s="95" t="str">
        <f t="shared" si="162"/>
        <v/>
      </c>
      <c r="V1491" s="95"/>
      <c r="W1491" s="95"/>
      <c r="X1491" s="95"/>
      <c r="Y1491" s="95"/>
      <c r="Z1491" s="95"/>
      <c r="AA1491" s="95" t="str">
        <f t="shared" si="163"/>
        <v>LUZOSORNO</v>
      </c>
    </row>
    <row r="1492" spans="1:27" x14ac:dyDescent="0.2">
      <c r="A1492" s="19">
        <f t="shared" si="157"/>
        <v>1</v>
      </c>
      <c r="B1492" s="95">
        <f t="shared" si="160"/>
        <v>1488</v>
      </c>
      <c r="C1492" s="95" t="s">
        <v>14397</v>
      </c>
      <c r="D1492" s="28" t="s">
        <v>7951</v>
      </c>
      <c r="E1492" s="28" t="s">
        <v>7950</v>
      </c>
      <c r="F1492" s="182">
        <v>1</v>
      </c>
      <c r="G1492" s="95" t="s">
        <v>13700</v>
      </c>
      <c r="H1492" s="199">
        <f>VLOOKUP(G1492,BARRAS!$C$5:$E$553,2,0)</f>
        <v>2149999931930</v>
      </c>
      <c r="I1492" s="95">
        <v>0</v>
      </c>
      <c r="J1492" s="204">
        <v>1</v>
      </c>
      <c r="K1492" s="95">
        <v>0</v>
      </c>
      <c r="L1492" s="95" t="s">
        <v>489</v>
      </c>
      <c r="M1492" s="95" t="s">
        <v>489</v>
      </c>
      <c r="N1492" s="95" t="s">
        <v>9178</v>
      </c>
      <c r="O1492" s="95"/>
      <c r="P1492" s="28" t="s">
        <v>7950</v>
      </c>
      <c r="Q1492" s="95"/>
      <c r="R1492" s="95"/>
      <c r="S1492" s="95">
        <f t="shared" si="161"/>
        <v>0</v>
      </c>
      <c r="T1492" s="95"/>
      <c r="U1492" s="95" t="str">
        <f t="shared" si="162"/>
        <v/>
      </c>
      <c r="V1492" s="95"/>
      <c r="W1492" s="95"/>
      <c r="X1492" s="95"/>
      <c r="Y1492" s="95"/>
      <c r="Z1492" s="95"/>
      <c r="AA1492" s="95" t="str">
        <f t="shared" si="163"/>
        <v>LUZOSORNO</v>
      </c>
    </row>
    <row r="1493" spans="1:27" x14ac:dyDescent="0.2">
      <c r="A1493" s="19">
        <f t="shared" si="157"/>
        <v>1</v>
      </c>
      <c r="B1493" s="95">
        <f t="shared" si="160"/>
        <v>1489</v>
      </c>
      <c r="C1493" s="95" t="s">
        <v>14398</v>
      </c>
      <c r="D1493" s="28" t="s">
        <v>7952</v>
      </c>
      <c r="E1493" s="28" t="s">
        <v>7950</v>
      </c>
      <c r="F1493" s="182">
        <v>1</v>
      </c>
      <c r="G1493" s="95" t="s">
        <v>13700</v>
      </c>
      <c r="H1493" s="199">
        <f>VLOOKUP(G1493,BARRAS!$C$5:$E$553,2,0)</f>
        <v>2149999931930</v>
      </c>
      <c r="I1493" s="95">
        <v>0</v>
      </c>
      <c r="J1493" s="204">
        <v>1</v>
      </c>
      <c r="K1493" s="95">
        <v>0</v>
      </c>
      <c r="L1493" s="95" t="s">
        <v>489</v>
      </c>
      <c r="M1493" s="95" t="s">
        <v>489</v>
      </c>
      <c r="N1493" s="95" t="s">
        <v>9178</v>
      </c>
      <c r="O1493" s="95"/>
      <c r="P1493" s="28" t="s">
        <v>7950</v>
      </c>
      <c r="Q1493" s="95"/>
      <c r="R1493" s="95"/>
      <c r="S1493" s="95">
        <f t="shared" si="161"/>
        <v>0</v>
      </c>
      <c r="T1493" s="95"/>
      <c r="U1493" s="95" t="str">
        <f t="shared" si="162"/>
        <v/>
      </c>
      <c r="V1493" s="95"/>
      <c r="W1493" s="95"/>
      <c r="X1493" s="95"/>
      <c r="Y1493" s="95"/>
      <c r="Z1493" s="95"/>
      <c r="AA1493" s="95" t="str">
        <f t="shared" si="163"/>
        <v>LUZOSORNO</v>
      </c>
    </row>
    <row r="1494" spans="1:27" x14ac:dyDescent="0.2">
      <c r="A1494" s="19">
        <f t="shared" si="157"/>
        <v>1</v>
      </c>
      <c r="B1494" s="95">
        <f t="shared" si="160"/>
        <v>1490</v>
      </c>
      <c r="C1494" s="95" t="s">
        <v>14399</v>
      </c>
      <c r="D1494" s="28" t="s">
        <v>7953</v>
      </c>
      <c r="E1494" s="28" t="s">
        <v>7950</v>
      </c>
      <c r="F1494" s="182">
        <v>1</v>
      </c>
      <c r="G1494" s="95" t="s">
        <v>13700</v>
      </c>
      <c r="H1494" s="199">
        <f>VLOOKUP(G1494,BARRAS!$C$5:$E$553,2,0)</f>
        <v>2149999931930</v>
      </c>
      <c r="I1494" s="95">
        <v>0</v>
      </c>
      <c r="J1494" s="204">
        <v>1</v>
      </c>
      <c r="K1494" s="95">
        <v>0</v>
      </c>
      <c r="L1494" s="95" t="s">
        <v>489</v>
      </c>
      <c r="M1494" s="95" t="s">
        <v>489</v>
      </c>
      <c r="N1494" s="95" t="s">
        <v>9178</v>
      </c>
      <c r="O1494" s="95"/>
      <c r="P1494" s="28" t="s">
        <v>7950</v>
      </c>
      <c r="Q1494" s="95"/>
      <c r="R1494" s="95"/>
      <c r="S1494" s="95">
        <f t="shared" si="161"/>
        <v>0</v>
      </c>
      <c r="T1494" s="95"/>
      <c r="U1494" s="95" t="str">
        <f t="shared" si="162"/>
        <v/>
      </c>
      <c r="V1494" s="95"/>
      <c r="W1494" s="95"/>
      <c r="X1494" s="95"/>
      <c r="Y1494" s="95"/>
      <c r="Z1494" s="95"/>
      <c r="AA1494" s="95" t="str">
        <f t="shared" si="163"/>
        <v>LUZOSORNO</v>
      </c>
    </row>
    <row r="1495" spans="1:27" x14ac:dyDescent="0.2">
      <c r="A1495" s="19">
        <f t="shared" si="157"/>
        <v>1</v>
      </c>
      <c r="B1495" s="95">
        <f t="shared" si="160"/>
        <v>1491</v>
      </c>
      <c r="C1495" s="95" t="s">
        <v>13682</v>
      </c>
      <c r="D1495" s="28" t="s">
        <v>8088</v>
      </c>
      <c r="E1495" s="95" t="s">
        <v>8091</v>
      </c>
      <c r="F1495" s="182">
        <v>1</v>
      </c>
      <c r="G1495" s="95" t="s">
        <v>13700</v>
      </c>
      <c r="H1495" s="199">
        <f>VLOOKUP(G1495,BARRAS!$C$5:$E$553,2,0)</f>
        <v>2149999931930</v>
      </c>
      <c r="I1495" s="95">
        <v>0</v>
      </c>
      <c r="J1495" s="204">
        <v>1</v>
      </c>
      <c r="K1495" s="95">
        <v>0</v>
      </c>
      <c r="L1495" s="95" t="s">
        <v>489</v>
      </c>
      <c r="M1495" s="95" t="s">
        <v>489</v>
      </c>
      <c r="N1495" s="95" t="s">
        <v>9178</v>
      </c>
      <c r="O1495" s="95"/>
      <c r="P1495" s="95" t="s">
        <v>8091</v>
      </c>
      <c r="Q1495" s="95" t="s">
        <v>489</v>
      </c>
      <c r="R1495" s="95"/>
      <c r="S1495" s="95">
        <f t="shared" si="161"/>
        <v>0</v>
      </c>
      <c r="T1495" s="95"/>
      <c r="U1495" s="95" t="str">
        <f t="shared" si="162"/>
        <v/>
      </c>
      <c r="V1495" s="95"/>
      <c r="W1495" s="95"/>
      <c r="X1495" s="95"/>
      <c r="Y1495" s="95"/>
      <c r="Z1495" s="95"/>
      <c r="AA1495" s="95" t="str">
        <f t="shared" si="163"/>
        <v>SAESA</v>
      </c>
    </row>
    <row r="1496" spans="1:27" x14ac:dyDescent="0.2">
      <c r="A1496" s="19">
        <f t="shared" si="157"/>
        <v>1</v>
      </c>
      <c r="B1496" s="95">
        <f t="shared" si="160"/>
        <v>1492</v>
      </c>
      <c r="C1496" s="95" t="s">
        <v>13683</v>
      </c>
      <c r="D1496" s="28" t="s">
        <v>8089</v>
      </c>
      <c r="E1496" s="95" t="s">
        <v>8091</v>
      </c>
      <c r="F1496" s="182">
        <v>1</v>
      </c>
      <c r="G1496" s="95" t="s">
        <v>13700</v>
      </c>
      <c r="H1496" s="199">
        <f>VLOOKUP(G1496,BARRAS!$C$5:$E$553,2,0)</f>
        <v>2149999931930</v>
      </c>
      <c r="I1496" s="95">
        <v>0</v>
      </c>
      <c r="J1496" s="204">
        <v>1</v>
      </c>
      <c r="K1496" s="95">
        <v>0</v>
      </c>
      <c r="L1496" s="95" t="s">
        <v>489</v>
      </c>
      <c r="M1496" s="95" t="s">
        <v>489</v>
      </c>
      <c r="N1496" s="95" t="s">
        <v>9178</v>
      </c>
      <c r="O1496" s="95"/>
      <c r="P1496" s="95" t="s">
        <v>8091</v>
      </c>
      <c r="Q1496" s="95" t="s">
        <v>489</v>
      </c>
      <c r="R1496" s="95"/>
      <c r="S1496" s="95">
        <f t="shared" si="161"/>
        <v>0</v>
      </c>
      <c r="T1496" s="95"/>
      <c r="U1496" s="95" t="str">
        <f t="shared" si="162"/>
        <v/>
      </c>
      <c r="V1496" s="95"/>
      <c r="W1496" s="95"/>
      <c r="X1496" s="95"/>
      <c r="Y1496" s="95"/>
      <c r="Z1496" s="95"/>
      <c r="AA1496" s="95" t="str">
        <f t="shared" si="163"/>
        <v>SAESA</v>
      </c>
    </row>
    <row r="1497" spans="1:27" x14ac:dyDescent="0.2">
      <c r="A1497" s="19">
        <f t="shared" si="157"/>
        <v>1</v>
      </c>
      <c r="B1497" s="95">
        <f t="shared" si="160"/>
        <v>1493</v>
      </c>
      <c r="C1497" s="95" t="s">
        <v>13684</v>
      </c>
      <c r="D1497" s="28" t="s">
        <v>8090</v>
      </c>
      <c r="E1497" s="95" t="s">
        <v>8091</v>
      </c>
      <c r="F1497" s="182">
        <v>1</v>
      </c>
      <c r="G1497" s="95" t="s">
        <v>13700</v>
      </c>
      <c r="H1497" s="199">
        <f>VLOOKUP(G1497,BARRAS!$C$5:$E$553,2,0)</f>
        <v>2149999931930</v>
      </c>
      <c r="I1497" s="95">
        <v>0</v>
      </c>
      <c r="J1497" s="204">
        <v>1</v>
      </c>
      <c r="K1497" s="95">
        <v>0</v>
      </c>
      <c r="L1497" s="95" t="s">
        <v>489</v>
      </c>
      <c r="M1497" s="95" t="s">
        <v>489</v>
      </c>
      <c r="N1497" s="95" t="s">
        <v>9178</v>
      </c>
      <c r="O1497" s="95"/>
      <c r="P1497" s="95" t="s">
        <v>8091</v>
      </c>
      <c r="Q1497" s="95" t="s">
        <v>489</v>
      </c>
      <c r="R1497" s="95"/>
      <c r="S1497" s="95">
        <f t="shared" si="161"/>
        <v>0</v>
      </c>
      <c r="T1497" s="95"/>
      <c r="U1497" s="95" t="str">
        <f t="shared" si="162"/>
        <v/>
      </c>
      <c r="V1497" s="95"/>
      <c r="W1497" s="95"/>
      <c r="X1497" s="95"/>
      <c r="Y1497" s="95"/>
      <c r="Z1497" s="95"/>
      <c r="AA1497" s="95" t="str">
        <f t="shared" si="163"/>
        <v>SAESA</v>
      </c>
    </row>
    <row r="1498" spans="1:27" x14ac:dyDescent="0.2">
      <c r="A1498" s="19">
        <f t="shared" si="157"/>
        <v>1</v>
      </c>
      <c r="B1498" s="95">
        <f t="shared" si="160"/>
        <v>1494</v>
      </c>
      <c r="C1498" s="194" t="s">
        <v>13685</v>
      </c>
      <c r="D1498" s="213" t="s">
        <v>1304</v>
      </c>
      <c r="E1498" s="194" t="s">
        <v>14472</v>
      </c>
      <c r="F1498" s="182">
        <v>1</v>
      </c>
      <c r="G1498" s="95" t="s">
        <v>13700</v>
      </c>
      <c r="H1498" s="199">
        <f>VLOOKUP(G1498,BARRAS!$C$5:$E$553,2,0)</f>
        <v>2149999931930</v>
      </c>
      <c r="I1498" s="95">
        <v>0</v>
      </c>
      <c r="J1498" s="204">
        <v>0</v>
      </c>
      <c r="K1498" s="95">
        <v>1</v>
      </c>
      <c r="L1498" s="95" t="s">
        <v>492</v>
      </c>
      <c r="M1498" s="95" t="s">
        <v>492</v>
      </c>
      <c r="N1498" s="95" t="s">
        <v>12352</v>
      </c>
      <c r="O1498" s="95"/>
      <c r="P1498" s="95"/>
      <c r="Q1498" s="95"/>
      <c r="R1498" s="95"/>
      <c r="S1498" s="95">
        <f t="shared" si="161"/>
        <v>0</v>
      </c>
      <c r="T1498" s="95"/>
      <c r="U1498" s="95" t="str">
        <f t="shared" si="162"/>
        <v/>
      </c>
      <c r="V1498" s="95"/>
      <c r="W1498" s="95"/>
      <c r="X1498" s="95"/>
      <c r="Y1498" s="95"/>
      <c r="Z1498" s="95"/>
      <c r="AA1498" s="95">
        <f t="shared" si="163"/>
        <v>0</v>
      </c>
    </row>
    <row r="1499" spans="1:27" x14ac:dyDescent="0.2">
      <c r="A1499" s="19">
        <f t="shared" si="157"/>
        <v>1</v>
      </c>
      <c r="B1499" s="95">
        <f t="shared" si="160"/>
        <v>1495</v>
      </c>
      <c r="C1499" s="95" t="s">
        <v>10390</v>
      </c>
      <c r="D1499" s="28" t="s">
        <v>545</v>
      </c>
      <c r="E1499" s="95" t="s">
        <v>10412</v>
      </c>
      <c r="F1499" s="182">
        <v>1</v>
      </c>
      <c r="G1499" s="95" t="s">
        <v>722</v>
      </c>
      <c r="H1499" s="199">
        <f>VLOOKUP(G1499,BARRAS!$C$5:$E$553,2,0)</f>
        <v>2089995230132</v>
      </c>
      <c r="I1499" s="95">
        <v>0</v>
      </c>
      <c r="J1499" s="204">
        <v>0</v>
      </c>
      <c r="K1499" s="95">
        <v>0</v>
      </c>
      <c r="L1499" s="95" t="s">
        <v>8423</v>
      </c>
      <c r="M1499" s="95" t="s">
        <v>8423</v>
      </c>
      <c r="N1499" s="95" t="s">
        <v>545</v>
      </c>
      <c r="O1499" s="95" t="s">
        <v>7984</v>
      </c>
      <c r="P1499" s="95"/>
      <c r="Q1499" s="95"/>
      <c r="R1499" s="95" t="str">
        <f>IF(L1499="R",VLOOKUP(G1499,BARRAS!$C$5:$E$233,3,0),IF(L1499="L",VLOOKUP(G1499,BARRAS!$C$5:$E$233,3,0),""))</f>
        <v/>
      </c>
      <c r="S1499" s="95">
        <f t="shared" si="161"/>
        <v>0</v>
      </c>
      <c r="T1499" s="95"/>
      <c r="U1499" s="95" t="str">
        <f t="shared" si="162"/>
        <v/>
      </c>
      <c r="V1499" s="95"/>
      <c r="W1499" s="95"/>
      <c r="X1499" s="95"/>
      <c r="Y1499" s="95"/>
      <c r="Z1499" s="95"/>
      <c r="AA1499" s="95" t="str">
        <f t="shared" si="163"/>
        <v>FRONTEL</v>
      </c>
    </row>
    <row r="1500" spans="1:27" x14ac:dyDescent="0.2">
      <c r="A1500" s="19">
        <f t="shared" si="157"/>
        <v>1</v>
      </c>
      <c r="B1500" s="95">
        <f t="shared" si="160"/>
        <v>1496</v>
      </c>
      <c r="C1500" s="95" t="s">
        <v>11789</v>
      </c>
      <c r="D1500" s="28" t="s">
        <v>543</v>
      </c>
      <c r="E1500" s="95" t="s">
        <v>11790</v>
      </c>
      <c r="F1500" s="182">
        <v>1</v>
      </c>
      <c r="G1500" s="95" t="s">
        <v>722</v>
      </c>
      <c r="H1500" s="199">
        <f>VLOOKUP(G1500,BARRAS!$C$5:$E$553,2,0)</f>
        <v>2089995230132</v>
      </c>
      <c r="I1500" s="95">
        <v>0</v>
      </c>
      <c r="J1500" s="204">
        <v>0</v>
      </c>
      <c r="K1500" s="95">
        <v>0</v>
      </c>
      <c r="L1500" s="95" t="s">
        <v>8423</v>
      </c>
      <c r="M1500" s="95" t="s">
        <v>8423</v>
      </c>
      <c r="N1500" s="95" t="s">
        <v>543</v>
      </c>
      <c r="O1500" s="95" t="s">
        <v>8078</v>
      </c>
      <c r="P1500" s="95"/>
      <c r="Q1500" s="95"/>
      <c r="R1500" s="95" t="str">
        <f>IF(L1500="R",VLOOKUP(G1500,BARRAS!$C$5:$E$233,3,0),IF(L1500="L",VLOOKUP(G1500,BARRAS!$C$5:$E$233,3,0),""))</f>
        <v/>
      </c>
      <c r="S1500" s="95">
        <f t="shared" si="161"/>
        <v>0</v>
      </c>
      <c r="T1500" s="95"/>
      <c r="U1500" s="95" t="str">
        <f t="shared" si="162"/>
        <v/>
      </c>
      <c r="V1500" s="95"/>
      <c r="W1500" s="95"/>
      <c r="X1500" s="95"/>
      <c r="Y1500" s="95"/>
      <c r="Z1500" s="95"/>
      <c r="AA1500" s="95" t="str">
        <f t="shared" si="163"/>
        <v>COELCHA</v>
      </c>
    </row>
    <row r="1501" spans="1:27" x14ac:dyDescent="0.2">
      <c r="A1501" s="19">
        <f t="shared" si="157"/>
        <v>1</v>
      </c>
      <c r="B1501" s="95">
        <f t="shared" si="160"/>
        <v>1497</v>
      </c>
      <c r="C1501" s="95" t="s">
        <v>10429</v>
      </c>
      <c r="D1501" s="28" t="s">
        <v>3079</v>
      </c>
      <c r="E1501" s="95" t="s">
        <v>10510</v>
      </c>
      <c r="F1501" s="182">
        <v>1</v>
      </c>
      <c r="G1501" s="95" t="s">
        <v>722</v>
      </c>
      <c r="H1501" s="199">
        <f>VLOOKUP(G1501,BARRAS!$C$5:$E$553,2,0)</f>
        <v>2089995230132</v>
      </c>
      <c r="I1501" s="95">
        <v>0</v>
      </c>
      <c r="J1501" s="204">
        <v>0</v>
      </c>
      <c r="K1501" s="95">
        <v>0</v>
      </c>
      <c r="L1501" s="95" t="s">
        <v>8423</v>
      </c>
      <c r="M1501" s="95" t="s">
        <v>8423</v>
      </c>
      <c r="N1501" s="95" t="s">
        <v>9178</v>
      </c>
      <c r="O1501" s="95"/>
      <c r="P1501" s="95" t="s">
        <v>9971</v>
      </c>
      <c r="Q1501" s="95"/>
      <c r="R1501" s="95" t="str">
        <f>IF(L1501="R",VLOOKUP(G1501,BARRAS!$C$5:$E$233,3,0),IF(L1501="L",VLOOKUP(G1501,BARRAS!$C$5:$E$233,3,0),""))</f>
        <v/>
      </c>
      <c r="S1501" s="95">
        <f t="shared" si="161"/>
        <v>0</v>
      </c>
      <c r="T1501" s="95"/>
      <c r="U1501" s="95" t="str">
        <f t="shared" si="162"/>
        <v/>
      </c>
      <c r="V1501" s="95"/>
      <c r="W1501" s="95"/>
      <c r="X1501" s="95"/>
      <c r="Y1501" s="95"/>
      <c r="Z1501" s="95"/>
      <c r="AA1501" s="95" t="str">
        <f t="shared" si="163"/>
        <v>ENEL_DISTRIBUCION</v>
      </c>
    </row>
    <row r="1502" spans="1:27" x14ac:dyDescent="0.2">
      <c r="A1502" s="19">
        <f t="shared" si="157"/>
        <v>1</v>
      </c>
      <c r="B1502" s="95">
        <f t="shared" si="160"/>
        <v>1498</v>
      </c>
      <c r="C1502" s="95" t="s">
        <v>10391</v>
      </c>
      <c r="D1502" s="28" t="s">
        <v>545</v>
      </c>
      <c r="E1502" s="95" t="s">
        <v>10413</v>
      </c>
      <c r="F1502" s="182">
        <v>1</v>
      </c>
      <c r="G1502" s="95" t="s">
        <v>722</v>
      </c>
      <c r="H1502" s="199">
        <f>VLOOKUP(G1502,BARRAS!$C$5:$E$553,2,0)</f>
        <v>2089995230132</v>
      </c>
      <c r="I1502" s="95">
        <v>0</v>
      </c>
      <c r="J1502" s="204">
        <v>0</v>
      </c>
      <c r="K1502" s="95">
        <v>0</v>
      </c>
      <c r="L1502" s="95" t="s">
        <v>8423</v>
      </c>
      <c r="M1502" s="95" t="s">
        <v>8423</v>
      </c>
      <c r="N1502" s="95" t="s">
        <v>545</v>
      </c>
      <c r="O1502" s="95" t="s">
        <v>7984</v>
      </c>
      <c r="P1502" s="95"/>
      <c r="Q1502" s="95"/>
      <c r="R1502" s="95" t="str">
        <f>IF(L1502="R",VLOOKUP(G1502,BARRAS!$C$5:$E$233,3,0),IF(L1502="L",VLOOKUP(G1502,BARRAS!$C$5:$E$233,3,0),""))</f>
        <v/>
      </c>
      <c r="S1502" s="95">
        <f t="shared" si="161"/>
        <v>0</v>
      </c>
      <c r="T1502" s="95"/>
      <c r="U1502" s="95" t="str">
        <f t="shared" si="162"/>
        <v/>
      </c>
      <c r="V1502" s="95"/>
      <c r="W1502" s="95"/>
      <c r="X1502" s="95"/>
      <c r="Y1502" s="95"/>
      <c r="Z1502" s="95"/>
      <c r="AA1502" s="95" t="str">
        <f t="shared" si="163"/>
        <v>FRONTEL</v>
      </c>
    </row>
    <row r="1503" spans="1:27" x14ac:dyDescent="0.2">
      <c r="A1503" s="19">
        <f t="shared" si="157"/>
        <v>1</v>
      </c>
      <c r="B1503" s="95">
        <f t="shared" si="160"/>
        <v>1499</v>
      </c>
      <c r="C1503" s="95" t="s">
        <v>8079</v>
      </c>
      <c r="D1503" s="28" t="s">
        <v>8075</v>
      </c>
      <c r="E1503" s="95" t="s">
        <v>8078</v>
      </c>
      <c r="F1503" s="182">
        <v>1</v>
      </c>
      <c r="G1503" s="95" t="s">
        <v>722</v>
      </c>
      <c r="H1503" s="199">
        <f>VLOOKUP(G1503,BARRAS!$C$5:$E$553,2,0)</f>
        <v>2089995230132</v>
      </c>
      <c r="I1503" s="95">
        <v>0</v>
      </c>
      <c r="J1503" s="223">
        <v>1</v>
      </c>
      <c r="K1503" s="95">
        <v>0</v>
      </c>
      <c r="L1503" s="95" t="s">
        <v>489</v>
      </c>
      <c r="M1503" s="95" t="s">
        <v>489</v>
      </c>
      <c r="N1503" s="95" t="s">
        <v>9178</v>
      </c>
      <c r="O1503" s="95"/>
      <c r="P1503" s="95" t="s">
        <v>8078</v>
      </c>
      <c r="Q1503" s="95" t="str">
        <f t="shared" ref="Q1503:Q1508" si="164">IF(L1503="R","R",IF(L1503="L","L",""))</f>
        <v>R</v>
      </c>
      <c r="R1503" s="95" t="str">
        <f>IF(L1503="R",VLOOKUP(G1503,BARRAS!$C$5:$E$233,3,0),IF(L1503="L",VLOOKUP(G1503,BARRAS!$C$5:$E$233,3,0),""))</f>
        <v>S6</v>
      </c>
      <c r="S1503" s="95">
        <f t="shared" si="161"/>
        <v>0</v>
      </c>
      <c r="T1503" s="95"/>
      <c r="U1503" s="95" t="str">
        <f t="shared" si="162"/>
        <v/>
      </c>
      <c r="V1503" s="95">
        <v>0</v>
      </c>
      <c r="W1503" s="95"/>
      <c r="X1503" s="95"/>
      <c r="Y1503" s="95" t="str">
        <f t="shared" ref="Y1503:Y1508" si="165">+IF(P1503="","No","Sí")</f>
        <v>Sí</v>
      </c>
      <c r="Z1503" s="95">
        <v>0</v>
      </c>
      <c r="AA1503" s="95" t="str">
        <f t="shared" si="163"/>
        <v>COELCHA</v>
      </c>
    </row>
    <row r="1504" spans="1:27" x14ac:dyDescent="0.2">
      <c r="A1504" s="19">
        <f t="shared" si="157"/>
        <v>1</v>
      </c>
      <c r="B1504" s="95">
        <f t="shared" si="160"/>
        <v>1500</v>
      </c>
      <c r="C1504" s="95" t="s">
        <v>8080</v>
      </c>
      <c r="D1504" s="28" t="s">
        <v>8076</v>
      </c>
      <c r="E1504" s="95" t="s">
        <v>8078</v>
      </c>
      <c r="F1504" s="182">
        <v>1</v>
      </c>
      <c r="G1504" s="95" t="s">
        <v>722</v>
      </c>
      <c r="H1504" s="199">
        <f>VLOOKUP(G1504,BARRAS!$C$5:$E$553,2,0)</f>
        <v>2089995230132</v>
      </c>
      <c r="I1504" s="95">
        <v>0</v>
      </c>
      <c r="J1504" s="223">
        <v>1</v>
      </c>
      <c r="K1504" s="95">
        <v>0</v>
      </c>
      <c r="L1504" s="95" t="s">
        <v>489</v>
      </c>
      <c r="M1504" s="95" t="s">
        <v>489</v>
      </c>
      <c r="N1504" s="95" t="s">
        <v>9178</v>
      </c>
      <c r="O1504" s="95"/>
      <c r="P1504" s="95" t="s">
        <v>8078</v>
      </c>
      <c r="Q1504" s="95" t="str">
        <f t="shared" si="164"/>
        <v>R</v>
      </c>
      <c r="R1504" s="95" t="str">
        <f>IF(L1504="R",VLOOKUP(G1504,BARRAS!$C$5:$E$233,3,0),IF(L1504="L",VLOOKUP(G1504,BARRAS!$C$5:$E$233,3,0),""))</f>
        <v>S6</v>
      </c>
      <c r="S1504" s="95">
        <f t="shared" si="161"/>
        <v>0</v>
      </c>
      <c r="T1504" s="95"/>
      <c r="U1504" s="95" t="str">
        <f t="shared" si="162"/>
        <v/>
      </c>
      <c r="V1504" s="95">
        <v>0</v>
      </c>
      <c r="W1504" s="95"/>
      <c r="X1504" s="95"/>
      <c r="Y1504" s="95" t="str">
        <f t="shared" si="165"/>
        <v>Sí</v>
      </c>
      <c r="Z1504" s="95">
        <v>0</v>
      </c>
      <c r="AA1504" s="95" t="str">
        <f t="shared" si="163"/>
        <v>COELCHA</v>
      </c>
    </row>
    <row r="1505" spans="1:27" x14ac:dyDescent="0.2">
      <c r="A1505" s="19">
        <f t="shared" si="157"/>
        <v>1</v>
      </c>
      <c r="B1505" s="95">
        <f t="shared" si="160"/>
        <v>1501</v>
      </c>
      <c r="C1505" s="95" t="s">
        <v>8081</v>
      </c>
      <c r="D1505" s="28" t="s">
        <v>8077</v>
      </c>
      <c r="E1505" s="95" t="s">
        <v>8078</v>
      </c>
      <c r="F1505" s="182">
        <v>1</v>
      </c>
      <c r="G1505" s="95" t="s">
        <v>722</v>
      </c>
      <c r="H1505" s="199">
        <f>VLOOKUP(G1505,BARRAS!$C$5:$E$553,2,0)</f>
        <v>2089995230132</v>
      </c>
      <c r="I1505" s="95">
        <v>0</v>
      </c>
      <c r="J1505" s="223">
        <v>1</v>
      </c>
      <c r="K1505" s="95">
        <v>0</v>
      </c>
      <c r="L1505" s="95" t="s">
        <v>489</v>
      </c>
      <c r="M1505" s="95" t="s">
        <v>489</v>
      </c>
      <c r="N1505" s="95" t="s">
        <v>9178</v>
      </c>
      <c r="O1505" s="95"/>
      <c r="P1505" s="95" t="s">
        <v>8078</v>
      </c>
      <c r="Q1505" s="95" t="str">
        <f t="shared" si="164"/>
        <v>R</v>
      </c>
      <c r="R1505" s="95" t="str">
        <f>IF(L1505="R",VLOOKUP(G1505,BARRAS!$C$5:$E$233,3,0),IF(L1505="L",VLOOKUP(G1505,BARRAS!$C$5:$E$233,3,0),""))</f>
        <v>S6</v>
      </c>
      <c r="S1505" s="95">
        <f t="shared" si="161"/>
        <v>0</v>
      </c>
      <c r="T1505" s="95"/>
      <c r="U1505" s="95" t="str">
        <f t="shared" si="162"/>
        <v/>
      </c>
      <c r="V1505" s="95">
        <v>0</v>
      </c>
      <c r="W1505" s="95"/>
      <c r="X1505" s="95"/>
      <c r="Y1505" s="95" t="str">
        <f t="shared" si="165"/>
        <v>Sí</v>
      </c>
      <c r="Z1505" s="95">
        <v>0</v>
      </c>
      <c r="AA1505" s="95" t="str">
        <f t="shared" si="163"/>
        <v>COELCHA</v>
      </c>
    </row>
    <row r="1506" spans="1:27" x14ac:dyDescent="0.2">
      <c r="A1506" s="19">
        <f t="shared" si="157"/>
        <v>1</v>
      </c>
      <c r="B1506" s="95">
        <f t="shared" si="160"/>
        <v>1502</v>
      </c>
      <c r="C1506" s="95" t="s">
        <v>8012</v>
      </c>
      <c r="D1506" s="28" t="s">
        <v>7985</v>
      </c>
      <c r="E1506" s="95" t="s">
        <v>7984</v>
      </c>
      <c r="F1506" s="182">
        <v>1</v>
      </c>
      <c r="G1506" s="95" t="s">
        <v>722</v>
      </c>
      <c r="H1506" s="199">
        <f>VLOOKUP(G1506,BARRAS!$C$5:$E$553,2,0)</f>
        <v>2089995230132</v>
      </c>
      <c r="I1506" s="95">
        <v>0</v>
      </c>
      <c r="J1506" s="223">
        <v>1</v>
      </c>
      <c r="K1506" s="95">
        <v>0</v>
      </c>
      <c r="L1506" s="95" t="s">
        <v>489</v>
      </c>
      <c r="M1506" s="95" t="s">
        <v>489</v>
      </c>
      <c r="N1506" s="95" t="s">
        <v>9178</v>
      </c>
      <c r="O1506" s="95"/>
      <c r="P1506" s="95" t="s">
        <v>7984</v>
      </c>
      <c r="Q1506" s="95" t="str">
        <f t="shared" si="164"/>
        <v>R</v>
      </c>
      <c r="R1506" s="95" t="str">
        <f>IF(L1506="R",VLOOKUP(G1506,BARRAS!$C$5:$E$233,3,0),IF(L1506="L",VLOOKUP(G1506,BARRAS!$C$5:$E$233,3,0),""))</f>
        <v>S6</v>
      </c>
      <c r="S1506" s="95">
        <f t="shared" si="161"/>
        <v>0</v>
      </c>
      <c r="T1506" s="95"/>
      <c r="U1506" s="95" t="str">
        <f t="shared" si="162"/>
        <v/>
      </c>
      <c r="V1506" s="95">
        <v>0</v>
      </c>
      <c r="W1506" s="95"/>
      <c r="X1506" s="95"/>
      <c r="Y1506" s="95" t="str">
        <f t="shared" si="165"/>
        <v>Sí</v>
      </c>
      <c r="Z1506" s="95">
        <v>0</v>
      </c>
      <c r="AA1506" s="95" t="str">
        <f t="shared" si="163"/>
        <v>FRONTEL</v>
      </c>
    </row>
    <row r="1507" spans="1:27" x14ac:dyDescent="0.2">
      <c r="A1507" s="19">
        <f t="shared" si="157"/>
        <v>1</v>
      </c>
      <c r="B1507" s="95">
        <f t="shared" si="160"/>
        <v>1503</v>
      </c>
      <c r="C1507" s="95" t="s">
        <v>8013</v>
      </c>
      <c r="D1507" s="28" t="s">
        <v>7986</v>
      </c>
      <c r="E1507" s="95" t="s">
        <v>7984</v>
      </c>
      <c r="F1507" s="182">
        <v>1</v>
      </c>
      <c r="G1507" s="95" t="s">
        <v>722</v>
      </c>
      <c r="H1507" s="199">
        <f>VLOOKUP(G1507,BARRAS!$C$5:$E$553,2,0)</f>
        <v>2089995230132</v>
      </c>
      <c r="I1507" s="95">
        <v>0</v>
      </c>
      <c r="J1507" s="223">
        <v>1</v>
      </c>
      <c r="K1507" s="95">
        <v>0</v>
      </c>
      <c r="L1507" s="95" t="s">
        <v>489</v>
      </c>
      <c r="M1507" s="95" t="s">
        <v>489</v>
      </c>
      <c r="N1507" s="95" t="s">
        <v>9178</v>
      </c>
      <c r="O1507" s="95"/>
      <c r="P1507" s="95" t="s">
        <v>7984</v>
      </c>
      <c r="Q1507" s="95" t="str">
        <f t="shared" si="164"/>
        <v>R</v>
      </c>
      <c r="R1507" s="95" t="str">
        <f>IF(L1507="R",VLOOKUP(G1507,BARRAS!$C$5:$E$233,3,0),IF(L1507="L",VLOOKUP(G1507,BARRAS!$C$5:$E$233,3,0),""))</f>
        <v>S6</v>
      </c>
      <c r="S1507" s="95">
        <f t="shared" si="161"/>
        <v>0</v>
      </c>
      <c r="T1507" s="95"/>
      <c r="U1507" s="95" t="str">
        <f t="shared" si="162"/>
        <v/>
      </c>
      <c r="V1507" s="95">
        <v>0</v>
      </c>
      <c r="W1507" s="95"/>
      <c r="X1507" s="95"/>
      <c r="Y1507" s="95" t="str">
        <f t="shared" si="165"/>
        <v>Sí</v>
      </c>
      <c r="Z1507" s="95">
        <v>0</v>
      </c>
      <c r="AA1507" s="95" t="str">
        <f t="shared" si="163"/>
        <v>FRONTEL</v>
      </c>
    </row>
    <row r="1508" spans="1:27" x14ac:dyDescent="0.2">
      <c r="A1508" s="19">
        <f t="shared" si="157"/>
        <v>1</v>
      </c>
      <c r="B1508" s="95">
        <f t="shared" si="160"/>
        <v>1504</v>
      </c>
      <c r="C1508" s="95" t="s">
        <v>8014</v>
      </c>
      <c r="D1508" s="28" t="s">
        <v>7987</v>
      </c>
      <c r="E1508" s="95" t="s">
        <v>7984</v>
      </c>
      <c r="F1508" s="182">
        <v>1</v>
      </c>
      <c r="G1508" s="95" t="s">
        <v>722</v>
      </c>
      <c r="H1508" s="199">
        <f>VLOOKUP(G1508,BARRAS!$C$5:$E$553,2,0)</f>
        <v>2089995230132</v>
      </c>
      <c r="I1508" s="95">
        <v>0</v>
      </c>
      <c r="J1508" s="223">
        <v>1</v>
      </c>
      <c r="K1508" s="95">
        <v>0</v>
      </c>
      <c r="L1508" s="95" t="s">
        <v>489</v>
      </c>
      <c r="M1508" s="95" t="s">
        <v>489</v>
      </c>
      <c r="N1508" s="95" t="s">
        <v>9178</v>
      </c>
      <c r="O1508" s="95"/>
      <c r="P1508" s="95" t="s">
        <v>7984</v>
      </c>
      <c r="Q1508" s="95" t="str">
        <f t="shared" si="164"/>
        <v>R</v>
      </c>
      <c r="R1508" s="95" t="str">
        <f>IF(L1508="R",VLOOKUP(G1508,BARRAS!$C$5:$E$233,3,0),IF(L1508="L",VLOOKUP(G1508,BARRAS!$C$5:$E$233,3,0),""))</f>
        <v>S6</v>
      </c>
      <c r="S1508" s="95">
        <f t="shared" si="161"/>
        <v>0</v>
      </c>
      <c r="T1508" s="95"/>
      <c r="U1508" s="95" t="str">
        <f t="shared" si="162"/>
        <v/>
      </c>
      <c r="V1508" s="95">
        <v>0</v>
      </c>
      <c r="W1508" s="95"/>
      <c r="X1508" s="95"/>
      <c r="Y1508" s="95" t="str">
        <f t="shared" si="165"/>
        <v>Sí</v>
      </c>
      <c r="Z1508" s="95">
        <v>0</v>
      </c>
      <c r="AA1508" s="95" t="str">
        <f t="shared" si="163"/>
        <v>FRONTEL</v>
      </c>
    </row>
    <row r="1509" spans="1:27" x14ac:dyDescent="0.2">
      <c r="A1509" s="19">
        <f t="shared" si="157"/>
        <v>1</v>
      </c>
      <c r="B1509" s="95">
        <f t="shared" si="160"/>
        <v>1505</v>
      </c>
      <c r="C1509" s="194" t="s">
        <v>12211</v>
      </c>
      <c r="D1509" s="213" t="s">
        <v>1304</v>
      </c>
      <c r="E1509" s="194" t="s">
        <v>14471</v>
      </c>
      <c r="F1509" s="182">
        <v>1</v>
      </c>
      <c r="G1509" s="95" t="s">
        <v>722</v>
      </c>
      <c r="H1509" s="199">
        <f>VLOOKUP(G1509,BARRAS!$C$5:$E$553,2,0)</f>
        <v>2089995230132</v>
      </c>
      <c r="I1509" s="95">
        <v>0</v>
      </c>
      <c r="J1509" s="204">
        <v>0</v>
      </c>
      <c r="K1509" s="95">
        <v>1</v>
      </c>
      <c r="L1509" s="95" t="s">
        <v>492</v>
      </c>
      <c r="M1509" s="95" t="s">
        <v>492</v>
      </c>
      <c r="N1509" s="95" t="s">
        <v>12352</v>
      </c>
      <c r="O1509" s="95"/>
      <c r="P1509" s="95"/>
      <c r="Q1509" s="95"/>
      <c r="R1509" s="95" t="str">
        <f>IF(L1509="R",VLOOKUP(G1509,BARRAS!$C$5:$E$233,3,0),IF(L1509="L",VLOOKUP(G1509,BARRAS!$C$5:$E$233,3,0),""))</f>
        <v/>
      </c>
      <c r="S1509" s="95">
        <f t="shared" si="161"/>
        <v>0</v>
      </c>
      <c r="T1509" s="95"/>
      <c r="U1509" s="95" t="str">
        <f t="shared" si="162"/>
        <v/>
      </c>
      <c r="V1509" s="95"/>
      <c r="W1509" s="95"/>
      <c r="X1509" s="95"/>
      <c r="Y1509" s="95"/>
      <c r="Z1509" s="95"/>
      <c r="AA1509" s="95">
        <f t="shared" si="163"/>
        <v>0</v>
      </c>
    </row>
    <row r="1510" spans="1:27" x14ac:dyDescent="0.2">
      <c r="A1510" s="19">
        <f t="shared" si="157"/>
        <v>1</v>
      </c>
      <c r="B1510" s="95">
        <f t="shared" si="160"/>
        <v>1506</v>
      </c>
      <c r="C1510" s="95" t="s">
        <v>14306</v>
      </c>
      <c r="D1510" s="28" t="s">
        <v>8808</v>
      </c>
      <c r="E1510" s="28" t="s">
        <v>14308</v>
      </c>
      <c r="F1510" s="182">
        <v>1</v>
      </c>
      <c r="G1510" s="95" t="s">
        <v>1547</v>
      </c>
      <c r="H1510" s="199">
        <f>VLOOKUP(G1510,BARRAS!$C$5:$E$553,2,0)</f>
        <v>2079995180132</v>
      </c>
      <c r="I1510" s="95">
        <v>0</v>
      </c>
      <c r="J1510" s="204">
        <v>0</v>
      </c>
      <c r="K1510" s="95">
        <v>0</v>
      </c>
      <c r="L1510" s="95" t="s">
        <v>8423</v>
      </c>
      <c r="M1510" s="95" t="s">
        <v>8423</v>
      </c>
      <c r="N1510" s="28" t="s">
        <v>8808</v>
      </c>
      <c r="O1510" s="95" t="s">
        <v>9972</v>
      </c>
      <c r="P1510" s="95"/>
      <c r="Q1510" s="95" t="s">
        <v>509</v>
      </c>
      <c r="R1510" s="95" t="str">
        <f>IF(L1510="R",VLOOKUP(G1510,BARRAS!$C$5:$E$233,3,0),IF(L1510="L",VLOOKUP(G1510,BARRAS!$C$5:$E$233,3,0),""))</f>
        <v/>
      </c>
      <c r="S1510" s="95">
        <f t="shared" si="161"/>
        <v>0</v>
      </c>
      <c r="T1510" s="95"/>
      <c r="U1510" s="95" t="str">
        <f t="shared" si="162"/>
        <v/>
      </c>
      <c r="V1510" s="95"/>
      <c r="W1510" s="95"/>
      <c r="X1510" s="95">
        <v>0</v>
      </c>
      <c r="Y1510" s="95"/>
      <c r="Z1510" s="95"/>
      <c r="AA1510" s="95" t="str">
        <f t="shared" si="163"/>
        <v>CGE</v>
      </c>
    </row>
    <row r="1511" spans="1:27" x14ac:dyDescent="0.2">
      <c r="A1511" s="19">
        <f t="shared" si="157"/>
        <v>1</v>
      </c>
      <c r="B1511" s="95">
        <f t="shared" si="160"/>
        <v>1507</v>
      </c>
      <c r="C1511" s="95" t="s">
        <v>10248</v>
      </c>
      <c r="D1511" s="28" t="s">
        <v>9294</v>
      </c>
      <c r="E1511" s="95" t="s">
        <v>10249</v>
      </c>
      <c r="F1511" s="182">
        <v>1</v>
      </c>
      <c r="G1511" s="95" t="s">
        <v>1547</v>
      </c>
      <c r="H1511" s="199">
        <f>VLOOKUP(G1511,BARRAS!$C$5:$E$553,2,0)</f>
        <v>2079995180132</v>
      </c>
      <c r="I1511" s="95">
        <v>0</v>
      </c>
      <c r="J1511" s="204">
        <v>0</v>
      </c>
      <c r="K1511" s="95">
        <v>0</v>
      </c>
      <c r="L1511" s="95" t="s">
        <v>8423</v>
      </c>
      <c r="M1511" s="95" t="s">
        <v>8423</v>
      </c>
      <c r="N1511" s="95" t="s">
        <v>9294</v>
      </c>
      <c r="O1511" s="95" t="s">
        <v>9972</v>
      </c>
      <c r="P1511" s="95"/>
      <c r="Q1511" s="95"/>
      <c r="R1511" s="95" t="str">
        <f>IF(L1511="R",VLOOKUP(G1511,BARRAS!$C$5:$E$233,3,0),IF(L1511="L",VLOOKUP(G1511,BARRAS!$C$5:$E$233,3,0),""))</f>
        <v/>
      </c>
      <c r="S1511" s="95">
        <f t="shared" si="161"/>
        <v>0</v>
      </c>
      <c r="T1511" s="95"/>
      <c r="U1511" s="95" t="str">
        <f t="shared" si="162"/>
        <v/>
      </c>
      <c r="V1511" s="95"/>
      <c r="W1511" s="95"/>
      <c r="X1511" s="95"/>
      <c r="Y1511" s="95"/>
      <c r="Z1511" s="95"/>
      <c r="AA1511" s="95" t="str">
        <f t="shared" si="163"/>
        <v>CGE</v>
      </c>
    </row>
    <row r="1512" spans="1:27" x14ac:dyDescent="0.2">
      <c r="A1512" s="19">
        <f t="shared" si="157"/>
        <v>1</v>
      </c>
      <c r="B1512" s="95">
        <f t="shared" si="160"/>
        <v>1508</v>
      </c>
      <c r="C1512" s="95" t="s">
        <v>8854</v>
      </c>
      <c r="D1512" s="28" t="s">
        <v>543</v>
      </c>
      <c r="E1512" s="28" t="s">
        <v>13575</v>
      </c>
      <c r="F1512" s="182">
        <v>1</v>
      </c>
      <c r="G1512" s="95" t="s">
        <v>1547</v>
      </c>
      <c r="H1512" s="199">
        <f>VLOOKUP(G1512,BARRAS!$C$5:$E$553,2,0)</f>
        <v>2079995180132</v>
      </c>
      <c r="I1512" s="95">
        <v>0</v>
      </c>
      <c r="J1512" s="204">
        <v>0</v>
      </c>
      <c r="K1512" s="95">
        <v>0</v>
      </c>
      <c r="L1512" s="95" t="s">
        <v>8423</v>
      </c>
      <c r="M1512" s="95" t="s">
        <v>8423</v>
      </c>
      <c r="N1512" s="95" t="s">
        <v>543</v>
      </c>
      <c r="O1512" s="95" t="s">
        <v>9972</v>
      </c>
      <c r="P1512" s="95"/>
      <c r="Q1512" s="95" t="s">
        <v>509</v>
      </c>
      <c r="R1512" s="95" t="str">
        <f>IF(L1512="R",VLOOKUP(G1512,BARRAS!$C$5:$E$233,3,0),IF(L1512="L",VLOOKUP(G1512,BARRAS!$C$5:$E$233,3,0),""))</f>
        <v/>
      </c>
      <c r="S1512" s="95">
        <f t="shared" si="161"/>
        <v>0</v>
      </c>
      <c r="T1512" s="95"/>
      <c r="U1512" s="95" t="str">
        <f t="shared" si="162"/>
        <v/>
      </c>
      <c r="V1512" s="95"/>
      <c r="W1512" s="95"/>
      <c r="X1512" s="95">
        <v>0</v>
      </c>
      <c r="Y1512" s="95"/>
      <c r="Z1512" s="95"/>
      <c r="AA1512" s="95" t="str">
        <f t="shared" si="163"/>
        <v>CGE</v>
      </c>
    </row>
    <row r="1513" spans="1:27" x14ac:dyDescent="0.2">
      <c r="A1513" s="19">
        <f t="shared" si="157"/>
        <v>1</v>
      </c>
      <c r="B1513" s="95">
        <f t="shared" si="160"/>
        <v>1509</v>
      </c>
      <c r="C1513" s="95" t="s">
        <v>9046</v>
      </c>
      <c r="D1513" s="28" t="s">
        <v>14110</v>
      </c>
      <c r="E1513" s="95" t="s">
        <v>10085</v>
      </c>
      <c r="F1513" s="182">
        <v>1</v>
      </c>
      <c r="G1513" s="95" t="s">
        <v>1547</v>
      </c>
      <c r="H1513" s="199">
        <f>VLOOKUP(G1513,BARRAS!$C$5:$E$553,2,0)</f>
        <v>2079995180132</v>
      </c>
      <c r="I1513" s="95">
        <v>0</v>
      </c>
      <c r="J1513" s="204">
        <v>0</v>
      </c>
      <c r="K1513" s="95">
        <v>0</v>
      </c>
      <c r="L1513" s="95" t="s">
        <v>8423</v>
      </c>
      <c r="M1513" s="95" t="s">
        <v>8423</v>
      </c>
      <c r="N1513" s="28" t="s">
        <v>14110</v>
      </c>
      <c r="O1513" s="95" t="s">
        <v>9972</v>
      </c>
      <c r="P1513" s="95"/>
      <c r="Q1513" s="95" t="s">
        <v>509</v>
      </c>
      <c r="R1513" s="95" t="str">
        <f>IF(L1513="R",VLOOKUP(G1513,BARRAS!$C$5:$E$233,3,0),IF(L1513="L",VLOOKUP(G1513,BARRAS!$C$5:$E$233,3,0),""))</f>
        <v/>
      </c>
      <c r="S1513" s="95">
        <f t="shared" si="161"/>
        <v>0</v>
      </c>
      <c r="T1513" s="95"/>
      <c r="U1513" s="95" t="str">
        <f t="shared" si="162"/>
        <v/>
      </c>
      <c r="V1513" s="95"/>
      <c r="W1513" s="95"/>
      <c r="X1513" s="95">
        <v>0</v>
      </c>
      <c r="Y1513" s="95"/>
      <c r="Z1513" s="95"/>
      <c r="AA1513" s="95" t="str">
        <f t="shared" si="163"/>
        <v>CGE</v>
      </c>
    </row>
    <row r="1514" spans="1:27" x14ac:dyDescent="0.2">
      <c r="A1514" s="19">
        <f t="shared" si="157"/>
        <v>1</v>
      </c>
      <c r="B1514" s="95">
        <f t="shared" si="160"/>
        <v>1510</v>
      </c>
      <c r="C1514" s="95" t="s">
        <v>9044</v>
      </c>
      <c r="D1514" s="28" t="s">
        <v>8365</v>
      </c>
      <c r="E1514" s="95" t="s">
        <v>10084</v>
      </c>
      <c r="F1514" s="182">
        <v>1</v>
      </c>
      <c r="G1514" s="95" t="s">
        <v>1547</v>
      </c>
      <c r="H1514" s="199">
        <f>VLOOKUP(G1514,BARRAS!$C$5:$E$553,2,0)</f>
        <v>2079995180132</v>
      </c>
      <c r="I1514" s="95">
        <v>0</v>
      </c>
      <c r="J1514" s="204">
        <v>0</v>
      </c>
      <c r="K1514" s="95">
        <v>0</v>
      </c>
      <c r="L1514" s="95" t="s">
        <v>8423</v>
      </c>
      <c r="M1514" s="95" t="s">
        <v>8423</v>
      </c>
      <c r="N1514" s="95" t="s">
        <v>8365</v>
      </c>
      <c r="O1514" s="95" t="s">
        <v>9972</v>
      </c>
      <c r="P1514" s="95"/>
      <c r="Q1514" s="95" t="s">
        <v>509</v>
      </c>
      <c r="R1514" s="95" t="str">
        <f>IF(L1514="R",VLOOKUP(G1514,BARRAS!$C$5:$E$233,3,0),IF(L1514="L",VLOOKUP(G1514,BARRAS!$C$5:$E$233,3,0),""))</f>
        <v/>
      </c>
      <c r="S1514" s="95">
        <f t="shared" si="161"/>
        <v>0</v>
      </c>
      <c r="T1514" s="95"/>
      <c r="U1514" s="95" t="str">
        <f t="shared" si="162"/>
        <v/>
      </c>
      <c r="V1514" s="95"/>
      <c r="W1514" s="95"/>
      <c r="X1514" s="95">
        <v>0</v>
      </c>
      <c r="Y1514" s="95"/>
      <c r="Z1514" s="95"/>
      <c r="AA1514" s="95" t="str">
        <f t="shared" si="163"/>
        <v>CGE</v>
      </c>
    </row>
    <row r="1515" spans="1:27" x14ac:dyDescent="0.2">
      <c r="A1515" s="19">
        <f t="shared" si="157"/>
        <v>1</v>
      </c>
      <c r="B1515" s="95">
        <f t="shared" si="160"/>
        <v>1511</v>
      </c>
      <c r="C1515" s="95" t="s">
        <v>9045</v>
      </c>
      <c r="D1515" s="28" t="s">
        <v>8365</v>
      </c>
      <c r="E1515" s="95" t="s">
        <v>10084</v>
      </c>
      <c r="F1515" s="182">
        <v>1</v>
      </c>
      <c r="G1515" s="95" t="s">
        <v>1547</v>
      </c>
      <c r="H1515" s="199">
        <f>VLOOKUP(G1515,BARRAS!$C$5:$E$553,2,0)</f>
        <v>2079995180132</v>
      </c>
      <c r="I1515" s="95">
        <v>0</v>
      </c>
      <c r="J1515" s="204">
        <v>0</v>
      </c>
      <c r="K1515" s="95">
        <v>0</v>
      </c>
      <c r="L1515" s="95" t="s">
        <v>8423</v>
      </c>
      <c r="M1515" s="95" t="s">
        <v>8423</v>
      </c>
      <c r="N1515" s="95" t="s">
        <v>8365</v>
      </c>
      <c r="O1515" s="95" t="s">
        <v>9972</v>
      </c>
      <c r="P1515" s="95"/>
      <c r="Q1515" s="95" t="s">
        <v>509</v>
      </c>
      <c r="R1515" s="95" t="str">
        <f>IF(L1515="R",VLOOKUP(G1515,BARRAS!$C$5:$E$233,3,0),IF(L1515="L",VLOOKUP(G1515,BARRAS!$C$5:$E$233,3,0),""))</f>
        <v/>
      </c>
      <c r="S1515" s="95">
        <f t="shared" si="161"/>
        <v>0</v>
      </c>
      <c r="T1515" s="95"/>
      <c r="U1515" s="95" t="str">
        <f t="shared" si="162"/>
        <v/>
      </c>
      <c r="V1515" s="95"/>
      <c r="W1515" s="95"/>
      <c r="X1515" s="95">
        <v>0</v>
      </c>
      <c r="Y1515" s="95"/>
      <c r="Z1515" s="95"/>
      <c r="AA1515" s="95" t="str">
        <f t="shared" si="163"/>
        <v>CGE</v>
      </c>
    </row>
    <row r="1516" spans="1:27" x14ac:dyDescent="0.2">
      <c r="A1516" s="19">
        <f t="shared" si="157"/>
        <v>1</v>
      </c>
      <c r="B1516" s="95">
        <f t="shared" si="160"/>
        <v>1512</v>
      </c>
      <c r="C1516" s="95" t="s">
        <v>9398</v>
      </c>
      <c r="D1516" s="28" t="s">
        <v>8808</v>
      </c>
      <c r="E1516" s="95" t="s">
        <v>10120</v>
      </c>
      <c r="F1516" s="182">
        <v>1</v>
      </c>
      <c r="G1516" s="95" t="s">
        <v>1547</v>
      </c>
      <c r="H1516" s="199">
        <f>VLOOKUP(G1516,BARRAS!$C$5:$E$553,2,0)</f>
        <v>2079995180132</v>
      </c>
      <c r="I1516" s="95">
        <v>0</v>
      </c>
      <c r="J1516" s="204">
        <v>0</v>
      </c>
      <c r="K1516" s="95">
        <v>0</v>
      </c>
      <c r="L1516" s="95" t="s">
        <v>8423</v>
      </c>
      <c r="M1516" s="95" t="s">
        <v>8423</v>
      </c>
      <c r="N1516" s="95" t="s">
        <v>8808</v>
      </c>
      <c r="O1516" s="95" t="s">
        <v>9972</v>
      </c>
      <c r="P1516" s="95"/>
      <c r="Q1516" s="95" t="s">
        <v>509</v>
      </c>
      <c r="R1516" s="95" t="str">
        <f>IF(L1516="R",VLOOKUP(G1516,BARRAS!$C$5:$E$233,3,0),IF(L1516="L",VLOOKUP(G1516,BARRAS!$C$5:$E$233,3,0),""))</f>
        <v/>
      </c>
      <c r="S1516" s="95">
        <f t="shared" si="161"/>
        <v>0</v>
      </c>
      <c r="T1516" s="95"/>
      <c r="U1516" s="95" t="str">
        <f t="shared" si="162"/>
        <v/>
      </c>
      <c r="V1516" s="95"/>
      <c r="W1516" s="95"/>
      <c r="X1516" s="95"/>
      <c r="Y1516" s="95"/>
      <c r="Z1516" s="95"/>
      <c r="AA1516" s="95" t="str">
        <f t="shared" si="163"/>
        <v>CGE</v>
      </c>
    </row>
    <row r="1517" spans="1:27" x14ac:dyDescent="0.2">
      <c r="A1517" s="19">
        <f t="shared" si="157"/>
        <v>1</v>
      </c>
      <c r="B1517" s="95">
        <f t="shared" si="160"/>
        <v>1513</v>
      </c>
      <c r="C1517" s="95" t="s">
        <v>13315</v>
      </c>
      <c r="D1517" s="28" t="s">
        <v>8365</v>
      </c>
      <c r="E1517" s="95" t="s">
        <v>13316</v>
      </c>
      <c r="F1517" s="182">
        <v>1</v>
      </c>
      <c r="G1517" s="95" t="s">
        <v>1547</v>
      </c>
      <c r="H1517" s="199">
        <f>VLOOKUP(G1517,BARRAS!$C$5:$E$553,2,0)</f>
        <v>2079995180132</v>
      </c>
      <c r="I1517" s="95">
        <v>0</v>
      </c>
      <c r="J1517" s="204">
        <v>0</v>
      </c>
      <c r="K1517" s="95">
        <v>0</v>
      </c>
      <c r="L1517" s="95" t="s">
        <v>8423</v>
      </c>
      <c r="M1517" s="95" t="s">
        <v>8423</v>
      </c>
      <c r="N1517" s="28" t="s">
        <v>8365</v>
      </c>
      <c r="O1517" s="95" t="s">
        <v>9972</v>
      </c>
      <c r="P1517" s="95"/>
      <c r="Q1517" s="95"/>
      <c r="R1517" s="95"/>
      <c r="S1517" s="95">
        <f t="shared" si="161"/>
        <v>0</v>
      </c>
      <c r="T1517" s="95"/>
      <c r="U1517" s="95" t="str">
        <f t="shared" si="162"/>
        <v/>
      </c>
      <c r="V1517" s="95"/>
      <c r="W1517" s="95"/>
      <c r="X1517" s="95"/>
      <c r="Y1517" s="95"/>
      <c r="Z1517" s="95"/>
      <c r="AA1517" s="95" t="str">
        <f t="shared" si="163"/>
        <v>CGE</v>
      </c>
    </row>
    <row r="1518" spans="1:27" x14ac:dyDescent="0.2">
      <c r="A1518" s="19">
        <f t="shared" si="157"/>
        <v>1</v>
      </c>
      <c r="B1518" s="95">
        <f t="shared" si="160"/>
        <v>1514</v>
      </c>
      <c r="C1518" s="95" t="s">
        <v>13953</v>
      </c>
      <c r="D1518" s="28" t="s">
        <v>12122</v>
      </c>
      <c r="E1518" s="95" t="s">
        <v>13954</v>
      </c>
      <c r="F1518" s="182">
        <v>1</v>
      </c>
      <c r="G1518" s="95" t="s">
        <v>1547</v>
      </c>
      <c r="H1518" s="199">
        <f>VLOOKUP(G1518,BARRAS!$C$5:$E$553,2,0)</f>
        <v>2079995180132</v>
      </c>
      <c r="I1518" s="95">
        <v>0</v>
      </c>
      <c r="J1518" s="204">
        <v>0</v>
      </c>
      <c r="K1518" s="95">
        <v>0</v>
      </c>
      <c r="L1518" s="95" t="s">
        <v>8423</v>
      </c>
      <c r="M1518" s="95" t="s">
        <v>8423</v>
      </c>
      <c r="N1518" s="28" t="s">
        <v>12122</v>
      </c>
      <c r="O1518" s="95" t="s">
        <v>9972</v>
      </c>
      <c r="P1518" s="95"/>
      <c r="Q1518" s="95"/>
      <c r="R1518" s="95"/>
      <c r="S1518" s="95">
        <f t="shared" si="161"/>
        <v>0</v>
      </c>
      <c r="T1518" s="95"/>
      <c r="U1518" s="95" t="str">
        <f t="shared" si="162"/>
        <v/>
      </c>
      <c r="V1518" s="95"/>
      <c r="W1518" s="95"/>
      <c r="X1518" s="95"/>
      <c r="Y1518" s="95"/>
      <c r="Z1518" s="95"/>
      <c r="AA1518" s="95" t="str">
        <f t="shared" si="163"/>
        <v>CGE</v>
      </c>
    </row>
    <row r="1519" spans="1:27" x14ac:dyDescent="0.2">
      <c r="A1519" s="19">
        <f t="shared" si="157"/>
        <v>1</v>
      </c>
      <c r="B1519" s="95">
        <f t="shared" si="160"/>
        <v>1515</v>
      </c>
      <c r="C1519" s="95" t="s">
        <v>14239</v>
      </c>
      <c r="D1519" s="28" t="s">
        <v>543</v>
      </c>
      <c r="E1519" s="95" t="s">
        <v>14241</v>
      </c>
      <c r="F1519" s="182">
        <v>1</v>
      </c>
      <c r="G1519" s="95" t="s">
        <v>1547</v>
      </c>
      <c r="H1519" s="199">
        <f>VLOOKUP(G1519,BARRAS!$C$5:$E$553,2,0)</f>
        <v>2079995180132</v>
      </c>
      <c r="I1519" s="95">
        <v>0</v>
      </c>
      <c r="J1519" s="204">
        <v>0</v>
      </c>
      <c r="K1519" s="95">
        <v>0</v>
      </c>
      <c r="L1519" s="95" t="s">
        <v>8423</v>
      </c>
      <c r="M1519" s="95" t="s">
        <v>8423</v>
      </c>
      <c r="N1519" s="95" t="s">
        <v>543</v>
      </c>
      <c r="O1519" s="95" t="s">
        <v>9972</v>
      </c>
      <c r="P1519" s="95"/>
      <c r="Q1519" s="95"/>
      <c r="R1519" s="95"/>
      <c r="S1519" s="95">
        <f t="shared" si="161"/>
        <v>0</v>
      </c>
      <c r="T1519" s="95"/>
      <c r="U1519" s="95" t="str">
        <f t="shared" si="162"/>
        <v/>
      </c>
      <c r="V1519" s="95"/>
      <c r="W1519" s="95"/>
      <c r="X1519" s="95"/>
      <c r="Y1519" s="95"/>
      <c r="Z1519" s="95"/>
      <c r="AA1519" s="95" t="str">
        <f t="shared" si="163"/>
        <v>CGE</v>
      </c>
    </row>
    <row r="1520" spans="1:27" x14ac:dyDescent="0.2">
      <c r="A1520" s="19">
        <f t="shared" si="157"/>
        <v>1</v>
      </c>
      <c r="B1520" s="95">
        <f t="shared" si="160"/>
        <v>1516</v>
      </c>
      <c r="C1520" s="95" t="s">
        <v>14240</v>
      </c>
      <c r="D1520" s="28" t="s">
        <v>543</v>
      </c>
      <c r="E1520" s="95" t="s">
        <v>14241</v>
      </c>
      <c r="F1520" s="182">
        <v>1</v>
      </c>
      <c r="G1520" s="95" t="s">
        <v>1547</v>
      </c>
      <c r="H1520" s="199">
        <f>VLOOKUP(G1520,BARRAS!$C$5:$E$553,2,0)</f>
        <v>2079995180132</v>
      </c>
      <c r="I1520" s="95">
        <v>0</v>
      </c>
      <c r="J1520" s="204">
        <v>0</v>
      </c>
      <c r="K1520" s="95">
        <v>0</v>
      </c>
      <c r="L1520" s="95" t="s">
        <v>8423</v>
      </c>
      <c r="M1520" s="95" t="s">
        <v>8423</v>
      </c>
      <c r="N1520" s="95" t="s">
        <v>543</v>
      </c>
      <c r="O1520" s="95" t="s">
        <v>9972</v>
      </c>
      <c r="P1520" s="95"/>
      <c r="Q1520" s="95"/>
      <c r="R1520" s="95"/>
      <c r="S1520" s="95">
        <f t="shared" si="161"/>
        <v>0</v>
      </c>
      <c r="T1520" s="95"/>
      <c r="U1520" s="95" t="str">
        <f t="shared" si="162"/>
        <v/>
      </c>
      <c r="V1520" s="95"/>
      <c r="W1520" s="95"/>
      <c r="X1520" s="95"/>
      <c r="Y1520" s="95"/>
      <c r="Z1520" s="95"/>
      <c r="AA1520" s="95" t="str">
        <f t="shared" si="163"/>
        <v>CGE</v>
      </c>
    </row>
    <row r="1521" spans="1:27" x14ac:dyDescent="0.2">
      <c r="A1521" s="19">
        <f t="shared" si="157"/>
        <v>1</v>
      </c>
      <c r="B1521" s="95">
        <f t="shared" si="160"/>
        <v>1517</v>
      </c>
      <c r="C1521" s="95" t="s">
        <v>14400</v>
      </c>
      <c r="D1521" s="28" t="s">
        <v>543</v>
      </c>
      <c r="E1521" s="95" t="s">
        <v>14401</v>
      </c>
      <c r="F1521" s="182">
        <v>1</v>
      </c>
      <c r="G1521" s="95" t="s">
        <v>1547</v>
      </c>
      <c r="H1521" s="199">
        <f>VLOOKUP(G1521,BARRAS!$C$5:$E$553,2,0)</f>
        <v>2079995180132</v>
      </c>
      <c r="I1521" s="95">
        <v>0</v>
      </c>
      <c r="J1521" s="204">
        <v>0</v>
      </c>
      <c r="K1521" s="95">
        <v>0</v>
      </c>
      <c r="L1521" s="95" t="s">
        <v>8423</v>
      </c>
      <c r="M1521" s="95" t="s">
        <v>8423</v>
      </c>
      <c r="N1521" s="95" t="s">
        <v>543</v>
      </c>
      <c r="O1521" s="95" t="s">
        <v>9972</v>
      </c>
      <c r="P1521" s="95"/>
      <c r="Q1521" s="95"/>
      <c r="R1521" s="95"/>
      <c r="S1521" s="95">
        <f t="shared" si="161"/>
        <v>0</v>
      </c>
      <c r="T1521" s="95"/>
      <c r="U1521" s="95" t="str">
        <f t="shared" si="162"/>
        <v/>
      </c>
      <c r="V1521" s="95"/>
      <c r="W1521" s="95"/>
      <c r="X1521" s="95"/>
      <c r="Y1521" s="95"/>
      <c r="Z1521" s="95"/>
      <c r="AA1521" s="95" t="str">
        <f t="shared" si="163"/>
        <v>CGE</v>
      </c>
    </row>
    <row r="1522" spans="1:27" x14ac:dyDescent="0.2">
      <c r="A1522" s="19">
        <f t="shared" si="157"/>
        <v>1</v>
      </c>
      <c r="B1522" s="95">
        <f t="shared" si="160"/>
        <v>1518</v>
      </c>
      <c r="C1522" s="95" t="s">
        <v>11806</v>
      </c>
      <c r="D1522" s="28" t="s">
        <v>14384</v>
      </c>
      <c r="E1522" s="95" t="s">
        <v>11807</v>
      </c>
      <c r="F1522" s="182">
        <v>1</v>
      </c>
      <c r="G1522" s="95" t="s">
        <v>1547</v>
      </c>
      <c r="H1522" s="199">
        <f>VLOOKUP(G1522,BARRAS!$C$5:$E$553,2,0)</f>
        <v>2079995180132</v>
      </c>
      <c r="I1522" s="95">
        <v>0</v>
      </c>
      <c r="J1522" s="204">
        <v>0</v>
      </c>
      <c r="K1522" s="95">
        <v>0</v>
      </c>
      <c r="L1522" s="95" t="s">
        <v>747</v>
      </c>
      <c r="M1522" s="95" t="s">
        <v>747</v>
      </c>
      <c r="N1522" s="95" t="s">
        <v>14384</v>
      </c>
      <c r="O1522" s="28" t="s">
        <v>9972</v>
      </c>
      <c r="P1522" s="95"/>
      <c r="Q1522" s="95"/>
      <c r="R1522" s="95" t="str">
        <f>IF(L1522="R",VLOOKUP(G1522,BARRAS!$C$5:$E$233,3,0),IF(L1522="L",VLOOKUP(G1522,BARRAS!$C$5:$E$233,3,0),""))</f>
        <v/>
      </c>
      <c r="S1522" s="95">
        <f t="shared" si="161"/>
        <v>1</v>
      </c>
      <c r="T1522" s="95"/>
      <c r="U1522" s="95" t="str">
        <f t="shared" si="162"/>
        <v>PMGD</v>
      </c>
      <c r="V1522" s="95"/>
      <c r="W1522" s="95">
        <v>0</v>
      </c>
      <c r="X1522" s="95"/>
      <c r="Y1522" s="95"/>
      <c r="Z1522" s="95"/>
      <c r="AA1522" s="95" t="str">
        <f t="shared" si="163"/>
        <v>CGE</v>
      </c>
    </row>
    <row r="1523" spans="1:27" x14ac:dyDescent="0.2">
      <c r="A1523" s="19">
        <f t="shared" si="157"/>
        <v>1</v>
      </c>
      <c r="B1523" s="95">
        <f t="shared" si="160"/>
        <v>1519</v>
      </c>
      <c r="C1523" s="95" t="s">
        <v>11804</v>
      </c>
      <c r="D1523" s="28" t="s">
        <v>14384</v>
      </c>
      <c r="E1523" s="95" t="s">
        <v>11805</v>
      </c>
      <c r="F1523" s="182">
        <v>1</v>
      </c>
      <c r="G1523" s="95" t="s">
        <v>1547</v>
      </c>
      <c r="H1523" s="199">
        <f>VLOOKUP(G1523,BARRAS!$C$5:$E$553,2,0)</f>
        <v>2079995180132</v>
      </c>
      <c r="I1523" s="95">
        <v>0</v>
      </c>
      <c r="J1523" s="204">
        <v>0</v>
      </c>
      <c r="K1523" s="95">
        <v>0</v>
      </c>
      <c r="L1523" s="95" t="s">
        <v>747</v>
      </c>
      <c r="M1523" s="95" t="s">
        <v>747</v>
      </c>
      <c r="N1523" s="95" t="s">
        <v>14384</v>
      </c>
      <c r="O1523" s="28" t="s">
        <v>9972</v>
      </c>
      <c r="P1523" s="95"/>
      <c r="Q1523" s="95"/>
      <c r="R1523" s="95" t="str">
        <f>IF(L1523="R",VLOOKUP(G1523,BARRAS!$C$5:$E$233,3,0),IF(L1523="L",VLOOKUP(G1523,BARRAS!$C$5:$E$233,3,0),""))</f>
        <v/>
      </c>
      <c r="S1523" s="95">
        <f t="shared" si="161"/>
        <v>1</v>
      </c>
      <c r="T1523" s="95" t="s">
        <v>11805</v>
      </c>
      <c r="U1523" s="95" t="str">
        <f t="shared" si="162"/>
        <v>PMGD</v>
      </c>
      <c r="V1523" s="95"/>
      <c r="W1523" s="95"/>
      <c r="X1523" s="95"/>
      <c r="Y1523" s="95"/>
      <c r="Z1523" s="95"/>
      <c r="AA1523" s="95" t="str">
        <f t="shared" si="163"/>
        <v>CGE</v>
      </c>
    </row>
    <row r="1524" spans="1:27" x14ac:dyDescent="0.2">
      <c r="A1524" s="19">
        <f t="shared" si="157"/>
        <v>1</v>
      </c>
      <c r="B1524" s="95">
        <f t="shared" si="160"/>
        <v>1520</v>
      </c>
      <c r="C1524" s="95" t="s">
        <v>12143</v>
      </c>
      <c r="D1524" s="28" t="s">
        <v>10813</v>
      </c>
      <c r="E1524" s="95" t="s">
        <v>12145</v>
      </c>
      <c r="F1524" s="182">
        <v>1</v>
      </c>
      <c r="G1524" s="95" t="s">
        <v>1547</v>
      </c>
      <c r="H1524" s="199">
        <f>VLOOKUP(G1524,BARRAS!$C$5:$E$553,2,0)</f>
        <v>2079995180132</v>
      </c>
      <c r="I1524" s="95">
        <v>0</v>
      </c>
      <c r="J1524" s="204">
        <v>0</v>
      </c>
      <c r="K1524" s="95">
        <v>0</v>
      </c>
      <c r="L1524" s="95" t="s">
        <v>747</v>
      </c>
      <c r="M1524" s="95" t="s">
        <v>747</v>
      </c>
      <c r="N1524" s="95" t="s">
        <v>10813</v>
      </c>
      <c r="O1524" s="95" t="s">
        <v>9972</v>
      </c>
      <c r="P1524" s="95"/>
      <c r="Q1524" s="95"/>
      <c r="R1524" s="95" t="str">
        <f>IF(L1524="R",VLOOKUP(G1524,BARRAS!$C$5:$E$233,3,0),IF(L1524="L",VLOOKUP(G1524,BARRAS!$C$5:$E$233,3,0),""))</f>
        <v/>
      </c>
      <c r="S1524" s="95">
        <f t="shared" si="161"/>
        <v>1</v>
      </c>
      <c r="T1524" s="95"/>
      <c r="U1524" s="95" t="str">
        <f t="shared" si="162"/>
        <v>PMGD</v>
      </c>
      <c r="V1524" s="95"/>
      <c r="W1524" s="95">
        <v>0</v>
      </c>
      <c r="X1524" s="95"/>
      <c r="Y1524" s="95"/>
      <c r="Z1524" s="95"/>
      <c r="AA1524" s="95" t="str">
        <f t="shared" si="163"/>
        <v>CGE</v>
      </c>
    </row>
    <row r="1525" spans="1:27" x14ac:dyDescent="0.2">
      <c r="A1525" s="19">
        <f t="shared" si="157"/>
        <v>1</v>
      </c>
      <c r="B1525" s="95">
        <f t="shared" si="160"/>
        <v>1521</v>
      </c>
      <c r="C1525" s="95" t="s">
        <v>12142</v>
      </c>
      <c r="D1525" s="28" t="s">
        <v>10813</v>
      </c>
      <c r="E1525" s="95" t="s">
        <v>12144</v>
      </c>
      <c r="F1525" s="182">
        <v>1</v>
      </c>
      <c r="G1525" s="95" t="s">
        <v>1547</v>
      </c>
      <c r="H1525" s="199">
        <f>VLOOKUP(G1525,BARRAS!$C$5:$E$553,2,0)</f>
        <v>2079995180132</v>
      </c>
      <c r="I1525" s="95">
        <v>0</v>
      </c>
      <c r="J1525" s="204">
        <v>0</v>
      </c>
      <c r="K1525" s="95">
        <v>0</v>
      </c>
      <c r="L1525" s="95" t="s">
        <v>747</v>
      </c>
      <c r="M1525" s="95" t="s">
        <v>747</v>
      </c>
      <c r="N1525" s="95" t="s">
        <v>10813</v>
      </c>
      <c r="O1525" s="95" t="s">
        <v>9972</v>
      </c>
      <c r="P1525" s="95"/>
      <c r="Q1525" s="95"/>
      <c r="R1525" s="95" t="str">
        <f>IF(L1525="R",VLOOKUP(G1525,BARRAS!$C$5:$E$233,3,0),IF(L1525="L",VLOOKUP(G1525,BARRAS!$C$5:$E$233,3,0),""))</f>
        <v/>
      </c>
      <c r="S1525" s="95">
        <f t="shared" si="161"/>
        <v>1</v>
      </c>
      <c r="T1525" s="95" t="s">
        <v>12144</v>
      </c>
      <c r="U1525" s="95" t="str">
        <f t="shared" si="162"/>
        <v>PMGD</v>
      </c>
      <c r="V1525" s="95"/>
      <c r="W1525" s="95"/>
      <c r="X1525" s="95"/>
      <c r="Y1525" s="95"/>
      <c r="Z1525" s="95"/>
      <c r="AA1525" s="95" t="str">
        <f t="shared" si="163"/>
        <v>CGE</v>
      </c>
    </row>
    <row r="1526" spans="1:27" x14ac:dyDescent="0.2">
      <c r="A1526" s="19">
        <f t="shared" si="157"/>
        <v>1</v>
      </c>
      <c r="B1526" s="95">
        <f t="shared" si="160"/>
        <v>1522</v>
      </c>
      <c r="C1526" s="28" t="s">
        <v>13272</v>
      </c>
      <c r="D1526" s="28" t="s">
        <v>14384</v>
      </c>
      <c r="E1526" s="28" t="s">
        <v>13252</v>
      </c>
      <c r="F1526" s="182">
        <v>1</v>
      </c>
      <c r="G1526" s="95" t="s">
        <v>1547</v>
      </c>
      <c r="H1526" s="199">
        <f>VLOOKUP(G1526,BARRAS!$C$5:$E$553,2,0)</f>
        <v>2079995180132</v>
      </c>
      <c r="I1526" s="95">
        <v>0</v>
      </c>
      <c r="J1526" s="204">
        <v>0</v>
      </c>
      <c r="K1526" s="95">
        <v>0</v>
      </c>
      <c r="L1526" s="95" t="s">
        <v>747</v>
      </c>
      <c r="M1526" s="95" t="s">
        <v>747</v>
      </c>
      <c r="N1526" s="95" t="s">
        <v>14384</v>
      </c>
      <c r="O1526" s="95" t="s">
        <v>9972</v>
      </c>
      <c r="P1526" s="95"/>
      <c r="Q1526" s="95"/>
      <c r="R1526" s="95"/>
      <c r="S1526" s="95">
        <f t="shared" si="161"/>
        <v>1</v>
      </c>
      <c r="T1526" s="95"/>
      <c r="U1526" s="95" t="str">
        <f t="shared" si="162"/>
        <v>PMGD</v>
      </c>
      <c r="V1526" s="95"/>
      <c r="W1526" s="95"/>
      <c r="X1526" s="95"/>
      <c r="Y1526" s="95"/>
      <c r="Z1526" s="95"/>
      <c r="AA1526" s="95" t="str">
        <f t="shared" si="163"/>
        <v>CGE</v>
      </c>
    </row>
    <row r="1527" spans="1:27" x14ac:dyDescent="0.2">
      <c r="A1527" s="19">
        <f t="shared" si="157"/>
        <v>1</v>
      </c>
      <c r="B1527" s="95">
        <f t="shared" si="160"/>
        <v>1523</v>
      </c>
      <c r="C1527" s="28" t="s">
        <v>13273</v>
      </c>
      <c r="D1527" s="28" t="s">
        <v>14384</v>
      </c>
      <c r="E1527" s="28" t="s">
        <v>13253</v>
      </c>
      <c r="F1527" s="182">
        <v>1</v>
      </c>
      <c r="G1527" s="95" t="s">
        <v>1547</v>
      </c>
      <c r="H1527" s="199">
        <f>VLOOKUP(G1527,BARRAS!$C$5:$E$553,2,0)</f>
        <v>2079995180132</v>
      </c>
      <c r="I1527" s="95">
        <v>0</v>
      </c>
      <c r="J1527" s="204">
        <v>0</v>
      </c>
      <c r="K1527" s="95">
        <v>0</v>
      </c>
      <c r="L1527" s="95" t="s">
        <v>747</v>
      </c>
      <c r="M1527" s="95" t="s">
        <v>747</v>
      </c>
      <c r="N1527" s="95" t="s">
        <v>14384</v>
      </c>
      <c r="O1527" s="95" t="s">
        <v>9972</v>
      </c>
      <c r="P1527" s="95"/>
      <c r="Q1527" s="95"/>
      <c r="R1527" s="95"/>
      <c r="S1527" s="95">
        <f t="shared" si="161"/>
        <v>1</v>
      </c>
      <c r="T1527" s="28" t="s">
        <v>13253</v>
      </c>
      <c r="U1527" s="95" t="str">
        <f t="shared" si="162"/>
        <v>PMGD</v>
      </c>
      <c r="V1527" s="95"/>
      <c r="W1527" s="95"/>
      <c r="X1527" s="95"/>
      <c r="Y1527" s="95"/>
      <c r="Z1527" s="95"/>
      <c r="AA1527" s="95" t="str">
        <f t="shared" si="163"/>
        <v>CGE</v>
      </c>
    </row>
    <row r="1528" spans="1:27" x14ac:dyDescent="0.2">
      <c r="A1528" s="19">
        <f t="shared" si="157"/>
        <v>1</v>
      </c>
      <c r="B1528" s="95">
        <f t="shared" si="160"/>
        <v>1524</v>
      </c>
      <c r="C1528" s="28" t="s">
        <v>14487</v>
      </c>
      <c r="D1528" s="28" t="s">
        <v>14489</v>
      </c>
      <c r="E1528" s="28" t="s">
        <v>14491</v>
      </c>
      <c r="F1528" s="182">
        <v>1</v>
      </c>
      <c r="G1528" s="95" t="s">
        <v>1547</v>
      </c>
      <c r="H1528" s="199">
        <f>VLOOKUP(G1528,BARRAS!$C$5:$E$553,2,0)</f>
        <v>2079995180132</v>
      </c>
      <c r="I1528" s="95">
        <v>0</v>
      </c>
      <c r="J1528" s="204">
        <v>0</v>
      </c>
      <c r="K1528" s="95">
        <v>0</v>
      </c>
      <c r="L1528" s="95" t="s">
        <v>747</v>
      </c>
      <c r="M1528" s="95" t="s">
        <v>747</v>
      </c>
      <c r="N1528" s="28" t="s">
        <v>14489</v>
      </c>
      <c r="O1528" s="95" t="s">
        <v>9972</v>
      </c>
      <c r="P1528" s="95"/>
      <c r="Q1528" s="95"/>
      <c r="R1528" s="95"/>
      <c r="S1528" s="95">
        <f t="shared" si="161"/>
        <v>1</v>
      </c>
      <c r="T1528" s="28"/>
      <c r="U1528" s="95" t="str">
        <f t="shared" si="162"/>
        <v>PMGD</v>
      </c>
      <c r="V1528" s="95"/>
      <c r="W1528" s="95"/>
      <c r="X1528" s="95"/>
      <c r="Y1528" s="95"/>
      <c r="Z1528" s="95"/>
      <c r="AA1528" s="95" t="str">
        <f t="shared" si="163"/>
        <v>CGE</v>
      </c>
    </row>
    <row r="1529" spans="1:27" x14ac:dyDescent="0.2">
      <c r="A1529" s="19">
        <f t="shared" si="157"/>
        <v>1</v>
      </c>
      <c r="B1529" s="95">
        <f t="shared" si="160"/>
        <v>1525</v>
      </c>
      <c r="C1529" s="28" t="s">
        <v>14488</v>
      </c>
      <c r="D1529" s="28" t="s">
        <v>14489</v>
      </c>
      <c r="E1529" s="28" t="s">
        <v>14490</v>
      </c>
      <c r="F1529" s="182">
        <v>1</v>
      </c>
      <c r="G1529" s="95" t="s">
        <v>1547</v>
      </c>
      <c r="H1529" s="199">
        <f>VLOOKUP(G1529,BARRAS!$C$5:$E$553,2,0)</f>
        <v>2079995180132</v>
      </c>
      <c r="I1529" s="95">
        <v>0</v>
      </c>
      <c r="J1529" s="204">
        <v>0</v>
      </c>
      <c r="K1529" s="95">
        <v>0</v>
      </c>
      <c r="L1529" s="95" t="s">
        <v>747</v>
      </c>
      <c r="M1529" s="95" t="s">
        <v>747</v>
      </c>
      <c r="N1529" s="28" t="s">
        <v>14489</v>
      </c>
      <c r="O1529" s="95" t="s">
        <v>9972</v>
      </c>
      <c r="P1529" s="95"/>
      <c r="Q1529" s="95"/>
      <c r="R1529" s="95"/>
      <c r="S1529" s="95">
        <f t="shared" si="161"/>
        <v>1</v>
      </c>
      <c r="T1529" s="28" t="s">
        <v>14490</v>
      </c>
      <c r="U1529" s="95" t="str">
        <f t="shared" si="162"/>
        <v>PMGD</v>
      </c>
      <c r="V1529" s="95"/>
      <c r="W1529" s="95"/>
      <c r="X1529" s="95"/>
      <c r="Y1529" s="95"/>
      <c r="Z1529" s="95"/>
      <c r="AA1529" s="95" t="str">
        <f t="shared" si="163"/>
        <v>CGE</v>
      </c>
    </row>
    <row r="1530" spans="1:27" x14ac:dyDescent="0.2">
      <c r="A1530" s="19">
        <f t="shared" si="157"/>
        <v>1</v>
      </c>
      <c r="B1530" s="95">
        <f t="shared" si="160"/>
        <v>1526</v>
      </c>
      <c r="C1530" s="95" t="s">
        <v>7930</v>
      </c>
      <c r="D1530" s="28" t="s">
        <v>8970</v>
      </c>
      <c r="E1530" s="95" t="s">
        <v>1870</v>
      </c>
      <c r="F1530" s="182">
        <v>1</v>
      </c>
      <c r="G1530" s="95" t="s">
        <v>1547</v>
      </c>
      <c r="H1530" s="199">
        <f>VLOOKUP(G1530,BARRAS!$C$5:$E$553,2,0)</f>
        <v>2079995180132</v>
      </c>
      <c r="I1530" s="95">
        <v>0</v>
      </c>
      <c r="J1530" s="204">
        <v>1</v>
      </c>
      <c r="K1530" s="95">
        <v>0</v>
      </c>
      <c r="L1530" s="95" t="s">
        <v>489</v>
      </c>
      <c r="M1530" s="95" t="s">
        <v>489</v>
      </c>
      <c r="N1530" s="95" t="s">
        <v>9178</v>
      </c>
      <c r="O1530" s="95"/>
      <c r="P1530" s="95" t="s">
        <v>9972</v>
      </c>
      <c r="Q1530" s="95" t="s">
        <v>489</v>
      </c>
      <c r="R1530" s="95">
        <f>IF(L1530="R",VLOOKUP(G1530,BARRAS!$C$5:$E$233,3,0),IF(L1530="L",VLOOKUP(G1530,BARRAS!$C$5:$E$233,3,0),""))</f>
        <v>0</v>
      </c>
      <c r="S1530" s="95">
        <f t="shared" si="161"/>
        <v>0</v>
      </c>
      <c r="T1530" s="95"/>
      <c r="U1530" s="95" t="str">
        <f t="shared" si="162"/>
        <v/>
      </c>
      <c r="V1530" s="95"/>
      <c r="W1530" s="95"/>
      <c r="X1530" s="95">
        <v>0</v>
      </c>
      <c r="Y1530" s="95"/>
      <c r="Z1530" s="95"/>
      <c r="AA1530" s="95" t="str">
        <f t="shared" si="163"/>
        <v>CGE</v>
      </c>
    </row>
    <row r="1531" spans="1:27" x14ac:dyDescent="0.2">
      <c r="A1531" s="19">
        <f t="shared" si="157"/>
        <v>1</v>
      </c>
      <c r="B1531" s="95">
        <f t="shared" si="160"/>
        <v>1527</v>
      </c>
      <c r="C1531" s="95" t="s">
        <v>7931</v>
      </c>
      <c r="D1531" s="28" t="s">
        <v>8971</v>
      </c>
      <c r="E1531" s="95" t="s">
        <v>1870</v>
      </c>
      <c r="F1531" s="182">
        <v>1</v>
      </c>
      <c r="G1531" s="95" t="s">
        <v>1547</v>
      </c>
      <c r="H1531" s="199">
        <f>VLOOKUP(G1531,BARRAS!$C$5:$E$553,2,0)</f>
        <v>2079995180132</v>
      </c>
      <c r="I1531" s="95">
        <v>0</v>
      </c>
      <c r="J1531" s="204">
        <v>1</v>
      </c>
      <c r="K1531" s="95">
        <v>0</v>
      </c>
      <c r="L1531" s="95" t="s">
        <v>489</v>
      </c>
      <c r="M1531" s="95" t="s">
        <v>489</v>
      </c>
      <c r="N1531" s="95" t="s">
        <v>9178</v>
      </c>
      <c r="O1531" s="95"/>
      <c r="P1531" s="95" t="s">
        <v>9972</v>
      </c>
      <c r="Q1531" s="95" t="s">
        <v>489</v>
      </c>
      <c r="R1531" s="95">
        <f>IF(L1531="R",VLOOKUP(G1531,BARRAS!$C$5:$E$233,3,0),IF(L1531="L",VLOOKUP(G1531,BARRAS!$C$5:$E$233,3,0),""))</f>
        <v>0</v>
      </c>
      <c r="S1531" s="95">
        <f t="shared" si="161"/>
        <v>0</v>
      </c>
      <c r="T1531" s="95"/>
      <c r="U1531" s="95" t="str">
        <f t="shared" si="162"/>
        <v/>
      </c>
      <c r="V1531" s="95"/>
      <c r="W1531" s="95"/>
      <c r="X1531" s="95">
        <v>0</v>
      </c>
      <c r="Y1531" s="95"/>
      <c r="Z1531" s="95"/>
      <c r="AA1531" s="95" t="str">
        <f t="shared" si="163"/>
        <v>CGE</v>
      </c>
    </row>
    <row r="1532" spans="1:27" x14ac:dyDescent="0.2">
      <c r="A1532" s="19">
        <f t="shared" si="157"/>
        <v>1</v>
      </c>
      <c r="B1532" s="95">
        <f t="shared" si="160"/>
        <v>1528</v>
      </c>
      <c r="C1532" s="95" t="s">
        <v>7932</v>
      </c>
      <c r="D1532" s="28" t="s">
        <v>8972</v>
      </c>
      <c r="E1532" s="95" t="s">
        <v>1870</v>
      </c>
      <c r="F1532" s="182">
        <v>1</v>
      </c>
      <c r="G1532" s="95" t="s">
        <v>1547</v>
      </c>
      <c r="H1532" s="199">
        <f>VLOOKUP(G1532,BARRAS!$C$5:$E$553,2,0)</f>
        <v>2079995180132</v>
      </c>
      <c r="I1532" s="95">
        <v>0</v>
      </c>
      <c r="J1532" s="204">
        <v>1</v>
      </c>
      <c r="K1532" s="95">
        <v>0</v>
      </c>
      <c r="L1532" s="95" t="s">
        <v>489</v>
      </c>
      <c r="M1532" s="95" t="s">
        <v>489</v>
      </c>
      <c r="N1532" s="95" t="s">
        <v>9178</v>
      </c>
      <c r="O1532" s="95"/>
      <c r="P1532" s="95" t="s">
        <v>9972</v>
      </c>
      <c r="Q1532" s="95" t="s">
        <v>489</v>
      </c>
      <c r="R1532" s="95">
        <f>IF(L1532="R",VLOOKUP(G1532,BARRAS!$C$5:$E$233,3,0),IF(L1532="L",VLOOKUP(G1532,BARRAS!$C$5:$E$233,3,0),""))</f>
        <v>0</v>
      </c>
      <c r="S1532" s="95">
        <f t="shared" si="161"/>
        <v>0</v>
      </c>
      <c r="T1532" s="95"/>
      <c r="U1532" s="95" t="str">
        <f t="shared" si="162"/>
        <v/>
      </c>
      <c r="V1532" s="95"/>
      <c r="W1532" s="95"/>
      <c r="X1532" s="95">
        <v>0</v>
      </c>
      <c r="Y1532" s="95"/>
      <c r="Z1532" s="95"/>
      <c r="AA1532" s="95" t="str">
        <f t="shared" si="163"/>
        <v>CGE</v>
      </c>
    </row>
    <row r="1533" spans="1:27" x14ac:dyDescent="0.2">
      <c r="A1533" s="19">
        <f t="shared" si="157"/>
        <v>1</v>
      </c>
      <c r="B1533" s="95">
        <f t="shared" si="160"/>
        <v>1529</v>
      </c>
      <c r="C1533" s="95" t="s">
        <v>7807</v>
      </c>
      <c r="D1533" s="28" t="s">
        <v>10009</v>
      </c>
      <c r="E1533" s="95" t="s">
        <v>10010</v>
      </c>
      <c r="F1533" s="182">
        <v>1</v>
      </c>
      <c r="G1533" s="95" t="s">
        <v>1547</v>
      </c>
      <c r="H1533" s="199">
        <f>VLOOKUP(G1533,BARRAS!$C$5:$E$553,2,0)</f>
        <v>2079995180132</v>
      </c>
      <c r="I1533" s="95">
        <v>0</v>
      </c>
      <c r="J1533" s="204">
        <v>1</v>
      </c>
      <c r="K1533" s="95">
        <v>0</v>
      </c>
      <c r="L1533" s="95" t="s">
        <v>489</v>
      </c>
      <c r="M1533" s="95" t="s">
        <v>489</v>
      </c>
      <c r="N1533" s="95" t="s">
        <v>9178</v>
      </c>
      <c r="O1533" s="95"/>
      <c r="P1533" s="95" t="s">
        <v>9972</v>
      </c>
      <c r="Q1533" s="95" t="s">
        <v>489</v>
      </c>
      <c r="R1533" s="95">
        <f>IF(L1533="R",VLOOKUP(G1533,BARRAS!$C$5:$E$233,3,0),IF(L1533="L",VLOOKUP(G1533,BARRAS!$C$5:$E$233,3,0),""))</f>
        <v>0</v>
      </c>
      <c r="S1533" s="95">
        <f t="shared" si="161"/>
        <v>0</v>
      </c>
      <c r="T1533" s="95"/>
      <c r="U1533" s="95" t="str">
        <f t="shared" si="162"/>
        <v/>
      </c>
      <c r="V1533" s="95"/>
      <c r="W1533" s="95"/>
      <c r="X1533" s="95">
        <v>0</v>
      </c>
      <c r="Y1533" s="95"/>
      <c r="Z1533" s="95"/>
      <c r="AA1533" s="95" t="str">
        <f t="shared" si="163"/>
        <v>CGE</v>
      </c>
    </row>
    <row r="1534" spans="1:27" x14ac:dyDescent="0.2">
      <c r="A1534" s="19">
        <f t="shared" si="157"/>
        <v>1</v>
      </c>
      <c r="B1534" s="95">
        <f t="shared" si="160"/>
        <v>1530</v>
      </c>
      <c r="C1534" s="95" t="s">
        <v>7808</v>
      </c>
      <c r="D1534" s="28" t="s">
        <v>10011</v>
      </c>
      <c r="E1534" s="95" t="s">
        <v>10010</v>
      </c>
      <c r="F1534" s="182">
        <v>1</v>
      </c>
      <c r="G1534" s="95" t="s">
        <v>1547</v>
      </c>
      <c r="H1534" s="199">
        <f>VLOOKUP(G1534,BARRAS!$C$5:$E$553,2,0)</f>
        <v>2079995180132</v>
      </c>
      <c r="I1534" s="95">
        <v>0</v>
      </c>
      <c r="J1534" s="204">
        <v>1</v>
      </c>
      <c r="K1534" s="95">
        <v>0</v>
      </c>
      <c r="L1534" s="95" t="s">
        <v>489</v>
      </c>
      <c r="M1534" s="95" t="s">
        <v>489</v>
      </c>
      <c r="N1534" s="95" t="s">
        <v>9178</v>
      </c>
      <c r="O1534" s="95"/>
      <c r="P1534" s="95" t="s">
        <v>9972</v>
      </c>
      <c r="Q1534" s="95" t="s">
        <v>489</v>
      </c>
      <c r="R1534" s="95">
        <f>IF(L1534="R",VLOOKUP(G1534,BARRAS!$C$5:$E$233,3,0),IF(L1534="L",VLOOKUP(G1534,BARRAS!$C$5:$E$233,3,0),""))</f>
        <v>0</v>
      </c>
      <c r="S1534" s="95">
        <f t="shared" si="161"/>
        <v>0</v>
      </c>
      <c r="T1534" s="95"/>
      <c r="U1534" s="95" t="str">
        <f t="shared" si="162"/>
        <v/>
      </c>
      <c r="V1534" s="95"/>
      <c r="W1534" s="95"/>
      <c r="X1534" s="95">
        <v>0</v>
      </c>
      <c r="Y1534" s="95"/>
      <c r="Z1534" s="95"/>
      <c r="AA1534" s="95" t="str">
        <f t="shared" si="163"/>
        <v>CGE</v>
      </c>
    </row>
    <row r="1535" spans="1:27" x14ac:dyDescent="0.2">
      <c r="A1535" s="19">
        <f t="shared" si="157"/>
        <v>1</v>
      </c>
      <c r="B1535" s="95">
        <f t="shared" si="160"/>
        <v>1531</v>
      </c>
      <c r="C1535" s="95" t="s">
        <v>7809</v>
      </c>
      <c r="D1535" s="28" t="s">
        <v>10012</v>
      </c>
      <c r="E1535" s="95" t="s">
        <v>10010</v>
      </c>
      <c r="F1535" s="182">
        <v>1</v>
      </c>
      <c r="G1535" s="95" t="s">
        <v>1547</v>
      </c>
      <c r="H1535" s="199">
        <f>VLOOKUP(G1535,BARRAS!$C$5:$E$553,2,0)</f>
        <v>2079995180132</v>
      </c>
      <c r="I1535" s="95">
        <v>0</v>
      </c>
      <c r="J1535" s="204">
        <v>1</v>
      </c>
      <c r="K1535" s="95">
        <v>0</v>
      </c>
      <c r="L1535" s="95" t="s">
        <v>489</v>
      </c>
      <c r="M1535" s="95" t="s">
        <v>489</v>
      </c>
      <c r="N1535" s="95" t="s">
        <v>9178</v>
      </c>
      <c r="O1535" s="95"/>
      <c r="P1535" s="95" t="s">
        <v>9972</v>
      </c>
      <c r="Q1535" s="95" t="s">
        <v>489</v>
      </c>
      <c r="R1535" s="95">
        <f>IF(L1535="R",VLOOKUP(G1535,BARRAS!$C$5:$E$233,3,0),IF(L1535="L",VLOOKUP(G1535,BARRAS!$C$5:$E$233,3,0),""))</f>
        <v>0</v>
      </c>
      <c r="S1535" s="95">
        <f t="shared" si="161"/>
        <v>0</v>
      </c>
      <c r="T1535" s="95"/>
      <c r="U1535" s="95" t="str">
        <f t="shared" si="162"/>
        <v/>
      </c>
      <c r="V1535" s="95"/>
      <c r="W1535" s="95"/>
      <c r="X1535" s="95">
        <v>0</v>
      </c>
      <c r="Y1535" s="95"/>
      <c r="Z1535" s="95"/>
      <c r="AA1535" s="95" t="str">
        <f t="shared" si="163"/>
        <v>CGE</v>
      </c>
    </row>
    <row r="1536" spans="1:27" x14ac:dyDescent="0.2">
      <c r="A1536" s="19">
        <f t="shared" si="157"/>
        <v>1</v>
      </c>
      <c r="B1536" s="95">
        <f t="shared" si="160"/>
        <v>1532</v>
      </c>
      <c r="C1536" s="95" t="s">
        <v>7804</v>
      </c>
      <c r="D1536" s="28" t="s">
        <v>10009</v>
      </c>
      <c r="E1536" s="95" t="s">
        <v>10010</v>
      </c>
      <c r="F1536" s="182">
        <v>1</v>
      </c>
      <c r="G1536" s="95" t="s">
        <v>1547</v>
      </c>
      <c r="H1536" s="199">
        <f>VLOOKUP(G1536,BARRAS!$C$5:$E$553,2,0)</f>
        <v>2079995180132</v>
      </c>
      <c r="I1536" s="95">
        <v>0</v>
      </c>
      <c r="J1536" s="204">
        <v>1</v>
      </c>
      <c r="K1536" s="95">
        <v>0</v>
      </c>
      <c r="L1536" s="95" t="s">
        <v>489</v>
      </c>
      <c r="M1536" s="95" t="s">
        <v>489</v>
      </c>
      <c r="N1536" s="95" t="s">
        <v>9178</v>
      </c>
      <c r="O1536" s="95"/>
      <c r="P1536" s="95" t="s">
        <v>9972</v>
      </c>
      <c r="Q1536" s="95" t="s">
        <v>489</v>
      </c>
      <c r="R1536" s="95">
        <f>IF(L1536="R",VLOOKUP(G1536,BARRAS!$C$5:$E$233,3,0),IF(L1536="L",VLOOKUP(G1536,BARRAS!$C$5:$E$233,3,0),""))</f>
        <v>0</v>
      </c>
      <c r="S1536" s="95">
        <f t="shared" si="161"/>
        <v>0</v>
      </c>
      <c r="T1536" s="95"/>
      <c r="U1536" s="95" t="str">
        <f t="shared" si="162"/>
        <v/>
      </c>
      <c r="V1536" s="95"/>
      <c r="W1536" s="95"/>
      <c r="X1536" s="95">
        <v>0</v>
      </c>
      <c r="Y1536" s="95"/>
      <c r="Z1536" s="95"/>
      <c r="AA1536" s="95" t="str">
        <f t="shared" si="163"/>
        <v>CGE</v>
      </c>
    </row>
    <row r="1537" spans="1:27" x14ac:dyDescent="0.2">
      <c r="A1537" s="19">
        <f t="shared" si="157"/>
        <v>1</v>
      </c>
      <c r="B1537" s="95">
        <f t="shared" si="160"/>
        <v>1533</v>
      </c>
      <c r="C1537" s="95" t="s">
        <v>7805</v>
      </c>
      <c r="D1537" s="28" t="s">
        <v>10011</v>
      </c>
      <c r="E1537" s="95" t="s">
        <v>10010</v>
      </c>
      <c r="F1537" s="182">
        <v>1</v>
      </c>
      <c r="G1537" s="95" t="s">
        <v>1547</v>
      </c>
      <c r="H1537" s="199">
        <f>VLOOKUP(G1537,BARRAS!$C$5:$E$553,2,0)</f>
        <v>2079995180132</v>
      </c>
      <c r="I1537" s="95">
        <v>0</v>
      </c>
      <c r="J1537" s="204">
        <v>1</v>
      </c>
      <c r="K1537" s="95">
        <v>0</v>
      </c>
      <c r="L1537" s="95" t="s">
        <v>489</v>
      </c>
      <c r="M1537" s="95" t="s">
        <v>489</v>
      </c>
      <c r="N1537" s="95" t="s">
        <v>9178</v>
      </c>
      <c r="O1537" s="95"/>
      <c r="P1537" s="95" t="s">
        <v>9972</v>
      </c>
      <c r="Q1537" s="95" t="s">
        <v>489</v>
      </c>
      <c r="R1537" s="95">
        <f>IF(L1537="R",VLOOKUP(G1537,BARRAS!$C$5:$E$233,3,0),IF(L1537="L",VLOOKUP(G1537,BARRAS!$C$5:$E$233,3,0),""))</f>
        <v>0</v>
      </c>
      <c r="S1537" s="95">
        <f t="shared" si="161"/>
        <v>0</v>
      </c>
      <c r="T1537" s="95"/>
      <c r="U1537" s="95" t="str">
        <f t="shared" si="162"/>
        <v/>
      </c>
      <c r="V1537" s="95"/>
      <c r="W1537" s="95"/>
      <c r="X1537" s="95">
        <v>0</v>
      </c>
      <c r="Y1537" s="95"/>
      <c r="Z1537" s="95"/>
      <c r="AA1537" s="95" t="str">
        <f t="shared" si="163"/>
        <v>CGE</v>
      </c>
    </row>
    <row r="1538" spans="1:27" x14ac:dyDescent="0.2">
      <c r="A1538" s="19">
        <f t="shared" si="157"/>
        <v>1</v>
      </c>
      <c r="B1538" s="95">
        <f t="shared" si="160"/>
        <v>1534</v>
      </c>
      <c r="C1538" s="95" t="s">
        <v>7806</v>
      </c>
      <c r="D1538" s="28" t="s">
        <v>10012</v>
      </c>
      <c r="E1538" s="95" t="s">
        <v>10010</v>
      </c>
      <c r="F1538" s="182">
        <v>1</v>
      </c>
      <c r="G1538" s="95" t="s">
        <v>1547</v>
      </c>
      <c r="H1538" s="199">
        <f>VLOOKUP(G1538,BARRAS!$C$5:$E$553,2,0)</f>
        <v>2079995180132</v>
      </c>
      <c r="I1538" s="95">
        <v>0</v>
      </c>
      <c r="J1538" s="204">
        <v>1</v>
      </c>
      <c r="K1538" s="95">
        <v>0</v>
      </c>
      <c r="L1538" s="95" t="s">
        <v>489</v>
      </c>
      <c r="M1538" s="95" t="s">
        <v>489</v>
      </c>
      <c r="N1538" s="95" t="s">
        <v>9178</v>
      </c>
      <c r="O1538" s="95"/>
      <c r="P1538" s="95" t="s">
        <v>9972</v>
      </c>
      <c r="Q1538" s="95" t="s">
        <v>489</v>
      </c>
      <c r="R1538" s="95">
        <f>IF(L1538="R",VLOOKUP(G1538,BARRAS!$C$5:$E$233,3,0),IF(L1538="L",VLOOKUP(G1538,BARRAS!$C$5:$E$233,3,0),""))</f>
        <v>0</v>
      </c>
      <c r="S1538" s="95">
        <f t="shared" si="161"/>
        <v>0</v>
      </c>
      <c r="T1538" s="95"/>
      <c r="U1538" s="95" t="str">
        <f t="shared" si="162"/>
        <v/>
      </c>
      <c r="V1538" s="95"/>
      <c r="W1538" s="95"/>
      <c r="X1538" s="95">
        <v>0</v>
      </c>
      <c r="Y1538" s="95"/>
      <c r="Z1538" s="95"/>
      <c r="AA1538" s="95" t="str">
        <f t="shared" si="163"/>
        <v>CGE</v>
      </c>
    </row>
    <row r="1539" spans="1:27" x14ac:dyDescent="0.2">
      <c r="A1539" s="19">
        <f t="shared" si="157"/>
        <v>1</v>
      </c>
      <c r="B1539" s="95">
        <f t="shared" si="160"/>
        <v>1535</v>
      </c>
      <c r="C1539" s="194" t="s">
        <v>11920</v>
      </c>
      <c r="D1539" s="213" t="s">
        <v>1304</v>
      </c>
      <c r="E1539" s="213" t="s">
        <v>14105</v>
      </c>
      <c r="F1539" s="182">
        <v>1</v>
      </c>
      <c r="G1539" s="95" t="s">
        <v>1547</v>
      </c>
      <c r="H1539" s="199">
        <f>VLOOKUP(G1539,BARRAS!$C$5:$E$553,2,0)</f>
        <v>2079995180132</v>
      </c>
      <c r="I1539" s="95">
        <v>0</v>
      </c>
      <c r="J1539" s="204">
        <v>0</v>
      </c>
      <c r="K1539" s="95">
        <v>0</v>
      </c>
      <c r="L1539" s="28" t="s">
        <v>492</v>
      </c>
      <c r="M1539" s="28" t="s">
        <v>492</v>
      </c>
      <c r="N1539" s="28" t="s">
        <v>12352</v>
      </c>
      <c r="O1539" s="95"/>
      <c r="P1539" s="95"/>
      <c r="Q1539" s="95"/>
      <c r="R1539" s="95"/>
      <c r="S1539" s="95">
        <f t="shared" si="161"/>
        <v>0</v>
      </c>
      <c r="T1539" s="95"/>
      <c r="U1539" s="95" t="str">
        <f t="shared" si="162"/>
        <v/>
      </c>
      <c r="V1539" s="95"/>
      <c r="W1539" s="95"/>
      <c r="X1539" s="95"/>
      <c r="Y1539" s="95"/>
      <c r="Z1539" s="95"/>
      <c r="AA1539" s="95">
        <f t="shared" si="163"/>
        <v>0</v>
      </c>
    </row>
    <row r="1540" spans="1:27" x14ac:dyDescent="0.2">
      <c r="A1540" s="19">
        <f t="shared" si="157"/>
        <v>1</v>
      </c>
      <c r="B1540" s="95">
        <f t="shared" si="160"/>
        <v>1536</v>
      </c>
      <c r="C1540" s="95" t="s">
        <v>12726</v>
      </c>
      <c r="D1540" s="28" t="s">
        <v>8365</v>
      </c>
      <c r="E1540" s="95" t="s">
        <v>12180</v>
      </c>
      <c r="F1540" s="182">
        <v>1</v>
      </c>
      <c r="G1540" s="95" t="s">
        <v>211</v>
      </c>
      <c r="H1540" s="199">
        <f>VLOOKUP(G1540,BARRAS!$C$5:$E$553,2,0)</f>
        <v>2069995130132</v>
      </c>
      <c r="I1540" s="95">
        <v>0</v>
      </c>
      <c r="J1540" s="204">
        <v>0</v>
      </c>
      <c r="K1540" s="95">
        <v>0</v>
      </c>
      <c r="L1540" s="95" t="s">
        <v>8423</v>
      </c>
      <c r="M1540" s="95" t="s">
        <v>8423</v>
      </c>
      <c r="N1540" s="95" t="s">
        <v>8365</v>
      </c>
      <c r="O1540" s="95" t="s">
        <v>9972</v>
      </c>
      <c r="P1540" s="95"/>
      <c r="Q1540" s="95"/>
      <c r="R1540" s="95" t="str">
        <f>IF(L1540="R",VLOOKUP(G1540,BARRAS!$C$5:$E$233,3,0),IF(L1540="L",VLOOKUP(G1540,BARRAS!$C$5:$E$233,3,0),""))</f>
        <v/>
      </c>
      <c r="S1540" s="95">
        <f t="shared" si="161"/>
        <v>0</v>
      </c>
      <c r="T1540" s="95"/>
      <c r="U1540" s="95" t="str">
        <f t="shared" si="162"/>
        <v/>
      </c>
      <c r="V1540" s="95"/>
      <c r="W1540" s="95"/>
      <c r="X1540" s="95"/>
      <c r="Y1540" s="95"/>
      <c r="Z1540" s="95"/>
      <c r="AA1540" s="95" t="str">
        <f t="shared" si="163"/>
        <v>CGE</v>
      </c>
    </row>
    <row r="1541" spans="1:27" x14ac:dyDescent="0.2">
      <c r="A1541" s="19">
        <f t="shared" ref="A1541:A1604" si="166">+COUNTIF($C:$C,C1541)</f>
        <v>1</v>
      </c>
      <c r="B1541" s="95">
        <f t="shared" si="160"/>
        <v>1537</v>
      </c>
      <c r="C1541" s="95" t="s">
        <v>11099</v>
      </c>
      <c r="D1541" s="28" t="s">
        <v>9079</v>
      </c>
      <c r="E1541" s="95" t="s">
        <v>11135</v>
      </c>
      <c r="F1541" s="182">
        <v>1</v>
      </c>
      <c r="G1541" s="95" t="s">
        <v>211</v>
      </c>
      <c r="H1541" s="199">
        <f>VLOOKUP(G1541,BARRAS!$C$5:$E$553,2,0)</f>
        <v>2069995130132</v>
      </c>
      <c r="I1541" s="95">
        <v>0</v>
      </c>
      <c r="J1541" s="204">
        <v>0</v>
      </c>
      <c r="K1541" s="95">
        <v>0</v>
      </c>
      <c r="L1541" s="95" t="s">
        <v>8423</v>
      </c>
      <c r="M1541" s="95" t="s">
        <v>8423</v>
      </c>
      <c r="N1541" s="28" t="s">
        <v>9079</v>
      </c>
      <c r="O1541" s="95"/>
      <c r="P1541" s="95"/>
      <c r="Q1541" s="95" t="s">
        <v>509</v>
      </c>
      <c r="R1541" s="95" t="str">
        <f>IF(L1541="R",VLOOKUP(G1541,BARRAS!$C$5:$E$233,3,0),IF(L1541="L",VLOOKUP(G1541,BARRAS!$C$5:$E$233,3,0),""))</f>
        <v/>
      </c>
      <c r="S1541" s="95">
        <f t="shared" si="161"/>
        <v>0</v>
      </c>
      <c r="T1541" s="95"/>
      <c r="U1541" s="95" t="str">
        <f t="shared" si="162"/>
        <v/>
      </c>
      <c r="V1541" s="95" t="s">
        <v>1869</v>
      </c>
      <c r="W1541" s="95"/>
      <c r="X1541" s="95">
        <v>0</v>
      </c>
      <c r="Y1541" s="95">
        <v>0</v>
      </c>
      <c r="Z1541" s="95"/>
      <c r="AA1541" s="95">
        <f t="shared" si="163"/>
        <v>0</v>
      </c>
    </row>
    <row r="1542" spans="1:27" x14ac:dyDescent="0.2">
      <c r="A1542" s="19">
        <f t="shared" si="166"/>
        <v>1</v>
      </c>
      <c r="B1542" s="95">
        <f t="shared" si="160"/>
        <v>1538</v>
      </c>
      <c r="C1542" s="95" t="s">
        <v>11618</v>
      </c>
      <c r="D1542" s="28" t="s">
        <v>9294</v>
      </c>
      <c r="E1542" s="95" t="s">
        <v>11619</v>
      </c>
      <c r="F1542" s="182">
        <v>1</v>
      </c>
      <c r="G1542" s="95" t="s">
        <v>211</v>
      </c>
      <c r="H1542" s="199">
        <f>VLOOKUP(G1542,BARRAS!$C$5:$E$553,2,0)</f>
        <v>2069995130132</v>
      </c>
      <c r="I1542" s="95">
        <v>0</v>
      </c>
      <c r="J1542" s="204">
        <v>0</v>
      </c>
      <c r="K1542" s="95">
        <v>0</v>
      </c>
      <c r="L1542" s="95" t="s">
        <v>8423</v>
      </c>
      <c r="M1542" s="95" t="s">
        <v>8423</v>
      </c>
      <c r="N1542" s="95" t="s">
        <v>9294</v>
      </c>
      <c r="O1542" s="95" t="s">
        <v>9972</v>
      </c>
      <c r="P1542" s="95"/>
      <c r="Q1542" s="95" t="s">
        <v>509</v>
      </c>
      <c r="R1542" s="95" t="str">
        <f>IF(L1542="R",VLOOKUP(G1542,BARRAS!$C$5:$E$233,3,0),IF(L1542="L",VLOOKUP(G1542,BARRAS!$C$5:$E$233,3,0),""))</f>
        <v/>
      </c>
      <c r="S1542" s="95">
        <f t="shared" si="161"/>
        <v>0</v>
      </c>
      <c r="T1542" s="95"/>
      <c r="U1542" s="95" t="str">
        <f t="shared" si="162"/>
        <v/>
      </c>
      <c r="V1542" s="95"/>
      <c r="W1542" s="95"/>
      <c r="X1542" s="95"/>
      <c r="Y1542" s="95">
        <v>0</v>
      </c>
      <c r="Z1542" s="95"/>
      <c r="AA1542" s="95" t="str">
        <f t="shared" si="163"/>
        <v>CGE</v>
      </c>
    </row>
    <row r="1543" spans="1:27" x14ac:dyDescent="0.2">
      <c r="A1543" s="19">
        <f t="shared" si="166"/>
        <v>1</v>
      </c>
      <c r="B1543" s="95">
        <f t="shared" si="160"/>
        <v>1539</v>
      </c>
      <c r="C1543" s="95" t="s">
        <v>12727</v>
      </c>
      <c r="D1543" s="28" t="s">
        <v>8365</v>
      </c>
      <c r="E1543" s="95" t="s">
        <v>11244</v>
      </c>
      <c r="F1543" s="182">
        <v>1</v>
      </c>
      <c r="G1543" s="95" t="s">
        <v>211</v>
      </c>
      <c r="H1543" s="199">
        <f>VLOOKUP(G1543,BARRAS!$C$5:$E$553,2,0)</f>
        <v>2069995130132</v>
      </c>
      <c r="I1543" s="95">
        <v>0</v>
      </c>
      <c r="J1543" s="204">
        <v>0</v>
      </c>
      <c r="K1543" s="95">
        <v>0</v>
      </c>
      <c r="L1543" s="95" t="s">
        <v>8423</v>
      </c>
      <c r="M1543" s="95" t="s">
        <v>8423</v>
      </c>
      <c r="N1543" s="95" t="s">
        <v>8365</v>
      </c>
      <c r="O1543" s="95" t="s">
        <v>9972</v>
      </c>
      <c r="P1543" s="95"/>
      <c r="Q1543" s="95" t="s">
        <v>509</v>
      </c>
      <c r="R1543" s="95" t="str">
        <f>IF(L1543="R",VLOOKUP(G1543,BARRAS!$C$5:$E$233,3,0),IF(L1543="L",VLOOKUP(G1543,BARRAS!$C$5:$E$233,3,0),""))</f>
        <v/>
      </c>
      <c r="S1543" s="95">
        <f t="shared" si="161"/>
        <v>0</v>
      </c>
      <c r="T1543" s="95"/>
      <c r="U1543" s="95" t="str">
        <f t="shared" si="162"/>
        <v/>
      </c>
      <c r="V1543" s="95"/>
      <c r="W1543" s="95"/>
      <c r="X1543" s="95">
        <v>0</v>
      </c>
      <c r="Y1543" s="95">
        <v>0</v>
      </c>
      <c r="Z1543" s="95"/>
      <c r="AA1543" s="95" t="str">
        <f t="shared" si="163"/>
        <v>CGE</v>
      </c>
    </row>
    <row r="1544" spans="1:27" x14ac:dyDescent="0.2">
      <c r="A1544" s="19">
        <f t="shared" si="166"/>
        <v>1</v>
      </c>
      <c r="B1544" s="95">
        <f t="shared" si="160"/>
        <v>1540</v>
      </c>
      <c r="C1544" s="95" t="s">
        <v>12725</v>
      </c>
      <c r="D1544" s="28" t="s">
        <v>8365</v>
      </c>
      <c r="E1544" s="95" t="s">
        <v>11244</v>
      </c>
      <c r="F1544" s="182">
        <v>1</v>
      </c>
      <c r="G1544" s="95" t="s">
        <v>211</v>
      </c>
      <c r="H1544" s="199">
        <f>VLOOKUP(G1544,BARRAS!$C$5:$E$553,2,0)</f>
        <v>2069995130132</v>
      </c>
      <c r="I1544" s="95">
        <v>0</v>
      </c>
      <c r="J1544" s="204">
        <v>0</v>
      </c>
      <c r="K1544" s="95">
        <v>0</v>
      </c>
      <c r="L1544" s="95" t="s">
        <v>8423</v>
      </c>
      <c r="M1544" s="95" t="s">
        <v>8423</v>
      </c>
      <c r="N1544" s="95" t="s">
        <v>8365</v>
      </c>
      <c r="O1544" s="95" t="s">
        <v>9972</v>
      </c>
      <c r="P1544" s="95"/>
      <c r="Q1544" s="95" t="s">
        <v>509</v>
      </c>
      <c r="R1544" s="95" t="str">
        <f>IF(L1544="R",VLOOKUP(G1544,BARRAS!$C$5:$E$233,3,0),IF(L1544="L",VLOOKUP(G1544,BARRAS!$C$5:$E$233,3,0),""))</f>
        <v/>
      </c>
      <c r="S1544" s="95">
        <f t="shared" si="161"/>
        <v>0</v>
      </c>
      <c r="T1544" s="95"/>
      <c r="U1544" s="95" t="str">
        <f t="shared" si="162"/>
        <v/>
      </c>
      <c r="V1544" s="95"/>
      <c r="W1544" s="95"/>
      <c r="X1544" s="95">
        <v>0</v>
      </c>
      <c r="Y1544" s="95">
        <v>0</v>
      </c>
      <c r="Z1544" s="95"/>
      <c r="AA1544" s="95" t="str">
        <f t="shared" si="163"/>
        <v>CGE</v>
      </c>
    </row>
    <row r="1545" spans="1:27" x14ac:dyDescent="0.2">
      <c r="A1545" s="19">
        <f t="shared" si="166"/>
        <v>1</v>
      </c>
      <c r="B1545" s="95">
        <f t="shared" ref="B1545:B1608" si="167">B1544+1</f>
        <v>1541</v>
      </c>
      <c r="C1545" s="95" t="s">
        <v>13322</v>
      </c>
      <c r="D1545" s="28" t="s">
        <v>13236</v>
      </c>
      <c r="E1545" s="95" t="s">
        <v>13323</v>
      </c>
      <c r="F1545" s="182">
        <v>1</v>
      </c>
      <c r="G1545" s="95" t="s">
        <v>211</v>
      </c>
      <c r="H1545" s="199">
        <f>VLOOKUP(G1545,BARRAS!$C$5:$E$553,2,0)</f>
        <v>2069995130132</v>
      </c>
      <c r="I1545" s="95">
        <v>0</v>
      </c>
      <c r="J1545" s="204">
        <v>0</v>
      </c>
      <c r="K1545" s="95">
        <v>0</v>
      </c>
      <c r="L1545" s="95" t="s">
        <v>8423</v>
      </c>
      <c r="M1545" s="95" t="s">
        <v>8423</v>
      </c>
      <c r="N1545" s="28" t="s">
        <v>13236</v>
      </c>
      <c r="O1545" s="95" t="s">
        <v>9972</v>
      </c>
      <c r="P1545" s="95"/>
      <c r="Q1545" s="95"/>
      <c r="R1545" s="95"/>
      <c r="S1545" s="95">
        <f t="shared" si="161"/>
        <v>0</v>
      </c>
      <c r="T1545" s="95"/>
      <c r="U1545" s="95" t="str">
        <f t="shared" si="162"/>
        <v/>
      </c>
      <c r="V1545" s="95"/>
      <c r="W1545" s="95"/>
      <c r="X1545" s="95"/>
      <c r="Y1545" s="95"/>
      <c r="Z1545" s="95"/>
      <c r="AA1545" s="95" t="str">
        <f t="shared" si="163"/>
        <v>CGE</v>
      </c>
    </row>
    <row r="1546" spans="1:27" x14ac:dyDescent="0.2">
      <c r="A1546" s="19">
        <f t="shared" si="166"/>
        <v>1</v>
      </c>
      <c r="B1546" s="95">
        <f t="shared" si="167"/>
        <v>1542</v>
      </c>
      <c r="C1546" s="95" t="s">
        <v>13735</v>
      </c>
      <c r="D1546" s="28" t="s">
        <v>12122</v>
      </c>
      <c r="E1546" s="95" t="s">
        <v>13477</v>
      </c>
      <c r="F1546" s="182">
        <v>1</v>
      </c>
      <c r="G1546" s="95" t="s">
        <v>211</v>
      </c>
      <c r="H1546" s="199">
        <f>VLOOKUP(G1546,BARRAS!$C$5:$E$553,2,0)</f>
        <v>2069995130132</v>
      </c>
      <c r="I1546" s="95">
        <v>0</v>
      </c>
      <c r="J1546" s="204">
        <v>0</v>
      </c>
      <c r="K1546" s="95">
        <v>0</v>
      </c>
      <c r="L1546" s="95" t="s">
        <v>8423</v>
      </c>
      <c r="M1546" s="95" t="s">
        <v>8423</v>
      </c>
      <c r="N1546" s="28" t="s">
        <v>12122</v>
      </c>
      <c r="O1546" s="95" t="s">
        <v>9972</v>
      </c>
      <c r="P1546" s="95"/>
      <c r="Q1546" s="95"/>
      <c r="R1546" s="95"/>
      <c r="S1546" s="95">
        <f t="shared" ref="S1546:S1607" si="168">IF(RIGHT(LEFT(E1546,6),4)="PMGD",1,IF(RIGHT(LEFT(E1546,6),4)="PMG_",1,0))</f>
        <v>0</v>
      </c>
      <c r="T1546" s="95"/>
      <c r="U1546" s="95" t="str">
        <f t="shared" ref="U1546:U1607" si="169">+IF(L1546="G",LEFT(RIGHT(E1546,LEN(E1546)-2),4),"")</f>
        <v/>
      </c>
      <c r="V1546" s="95"/>
      <c r="W1546" s="95"/>
      <c r="X1546" s="95"/>
      <c r="Y1546" s="95"/>
      <c r="Z1546" s="95"/>
      <c r="AA1546" s="95" t="str">
        <f t="shared" si="163"/>
        <v>CGE</v>
      </c>
    </row>
    <row r="1547" spans="1:27" x14ac:dyDescent="0.2">
      <c r="A1547" s="19">
        <f t="shared" si="166"/>
        <v>1</v>
      </c>
      <c r="B1547" s="95">
        <f t="shared" si="167"/>
        <v>1543</v>
      </c>
      <c r="C1547" s="95" t="s">
        <v>11018</v>
      </c>
      <c r="D1547" s="28" t="s">
        <v>8970</v>
      </c>
      <c r="E1547" s="95" t="s">
        <v>1870</v>
      </c>
      <c r="F1547" s="182">
        <v>1</v>
      </c>
      <c r="G1547" s="95" t="s">
        <v>211</v>
      </c>
      <c r="H1547" s="199">
        <f>VLOOKUP(G1547,BARRAS!$C$5:$E$553,2,0)</f>
        <v>2069995130132</v>
      </c>
      <c r="I1547" s="95">
        <v>0</v>
      </c>
      <c r="J1547" s="204">
        <v>1</v>
      </c>
      <c r="K1547" s="95">
        <v>0</v>
      </c>
      <c r="L1547" s="95" t="s">
        <v>489</v>
      </c>
      <c r="M1547" s="95" t="s">
        <v>489</v>
      </c>
      <c r="N1547" s="95" t="s">
        <v>9178</v>
      </c>
      <c r="O1547" s="95"/>
      <c r="P1547" s="95" t="s">
        <v>9972</v>
      </c>
      <c r="Q1547" s="95" t="s">
        <v>489</v>
      </c>
      <c r="R1547" s="95">
        <f>IF(L1547="R",VLOOKUP(G1547,BARRAS!$C$5:$E$233,3,0),IF(L1547="L",VLOOKUP(G1547,BARRAS!$C$5:$E$233,3,0),""))</f>
        <v>0</v>
      </c>
      <c r="S1547" s="95">
        <f t="shared" si="168"/>
        <v>0</v>
      </c>
      <c r="T1547" s="95"/>
      <c r="U1547" s="95" t="str">
        <f t="shared" si="169"/>
        <v/>
      </c>
      <c r="V1547" s="95">
        <v>0</v>
      </c>
      <c r="W1547" s="95"/>
      <c r="X1547" s="95">
        <v>0</v>
      </c>
      <c r="Y1547" s="95">
        <v>0</v>
      </c>
      <c r="Z1547" s="95"/>
      <c r="AA1547" s="95" t="str">
        <f t="shared" si="163"/>
        <v>CGE</v>
      </c>
    </row>
    <row r="1548" spans="1:27" x14ac:dyDescent="0.2">
      <c r="A1548" s="19">
        <f t="shared" si="166"/>
        <v>1</v>
      </c>
      <c r="B1548" s="95">
        <f t="shared" si="167"/>
        <v>1544</v>
      </c>
      <c r="C1548" s="95" t="s">
        <v>11019</v>
      </c>
      <c r="D1548" s="28" t="s">
        <v>8971</v>
      </c>
      <c r="E1548" s="95" t="s">
        <v>1870</v>
      </c>
      <c r="F1548" s="182">
        <v>1</v>
      </c>
      <c r="G1548" s="95" t="s">
        <v>211</v>
      </c>
      <c r="H1548" s="199">
        <f>VLOOKUP(G1548,BARRAS!$C$5:$E$553,2,0)</f>
        <v>2069995130132</v>
      </c>
      <c r="I1548" s="95">
        <v>0</v>
      </c>
      <c r="J1548" s="204">
        <v>1</v>
      </c>
      <c r="K1548" s="95">
        <v>0</v>
      </c>
      <c r="L1548" s="95" t="s">
        <v>489</v>
      </c>
      <c r="M1548" s="95" t="s">
        <v>489</v>
      </c>
      <c r="N1548" s="95" t="s">
        <v>9178</v>
      </c>
      <c r="O1548" s="95"/>
      <c r="P1548" s="95" t="s">
        <v>9972</v>
      </c>
      <c r="Q1548" s="95" t="s">
        <v>489</v>
      </c>
      <c r="R1548" s="95">
        <f>IF(L1548="R",VLOOKUP(G1548,BARRAS!$C$5:$E$233,3,0),IF(L1548="L",VLOOKUP(G1548,BARRAS!$C$5:$E$233,3,0),""))</f>
        <v>0</v>
      </c>
      <c r="S1548" s="95">
        <f t="shared" si="168"/>
        <v>0</v>
      </c>
      <c r="T1548" s="95"/>
      <c r="U1548" s="95" t="str">
        <f t="shared" si="169"/>
        <v/>
      </c>
      <c r="V1548" s="95">
        <v>0</v>
      </c>
      <c r="W1548" s="95"/>
      <c r="X1548" s="95">
        <v>0</v>
      </c>
      <c r="Y1548" s="95">
        <v>0</v>
      </c>
      <c r="Z1548" s="95"/>
      <c r="AA1548" s="95" t="str">
        <f t="shared" ref="AA1548:AA1609" si="170">IF(OR(N1548="Dx",N1548="No_informado"),P1548,O1548)</f>
        <v>CGE</v>
      </c>
    </row>
    <row r="1549" spans="1:27" x14ac:dyDescent="0.2">
      <c r="A1549" s="19">
        <f t="shared" si="166"/>
        <v>1</v>
      </c>
      <c r="B1549" s="95">
        <f t="shared" si="167"/>
        <v>1545</v>
      </c>
      <c r="C1549" s="95" t="s">
        <v>11020</v>
      </c>
      <c r="D1549" s="28" t="s">
        <v>8972</v>
      </c>
      <c r="E1549" s="95" t="s">
        <v>1870</v>
      </c>
      <c r="F1549" s="182">
        <v>1</v>
      </c>
      <c r="G1549" s="95" t="s">
        <v>211</v>
      </c>
      <c r="H1549" s="199">
        <f>VLOOKUP(G1549,BARRAS!$C$5:$E$553,2,0)</f>
        <v>2069995130132</v>
      </c>
      <c r="I1549" s="95">
        <v>0</v>
      </c>
      <c r="J1549" s="204">
        <v>1</v>
      </c>
      <c r="K1549" s="95">
        <v>0</v>
      </c>
      <c r="L1549" s="95" t="s">
        <v>489</v>
      </c>
      <c r="M1549" s="95" t="s">
        <v>489</v>
      </c>
      <c r="N1549" s="95" t="s">
        <v>9178</v>
      </c>
      <c r="O1549" s="95"/>
      <c r="P1549" s="95" t="s">
        <v>9972</v>
      </c>
      <c r="Q1549" s="95" t="s">
        <v>489</v>
      </c>
      <c r="R1549" s="95">
        <f>IF(L1549="R",VLOOKUP(G1549,BARRAS!$C$5:$E$233,3,0),IF(L1549="L",VLOOKUP(G1549,BARRAS!$C$5:$E$233,3,0),""))</f>
        <v>0</v>
      </c>
      <c r="S1549" s="95">
        <f t="shared" si="168"/>
        <v>0</v>
      </c>
      <c r="T1549" s="95"/>
      <c r="U1549" s="95" t="str">
        <f t="shared" si="169"/>
        <v/>
      </c>
      <c r="V1549" s="95">
        <v>0</v>
      </c>
      <c r="W1549" s="95"/>
      <c r="X1549" s="95">
        <v>0</v>
      </c>
      <c r="Y1549" s="95">
        <v>0</v>
      </c>
      <c r="Z1549" s="95"/>
      <c r="AA1549" s="95" t="str">
        <f t="shared" si="170"/>
        <v>CGE</v>
      </c>
    </row>
    <row r="1550" spans="1:27" x14ac:dyDescent="0.2">
      <c r="A1550" s="19">
        <f t="shared" si="166"/>
        <v>1</v>
      </c>
      <c r="B1550" s="95">
        <f t="shared" si="167"/>
        <v>1546</v>
      </c>
      <c r="C1550" s="194" t="s">
        <v>11780</v>
      </c>
      <c r="D1550" s="213" t="s">
        <v>1304</v>
      </c>
      <c r="E1550" s="194" t="s">
        <v>1615</v>
      </c>
      <c r="F1550" s="182">
        <v>1</v>
      </c>
      <c r="G1550" s="95" t="s">
        <v>211</v>
      </c>
      <c r="H1550" s="199">
        <f>VLOOKUP(G1550,BARRAS!$C$5:$E$553,2,0)</f>
        <v>2069995130132</v>
      </c>
      <c r="I1550" s="95">
        <v>0</v>
      </c>
      <c r="J1550" s="204">
        <v>0</v>
      </c>
      <c r="K1550" s="95">
        <v>0</v>
      </c>
      <c r="L1550" s="95" t="s">
        <v>492</v>
      </c>
      <c r="M1550" s="95" t="s">
        <v>492</v>
      </c>
      <c r="N1550" s="95" t="s">
        <v>12352</v>
      </c>
      <c r="O1550" s="95"/>
      <c r="P1550" s="95"/>
      <c r="Q1550" s="95"/>
      <c r="R1550" s="95" t="str">
        <f>IF(L1550="R",VLOOKUP(G1550,BARRAS!$C$5:$E$233,3,0),IF(L1550="L",VLOOKUP(G1550,BARRAS!$C$5:$E$233,3,0),""))</f>
        <v/>
      </c>
      <c r="S1550" s="95">
        <f t="shared" si="168"/>
        <v>0</v>
      </c>
      <c r="T1550" s="95"/>
      <c r="U1550" s="95" t="str">
        <f t="shared" si="169"/>
        <v/>
      </c>
      <c r="V1550" s="95"/>
      <c r="W1550" s="95"/>
      <c r="X1550" s="95"/>
      <c r="Y1550" s="95"/>
      <c r="Z1550" s="95"/>
      <c r="AA1550" s="95">
        <f t="shared" si="170"/>
        <v>0</v>
      </c>
    </row>
    <row r="1551" spans="1:27" x14ac:dyDescent="0.2">
      <c r="A1551" s="19">
        <f t="shared" si="166"/>
        <v>1</v>
      </c>
      <c r="B1551" s="95">
        <f t="shared" si="167"/>
        <v>1547</v>
      </c>
      <c r="C1551" s="95" t="s">
        <v>9948</v>
      </c>
      <c r="D1551" s="28" t="s">
        <v>543</v>
      </c>
      <c r="E1551" s="95" t="s">
        <v>12483</v>
      </c>
      <c r="F1551" s="182">
        <v>1</v>
      </c>
      <c r="G1551" s="95" t="s">
        <v>13229</v>
      </c>
      <c r="H1551" s="199">
        <f>VLOOKUP(G1551,BARRAS!$C$5:$E$553,2,0)</f>
        <v>2149999831117</v>
      </c>
      <c r="I1551" s="95">
        <v>0</v>
      </c>
      <c r="J1551" s="204">
        <v>0</v>
      </c>
      <c r="K1551" s="95">
        <v>0</v>
      </c>
      <c r="L1551" s="95" t="s">
        <v>8423</v>
      </c>
      <c r="M1551" s="95" t="s">
        <v>8423</v>
      </c>
      <c r="N1551" s="95" t="s">
        <v>543</v>
      </c>
      <c r="O1551" s="95" t="s">
        <v>7984</v>
      </c>
      <c r="P1551" s="95"/>
      <c r="Q1551" s="95"/>
      <c r="R1551" s="95" t="str">
        <f>IF(L1551="R",VLOOKUP(G1551,BARRAS!$C$5:$E$233,3,0),IF(L1551="L",VLOOKUP(G1551,BARRAS!$C$5:$E$233,3,0),""))</f>
        <v/>
      </c>
      <c r="S1551" s="95">
        <f t="shared" si="168"/>
        <v>0</v>
      </c>
      <c r="T1551" s="95"/>
      <c r="U1551" s="95" t="str">
        <f t="shared" si="169"/>
        <v/>
      </c>
      <c r="V1551" s="95">
        <v>0</v>
      </c>
      <c r="W1551" s="95"/>
      <c r="X1551" s="95"/>
      <c r="Y1551" s="95"/>
      <c r="Z1551" s="95">
        <v>0</v>
      </c>
      <c r="AA1551" s="95" t="str">
        <f t="shared" si="170"/>
        <v>FRONTEL</v>
      </c>
    </row>
    <row r="1552" spans="1:27" x14ac:dyDescent="0.2">
      <c r="A1552" s="19">
        <f t="shared" si="166"/>
        <v>1</v>
      </c>
      <c r="B1552" s="95">
        <f t="shared" si="167"/>
        <v>1548</v>
      </c>
      <c r="C1552" s="28" t="s">
        <v>13231</v>
      </c>
      <c r="D1552" s="28" t="s">
        <v>7985</v>
      </c>
      <c r="E1552" s="28" t="s">
        <v>7984</v>
      </c>
      <c r="F1552" s="182">
        <v>1</v>
      </c>
      <c r="G1552" s="95" t="s">
        <v>13229</v>
      </c>
      <c r="H1552" s="199">
        <f>VLOOKUP(G1552,BARRAS!$C$5:$E$553,2,0)</f>
        <v>2149999831117</v>
      </c>
      <c r="I1552" s="95">
        <v>0</v>
      </c>
      <c r="J1552" s="204">
        <v>1</v>
      </c>
      <c r="K1552" s="95">
        <v>0</v>
      </c>
      <c r="L1552" s="28" t="s">
        <v>489</v>
      </c>
      <c r="M1552" s="28" t="s">
        <v>489</v>
      </c>
      <c r="N1552" s="28" t="s">
        <v>9178</v>
      </c>
      <c r="O1552" s="28"/>
      <c r="P1552" s="28" t="s">
        <v>7984</v>
      </c>
      <c r="Q1552" s="95"/>
      <c r="R1552" s="95"/>
      <c r="S1552" s="95">
        <f t="shared" si="168"/>
        <v>0</v>
      </c>
      <c r="T1552" s="95"/>
      <c r="U1552" s="95" t="str">
        <f t="shared" si="169"/>
        <v/>
      </c>
      <c r="V1552" s="95"/>
      <c r="W1552" s="95"/>
      <c r="X1552" s="95"/>
      <c r="Y1552" s="95"/>
      <c r="Z1552" s="95"/>
      <c r="AA1552" s="95" t="str">
        <f t="shared" si="170"/>
        <v>FRONTEL</v>
      </c>
    </row>
    <row r="1553" spans="1:27" x14ac:dyDescent="0.2">
      <c r="A1553" s="19">
        <f t="shared" si="166"/>
        <v>1</v>
      </c>
      <c r="B1553" s="95">
        <f t="shared" si="167"/>
        <v>1549</v>
      </c>
      <c r="C1553" s="28" t="s">
        <v>13232</v>
      </c>
      <c r="D1553" s="28" t="s">
        <v>7986</v>
      </c>
      <c r="E1553" s="28" t="s">
        <v>7984</v>
      </c>
      <c r="F1553" s="182">
        <v>1</v>
      </c>
      <c r="G1553" s="95" t="s">
        <v>13229</v>
      </c>
      <c r="H1553" s="199">
        <f>VLOOKUP(G1553,BARRAS!$C$5:$E$553,2,0)</f>
        <v>2149999831117</v>
      </c>
      <c r="I1553" s="95">
        <v>0</v>
      </c>
      <c r="J1553" s="204">
        <v>1</v>
      </c>
      <c r="K1553" s="95">
        <v>0</v>
      </c>
      <c r="L1553" s="28" t="s">
        <v>489</v>
      </c>
      <c r="M1553" s="28" t="s">
        <v>489</v>
      </c>
      <c r="N1553" s="28" t="s">
        <v>9178</v>
      </c>
      <c r="O1553" s="28"/>
      <c r="P1553" s="28" t="s">
        <v>7984</v>
      </c>
      <c r="Q1553" s="95"/>
      <c r="R1553" s="95"/>
      <c r="S1553" s="95">
        <f t="shared" si="168"/>
        <v>0</v>
      </c>
      <c r="T1553" s="95"/>
      <c r="U1553" s="95" t="str">
        <f t="shared" si="169"/>
        <v/>
      </c>
      <c r="V1553" s="95"/>
      <c r="W1553" s="95"/>
      <c r="X1553" s="95"/>
      <c r="Y1553" s="95"/>
      <c r="Z1553" s="95"/>
      <c r="AA1553" s="95" t="str">
        <f t="shared" si="170"/>
        <v>FRONTEL</v>
      </c>
    </row>
    <row r="1554" spans="1:27" x14ac:dyDescent="0.2">
      <c r="A1554" s="19">
        <f t="shared" si="166"/>
        <v>1</v>
      </c>
      <c r="B1554" s="95">
        <f t="shared" si="167"/>
        <v>1550</v>
      </c>
      <c r="C1554" s="28" t="s">
        <v>13233</v>
      </c>
      <c r="D1554" s="28" t="s">
        <v>7987</v>
      </c>
      <c r="E1554" s="28" t="s">
        <v>7984</v>
      </c>
      <c r="F1554" s="182">
        <v>1</v>
      </c>
      <c r="G1554" s="95" t="s">
        <v>13229</v>
      </c>
      <c r="H1554" s="199">
        <f>VLOOKUP(G1554,BARRAS!$C$5:$E$553,2,0)</f>
        <v>2149999831117</v>
      </c>
      <c r="I1554" s="95">
        <v>0</v>
      </c>
      <c r="J1554" s="204">
        <v>1</v>
      </c>
      <c r="K1554" s="95">
        <v>0</v>
      </c>
      <c r="L1554" s="28" t="s">
        <v>489</v>
      </c>
      <c r="M1554" s="28" t="s">
        <v>489</v>
      </c>
      <c r="N1554" s="28" t="s">
        <v>9178</v>
      </c>
      <c r="O1554" s="28"/>
      <c r="P1554" s="28" t="s">
        <v>7984</v>
      </c>
      <c r="Q1554" s="95"/>
      <c r="R1554" s="95"/>
      <c r="S1554" s="95">
        <f t="shared" si="168"/>
        <v>0</v>
      </c>
      <c r="T1554" s="95"/>
      <c r="U1554" s="95" t="str">
        <f t="shared" si="169"/>
        <v/>
      </c>
      <c r="V1554" s="95"/>
      <c r="W1554" s="95"/>
      <c r="X1554" s="95"/>
      <c r="Y1554" s="95"/>
      <c r="Z1554" s="95"/>
      <c r="AA1554" s="95" t="str">
        <f t="shared" si="170"/>
        <v>FRONTEL</v>
      </c>
    </row>
    <row r="1555" spans="1:27" x14ac:dyDescent="0.2">
      <c r="A1555" s="19">
        <f t="shared" si="166"/>
        <v>1</v>
      </c>
      <c r="B1555" s="95">
        <f t="shared" si="167"/>
        <v>1551</v>
      </c>
      <c r="C1555" s="213" t="s">
        <v>13230</v>
      </c>
      <c r="D1555" s="213" t="s">
        <v>1304</v>
      </c>
      <c r="E1555" s="213" t="s">
        <v>13444</v>
      </c>
      <c r="F1555" s="182">
        <v>1</v>
      </c>
      <c r="G1555" s="95" t="s">
        <v>13229</v>
      </c>
      <c r="H1555" s="199">
        <f>VLOOKUP(G1555,BARRAS!$C$5:$E$553,2,0)</f>
        <v>2149999831117</v>
      </c>
      <c r="I1555" s="95">
        <v>0</v>
      </c>
      <c r="J1555" s="204">
        <v>0</v>
      </c>
      <c r="K1555" s="95">
        <v>0</v>
      </c>
      <c r="L1555" s="28" t="s">
        <v>492</v>
      </c>
      <c r="M1555" s="28" t="s">
        <v>492</v>
      </c>
      <c r="N1555" s="28" t="s">
        <v>12352</v>
      </c>
      <c r="O1555" s="95"/>
      <c r="P1555" s="95"/>
      <c r="Q1555" s="95"/>
      <c r="R1555" s="95"/>
      <c r="S1555" s="95">
        <f t="shared" si="168"/>
        <v>0</v>
      </c>
      <c r="T1555" s="95"/>
      <c r="U1555" s="95" t="str">
        <f t="shared" si="169"/>
        <v/>
      </c>
      <c r="V1555" s="95"/>
      <c r="W1555" s="95"/>
      <c r="X1555" s="95"/>
      <c r="Y1555" s="95"/>
      <c r="Z1555" s="95"/>
      <c r="AA1555" s="95">
        <f t="shared" si="170"/>
        <v>0</v>
      </c>
    </row>
    <row r="1556" spans="1:27" x14ac:dyDescent="0.2">
      <c r="A1556" s="19">
        <f t="shared" si="166"/>
        <v>1</v>
      </c>
      <c r="B1556" s="95">
        <f t="shared" si="167"/>
        <v>1552</v>
      </c>
      <c r="C1556" s="95" t="s">
        <v>9010</v>
      </c>
      <c r="D1556" s="28" t="s">
        <v>8241</v>
      </c>
      <c r="E1556" s="95" t="s">
        <v>9053</v>
      </c>
      <c r="F1556" s="182">
        <v>1</v>
      </c>
      <c r="G1556" s="95" t="s">
        <v>213</v>
      </c>
      <c r="H1556" s="199">
        <f>VLOOKUP(G1556,BARRAS!$C$5:$E$553,2,0)</f>
        <v>2099995080152</v>
      </c>
      <c r="I1556" s="95">
        <v>0</v>
      </c>
      <c r="J1556" s="204">
        <v>0</v>
      </c>
      <c r="K1556" s="95">
        <v>0</v>
      </c>
      <c r="L1556" s="95" t="s">
        <v>8423</v>
      </c>
      <c r="M1556" s="95" t="s">
        <v>8423</v>
      </c>
      <c r="N1556" s="95" t="s">
        <v>8241</v>
      </c>
      <c r="O1556" s="95" t="s">
        <v>9972</v>
      </c>
      <c r="P1556" s="95"/>
      <c r="Q1556" s="95"/>
      <c r="R1556" s="95" t="str">
        <f>IF(L1556="R",VLOOKUP(G1556,BARRAS!$C$5:$E$233,3,0),IF(L1556="L",VLOOKUP(G1556,BARRAS!$C$5:$E$233,3,0),""))</f>
        <v/>
      </c>
      <c r="S1556" s="95">
        <f t="shared" si="168"/>
        <v>0</v>
      </c>
      <c r="T1556" s="95"/>
      <c r="U1556" s="95" t="str">
        <f t="shared" si="169"/>
        <v/>
      </c>
      <c r="V1556" s="95" t="s">
        <v>1869</v>
      </c>
      <c r="W1556" s="95"/>
      <c r="X1556" s="95"/>
      <c r="Y1556" s="95" t="str">
        <f>+IF(P1556="","No","Sí")</f>
        <v>No</v>
      </c>
      <c r="Z1556" s="95">
        <v>0</v>
      </c>
      <c r="AA1556" s="95" t="str">
        <f t="shared" si="170"/>
        <v>CGE</v>
      </c>
    </row>
    <row r="1557" spans="1:27" x14ac:dyDescent="0.2">
      <c r="A1557" s="19">
        <f t="shared" si="166"/>
        <v>1</v>
      </c>
      <c r="B1557" s="95">
        <f t="shared" si="167"/>
        <v>1553</v>
      </c>
      <c r="C1557" s="95" t="s">
        <v>9011</v>
      </c>
      <c r="D1557" s="28" t="s">
        <v>8808</v>
      </c>
      <c r="E1557" s="95" t="s">
        <v>9049</v>
      </c>
      <c r="F1557" s="182">
        <v>1</v>
      </c>
      <c r="G1557" s="95" t="s">
        <v>213</v>
      </c>
      <c r="H1557" s="199">
        <f>VLOOKUP(G1557,BARRAS!$C$5:$E$553,2,0)</f>
        <v>2099995080152</v>
      </c>
      <c r="I1557" s="95">
        <v>0</v>
      </c>
      <c r="J1557" s="204">
        <v>0</v>
      </c>
      <c r="K1557" s="95">
        <v>0</v>
      </c>
      <c r="L1557" s="95" t="s">
        <v>8423</v>
      </c>
      <c r="M1557" s="95" t="s">
        <v>8423</v>
      </c>
      <c r="N1557" s="95" t="s">
        <v>8808</v>
      </c>
      <c r="O1557" s="95" t="s">
        <v>9972</v>
      </c>
      <c r="P1557" s="95"/>
      <c r="Q1557" s="95"/>
      <c r="R1557" s="95" t="str">
        <f>IF(L1557="R",VLOOKUP(G1557,BARRAS!$C$5:$E$233,3,0),IF(L1557="L",VLOOKUP(G1557,BARRAS!$C$5:$E$233,3,0),""))</f>
        <v/>
      </c>
      <c r="S1557" s="95">
        <f t="shared" si="168"/>
        <v>0</v>
      </c>
      <c r="T1557" s="95"/>
      <c r="U1557" s="95" t="str">
        <f t="shared" si="169"/>
        <v/>
      </c>
      <c r="V1557" s="95" t="s">
        <v>1869</v>
      </c>
      <c r="W1557" s="95"/>
      <c r="X1557" s="95"/>
      <c r="Y1557" s="95" t="str">
        <f>+IF(P1557="","No","Sí")</f>
        <v>No</v>
      </c>
      <c r="Z1557" s="95">
        <v>0</v>
      </c>
      <c r="AA1557" s="95" t="str">
        <f t="shared" si="170"/>
        <v>CGE</v>
      </c>
    </row>
    <row r="1558" spans="1:27" x14ac:dyDescent="0.2">
      <c r="A1558" s="19">
        <f t="shared" si="166"/>
        <v>1</v>
      </c>
      <c r="B1558" s="95">
        <f t="shared" si="167"/>
        <v>1554</v>
      </c>
      <c r="C1558" s="95" t="s">
        <v>9296</v>
      </c>
      <c r="D1558" s="28" t="s">
        <v>8808</v>
      </c>
      <c r="E1558" s="95" t="s">
        <v>9301</v>
      </c>
      <c r="F1558" s="182">
        <v>1</v>
      </c>
      <c r="G1558" s="95" t="s">
        <v>213</v>
      </c>
      <c r="H1558" s="199">
        <f>VLOOKUP(G1558,BARRAS!$C$5:$E$553,2,0)</f>
        <v>2099995080152</v>
      </c>
      <c r="I1558" s="95">
        <v>0</v>
      </c>
      <c r="J1558" s="204">
        <v>0</v>
      </c>
      <c r="K1558" s="95">
        <v>0</v>
      </c>
      <c r="L1558" s="95" t="s">
        <v>8423</v>
      </c>
      <c r="M1558" s="95" t="s">
        <v>8423</v>
      </c>
      <c r="N1558" s="95" t="s">
        <v>8808</v>
      </c>
      <c r="O1558" s="95" t="s">
        <v>9972</v>
      </c>
      <c r="P1558" s="95"/>
      <c r="Q1558" s="95"/>
      <c r="R1558" s="95" t="str">
        <f>IF(L1558="R",VLOOKUP(G1558,BARRAS!$C$5:$E$233,3,0),IF(L1558="L",VLOOKUP(G1558,BARRAS!$C$5:$E$233,3,0),""))</f>
        <v/>
      </c>
      <c r="S1558" s="95">
        <f t="shared" si="168"/>
        <v>0</v>
      </c>
      <c r="T1558" s="95"/>
      <c r="U1558" s="95" t="str">
        <f t="shared" si="169"/>
        <v/>
      </c>
      <c r="V1558" s="95"/>
      <c r="W1558" s="95"/>
      <c r="X1558" s="95"/>
      <c r="Y1558" s="95"/>
      <c r="Z1558" s="95">
        <v>0</v>
      </c>
      <c r="AA1558" s="95" t="str">
        <f t="shared" si="170"/>
        <v>CGE</v>
      </c>
    </row>
    <row r="1559" spans="1:27" x14ac:dyDescent="0.2">
      <c r="A1559" s="19">
        <f t="shared" si="166"/>
        <v>1</v>
      </c>
      <c r="B1559" s="95">
        <f t="shared" si="167"/>
        <v>1555</v>
      </c>
      <c r="C1559" s="95" t="s">
        <v>9268</v>
      </c>
      <c r="D1559" s="28" t="s">
        <v>8365</v>
      </c>
      <c r="E1559" s="95" t="s">
        <v>9270</v>
      </c>
      <c r="F1559" s="182">
        <v>1</v>
      </c>
      <c r="G1559" s="95" t="s">
        <v>213</v>
      </c>
      <c r="H1559" s="199">
        <f>VLOOKUP(G1559,BARRAS!$C$5:$E$553,2,0)</f>
        <v>2099995080152</v>
      </c>
      <c r="I1559" s="95">
        <v>0</v>
      </c>
      <c r="J1559" s="204">
        <v>0</v>
      </c>
      <c r="K1559" s="95">
        <v>0</v>
      </c>
      <c r="L1559" s="95" t="s">
        <v>8423</v>
      </c>
      <c r="M1559" s="95" t="s">
        <v>8423</v>
      </c>
      <c r="N1559" s="95" t="s">
        <v>8365</v>
      </c>
      <c r="O1559" s="95" t="s">
        <v>9972</v>
      </c>
      <c r="P1559" s="95"/>
      <c r="Q1559" s="95"/>
      <c r="R1559" s="95" t="str">
        <f>IF(L1559="R",VLOOKUP(G1559,BARRAS!$C$5:$E$233,3,0),IF(L1559="L",VLOOKUP(G1559,BARRAS!$C$5:$E$233,3,0),""))</f>
        <v/>
      </c>
      <c r="S1559" s="95">
        <f t="shared" si="168"/>
        <v>0</v>
      </c>
      <c r="T1559" s="95"/>
      <c r="U1559" s="95" t="str">
        <f t="shared" si="169"/>
        <v/>
      </c>
      <c r="V1559" s="95"/>
      <c r="W1559" s="95"/>
      <c r="X1559" s="95"/>
      <c r="Y1559" s="95" t="str">
        <f>+IF(P1559="","No","Sí")</f>
        <v>No</v>
      </c>
      <c r="Z1559" s="95">
        <v>0</v>
      </c>
      <c r="AA1559" s="95" t="str">
        <f t="shared" si="170"/>
        <v>CGE</v>
      </c>
    </row>
    <row r="1560" spans="1:27" x14ac:dyDescent="0.2">
      <c r="A1560" s="19">
        <f t="shared" si="166"/>
        <v>1</v>
      </c>
      <c r="B1560" s="95">
        <f t="shared" si="167"/>
        <v>1556</v>
      </c>
      <c r="C1560" s="95" t="s">
        <v>9012</v>
      </c>
      <c r="D1560" s="28" t="s">
        <v>8365</v>
      </c>
      <c r="E1560" s="95" t="s">
        <v>8984</v>
      </c>
      <c r="F1560" s="182">
        <v>1</v>
      </c>
      <c r="G1560" s="95" t="s">
        <v>213</v>
      </c>
      <c r="H1560" s="199">
        <f>VLOOKUP(G1560,BARRAS!$C$5:$E$553,2,0)</f>
        <v>2099995080152</v>
      </c>
      <c r="I1560" s="95">
        <v>0</v>
      </c>
      <c r="J1560" s="204">
        <v>0</v>
      </c>
      <c r="K1560" s="95">
        <v>0</v>
      </c>
      <c r="L1560" s="95" t="s">
        <v>8423</v>
      </c>
      <c r="M1560" s="95" t="s">
        <v>8423</v>
      </c>
      <c r="N1560" s="95" t="s">
        <v>8365</v>
      </c>
      <c r="O1560" s="95" t="s">
        <v>9972</v>
      </c>
      <c r="P1560" s="95"/>
      <c r="Q1560" s="95"/>
      <c r="R1560" s="95" t="str">
        <f>IF(L1560="R",VLOOKUP(G1560,BARRAS!$C$5:$E$233,3,0),IF(L1560="L",VLOOKUP(G1560,BARRAS!$C$5:$E$233,3,0),""))</f>
        <v/>
      </c>
      <c r="S1560" s="95">
        <f t="shared" si="168"/>
        <v>0</v>
      </c>
      <c r="T1560" s="95"/>
      <c r="U1560" s="95" t="str">
        <f t="shared" si="169"/>
        <v/>
      </c>
      <c r="V1560" s="95" t="s">
        <v>1869</v>
      </c>
      <c r="W1560" s="95"/>
      <c r="X1560" s="95"/>
      <c r="Y1560" s="95" t="str">
        <f>+IF(P1560="","No","Sí")</f>
        <v>No</v>
      </c>
      <c r="Z1560" s="95">
        <v>0</v>
      </c>
      <c r="AA1560" s="95" t="str">
        <f t="shared" si="170"/>
        <v>CGE</v>
      </c>
    </row>
    <row r="1561" spans="1:27" x14ac:dyDescent="0.2">
      <c r="A1561" s="19">
        <f t="shared" si="166"/>
        <v>1</v>
      </c>
      <c r="B1561" s="95">
        <f t="shared" si="167"/>
        <v>1557</v>
      </c>
      <c r="C1561" s="95" t="s">
        <v>9141</v>
      </c>
      <c r="D1561" s="28" t="s">
        <v>8365</v>
      </c>
      <c r="E1561" s="95" t="s">
        <v>9142</v>
      </c>
      <c r="F1561" s="182">
        <v>1</v>
      </c>
      <c r="G1561" s="95" t="s">
        <v>213</v>
      </c>
      <c r="H1561" s="199">
        <f>VLOOKUP(G1561,BARRAS!$C$5:$E$553,2,0)</f>
        <v>2099995080152</v>
      </c>
      <c r="I1561" s="95">
        <v>0</v>
      </c>
      <c r="J1561" s="204">
        <v>0</v>
      </c>
      <c r="K1561" s="95">
        <v>0</v>
      </c>
      <c r="L1561" s="95" t="s">
        <v>8423</v>
      </c>
      <c r="M1561" s="95" t="s">
        <v>8423</v>
      </c>
      <c r="N1561" s="95" t="s">
        <v>8365</v>
      </c>
      <c r="O1561" s="95" t="s">
        <v>9972</v>
      </c>
      <c r="P1561" s="95"/>
      <c r="Q1561" s="95"/>
      <c r="R1561" s="95" t="str">
        <f>IF(L1561="R",VLOOKUP(G1561,BARRAS!$C$5:$E$233,3,0),IF(L1561="L",VLOOKUP(G1561,BARRAS!$C$5:$E$233,3,0),""))</f>
        <v/>
      </c>
      <c r="S1561" s="95">
        <f t="shared" si="168"/>
        <v>0</v>
      </c>
      <c r="T1561" s="95"/>
      <c r="U1561" s="95" t="str">
        <f t="shared" si="169"/>
        <v/>
      </c>
      <c r="V1561" s="95"/>
      <c r="W1561" s="95"/>
      <c r="X1561" s="95"/>
      <c r="Y1561" s="95" t="str">
        <f>+IF(P1561="","No","Sí")</f>
        <v>No</v>
      </c>
      <c r="Z1561" s="95">
        <v>0</v>
      </c>
      <c r="AA1561" s="95" t="str">
        <f t="shared" si="170"/>
        <v>CGE</v>
      </c>
    </row>
    <row r="1562" spans="1:27" x14ac:dyDescent="0.2">
      <c r="A1562" s="19">
        <f t="shared" si="166"/>
        <v>1</v>
      </c>
      <c r="B1562" s="95">
        <f t="shared" si="167"/>
        <v>1558</v>
      </c>
      <c r="C1562" s="95" t="s">
        <v>9009</v>
      </c>
      <c r="D1562" s="28" t="s">
        <v>543</v>
      </c>
      <c r="E1562" s="95" t="s">
        <v>9052</v>
      </c>
      <c r="F1562" s="182">
        <v>1</v>
      </c>
      <c r="G1562" s="95" t="s">
        <v>213</v>
      </c>
      <c r="H1562" s="199">
        <f>VLOOKUP(G1562,BARRAS!$C$5:$E$553,2,0)</f>
        <v>2099995080152</v>
      </c>
      <c r="I1562" s="95">
        <v>0</v>
      </c>
      <c r="J1562" s="204">
        <v>0</v>
      </c>
      <c r="K1562" s="95">
        <v>0</v>
      </c>
      <c r="L1562" s="95" t="s">
        <v>8423</v>
      </c>
      <c r="M1562" s="95" t="s">
        <v>8423</v>
      </c>
      <c r="N1562" s="95" t="s">
        <v>543</v>
      </c>
      <c r="O1562" s="95" t="s">
        <v>9972</v>
      </c>
      <c r="P1562" s="95"/>
      <c r="Q1562" s="95"/>
      <c r="R1562" s="95" t="str">
        <f>IF(L1562="R",VLOOKUP(G1562,BARRAS!$C$5:$E$233,3,0),IF(L1562="L",VLOOKUP(G1562,BARRAS!$C$5:$E$233,3,0),""))</f>
        <v/>
      </c>
      <c r="S1562" s="95">
        <f t="shared" si="168"/>
        <v>0</v>
      </c>
      <c r="T1562" s="95"/>
      <c r="U1562" s="95" t="str">
        <f t="shared" si="169"/>
        <v/>
      </c>
      <c r="V1562" s="95" t="s">
        <v>1869</v>
      </c>
      <c r="W1562" s="95"/>
      <c r="X1562" s="95"/>
      <c r="Y1562" s="95" t="str">
        <f>+IF(P1562="","No","Sí")</f>
        <v>No</v>
      </c>
      <c r="Z1562" s="95">
        <v>0</v>
      </c>
      <c r="AA1562" s="95" t="str">
        <f t="shared" si="170"/>
        <v>CGE</v>
      </c>
    </row>
    <row r="1563" spans="1:27" x14ac:dyDescent="0.2">
      <c r="A1563" s="19">
        <f t="shared" si="166"/>
        <v>1</v>
      </c>
      <c r="B1563" s="95">
        <f t="shared" si="167"/>
        <v>1559</v>
      </c>
      <c r="C1563" s="28" t="s">
        <v>12728</v>
      </c>
      <c r="D1563" s="28" t="s">
        <v>3079</v>
      </c>
      <c r="E1563" s="95" t="s">
        <v>10531</v>
      </c>
      <c r="F1563" s="182">
        <v>1</v>
      </c>
      <c r="G1563" s="95" t="s">
        <v>213</v>
      </c>
      <c r="H1563" s="199">
        <f>VLOOKUP(G1563,BARRAS!$C$5:$E$553,2,0)</f>
        <v>2099995080152</v>
      </c>
      <c r="I1563" s="95">
        <v>0</v>
      </c>
      <c r="J1563" s="204">
        <v>0</v>
      </c>
      <c r="K1563" s="95">
        <v>0</v>
      </c>
      <c r="L1563" s="95" t="s">
        <v>8423</v>
      </c>
      <c r="M1563" s="95" t="s">
        <v>8423</v>
      </c>
      <c r="N1563" s="95" t="s">
        <v>9178</v>
      </c>
      <c r="O1563" s="95"/>
      <c r="P1563" s="95" t="s">
        <v>9971</v>
      </c>
      <c r="Q1563" s="95"/>
      <c r="R1563" s="95" t="str">
        <f>IF(L1563="R",VLOOKUP(G1563,BARRAS!$C$5:$E$233,3,0),IF(L1563="L",VLOOKUP(G1563,BARRAS!$C$5:$E$233,3,0),""))</f>
        <v/>
      </c>
      <c r="S1563" s="95">
        <f t="shared" si="168"/>
        <v>0</v>
      </c>
      <c r="T1563" s="95"/>
      <c r="U1563" s="95" t="str">
        <f t="shared" si="169"/>
        <v/>
      </c>
      <c r="V1563" s="95"/>
      <c r="W1563" s="95"/>
      <c r="X1563" s="95"/>
      <c r="Y1563" s="95"/>
      <c r="Z1563" s="95"/>
      <c r="AA1563" s="95" t="str">
        <f t="shared" si="170"/>
        <v>ENEL_DISTRIBUCION</v>
      </c>
    </row>
    <row r="1564" spans="1:27" x14ac:dyDescent="0.2">
      <c r="A1564" s="19">
        <f t="shared" si="166"/>
        <v>1</v>
      </c>
      <c r="B1564" s="95">
        <f t="shared" si="167"/>
        <v>1560</v>
      </c>
      <c r="C1564" s="95" t="s">
        <v>8428</v>
      </c>
      <c r="D1564" s="28" t="s">
        <v>8365</v>
      </c>
      <c r="E1564" s="95" t="s">
        <v>8444</v>
      </c>
      <c r="F1564" s="182">
        <v>1</v>
      </c>
      <c r="G1564" s="95" t="s">
        <v>213</v>
      </c>
      <c r="H1564" s="199">
        <f>VLOOKUP(G1564,BARRAS!$C$5:$E$553,2,0)</f>
        <v>2099995080152</v>
      </c>
      <c r="I1564" s="95">
        <v>0</v>
      </c>
      <c r="J1564" s="204">
        <v>0</v>
      </c>
      <c r="K1564" s="95">
        <v>0</v>
      </c>
      <c r="L1564" s="95" t="s">
        <v>8423</v>
      </c>
      <c r="M1564" s="95" t="s">
        <v>8423</v>
      </c>
      <c r="N1564" s="28" t="s">
        <v>8365</v>
      </c>
      <c r="O1564" s="95" t="s">
        <v>9972</v>
      </c>
      <c r="P1564" s="95"/>
      <c r="Q1564" s="95"/>
      <c r="R1564" s="95" t="str">
        <f>IF(L1564="R",VLOOKUP(G1564,BARRAS!$C$5:$E$233,3,0),IF(L1564="L",VLOOKUP(G1564,BARRAS!$C$5:$E$233,3,0),""))</f>
        <v/>
      </c>
      <c r="S1564" s="95">
        <f t="shared" si="168"/>
        <v>0</v>
      </c>
      <c r="T1564" s="95"/>
      <c r="U1564" s="95" t="str">
        <f t="shared" si="169"/>
        <v/>
      </c>
      <c r="V1564" s="95" t="s">
        <v>1869</v>
      </c>
      <c r="W1564" s="95"/>
      <c r="X1564" s="95" t="s">
        <v>8444</v>
      </c>
      <c r="Y1564" s="95" t="str">
        <f>+IF(P1564="","No","Sí")</f>
        <v>No</v>
      </c>
      <c r="Z1564" s="95">
        <v>0</v>
      </c>
      <c r="AA1564" s="95" t="str">
        <f t="shared" si="170"/>
        <v>CGE</v>
      </c>
    </row>
    <row r="1565" spans="1:27" x14ac:dyDescent="0.2">
      <c r="A1565" s="19">
        <f t="shared" si="166"/>
        <v>1</v>
      </c>
      <c r="B1565" s="95">
        <f t="shared" si="167"/>
        <v>1561</v>
      </c>
      <c r="C1565" s="95" t="s">
        <v>8837</v>
      </c>
      <c r="D1565" s="28" t="s">
        <v>543</v>
      </c>
      <c r="E1565" s="95" t="s">
        <v>8831</v>
      </c>
      <c r="F1565" s="182">
        <v>1</v>
      </c>
      <c r="G1565" s="95" t="s">
        <v>213</v>
      </c>
      <c r="H1565" s="199">
        <f>VLOOKUP(G1565,BARRAS!$C$5:$E$553,2,0)</f>
        <v>2099995080152</v>
      </c>
      <c r="I1565" s="95">
        <v>0</v>
      </c>
      <c r="J1565" s="204">
        <v>0</v>
      </c>
      <c r="K1565" s="95">
        <v>0</v>
      </c>
      <c r="L1565" s="95" t="s">
        <v>8423</v>
      </c>
      <c r="M1565" s="95" t="s">
        <v>8423</v>
      </c>
      <c r="N1565" s="95" t="s">
        <v>543</v>
      </c>
      <c r="O1565" s="95" t="s">
        <v>9972</v>
      </c>
      <c r="P1565" s="95"/>
      <c r="Q1565" s="95" t="str">
        <f>IF(L1565="R","R",IF(L1565="L","L",""))</f>
        <v/>
      </c>
      <c r="R1565" s="95" t="str">
        <f>IF(L1565="R",VLOOKUP(G1565,BARRAS!$C$5:$E$233,3,0),IF(L1565="L",VLOOKUP(G1565,BARRAS!$C$5:$E$233,3,0),""))</f>
        <v/>
      </c>
      <c r="S1565" s="95">
        <f t="shared" si="168"/>
        <v>0</v>
      </c>
      <c r="T1565" s="95"/>
      <c r="U1565" s="95" t="str">
        <f t="shared" si="169"/>
        <v/>
      </c>
      <c r="V1565" s="95" t="s">
        <v>1869</v>
      </c>
      <c r="W1565" s="95"/>
      <c r="X1565" s="95" t="s">
        <v>8831</v>
      </c>
      <c r="Y1565" s="95" t="str">
        <f>+IF(P1565="","No","Sí")</f>
        <v>No</v>
      </c>
      <c r="Z1565" s="95">
        <v>0</v>
      </c>
      <c r="AA1565" s="95" t="str">
        <f t="shared" si="170"/>
        <v>CGE</v>
      </c>
    </row>
    <row r="1566" spans="1:27" x14ac:dyDescent="0.2">
      <c r="A1566" s="19">
        <f t="shared" si="166"/>
        <v>1</v>
      </c>
      <c r="B1566" s="95">
        <f t="shared" si="167"/>
        <v>1562</v>
      </c>
      <c r="C1566" s="95" t="s">
        <v>14242</v>
      </c>
      <c r="D1566" s="28" t="s">
        <v>13876</v>
      </c>
      <c r="E1566" s="95" t="s">
        <v>14244</v>
      </c>
      <c r="F1566" s="182">
        <v>1</v>
      </c>
      <c r="G1566" s="95" t="s">
        <v>213</v>
      </c>
      <c r="H1566" s="199">
        <f>VLOOKUP(G1566,BARRAS!$C$5:$E$553,2,0)</f>
        <v>2099995080152</v>
      </c>
      <c r="I1566" s="95">
        <v>0</v>
      </c>
      <c r="J1566" s="204">
        <v>0</v>
      </c>
      <c r="K1566" s="95">
        <v>0</v>
      </c>
      <c r="L1566" s="95" t="s">
        <v>8423</v>
      </c>
      <c r="M1566" s="95" t="s">
        <v>8423</v>
      </c>
      <c r="N1566" s="28" t="s">
        <v>13876</v>
      </c>
      <c r="O1566" s="95" t="s">
        <v>9972</v>
      </c>
      <c r="P1566" s="95"/>
      <c r="Q1566" s="95"/>
      <c r="R1566" s="95"/>
      <c r="S1566" s="95">
        <f t="shared" si="168"/>
        <v>0</v>
      </c>
      <c r="T1566" s="95"/>
      <c r="U1566" s="95" t="str">
        <f t="shared" si="169"/>
        <v/>
      </c>
      <c r="V1566" s="95"/>
      <c r="W1566" s="95"/>
      <c r="X1566" s="95"/>
      <c r="Y1566" s="95"/>
      <c r="Z1566" s="95"/>
      <c r="AA1566" s="95" t="str">
        <f t="shared" si="170"/>
        <v>CGE</v>
      </c>
    </row>
    <row r="1567" spans="1:27" x14ac:dyDescent="0.2">
      <c r="A1567" s="19">
        <f t="shared" si="166"/>
        <v>1</v>
      </c>
      <c r="B1567" s="95">
        <f t="shared" si="167"/>
        <v>1563</v>
      </c>
      <c r="C1567" s="95" t="s">
        <v>14243</v>
      </c>
      <c r="D1567" s="28" t="s">
        <v>13876</v>
      </c>
      <c r="E1567" s="95" t="s">
        <v>14244</v>
      </c>
      <c r="F1567" s="182">
        <v>1</v>
      </c>
      <c r="G1567" s="95" t="s">
        <v>213</v>
      </c>
      <c r="H1567" s="199">
        <f>VLOOKUP(G1567,BARRAS!$C$5:$E$553,2,0)</f>
        <v>2099995080152</v>
      </c>
      <c r="I1567" s="95">
        <v>0</v>
      </c>
      <c r="J1567" s="204">
        <v>0</v>
      </c>
      <c r="K1567" s="95">
        <v>0</v>
      </c>
      <c r="L1567" s="95" t="s">
        <v>8423</v>
      </c>
      <c r="M1567" s="95" t="s">
        <v>8423</v>
      </c>
      <c r="N1567" s="28" t="s">
        <v>13876</v>
      </c>
      <c r="O1567" s="95" t="s">
        <v>9972</v>
      </c>
      <c r="P1567" s="95"/>
      <c r="Q1567" s="95"/>
      <c r="R1567" s="95"/>
      <c r="S1567" s="95">
        <f t="shared" si="168"/>
        <v>0</v>
      </c>
      <c r="T1567" s="95"/>
      <c r="U1567" s="95" t="str">
        <f t="shared" si="169"/>
        <v/>
      </c>
      <c r="V1567" s="95"/>
      <c r="W1567" s="95"/>
      <c r="X1567" s="95"/>
      <c r="Y1567" s="95"/>
      <c r="Z1567" s="95"/>
      <c r="AA1567" s="95" t="str">
        <f t="shared" si="170"/>
        <v>CGE</v>
      </c>
    </row>
    <row r="1568" spans="1:27" x14ac:dyDescent="0.2">
      <c r="A1568" s="19">
        <f t="shared" si="166"/>
        <v>1</v>
      </c>
      <c r="B1568" s="95">
        <f t="shared" si="167"/>
        <v>1564</v>
      </c>
      <c r="C1568" s="95" t="s">
        <v>14500</v>
      </c>
      <c r="D1568" s="28" t="s">
        <v>8241</v>
      </c>
      <c r="E1568" s="95" t="s">
        <v>9053</v>
      </c>
      <c r="F1568" s="182">
        <v>1</v>
      </c>
      <c r="G1568" s="95" t="s">
        <v>213</v>
      </c>
      <c r="H1568" s="199">
        <f>VLOOKUP(G1568,BARRAS!$C$5:$E$553,2,0)</f>
        <v>2099995080152</v>
      </c>
      <c r="I1568" s="95">
        <v>0</v>
      </c>
      <c r="J1568" s="204">
        <v>0</v>
      </c>
      <c r="K1568" s="95">
        <v>0</v>
      </c>
      <c r="L1568" s="95" t="s">
        <v>8423</v>
      </c>
      <c r="M1568" s="95" t="s">
        <v>8423</v>
      </c>
      <c r="N1568" s="28" t="s">
        <v>8241</v>
      </c>
      <c r="O1568" s="95" t="s">
        <v>9972</v>
      </c>
      <c r="P1568" s="95"/>
      <c r="Q1568" s="95"/>
      <c r="R1568" s="95"/>
      <c r="S1568" s="95">
        <f t="shared" si="168"/>
        <v>0</v>
      </c>
      <c r="T1568" s="95"/>
      <c r="U1568" s="95" t="str">
        <f t="shared" si="169"/>
        <v/>
      </c>
      <c r="V1568" s="95"/>
      <c r="W1568" s="95"/>
      <c r="X1568" s="95"/>
      <c r="Y1568" s="95"/>
      <c r="Z1568" s="95"/>
      <c r="AA1568" s="95" t="str">
        <f t="shared" si="170"/>
        <v>CGE</v>
      </c>
    </row>
    <row r="1569" spans="1:27" x14ac:dyDescent="0.2">
      <c r="A1569" s="19">
        <f t="shared" si="166"/>
        <v>1</v>
      </c>
      <c r="B1569" s="95">
        <f t="shared" si="167"/>
        <v>1565</v>
      </c>
      <c r="C1569" s="95" t="s">
        <v>7864</v>
      </c>
      <c r="D1569" s="28" t="s">
        <v>8970</v>
      </c>
      <c r="E1569" s="95" t="s">
        <v>1870</v>
      </c>
      <c r="F1569" s="182">
        <v>1</v>
      </c>
      <c r="G1569" s="95" t="s">
        <v>213</v>
      </c>
      <c r="H1569" s="199">
        <f>VLOOKUP(G1569,BARRAS!$C$5:$E$553,2,0)</f>
        <v>2099995080152</v>
      </c>
      <c r="I1569" s="95">
        <v>0</v>
      </c>
      <c r="J1569" s="204">
        <v>1</v>
      </c>
      <c r="K1569" s="95">
        <v>0</v>
      </c>
      <c r="L1569" s="95" t="s">
        <v>489</v>
      </c>
      <c r="M1569" s="95" t="s">
        <v>489</v>
      </c>
      <c r="N1569" s="95" t="s">
        <v>9178</v>
      </c>
      <c r="O1569" s="95"/>
      <c r="P1569" s="95" t="s">
        <v>9972</v>
      </c>
      <c r="Q1569" s="95" t="str">
        <f>IF(L1569="R","R",IF(L1569="L","L",""))</f>
        <v>R</v>
      </c>
      <c r="R1569" s="95" t="str">
        <f>IF(L1569="R",VLOOKUP(G1569,BARRAS!$C$5:$E$233,3,0),IF(L1569="L",VLOOKUP(G1569,BARRAS!$C$5:$E$233,3,0),""))</f>
        <v>S4</v>
      </c>
      <c r="S1569" s="95">
        <f t="shared" si="168"/>
        <v>0</v>
      </c>
      <c r="T1569" s="95"/>
      <c r="U1569" s="95" t="str">
        <f t="shared" si="169"/>
        <v/>
      </c>
      <c r="V1569" s="95">
        <v>0</v>
      </c>
      <c r="W1569" s="95"/>
      <c r="X1569" s="95"/>
      <c r="Y1569" s="95" t="str">
        <f>+IF(P1569="","No","Sí")</f>
        <v>Sí</v>
      </c>
      <c r="Z1569" s="95">
        <v>0</v>
      </c>
      <c r="AA1569" s="95" t="str">
        <f t="shared" si="170"/>
        <v>CGE</v>
      </c>
    </row>
    <row r="1570" spans="1:27" x14ac:dyDescent="0.2">
      <c r="A1570" s="19">
        <f t="shared" si="166"/>
        <v>1</v>
      </c>
      <c r="B1570" s="95">
        <f t="shared" si="167"/>
        <v>1566</v>
      </c>
      <c r="C1570" s="95" t="s">
        <v>7865</v>
      </c>
      <c r="D1570" s="28" t="s">
        <v>8971</v>
      </c>
      <c r="E1570" s="95" t="s">
        <v>1870</v>
      </c>
      <c r="F1570" s="182">
        <v>1</v>
      </c>
      <c r="G1570" s="95" t="s">
        <v>213</v>
      </c>
      <c r="H1570" s="199">
        <f>VLOOKUP(G1570,BARRAS!$C$5:$E$553,2,0)</f>
        <v>2099995080152</v>
      </c>
      <c r="I1570" s="95">
        <v>0</v>
      </c>
      <c r="J1570" s="204">
        <v>1</v>
      </c>
      <c r="K1570" s="95">
        <v>0</v>
      </c>
      <c r="L1570" s="95" t="s">
        <v>489</v>
      </c>
      <c r="M1570" s="95" t="s">
        <v>489</v>
      </c>
      <c r="N1570" s="95" t="s">
        <v>9178</v>
      </c>
      <c r="O1570" s="95"/>
      <c r="P1570" s="95" t="s">
        <v>9972</v>
      </c>
      <c r="Q1570" s="95" t="str">
        <f>IF(L1570="R","R",IF(L1570="L","L",""))</f>
        <v>R</v>
      </c>
      <c r="R1570" s="95" t="str">
        <f>IF(L1570="R",VLOOKUP(G1570,BARRAS!$C$5:$E$233,3,0),IF(L1570="L",VLOOKUP(G1570,BARRAS!$C$5:$E$233,3,0),""))</f>
        <v>S4</v>
      </c>
      <c r="S1570" s="95">
        <f t="shared" si="168"/>
        <v>0</v>
      </c>
      <c r="T1570" s="95"/>
      <c r="U1570" s="95" t="str">
        <f t="shared" si="169"/>
        <v/>
      </c>
      <c r="V1570" s="95">
        <v>0</v>
      </c>
      <c r="W1570" s="95"/>
      <c r="X1570" s="95"/>
      <c r="Y1570" s="95" t="str">
        <f>+IF(P1570="","No","Sí")</f>
        <v>Sí</v>
      </c>
      <c r="Z1570" s="95">
        <v>0</v>
      </c>
      <c r="AA1570" s="95" t="str">
        <f t="shared" si="170"/>
        <v>CGE</v>
      </c>
    </row>
    <row r="1571" spans="1:27" x14ac:dyDescent="0.2">
      <c r="A1571" s="19">
        <f t="shared" si="166"/>
        <v>1</v>
      </c>
      <c r="B1571" s="95">
        <f t="shared" si="167"/>
        <v>1567</v>
      </c>
      <c r="C1571" s="95" t="s">
        <v>7866</v>
      </c>
      <c r="D1571" s="28" t="s">
        <v>8972</v>
      </c>
      <c r="E1571" s="95" t="s">
        <v>1870</v>
      </c>
      <c r="F1571" s="182">
        <v>1</v>
      </c>
      <c r="G1571" s="95" t="s">
        <v>213</v>
      </c>
      <c r="H1571" s="199">
        <f>VLOOKUP(G1571,BARRAS!$C$5:$E$553,2,0)</f>
        <v>2099995080152</v>
      </c>
      <c r="I1571" s="95">
        <v>0</v>
      </c>
      <c r="J1571" s="204">
        <v>1</v>
      </c>
      <c r="K1571" s="95">
        <v>0</v>
      </c>
      <c r="L1571" s="95" t="s">
        <v>489</v>
      </c>
      <c r="M1571" s="95" t="s">
        <v>489</v>
      </c>
      <c r="N1571" s="95" t="s">
        <v>9178</v>
      </c>
      <c r="O1571" s="95"/>
      <c r="P1571" s="95" t="s">
        <v>9972</v>
      </c>
      <c r="Q1571" s="95" t="str">
        <f>IF(L1571="R","R",IF(L1571="L","L",""))</f>
        <v>R</v>
      </c>
      <c r="R1571" s="95" t="str">
        <f>IF(L1571="R",VLOOKUP(G1571,BARRAS!$C$5:$E$233,3,0),IF(L1571="L",VLOOKUP(G1571,BARRAS!$C$5:$E$233,3,0),""))</f>
        <v>S4</v>
      </c>
      <c r="S1571" s="95">
        <f t="shared" si="168"/>
        <v>0</v>
      </c>
      <c r="T1571" s="95"/>
      <c r="U1571" s="95" t="str">
        <f t="shared" si="169"/>
        <v/>
      </c>
      <c r="V1571" s="95">
        <v>0</v>
      </c>
      <c r="W1571" s="95"/>
      <c r="X1571" s="95"/>
      <c r="Y1571" s="95" t="str">
        <f>+IF(P1571="","No","Sí")</f>
        <v>Sí</v>
      </c>
      <c r="Z1571" s="95">
        <v>0</v>
      </c>
      <c r="AA1571" s="95" t="str">
        <f t="shared" si="170"/>
        <v>CGE</v>
      </c>
    </row>
    <row r="1572" spans="1:27" x14ac:dyDescent="0.2">
      <c r="A1572" s="19">
        <f t="shared" si="166"/>
        <v>1</v>
      </c>
      <c r="B1572" s="95">
        <f t="shared" si="167"/>
        <v>1568</v>
      </c>
      <c r="C1572" s="194" t="s">
        <v>11972</v>
      </c>
      <c r="D1572" s="213" t="s">
        <v>1304</v>
      </c>
      <c r="E1572" s="194" t="s">
        <v>1613</v>
      </c>
      <c r="F1572" s="182">
        <v>1</v>
      </c>
      <c r="G1572" s="95" t="s">
        <v>213</v>
      </c>
      <c r="H1572" s="199">
        <f>VLOOKUP(G1572,BARRAS!$C$5:$E$553,2,0)</f>
        <v>2099995080152</v>
      </c>
      <c r="I1572" s="95">
        <v>0</v>
      </c>
      <c r="J1572" s="204">
        <v>0</v>
      </c>
      <c r="K1572" s="95">
        <v>0</v>
      </c>
      <c r="L1572" s="95" t="s">
        <v>492</v>
      </c>
      <c r="M1572" s="95" t="s">
        <v>492</v>
      </c>
      <c r="N1572" s="95" t="s">
        <v>12352</v>
      </c>
      <c r="O1572" s="95"/>
      <c r="P1572" s="95"/>
      <c r="Q1572" s="95"/>
      <c r="R1572" s="95" t="str">
        <f>IF(L1572="R",VLOOKUP(G1572,BARRAS!$C$5:$E$233,3,0),IF(L1572="L",VLOOKUP(G1572,BARRAS!$C$5:$E$233,3,0),""))</f>
        <v/>
      </c>
      <c r="S1572" s="95">
        <f t="shared" si="168"/>
        <v>0</v>
      </c>
      <c r="T1572" s="95"/>
      <c r="U1572" s="95" t="str">
        <f t="shared" si="169"/>
        <v/>
      </c>
      <c r="V1572" s="95"/>
      <c r="W1572" s="95"/>
      <c r="X1572" s="95"/>
      <c r="Y1572" s="95"/>
      <c r="Z1572" s="95"/>
      <c r="AA1572" s="95">
        <f t="shared" si="170"/>
        <v>0</v>
      </c>
    </row>
    <row r="1573" spans="1:27" x14ac:dyDescent="0.2">
      <c r="A1573" s="19">
        <f t="shared" si="166"/>
        <v>1</v>
      </c>
      <c r="B1573" s="95">
        <f t="shared" si="167"/>
        <v>1569</v>
      </c>
      <c r="C1573" s="95" t="s">
        <v>12729</v>
      </c>
      <c r="D1573" s="28" t="s">
        <v>9080</v>
      </c>
      <c r="E1573" s="95" t="s">
        <v>10205</v>
      </c>
      <c r="F1573" s="182">
        <v>1</v>
      </c>
      <c r="G1573" s="95" t="s">
        <v>214</v>
      </c>
      <c r="H1573" s="199">
        <f>VLOOKUP(G1573,BARRAS!$C$5:$E$553,2,0)</f>
        <v>2089995030132</v>
      </c>
      <c r="I1573" s="95">
        <v>0</v>
      </c>
      <c r="J1573" s="204">
        <v>0</v>
      </c>
      <c r="K1573" s="95">
        <v>0</v>
      </c>
      <c r="L1573" s="95" t="s">
        <v>8423</v>
      </c>
      <c r="M1573" s="95" t="s">
        <v>8423</v>
      </c>
      <c r="N1573" s="95" t="s">
        <v>9080</v>
      </c>
      <c r="O1573" s="95" t="s">
        <v>9972</v>
      </c>
      <c r="P1573" s="95"/>
      <c r="Q1573" s="95" t="s">
        <v>509</v>
      </c>
      <c r="R1573" s="95" t="str">
        <f>IF(L1573="R",VLOOKUP(G1573,BARRAS!$C$5:$E$233,3,0),IF(L1573="L",VLOOKUP(G1573,BARRAS!$C$5:$E$233,3,0),""))</f>
        <v/>
      </c>
      <c r="S1573" s="95">
        <f t="shared" si="168"/>
        <v>0</v>
      </c>
      <c r="T1573" s="95"/>
      <c r="U1573" s="95" t="str">
        <f t="shared" si="169"/>
        <v/>
      </c>
      <c r="V1573" s="95"/>
      <c r="W1573" s="95"/>
      <c r="X1573" s="95">
        <v>0</v>
      </c>
      <c r="Y1573" s="95"/>
      <c r="Z1573" s="95"/>
      <c r="AA1573" s="95" t="str">
        <f t="shared" si="170"/>
        <v>CGE</v>
      </c>
    </row>
    <row r="1574" spans="1:27" x14ac:dyDescent="0.2">
      <c r="A1574" s="19">
        <f t="shared" si="166"/>
        <v>1</v>
      </c>
      <c r="B1574" s="95">
        <f t="shared" si="167"/>
        <v>1570</v>
      </c>
      <c r="C1574" s="95" t="s">
        <v>10201</v>
      </c>
      <c r="D1574" s="28" t="s">
        <v>8365</v>
      </c>
      <c r="E1574" s="95" t="s">
        <v>10205</v>
      </c>
      <c r="F1574" s="182">
        <v>1</v>
      </c>
      <c r="G1574" s="95" t="s">
        <v>214</v>
      </c>
      <c r="H1574" s="199">
        <f>VLOOKUP(G1574,BARRAS!$C$5:$E$553,2,0)</f>
        <v>2089995030132</v>
      </c>
      <c r="I1574" s="95">
        <v>0</v>
      </c>
      <c r="J1574" s="204">
        <v>0</v>
      </c>
      <c r="K1574" s="95">
        <v>0</v>
      </c>
      <c r="L1574" s="95" t="s">
        <v>8423</v>
      </c>
      <c r="M1574" s="95" t="s">
        <v>8423</v>
      </c>
      <c r="N1574" s="95" t="s">
        <v>8365</v>
      </c>
      <c r="O1574" s="95" t="s">
        <v>9972</v>
      </c>
      <c r="P1574" s="95"/>
      <c r="Q1574" s="95"/>
      <c r="R1574" s="95" t="str">
        <f>IF(L1574="R",VLOOKUP(G1574,BARRAS!$C$5:$E$233,3,0),IF(L1574="L",VLOOKUP(G1574,BARRAS!$C$5:$E$233,3,0),""))</f>
        <v/>
      </c>
      <c r="S1574" s="95">
        <f t="shared" si="168"/>
        <v>0</v>
      </c>
      <c r="T1574" s="95"/>
      <c r="U1574" s="95" t="str">
        <f t="shared" si="169"/>
        <v/>
      </c>
      <c r="V1574" s="95"/>
      <c r="W1574" s="95"/>
      <c r="X1574" s="95"/>
      <c r="Y1574" s="95"/>
      <c r="Z1574" s="95"/>
      <c r="AA1574" s="95" t="str">
        <f t="shared" si="170"/>
        <v>CGE</v>
      </c>
    </row>
    <row r="1575" spans="1:27" x14ac:dyDescent="0.2">
      <c r="A1575" s="19">
        <f t="shared" si="166"/>
        <v>1</v>
      </c>
      <c r="B1575" s="95">
        <f t="shared" si="167"/>
        <v>1571</v>
      </c>
      <c r="C1575" s="95" t="s">
        <v>10200</v>
      </c>
      <c r="D1575" s="28" t="s">
        <v>8365</v>
      </c>
      <c r="E1575" s="95" t="s">
        <v>10205</v>
      </c>
      <c r="F1575" s="182">
        <v>1</v>
      </c>
      <c r="G1575" s="95" t="s">
        <v>214</v>
      </c>
      <c r="H1575" s="199">
        <f>VLOOKUP(G1575,BARRAS!$C$5:$E$553,2,0)</f>
        <v>2089995030132</v>
      </c>
      <c r="I1575" s="95">
        <v>0</v>
      </c>
      <c r="J1575" s="204">
        <v>0</v>
      </c>
      <c r="K1575" s="95">
        <v>0</v>
      </c>
      <c r="L1575" s="95" t="s">
        <v>8423</v>
      </c>
      <c r="M1575" s="95" t="s">
        <v>8423</v>
      </c>
      <c r="N1575" s="95" t="s">
        <v>8365</v>
      </c>
      <c r="O1575" s="95" t="s">
        <v>9972</v>
      </c>
      <c r="P1575" s="95"/>
      <c r="Q1575" s="95"/>
      <c r="R1575" s="95" t="str">
        <f>IF(L1575="R",VLOOKUP(G1575,BARRAS!$C$5:$E$233,3,0),IF(L1575="L",VLOOKUP(G1575,BARRAS!$C$5:$E$233,3,0),""))</f>
        <v/>
      </c>
      <c r="S1575" s="95">
        <f t="shared" si="168"/>
        <v>0</v>
      </c>
      <c r="T1575" s="95"/>
      <c r="U1575" s="95" t="str">
        <f t="shared" si="169"/>
        <v/>
      </c>
      <c r="V1575" s="95"/>
      <c r="W1575" s="95"/>
      <c r="X1575" s="95"/>
      <c r="Y1575" s="95"/>
      <c r="Z1575" s="95"/>
      <c r="AA1575" s="95" t="str">
        <f t="shared" si="170"/>
        <v>CGE</v>
      </c>
    </row>
    <row r="1576" spans="1:27" x14ac:dyDescent="0.2">
      <c r="A1576" s="19">
        <f t="shared" si="166"/>
        <v>1</v>
      </c>
      <c r="B1576" s="95">
        <f t="shared" si="167"/>
        <v>1572</v>
      </c>
      <c r="C1576" s="95" t="s">
        <v>10202</v>
      </c>
      <c r="D1576" s="28" t="s">
        <v>8365</v>
      </c>
      <c r="E1576" s="95" t="s">
        <v>10205</v>
      </c>
      <c r="F1576" s="182">
        <v>1</v>
      </c>
      <c r="G1576" s="95" t="s">
        <v>214</v>
      </c>
      <c r="H1576" s="199">
        <f>VLOOKUP(G1576,BARRAS!$C$5:$E$553,2,0)</f>
        <v>2089995030132</v>
      </c>
      <c r="I1576" s="95">
        <v>0</v>
      </c>
      <c r="J1576" s="204">
        <v>0</v>
      </c>
      <c r="K1576" s="95">
        <v>0</v>
      </c>
      <c r="L1576" s="95" t="s">
        <v>8423</v>
      </c>
      <c r="M1576" s="95" t="s">
        <v>8423</v>
      </c>
      <c r="N1576" s="95" t="s">
        <v>8365</v>
      </c>
      <c r="O1576" s="95" t="s">
        <v>9972</v>
      </c>
      <c r="P1576" s="95"/>
      <c r="Q1576" s="95"/>
      <c r="R1576" s="95" t="str">
        <f>IF(L1576="R",VLOOKUP(G1576,BARRAS!$C$5:$E$233,3,0),IF(L1576="L",VLOOKUP(G1576,BARRAS!$C$5:$E$233,3,0),""))</f>
        <v/>
      </c>
      <c r="S1576" s="95">
        <f t="shared" si="168"/>
        <v>0</v>
      </c>
      <c r="T1576" s="95"/>
      <c r="U1576" s="95" t="str">
        <f t="shared" si="169"/>
        <v/>
      </c>
      <c r="V1576" s="95"/>
      <c r="W1576" s="95"/>
      <c r="X1576" s="95"/>
      <c r="Y1576" s="95"/>
      <c r="Z1576" s="95"/>
      <c r="AA1576" s="95" t="str">
        <f t="shared" si="170"/>
        <v>CGE</v>
      </c>
    </row>
    <row r="1577" spans="1:27" x14ac:dyDescent="0.2">
      <c r="A1577" s="19">
        <f t="shared" si="166"/>
        <v>1</v>
      </c>
      <c r="B1577" s="95">
        <f t="shared" si="167"/>
        <v>1573</v>
      </c>
      <c r="C1577" s="95" t="s">
        <v>1561</v>
      </c>
      <c r="D1577" s="28" t="s">
        <v>8365</v>
      </c>
      <c r="E1577" s="95" t="s">
        <v>10119</v>
      </c>
      <c r="F1577" s="182">
        <v>1</v>
      </c>
      <c r="G1577" s="95" t="s">
        <v>214</v>
      </c>
      <c r="H1577" s="199">
        <f>VLOOKUP(G1577,BARRAS!$C$5:$E$553,2,0)</f>
        <v>2089995030132</v>
      </c>
      <c r="I1577" s="95">
        <v>0</v>
      </c>
      <c r="J1577" s="204">
        <v>0</v>
      </c>
      <c r="K1577" s="95">
        <v>0</v>
      </c>
      <c r="L1577" s="95" t="s">
        <v>8423</v>
      </c>
      <c r="M1577" s="95" t="s">
        <v>8423</v>
      </c>
      <c r="N1577" s="95" t="s">
        <v>8365</v>
      </c>
      <c r="O1577" s="95" t="s">
        <v>9972</v>
      </c>
      <c r="P1577" s="95"/>
      <c r="Q1577" s="95" t="s">
        <v>509</v>
      </c>
      <c r="R1577" s="95" t="str">
        <f>IF(L1577="R",VLOOKUP(G1577,BARRAS!$C$5:$E$233,3,0),IF(L1577="L",VLOOKUP(G1577,BARRAS!$C$5:$E$233,3,0),""))</f>
        <v/>
      </c>
      <c r="S1577" s="95">
        <f t="shared" si="168"/>
        <v>0</v>
      </c>
      <c r="T1577" s="95"/>
      <c r="U1577" s="95" t="str">
        <f t="shared" si="169"/>
        <v/>
      </c>
      <c r="V1577" s="95"/>
      <c r="W1577" s="95"/>
      <c r="X1577" s="95"/>
      <c r="Y1577" s="95"/>
      <c r="Z1577" s="95"/>
      <c r="AA1577" s="95" t="str">
        <f t="shared" si="170"/>
        <v>CGE</v>
      </c>
    </row>
    <row r="1578" spans="1:27" x14ac:dyDescent="0.2">
      <c r="A1578" s="19">
        <f t="shared" si="166"/>
        <v>1</v>
      </c>
      <c r="B1578" s="95">
        <f t="shared" si="167"/>
        <v>1574</v>
      </c>
      <c r="C1578" s="95" t="s">
        <v>8524</v>
      </c>
      <c r="D1578" s="28" t="s">
        <v>8365</v>
      </c>
      <c r="E1578" s="95" t="s">
        <v>10053</v>
      </c>
      <c r="F1578" s="182">
        <v>1</v>
      </c>
      <c r="G1578" s="95" t="s">
        <v>214</v>
      </c>
      <c r="H1578" s="199">
        <f>VLOOKUP(G1578,BARRAS!$C$5:$E$553,2,0)</f>
        <v>2089995030132</v>
      </c>
      <c r="I1578" s="95">
        <v>0</v>
      </c>
      <c r="J1578" s="204">
        <v>0</v>
      </c>
      <c r="K1578" s="95">
        <v>0</v>
      </c>
      <c r="L1578" s="95" t="s">
        <v>8423</v>
      </c>
      <c r="M1578" s="95" t="s">
        <v>8423</v>
      </c>
      <c r="N1578" s="95" t="s">
        <v>8365</v>
      </c>
      <c r="O1578" s="95" t="s">
        <v>9972</v>
      </c>
      <c r="P1578" s="95"/>
      <c r="Q1578" s="95" t="s">
        <v>509</v>
      </c>
      <c r="R1578" s="95" t="str">
        <f>IF(L1578="R",VLOOKUP(G1578,BARRAS!$C$5:$E$233,3,0),IF(L1578="L",VLOOKUP(G1578,BARRAS!$C$5:$E$233,3,0),""))</f>
        <v/>
      </c>
      <c r="S1578" s="95">
        <f t="shared" si="168"/>
        <v>0</v>
      </c>
      <c r="T1578" s="95"/>
      <c r="U1578" s="95" t="str">
        <f t="shared" si="169"/>
        <v/>
      </c>
      <c r="V1578" s="95"/>
      <c r="W1578" s="95"/>
      <c r="X1578" s="95">
        <v>0</v>
      </c>
      <c r="Y1578" s="95"/>
      <c r="Z1578" s="95"/>
      <c r="AA1578" s="95" t="str">
        <f t="shared" si="170"/>
        <v>CGE</v>
      </c>
    </row>
    <row r="1579" spans="1:27" x14ac:dyDescent="0.2">
      <c r="A1579" s="19">
        <f t="shared" si="166"/>
        <v>1</v>
      </c>
      <c r="B1579" s="95">
        <f t="shared" si="167"/>
        <v>1575</v>
      </c>
      <c r="C1579" s="95" t="s">
        <v>9219</v>
      </c>
      <c r="D1579" s="28" t="s">
        <v>8365</v>
      </c>
      <c r="E1579" s="95" t="s">
        <v>9190</v>
      </c>
      <c r="F1579" s="182">
        <v>1</v>
      </c>
      <c r="G1579" s="95" t="s">
        <v>214</v>
      </c>
      <c r="H1579" s="199">
        <f>VLOOKUP(G1579,BARRAS!$C$5:$E$553,2,0)</f>
        <v>2089995030132</v>
      </c>
      <c r="I1579" s="95">
        <v>0</v>
      </c>
      <c r="J1579" s="204">
        <v>0</v>
      </c>
      <c r="K1579" s="95">
        <v>0</v>
      </c>
      <c r="L1579" s="95" t="s">
        <v>8423</v>
      </c>
      <c r="M1579" s="95" t="s">
        <v>8423</v>
      </c>
      <c r="N1579" s="95" t="s">
        <v>8365</v>
      </c>
      <c r="O1579" s="95" t="s">
        <v>9972</v>
      </c>
      <c r="P1579" s="95"/>
      <c r="Q1579" s="95" t="s">
        <v>509</v>
      </c>
      <c r="R1579" s="95" t="str">
        <f>IF(L1579="R",VLOOKUP(G1579,BARRAS!$C$5:$E$233,3,0),IF(L1579="L",VLOOKUP(G1579,BARRAS!$C$5:$E$233,3,0),""))</f>
        <v/>
      </c>
      <c r="S1579" s="95">
        <f t="shared" si="168"/>
        <v>0</v>
      </c>
      <c r="T1579" s="95"/>
      <c r="U1579" s="95" t="str">
        <f t="shared" si="169"/>
        <v/>
      </c>
      <c r="V1579" s="95"/>
      <c r="W1579" s="95"/>
      <c r="X1579" s="95">
        <v>0</v>
      </c>
      <c r="Y1579" s="95"/>
      <c r="Z1579" s="95"/>
      <c r="AA1579" s="95" t="str">
        <f t="shared" si="170"/>
        <v>CGE</v>
      </c>
    </row>
    <row r="1580" spans="1:27" x14ac:dyDescent="0.2">
      <c r="A1580" s="19">
        <f t="shared" si="166"/>
        <v>1</v>
      </c>
      <c r="B1580" s="95">
        <f t="shared" si="167"/>
        <v>1576</v>
      </c>
      <c r="C1580" s="95" t="s">
        <v>12092</v>
      </c>
      <c r="D1580" s="28" t="s">
        <v>8365</v>
      </c>
      <c r="E1580" s="95" t="s">
        <v>12093</v>
      </c>
      <c r="F1580" s="182">
        <v>1</v>
      </c>
      <c r="G1580" s="95" t="s">
        <v>214</v>
      </c>
      <c r="H1580" s="199">
        <f>VLOOKUP(G1580,BARRAS!$C$5:$E$553,2,0)</f>
        <v>2089995030132</v>
      </c>
      <c r="I1580" s="95">
        <v>0</v>
      </c>
      <c r="J1580" s="204">
        <v>0</v>
      </c>
      <c r="K1580" s="95">
        <v>0</v>
      </c>
      <c r="L1580" s="95" t="s">
        <v>8423</v>
      </c>
      <c r="M1580" s="95" t="s">
        <v>8423</v>
      </c>
      <c r="N1580" s="95" t="s">
        <v>8365</v>
      </c>
      <c r="O1580" s="95" t="s">
        <v>9972</v>
      </c>
      <c r="P1580" s="95"/>
      <c r="Q1580" s="95"/>
      <c r="R1580" s="95" t="str">
        <f>IF(L1580="R",VLOOKUP(G1580,BARRAS!$C$5:$E$233,3,0),IF(L1580="L",VLOOKUP(G1580,BARRAS!$C$5:$E$233,3,0),""))</f>
        <v/>
      </c>
      <c r="S1580" s="95">
        <f t="shared" si="168"/>
        <v>0</v>
      </c>
      <c r="T1580" s="95"/>
      <c r="U1580" s="95" t="str">
        <f t="shared" si="169"/>
        <v/>
      </c>
      <c r="V1580" s="95"/>
      <c r="W1580" s="95"/>
      <c r="X1580" s="95"/>
      <c r="Y1580" s="95"/>
      <c r="Z1580" s="95"/>
      <c r="AA1580" s="95" t="str">
        <f t="shared" si="170"/>
        <v>CGE</v>
      </c>
    </row>
    <row r="1581" spans="1:27" x14ac:dyDescent="0.2">
      <c r="A1581" s="19">
        <f t="shared" si="166"/>
        <v>1</v>
      </c>
      <c r="B1581" s="95">
        <f t="shared" si="167"/>
        <v>1577</v>
      </c>
      <c r="C1581" s="95" t="s">
        <v>8589</v>
      </c>
      <c r="D1581" s="28" t="s">
        <v>8365</v>
      </c>
      <c r="E1581" s="95" t="s">
        <v>10314</v>
      </c>
      <c r="F1581" s="182">
        <v>1</v>
      </c>
      <c r="G1581" s="95" t="s">
        <v>214</v>
      </c>
      <c r="H1581" s="199">
        <f>VLOOKUP(G1581,BARRAS!$C$5:$E$553,2,0)</f>
        <v>2089995030132</v>
      </c>
      <c r="I1581" s="95">
        <v>0</v>
      </c>
      <c r="J1581" s="204">
        <v>0</v>
      </c>
      <c r="K1581" s="95">
        <v>0</v>
      </c>
      <c r="L1581" s="95" t="s">
        <v>8423</v>
      </c>
      <c r="M1581" s="95" t="s">
        <v>8423</v>
      </c>
      <c r="N1581" s="95" t="s">
        <v>8365</v>
      </c>
      <c r="O1581" s="95" t="s">
        <v>9972</v>
      </c>
      <c r="P1581" s="95"/>
      <c r="Q1581" s="95" t="s">
        <v>509</v>
      </c>
      <c r="R1581" s="95" t="str">
        <f>IF(L1581="R",VLOOKUP(G1581,BARRAS!$C$5:$E$233,3,0),IF(L1581="L",VLOOKUP(G1581,BARRAS!$C$5:$E$233,3,0),""))</f>
        <v/>
      </c>
      <c r="S1581" s="95">
        <f t="shared" si="168"/>
        <v>0</v>
      </c>
      <c r="T1581" s="95"/>
      <c r="U1581" s="95" t="str">
        <f t="shared" si="169"/>
        <v/>
      </c>
      <c r="V1581" s="95"/>
      <c r="W1581" s="95"/>
      <c r="X1581" s="95">
        <v>0</v>
      </c>
      <c r="Y1581" s="95"/>
      <c r="Z1581" s="95"/>
      <c r="AA1581" s="95" t="str">
        <f t="shared" si="170"/>
        <v>CGE</v>
      </c>
    </row>
    <row r="1582" spans="1:27" x14ac:dyDescent="0.2">
      <c r="A1582" s="19">
        <f t="shared" si="166"/>
        <v>1</v>
      </c>
      <c r="B1582" s="95">
        <f t="shared" si="167"/>
        <v>1578</v>
      </c>
      <c r="C1582" s="95" t="s">
        <v>8590</v>
      </c>
      <c r="D1582" s="28" t="s">
        <v>8365</v>
      </c>
      <c r="E1582" s="95" t="s">
        <v>10314</v>
      </c>
      <c r="F1582" s="182">
        <v>1</v>
      </c>
      <c r="G1582" s="95" t="s">
        <v>214</v>
      </c>
      <c r="H1582" s="199">
        <f>VLOOKUP(G1582,BARRAS!$C$5:$E$553,2,0)</f>
        <v>2089995030132</v>
      </c>
      <c r="I1582" s="95">
        <v>0</v>
      </c>
      <c r="J1582" s="204">
        <v>0</v>
      </c>
      <c r="K1582" s="95">
        <v>0</v>
      </c>
      <c r="L1582" s="95" t="s">
        <v>8423</v>
      </c>
      <c r="M1582" s="95" t="s">
        <v>8423</v>
      </c>
      <c r="N1582" s="95" t="s">
        <v>8365</v>
      </c>
      <c r="O1582" s="95" t="s">
        <v>9972</v>
      </c>
      <c r="P1582" s="95"/>
      <c r="Q1582" s="95" t="s">
        <v>509</v>
      </c>
      <c r="R1582" s="95" t="str">
        <f>IF(L1582="R",VLOOKUP(G1582,BARRAS!$C$5:$E$233,3,0),IF(L1582="L",VLOOKUP(G1582,BARRAS!$C$5:$E$233,3,0),""))</f>
        <v/>
      </c>
      <c r="S1582" s="95">
        <f t="shared" si="168"/>
        <v>0</v>
      </c>
      <c r="T1582" s="95"/>
      <c r="U1582" s="95" t="str">
        <f t="shared" si="169"/>
        <v/>
      </c>
      <c r="V1582" s="95"/>
      <c r="W1582" s="95"/>
      <c r="X1582" s="95">
        <v>0</v>
      </c>
      <c r="Y1582" s="95"/>
      <c r="Z1582" s="95"/>
      <c r="AA1582" s="95" t="str">
        <f t="shared" si="170"/>
        <v>CGE</v>
      </c>
    </row>
    <row r="1583" spans="1:27" x14ac:dyDescent="0.2">
      <c r="A1583" s="19">
        <f t="shared" si="166"/>
        <v>1</v>
      </c>
      <c r="B1583" s="95">
        <f t="shared" si="167"/>
        <v>1579</v>
      </c>
      <c r="C1583" s="95" t="s">
        <v>8855</v>
      </c>
      <c r="D1583" s="28" t="s">
        <v>8365</v>
      </c>
      <c r="E1583" s="95" t="s">
        <v>8855</v>
      </c>
      <c r="F1583" s="182">
        <v>1</v>
      </c>
      <c r="G1583" s="95" t="s">
        <v>214</v>
      </c>
      <c r="H1583" s="199">
        <f>VLOOKUP(G1583,BARRAS!$C$5:$E$553,2,0)</f>
        <v>2089995030132</v>
      </c>
      <c r="I1583" s="95">
        <v>0</v>
      </c>
      <c r="J1583" s="204">
        <v>0</v>
      </c>
      <c r="K1583" s="95">
        <v>0</v>
      </c>
      <c r="L1583" s="95" t="s">
        <v>8423</v>
      </c>
      <c r="M1583" s="95" t="s">
        <v>8423</v>
      </c>
      <c r="N1583" s="28" t="s">
        <v>8365</v>
      </c>
      <c r="O1583" s="95" t="s">
        <v>9972</v>
      </c>
      <c r="P1583" s="95"/>
      <c r="Q1583" s="95" t="s">
        <v>509</v>
      </c>
      <c r="R1583" s="95" t="str">
        <f>IF(L1583="R",VLOOKUP(G1583,BARRAS!$C$5:$E$233,3,0),IF(L1583="L",VLOOKUP(G1583,BARRAS!$C$5:$E$233,3,0),""))</f>
        <v/>
      </c>
      <c r="S1583" s="95">
        <f t="shared" si="168"/>
        <v>0</v>
      </c>
      <c r="T1583" s="95"/>
      <c r="U1583" s="95" t="str">
        <f t="shared" si="169"/>
        <v/>
      </c>
      <c r="V1583" s="95"/>
      <c r="W1583" s="95"/>
      <c r="X1583" s="95">
        <v>0</v>
      </c>
      <c r="Y1583" s="95"/>
      <c r="Z1583" s="95"/>
      <c r="AA1583" s="95" t="str">
        <f t="shared" si="170"/>
        <v>CGE</v>
      </c>
    </row>
    <row r="1584" spans="1:27" x14ac:dyDescent="0.2">
      <c r="A1584" s="19">
        <f t="shared" si="166"/>
        <v>1</v>
      </c>
      <c r="B1584" s="95">
        <f t="shared" si="167"/>
        <v>1580</v>
      </c>
      <c r="C1584" s="95" t="s">
        <v>7867</v>
      </c>
      <c r="D1584" s="28" t="s">
        <v>8970</v>
      </c>
      <c r="E1584" s="95" t="s">
        <v>1870</v>
      </c>
      <c r="F1584" s="182">
        <v>1</v>
      </c>
      <c r="G1584" s="95" t="s">
        <v>214</v>
      </c>
      <c r="H1584" s="199">
        <f>VLOOKUP(G1584,BARRAS!$C$5:$E$553,2,0)</f>
        <v>2089995030132</v>
      </c>
      <c r="I1584" s="95">
        <v>0</v>
      </c>
      <c r="J1584" s="204">
        <v>1</v>
      </c>
      <c r="K1584" s="95">
        <v>0</v>
      </c>
      <c r="L1584" s="95" t="s">
        <v>489</v>
      </c>
      <c r="M1584" s="95" t="s">
        <v>489</v>
      </c>
      <c r="N1584" s="95" t="s">
        <v>9178</v>
      </c>
      <c r="O1584" s="95"/>
      <c r="P1584" s="95" t="s">
        <v>9972</v>
      </c>
      <c r="Q1584" s="95" t="s">
        <v>489</v>
      </c>
      <c r="R1584" s="95">
        <f>IF(L1584="R",VLOOKUP(G1584,BARRAS!$C$5:$E$233,3,0),IF(L1584="L",VLOOKUP(G1584,BARRAS!$C$5:$E$233,3,0),""))</f>
        <v>0</v>
      </c>
      <c r="S1584" s="95">
        <f t="shared" si="168"/>
        <v>0</v>
      </c>
      <c r="T1584" s="95"/>
      <c r="U1584" s="95" t="str">
        <f t="shared" si="169"/>
        <v/>
      </c>
      <c r="V1584" s="95"/>
      <c r="W1584" s="95"/>
      <c r="X1584" s="95">
        <v>0</v>
      </c>
      <c r="Y1584" s="95"/>
      <c r="Z1584" s="95"/>
      <c r="AA1584" s="95" t="str">
        <f t="shared" si="170"/>
        <v>CGE</v>
      </c>
    </row>
    <row r="1585" spans="1:27" x14ac:dyDescent="0.2">
      <c r="A1585" s="19">
        <f t="shared" si="166"/>
        <v>1</v>
      </c>
      <c r="B1585" s="95">
        <f t="shared" si="167"/>
        <v>1581</v>
      </c>
      <c r="C1585" s="95" t="s">
        <v>7868</v>
      </c>
      <c r="D1585" s="28" t="s">
        <v>8971</v>
      </c>
      <c r="E1585" s="95" t="s">
        <v>1870</v>
      </c>
      <c r="F1585" s="182">
        <v>1</v>
      </c>
      <c r="G1585" s="95" t="s">
        <v>214</v>
      </c>
      <c r="H1585" s="199">
        <f>VLOOKUP(G1585,BARRAS!$C$5:$E$553,2,0)</f>
        <v>2089995030132</v>
      </c>
      <c r="I1585" s="95">
        <v>0</v>
      </c>
      <c r="J1585" s="204">
        <v>1</v>
      </c>
      <c r="K1585" s="95">
        <v>0</v>
      </c>
      <c r="L1585" s="95" t="s">
        <v>489</v>
      </c>
      <c r="M1585" s="95" t="s">
        <v>489</v>
      </c>
      <c r="N1585" s="95" t="s">
        <v>9178</v>
      </c>
      <c r="O1585" s="95"/>
      <c r="P1585" s="95" t="s">
        <v>9972</v>
      </c>
      <c r="Q1585" s="95" t="s">
        <v>489</v>
      </c>
      <c r="R1585" s="95">
        <f>IF(L1585="R",VLOOKUP(G1585,BARRAS!$C$5:$E$233,3,0),IF(L1585="L",VLOOKUP(G1585,BARRAS!$C$5:$E$233,3,0),""))</f>
        <v>0</v>
      </c>
      <c r="S1585" s="95">
        <f t="shared" si="168"/>
        <v>0</v>
      </c>
      <c r="T1585" s="95"/>
      <c r="U1585" s="95" t="str">
        <f t="shared" si="169"/>
        <v/>
      </c>
      <c r="V1585" s="95"/>
      <c r="W1585" s="95"/>
      <c r="X1585" s="95">
        <v>0</v>
      </c>
      <c r="Y1585" s="95"/>
      <c r="Z1585" s="95"/>
      <c r="AA1585" s="95" t="str">
        <f t="shared" si="170"/>
        <v>CGE</v>
      </c>
    </row>
    <row r="1586" spans="1:27" x14ac:dyDescent="0.2">
      <c r="A1586" s="19">
        <f t="shared" si="166"/>
        <v>1</v>
      </c>
      <c r="B1586" s="95">
        <f t="shared" si="167"/>
        <v>1582</v>
      </c>
      <c r="C1586" s="95" t="s">
        <v>7869</v>
      </c>
      <c r="D1586" s="28" t="s">
        <v>8972</v>
      </c>
      <c r="E1586" s="95" t="s">
        <v>1870</v>
      </c>
      <c r="F1586" s="182">
        <v>1</v>
      </c>
      <c r="G1586" s="95" t="s">
        <v>214</v>
      </c>
      <c r="H1586" s="199">
        <f>VLOOKUP(G1586,BARRAS!$C$5:$E$553,2,0)</f>
        <v>2089995030132</v>
      </c>
      <c r="I1586" s="95">
        <v>0</v>
      </c>
      <c r="J1586" s="204">
        <v>1</v>
      </c>
      <c r="K1586" s="95">
        <v>0</v>
      </c>
      <c r="L1586" s="95" t="s">
        <v>489</v>
      </c>
      <c r="M1586" s="95" t="s">
        <v>489</v>
      </c>
      <c r="N1586" s="95" t="s">
        <v>9178</v>
      </c>
      <c r="O1586" s="95"/>
      <c r="P1586" s="95" t="s">
        <v>9972</v>
      </c>
      <c r="Q1586" s="95" t="s">
        <v>489</v>
      </c>
      <c r="R1586" s="95">
        <f>IF(L1586="R",VLOOKUP(G1586,BARRAS!$C$5:$E$233,3,0),IF(L1586="L",VLOOKUP(G1586,BARRAS!$C$5:$E$233,3,0),""))</f>
        <v>0</v>
      </c>
      <c r="S1586" s="95">
        <f t="shared" si="168"/>
        <v>0</v>
      </c>
      <c r="T1586" s="95"/>
      <c r="U1586" s="95" t="str">
        <f t="shared" si="169"/>
        <v/>
      </c>
      <c r="V1586" s="95"/>
      <c r="W1586" s="95"/>
      <c r="X1586" s="95">
        <v>0</v>
      </c>
      <c r="Y1586" s="95"/>
      <c r="Z1586" s="95"/>
      <c r="AA1586" s="95" t="str">
        <f t="shared" si="170"/>
        <v>CGE</v>
      </c>
    </row>
    <row r="1587" spans="1:27" x14ac:dyDescent="0.2">
      <c r="A1587" s="19">
        <f t="shared" si="166"/>
        <v>1</v>
      </c>
      <c r="B1587" s="95">
        <f t="shared" si="167"/>
        <v>1583</v>
      </c>
      <c r="C1587" s="194" t="s">
        <v>11947</v>
      </c>
      <c r="D1587" s="213" t="s">
        <v>1304</v>
      </c>
      <c r="E1587" s="194" t="s">
        <v>14473</v>
      </c>
      <c r="F1587" s="182">
        <v>1</v>
      </c>
      <c r="G1587" s="95" t="s">
        <v>214</v>
      </c>
      <c r="H1587" s="199">
        <f>VLOOKUP(G1587,BARRAS!$C$5:$E$553,2,0)</f>
        <v>2089995030132</v>
      </c>
      <c r="I1587" s="95">
        <v>0</v>
      </c>
      <c r="J1587" s="204">
        <v>0</v>
      </c>
      <c r="K1587" s="95">
        <v>0</v>
      </c>
      <c r="L1587" s="28" t="s">
        <v>492</v>
      </c>
      <c r="M1587" s="28" t="s">
        <v>492</v>
      </c>
      <c r="N1587" s="95" t="s">
        <v>12352</v>
      </c>
      <c r="O1587" s="95"/>
      <c r="P1587" s="95"/>
      <c r="Q1587" s="95"/>
      <c r="R1587" s="95" t="str">
        <f>IF(L1587="R",VLOOKUP(G1587,BARRAS!$C$5:$E$233,3,0),IF(L1587="L",VLOOKUP(G1587,BARRAS!$C$5:$E$233,3,0),""))</f>
        <v/>
      </c>
      <c r="S1587" s="95">
        <f t="shared" si="168"/>
        <v>0</v>
      </c>
      <c r="T1587" s="95"/>
      <c r="U1587" s="95" t="str">
        <f t="shared" si="169"/>
        <v/>
      </c>
      <c r="V1587" s="95"/>
      <c r="W1587" s="95"/>
      <c r="X1587" s="95"/>
      <c r="Y1587" s="95"/>
      <c r="Z1587" s="95"/>
      <c r="AA1587" s="95">
        <f t="shared" si="170"/>
        <v>0</v>
      </c>
    </row>
    <row r="1588" spans="1:27" x14ac:dyDescent="0.2">
      <c r="A1588" s="19">
        <f t="shared" si="166"/>
        <v>1</v>
      </c>
      <c r="B1588" s="95">
        <f t="shared" si="167"/>
        <v>1584</v>
      </c>
      <c r="C1588" s="95" t="s">
        <v>9323</v>
      </c>
      <c r="D1588" s="28" t="s">
        <v>8365</v>
      </c>
      <c r="E1588" s="95" t="s">
        <v>9324</v>
      </c>
      <c r="F1588" s="182">
        <v>1</v>
      </c>
      <c r="G1588" s="95" t="s">
        <v>734</v>
      </c>
      <c r="H1588" s="199">
        <f>VLOOKUP(G1588,BARRAS!$C$5:$E$553,2,0)</f>
        <v>2099994980132</v>
      </c>
      <c r="I1588" s="95">
        <v>0</v>
      </c>
      <c r="J1588" s="204">
        <v>0</v>
      </c>
      <c r="K1588" s="95">
        <v>0</v>
      </c>
      <c r="L1588" s="95" t="s">
        <v>8423</v>
      </c>
      <c r="M1588" s="95" t="s">
        <v>8423</v>
      </c>
      <c r="N1588" s="28" t="s">
        <v>8365</v>
      </c>
      <c r="O1588" s="28" t="s">
        <v>7984</v>
      </c>
      <c r="P1588" s="95"/>
      <c r="Q1588" s="95"/>
      <c r="R1588" s="95" t="str">
        <f>IF(L1588="R",VLOOKUP(G1588,BARRAS!$C$5:$E$233,3,0),IF(L1588="L",VLOOKUP(G1588,BARRAS!$C$5:$E$233,3,0),""))</f>
        <v/>
      </c>
      <c r="S1588" s="95">
        <f t="shared" si="168"/>
        <v>0</v>
      </c>
      <c r="T1588" s="95"/>
      <c r="U1588" s="95" t="str">
        <f t="shared" si="169"/>
        <v/>
      </c>
      <c r="V1588" s="95"/>
      <c r="W1588" s="95"/>
      <c r="X1588" s="95"/>
      <c r="Y1588" s="95"/>
      <c r="Z1588" s="95">
        <v>0</v>
      </c>
      <c r="AA1588" s="95" t="str">
        <f t="shared" si="170"/>
        <v>FRONTEL</v>
      </c>
    </row>
    <row r="1589" spans="1:27" x14ac:dyDescent="0.2">
      <c r="A1589" s="19">
        <f t="shared" si="166"/>
        <v>1</v>
      </c>
      <c r="B1589" s="95">
        <f t="shared" si="167"/>
        <v>1585</v>
      </c>
      <c r="C1589" s="95" t="s">
        <v>12381</v>
      </c>
      <c r="D1589" s="28" t="s">
        <v>8365</v>
      </c>
      <c r="E1589" s="95" t="s">
        <v>12382</v>
      </c>
      <c r="F1589" s="182">
        <v>1</v>
      </c>
      <c r="G1589" s="95" t="s">
        <v>734</v>
      </c>
      <c r="H1589" s="199">
        <f>VLOOKUP(G1589,BARRAS!$C$5:$E$553,2,0)</f>
        <v>2099994980132</v>
      </c>
      <c r="I1589" s="95">
        <v>0</v>
      </c>
      <c r="J1589" s="204">
        <v>0</v>
      </c>
      <c r="K1589" s="95">
        <v>0</v>
      </c>
      <c r="L1589" s="95" t="s">
        <v>8423</v>
      </c>
      <c r="M1589" s="95" t="s">
        <v>8423</v>
      </c>
      <c r="N1589" s="95" t="s">
        <v>8365</v>
      </c>
      <c r="O1589" s="95" t="s">
        <v>9972</v>
      </c>
      <c r="P1589" s="95"/>
      <c r="Q1589" s="95"/>
      <c r="R1589" s="95"/>
      <c r="S1589" s="95">
        <f t="shared" si="168"/>
        <v>0</v>
      </c>
      <c r="T1589" s="95"/>
      <c r="U1589" s="95" t="str">
        <f t="shared" si="169"/>
        <v/>
      </c>
      <c r="V1589" s="95"/>
      <c r="W1589" s="95"/>
      <c r="X1589" s="95"/>
      <c r="Y1589" s="95"/>
      <c r="Z1589" s="95"/>
      <c r="AA1589" s="95" t="str">
        <f t="shared" si="170"/>
        <v>CGE</v>
      </c>
    </row>
    <row r="1590" spans="1:27" x14ac:dyDescent="0.2">
      <c r="A1590" s="19">
        <f t="shared" si="166"/>
        <v>1</v>
      </c>
      <c r="B1590" s="95">
        <f t="shared" si="167"/>
        <v>1586</v>
      </c>
      <c r="C1590" s="95" t="s">
        <v>13104</v>
      </c>
      <c r="D1590" s="28" t="s">
        <v>8365</v>
      </c>
      <c r="E1590" s="95" t="s">
        <v>13106</v>
      </c>
      <c r="F1590" s="182">
        <v>1</v>
      </c>
      <c r="G1590" s="95" t="s">
        <v>734</v>
      </c>
      <c r="H1590" s="199">
        <f>VLOOKUP(G1590,BARRAS!$C$5:$E$553,2,0)</f>
        <v>2099994980132</v>
      </c>
      <c r="I1590" s="95">
        <v>0</v>
      </c>
      <c r="J1590" s="204">
        <v>0</v>
      </c>
      <c r="K1590" s="95">
        <v>0</v>
      </c>
      <c r="L1590" s="95" t="s">
        <v>8423</v>
      </c>
      <c r="M1590" s="95" t="s">
        <v>8423</v>
      </c>
      <c r="N1590" s="28" t="s">
        <v>8365</v>
      </c>
      <c r="O1590" s="28" t="s">
        <v>7984</v>
      </c>
      <c r="P1590" s="95"/>
      <c r="Q1590" s="95"/>
      <c r="R1590" s="95"/>
      <c r="S1590" s="95">
        <f t="shared" si="168"/>
        <v>0</v>
      </c>
      <c r="T1590" s="95"/>
      <c r="U1590" s="95" t="str">
        <f t="shared" si="169"/>
        <v/>
      </c>
      <c r="V1590" s="95"/>
      <c r="W1590" s="95"/>
      <c r="X1590" s="95"/>
      <c r="Y1590" s="95"/>
      <c r="Z1590" s="95"/>
      <c r="AA1590" s="95" t="str">
        <f t="shared" si="170"/>
        <v>FRONTEL</v>
      </c>
    </row>
    <row r="1591" spans="1:27" x14ac:dyDescent="0.2">
      <c r="A1591" s="19">
        <f t="shared" si="166"/>
        <v>1</v>
      </c>
      <c r="B1591" s="95">
        <f t="shared" si="167"/>
        <v>1587</v>
      </c>
      <c r="C1591" s="95" t="s">
        <v>9815</v>
      </c>
      <c r="D1591" s="28" t="s">
        <v>8365</v>
      </c>
      <c r="E1591" s="95" t="s">
        <v>9818</v>
      </c>
      <c r="F1591" s="182">
        <v>1</v>
      </c>
      <c r="G1591" s="95" t="s">
        <v>734</v>
      </c>
      <c r="H1591" s="199">
        <f>VLOOKUP(G1591,BARRAS!$C$5:$E$553,2,0)</f>
        <v>2099994980132</v>
      </c>
      <c r="I1591" s="95">
        <v>0</v>
      </c>
      <c r="J1591" s="204">
        <v>0</v>
      </c>
      <c r="K1591" s="95">
        <v>0</v>
      </c>
      <c r="L1591" s="95" t="s">
        <v>8423</v>
      </c>
      <c r="M1591" s="95" t="s">
        <v>8423</v>
      </c>
      <c r="N1591" s="28" t="s">
        <v>8365</v>
      </c>
      <c r="O1591" s="28" t="s">
        <v>7984</v>
      </c>
      <c r="P1591" s="95"/>
      <c r="Q1591" s="95"/>
      <c r="R1591" s="95" t="str">
        <f>IF(L1591="R",VLOOKUP(G1591,BARRAS!$C$5:$E$233,3,0),IF(L1591="L",VLOOKUP(G1591,BARRAS!$C$5:$E$233,3,0),""))</f>
        <v/>
      </c>
      <c r="S1591" s="95">
        <f t="shared" si="168"/>
        <v>0</v>
      </c>
      <c r="T1591" s="95"/>
      <c r="U1591" s="95" t="str">
        <f t="shared" si="169"/>
        <v/>
      </c>
      <c r="V1591" s="95"/>
      <c r="W1591" s="95"/>
      <c r="X1591" s="95"/>
      <c r="Y1591" s="95"/>
      <c r="Z1591" s="95">
        <v>0</v>
      </c>
      <c r="AA1591" s="95" t="str">
        <f t="shared" si="170"/>
        <v>FRONTEL</v>
      </c>
    </row>
    <row r="1592" spans="1:27" x14ac:dyDescent="0.2">
      <c r="A1592" s="19">
        <f t="shared" si="166"/>
        <v>1</v>
      </c>
      <c r="B1592" s="95">
        <f t="shared" si="167"/>
        <v>1588</v>
      </c>
      <c r="C1592" s="95" t="s">
        <v>9596</v>
      </c>
      <c r="D1592" s="28" t="s">
        <v>8365</v>
      </c>
      <c r="E1592" s="95" t="s">
        <v>9278</v>
      </c>
      <c r="F1592" s="182">
        <v>1</v>
      </c>
      <c r="G1592" s="95" t="s">
        <v>734</v>
      </c>
      <c r="H1592" s="199">
        <f>VLOOKUP(G1592,BARRAS!$C$5:$E$553,2,0)</f>
        <v>2099994980132</v>
      </c>
      <c r="I1592" s="95">
        <v>0</v>
      </c>
      <c r="J1592" s="204">
        <v>0</v>
      </c>
      <c r="K1592" s="95">
        <v>0</v>
      </c>
      <c r="L1592" s="95" t="s">
        <v>8423</v>
      </c>
      <c r="M1592" s="95" t="s">
        <v>8423</v>
      </c>
      <c r="N1592" s="28" t="s">
        <v>8365</v>
      </c>
      <c r="O1592" s="28" t="s">
        <v>7984</v>
      </c>
      <c r="P1592" s="95"/>
      <c r="Q1592" s="95"/>
      <c r="R1592" s="95" t="str">
        <f>IF(L1592="R",VLOOKUP(G1592,BARRAS!$C$5:$E$233,3,0),IF(L1592="L",VLOOKUP(G1592,BARRAS!$C$5:$E$233,3,0),""))</f>
        <v/>
      </c>
      <c r="S1592" s="95">
        <f t="shared" si="168"/>
        <v>0</v>
      </c>
      <c r="T1592" s="95"/>
      <c r="U1592" s="95" t="str">
        <f t="shared" si="169"/>
        <v/>
      </c>
      <c r="V1592" s="95"/>
      <c r="W1592" s="95"/>
      <c r="X1592" s="95"/>
      <c r="Y1592" s="95"/>
      <c r="Z1592" s="95">
        <v>0</v>
      </c>
      <c r="AA1592" s="95" t="str">
        <f t="shared" si="170"/>
        <v>FRONTEL</v>
      </c>
    </row>
    <row r="1593" spans="1:27" x14ac:dyDescent="0.2">
      <c r="A1593" s="19">
        <f t="shared" si="166"/>
        <v>1</v>
      </c>
      <c r="B1593" s="95">
        <f t="shared" si="167"/>
        <v>1589</v>
      </c>
      <c r="C1593" s="95" t="s">
        <v>12730</v>
      </c>
      <c r="D1593" s="28" t="s">
        <v>8365</v>
      </c>
      <c r="E1593" s="95" t="s">
        <v>11834</v>
      </c>
      <c r="F1593" s="182">
        <v>1</v>
      </c>
      <c r="G1593" s="95" t="s">
        <v>734</v>
      </c>
      <c r="H1593" s="199">
        <f>VLOOKUP(G1593,BARRAS!$C$5:$E$553,2,0)</f>
        <v>2099994980132</v>
      </c>
      <c r="I1593" s="95">
        <v>0</v>
      </c>
      <c r="J1593" s="204">
        <v>0</v>
      </c>
      <c r="K1593" s="95">
        <v>0</v>
      </c>
      <c r="L1593" s="95" t="s">
        <v>8423</v>
      </c>
      <c r="M1593" s="95" t="s">
        <v>8423</v>
      </c>
      <c r="N1593" s="95" t="s">
        <v>8365</v>
      </c>
      <c r="O1593" s="95" t="s">
        <v>9972</v>
      </c>
      <c r="P1593" s="95"/>
      <c r="Q1593" s="95"/>
      <c r="R1593" s="95" t="str">
        <f>IF(L1593="R",VLOOKUP(G1593,BARRAS!$C$5:$E$233,3,0),IF(L1593="L",VLOOKUP(G1593,BARRAS!$C$5:$E$233,3,0),""))</f>
        <v/>
      </c>
      <c r="S1593" s="95">
        <f t="shared" si="168"/>
        <v>0</v>
      </c>
      <c r="T1593" s="95"/>
      <c r="U1593" s="95" t="str">
        <f t="shared" si="169"/>
        <v/>
      </c>
      <c r="V1593" s="95"/>
      <c r="W1593" s="95"/>
      <c r="X1593" s="95"/>
      <c r="Y1593" s="95"/>
      <c r="Z1593" s="95"/>
      <c r="AA1593" s="95" t="str">
        <f t="shared" si="170"/>
        <v>CGE</v>
      </c>
    </row>
    <row r="1594" spans="1:27" x14ac:dyDescent="0.2">
      <c r="A1594" s="19">
        <f t="shared" si="166"/>
        <v>1</v>
      </c>
      <c r="B1594" s="95">
        <f t="shared" si="167"/>
        <v>1590</v>
      </c>
      <c r="C1594" s="95" t="s">
        <v>12274</v>
      </c>
      <c r="D1594" s="28" t="s">
        <v>12122</v>
      </c>
      <c r="E1594" s="95" t="s">
        <v>12275</v>
      </c>
      <c r="F1594" s="182">
        <v>1</v>
      </c>
      <c r="G1594" s="95" t="s">
        <v>734</v>
      </c>
      <c r="H1594" s="199">
        <f>VLOOKUP(G1594,BARRAS!$C$5:$E$553,2,0)</f>
        <v>2099994980132</v>
      </c>
      <c r="I1594" s="95">
        <v>0</v>
      </c>
      <c r="J1594" s="204">
        <v>0</v>
      </c>
      <c r="K1594" s="95">
        <v>0</v>
      </c>
      <c r="L1594" s="95" t="s">
        <v>8423</v>
      </c>
      <c r="M1594" s="95" t="s">
        <v>8423</v>
      </c>
      <c r="N1594" s="95" t="s">
        <v>12122</v>
      </c>
      <c r="O1594" s="95" t="s">
        <v>7984</v>
      </c>
      <c r="P1594" s="95"/>
      <c r="Q1594" s="95"/>
      <c r="R1594" s="95" t="str">
        <f>IF(L1594="R",VLOOKUP(G1594,BARRAS!$C$5:$E$233,3,0),IF(L1594="L",VLOOKUP(G1594,BARRAS!$C$5:$E$233,3,0),""))</f>
        <v/>
      </c>
      <c r="S1594" s="95">
        <f t="shared" si="168"/>
        <v>0</v>
      </c>
      <c r="T1594" s="95"/>
      <c r="U1594" s="95" t="str">
        <f t="shared" si="169"/>
        <v/>
      </c>
      <c r="V1594" s="95" t="s">
        <v>7984</v>
      </c>
      <c r="W1594" s="95"/>
      <c r="X1594" s="95"/>
      <c r="Y1594" s="95"/>
      <c r="Z1594" s="95"/>
      <c r="AA1594" s="95" t="str">
        <f t="shared" si="170"/>
        <v>FRONTEL</v>
      </c>
    </row>
    <row r="1595" spans="1:27" x14ac:dyDescent="0.2">
      <c r="A1595" s="19">
        <f t="shared" si="166"/>
        <v>1</v>
      </c>
      <c r="B1595" s="95">
        <f t="shared" si="167"/>
        <v>1591</v>
      </c>
      <c r="C1595" s="95" t="s">
        <v>9220</v>
      </c>
      <c r="D1595" s="28" t="s">
        <v>8365</v>
      </c>
      <c r="E1595" s="95" t="s">
        <v>9190</v>
      </c>
      <c r="F1595" s="182">
        <v>1</v>
      </c>
      <c r="G1595" s="95" t="s">
        <v>734</v>
      </c>
      <c r="H1595" s="199">
        <f>VLOOKUP(G1595,BARRAS!$C$5:$E$553,2,0)</f>
        <v>2099994980132</v>
      </c>
      <c r="I1595" s="95">
        <v>0</v>
      </c>
      <c r="J1595" s="204">
        <v>0</v>
      </c>
      <c r="K1595" s="95">
        <v>0</v>
      </c>
      <c r="L1595" s="95" t="s">
        <v>8423</v>
      </c>
      <c r="M1595" s="95" t="s">
        <v>8423</v>
      </c>
      <c r="N1595" s="95" t="s">
        <v>8365</v>
      </c>
      <c r="O1595" s="95" t="s">
        <v>9972</v>
      </c>
      <c r="P1595" s="95"/>
      <c r="Q1595" s="95"/>
      <c r="R1595" s="95" t="str">
        <f>IF(L1595="R",VLOOKUP(G1595,BARRAS!$C$5:$E$233,3,0),IF(L1595="L",VLOOKUP(G1595,BARRAS!$C$5:$E$233,3,0),""))</f>
        <v/>
      </c>
      <c r="S1595" s="95">
        <f t="shared" si="168"/>
        <v>0</v>
      </c>
      <c r="T1595" s="95"/>
      <c r="U1595" s="95" t="str">
        <f t="shared" si="169"/>
        <v/>
      </c>
      <c r="V1595" s="95"/>
      <c r="W1595" s="95"/>
      <c r="X1595" s="95"/>
      <c r="Y1595" s="95" t="str">
        <f>+IF(P1595="","No","Sí")</f>
        <v>No</v>
      </c>
      <c r="Z1595" s="95">
        <v>0</v>
      </c>
      <c r="AA1595" s="95" t="str">
        <f t="shared" si="170"/>
        <v>CGE</v>
      </c>
    </row>
    <row r="1596" spans="1:27" x14ac:dyDescent="0.2">
      <c r="A1596" s="19">
        <f t="shared" si="166"/>
        <v>1</v>
      </c>
      <c r="B1596" s="95">
        <f t="shared" si="167"/>
        <v>1592</v>
      </c>
      <c r="C1596" s="95" t="s">
        <v>9221</v>
      </c>
      <c r="D1596" s="28" t="s">
        <v>8365</v>
      </c>
      <c r="E1596" s="95" t="s">
        <v>9190</v>
      </c>
      <c r="F1596" s="182">
        <v>1</v>
      </c>
      <c r="G1596" s="95" t="s">
        <v>734</v>
      </c>
      <c r="H1596" s="199">
        <f>VLOOKUP(G1596,BARRAS!$C$5:$E$553,2,0)</f>
        <v>2099994980132</v>
      </c>
      <c r="I1596" s="95">
        <v>0</v>
      </c>
      <c r="J1596" s="204">
        <v>0</v>
      </c>
      <c r="K1596" s="95">
        <v>0</v>
      </c>
      <c r="L1596" s="95" t="s">
        <v>8423</v>
      </c>
      <c r="M1596" s="95" t="s">
        <v>8423</v>
      </c>
      <c r="N1596" s="95" t="s">
        <v>8365</v>
      </c>
      <c r="O1596" s="95" t="s">
        <v>9972</v>
      </c>
      <c r="P1596" s="95"/>
      <c r="Q1596" s="95"/>
      <c r="R1596" s="95" t="str">
        <f>IF(L1596="R",VLOOKUP(G1596,BARRAS!$C$5:$E$233,3,0),IF(L1596="L",VLOOKUP(G1596,BARRAS!$C$5:$E$233,3,0),""))</f>
        <v/>
      </c>
      <c r="S1596" s="95">
        <f t="shared" si="168"/>
        <v>0</v>
      </c>
      <c r="T1596" s="95"/>
      <c r="U1596" s="95" t="str">
        <f t="shared" si="169"/>
        <v/>
      </c>
      <c r="V1596" s="95"/>
      <c r="W1596" s="95"/>
      <c r="X1596" s="95"/>
      <c r="Y1596" s="95" t="str">
        <f>+IF(P1596="","No","Sí")</f>
        <v>No</v>
      </c>
      <c r="Z1596" s="95">
        <v>0</v>
      </c>
      <c r="AA1596" s="95" t="str">
        <f t="shared" si="170"/>
        <v>CGE</v>
      </c>
    </row>
    <row r="1597" spans="1:27" x14ac:dyDescent="0.2">
      <c r="A1597" s="19">
        <f t="shared" si="166"/>
        <v>1</v>
      </c>
      <c r="B1597" s="95">
        <f t="shared" si="167"/>
        <v>1593</v>
      </c>
      <c r="C1597" s="28" t="s">
        <v>14371</v>
      </c>
      <c r="D1597" s="28" t="s">
        <v>14110</v>
      </c>
      <c r="E1597" s="95" t="s">
        <v>8985</v>
      </c>
      <c r="F1597" s="182">
        <v>1</v>
      </c>
      <c r="G1597" s="95" t="s">
        <v>734</v>
      </c>
      <c r="H1597" s="199">
        <f>VLOOKUP(G1597,BARRAS!$C$5:$E$553,2,0)</f>
        <v>2099994980132</v>
      </c>
      <c r="I1597" s="95">
        <v>0</v>
      </c>
      <c r="J1597" s="204">
        <v>0</v>
      </c>
      <c r="K1597" s="95">
        <v>0</v>
      </c>
      <c r="L1597" s="95" t="s">
        <v>8423</v>
      </c>
      <c r="M1597" s="95" t="s">
        <v>8423</v>
      </c>
      <c r="N1597" s="28" t="s">
        <v>14110</v>
      </c>
      <c r="O1597" s="95" t="s">
        <v>7984</v>
      </c>
      <c r="P1597" s="95"/>
      <c r="Q1597" s="95"/>
      <c r="R1597" s="95" t="str">
        <f>IF(L1597="R",VLOOKUP(G1597,BARRAS!$C$5:$E$233,3,0),IF(L1597="L",VLOOKUP(G1597,BARRAS!$C$5:$E$233,3,0),""))</f>
        <v/>
      </c>
      <c r="S1597" s="95">
        <f t="shared" si="168"/>
        <v>0</v>
      </c>
      <c r="T1597" s="95"/>
      <c r="U1597" s="95" t="str">
        <f t="shared" si="169"/>
        <v/>
      </c>
      <c r="V1597" s="95" t="s">
        <v>7984</v>
      </c>
      <c r="W1597" s="95"/>
      <c r="X1597" s="95"/>
      <c r="Y1597" s="95" t="str">
        <f>+IF(P1597="","No","Sí")</f>
        <v>No</v>
      </c>
      <c r="Z1597" s="95">
        <v>0</v>
      </c>
      <c r="AA1597" s="95" t="str">
        <f t="shared" si="170"/>
        <v>FRONTEL</v>
      </c>
    </row>
    <row r="1598" spans="1:27" x14ac:dyDescent="0.2">
      <c r="A1598" s="19">
        <f t="shared" si="166"/>
        <v>1</v>
      </c>
      <c r="B1598" s="95">
        <f t="shared" si="167"/>
        <v>1594</v>
      </c>
      <c r="C1598" s="95" t="s">
        <v>9707</v>
      </c>
      <c r="D1598" s="28" t="s">
        <v>8365</v>
      </c>
      <c r="E1598" s="95" t="s">
        <v>9708</v>
      </c>
      <c r="F1598" s="182">
        <v>1</v>
      </c>
      <c r="G1598" s="95" t="s">
        <v>734</v>
      </c>
      <c r="H1598" s="199">
        <f>VLOOKUP(G1598,BARRAS!$C$5:$E$553,2,0)</f>
        <v>2099994980132</v>
      </c>
      <c r="I1598" s="95">
        <v>0</v>
      </c>
      <c r="J1598" s="204">
        <v>0</v>
      </c>
      <c r="K1598" s="95">
        <v>0</v>
      </c>
      <c r="L1598" s="95" t="s">
        <v>8423</v>
      </c>
      <c r="M1598" s="95" t="s">
        <v>8423</v>
      </c>
      <c r="N1598" s="95" t="s">
        <v>8365</v>
      </c>
      <c r="O1598" s="95" t="s">
        <v>7984</v>
      </c>
      <c r="P1598" s="95"/>
      <c r="Q1598" s="95"/>
      <c r="R1598" s="95" t="str">
        <f>IF(L1598="R",VLOOKUP(G1598,BARRAS!$C$5:$E$233,3,0),IF(L1598="L",VLOOKUP(G1598,BARRAS!$C$5:$E$233,3,0),""))</f>
        <v/>
      </c>
      <c r="S1598" s="95">
        <f t="shared" si="168"/>
        <v>0</v>
      </c>
      <c r="T1598" s="95"/>
      <c r="U1598" s="95" t="str">
        <f t="shared" si="169"/>
        <v/>
      </c>
      <c r="V1598" s="95"/>
      <c r="W1598" s="95"/>
      <c r="X1598" s="95"/>
      <c r="Y1598" s="95"/>
      <c r="Z1598" s="95">
        <v>0</v>
      </c>
      <c r="AA1598" s="95" t="str">
        <f t="shared" si="170"/>
        <v>FRONTEL</v>
      </c>
    </row>
    <row r="1599" spans="1:27" x14ac:dyDescent="0.2">
      <c r="A1599" s="19">
        <f t="shared" si="166"/>
        <v>1</v>
      </c>
      <c r="B1599" s="95">
        <f t="shared" si="167"/>
        <v>1595</v>
      </c>
      <c r="C1599" s="95" t="s">
        <v>12731</v>
      </c>
      <c r="D1599" s="28" t="s">
        <v>3079</v>
      </c>
      <c r="E1599" s="95" t="s">
        <v>10539</v>
      </c>
      <c r="F1599" s="182">
        <v>1</v>
      </c>
      <c r="G1599" s="95" t="s">
        <v>734</v>
      </c>
      <c r="H1599" s="199">
        <f>VLOOKUP(G1599,BARRAS!$C$5:$E$553,2,0)</f>
        <v>2099994980132</v>
      </c>
      <c r="I1599" s="95">
        <v>0</v>
      </c>
      <c r="J1599" s="204">
        <v>0</v>
      </c>
      <c r="K1599" s="95">
        <v>0</v>
      </c>
      <c r="L1599" s="95" t="s">
        <v>8423</v>
      </c>
      <c r="M1599" s="95" t="s">
        <v>8423</v>
      </c>
      <c r="N1599" s="95" t="s">
        <v>9178</v>
      </c>
      <c r="O1599" s="95"/>
      <c r="P1599" s="95" t="s">
        <v>9971</v>
      </c>
      <c r="Q1599" s="95"/>
      <c r="R1599" s="95" t="str">
        <f>IF(L1599="R",VLOOKUP(G1599,BARRAS!$C$5:$E$233,3,0),IF(L1599="L",VLOOKUP(G1599,BARRAS!$C$5:$E$233,3,0),""))</f>
        <v/>
      </c>
      <c r="S1599" s="95">
        <f t="shared" si="168"/>
        <v>0</v>
      </c>
      <c r="T1599" s="95"/>
      <c r="U1599" s="95" t="str">
        <f t="shared" si="169"/>
        <v/>
      </c>
      <c r="V1599" s="95"/>
      <c r="W1599" s="95"/>
      <c r="X1599" s="95"/>
      <c r="Y1599" s="95"/>
      <c r="Z1599" s="95"/>
      <c r="AA1599" s="95" t="str">
        <f t="shared" si="170"/>
        <v>ENEL_DISTRIBUCION</v>
      </c>
    </row>
    <row r="1600" spans="1:27" x14ac:dyDescent="0.2">
      <c r="A1600" s="19">
        <f t="shared" si="166"/>
        <v>1</v>
      </c>
      <c r="B1600" s="95">
        <f t="shared" si="167"/>
        <v>1596</v>
      </c>
      <c r="C1600" s="95" t="s">
        <v>10261</v>
      </c>
      <c r="D1600" s="28" t="s">
        <v>8365</v>
      </c>
      <c r="E1600" s="95" t="s">
        <v>10265</v>
      </c>
      <c r="F1600" s="182">
        <v>1</v>
      </c>
      <c r="G1600" s="95" t="s">
        <v>734</v>
      </c>
      <c r="H1600" s="199">
        <f>VLOOKUP(G1600,BARRAS!$C$5:$E$553,2,0)</f>
        <v>2099994980132</v>
      </c>
      <c r="I1600" s="95">
        <v>0</v>
      </c>
      <c r="J1600" s="204">
        <v>0</v>
      </c>
      <c r="K1600" s="95">
        <v>0</v>
      </c>
      <c r="L1600" s="95" t="s">
        <v>8423</v>
      </c>
      <c r="M1600" s="95" t="s">
        <v>8423</v>
      </c>
      <c r="N1600" s="95" t="s">
        <v>8365</v>
      </c>
      <c r="O1600" s="95" t="s">
        <v>7984</v>
      </c>
      <c r="P1600" s="95"/>
      <c r="Q1600" s="95"/>
      <c r="R1600" s="95" t="str">
        <f>IF(L1600="R",VLOOKUP(G1600,BARRAS!$C$5:$E$233,3,0),IF(L1600="L",VLOOKUP(G1600,BARRAS!$C$5:$E$233,3,0),""))</f>
        <v/>
      </c>
      <c r="S1600" s="95">
        <f t="shared" si="168"/>
        <v>0</v>
      </c>
      <c r="T1600" s="95"/>
      <c r="U1600" s="95" t="str">
        <f t="shared" si="169"/>
        <v/>
      </c>
      <c r="V1600" s="95"/>
      <c r="W1600" s="95"/>
      <c r="X1600" s="95"/>
      <c r="Y1600" s="95"/>
      <c r="Z1600" s="95"/>
      <c r="AA1600" s="95" t="str">
        <f t="shared" si="170"/>
        <v>FRONTEL</v>
      </c>
    </row>
    <row r="1601" spans="1:27" x14ac:dyDescent="0.2">
      <c r="A1601" s="19">
        <f t="shared" si="166"/>
        <v>1</v>
      </c>
      <c r="B1601" s="95">
        <f t="shared" si="167"/>
        <v>1597</v>
      </c>
      <c r="C1601" s="95" t="s">
        <v>10787</v>
      </c>
      <c r="D1601" s="28" t="s">
        <v>8365</v>
      </c>
      <c r="E1601" s="95" t="s">
        <v>10265</v>
      </c>
      <c r="F1601" s="182">
        <v>1</v>
      </c>
      <c r="G1601" s="95" t="s">
        <v>734</v>
      </c>
      <c r="H1601" s="199">
        <f>VLOOKUP(G1601,BARRAS!$C$5:$E$553,2,0)</f>
        <v>2099994980132</v>
      </c>
      <c r="I1601" s="95">
        <v>0</v>
      </c>
      <c r="J1601" s="204">
        <v>0</v>
      </c>
      <c r="K1601" s="95">
        <v>0</v>
      </c>
      <c r="L1601" s="95" t="s">
        <v>8423</v>
      </c>
      <c r="M1601" s="95" t="s">
        <v>8423</v>
      </c>
      <c r="N1601" s="95" t="s">
        <v>8365</v>
      </c>
      <c r="O1601" s="95" t="s">
        <v>7984</v>
      </c>
      <c r="P1601" s="95"/>
      <c r="Q1601" s="95"/>
      <c r="R1601" s="95" t="str">
        <f>IF(L1601="R",VLOOKUP(G1601,BARRAS!$C$5:$E$233,3,0),IF(L1601="L",VLOOKUP(G1601,BARRAS!$C$5:$E$233,3,0),""))</f>
        <v/>
      </c>
      <c r="S1601" s="95">
        <f t="shared" si="168"/>
        <v>0</v>
      </c>
      <c r="T1601" s="95"/>
      <c r="U1601" s="95" t="str">
        <f t="shared" si="169"/>
        <v/>
      </c>
      <c r="V1601" s="95"/>
      <c r="W1601" s="95"/>
      <c r="X1601" s="95"/>
      <c r="Y1601" s="95"/>
      <c r="Z1601" s="95"/>
      <c r="AA1601" s="95" t="str">
        <f t="shared" si="170"/>
        <v>FRONTEL</v>
      </c>
    </row>
    <row r="1602" spans="1:27" x14ac:dyDescent="0.2">
      <c r="A1602" s="19">
        <f t="shared" si="166"/>
        <v>1</v>
      </c>
      <c r="B1602" s="95">
        <f t="shared" si="167"/>
        <v>1598</v>
      </c>
      <c r="C1602" s="95" t="s">
        <v>8978</v>
      </c>
      <c r="D1602" s="28" t="s">
        <v>8365</v>
      </c>
      <c r="E1602" s="95" t="s">
        <v>8986</v>
      </c>
      <c r="F1602" s="182">
        <v>1</v>
      </c>
      <c r="G1602" s="95" t="s">
        <v>734</v>
      </c>
      <c r="H1602" s="199">
        <f>VLOOKUP(G1602,BARRAS!$C$5:$E$553,2,0)</f>
        <v>2099994980132</v>
      </c>
      <c r="I1602" s="95">
        <v>0</v>
      </c>
      <c r="J1602" s="204">
        <v>0</v>
      </c>
      <c r="K1602" s="95">
        <v>0</v>
      </c>
      <c r="L1602" s="95" t="s">
        <v>8423</v>
      </c>
      <c r="M1602" s="95" t="s">
        <v>8423</v>
      </c>
      <c r="N1602" s="95" t="s">
        <v>8365</v>
      </c>
      <c r="O1602" s="95" t="s">
        <v>7984</v>
      </c>
      <c r="P1602" s="95"/>
      <c r="Q1602" s="95"/>
      <c r="R1602" s="95" t="str">
        <f>IF(L1602="R",VLOOKUP(G1602,BARRAS!$C$5:$E$233,3,0),IF(L1602="L",VLOOKUP(G1602,BARRAS!$C$5:$E$233,3,0),""))</f>
        <v/>
      </c>
      <c r="S1602" s="95">
        <f t="shared" si="168"/>
        <v>0</v>
      </c>
      <c r="T1602" s="95"/>
      <c r="U1602" s="95" t="str">
        <f t="shared" si="169"/>
        <v/>
      </c>
      <c r="V1602" s="95" t="s">
        <v>7984</v>
      </c>
      <c r="W1602" s="95"/>
      <c r="X1602" s="95"/>
      <c r="Y1602" s="95" t="str">
        <f>+IF(P1602="","No","Sí")</f>
        <v>No</v>
      </c>
      <c r="Z1602" s="95">
        <v>0</v>
      </c>
      <c r="AA1602" s="95" t="str">
        <f t="shared" si="170"/>
        <v>FRONTEL</v>
      </c>
    </row>
    <row r="1603" spans="1:27" x14ac:dyDescent="0.2">
      <c r="A1603" s="19">
        <f t="shared" si="166"/>
        <v>1</v>
      </c>
      <c r="B1603" s="95">
        <f t="shared" si="167"/>
        <v>1599</v>
      </c>
      <c r="C1603" s="95" t="s">
        <v>9581</v>
      </c>
      <c r="D1603" s="28" t="s">
        <v>8365</v>
      </c>
      <c r="E1603" s="95" t="s">
        <v>8986</v>
      </c>
      <c r="F1603" s="182">
        <v>1</v>
      </c>
      <c r="G1603" s="95" t="s">
        <v>734</v>
      </c>
      <c r="H1603" s="199">
        <f>VLOOKUP(G1603,BARRAS!$C$5:$E$553,2,0)</f>
        <v>2099994980132</v>
      </c>
      <c r="I1603" s="95">
        <v>0</v>
      </c>
      <c r="J1603" s="204">
        <v>0</v>
      </c>
      <c r="K1603" s="95">
        <v>0</v>
      </c>
      <c r="L1603" s="95" t="s">
        <v>8423</v>
      </c>
      <c r="M1603" s="95" t="s">
        <v>8423</v>
      </c>
      <c r="N1603" s="95" t="s">
        <v>8365</v>
      </c>
      <c r="O1603" s="95" t="s">
        <v>7984</v>
      </c>
      <c r="P1603" s="95"/>
      <c r="Q1603" s="95"/>
      <c r="R1603" s="95" t="str">
        <f>IF(L1603="R",VLOOKUP(G1603,BARRAS!$C$5:$E$233,3,0),IF(L1603="L",VLOOKUP(G1603,BARRAS!$C$5:$E$233,3,0),""))</f>
        <v/>
      </c>
      <c r="S1603" s="95">
        <f t="shared" si="168"/>
        <v>0</v>
      </c>
      <c r="T1603" s="95"/>
      <c r="U1603" s="95" t="str">
        <f t="shared" si="169"/>
        <v/>
      </c>
      <c r="V1603" s="95" t="s">
        <v>7984</v>
      </c>
      <c r="W1603" s="95"/>
      <c r="X1603" s="95"/>
      <c r="Y1603" s="95" t="str">
        <f>+IF(P1603="","No","Sí")</f>
        <v>No</v>
      </c>
      <c r="Z1603" s="95">
        <v>0</v>
      </c>
      <c r="AA1603" s="95" t="str">
        <f t="shared" si="170"/>
        <v>FRONTEL</v>
      </c>
    </row>
    <row r="1604" spans="1:27" x14ac:dyDescent="0.2">
      <c r="A1604" s="19">
        <f t="shared" si="166"/>
        <v>1</v>
      </c>
      <c r="B1604" s="95">
        <f t="shared" si="167"/>
        <v>1600</v>
      </c>
      <c r="C1604" s="95" t="s">
        <v>9319</v>
      </c>
      <c r="D1604" s="28" t="s">
        <v>8365</v>
      </c>
      <c r="E1604" s="95" t="s">
        <v>9320</v>
      </c>
      <c r="F1604" s="182">
        <v>1</v>
      </c>
      <c r="G1604" s="95" t="s">
        <v>734</v>
      </c>
      <c r="H1604" s="199">
        <f>VLOOKUP(G1604,BARRAS!$C$5:$E$553,2,0)</f>
        <v>2099994980132</v>
      </c>
      <c r="I1604" s="95">
        <v>0</v>
      </c>
      <c r="J1604" s="204">
        <v>0</v>
      </c>
      <c r="K1604" s="95">
        <v>0</v>
      </c>
      <c r="L1604" s="95" t="s">
        <v>8423</v>
      </c>
      <c r="M1604" s="95" t="s">
        <v>8423</v>
      </c>
      <c r="N1604" s="95" t="s">
        <v>8365</v>
      </c>
      <c r="O1604" s="95" t="s">
        <v>7984</v>
      </c>
      <c r="P1604" s="95"/>
      <c r="Q1604" s="95"/>
      <c r="R1604" s="95" t="str">
        <f>IF(L1604="R",VLOOKUP(G1604,BARRAS!$C$5:$E$233,3,0),IF(L1604="L",VLOOKUP(G1604,BARRAS!$C$5:$E$233,3,0),""))</f>
        <v/>
      </c>
      <c r="S1604" s="95">
        <f t="shared" si="168"/>
        <v>0</v>
      </c>
      <c r="T1604" s="95"/>
      <c r="U1604" s="95" t="str">
        <f t="shared" si="169"/>
        <v/>
      </c>
      <c r="V1604" s="95"/>
      <c r="W1604" s="95"/>
      <c r="X1604" s="95"/>
      <c r="Y1604" s="95"/>
      <c r="Z1604" s="95">
        <v>0</v>
      </c>
      <c r="AA1604" s="95" t="str">
        <f t="shared" si="170"/>
        <v>FRONTEL</v>
      </c>
    </row>
    <row r="1605" spans="1:27" x14ac:dyDescent="0.2">
      <c r="A1605" s="19">
        <f t="shared" ref="A1605:A1668" si="171">+COUNTIF($C:$C,C1605)</f>
        <v>1</v>
      </c>
      <c r="B1605" s="95">
        <f t="shared" si="167"/>
        <v>1601</v>
      </c>
      <c r="C1605" s="95" t="s">
        <v>13105</v>
      </c>
      <c r="D1605" s="28" t="s">
        <v>12122</v>
      </c>
      <c r="E1605" s="95" t="s">
        <v>13107</v>
      </c>
      <c r="F1605" s="182">
        <v>1</v>
      </c>
      <c r="G1605" s="95" t="s">
        <v>734</v>
      </c>
      <c r="H1605" s="199">
        <f>VLOOKUP(G1605,BARRAS!$C$5:$E$553,2,0)</f>
        <v>2099994980132</v>
      </c>
      <c r="I1605" s="95">
        <v>0</v>
      </c>
      <c r="J1605" s="204">
        <v>0</v>
      </c>
      <c r="K1605" s="95">
        <v>0</v>
      </c>
      <c r="L1605" s="95" t="s">
        <v>8423</v>
      </c>
      <c r="M1605" s="95" t="s">
        <v>8423</v>
      </c>
      <c r="N1605" s="28" t="s">
        <v>12122</v>
      </c>
      <c r="O1605" s="28" t="s">
        <v>7984</v>
      </c>
      <c r="P1605" s="95"/>
      <c r="Q1605" s="95"/>
      <c r="R1605" s="95"/>
      <c r="S1605" s="95">
        <f t="shared" si="168"/>
        <v>0</v>
      </c>
      <c r="T1605" s="95"/>
      <c r="U1605" s="95" t="str">
        <f t="shared" si="169"/>
        <v/>
      </c>
      <c r="V1605" s="95"/>
      <c r="W1605" s="95"/>
      <c r="X1605" s="95"/>
      <c r="Y1605" s="95"/>
      <c r="Z1605" s="95"/>
      <c r="AA1605" s="95" t="str">
        <f t="shared" si="170"/>
        <v>FRONTEL</v>
      </c>
    </row>
    <row r="1606" spans="1:27" x14ac:dyDescent="0.2">
      <c r="A1606" s="19">
        <f t="shared" si="171"/>
        <v>1</v>
      </c>
      <c r="B1606" s="95">
        <f t="shared" si="167"/>
        <v>1602</v>
      </c>
      <c r="C1606" s="95" t="s">
        <v>10392</v>
      </c>
      <c r="D1606" s="28" t="s">
        <v>545</v>
      </c>
      <c r="E1606" s="95" t="s">
        <v>10414</v>
      </c>
      <c r="F1606" s="182">
        <v>1</v>
      </c>
      <c r="G1606" s="95" t="s">
        <v>734</v>
      </c>
      <c r="H1606" s="199">
        <f>VLOOKUP(G1606,BARRAS!$C$5:$E$553,2,0)</f>
        <v>2099994980132</v>
      </c>
      <c r="I1606" s="95">
        <v>0</v>
      </c>
      <c r="J1606" s="204">
        <v>0</v>
      </c>
      <c r="K1606" s="95">
        <v>0</v>
      </c>
      <c r="L1606" s="95" t="s">
        <v>8423</v>
      </c>
      <c r="M1606" s="95" t="s">
        <v>8423</v>
      </c>
      <c r="N1606" s="95" t="s">
        <v>545</v>
      </c>
      <c r="O1606" s="95" t="s">
        <v>7984</v>
      </c>
      <c r="P1606" s="95"/>
      <c r="Q1606" s="95"/>
      <c r="R1606" s="95" t="str">
        <f>IF(L1606="R",VLOOKUP(G1606,BARRAS!$C$5:$E$233,3,0),IF(L1606="L",VLOOKUP(G1606,BARRAS!$C$5:$E$233,3,0),""))</f>
        <v/>
      </c>
      <c r="S1606" s="95">
        <f t="shared" si="168"/>
        <v>0</v>
      </c>
      <c r="T1606" s="95"/>
      <c r="U1606" s="95" t="str">
        <f t="shared" si="169"/>
        <v/>
      </c>
      <c r="V1606" s="95"/>
      <c r="W1606" s="95"/>
      <c r="X1606" s="95"/>
      <c r="Y1606" s="95"/>
      <c r="Z1606" s="95"/>
      <c r="AA1606" s="95" t="str">
        <f t="shared" si="170"/>
        <v>FRONTEL</v>
      </c>
    </row>
    <row r="1607" spans="1:27" x14ac:dyDescent="0.2">
      <c r="A1607" s="19">
        <f t="shared" si="171"/>
        <v>1</v>
      </c>
      <c r="B1607" s="95">
        <f t="shared" si="167"/>
        <v>1603</v>
      </c>
      <c r="C1607" s="95" t="s">
        <v>9332</v>
      </c>
      <c r="D1607" s="28" t="s">
        <v>545</v>
      </c>
      <c r="E1607" s="95" t="s">
        <v>9344</v>
      </c>
      <c r="F1607" s="182">
        <v>1</v>
      </c>
      <c r="G1607" s="95" t="s">
        <v>734</v>
      </c>
      <c r="H1607" s="199">
        <f>VLOOKUP(G1607,BARRAS!$C$5:$E$553,2,0)</f>
        <v>2099994980132</v>
      </c>
      <c r="I1607" s="95">
        <v>0</v>
      </c>
      <c r="J1607" s="204">
        <v>0</v>
      </c>
      <c r="K1607" s="95">
        <v>0</v>
      </c>
      <c r="L1607" s="95" t="s">
        <v>8423</v>
      </c>
      <c r="M1607" s="95" t="s">
        <v>8423</v>
      </c>
      <c r="N1607" s="95" t="s">
        <v>545</v>
      </c>
      <c r="O1607" s="95" t="s">
        <v>7984</v>
      </c>
      <c r="P1607" s="95"/>
      <c r="Q1607" s="95"/>
      <c r="R1607" s="95" t="str">
        <f>IF(L1607="R",VLOOKUP(G1607,BARRAS!$C$5:$E$233,3,0),IF(L1607="L",VLOOKUP(G1607,BARRAS!$C$5:$E$233,3,0),""))</f>
        <v/>
      </c>
      <c r="S1607" s="95">
        <f t="shared" si="168"/>
        <v>0</v>
      </c>
      <c r="T1607" s="95"/>
      <c r="U1607" s="95" t="str">
        <f t="shared" si="169"/>
        <v/>
      </c>
      <c r="V1607" s="95"/>
      <c r="W1607" s="95"/>
      <c r="X1607" s="95"/>
      <c r="Y1607" s="95"/>
      <c r="Z1607" s="95">
        <v>0</v>
      </c>
      <c r="AA1607" s="95" t="str">
        <f t="shared" si="170"/>
        <v>FRONTEL</v>
      </c>
    </row>
    <row r="1608" spans="1:27" x14ac:dyDescent="0.2">
      <c r="A1608" s="19">
        <f t="shared" si="171"/>
        <v>1</v>
      </c>
      <c r="B1608" s="95">
        <f t="shared" si="167"/>
        <v>1604</v>
      </c>
      <c r="C1608" s="95" t="s">
        <v>13200</v>
      </c>
      <c r="D1608" s="28" t="s">
        <v>545</v>
      </c>
      <c r="E1608" s="95" t="s">
        <v>13201</v>
      </c>
      <c r="F1608" s="182">
        <v>1</v>
      </c>
      <c r="G1608" s="95" t="s">
        <v>734</v>
      </c>
      <c r="H1608" s="199">
        <f>VLOOKUP(G1608,BARRAS!$C$5:$E$553,2,0)</f>
        <v>2099994980132</v>
      </c>
      <c r="I1608" s="95">
        <v>0</v>
      </c>
      <c r="J1608" s="204">
        <v>0</v>
      </c>
      <c r="K1608" s="95">
        <v>0</v>
      </c>
      <c r="L1608" s="95" t="s">
        <v>8423</v>
      </c>
      <c r="M1608" s="95" t="s">
        <v>8423</v>
      </c>
      <c r="N1608" s="28" t="s">
        <v>545</v>
      </c>
      <c r="O1608" s="95" t="s">
        <v>7984</v>
      </c>
      <c r="P1608" s="95"/>
      <c r="Q1608" s="95"/>
      <c r="R1608" s="95"/>
      <c r="S1608" s="95">
        <f t="shared" ref="S1608:S1671" si="172">IF(RIGHT(LEFT(E1608,6),4)="PMGD",1,IF(RIGHT(LEFT(E1608,6),4)="PMG_",1,0))</f>
        <v>0</v>
      </c>
      <c r="T1608" s="95"/>
      <c r="U1608" s="95" t="str">
        <f t="shared" ref="U1608:U1671" si="173">+IF(L1608="G",LEFT(RIGHT(E1608,LEN(E1608)-2),4),"")</f>
        <v/>
      </c>
      <c r="V1608" s="95"/>
      <c r="W1608" s="95"/>
      <c r="X1608" s="95"/>
      <c r="Y1608" s="95"/>
      <c r="Z1608" s="95"/>
      <c r="AA1608" s="95" t="str">
        <f t="shared" si="170"/>
        <v>FRONTEL</v>
      </c>
    </row>
    <row r="1609" spans="1:27" x14ac:dyDescent="0.2">
      <c r="A1609" s="19">
        <f t="shared" si="171"/>
        <v>1</v>
      </c>
      <c r="B1609" s="95">
        <f t="shared" ref="B1609:B1672" si="174">B1608+1</f>
        <v>1605</v>
      </c>
      <c r="C1609" s="95" t="s">
        <v>13549</v>
      </c>
      <c r="D1609" s="28" t="s">
        <v>8365</v>
      </c>
      <c r="E1609" s="28" t="s">
        <v>13550</v>
      </c>
      <c r="F1609" s="182">
        <v>1</v>
      </c>
      <c r="G1609" s="95" t="s">
        <v>734</v>
      </c>
      <c r="H1609" s="199">
        <f>VLOOKUP(G1609,BARRAS!$C$5:$E$553,2,0)</f>
        <v>2099994980132</v>
      </c>
      <c r="I1609" s="95">
        <v>0</v>
      </c>
      <c r="J1609" s="204">
        <v>0</v>
      </c>
      <c r="K1609" s="95">
        <v>0</v>
      </c>
      <c r="L1609" s="95" t="s">
        <v>8423</v>
      </c>
      <c r="M1609" s="95" t="s">
        <v>8423</v>
      </c>
      <c r="N1609" s="28" t="s">
        <v>8365</v>
      </c>
      <c r="O1609" s="28" t="s">
        <v>9972</v>
      </c>
      <c r="P1609" s="95"/>
      <c r="Q1609" s="95"/>
      <c r="R1609" s="95"/>
      <c r="S1609" s="95">
        <f t="shared" si="172"/>
        <v>0</v>
      </c>
      <c r="T1609" s="95"/>
      <c r="U1609" s="95" t="str">
        <f t="shared" si="173"/>
        <v/>
      </c>
      <c r="V1609" s="95"/>
      <c r="W1609" s="95"/>
      <c r="X1609" s="95"/>
      <c r="Y1609" s="95"/>
      <c r="Z1609" s="95"/>
      <c r="AA1609" s="95" t="str">
        <f t="shared" si="170"/>
        <v>CGE</v>
      </c>
    </row>
    <row r="1610" spans="1:27" x14ac:dyDescent="0.2">
      <c r="A1610" s="19">
        <f t="shared" si="171"/>
        <v>1</v>
      </c>
      <c r="B1610" s="95">
        <f t="shared" si="174"/>
        <v>1606</v>
      </c>
      <c r="C1610" s="95" t="s">
        <v>9129</v>
      </c>
      <c r="D1610" s="28" t="s">
        <v>8365</v>
      </c>
      <c r="E1610" s="95" t="s">
        <v>8909</v>
      </c>
      <c r="F1610" s="182">
        <v>1</v>
      </c>
      <c r="G1610" s="95" t="s">
        <v>734</v>
      </c>
      <c r="H1610" s="199">
        <f>VLOOKUP(G1610,BARRAS!$C$5:$E$553,2,0)</f>
        <v>2099994980132</v>
      </c>
      <c r="I1610" s="95">
        <v>0</v>
      </c>
      <c r="J1610" s="204">
        <v>0</v>
      </c>
      <c r="K1610" s="95">
        <v>0</v>
      </c>
      <c r="L1610" s="95" t="s">
        <v>8423</v>
      </c>
      <c r="M1610" s="95" t="s">
        <v>8423</v>
      </c>
      <c r="N1610" s="95" t="s">
        <v>8365</v>
      </c>
      <c r="O1610" s="95" t="s">
        <v>7984</v>
      </c>
      <c r="P1610" s="95"/>
      <c r="Q1610" s="95"/>
      <c r="R1610" s="95" t="str">
        <f>IF(L1610="R",VLOOKUP(G1610,BARRAS!$C$5:$E$233,3,0),IF(L1610="L",VLOOKUP(G1610,BARRAS!$C$5:$E$233,3,0),""))</f>
        <v/>
      </c>
      <c r="S1610" s="95">
        <f t="shared" si="172"/>
        <v>0</v>
      </c>
      <c r="T1610" s="95"/>
      <c r="U1610" s="95" t="str">
        <f t="shared" si="173"/>
        <v/>
      </c>
      <c r="V1610" s="95"/>
      <c r="W1610" s="95"/>
      <c r="X1610" s="95"/>
      <c r="Y1610" s="95" t="str">
        <f>+IF(P1610="","No","Sí")</f>
        <v>No</v>
      </c>
      <c r="Z1610" s="95">
        <v>0</v>
      </c>
      <c r="AA1610" s="95" t="str">
        <f t="shared" ref="AA1610:AA1674" si="175">IF(OR(N1610="Dx",N1610="No_informado"),P1610,O1610)</f>
        <v>FRONTEL</v>
      </c>
    </row>
    <row r="1611" spans="1:27" x14ac:dyDescent="0.2">
      <c r="A1611" s="19">
        <f t="shared" si="171"/>
        <v>1</v>
      </c>
      <c r="B1611" s="95">
        <f t="shared" si="174"/>
        <v>1607</v>
      </c>
      <c r="C1611" s="95" t="s">
        <v>13955</v>
      </c>
      <c r="D1611" s="28" t="s">
        <v>9079</v>
      </c>
      <c r="E1611" s="95" t="s">
        <v>13956</v>
      </c>
      <c r="F1611" s="182">
        <v>1</v>
      </c>
      <c r="G1611" s="95" t="s">
        <v>734</v>
      </c>
      <c r="H1611" s="199">
        <f>VLOOKUP(G1611,BARRAS!$C$5:$E$553,2,0)</f>
        <v>2099994980132</v>
      </c>
      <c r="I1611" s="95">
        <v>0</v>
      </c>
      <c r="J1611" s="204">
        <v>0</v>
      </c>
      <c r="K1611" s="95">
        <v>0</v>
      </c>
      <c r="L1611" s="95" t="s">
        <v>8423</v>
      </c>
      <c r="M1611" s="95" t="s">
        <v>8423</v>
      </c>
      <c r="N1611" s="28" t="s">
        <v>9079</v>
      </c>
      <c r="O1611" s="28" t="s">
        <v>9972</v>
      </c>
      <c r="P1611" s="95"/>
      <c r="Q1611" s="95"/>
      <c r="R1611" s="95"/>
      <c r="S1611" s="95">
        <f t="shared" si="172"/>
        <v>0</v>
      </c>
      <c r="T1611" s="95"/>
      <c r="U1611" s="95" t="str">
        <f t="shared" si="173"/>
        <v/>
      </c>
      <c r="V1611" s="95"/>
      <c r="W1611" s="95"/>
      <c r="X1611" s="95"/>
      <c r="Y1611" s="95"/>
      <c r="Z1611" s="95"/>
      <c r="AA1611" s="95" t="str">
        <f t="shared" si="175"/>
        <v>CGE</v>
      </c>
    </row>
    <row r="1612" spans="1:27" x14ac:dyDescent="0.2">
      <c r="A1612" s="19">
        <f t="shared" si="171"/>
        <v>1</v>
      </c>
      <c r="B1612" s="95">
        <f t="shared" si="174"/>
        <v>1608</v>
      </c>
      <c r="C1612" s="28" t="s">
        <v>14431</v>
      </c>
      <c r="D1612" s="28" t="s">
        <v>8365</v>
      </c>
      <c r="E1612" s="95" t="s">
        <v>1699</v>
      </c>
      <c r="F1612" s="182">
        <v>1</v>
      </c>
      <c r="G1612" s="95" t="s">
        <v>734</v>
      </c>
      <c r="H1612" s="199">
        <f>VLOOKUP(G1612,BARRAS!$C$5:$E$553,2,0)</f>
        <v>2099994980132</v>
      </c>
      <c r="I1612" s="95">
        <v>0</v>
      </c>
      <c r="J1612" s="204">
        <v>0</v>
      </c>
      <c r="K1612" s="95">
        <v>0</v>
      </c>
      <c r="L1612" s="95" t="s">
        <v>8423</v>
      </c>
      <c r="M1612" s="95" t="s">
        <v>8423</v>
      </c>
      <c r="N1612" s="28" t="s">
        <v>8365</v>
      </c>
      <c r="O1612" s="28" t="s">
        <v>7984</v>
      </c>
      <c r="P1612" s="95"/>
      <c r="Q1612" s="95"/>
      <c r="R1612" s="95"/>
      <c r="S1612" s="95">
        <f t="shared" si="172"/>
        <v>0</v>
      </c>
      <c r="T1612" s="95"/>
      <c r="U1612" s="95" t="str">
        <f t="shared" si="173"/>
        <v/>
      </c>
      <c r="V1612" s="95"/>
      <c r="W1612" s="95"/>
      <c r="X1612" s="95"/>
      <c r="Y1612" s="95"/>
      <c r="Z1612" s="95"/>
      <c r="AA1612" s="95" t="str">
        <f t="shared" si="175"/>
        <v>FRONTEL</v>
      </c>
    </row>
    <row r="1613" spans="1:27" x14ac:dyDescent="0.2">
      <c r="A1613" s="230">
        <f t="shared" si="171"/>
        <v>1</v>
      </c>
      <c r="B1613" s="95">
        <f t="shared" si="174"/>
        <v>1609</v>
      </c>
      <c r="C1613" s="28" t="s">
        <v>14584</v>
      </c>
      <c r="D1613" s="28" t="s">
        <v>543</v>
      </c>
      <c r="E1613" s="95" t="s">
        <v>12483</v>
      </c>
      <c r="F1613" s="182">
        <v>1</v>
      </c>
      <c r="G1613" s="95" t="s">
        <v>734</v>
      </c>
      <c r="H1613" s="199">
        <f>VLOOKUP(G1613,BARRAS!$C$5:$E$553,2,0)</f>
        <v>2099994980132</v>
      </c>
      <c r="I1613" s="95">
        <v>0</v>
      </c>
      <c r="J1613" s="204">
        <v>0</v>
      </c>
      <c r="K1613" s="95">
        <v>0</v>
      </c>
      <c r="L1613" s="95" t="s">
        <v>8423</v>
      </c>
      <c r="M1613" s="95" t="s">
        <v>8423</v>
      </c>
      <c r="N1613" s="28" t="s">
        <v>543</v>
      </c>
      <c r="O1613" s="28" t="s">
        <v>7984</v>
      </c>
      <c r="P1613" s="95"/>
      <c r="Q1613" s="95"/>
      <c r="R1613" s="95"/>
      <c r="S1613" s="95">
        <f t="shared" si="172"/>
        <v>0</v>
      </c>
      <c r="T1613" s="95"/>
      <c r="U1613" s="95" t="str">
        <f t="shared" si="173"/>
        <v/>
      </c>
      <c r="V1613" s="95"/>
      <c r="W1613" s="95"/>
      <c r="X1613" s="95"/>
      <c r="Y1613" s="95"/>
      <c r="Z1613" s="95"/>
      <c r="AA1613" s="95" t="str">
        <f t="shared" si="175"/>
        <v>FRONTEL</v>
      </c>
    </row>
    <row r="1614" spans="1:27" x14ac:dyDescent="0.2">
      <c r="A1614" s="19">
        <f t="shared" si="171"/>
        <v>1</v>
      </c>
      <c r="B1614" s="95">
        <f t="shared" si="174"/>
        <v>1610</v>
      </c>
      <c r="C1614" s="95" t="s">
        <v>8624</v>
      </c>
      <c r="D1614" s="28" t="s">
        <v>13801</v>
      </c>
      <c r="E1614" s="95" t="s">
        <v>7587</v>
      </c>
      <c r="F1614" s="182">
        <v>1</v>
      </c>
      <c r="G1614" s="95" t="s">
        <v>734</v>
      </c>
      <c r="H1614" s="199">
        <f>VLOOKUP(G1614,BARRAS!$C$5:$E$553,2,0)</f>
        <v>2099994980132</v>
      </c>
      <c r="I1614" s="95">
        <v>0</v>
      </c>
      <c r="J1614" s="204">
        <v>0</v>
      </c>
      <c r="K1614" s="95">
        <v>0</v>
      </c>
      <c r="L1614" s="95" t="s">
        <v>747</v>
      </c>
      <c r="M1614" s="95" t="s">
        <v>747</v>
      </c>
      <c r="N1614" s="95" t="s">
        <v>13801</v>
      </c>
      <c r="O1614" s="95" t="s">
        <v>7984</v>
      </c>
      <c r="P1614" s="95"/>
      <c r="Q1614" s="95" t="str">
        <f>IF(L1614="R","R",IF(L1614="L","L",""))</f>
        <v/>
      </c>
      <c r="R1614" s="95" t="str">
        <f>IF(L1614="R",VLOOKUP(G1614,BARRAS!$C$5:$E$233,3,0),IF(L1614="L",VLOOKUP(G1614,BARRAS!$C$5:$E$233,3,0),""))</f>
        <v/>
      </c>
      <c r="S1614" s="95">
        <f t="shared" si="172"/>
        <v>1</v>
      </c>
      <c r="T1614" s="95" t="s">
        <v>7587</v>
      </c>
      <c r="U1614" s="95" t="str">
        <f t="shared" si="173"/>
        <v>PMGD</v>
      </c>
      <c r="V1614" s="95">
        <v>0</v>
      </c>
      <c r="W1614" s="95"/>
      <c r="X1614" s="95"/>
      <c r="Y1614" s="95" t="str">
        <f>+IF(P1614="","No","Sí")</f>
        <v>No</v>
      </c>
      <c r="Z1614" s="95">
        <v>0</v>
      </c>
      <c r="AA1614" s="95" t="str">
        <f t="shared" si="175"/>
        <v>FRONTEL</v>
      </c>
    </row>
    <row r="1615" spans="1:27" x14ac:dyDescent="0.2">
      <c r="A1615" s="19">
        <f t="shared" si="171"/>
        <v>1</v>
      </c>
      <c r="B1615" s="95">
        <f t="shared" si="174"/>
        <v>1611</v>
      </c>
      <c r="C1615" s="95" t="s">
        <v>8630</v>
      </c>
      <c r="D1615" s="28" t="s">
        <v>545</v>
      </c>
      <c r="E1615" s="95" t="s">
        <v>7594</v>
      </c>
      <c r="F1615" s="182">
        <v>1</v>
      </c>
      <c r="G1615" s="95" t="s">
        <v>734</v>
      </c>
      <c r="H1615" s="199">
        <f>VLOOKUP(G1615,BARRAS!$C$5:$E$553,2,0)</f>
        <v>2099994980132</v>
      </c>
      <c r="I1615" s="95">
        <v>0</v>
      </c>
      <c r="J1615" s="204">
        <v>0</v>
      </c>
      <c r="K1615" s="95">
        <v>0</v>
      </c>
      <c r="L1615" s="95" t="s">
        <v>747</v>
      </c>
      <c r="M1615" s="95" t="s">
        <v>747</v>
      </c>
      <c r="N1615" s="95" t="s">
        <v>545</v>
      </c>
      <c r="O1615" s="95"/>
      <c r="P1615" s="95"/>
      <c r="Q1615" s="95" t="str">
        <f t="shared" ref="Q1615:Q1625" si="176">IF(L1615="R","R",IF(L1615="L","L",""))</f>
        <v/>
      </c>
      <c r="R1615" s="95" t="str">
        <f>IF(L1615="R",VLOOKUP(G1615,BARRAS!$C$5:$E$233,3,0),IF(L1615="L",VLOOKUP(G1615,BARRAS!$C$5:$E$233,3,0),""))</f>
        <v/>
      </c>
      <c r="S1615" s="95">
        <f t="shared" si="172"/>
        <v>1</v>
      </c>
      <c r="T1615" s="95"/>
      <c r="U1615" s="95" t="str">
        <f t="shared" si="173"/>
        <v>PMGD</v>
      </c>
      <c r="V1615" s="95">
        <v>0</v>
      </c>
      <c r="W1615" s="95">
        <v>1</v>
      </c>
      <c r="X1615" s="95"/>
      <c r="Y1615" s="95" t="str">
        <f t="shared" ref="Y1615:Y1625" si="177">+IF(P1615="","No","Sí")</f>
        <v>No</v>
      </c>
      <c r="Z1615" s="95">
        <v>0</v>
      </c>
      <c r="AA1615" s="95">
        <f t="shared" si="175"/>
        <v>0</v>
      </c>
    </row>
    <row r="1616" spans="1:27" x14ac:dyDescent="0.2">
      <c r="A1616" s="19">
        <f t="shared" si="171"/>
        <v>1</v>
      </c>
      <c r="B1616" s="95">
        <f t="shared" si="174"/>
        <v>1612</v>
      </c>
      <c r="C1616" s="95" t="s">
        <v>1968</v>
      </c>
      <c r="D1616" s="28" t="s">
        <v>545</v>
      </c>
      <c r="E1616" s="95" t="s">
        <v>7593</v>
      </c>
      <c r="F1616" s="182">
        <v>1</v>
      </c>
      <c r="G1616" s="95" t="s">
        <v>734</v>
      </c>
      <c r="H1616" s="199">
        <f>VLOOKUP(G1616,BARRAS!$C$5:$E$553,2,0)</f>
        <v>2099994980132</v>
      </c>
      <c r="I1616" s="95">
        <v>0</v>
      </c>
      <c r="J1616" s="204">
        <v>0</v>
      </c>
      <c r="K1616" s="95">
        <v>0</v>
      </c>
      <c r="L1616" s="95" t="s">
        <v>747</v>
      </c>
      <c r="M1616" s="95" t="s">
        <v>747</v>
      </c>
      <c r="N1616" s="95" t="s">
        <v>545</v>
      </c>
      <c r="O1616" s="95" t="s">
        <v>7984</v>
      </c>
      <c r="P1616" s="95"/>
      <c r="Q1616" s="95" t="str">
        <f t="shared" si="176"/>
        <v/>
      </c>
      <c r="R1616" s="95" t="str">
        <f>IF(L1616="R",VLOOKUP(G1616,BARRAS!$C$5:$E$233,3,0),IF(L1616="L",VLOOKUP(G1616,BARRAS!$C$5:$E$233,3,0),""))</f>
        <v/>
      </c>
      <c r="S1616" s="95">
        <f t="shared" si="172"/>
        <v>1</v>
      </c>
      <c r="T1616" s="95"/>
      <c r="U1616" s="95" t="str">
        <f t="shared" si="173"/>
        <v>PMGD</v>
      </c>
      <c r="V1616" s="95">
        <v>0</v>
      </c>
      <c r="W1616" s="95"/>
      <c r="X1616" s="95"/>
      <c r="Y1616" s="95" t="str">
        <f t="shared" si="177"/>
        <v>No</v>
      </c>
      <c r="Z1616" s="95">
        <v>0</v>
      </c>
      <c r="AA1616" s="95" t="str">
        <f t="shared" si="175"/>
        <v>FRONTEL</v>
      </c>
    </row>
    <row r="1617" spans="1:27" x14ac:dyDescent="0.2">
      <c r="A1617" s="19">
        <f t="shared" si="171"/>
        <v>1</v>
      </c>
      <c r="B1617" s="95">
        <f t="shared" si="174"/>
        <v>1613</v>
      </c>
      <c r="C1617" s="95" t="s">
        <v>7822</v>
      </c>
      <c r="D1617" s="28" t="s">
        <v>8970</v>
      </c>
      <c r="E1617" s="95" t="s">
        <v>1870</v>
      </c>
      <c r="F1617" s="182">
        <v>1</v>
      </c>
      <c r="G1617" s="95" t="s">
        <v>734</v>
      </c>
      <c r="H1617" s="199">
        <f>VLOOKUP(G1617,BARRAS!$C$5:$E$553,2,0)</f>
        <v>2099994980132</v>
      </c>
      <c r="I1617" s="95">
        <v>0</v>
      </c>
      <c r="J1617" s="204">
        <v>1</v>
      </c>
      <c r="K1617" s="95">
        <v>0</v>
      </c>
      <c r="L1617" s="95" t="s">
        <v>489</v>
      </c>
      <c r="M1617" s="95" t="s">
        <v>489</v>
      </c>
      <c r="N1617" s="95" t="s">
        <v>9178</v>
      </c>
      <c r="O1617" s="95"/>
      <c r="P1617" s="95" t="s">
        <v>9972</v>
      </c>
      <c r="Q1617" s="95" t="str">
        <f t="shared" si="176"/>
        <v>R</v>
      </c>
      <c r="R1617" s="95" t="str">
        <f>IF(L1617="R",VLOOKUP(G1617,BARRAS!$C$5:$E$233,3,0),IF(L1617="L",VLOOKUP(G1617,BARRAS!$C$5:$E$233,3,0),""))</f>
        <v>S4</v>
      </c>
      <c r="S1617" s="95">
        <f t="shared" si="172"/>
        <v>0</v>
      </c>
      <c r="T1617" s="95"/>
      <c r="U1617" s="95" t="str">
        <f t="shared" si="173"/>
        <v/>
      </c>
      <c r="V1617" s="95">
        <v>0</v>
      </c>
      <c r="W1617" s="95"/>
      <c r="X1617" s="95"/>
      <c r="Y1617" s="95" t="str">
        <f t="shared" si="177"/>
        <v>Sí</v>
      </c>
      <c r="Z1617" s="95">
        <v>0</v>
      </c>
      <c r="AA1617" s="95" t="str">
        <f t="shared" si="175"/>
        <v>CGE</v>
      </c>
    </row>
    <row r="1618" spans="1:27" x14ac:dyDescent="0.2">
      <c r="A1618" s="19">
        <f t="shared" si="171"/>
        <v>1</v>
      </c>
      <c r="B1618" s="95">
        <f t="shared" si="174"/>
        <v>1614</v>
      </c>
      <c r="C1618" s="95" t="s">
        <v>7823</v>
      </c>
      <c r="D1618" s="28" t="s">
        <v>8971</v>
      </c>
      <c r="E1618" s="95" t="s">
        <v>1870</v>
      </c>
      <c r="F1618" s="182">
        <v>1</v>
      </c>
      <c r="G1618" s="95" t="s">
        <v>734</v>
      </c>
      <c r="H1618" s="199">
        <f>VLOOKUP(G1618,BARRAS!$C$5:$E$553,2,0)</f>
        <v>2099994980132</v>
      </c>
      <c r="I1618" s="95">
        <v>0</v>
      </c>
      <c r="J1618" s="204">
        <v>1</v>
      </c>
      <c r="K1618" s="95">
        <v>0</v>
      </c>
      <c r="L1618" s="95" t="s">
        <v>489</v>
      </c>
      <c r="M1618" s="95" t="s">
        <v>489</v>
      </c>
      <c r="N1618" s="95" t="s">
        <v>9178</v>
      </c>
      <c r="O1618" s="95"/>
      <c r="P1618" s="95" t="s">
        <v>9972</v>
      </c>
      <c r="Q1618" s="95" t="str">
        <f t="shared" si="176"/>
        <v>R</v>
      </c>
      <c r="R1618" s="95" t="str">
        <f>IF(L1618="R",VLOOKUP(G1618,BARRAS!$C$5:$E$233,3,0),IF(L1618="L",VLOOKUP(G1618,BARRAS!$C$5:$E$233,3,0),""))</f>
        <v>S4</v>
      </c>
      <c r="S1618" s="95">
        <f t="shared" si="172"/>
        <v>0</v>
      </c>
      <c r="T1618" s="95"/>
      <c r="U1618" s="95" t="str">
        <f t="shared" si="173"/>
        <v/>
      </c>
      <c r="V1618" s="95">
        <v>0</v>
      </c>
      <c r="W1618" s="95"/>
      <c r="X1618" s="95"/>
      <c r="Y1618" s="95" t="str">
        <f t="shared" si="177"/>
        <v>Sí</v>
      </c>
      <c r="Z1618" s="95">
        <v>0</v>
      </c>
      <c r="AA1618" s="95" t="str">
        <f t="shared" si="175"/>
        <v>CGE</v>
      </c>
    </row>
    <row r="1619" spans="1:27" x14ac:dyDescent="0.2">
      <c r="A1619" s="19">
        <f t="shared" si="171"/>
        <v>1</v>
      </c>
      <c r="B1619" s="95">
        <f t="shared" si="174"/>
        <v>1615</v>
      </c>
      <c r="C1619" s="95" t="s">
        <v>7824</v>
      </c>
      <c r="D1619" s="28" t="s">
        <v>8972</v>
      </c>
      <c r="E1619" s="95" t="s">
        <v>1870</v>
      </c>
      <c r="F1619" s="182">
        <v>1</v>
      </c>
      <c r="G1619" s="95" t="s">
        <v>734</v>
      </c>
      <c r="H1619" s="199">
        <f>VLOOKUP(G1619,BARRAS!$C$5:$E$553,2,0)</f>
        <v>2099994980132</v>
      </c>
      <c r="I1619" s="95">
        <v>0</v>
      </c>
      <c r="J1619" s="204">
        <v>1</v>
      </c>
      <c r="K1619" s="95">
        <v>0</v>
      </c>
      <c r="L1619" s="95" t="s">
        <v>489</v>
      </c>
      <c r="M1619" s="95" t="s">
        <v>489</v>
      </c>
      <c r="N1619" s="95" t="s">
        <v>9178</v>
      </c>
      <c r="O1619" s="95"/>
      <c r="P1619" s="95" t="s">
        <v>9972</v>
      </c>
      <c r="Q1619" s="95" t="str">
        <f t="shared" si="176"/>
        <v>R</v>
      </c>
      <c r="R1619" s="95" t="str">
        <f>IF(L1619="R",VLOOKUP(G1619,BARRAS!$C$5:$E$233,3,0),IF(L1619="L",VLOOKUP(G1619,BARRAS!$C$5:$E$233,3,0),""))</f>
        <v>S4</v>
      </c>
      <c r="S1619" s="95">
        <f t="shared" si="172"/>
        <v>0</v>
      </c>
      <c r="T1619" s="95"/>
      <c r="U1619" s="95" t="str">
        <f t="shared" si="173"/>
        <v/>
      </c>
      <c r="V1619" s="95">
        <v>0</v>
      </c>
      <c r="W1619" s="95"/>
      <c r="X1619" s="95"/>
      <c r="Y1619" s="95" t="str">
        <f t="shared" si="177"/>
        <v>Sí</v>
      </c>
      <c r="Z1619" s="95">
        <v>0</v>
      </c>
      <c r="AA1619" s="95" t="str">
        <f t="shared" si="175"/>
        <v>CGE</v>
      </c>
    </row>
    <row r="1620" spans="1:27" x14ac:dyDescent="0.2">
      <c r="A1620" s="19">
        <f t="shared" si="171"/>
        <v>1</v>
      </c>
      <c r="B1620" s="95">
        <f t="shared" si="174"/>
        <v>1616</v>
      </c>
      <c r="C1620" s="95" t="s">
        <v>8198</v>
      </c>
      <c r="D1620" s="28" t="s">
        <v>8183</v>
      </c>
      <c r="E1620" s="95" t="s">
        <v>8182</v>
      </c>
      <c r="F1620" s="182">
        <v>1</v>
      </c>
      <c r="G1620" s="95" t="s">
        <v>734</v>
      </c>
      <c r="H1620" s="199">
        <f>VLOOKUP(G1620,BARRAS!$C$5:$E$553,2,0)</f>
        <v>2099994980132</v>
      </c>
      <c r="I1620" s="95">
        <v>0</v>
      </c>
      <c r="J1620" s="204">
        <v>1</v>
      </c>
      <c r="K1620" s="95">
        <v>0</v>
      </c>
      <c r="L1620" s="95" t="s">
        <v>489</v>
      </c>
      <c r="M1620" s="95" t="s">
        <v>489</v>
      </c>
      <c r="N1620" s="95" t="s">
        <v>9178</v>
      </c>
      <c r="O1620" s="95"/>
      <c r="P1620" s="95" t="s">
        <v>8182</v>
      </c>
      <c r="Q1620" s="95" t="str">
        <f t="shared" si="176"/>
        <v>R</v>
      </c>
      <c r="R1620" s="95" t="str">
        <f>IF(L1620="R",VLOOKUP(G1620,BARRAS!$C$5:$E$233,3,0),IF(L1620="L",VLOOKUP(G1620,BARRAS!$C$5:$E$233,3,0),""))</f>
        <v>S4</v>
      </c>
      <c r="S1620" s="95">
        <f t="shared" si="172"/>
        <v>0</v>
      </c>
      <c r="T1620" s="95"/>
      <c r="U1620" s="95" t="str">
        <f t="shared" si="173"/>
        <v/>
      </c>
      <c r="V1620" s="95">
        <v>0</v>
      </c>
      <c r="W1620" s="95"/>
      <c r="X1620" s="95"/>
      <c r="Y1620" s="95" t="str">
        <f t="shared" si="177"/>
        <v>Sí</v>
      </c>
      <c r="Z1620" s="95">
        <v>0</v>
      </c>
      <c r="AA1620" s="95" t="str">
        <f t="shared" si="175"/>
        <v>CODINER</v>
      </c>
    </row>
    <row r="1621" spans="1:27" x14ac:dyDescent="0.2">
      <c r="A1621" s="19">
        <f t="shared" si="171"/>
        <v>1</v>
      </c>
      <c r="B1621" s="95">
        <f t="shared" si="174"/>
        <v>1617</v>
      </c>
      <c r="C1621" s="95" t="s">
        <v>8199</v>
      </c>
      <c r="D1621" s="28" t="s">
        <v>8184</v>
      </c>
      <c r="E1621" s="95" t="s">
        <v>8182</v>
      </c>
      <c r="F1621" s="182">
        <v>1</v>
      </c>
      <c r="G1621" s="95" t="s">
        <v>734</v>
      </c>
      <c r="H1621" s="199">
        <f>VLOOKUP(G1621,BARRAS!$C$5:$E$553,2,0)</f>
        <v>2099994980132</v>
      </c>
      <c r="I1621" s="95">
        <v>0</v>
      </c>
      <c r="J1621" s="204">
        <v>1</v>
      </c>
      <c r="K1621" s="95">
        <v>0</v>
      </c>
      <c r="L1621" s="95" t="s">
        <v>489</v>
      </c>
      <c r="M1621" s="95" t="s">
        <v>489</v>
      </c>
      <c r="N1621" s="95" t="s">
        <v>9178</v>
      </c>
      <c r="O1621" s="95"/>
      <c r="P1621" s="95" t="s">
        <v>8182</v>
      </c>
      <c r="Q1621" s="95" t="str">
        <f t="shared" si="176"/>
        <v>R</v>
      </c>
      <c r="R1621" s="95" t="str">
        <f>IF(L1621="R",VLOOKUP(G1621,BARRAS!$C$5:$E$233,3,0),IF(L1621="L",VLOOKUP(G1621,BARRAS!$C$5:$E$233,3,0),""))</f>
        <v>S4</v>
      </c>
      <c r="S1621" s="95">
        <f t="shared" si="172"/>
        <v>0</v>
      </c>
      <c r="T1621" s="95"/>
      <c r="U1621" s="95" t="str">
        <f t="shared" si="173"/>
        <v/>
      </c>
      <c r="V1621" s="95">
        <v>0</v>
      </c>
      <c r="W1621" s="95"/>
      <c r="X1621" s="95"/>
      <c r="Y1621" s="95" t="str">
        <f t="shared" si="177"/>
        <v>Sí</v>
      </c>
      <c r="Z1621" s="95">
        <v>0</v>
      </c>
      <c r="AA1621" s="95" t="str">
        <f t="shared" si="175"/>
        <v>CODINER</v>
      </c>
    </row>
    <row r="1622" spans="1:27" x14ac:dyDescent="0.2">
      <c r="A1622" s="19">
        <f t="shared" si="171"/>
        <v>1</v>
      </c>
      <c r="B1622" s="95">
        <f t="shared" si="174"/>
        <v>1618</v>
      </c>
      <c r="C1622" s="95" t="s">
        <v>8200</v>
      </c>
      <c r="D1622" s="28" t="s">
        <v>8185</v>
      </c>
      <c r="E1622" s="95" t="s">
        <v>8182</v>
      </c>
      <c r="F1622" s="182">
        <v>1</v>
      </c>
      <c r="G1622" s="95" t="s">
        <v>734</v>
      </c>
      <c r="H1622" s="199">
        <f>VLOOKUP(G1622,BARRAS!$C$5:$E$553,2,0)</f>
        <v>2099994980132</v>
      </c>
      <c r="I1622" s="95">
        <v>0</v>
      </c>
      <c r="J1622" s="204">
        <v>1</v>
      </c>
      <c r="K1622" s="95">
        <v>0</v>
      </c>
      <c r="L1622" s="95" t="s">
        <v>489</v>
      </c>
      <c r="M1622" s="95" t="s">
        <v>489</v>
      </c>
      <c r="N1622" s="95" t="s">
        <v>9178</v>
      </c>
      <c r="O1622" s="95"/>
      <c r="P1622" s="95" t="s">
        <v>8182</v>
      </c>
      <c r="Q1622" s="95" t="str">
        <f t="shared" si="176"/>
        <v>R</v>
      </c>
      <c r="R1622" s="95" t="str">
        <f>IF(L1622="R",VLOOKUP(G1622,BARRAS!$C$5:$E$233,3,0),IF(L1622="L",VLOOKUP(G1622,BARRAS!$C$5:$E$233,3,0),""))</f>
        <v>S4</v>
      </c>
      <c r="S1622" s="95">
        <f t="shared" si="172"/>
        <v>0</v>
      </c>
      <c r="T1622" s="95"/>
      <c r="U1622" s="95" t="str">
        <f t="shared" si="173"/>
        <v/>
      </c>
      <c r="V1622" s="95">
        <v>0</v>
      </c>
      <c r="W1622" s="95"/>
      <c r="X1622" s="95"/>
      <c r="Y1622" s="95" t="str">
        <f t="shared" si="177"/>
        <v>Sí</v>
      </c>
      <c r="Z1622" s="95">
        <v>0</v>
      </c>
      <c r="AA1622" s="95" t="str">
        <f t="shared" si="175"/>
        <v>CODINER</v>
      </c>
    </row>
    <row r="1623" spans="1:27" x14ac:dyDescent="0.2">
      <c r="A1623" s="19">
        <f t="shared" si="171"/>
        <v>1</v>
      </c>
      <c r="B1623" s="95">
        <f t="shared" si="174"/>
        <v>1619</v>
      </c>
      <c r="C1623" s="95" t="s">
        <v>8045</v>
      </c>
      <c r="D1623" s="28" t="s">
        <v>7985</v>
      </c>
      <c r="E1623" s="95" t="s">
        <v>7984</v>
      </c>
      <c r="F1623" s="182">
        <v>1</v>
      </c>
      <c r="G1623" s="95" t="s">
        <v>734</v>
      </c>
      <c r="H1623" s="199">
        <f>VLOOKUP(G1623,BARRAS!$C$5:$E$553,2,0)</f>
        <v>2099994980132</v>
      </c>
      <c r="I1623" s="95">
        <v>0</v>
      </c>
      <c r="J1623" s="204">
        <v>1</v>
      </c>
      <c r="K1623" s="95">
        <v>0</v>
      </c>
      <c r="L1623" s="95" t="s">
        <v>489</v>
      </c>
      <c r="M1623" s="95" t="s">
        <v>489</v>
      </c>
      <c r="N1623" s="95" t="s">
        <v>9178</v>
      </c>
      <c r="O1623" s="95"/>
      <c r="P1623" s="95" t="s">
        <v>7984</v>
      </c>
      <c r="Q1623" s="95" t="str">
        <f t="shared" si="176"/>
        <v>R</v>
      </c>
      <c r="R1623" s="95" t="str">
        <f>IF(L1623="R",VLOOKUP(G1623,BARRAS!$C$5:$E$233,3,0),IF(L1623="L",VLOOKUP(G1623,BARRAS!$C$5:$E$233,3,0),""))</f>
        <v>S4</v>
      </c>
      <c r="S1623" s="95">
        <f t="shared" si="172"/>
        <v>0</v>
      </c>
      <c r="T1623" s="95"/>
      <c r="U1623" s="95" t="str">
        <f t="shared" si="173"/>
        <v/>
      </c>
      <c r="V1623" s="95">
        <v>0</v>
      </c>
      <c r="W1623" s="95"/>
      <c r="X1623" s="95"/>
      <c r="Y1623" s="95" t="str">
        <f t="shared" si="177"/>
        <v>Sí</v>
      </c>
      <c r="Z1623" s="95">
        <v>0</v>
      </c>
      <c r="AA1623" s="95" t="str">
        <f t="shared" si="175"/>
        <v>FRONTEL</v>
      </c>
    </row>
    <row r="1624" spans="1:27" x14ac:dyDescent="0.2">
      <c r="A1624" s="19">
        <f t="shared" si="171"/>
        <v>1</v>
      </c>
      <c r="B1624" s="95">
        <f t="shared" si="174"/>
        <v>1620</v>
      </c>
      <c r="C1624" s="95" t="s">
        <v>8046</v>
      </c>
      <c r="D1624" s="28" t="s">
        <v>7986</v>
      </c>
      <c r="E1624" s="95" t="s">
        <v>7984</v>
      </c>
      <c r="F1624" s="182">
        <v>1</v>
      </c>
      <c r="G1624" s="95" t="s">
        <v>734</v>
      </c>
      <c r="H1624" s="199">
        <f>VLOOKUP(G1624,BARRAS!$C$5:$E$553,2,0)</f>
        <v>2099994980132</v>
      </c>
      <c r="I1624" s="95">
        <v>0</v>
      </c>
      <c r="J1624" s="204">
        <v>1</v>
      </c>
      <c r="K1624" s="95">
        <v>0</v>
      </c>
      <c r="L1624" s="95" t="s">
        <v>489</v>
      </c>
      <c r="M1624" s="95" t="s">
        <v>489</v>
      </c>
      <c r="N1624" s="95" t="s">
        <v>9178</v>
      </c>
      <c r="O1624" s="95"/>
      <c r="P1624" s="95" t="s">
        <v>7984</v>
      </c>
      <c r="Q1624" s="95" t="str">
        <f t="shared" si="176"/>
        <v>R</v>
      </c>
      <c r="R1624" s="95" t="str">
        <f>IF(L1624="R",VLOOKUP(G1624,BARRAS!$C$5:$E$233,3,0),IF(L1624="L",VLOOKUP(G1624,BARRAS!$C$5:$E$233,3,0),""))</f>
        <v>S4</v>
      </c>
      <c r="S1624" s="95">
        <f t="shared" si="172"/>
        <v>0</v>
      </c>
      <c r="T1624" s="95"/>
      <c r="U1624" s="95" t="str">
        <f t="shared" si="173"/>
        <v/>
      </c>
      <c r="V1624" s="95">
        <v>0</v>
      </c>
      <c r="W1624" s="95"/>
      <c r="X1624" s="95"/>
      <c r="Y1624" s="95" t="str">
        <f t="shared" si="177"/>
        <v>Sí</v>
      </c>
      <c r="Z1624" s="95">
        <v>0</v>
      </c>
      <c r="AA1624" s="95" t="str">
        <f t="shared" si="175"/>
        <v>FRONTEL</v>
      </c>
    </row>
    <row r="1625" spans="1:27" x14ac:dyDescent="0.2">
      <c r="A1625" s="19">
        <f t="shared" si="171"/>
        <v>1</v>
      </c>
      <c r="B1625" s="95">
        <f t="shared" si="174"/>
        <v>1621</v>
      </c>
      <c r="C1625" s="95" t="s">
        <v>8047</v>
      </c>
      <c r="D1625" s="28" t="s">
        <v>7987</v>
      </c>
      <c r="E1625" s="95" t="s">
        <v>7984</v>
      </c>
      <c r="F1625" s="182">
        <v>1</v>
      </c>
      <c r="G1625" s="95" t="s">
        <v>734</v>
      </c>
      <c r="H1625" s="199">
        <f>VLOOKUP(G1625,BARRAS!$C$5:$E$553,2,0)</f>
        <v>2099994980132</v>
      </c>
      <c r="I1625" s="95">
        <v>0</v>
      </c>
      <c r="J1625" s="204">
        <v>1</v>
      </c>
      <c r="K1625" s="95">
        <v>0</v>
      </c>
      <c r="L1625" s="95" t="s">
        <v>489</v>
      </c>
      <c r="M1625" s="95" t="s">
        <v>489</v>
      </c>
      <c r="N1625" s="95" t="s">
        <v>9178</v>
      </c>
      <c r="O1625" s="95"/>
      <c r="P1625" s="95" t="s">
        <v>7984</v>
      </c>
      <c r="Q1625" s="95" t="str">
        <f t="shared" si="176"/>
        <v>R</v>
      </c>
      <c r="R1625" s="95" t="str">
        <f>IF(L1625="R",VLOOKUP(G1625,BARRAS!$C$5:$E$233,3,0),IF(L1625="L",VLOOKUP(G1625,BARRAS!$C$5:$E$233,3,0),""))</f>
        <v>S4</v>
      </c>
      <c r="S1625" s="95">
        <f t="shared" si="172"/>
        <v>0</v>
      </c>
      <c r="T1625" s="95"/>
      <c r="U1625" s="95" t="str">
        <f t="shared" si="173"/>
        <v/>
      </c>
      <c r="V1625" s="95">
        <v>0</v>
      </c>
      <c r="W1625" s="95"/>
      <c r="X1625" s="95"/>
      <c r="Y1625" s="95" t="str">
        <f t="shared" si="177"/>
        <v>Sí</v>
      </c>
      <c r="Z1625" s="95">
        <v>0</v>
      </c>
      <c r="AA1625" s="95" t="str">
        <f t="shared" si="175"/>
        <v>FRONTEL</v>
      </c>
    </row>
    <row r="1626" spans="1:27" x14ac:dyDescent="0.2">
      <c r="A1626" s="19">
        <f t="shared" si="171"/>
        <v>1</v>
      </c>
      <c r="B1626" s="95">
        <f t="shared" si="174"/>
        <v>1622</v>
      </c>
      <c r="C1626" s="194" t="s">
        <v>12233</v>
      </c>
      <c r="D1626" s="213" t="s">
        <v>1304</v>
      </c>
      <c r="E1626" s="194" t="s">
        <v>10795</v>
      </c>
      <c r="F1626" s="182">
        <v>0</v>
      </c>
      <c r="G1626" s="95" t="s">
        <v>734</v>
      </c>
      <c r="H1626" s="199">
        <f>VLOOKUP(G1626,BARRAS!$C$5:$E$553,2,0)</f>
        <v>2099994980132</v>
      </c>
      <c r="I1626" s="95">
        <v>0</v>
      </c>
      <c r="J1626" s="204">
        <v>0</v>
      </c>
      <c r="K1626" s="95">
        <v>1</v>
      </c>
      <c r="L1626" s="95" t="s">
        <v>492</v>
      </c>
      <c r="M1626" s="95" t="s">
        <v>492</v>
      </c>
      <c r="N1626" s="95" t="s">
        <v>12352</v>
      </c>
      <c r="O1626" s="95"/>
      <c r="P1626" s="95"/>
      <c r="Q1626" s="95"/>
      <c r="R1626" s="95" t="str">
        <f>IF(L1626="R",VLOOKUP(G1626,BARRAS!$C$5:$E$233,3,0),IF(L1626="L",VLOOKUP(G1626,BARRAS!$C$5:$E$233,3,0),""))</f>
        <v/>
      </c>
      <c r="S1626" s="95">
        <f t="shared" si="172"/>
        <v>0</v>
      </c>
      <c r="T1626" s="95"/>
      <c r="U1626" s="95" t="str">
        <f t="shared" si="173"/>
        <v/>
      </c>
      <c r="V1626" s="95"/>
      <c r="W1626" s="95"/>
      <c r="X1626" s="95"/>
      <c r="Y1626" s="95"/>
      <c r="Z1626" s="95"/>
      <c r="AA1626" s="95">
        <f t="shared" si="175"/>
        <v>0</v>
      </c>
    </row>
    <row r="1627" spans="1:27" x14ac:dyDescent="0.2">
      <c r="A1627" s="19">
        <f t="shared" si="171"/>
        <v>1</v>
      </c>
      <c r="B1627" s="95">
        <f t="shared" si="174"/>
        <v>1623</v>
      </c>
      <c r="C1627" s="95" t="s">
        <v>10680</v>
      </c>
      <c r="D1627" s="28" t="s">
        <v>9294</v>
      </c>
      <c r="E1627" s="95" t="s">
        <v>10687</v>
      </c>
      <c r="F1627" s="182">
        <v>1</v>
      </c>
      <c r="G1627" s="95" t="s">
        <v>126</v>
      </c>
      <c r="H1627" s="199">
        <f>VLOOKUP(G1627,BARRAS!$C$5:$E$553,2,0)</f>
        <v>2079994930132</v>
      </c>
      <c r="I1627" s="95">
        <v>0</v>
      </c>
      <c r="J1627" s="204">
        <v>0</v>
      </c>
      <c r="K1627" s="95">
        <v>0</v>
      </c>
      <c r="L1627" s="95" t="s">
        <v>8423</v>
      </c>
      <c r="M1627" s="95" t="s">
        <v>8423</v>
      </c>
      <c r="N1627" s="95" t="s">
        <v>9294</v>
      </c>
      <c r="O1627" s="95" t="s">
        <v>9972</v>
      </c>
      <c r="P1627" s="95"/>
      <c r="Q1627" s="95"/>
      <c r="R1627" s="95" t="str">
        <f>IF(L1627="R",VLOOKUP(G1627,BARRAS!$C$5:$E$233,3,0),IF(L1627="L",VLOOKUP(G1627,BARRAS!$C$5:$E$233,3,0),""))</f>
        <v/>
      </c>
      <c r="S1627" s="95">
        <f t="shared" si="172"/>
        <v>0</v>
      </c>
      <c r="T1627" s="95"/>
      <c r="U1627" s="95" t="str">
        <f t="shared" si="173"/>
        <v/>
      </c>
      <c r="V1627" s="95"/>
      <c r="W1627" s="95"/>
      <c r="X1627" s="95"/>
      <c r="Y1627" s="95"/>
      <c r="Z1627" s="95"/>
      <c r="AA1627" s="95" t="str">
        <f t="shared" si="175"/>
        <v>CGE</v>
      </c>
    </row>
    <row r="1628" spans="1:27" x14ac:dyDescent="0.2">
      <c r="A1628" s="19">
        <f t="shared" si="171"/>
        <v>1</v>
      </c>
      <c r="B1628" s="95">
        <f t="shared" si="174"/>
        <v>1624</v>
      </c>
      <c r="C1628" s="95" t="s">
        <v>1512</v>
      </c>
      <c r="D1628" s="28" t="s">
        <v>7616</v>
      </c>
      <c r="E1628" s="95" t="s">
        <v>10086</v>
      </c>
      <c r="F1628" s="182">
        <v>1</v>
      </c>
      <c r="G1628" s="95" t="s">
        <v>126</v>
      </c>
      <c r="H1628" s="199">
        <f>VLOOKUP(G1628,BARRAS!$C$5:$E$553,2,0)</f>
        <v>2079994930132</v>
      </c>
      <c r="I1628" s="95">
        <v>0</v>
      </c>
      <c r="J1628" s="204">
        <v>0</v>
      </c>
      <c r="K1628" s="95">
        <v>0</v>
      </c>
      <c r="L1628" s="95" t="s">
        <v>8423</v>
      </c>
      <c r="M1628" s="95" t="s">
        <v>8423</v>
      </c>
      <c r="N1628" s="95" t="s">
        <v>7616</v>
      </c>
      <c r="O1628" s="95" t="s">
        <v>9972</v>
      </c>
      <c r="P1628" s="95"/>
      <c r="Q1628" s="95" t="s">
        <v>509</v>
      </c>
      <c r="R1628" s="95" t="str">
        <f>IF(L1628="R",VLOOKUP(G1628,BARRAS!$C$5:$E$233,3,0),IF(L1628="L",VLOOKUP(G1628,BARRAS!$C$5:$E$233,3,0),""))</f>
        <v/>
      </c>
      <c r="S1628" s="95">
        <f t="shared" si="172"/>
        <v>0</v>
      </c>
      <c r="T1628" s="95"/>
      <c r="U1628" s="95" t="str">
        <f t="shared" si="173"/>
        <v/>
      </c>
      <c r="V1628" s="95"/>
      <c r="W1628" s="95"/>
      <c r="X1628" s="95">
        <v>0</v>
      </c>
      <c r="Y1628" s="95"/>
      <c r="Z1628" s="95"/>
      <c r="AA1628" s="95" t="str">
        <f t="shared" si="175"/>
        <v>CGE</v>
      </c>
    </row>
    <row r="1629" spans="1:27" x14ac:dyDescent="0.2">
      <c r="A1629" s="19">
        <f t="shared" si="171"/>
        <v>1</v>
      </c>
      <c r="B1629" s="95">
        <f t="shared" si="174"/>
        <v>1625</v>
      </c>
      <c r="C1629" s="95" t="s">
        <v>12358</v>
      </c>
      <c r="D1629" s="28" t="s">
        <v>12360</v>
      </c>
      <c r="E1629" s="95" t="s">
        <v>12362</v>
      </c>
      <c r="F1629" s="182">
        <v>1</v>
      </c>
      <c r="G1629" s="95" t="s">
        <v>126</v>
      </c>
      <c r="H1629" s="199">
        <f>VLOOKUP(G1629,BARRAS!$C$5:$E$553,2,0)</f>
        <v>2079994930132</v>
      </c>
      <c r="I1629" s="95">
        <v>0</v>
      </c>
      <c r="J1629" s="204">
        <v>0</v>
      </c>
      <c r="K1629" s="95">
        <v>0</v>
      </c>
      <c r="L1629" s="95" t="s">
        <v>747</v>
      </c>
      <c r="M1629" s="95" t="s">
        <v>747</v>
      </c>
      <c r="N1629" s="95" t="s">
        <v>12360</v>
      </c>
      <c r="O1629" s="95" t="s">
        <v>9972</v>
      </c>
      <c r="P1629" s="95"/>
      <c r="Q1629" s="95"/>
      <c r="R1629" s="95"/>
      <c r="S1629" s="95">
        <f t="shared" si="172"/>
        <v>1</v>
      </c>
      <c r="T1629" s="95"/>
      <c r="U1629" s="95" t="str">
        <f t="shared" si="173"/>
        <v>PMGD</v>
      </c>
      <c r="V1629" s="95"/>
      <c r="W1629" s="95">
        <v>0</v>
      </c>
      <c r="X1629" s="95"/>
      <c r="Y1629" s="95"/>
      <c r="Z1629" s="95"/>
      <c r="AA1629" s="95" t="str">
        <f t="shared" si="175"/>
        <v>CGE</v>
      </c>
    </row>
    <row r="1630" spans="1:27" x14ac:dyDescent="0.2">
      <c r="A1630" s="19">
        <f t="shared" si="171"/>
        <v>1</v>
      </c>
      <c r="B1630" s="95">
        <f t="shared" si="174"/>
        <v>1626</v>
      </c>
      <c r="C1630" s="95" t="s">
        <v>12359</v>
      </c>
      <c r="D1630" s="28" t="s">
        <v>12360</v>
      </c>
      <c r="E1630" s="95" t="s">
        <v>12363</v>
      </c>
      <c r="F1630" s="182">
        <v>1</v>
      </c>
      <c r="G1630" s="95" t="s">
        <v>126</v>
      </c>
      <c r="H1630" s="199">
        <f>VLOOKUP(G1630,BARRAS!$C$5:$E$553,2,0)</f>
        <v>2079994930132</v>
      </c>
      <c r="I1630" s="95">
        <v>0</v>
      </c>
      <c r="J1630" s="204">
        <v>0</v>
      </c>
      <c r="K1630" s="95">
        <v>0</v>
      </c>
      <c r="L1630" s="95" t="s">
        <v>747</v>
      </c>
      <c r="M1630" s="95" t="s">
        <v>747</v>
      </c>
      <c r="N1630" s="95" t="s">
        <v>12360</v>
      </c>
      <c r="O1630" s="95" t="s">
        <v>9972</v>
      </c>
      <c r="P1630" s="95"/>
      <c r="Q1630" s="95"/>
      <c r="R1630" s="95"/>
      <c r="S1630" s="95">
        <f t="shared" si="172"/>
        <v>1</v>
      </c>
      <c r="T1630" s="95" t="s">
        <v>12363</v>
      </c>
      <c r="U1630" s="95" t="str">
        <f t="shared" si="173"/>
        <v>PMGD</v>
      </c>
      <c r="V1630" s="95"/>
      <c r="W1630" s="95"/>
      <c r="X1630" s="95"/>
      <c r="Y1630" s="95"/>
      <c r="Z1630" s="95"/>
      <c r="AA1630" s="95" t="str">
        <f t="shared" si="175"/>
        <v>CGE</v>
      </c>
    </row>
    <row r="1631" spans="1:27" x14ac:dyDescent="0.2">
      <c r="A1631" s="19">
        <f t="shared" si="171"/>
        <v>1</v>
      </c>
      <c r="B1631" s="95">
        <f t="shared" si="174"/>
        <v>1627</v>
      </c>
      <c r="C1631" s="95" t="s">
        <v>13178</v>
      </c>
      <c r="D1631" s="28" t="s">
        <v>12360</v>
      </c>
      <c r="E1631" s="95" t="s">
        <v>13180</v>
      </c>
      <c r="F1631" s="182">
        <v>1</v>
      </c>
      <c r="G1631" s="95" t="s">
        <v>126</v>
      </c>
      <c r="H1631" s="199">
        <f>VLOOKUP(G1631,BARRAS!$C$5:$E$553,2,0)</f>
        <v>2079994930132</v>
      </c>
      <c r="I1631" s="95">
        <v>0</v>
      </c>
      <c r="J1631" s="204">
        <v>0</v>
      </c>
      <c r="K1631" s="95">
        <v>0</v>
      </c>
      <c r="L1631" s="95" t="s">
        <v>747</v>
      </c>
      <c r="M1631" s="95" t="s">
        <v>747</v>
      </c>
      <c r="N1631" s="95" t="s">
        <v>12360</v>
      </c>
      <c r="O1631" s="95" t="s">
        <v>9972</v>
      </c>
      <c r="P1631" s="95"/>
      <c r="Q1631" s="95"/>
      <c r="R1631" s="95"/>
      <c r="S1631" s="95">
        <f t="shared" si="172"/>
        <v>1</v>
      </c>
      <c r="T1631" s="95"/>
      <c r="U1631" s="95" t="str">
        <f t="shared" si="173"/>
        <v>PMGD</v>
      </c>
      <c r="V1631" s="95"/>
      <c r="W1631" s="95">
        <v>0</v>
      </c>
      <c r="X1631" s="95"/>
      <c r="Y1631" s="95"/>
      <c r="Z1631" s="95"/>
      <c r="AA1631" s="95" t="str">
        <f t="shared" si="175"/>
        <v>CGE</v>
      </c>
    </row>
    <row r="1632" spans="1:27" x14ac:dyDescent="0.2">
      <c r="A1632" s="19">
        <f t="shared" si="171"/>
        <v>1</v>
      </c>
      <c r="B1632" s="95">
        <f t="shared" si="174"/>
        <v>1628</v>
      </c>
      <c r="C1632" s="95" t="s">
        <v>13179</v>
      </c>
      <c r="D1632" s="28" t="s">
        <v>12360</v>
      </c>
      <c r="E1632" s="28" t="s">
        <v>13181</v>
      </c>
      <c r="F1632" s="182">
        <v>1</v>
      </c>
      <c r="G1632" s="95" t="s">
        <v>126</v>
      </c>
      <c r="H1632" s="199">
        <f>VLOOKUP(G1632,BARRAS!$C$5:$E$553,2,0)</f>
        <v>2079994930132</v>
      </c>
      <c r="I1632" s="95">
        <v>0</v>
      </c>
      <c r="J1632" s="204">
        <v>0</v>
      </c>
      <c r="K1632" s="95">
        <v>0</v>
      </c>
      <c r="L1632" s="95" t="s">
        <v>747</v>
      </c>
      <c r="M1632" s="95" t="s">
        <v>747</v>
      </c>
      <c r="N1632" s="95" t="s">
        <v>12360</v>
      </c>
      <c r="O1632" s="95" t="s">
        <v>9972</v>
      </c>
      <c r="P1632" s="95"/>
      <c r="Q1632" s="95"/>
      <c r="R1632" s="95"/>
      <c r="S1632" s="95">
        <f t="shared" si="172"/>
        <v>1</v>
      </c>
      <c r="T1632" s="95" t="s">
        <v>13181</v>
      </c>
      <c r="U1632" s="95" t="str">
        <f t="shared" si="173"/>
        <v>PMGD</v>
      </c>
      <c r="V1632" s="95"/>
      <c r="W1632" s="95"/>
      <c r="X1632" s="95"/>
      <c r="Y1632" s="95"/>
      <c r="Z1632" s="95"/>
      <c r="AA1632" s="95" t="str">
        <f t="shared" si="175"/>
        <v>CGE</v>
      </c>
    </row>
    <row r="1633" spans="1:27" x14ac:dyDescent="0.2">
      <c r="A1633" s="19">
        <f t="shared" si="171"/>
        <v>1</v>
      </c>
      <c r="B1633" s="95">
        <f t="shared" si="174"/>
        <v>1629</v>
      </c>
      <c r="C1633" s="28" t="s">
        <v>14404</v>
      </c>
      <c r="D1633" s="28" t="s">
        <v>12360</v>
      </c>
      <c r="E1633" s="28" t="s">
        <v>14406</v>
      </c>
      <c r="F1633" s="182">
        <v>1</v>
      </c>
      <c r="G1633" s="95" t="s">
        <v>126</v>
      </c>
      <c r="H1633" s="199">
        <f>VLOOKUP(G1633,BARRAS!$C$5:$E$553,2,0)</f>
        <v>2079994930132</v>
      </c>
      <c r="I1633" s="95">
        <v>0</v>
      </c>
      <c r="J1633" s="204">
        <v>0</v>
      </c>
      <c r="K1633" s="95">
        <v>0</v>
      </c>
      <c r="L1633" s="95" t="s">
        <v>747</v>
      </c>
      <c r="M1633" s="95" t="s">
        <v>747</v>
      </c>
      <c r="N1633" s="95" t="s">
        <v>12360</v>
      </c>
      <c r="O1633" s="95" t="s">
        <v>9972</v>
      </c>
      <c r="P1633" s="95"/>
      <c r="Q1633" s="95"/>
      <c r="R1633" s="95"/>
      <c r="S1633" s="95">
        <f t="shared" si="172"/>
        <v>1</v>
      </c>
      <c r="T1633" s="95"/>
      <c r="U1633" s="95" t="str">
        <f t="shared" si="173"/>
        <v>PMGD</v>
      </c>
      <c r="V1633" s="95"/>
      <c r="W1633" s="95"/>
      <c r="X1633" s="95"/>
      <c r="Y1633" s="95"/>
      <c r="Z1633" s="95"/>
      <c r="AA1633" s="95" t="str">
        <f t="shared" si="175"/>
        <v>CGE</v>
      </c>
    </row>
    <row r="1634" spans="1:27" x14ac:dyDescent="0.2">
      <c r="A1634" s="19">
        <f t="shared" si="171"/>
        <v>1</v>
      </c>
      <c r="B1634" s="95">
        <f t="shared" si="174"/>
        <v>1630</v>
      </c>
      <c r="C1634" s="28" t="s">
        <v>14405</v>
      </c>
      <c r="D1634" s="28" t="s">
        <v>12360</v>
      </c>
      <c r="E1634" s="28" t="s">
        <v>14407</v>
      </c>
      <c r="F1634" s="182">
        <v>1</v>
      </c>
      <c r="G1634" s="95" t="s">
        <v>126</v>
      </c>
      <c r="H1634" s="199">
        <f>VLOOKUP(G1634,BARRAS!$C$5:$E$553,2,0)</f>
        <v>2079994930132</v>
      </c>
      <c r="I1634" s="95">
        <v>0</v>
      </c>
      <c r="J1634" s="204">
        <v>0</v>
      </c>
      <c r="K1634" s="95">
        <v>0</v>
      </c>
      <c r="L1634" s="95" t="s">
        <v>747</v>
      </c>
      <c r="M1634" s="95" t="s">
        <v>747</v>
      </c>
      <c r="N1634" s="95" t="s">
        <v>12360</v>
      </c>
      <c r="O1634" s="95" t="s">
        <v>9972</v>
      </c>
      <c r="P1634" s="95"/>
      <c r="Q1634" s="95"/>
      <c r="R1634" s="95"/>
      <c r="S1634" s="95">
        <f t="shared" si="172"/>
        <v>1</v>
      </c>
      <c r="T1634" s="95" t="s">
        <v>14405</v>
      </c>
      <c r="U1634" s="95" t="str">
        <f t="shared" si="173"/>
        <v>PMGD</v>
      </c>
      <c r="V1634" s="95"/>
      <c r="W1634" s="95"/>
      <c r="X1634" s="95"/>
      <c r="Y1634" s="95"/>
      <c r="Z1634" s="95"/>
      <c r="AA1634" s="95" t="str">
        <f t="shared" si="175"/>
        <v>CGE</v>
      </c>
    </row>
    <row r="1635" spans="1:27" x14ac:dyDescent="0.2">
      <c r="A1635" s="19">
        <f t="shared" si="171"/>
        <v>1</v>
      </c>
      <c r="B1635" s="95">
        <f t="shared" si="174"/>
        <v>1631</v>
      </c>
      <c r="C1635" s="95" t="s">
        <v>7765</v>
      </c>
      <c r="D1635" s="28" t="s">
        <v>10013</v>
      </c>
      <c r="E1635" s="95" t="s">
        <v>3208</v>
      </c>
      <c r="F1635" s="182">
        <v>1</v>
      </c>
      <c r="G1635" s="95" t="s">
        <v>126</v>
      </c>
      <c r="H1635" s="199">
        <f>VLOOKUP(G1635,BARRAS!$C$5:$E$553,2,0)</f>
        <v>2079994930132</v>
      </c>
      <c r="I1635" s="95">
        <v>0</v>
      </c>
      <c r="J1635" s="204">
        <v>1</v>
      </c>
      <c r="K1635" s="95">
        <v>0</v>
      </c>
      <c r="L1635" s="95" t="s">
        <v>489</v>
      </c>
      <c r="M1635" s="95" t="s">
        <v>489</v>
      </c>
      <c r="N1635" s="95" t="s">
        <v>9178</v>
      </c>
      <c r="O1635" s="95"/>
      <c r="P1635" s="95" t="s">
        <v>9972</v>
      </c>
      <c r="Q1635" s="95" t="s">
        <v>489</v>
      </c>
      <c r="R1635" s="95">
        <f>IF(L1635="R",VLOOKUP(G1635,BARRAS!$C$5:$E$233,3,0),IF(L1635="L",VLOOKUP(G1635,BARRAS!$C$5:$E$233,3,0),""))</f>
        <v>0</v>
      </c>
      <c r="S1635" s="95">
        <f t="shared" si="172"/>
        <v>0</v>
      </c>
      <c r="T1635" s="95"/>
      <c r="U1635" s="95" t="str">
        <f t="shared" si="173"/>
        <v/>
      </c>
      <c r="V1635" s="95"/>
      <c r="W1635" s="95"/>
      <c r="X1635" s="95">
        <v>0</v>
      </c>
      <c r="Y1635" s="95"/>
      <c r="Z1635" s="95"/>
      <c r="AA1635" s="95" t="str">
        <f t="shared" si="175"/>
        <v>CGE</v>
      </c>
    </row>
    <row r="1636" spans="1:27" x14ac:dyDescent="0.2">
      <c r="A1636" s="19">
        <f t="shared" si="171"/>
        <v>1</v>
      </c>
      <c r="B1636" s="95">
        <f t="shared" si="174"/>
        <v>1632</v>
      </c>
      <c r="C1636" s="95" t="s">
        <v>7766</v>
      </c>
      <c r="D1636" s="28" t="s">
        <v>10014</v>
      </c>
      <c r="E1636" s="95" t="s">
        <v>3208</v>
      </c>
      <c r="F1636" s="182">
        <v>1</v>
      </c>
      <c r="G1636" s="95" t="s">
        <v>126</v>
      </c>
      <c r="H1636" s="199">
        <f>VLOOKUP(G1636,BARRAS!$C$5:$E$553,2,0)</f>
        <v>2079994930132</v>
      </c>
      <c r="I1636" s="95">
        <v>0</v>
      </c>
      <c r="J1636" s="204">
        <v>1</v>
      </c>
      <c r="K1636" s="95">
        <v>0</v>
      </c>
      <c r="L1636" s="95" t="s">
        <v>489</v>
      </c>
      <c r="M1636" s="95" t="s">
        <v>489</v>
      </c>
      <c r="N1636" s="95" t="s">
        <v>9178</v>
      </c>
      <c r="O1636" s="95"/>
      <c r="P1636" s="95" t="s">
        <v>9972</v>
      </c>
      <c r="Q1636" s="95" t="s">
        <v>489</v>
      </c>
      <c r="R1636" s="95">
        <f>IF(L1636="R",VLOOKUP(G1636,BARRAS!$C$5:$E$233,3,0),IF(L1636="L",VLOOKUP(G1636,BARRAS!$C$5:$E$233,3,0),""))</f>
        <v>0</v>
      </c>
      <c r="S1636" s="95">
        <f t="shared" si="172"/>
        <v>0</v>
      </c>
      <c r="T1636" s="95"/>
      <c r="U1636" s="95" t="str">
        <f t="shared" si="173"/>
        <v/>
      </c>
      <c r="V1636" s="95"/>
      <c r="W1636" s="95"/>
      <c r="X1636" s="95">
        <v>0</v>
      </c>
      <c r="Y1636" s="95"/>
      <c r="Z1636" s="95"/>
      <c r="AA1636" s="95" t="str">
        <f t="shared" si="175"/>
        <v>CGE</v>
      </c>
    </row>
    <row r="1637" spans="1:27" x14ac:dyDescent="0.2">
      <c r="A1637" s="19">
        <f t="shared" si="171"/>
        <v>1</v>
      </c>
      <c r="B1637" s="95">
        <f t="shared" si="174"/>
        <v>1633</v>
      </c>
      <c r="C1637" s="95" t="s">
        <v>7767</v>
      </c>
      <c r="D1637" s="28" t="s">
        <v>10015</v>
      </c>
      <c r="E1637" s="95" t="s">
        <v>3208</v>
      </c>
      <c r="F1637" s="182">
        <v>1</v>
      </c>
      <c r="G1637" s="95" t="s">
        <v>126</v>
      </c>
      <c r="H1637" s="199">
        <f>VLOOKUP(G1637,BARRAS!$C$5:$E$553,2,0)</f>
        <v>2079994930132</v>
      </c>
      <c r="I1637" s="95">
        <v>0</v>
      </c>
      <c r="J1637" s="204">
        <v>1</v>
      </c>
      <c r="K1637" s="95">
        <v>0</v>
      </c>
      <c r="L1637" s="95" t="s">
        <v>489</v>
      </c>
      <c r="M1637" s="95" t="s">
        <v>489</v>
      </c>
      <c r="N1637" s="95" t="s">
        <v>9178</v>
      </c>
      <c r="O1637" s="95"/>
      <c r="P1637" s="95" t="s">
        <v>9972</v>
      </c>
      <c r="Q1637" s="95" t="s">
        <v>489</v>
      </c>
      <c r="R1637" s="95">
        <f>IF(L1637="R",VLOOKUP(G1637,BARRAS!$C$5:$E$233,3,0),IF(L1637="L",VLOOKUP(G1637,BARRAS!$C$5:$E$233,3,0),""))</f>
        <v>0</v>
      </c>
      <c r="S1637" s="95">
        <f t="shared" si="172"/>
        <v>0</v>
      </c>
      <c r="T1637" s="95"/>
      <c r="U1637" s="95" t="str">
        <f t="shared" si="173"/>
        <v/>
      </c>
      <c r="V1637" s="95"/>
      <c r="W1637" s="95"/>
      <c r="X1637" s="95">
        <v>0</v>
      </c>
      <c r="Y1637" s="95"/>
      <c r="Z1637" s="95"/>
      <c r="AA1637" s="95" t="str">
        <f t="shared" si="175"/>
        <v>CGE</v>
      </c>
    </row>
    <row r="1638" spans="1:27" x14ac:dyDescent="0.2">
      <c r="A1638" s="19">
        <f t="shared" si="171"/>
        <v>1</v>
      </c>
      <c r="B1638" s="95">
        <f t="shared" si="174"/>
        <v>1634</v>
      </c>
      <c r="C1638" s="194" t="s">
        <v>11935</v>
      </c>
      <c r="D1638" s="213" t="s">
        <v>12351</v>
      </c>
      <c r="E1638" s="194" t="s">
        <v>2541</v>
      </c>
      <c r="F1638" s="182">
        <v>0</v>
      </c>
      <c r="G1638" s="95" t="s">
        <v>126</v>
      </c>
      <c r="H1638" s="199">
        <f>VLOOKUP(G1638,BARRAS!$C$5:$E$553,2,0)</f>
        <v>2079994930132</v>
      </c>
      <c r="I1638" s="95">
        <v>3675</v>
      </c>
      <c r="J1638" s="204">
        <v>0</v>
      </c>
      <c r="K1638" s="95">
        <v>2</v>
      </c>
      <c r="L1638" s="95" t="s">
        <v>12347</v>
      </c>
      <c r="M1638" s="95" t="s">
        <v>12347</v>
      </c>
      <c r="N1638" s="95" t="s">
        <v>12352</v>
      </c>
      <c r="O1638" s="95"/>
      <c r="P1638" s="95"/>
      <c r="Q1638" s="95"/>
      <c r="R1638" s="95" t="str">
        <f>IF(L1638="R",VLOOKUP(G1638,BARRAS!$C$5:$E$233,3,0),IF(L1638="L",VLOOKUP(G1638,BARRAS!$C$5:$E$233,3,0),""))</f>
        <v/>
      </c>
      <c r="S1638" s="95">
        <f t="shared" si="172"/>
        <v>0</v>
      </c>
      <c r="T1638" s="95"/>
      <c r="U1638" s="95" t="str">
        <f t="shared" si="173"/>
        <v/>
      </c>
      <c r="V1638" s="95"/>
      <c r="W1638" s="95"/>
      <c r="X1638" s="95"/>
      <c r="Y1638" s="95"/>
      <c r="Z1638" s="95"/>
      <c r="AA1638" s="95">
        <f t="shared" si="175"/>
        <v>0</v>
      </c>
    </row>
    <row r="1639" spans="1:27" x14ac:dyDescent="0.2">
      <c r="A1639" s="19">
        <f t="shared" si="171"/>
        <v>1</v>
      </c>
      <c r="B1639" s="95">
        <f t="shared" si="174"/>
        <v>1635</v>
      </c>
      <c r="C1639" s="95" t="s">
        <v>1792</v>
      </c>
      <c r="D1639" s="28" t="s">
        <v>12351</v>
      </c>
      <c r="E1639" s="95" t="s">
        <v>2542</v>
      </c>
      <c r="F1639" s="182">
        <v>0</v>
      </c>
      <c r="G1639" s="95" t="s">
        <v>123</v>
      </c>
      <c r="H1639" s="199">
        <f>VLOOKUP(G1639,BARRAS!$C$5:$E$553,2,0)</f>
        <v>2079994930662</v>
      </c>
      <c r="I1639" s="95">
        <v>3675</v>
      </c>
      <c r="J1639" s="204">
        <v>0</v>
      </c>
      <c r="K1639" s="95">
        <v>1</v>
      </c>
      <c r="L1639" s="95" t="s">
        <v>12347</v>
      </c>
      <c r="M1639" s="95" t="s">
        <v>12347</v>
      </c>
      <c r="N1639" s="95" t="s">
        <v>12352</v>
      </c>
      <c r="O1639" s="95"/>
      <c r="P1639" s="95"/>
      <c r="Q1639" s="95"/>
      <c r="R1639" s="95"/>
      <c r="S1639" s="95">
        <f t="shared" si="172"/>
        <v>0</v>
      </c>
      <c r="T1639" s="95"/>
      <c r="U1639" s="95" t="str">
        <f t="shared" si="173"/>
        <v/>
      </c>
      <c r="V1639" s="95"/>
      <c r="W1639" s="95"/>
      <c r="X1639" s="95"/>
      <c r="Y1639" s="95"/>
      <c r="Z1639" s="95"/>
      <c r="AA1639" s="95">
        <f t="shared" si="175"/>
        <v>0</v>
      </c>
    </row>
    <row r="1640" spans="1:27" x14ac:dyDescent="0.2">
      <c r="A1640" s="19">
        <f t="shared" si="171"/>
        <v>1</v>
      </c>
      <c r="B1640" s="95">
        <f t="shared" si="174"/>
        <v>1636</v>
      </c>
      <c r="C1640" s="95" t="s">
        <v>1793</v>
      </c>
      <c r="D1640" s="28" t="s">
        <v>12351</v>
      </c>
      <c r="E1640" s="95" t="s">
        <v>2539</v>
      </c>
      <c r="F1640" s="182">
        <v>0</v>
      </c>
      <c r="G1640" s="95" t="s">
        <v>123</v>
      </c>
      <c r="H1640" s="199">
        <f>VLOOKUP(G1640,BARRAS!$C$5:$E$553,2,0)</f>
        <v>2079994930662</v>
      </c>
      <c r="I1640" s="95">
        <v>1982</v>
      </c>
      <c r="J1640" s="204">
        <v>0</v>
      </c>
      <c r="K1640" s="95">
        <v>2</v>
      </c>
      <c r="L1640" s="95" t="s">
        <v>12347</v>
      </c>
      <c r="M1640" s="95" t="s">
        <v>12347</v>
      </c>
      <c r="N1640" s="95" t="s">
        <v>12352</v>
      </c>
      <c r="O1640" s="95"/>
      <c r="P1640" s="95"/>
      <c r="Q1640" s="95"/>
      <c r="R1640" s="95" t="str">
        <f>IF(L1640="R",VLOOKUP(G1640,BARRAS!$C$5:$E$233,3,0),IF(L1640="L",VLOOKUP(G1640,BARRAS!$C$5:$E$233,3,0),""))</f>
        <v/>
      </c>
      <c r="S1640" s="95">
        <f t="shared" si="172"/>
        <v>0</v>
      </c>
      <c r="T1640" s="95"/>
      <c r="U1640" s="95" t="str">
        <f t="shared" si="173"/>
        <v/>
      </c>
      <c r="V1640" s="95"/>
      <c r="W1640" s="95"/>
      <c r="X1640" s="95"/>
      <c r="Y1640" s="95"/>
      <c r="Z1640" s="95"/>
      <c r="AA1640" s="95">
        <f t="shared" si="175"/>
        <v>0</v>
      </c>
    </row>
    <row r="1641" spans="1:27" x14ac:dyDescent="0.2">
      <c r="A1641" s="19">
        <f t="shared" si="171"/>
        <v>1</v>
      </c>
      <c r="B1641" s="95">
        <f t="shared" si="174"/>
        <v>1637</v>
      </c>
      <c r="C1641" s="95" t="s">
        <v>10788</v>
      </c>
      <c r="D1641" s="28" t="s">
        <v>8365</v>
      </c>
      <c r="E1641" s="95" t="s">
        <v>10314</v>
      </c>
      <c r="F1641" s="182">
        <v>1</v>
      </c>
      <c r="G1641" s="95" t="s">
        <v>727</v>
      </c>
      <c r="H1641" s="199">
        <f>VLOOKUP(G1641,BARRAS!$C$5:$E$553,2,0)</f>
        <v>2089994880132</v>
      </c>
      <c r="I1641" s="95">
        <v>0</v>
      </c>
      <c r="J1641" s="204">
        <v>0</v>
      </c>
      <c r="K1641" s="95">
        <v>0</v>
      </c>
      <c r="L1641" s="95" t="s">
        <v>8423</v>
      </c>
      <c r="M1641" s="95" t="s">
        <v>8423</v>
      </c>
      <c r="N1641" s="95" t="s">
        <v>8365</v>
      </c>
      <c r="O1641" s="95" t="s">
        <v>7984</v>
      </c>
      <c r="P1641" s="95"/>
      <c r="Q1641" s="95"/>
      <c r="R1641" s="95" t="str">
        <f>IF(L1641="R",VLOOKUP(G1641,BARRAS!$C$5:$E$233,3,0),IF(L1641="L",VLOOKUP(G1641,BARRAS!$C$5:$E$233,3,0),""))</f>
        <v/>
      </c>
      <c r="S1641" s="95">
        <f t="shared" si="172"/>
        <v>0</v>
      </c>
      <c r="T1641" s="95"/>
      <c r="U1641" s="95" t="str">
        <f t="shared" si="173"/>
        <v/>
      </c>
      <c r="V1641" s="95"/>
      <c r="W1641" s="95"/>
      <c r="X1641" s="95"/>
      <c r="Y1641" s="95"/>
      <c r="Z1641" s="95"/>
      <c r="AA1641" s="95" t="str">
        <f t="shared" si="175"/>
        <v>FRONTEL</v>
      </c>
    </row>
    <row r="1642" spans="1:27" x14ac:dyDescent="0.2">
      <c r="A1642" s="19">
        <f t="shared" si="171"/>
        <v>1</v>
      </c>
      <c r="B1642" s="95">
        <f t="shared" si="174"/>
        <v>1638</v>
      </c>
      <c r="C1642" s="95" t="s">
        <v>9714</v>
      </c>
      <c r="D1642" s="28" t="s">
        <v>13558</v>
      </c>
      <c r="E1642" s="95" t="s">
        <v>9716</v>
      </c>
      <c r="F1642" s="182">
        <v>1</v>
      </c>
      <c r="G1642" s="95" t="s">
        <v>727</v>
      </c>
      <c r="H1642" s="199">
        <f>VLOOKUP(G1642,BARRAS!$C$5:$E$553,2,0)</f>
        <v>2089994880132</v>
      </c>
      <c r="I1642" s="95">
        <v>0</v>
      </c>
      <c r="J1642" s="204">
        <v>0</v>
      </c>
      <c r="K1642" s="95">
        <v>0</v>
      </c>
      <c r="L1642" s="95" t="s">
        <v>747</v>
      </c>
      <c r="M1642" s="95" t="s">
        <v>747</v>
      </c>
      <c r="N1642" s="95" t="s">
        <v>13558</v>
      </c>
      <c r="O1642" s="95" t="s">
        <v>7984</v>
      </c>
      <c r="P1642" s="95"/>
      <c r="Q1642" s="95"/>
      <c r="R1642" s="95" t="str">
        <f>IF(L1642="R",VLOOKUP(G1642,BARRAS!$C$5:$E$233,3,0),IF(L1642="L",VLOOKUP(G1642,BARRAS!$C$5:$E$233,3,0),""))</f>
        <v/>
      </c>
      <c r="S1642" s="95">
        <f t="shared" si="172"/>
        <v>1</v>
      </c>
      <c r="T1642" s="95"/>
      <c r="U1642" s="95" t="str">
        <f t="shared" si="173"/>
        <v>PMGD</v>
      </c>
      <c r="V1642" s="95"/>
      <c r="W1642" s="95">
        <v>0</v>
      </c>
      <c r="X1642" s="95"/>
      <c r="Y1642" s="95"/>
      <c r="Z1642" s="95">
        <v>0</v>
      </c>
      <c r="AA1642" s="95" t="str">
        <f t="shared" si="175"/>
        <v>FRONTEL</v>
      </c>
    </row>
    <row r="1643" spans="1:27" x14ac:dyDescent="0.2">
      <c r="A1643" s="19">
        <f t="shared" si="171"/>
        <v>1</v>
      </c>
      <c r="B1643" s="95">
        <f t="shared" si="174"/>
        <v>1639</v>
      </c>
      <c r="C1643" s="95" t="s">
        <v>9713</v>
      </c>
      <c r="D1643" s="28" t="s">
        <v>13558</v>
      </c>
      <c r="E1643" s="95" t="s">
        <v>9715</v>
      </c>
      <c r="F1643" s="182">
        <v>1</v>
      </c>
      <c r="G1643" s="95" t="s">
        <v>727</v>
      </c>
      <c r="H1643" s="199">
        <f>VLOOKUP(G1643,BARRAS!$C$5:$E$553,2,0)</f>
        <v>2089994880132</v>
      </c>
      <c r="I1643" s="95">
        <v>0</v>
      </c>
      <c r="J1643" s="204">
        <v>0</v>
      </c>
      <c r="K1643" s="95">
        <v>0</v>
      </c>
      <c r="L1643" s="95" t="s">
        <v>747</v>
      </c>
      <c r="M1643" s="95" t="s">
        <v>747</v>
      </c>
      <c r="N1643" s="95" t="s">
        <v>13558</v>
      </c>
      <c r="O1643" s="95" t="s">
        <v>7984</v>
      </c>
      <c r="P1643" s="95"/>
      <c r="Q1643" s="95"/>
      <c r="R1643" s="95" t="str">
        <f>IF(L1643="R",VLOOKUP(G1643,BARRAS!$C$5:$E$233,3,0),IF(L1643="L",VLOOKUP(G1643,BARRAS!$C$5:$E$233,3,0),""))</f>
        <v/>
      </c>
      <c r="S1643" s="95">
        <f t="shared" si="172"/>
        <v>1</v>
      </c>
      <c r="T1643" s="95" t="s">
        <v>9715</v>
      </c>
      <c r="U1643" s="95" t="str">
        <f t="shared" si="173"/>
        <v>PMGD</v>
      </c>
      <c r="V1643" s="95"/>
      <c r="W1643" s="95"/>
      <c r="X1643" s="95"/>
      <c r="Y1643" s="95"/>
      <c r="Z1643" s="95">
        <v>0</v>
      </c>
      <c r="AA1643" s="95" t="str">
        <f t="shared" si="175"/>
        <v>FRONTEL</v>
      </c>
    </row>
    <row r="1644" spans="1:27" x14ac:dyDescent="0.2">
      <c r="A1644" s="19">
        <f t="shared" si="171"/>
        <v>1</v>
      </c>
      <c r="B1644" s="95">
        <f t="shared" si="174"/>
        <v>1640</v>
      </c>
      <c r="C1644" s="95" t="s">
        <v>8399</v>
      </c>
      <c r="D1644" s="28" t="s">
        <v>7616</v>
      </c>
      <c r="E1644" s="95" t="s">
        <v>9645</v>
      </c>
      <c r="F1644" s="182">
        <v>1</v>
      </c>
      <c r="G1644" s="95" t="s">
        <v>727</v>
      </c>
      <c r="H1644" s="199">
        <f>VLOOKUP(G1644,BARRAS!$C$5:$E$553,2,0)</f>
        <v>2089994880132</v>
      </c>
      <c r="I1644" s="95">
        <v>0</v>
      </c>
      <c r="J1644" s="204">
        <v>0</v>
      </c>
      <c r="K1644" s="95">
        <v>0</v>
      </c>
      <c r="L1644" s="95" t="s">
        <v>747</v>
      </c>
      <c r="M1644" s="95" t="s">
        <v>747</v>
      </c>
      <c r="N1644" s="95" t="s">
        <v>7616</v>
      </c>
      <c r="O1644" s="95" t="s">
        <v>7984</v>
      </c>
      <c r="P1644" s="95"/>
      <c r="Q1644" s="95" t="str">
        <f t="shared" ref="Q1644:Q1649" si="178">IF(L1644="R","R",IF(L1644="L","L",""))</f>
        <v/>
      </c>
      <c r="R1644" s="95" t="str">
        <f>IF(L1644="R",VLOOKUP(G1644,BARRAS!$C$5:$E$233,3,0),IF(L1644="L",VLOOKUP(G1644,BARRAS!$C$5:$E$233,3,0),""))</f>
        <v/>
      </c>
      <c r="S1644" s="95">
        <f t="shared" si="172"/>
        <v>1</v>
      </c>
      <c r="T1644" s="95"/>
      <c r="U1644" s="95" t="str">
        <f t="shared" si="173"/>
        <v>PMGD</v>
      </c>
      <c r="V1644" s="95">
        <v>0</v>
      </c>
      <c r="W1644" s="95">
        <v>0</v>
      </c>
      <c r="X1644" s="95"/>
      <c r="Y1644" s="95" t="str">
        <f t="shared" ref="Y1644:Y1649" si="179">+IF(P1644="","No","Sí")</f>
        <v>No</v>
      </c>
      <c r="Z1644" s="95">
        <v>0</v>
      </c>
      <c r="AA1644" s="95" t="str">
        <f t="shared" si="175"/>
        <v>FRONTEL</v>
      </c>
    </row>
    <row r="1645" spans="1:27" x14ac:dyDescent="0.2">
      <c r="A1645" s="19">
        <f t="shared" si="171"/>
        <v>1</v>
      </c>
      <c r="B1645" s="95">
        <f t="shared" si="174"/>
        <v>1641</v>
      </c>
      <c r="C1645" s="95" t="s">
        <v>8398</v>
      </c>
      <c r="D1645" s="28" t="s">
        <v>7616</v>
      </c>
      <c r="E1645" s="95" t="s">
        <v>9644</v>
      </c>
      <c r="F1645" s="182">
        <v>1</v>
      </c>
      <c r="G1645" s="95" t="s">
        <v>727</v>
      </c>
      <c r="H1645" s="199">
        <f>VLOOKUP(G1645,BARRAS!$C$5:$E$553,2,0)</f>
        <v>2089994880132</v>
      </c>
      <c r="I1645" s="95">
        <v>0</v>
      </c>
      <c r="J1645" s="204">
        <v>0</v>
      </c>
      <c r="K1645" s="95">
        <v>0</v>
      </c>
      <c r="L1645" s="95" t="s">
        <v>747</v>
      </c>
      <c r="M1645" s="95" t="s">
        <v>747</v>
      </c>
      <c r="N1645" s="95" t="s">
        <v>7616</v>
      </c>
      <c r="O1645" s="95" t="s">
        <v>7984</v>
      </c>
      <c r="P1645" s="95"/>
      <c r="Q1645" s="95" t="str">
        <f t="shared" si="178"/>
        <v/>
      </c>
      <c r="R1645" s="95" t="str">
        <f>IF(L1645="R",VLOOKUP(G1645,BARRAS!$C$5:$E$233,3,0),IF(L1645="L",VLOOKUP(G1645,BARRAS!$C$5:$E$233,3,0),""))</f>
        <v/>
      </c>
      <c r="S1645" s="95">
        <f t="shared" si="172"/>
        <v>1</v>
      </c>
      <c r="T1645" s="95" t="s">
        <v>9644</v>
      </c>
      <c r="U1645" s="95" t="str">
        <f t="shared" si="173"/>
        <v>PMGD</v>
      </c>
      <c r="V1645" s="95">
        <v>0</v>
      </c>
      <c r="W1645" s="95"/>
      <c r="X1645" s="95"/>
      <c r="Y1645" s="95" t="str">
        <f t="shared" si="179"/>
        <v>No</v>
      </c>
      <c r="Z1645" s="95">
        <v>0</v>
      </c>
      <c r="AA1645" s="95" t="str">
        <f t="shared" si="175"/>
        <v>FRONTEL</v>
      </c>
    </row>
    <row r="1646" spans="1:27" x14ac:dyDescent="0.2">
      <c r="A1646" s="19">
        <f t="shared" si="171"/>
        <v>1</v>
      </c>
      <c r="B1646" s="95">
        <f t="shared" si="174"/>
        <v>1642</v>
      </c>
      <c r="C1646" s="95" t="s">
        <v>8631</v>
      </c>
      <c r="D1646" s="28" t="s">
        <v>545</v>
      </c>
      <c r="E1646" s="95" t="s">
        <v>7597</v>
      </c>
      <c r="F1646" s="182">
        <v>1</v>
      </c>
      <c r="G1646" s="95" t="s">
        <v>727</v>
      </c>
      <c r="H1646" s="199">
        <f>VLOOKUP(G1646,BARRAS!$C$5:$E$553,2,0)</f>
        <v>2089994880132</v>
      </c>
      <c r="I1646" s="95">
        <v>0</v>
      </c>
      <c r="J1646" s="204">
        <v>0</v>
      </c>
      <c r="K1646" s="95">
        <v>0</v>
      </c>
      <c r="L1646" s="95" t="s">
        <v>747</v>
      </c>
      <c r="M1646" s="95" t="s">
        <v>747</v>
      </c>
      <c r="N1646" s="95" t="s">
        <v>545</v>
      </c>
      <c r="O1646" s="95" t="s">
        <v>7984</v>
      </c>
      <c r="P1646" s="95"/>
      <c r="Q1646" s="95" t="str">
        <f t="shared" si="178"/>
        <v/>
      </c>
      <c r="R1646" s="95" t="str">
        <f>IF(L1646="R",VLOOKUP(G1646,BARRAS!$C$5:$E$233,3,0),IF(L1646="L",VLOOKUP(G1646,BARRAS!$C$5:$E$233,3,0),""))</f>
        <v/>
      </c>
      <c r="S1646" s="95">
        <f t="shared" si="172"/>
        <v>1</v>
      </c>
      <c r="T1646" s="95"/>
      <c r="U1646" s="95" t="str">
        <f t="shared" si="173"/>
        <v>PMGD</v>
      </c>
      <c r="V1646" s="95">
        <v>0</v>
      </c>
      <c r="W1646" s="95"/>
      <c r="X1646" s="95"/>
      <c r="Y1646" s="95" t="str">
        <f t="shared" si="179"/>
        <v>No</v>
      </c>
      <c r="Z1646" s="95">
        <v>0</v>
      </c>
      <c r="AA1646" s="95" t="str">
        <f t="shared" si="175"/>
        <v>FRONTEL</v>
      </c>
    </row>
    <row r="1647" spans="1:27" x14ac:dyDescent="0.2">
      <c r="A1647" s="19">
        <f t="shared" si="171"/>
        <v>1</v>
      </c>
      <c r="B1647" s="95">
        <f t="shared" si="174"/>
        <v>1643</v>
      </c>
      <c r="C1647" s="95" t="s">
        <v>7991</v>
      </c>
      <c r="D1647" s="28" t="s">
        <v>7985</v>
      </c>
      <c r="E1647" s="95" t="s">
        <v>7984</v>
      </c>
      <c r="F1647" s="182">
        <v>1</v>
      </c>
      <c r="G1647" s="95" t="s">
        <v>727</v>
      </c>
      <c r="H1647" s="199">
        <f>VLOOKUP(G1647,BARRAS!$C$5:$E$553,2,0)</f>
        <v>2089994880132</v>
      </c>
      <c r="I1647" s="95">
        <v>0</v>
      </c>
      <c r="J1647" s="204">
        <v>1</v>
      </c>
      <c r="K1647" s="95">
        <v>0</v>
      </c>
      <c r="L1647" s="95" t="s">
        <v>489</v>
      </c>
      <c r="M1647" s="95" t="s">
        <v>489</v>
      </c>
      <c r="N1647" s="95" t="s">
        <v>9178</v>
      </c>
      <c r="O1647" s="95"/>
      <c r="P1647" s="95" t="s">
        <v>7984</v>
      </c>
      <c r="Q1647" s="95" t="str">
        <f t="shared" si="178"/>
        <v>R</v>
      </c>
      <c r="R1647" s="95" t="str">
        <f>IF(L1647="R",VLOOKUP(G1647,BARRAS!$C$5:$E$233,3,0),IF(L1647="L",VLOOKUP(G1647,BARRAS!$C$5:$E$233,3,0),""))</f>
        <v>S5</v>
      </c>
      <c r="S1647" s="95">
        <f t="shared" si="172"/>
        <v>0</v>
      </c>
      <c r="T1647" s="95"/>
      <c r="U1647" s="95" t="str">
        <f t="shared" si="173"/>
        <v/>
      </c>
      <c r="V1647" s="95">
        <v>0</v>
      </c>
      <c r="W1647" s="95"/>
      <c r="X1647" s="95"/>
      <c r="Y1647" s="95" t="str">
        <f t="shared" si="179"/>
        <v>Sí</v>
      </c>
      <c r="Z1647" s="95">
        <v>0</v>
      </c>
      <c r="AA1647" s="95" t="str">
        <f t="shared" si="175"/>
        <v>FRONTEL</v>
      </c>
    </row>
    <row r="1648" spans="1:27" x14ac:dyDescent="0.2">
      <c r="A1648" s="19">
        <f t="shared" si="171"/>
        <v>1</v>
      </c>
      <c r="B1648" s="95">
        <f t="shared" si="174"/>
        <v>1644</v>
      </c>
      <c r="C1648" s="95" t="s">
        <v>7992</v>
      </c>
      <c r="D1648" s="28" t="s">
        <v>7986</v>
      </c>
      <c r="E1648" s="95" t="s">
        <v>7984</v>
      </c>
      <c r="F1648" s="182">
        <v>1</v>
      </c>
      <c r="G1648" s="95" t="s">
        <v>727</v>
      </c>
      <c r="H1648" s="199">
        <f>VLOOKUP(G1648,BARRAS!$C$5:$E$553,2,0)</f>
        <v>2089994880132</v>
      </c>
      <c r="I1648" s="95">
        <v>0</v>
      </c>
      <c r="J1648" s="204">
        <v>1</v>
      </c>
      <c r="K1648" s="95">
        <v>0</v>
      </c>
      <c r="L1648" s="95" t="s">
        <v>489</v>
      </c>
      <c r="M1648" s="95" t="s">
        <v>489</v>
      </c>
      <c r="N1648" s="95" t="s">
        <v>9178</v>
      </c>
      <c r="O1648" s="95"/>
      <c r="P1648" s="95" t="s">
        <v>7984</v>
      </c>
      <c r="Q1648" s="95" t="str">
        <f t="shared" si="178"/>
        <v>R</v>
      </c>
      <c r="R1648" s="95" t="str">
        <f>IF(L1648="R",VLOOKUP(G1648,BARRAS!$C$5:$E$233,3,0),IF(L1648="L",VLOOKUP(G1648,BARRAS!$C$5:$E$233,3,0),""))</f>
        <v>S5</v>
      </c>
      <c r="S1648" s="95">
        <f t="shared" si="172"/>
        <v>0</v>
      </c>
      <c r="T1648" s="95"/>
      <c r="U1648" s="95" t="str">
        <f t="shared" si="173"/>
        <v/>
      </c>
      <c r="V1648" s="95">
        <v>0</v>
      </c>
      <c r="W1648" s="95"/>
      <c r="X1648" s="95"/>
      <c r="Y1648" s="95" t="str">
        <f t="shared" si="179"/>
        <v>Sí</v>
      </c>
      <c r="Z1648" s="95">
        <v>0</v>
      </c>
      <c r="AA1648" s="95" t="str">
        <f t="shared" si="175"/>
        <v>FRONTEL</v>
      </c>
    </row>
    <row r="1649" spans="1:27" x14ac:dyDescent="0.2">
      <c r="A1649" s="19">
        <f t="shared" si="171"/>
        <v>1</v>
      </c>
      <c r="B1649" s="95">
        <f t="shared" si="174"/>
        <v>1645</v>
      </c>
      <c r="C1649" s="95" t="s">
        <v>7993</v>
      </c>
      <c r="D1649" s="28" t="s">
        <v>7987</v>
      </c>
      <c r="E1649" s="95" t="s">
        <v>7984</v>
      </c>
      <c r="F1649" s="182">
        <v>1</v>
      </c>
      <c r="G1649" s="95" t="s">
        <v>727</v>
      </c>
      <c r="H1649" s="199">
        <f>VLOOKUP(G1649,BARRAS!$C$5:$E$553,2,0)</f>
        <v>2089994880132</v>
      </c>
      <c r="I1649" s="95">
        <v>0</v>
      </c>
      <c r="J1649" s="204">
        <v>1</v>
      </c>
      <c r="K1649" s="95">
        <v>0</v>
      </c>
      <c r="L1649" s="95" t="s">
        <v>489</v>
      </c>
      <c r="M1649" s="95" t="s">
        <v>489</v>
      </c>
      <c r="N1649" s="95" t="s">
        <v>9178</v>
      </c>
      <c r="O1649" s="95"/>
      <c r="P1649" s="95" t="s">
        <v>7984</v>
      </c>
      <c r="Q1649" s="95" t="str">
        <f t="shared" si="178"/>
        <v>R</v>
      </c>
      <c r="R1649" s="95" t="str">
        <f>IF(L1649="R",VLOOKUP(G1649,BARRAS!$C$5:$E$233,3,0),IF(L1649="L",VLOOKUP(G1649,BARRAS!$C$5:$E$233,3,0),""))</f>
        <v>S5</v>
      </c>
      <c r="S1649" s="95">
        <f t="shared" si="172"/>
        <v>0</v>
      </c>
      <c r="T1649" s="95"/>
      <c r="U1649" s="95" t="str">
        <f t="shared" si="173"/>
        <v/>
      </c>
      <c r="V1649" s="95">
        <v>0</v>
      </c>
      <c r="W1649" s="95"/>
      <c r="X1649" s="95"/>
      <c r="Y1649" s="95" t="str">
        <f t="shared" si="179"/>
        <v>Sí</v>
      </c>
      <c r="Z1649" s="95">
        <v>0</v>
      </c>
      <c r="AA1649" s="95" t="str">
        <f t="shared" si="175"/>
        <v>FRONTEL</v>
      </c>
    </row>
    <row r="1650" spans="1:27" x14ac:dyDescent="0.2">
      <c r="A1650" s="19">
        <f t="shared" si="171"/>
        <v>1</v>
      </c>
      <c r="B1650" s="95">
        <f t="shared" si="174"/>
        <v>1646</v>
      </c>
      <c r="C1650" s="194" t="s">
        <v>11890</v>
      </c>
      <c r="D1650" s="213" t="s">
        <v>1304</v>
      </c>
      <c r="E1650" s="194" t="s">
        <v>1400</v>
      </c>
      <c r="F1650" s="222">
        <v>1</v>
      </c>
      <c r="G1650" s="95" t="s">
        <v>727</v>
      </c>
      <c r="H1650" s="199">
        <f>VLOOKUP(G1650,BARRAS!$C$5:$E$553,2,0)</f>
        <v>2089994880132</v>
      </c>
      <c r="I1650" s="95">
        <v>0</v>
      </c>
      <c r="J1650" s="204">
        <v>0</v>
      </c>
      <c r="K1650" s="95">
        <v>1</v>
      </c>
      <c r="L1650" s="95" t="s">
        <v>492</v>
      </c>
      <c r="M1650" s="95" t="s">
        <v>492</v>
      </c>
      <c r="N1650" s="95" t="s">
        <v>12352</v>
      </c>
      <c r="O1650" s="95"/>
      <c r="P1650" s="95"/>
      <c r="Q1650" s="95"/>
      <c r="R1650" s="95" t="str">
        <f>IF(L1650="R",VLOOKUP(G1650,BARRAS!$C$5:$E$233,3,0),IF(L1650="L",VLOOKUP(G1650,BARRAS!$C$5:$E$233,3,0),""))</f>
        <v/>
      </c>
      <c r="S1650" s="95">
        <f t="shared" si="172"/>
        <v>0</v>
      </c>
      <c r="T1650" s="95"/>
      <c r="U1650" s="95" t="str">
        <f t="shared" si="173"/>
        <v/>
      </c>
      <c r="V1650" s="95"/>
      <c r="W1650" s="95"/>
      <c r="X1650" s="95"/>
      <c r="Y1650" s="95"/>
      <c r="Z1650" s="95"/>
      <c r="AA1650" s="95">
        <f t="shared" si="175"/>
        <v>0</v>
      </c>
    </row>
    <row r="1651" spans="1:27" x14ac:dyDescent="0.2">
      <c r="A1651" s="19">
        <f t="shared" si="171"/>
        <v>1</v>
      </c>
      <c r="B1651" s="95">
        <f t="shared" si="174"/>
        <v>1647</v>
      </c>
      <c r="C1651" s="95" t="s">
        <v>9412</v>
      </c>
      <c r="D1651" s="28" t="s">
        <v>545</v>
      </c>
      <c r="E1651" s="95" t="s">
        <v>9430</v>
      </c>
      <c r="F1651" s="182">
        <v>1</v>
      </c>
      <c r="G1651" s="95" t="s">
        <v>1708</v>
      </c>
      <c r="H1651" s="199">
        <f>VLOOKUP(G1651,BARRAS!$C$5:$E$553,2,0)</f>
        <v>2099994830132</v>
      </c>
      <c r="I1651" s="95">
        <v>0</v>
      </c>
      <c r="J1651" s="204">
        <v>0</v>
      </c>
      <c r="K1651" s="95">
        <v>0</v>
      </c>
      <c r="L1651" s="95" t="s">
        <v>8423</v>
      </c>
      <c r="M1651" s="95" t="s">
        <v>8423</v>
      </c>
      <c r="N1651" s="95" t="s">
        <v>545</v>
      </c>
      <c r="O1651" s="95" t="s">
        <v>7984</v>
      </c>
      <c r="P1651" s="95"/>
      <c r="Q1651" s="95"/>
      <c r="R1651" s="95" t="str">
        <f>IF(L1651="R",VLOOKUP(G1651,BARRAS!$C$5:$E$233,3,0),IF(L1651="L",VLOOKUP(G1651,BARRAS!$C$5:$E$233,3,0),""))</f>
        <v/>
      </c>
      <c r="S1651" s="95">
        <f t="shared" si="172"/>
        <v>0</v>
      </c>
      <c r="T1651" s="95"/>
      <c r="U1651" s="95" t="str">
        <f t="shared" si="173"/>
        <v/>
      </c>
      <c r="V1651" s="95"/>
      <c r="W1651" s="95"/>
      <c r="X1651" s="95"/>
      <c r="Y1651" s="95"/>
      <c r="Z1651" s="95">
        <v>0</v>
      </c>
      <c r="AA1651" s="95" t="str">
        <f t="shared" si="175"/>
        <v>FRONTEL</v>
      </c>
    </row>
    <row r="1652" spans="1:27" x14ac:dyDescent="0.2">
      <c r="A1652" s="19">
        <f t="shared" si="171"/>
        <v>1</v>
      </c>
      <c r="B1652" s="95">
        <f t="shared" si="174"/>
        <v>1648</v>
      </c>
      <c r="C1652" s="95" t="s">
        <v>8976</v>
      </c>
      <c r="D1652" s="28" t="s">
        <v>8365</v>
      </c>
      <c r="E1652" s="95" t="s">
        <v>8984</v>
      </c>
      <c r="F1652" s="182">
        <v>1</v>
      </c>
      <c r="G1652" s="95" t="s">
        <v>1708</v>
      </c>
      <c r="H1652" s="199">
        <f>VLOOKUP(G1652,BARRAS!$C$5:$E$553,2,0)</f>
        <v>2099994830132</v>
      </c>
      <c r="I1652" s="95">
        <v>0</v>
      </c>
      <c r="J1652" s="204">
        <v>0</v>
      </c>
      <c r="K1652" s="95">
        <v>0</v>
      </c>
      <c r="L1652" s="95" t="s">
        <v>8423</v>
      </c>
      <c r="M1652" s="95" t="s">
        <v>8423</v>
      </c>
      <c r="N1652" s="95" t="s">
        <v>8365</v>
      </c>
      <c r="O1652" s="95" t="s">
        <v>7984</v>
      </c>
      <c r="P1652" s="95"/>
      <c r="Q1652" s="95"/>
      <c r="R1652" s="95" t="str">
        <f>IF(L1652="R",VLOOKUP(G1652,BARRAS!$C$5:$E$233,3,0),IF(L1652="L",VLOOKUP(G1652,BARRAS!$C$5:$E$233,3,0),""))</f>
        <v/>
      </c>
      <c r="S1652" s="95">
        <f t="shared" si="172"/>
        <v>0</v>
      </c>
      <c r="T1652" s="95"/>
      <c r="U1652" s="95" t="str">
        <f t="shared" si="173"/>
        <v/>
      </c>
      <c r="V1652" s="95" t="s">
        <v>7984</v>
      </c>
      <c r="W1652" s="95"/>
      <c r="X1652" s="95"/>
      <c r="Y1652" s="95" t="str">
        <f>+IF(P1652="","No","Sí")</f>
        <v>No</v>
      </c>
      <c r="Z1652" s="95">
        <v>0</v>
      </c>
      <c r="AA1652" s="95" t="str">
        <f t="shared" si="175"/>
        <v>FRONTEL</v>
      </c>
    </row>
    <row r="1653" spans="1:27" x14ac:dyDescent="0.2">
      <c r="A1653" s="19">
        <f t="shared" si="171"/>
        <v>1</v>
      </c>
      <c r="B1653" s="95">
        <f t="shared" si="174"/>
        <v>1649</v>
      </c>
      <c r="C1653" s="95" t="s">
        <v>12732</v>
      </c>
      <c r="D1653" s="28" t="s">
        <v>8365</v>
      </c>
      <c r="E1653" s="95" t="s">
        <v>9654</v>
      </c>
      <c r="F1653" s="182">
        <v>1</v>
      </c>
      <c r="G1653" s="95" t="s">
        <v>1708</v>
      </c>
      <c r="H1653" s="199">
        <f>VLOOKUP(G1653,BARRAS!$C$5:$E$553,2,0)</f>
        <v>2099994830132</v>
      </c>
      <c r="I1653" s="95">
        <v>0</v>
      </c>
      <c r="J1653" s="204">
        <v>0</v>
      </c>
      <c r="K1653" s="95">
        <v>0</v>
      </c>
      <c r="L1653" s="95" t="s">
        <v>8423</v>
      </c>
      <c r="M1653" s="95" t="s">
        <v>8423</v>
      </c>
      <c r="N1653" s="95" t="s">
        <v>8365</v>
      </c>
      <c r="O1653" s="95" t="s">
        <v>7984</v>
      </c>
      <c r="P1653" s="95"/>
      <c r="Q1653" s="95"/>
      <c r="R1653" s="95" t="str">
        <f>IF(L1653="R",VLOOKUP(G1653,BARRAS!$C$5:$E$233,3,0),IF(L1653="L",VLOOKUP(G1653,BARRAS!$C$5:$E$233,3,0),""))</f>
        <v/>
      </c>
      <c r="S1653" s="95">
        <f t="shared" si="172"/>
        <v>0</v>
      </c>
      <c r="T1653" s="95"/>
      <c r="U1653" s="95" t="str">
        <f t="shared" si="173"/>
        <v/>
      </c>
      <c r="V1653" s="95"/>
      <c r="W1653" s="95"/>
      <c r="X1653" s="95"/>
      <c r="Y1653" s="95"/>
      <c r="Z1653" s="95">
        <v>0</v>
      </c>
      <c r="AA1653" s="95" t="str">
        <f t="shared" si="175"/>
        <v>FRONTEL</v>
      </c>
    </row>
    <row r="1654" spans="1:27" x14ac:dyDescent="0.2">
      <c r="A1654" s="19">
        <f t="shared" si="171"/>
        <v>1</v>
      </c>
      <c r="B1654" s="95">
        <f t="shared" si="174"/>
        <v>1650</v>
      </c>
      <c r="C1654" s="95" t="s">
        <v>12733</v>
      </c>
      <c r="D1654" s="28" t="s">
        <v>8365</v>
      </c>
      <c r="E1654" s="95" t="s">
        <v>9654</v>
      </c>
      <c r="F1654" s="182">
        <v>1</v>
      </c>
      <c r="G1654" s="95" t="s">
        <v>1708</v>
      </c>
      <c r="H1654" s="199">
        <f>VLOOKUP(G1654,BARRAS!$C$5:$E$553,2,0)</f>
        <v>2099994830132</v>
      </c>
      <c r="I1654" s="95">
        <v>0</v>
      </c>
      <c r="J1654" s="204">
        <v>0</v>
      </c>
      <c r="K1654" s="95">
        <v>0</v>
      </c>
      <c r="L1654" s="95" t="s">
        <v>8423</v>
      </c>
      <c r="M1654" s="95" t="s">
        <v>8423</v>
      </c>
      <c r="N1654" s="95" t="s">
        <v>8365</v>
      </c>
      <c r="O1654" s="95" t="s">
        <v>7984</v>
      </c>
      <c r="P1654" s="95"/>
      <c r="Q1654" s="95"/>
      <c r="R1654" s="95" t="str">
        <f>IF(L1654="R",VLOOKUP(G1654,BARRAS!$C$5:$E$233,3,0),IF(L1654="L",VLOOKUP(G1654,BARRAS!$C$5:$E$233,3,0),""))</f>
        <v/>
      </c>
      <c r="S1654" s="95">
        <f t="shared" si="172"/>
        <v>0</v>
      </c>
      <c r="T1654" s="95"/>
      <c r="U1654" s="95" t="str">
        <f t="shared" si="173"/>
        <v/>
      </c>
      <c r="V1654" s="95"/>
      <c r="W1654" s="95"/>
      <c r="X1654" s="95"/>
      <c r="Y1654" s="95"/>
      <c r="Z1654" s="95">
        <v>0</v>
      </c>
      <c r="AA1654" s="95" t="str">
        <f t="shared" si="175"/>
        <v>FRONTEL</v>
      </c>
    </row>
    <row r="1655" spans="1:27" x14ac:dyDescent="0.2">
      <c r="A1655" s="19">
        <f t="shared" si="171"/>
        <v>1</v>
      </c>
      <c r="B1655" s="95">
        <f t="shared" si="174"/>
        <v>1651</v>
      </c>
      <c r="C1655" s="95" t="s">
        <v>9317</v>
      </c>
      <c r="D1655" s="28" t="s">
        <v>8365</v>
      </c>
      <c r="E1655" s="95" t="s">
        <v>9318</v>
      </c>
      <c r="F1655" s="182">
        <v>1</v>
      </c>
      <c r="G1655" s="95" t="s">
        <v>1708</v>
      </c>
      <c r="H1655" s="199">
        <f>VLOOKUP(G1655,BARRAS!$C$5:$E$553,2,0)</f>
        <v>2099994830132</v>
      </c>
      <c r="I1655" s="95">
        <v>0</v>
      </c>
      <c r="J1655" s="204">
        <v>0</v>
      </c>
      <c r="K1655" s="95">
        <v>0</v>
      </c>
      <c r="L1655" s="95" t="s">
        <v>8423</v>
      </c>
      <c r="M1655" s="95" t="s">
        <v>8423</v>
      </c>
      <c r="N1655" s="95" t="s">
        <v>8365</v>
      </c>
      <c r="O1655" s="95" t="s">
        <v>7984</v>
      </c>
      <c r="P1655" s="95"/>
      <c r="Q1655" s="95"/>
      <c r="R1655" s="95" t="str">
        <f>IF(L1655="R",VLOOKUP(G1655,BARRAS!$C$5:$E$233,3,0),IF(L1655="L",VLOOKUP(G1655,BARRAS!$C$5:$E$233,3,0),""))</f>
        <v/>
      </c>
      <c r="S1655" s="95">
        <f t="shared" si="172"/>
        <v>0</v>
      </c>
      <c r="T1655" s="95"/>
      <c r="U1655" s="95" t="str">
        <f t="shared" si="173"/>
        <v/>
      </c>
      <c r="V1655" s="95"/>
      <c r="W1655" s="95"/>
      <c r="X1655" s="95"/>
      <c r="Y1655" s="95"/>
      <c r="Z1655" s="95">
        <v>0</v>
      </c>
      <c r="AA1655" s="95" t="str">
        <f t="shared" si="175"/>
        <v>FRONTEL</v>
      </c>
    </row>
    <row r="1656" spans="1:27" x14ac:dyDescent="0.2">
      <c r="A1656" s="19">
        <f t="shared" si="171"/>
        <v>1</v>
      </c>
      <c r="B1656" s="95">
        <f t="shared" si="174"/>
        <v>1652</v>
      </c>
      <c r="C1656" s="95" t="s">
        <v>8979</v>
      </c>
      <c r="D1656" s="28" t="s">
        <v>8365</v>
      </c>
      <c r="E1656" s="95" t="s">
        <v>8987</v>
      </c>
      <c r="F1656" s="182">
        <v>1</v>
      </c>
      <c r="G1656" s="95" t="s">
        <v>1708</v>
      </c>
      <c r="H1656" s="199">
        <f>VLOOKUP(G1656,BARRAS!$C$5:$E$553,2,0)</f>
        <v>2099994830132</v>
      </c>
      <c r="I1656" s="95">
        <v>0</v>
      </c>
      <c r="J1656" s="204">
        <v>0</v>
      </c>
      <c r="K1656" s="95">
        <v>0</v>
      </c>
      <c r="L1656" s="95" t="s">
        <v>8423</v>
      </c>
      <c r="M1656" s="95" t="s">
        <v>8423</v>
      </c>
      <c r="N1656" s="95" t="s">
        <v>8365</v>
      </c>
      <c r="O1656" s="95" t="s">
        <v>7984</v>
      </c>
      <c r="P1656" s="95"/>
      <c r="Q1656" s="95"/>
      <c r="R1656" s="95" t="str">
        <f>IF(L1656="R",VLOOKUP(G1656,BARRAS!$C$5:$E$233,3,0),IF(L1656="L",VLOOKUP(G1656,BARRAS!$C$5:$E$233,3,0),""))</f>
        <v/>
      </c>
      <c r="S1656" s="95">
        <f t="shared" si="172"/>
        <v>0</v>
      </c>
      <c r="T1656" s="95"/>
      <c r="U1656" s="95" t="str">
        <f t="shared" si="173"/>
        <v/>
      </c>
      <c r="V1656" s="95" t="s">
        <v>7984</v>
      </c>
      <c r="W1656" s="95"/>
      <c r="X1656" s="95"/>
      <c r="Y1656" s="95" t="str">
        <f>+IF(P1656="","No","Sí")</f>
        <v>No</v>
      </c>
      <c r="Z1656" s="95">
        <v>0</v>
      </c>
      <c r="AA1656" s="95" t="str">
        <f t="shared" si="175"/>
        <v>FRONTEL</v>
      </c>
    </row>
    <row r="1657" spans="1:27" x14ac:dyDescent="0.2">
      <c r="A1657" s="19">
        <f t="shared" si="171"/>
        <v>1</v>
      </c>
      <c r="B1657" s="95">
        <f t="shared" si="174"/>
        <v>1653</v>
      </c>
      <c r="C1657" s="95" t="s">
        <v>13566</v>
      </c>
      <c r="D1657" s="28" t="s">
        <v>8365</v>
      </c>
      <c r="E1657" s="28" t="s">
        <v>8444</v>
      </c>
      <c r="F1657" s="182">
        <v>1</v>
      </c>
      <c r="G1657" s="95" t="s">
        <v>1708</v>
      </c>
      <c r="H1657" s="199">
        <f>VLOOKUP(G1657,BARRAS!$C$5:$E$553,2,0)</f>
        <v>2099994830132</v>
      </c>
      <c r="I1657" s="95">
        <v>0</v>
      </c>
      <c r="J1657" s="204">
        <v>0</v>
      </c>
      <c r="K1657" s="95">
        <v>0</v>
      </c>
      <c r="L1657" s="95" t="s">
        <v>8423</v>
      </c>
      <c r="M1657" s="95" t="s">
        <v>8423</v>
      </c>
      <c r="N1657" s="28" t="s">
        <v>8365</v>
      </c>
      <c r="O1657" s="95" t="s">
        <v>7984</v>
      </c>
      <c r="P1657" s="95"/>
      <c r="Q1657" s="95"/>
      <c r="R1657" s="95"/>
      <c r="S1657" s="95">
        <f t="shared" si="172"/>
        <v>0</v>
      </c>
      <c r="T1657" s="95"/>
      <c r="U1657" s="95" t="str">
        <f t="shared" si="173"/>
        <v/>
      </c>
      <c r="V1657" s="95"/>
      <c r="W1657" s="95"/>
      <c r="X1657" s="95"/>
      <c r="Y1657" s="95"/>
      <c r="Z1657" s="95"/>
      <c r="AA1657" s="95" t="str">
        <f t="shared" si="175"/>
        <v>FRONTEL</v>
      </c>
    </row>
    <row r="1658" spans="1:27" x14ac:dyDescent="0.2">
      <c r="A1658" s="19">
        <f t="shared" si="171"/>
        <v>1</v>
      </c>
      <c r="B1658" s="95">
        <f t="shared" si="174"/>
        <v>1654</v>
      </c>
      <c r="C1658" s="95" t="s">
        <v>10577</v>
      </c>
      <c r="D1658" s="28" t="s">
        <v>2030</v>
      </c>
      <c r="E1658" s="95" t="s">
        <v>10578</v>
      </c>
      <c r="F1658" s="182">
        <v>1</v>
      </c>
      <c r="G1658" s="95" t="s">
        <v>1708</v>
      </c>
      <c r="H1658" s="199">
        <f>VLOOKUP(G1658,BARRAS!$C$5:$E$553,2,0)</f>
        <v>2099994830132</v>
      </c>
      <c r="I1658" s="95">
        <v>0</v>
      </c>
      <c r="J1658" s="204">
        <v>0</v>
      </c>
      <c r="K1658" s="95">
        <v>0</v>
      </c>
      <c r="L1658" s="95" t="s">
        <v>747</v>
      </c>
      <c r="M1658" s="95" t="s">
        <v>747</v>
      </c>
      <c r="N1658" s="95" t="s">
        <v>2030</v>
      </c>
      <c r="O1658" s="95" t="s">
        <v>7984</v>
      </c>
      <c r="P1658" s="95"/>
      <c r="Q1658" s="95" t="str">
        <f t="shared" ref="Q1658:Q1665" si="180">IF(L1658="R","R",IF(L1658="L","L",""))</f>
        <v/>
      </c>
      <c r="R1658" s="95" t="str">
        <f>IF(L1658="R",VLOOKUP(G1658,BARRAS!$C$5:$E$233,3,0),IF(L1658="L",VLOOKUP(G1658,BARRAS!$C$5:$E$233,3,0),""))</f>
        <v/>
      </c>
      <c r="S1658" s="95">
        <f t="shared" si="172"/>
        <v>1</v>
      </c>
      <c r="T1658" s="95" t="s">
        <v>10578</v>
      </c>
      <c r="U1658" s="95" t="str">
        <f t="shared" si="173"/>
        <v>PMGD</v>
      </c>
      <c r="V1658" s="95">
        <v>0</v>
      </c>
      <c r="W1658" s="95"/>
      <c r="X1658" s="95"/>
      <c r="Y1658" s="95" t="str">
        <f t="shared" ref="Y1658:Y1665" si="181">+IF(P1658="","No","Sí")</f>
        <v>No</v>
      </c>
      <c r="Z1658" s="95">
        <v>0</v>
      </c>
      <c r="AA1658" s="95" t="str">
        <f t="shared" si="175"/>
        <v>FRONTEL</v>
      </c>
    </row>
    <row r="1659" spans="1:27" x14ac:dyDescent="0.2">
      <c r="A1659" s="19">
        <f t="shared" si="171"/>
        <v>1</v>
      </c>
      <c r="B1659" s="95">
        <f t="shared" si="174"/>
        <v>1655</v>
      </c>
      <c r="C1659" s="95" t="s">
        <v>12977</v>
      </c>
      <c r="D1659" s="28" t="s">
        <v>8241</v>
      </c>
      <c r="E1659" s="95" t="s">
        <v>13365</v>
      </c>
      <c r="F1659" s="182">
        <v>1</v>
      </c>
      <c r="G1659" s="95" t="s">
        <v>1708</v>
      </c>
      <c r="H1659" s="199">
        <f>VLOOKUP(G1659,BARRAS!$C$5:$E$553,2,0)</f>
        <v>2099994830132</v>
      </c>
      <c r="I1659" s="95">
        <v>0</v>
      </c>
      <c r="J1659" s="204">
        <v>0</v>
      </c>
      <c r="K1659" s="95">
        <v>0</v>
      </c>
      <c r="L1659" s="95" t="s">
        <v>489</v>
      </c>
      <c r="M1659" s="95" t="s">
        <v>489</v>
      </c>
      <c r="N1659" s="95" t="s">
        <v>8241</v>
      </c>
      <c r="O1659" s="28" t="s">
        <v>7984</v>
      </c>
      <c r="P1659" s="95"/>
      <c r="Q1659" s="95" t="s">
        <v>489</v>
      </c>
      <c r="R1659" s="95"/>
      <c r="S1659" s="95">
        <f t="shared" si="172"/>
        <v>0</v>
      </c>
      <c r="T1659" s="95"/>
      <c r="U1659" s="95" t="str">
        <f t="shared" si="173"/>
        <v/>
      </c>
      <c r="V1659" s="95"/>
      <c r="W1659" s="95"/>
      <c r="X1659" s="95"/>
      <c r="Y1659" s="95"/>
      <c r="Z1659" s="95"/>
      <c r="AA1659" s="95" t="str">
        <f t="shared" si="175"/>
        <v>FRONTEL</v>
      </c>
    </row>
    <row r="1660" spans="1:27" x14ac:dyDescent="0.2">
      <c r="A1660" s="19">
        <f t="shared" si="171"/>
        <v>1</v>
      </c>
      <c r="B1660" s="95">
        <f t="shared" si="174"/>
        <v>1656</v>
      </c>
      <c r="C1660" s="95" t="s">
        <v>14245</v>
      </c>
      <c r="D1660" s="28" t="s">
        <v>8183</v>
      </c>
      <c r="E1660" s="28" t="s">
        <v>8182</v>
      </c>
      <c r="F1660" s="182">
        <v>1</v>
      </c>
      <c r="G1660" s="95" t="s">
        <v>1708</v>
      </c>
      <c r="H1660" s="199">
        <f>VLOOKUP(G1660,BARRAS!$C$5:$E$553,2,0)</f>
        <v>2099994830132</v>
      </c>
      <c r="I1660" s="95">
        <v>0</v>
      </c>
      <c r="J1660" s="204">
        <v>1</v>
      </c>
      <c r="K1660" s="95">
        <v>0</v>
      </c>
      <c r="L1660" s="95" t="s">
        <v>489</v>
      </c>
      <c r="M1660" s="95" t="s">
        <v>489</v>
      </c>
      <c r="N1660" s="95" t="s">
        <v>9178</v>
      </c>
      <c r="O1660" s="95"/>
      <c r="P1660" s="28" t="s">
        <v>8182</v>
      </c>
      <c r="Q1660" s="95"/>
      <c r="R1660" s="95"/>
      <c r="S1660" s="95">
        <f t="shared" si="172"/>
        <v>0</v>
      </c>
      <c r="T1660" s="95"/>
      <c r="U1660" s="95" t="str">
        <f t="shared" si="173"/>
        <v/>
      </c>
      <c r="V1660" s="95"/>
      <c r="W1660" s="95"/>
      <c r="X1660" s="95"/>
      <c r="Y1660" s="95"/>
      <c r="Z1660" s="95"/>
      <c r="AA1660" s="95" t="str">
        <f t="shared" si="175"/>
        <v>CODINER</v>
      </c>
    </row>
    <row r="1661" spans="1:27" x14ac:dyDescent="0.2">
      <c r="A1661" s="19">
        <f t="shared" si="171"/>
        <v>1</v>
      </c>
      <c r="B1661" s="95">
        <f t="shared" si="174"/>
        <v>1657</v>
      </c>
      <c r="C1661" s="95" t="s">
        <v>14246</v>
      </c>
      <c r="D1661" s="28" t="s">
        <v>8184</v>
      </c>
      <c r="E1661" s="28" t="s">
        <v>8182</v>
      </c>
      <c r="F1661" s="182">
        <v>1</v>
      </c>
      <c r="G1661" s="95" t="s">
        <v>1708</v>
      </c>
      <c r="H1661" s="199">
        <f>VLOOKUP(G1661,BARRAS!$C$5:$E$553,2,0)</f>
        <v>2099994830132</v>
      </c>
      <c r="I1661" s="95">
        <v>0</v>
      </c>
      <c r="J1661" s="204">
        <v>1</v>
      </c>
      <c r="K1661" s="95">
        <v>0</v>
      </c>
      <c r="L1661" s="95" t="s">
        <v>489</v>
      </c>
      <c r="M1661" s="95" t="s">
        <v>489</v>
      </c>
      <c r="N1661" s="95" t="s">
        <v>9178</v>
      </c>
      <c r="O1661" s="95"/>
      <c r="P1661" s="28" t="s">
        <v>8182</v>
      </c>
      <c r="Q1661" s="95"/>
      <c r="R1661" s="95"/>
      <c r="S1661" s="95">
        <f t="shared" si="172"/>
        <v>0</v>
      </c>
      <c r="T1661" s="95"/>
      <c r="U1661" s="95" t="str">
        <f t="shared" si="173"/>
        <v/>
      </c>
      <c r="V1661" s="95"/>
      <c r="W1661" s="95"/>
      <c r="X1661" s="95"/>
      <c r="Y1661" s="95"/>
      <c r="Z1661" s="95"/>
      <c r="AA1661" s="95" t="str">
        <f t="shared" si="175"/>
        <v>CODINER</v>
      </c>
    </row>
    <row r="1662" spans="1:27" x14ac:dyDescent="0.2">
      <c r="A1662" s="19">
        <f t="shared" si="171"/>
        <v>1</v>
      </c>
      <c r="B1662" s="95">
        <f t="shared" si="174"/>
        <v>1658</v>
      </c>
      <c r="C1662" s="95" t="s">
        <v>14247</v>
      </c>
      <c r="D1662" s="28" t="s">
        <v>8185</v>
      </c>
      <c r="E1662" s="28" t="s">
        <v>8182</v>
      </c>
      <c r="F1662" s="182">
        <v>1</v>
      </c>
      <c r="G1662" s="95" t="s">
        <v>1708</v>
      </c>
      <c r="H1662" s="199">
        <f>VLOOKUP(G1662,BARRAS!$C$5:$E$553,2,0)</f>
        <v>2099994830132</v>
      </c>
      <c r="I1662" s="95">
        <v>0</v>
      </c>
      <c r="J1662" s="204">
        <v>1</v>
      </c>
      <c r="K1662" s="95">
        <v>0</v>
      </c>
      <c r="L1662" s="95" t="s">
        <v>489</v>
      </c>
      <c r="M1662" s="95" t="s">
        <v>489</v>
      </c>
      <c r="N1662" s="95" t="s">
        <v>9178</v>
      </c>
      <c r="O1662" s="95"/>
      <c r="P1662" s="28" t="s">
        <v>8182</v>
      </c>
      <c r="Q1662" s="95"/>
      <c r="R1662" s="95"/>
      <c r="S1662" s="95">
        <f t="shared" si="172"/>
        <v>0</v>
      </c>
      <c r="T1662" s="95"/>
      <c r="U1662" s="95" t="str">
        <f t="shared" si="173"/>
        <v/>
      </c>
      <c r="V1662" s="95"/>
      <c r="W1662" s="95"/>
      <c r="X1662" s="95"/>
      <c r="Y1662" s="95"/>
      <c r="Z1662" s="95"/>
      <c r="AA1662" s="95" t="str">
        <f t="shared" si="175"/>
        <v>CODINER</v>
      </c>
    </row>
    <row r="1663" spans="1:27" x14ac:dyDescent="0.2">
      <c r="A1663" s="19">
        <f t="shared" si="171"/>
        <v>1</v>
      </c>
      <c r="B1663" s="95">
        <f t="shared" si="174"/>
        <v>1659</v>
      </c>
      <c r="C1663" s="95" t="s">
        <v>8054</v>
      </c>
      <c r="D1663" s="28" t="s">
        <v>7985</v>
      </c>
      <c r="E1663" s="95" t="s">
        <v>7984</v>
      </c>
      <c r="F1663" s="182">
        <v>1</v>
      </c>
      <c r="G1663" s="95" t="s">
        <v>1708</v>
      </c>
      <c r="H1663" s="199">
        <f>VLOOKUP(G1663,BARRAS!$C$5:$E$553,2,0)</f>
        <v>2099994830132</v>
      </c>
      <c r="I1663" s="95">
        <v>0</v>
      </c>
      <c r="J1663" s="204">
        <v>1</v>
      </c>
      <c r="K1663" s="95">
        <v>0</v>
      </c>
      <c r="L1663" s="95" t="s">
        <v>489</v>
      </c>
      <c r="M1663" s="95" t="s">
        <v>489</v>
      </c>
      <c r="N1663" s="95" t="s">
        <v>9178</v>
      </c>
      <c r="O1663" s="95"/>
      <c r="P1663" s="95" t="s">
        <v>7984</v>
      </c>
      <c r="Q1663" s="95" t="str">
        <f t="shared" si="180"/>
        <v>R</v>
      </c>
      <c r="R1663" s="95">
        <f>IF(L1663="R",VLOOKUP(G1663,BARRAS!$C$5:$E$233,3,0),IF(L1663="L",VLOOKUP(G1663,BARRAS!$C$5:$E$233,3,0),""))</f>
        <v>0</v>
      </c>
      <c r="S1663" s="95">
        <f t="shared" si="172"/>
        <v>0</v>
      </c>
      <c r="T1663" s="95"/>
      <c r="U1663" s="95" t="str">
        <f t="shared" si="173"/>
        <v/>
      </c>
      <c r="V1663" s="95">
        <v>0</v>
      </c>
      <c r="W1663" s="95"/>
      <c r="X1663" s="95"/>
      <c r="Y1663" s="95" t="str">
        <f t="shared" si="181"/>
        <v>Sí</v>
      </c>
      <c r="Z1663" s="95">
        <v>0</v>
      </c>
      <c r="AA1663" s="95" t="str">
        <f t="shared" si="175"/>
        <v>FRONTEL</v>
      </c>
    </row>
    <row r="1664" spans="1:27" x14ac:dyDescent="0.2">
      <c r="A1664" s="19">
        <f t="shared" si="171"/>
        <v>1</v>
      </c>
      <c r="B1664" s="95">
        <f t="shared" si="174"/>
        <v>1660</v>
      </c>
      <c r="C1664" s="95" t="s">
        <v>8055</v>
      </c>
      <c r="D1664" s="28" t="s">
        <v>7986</v>
      </c>
      <c r="E1664" s="95" t="s">
        <v>7984</v>
      </c>
      <c r="F1664" s="182">
        <v>1</v>
      </c>
      <c r="G1664" s="95" t="s">
        <v>1708</v>
      </c>
      <c r="H1664" s="199">
        <f>VLOOKUP(G1664,BARRAS!$C$5:$E$553,2,0)</f>
        <v>2099994830132</v>
      </c>
      <c r="I1664" s="95">
        <v>0</v>
      </c>
      <c r="J1664" s="204">
        <v>1</v>
      </c>
      <c r="K1664" s="95">
        <v>0</v>
      </c>
      <c r="L1664" s="95" t="s">
        <v>489</v>
      </c>
      <c r="M1664" s="95" t="s">
        <v>489</v>
      </c>
      <c r="N1664" s="95" t="s">
        <v>9178</v>
      </c>
      <c r="O1664" s="95"/>
      <c r="P1664" s="95" t="s">
        <v>7984</v>
      </c>
      <c r="Q1664" s="95" t="str">
        <f t="shared" si="180"/>
        <v>R</v>
      </c>
      <c r="R1664" s="95">
        <f>IF(L1664="R",VLOOKUP(G1664,BARRAS!$C$5:$E$233,3,0),IF(L1664="L",VLOOKUP(G1664,BARRAS!$C$5:$E$233,3,0),""))</f>
        <v>0</v>
      </c>
      <c r="S1664" s="95">
        <f t="shared" si="172"/>
        <v>0</v>
      </c>
      <c r="T1664" s="95"/>
      <c r="U1664" s="95" t="str">
        <f t="shared" si="173"/>
        <v/>
      </c>
      <c r="V1664" s="95">
        <v>0</v>
      </c>
      <c r="W1664" s="95"/>
      <c r="X1664" s="95"/>
      <c r="Y1664" s="95" t="str">
        <f t="shared" si="181"/>
        <v>Sí</v>
      </c>
      <c r="Z1664" s="95">
        <v>0</v>
      </c>
      <c r="AA1664" s="95" t="str">
        <f t="shared" si="175"/>
        <v>FRONTEL</v>
      </c>
    </row>
    <row r="1665" spans="1:27" x14ac:dyDescent="0.2">
      <c r="A1665" s="19">
        <f t="shared" si="171"/>
        <v>1</v>
      </c>
      <c r="B1665" s="95">
        <f t="shared" si="174"/>
        <v>1661</v>
      </c>
      <c r="C1665" s="95" t="s">
        <v>8056</v>
      </c>
      <c r="D1665" s="28" t="s">
        <v>7987</v>
      </c>
      <c r="E1665" s="95" t="s">
        <v>7984</v>
      </c>
      <c r="F1665" s="182">
        <v>1</v>
      </c>
      <c r="G1665" s="95" t="s">
        <v>1708</v>
      </c>
      <c r="H1665" s="199">
        <f>VLOOKUP(G1665,BARRAS!$C$5:$E$553,2,0)</f>
        <v>2099994830132</v>
      </c>
      <c r="I1665" s="95">
        <v>0</v>
      </c>
      <c r="J1665" s="204">
        <v>1</v>
      </c>
      <c r="K1665" s="95">
        <v>0</v>
      </c>
      <c r="L1665" s="95" t="s">
        <v>489</v>
      </c>
      <c r="M1665" s="95" t="s">
        <v>489</v>
      </c>
      <c r="N1665" s="95" t="s">
        <v>9178</v>
      </c>
      <c r="O1665" s="95"/>
      <c r="P1665" s="95" t="s">
        <v>7984</v>
      </c>
      <c r="Q1665" s="95" t="str">
        <f t="shared" si="180"/>
        <v>R</v>
      </c>
      <c r="R1665" s="95">
        <f>IF(L1665="R",VLOOKUP(G1665,BARRAS!$C$5:$E$233,3,0),IF(L1665="L",VLOOKUP(G1665,BARRAS!$C$5:$E$233,3,0),""))</f>
        <v>0</v>
      </c>
      <c r="S1665" s="95">
        <f t="shared" si="172"/>
        <v>0</v>
      </c>
      <c r="T1665" s="95"/>
      <c r="U1665" s="95" t="str">
        <f t="shared" si="173"/>
        <v/>
      </c>
      <c r="V1665" s="95">
        <v>0</v>
      </c>
      <c r="W1665" s="95"/>
      <c r="X1665" s="95"/>
      <c r="Y1665" s="95" t="str">
        <f t="shared" si="181"/>
        <v>Sí</v>
      </c>
      <c r="Z1665" s="95">
        <v>0</v>
      </c>
      <c r="AA1665" s="95" t="str">
        <f t="shared" si="175"/>
        <v>FRONTEL</v>
      </c>
    </row>
    <row r="1666" spans="1:27" x14ac:dyDescent="0.2">
      <c r="A1666" s="19">
        <f t="shared" si="171"/>
        <v>1</v>
      </c>
      <c r="B1666" s="95">
        <f t="shared" si="174"/>
        <v>1662</v>
      </c>
      <c r="C1666" s="194" t="s">
        <v>11896</v>
      </c>
      <c r="D1666" s="213" t="s">
        <v>1304</v>
      </c>
      <c r="E1666" s="194" t="s">
        <v>1666</v>
      </c>
      <c r="F1666" s="182">
        <v>1</v>
      </c>
      <c r="G1666" s="95" t="s">
        <v>1708</v>
      </c>
      <c r="H1666" s="199">
        <f>VLOOKUP(G1666,BARRAS!$C$5:$E$553,2,0)</f>
        <v>2099994830132</v>
      </c>
      <c r="I1666" s="95">
        <v>0</v>
      </c>
      <c r="J1666" s="204">
        <v>0</v>
      </c>
      <c r="K1666" s="95">
        <v>0</v>
      </c>
      <c r="L1666" s="95" t="s">
        <v>492</v>
      </c>
      <c r="M1666" s="95" t="s">
        <v>492</v>
      </c>
      <c r="N1666" s="95" t="s">
        <v>12352</v>
      </c>
      <c r="O1666" s="95"/>
      <c r="P1666" s="95"/>
      <c r="Q1666" s="95"/>
      <c r="R1666" s="95" t="str">
        <f>IF(L1666="R",VLOOKUP(G1666,BARRAS!$C$5:$E$233,3,0),IF(L1666="L",VLOOKUP(G1666,BARRAS!$C$5:$E$233,3,0),""))</f>
        <v/>
      </c>
      <c r="S1666" s="95">
        <f t="shared" si="172"/>
        <v>0</v>
      </c>
      <c r="T1666" s="95"/>
      <c r="U1666" s="95" t="str">
        <f t="shared" si="173"/>
        <v/>
      </c>
      <c r="V1666" s="95"/>
      <c r="W1666" s="95"/>
      <c r="X1666" s="95"/>
      <c r="Y1666" s="95"/>
      <c r="Z1666" s="95"/>
      <c r="AA1666" s="95">
        <f t="shared" si="175"/>
        <v>0</v>
      </c>
    </row>
    <row r="1667" spans="1:27" x14ac:dyDescent="0.2">
      <c r="A1667" s="19">
        <f t="shared" si="171"/>
        <v>1</v>
      </c>
      <c r="B1667" s="95">
        <f t="shared" si="174"/>
        <v>1663</v>
      </c>
      <c r="C1667" s="95" t="s">
        <v>7735</v>
      </c>
      <c r="D1667" s="28" t="s">
        <v>10013</v>
      </c>
      <c r="E1667" s="95" t="s">
        <v>3208</v>
      </c>
      <c r="F1667" s="182">
        <v>1</v>
      </c>
      <c r="G1667" s="95" t="s">
        <v>1660</v>
      </c>
      <c r="H1667" s="199">
        <f>VLOOKUP(G1667,BARRAS!$C$5:$E$553,2,0)</f>
        <v>2079994780132</v>
      </c>
      <c r="I1667" s="95">
        <v>0</v>
      </c>
      <c r="J1667" s="204">
        <v>1</v>
      </c>
      <c r="K1667" s="95">
        <v>0</v>
      </c>
      <c r="L1667" s="95" t="s">
        <v>489</v>
      </c>
      <c r="M1667" s="95" t="s">
        <v>489</v>
      </c>
      <c r="N1667" s="95" t="s">
        <v>9178</v>
      </c>
      <c r="O1667" s="95"/>
      <c r="P1667" s="95" t="s">
        <v>9972</v>
      </c>
      <c r="Q1667" s="95" t="s">
        <v>489</v>
      </c>
      <c r="R1667" s="95">
        <f>IF(L1667="R",VLOOKUP(G1667,BARRAS!$C$5:$E$233,3,0),IF(L1667="L",VLOOKUP(G1667,BARRAS!$C$5:$E$233,3,0),""))</f>
        <v>0</v>
      </c>
      <c r="S1667" s="95">
        <f t="shared" si="172"/>
        <v>0</v>
      </c>
      <c r="T1667" s="95"/>
      <c r="U1667" s="95" t="str">
        <f t="shared" si="173"/>
        <v/>
      </c>
      <c r="V1667" s="95"/>
      <c r="W1667" s="95"/>
      <c r="X1667" s="95">
        <v>0</v>
      </c>
      <c r="Y1667" s="95"/>
      <c r="Z1667" s="95"/>
      <c r="AA1667" s="95" t="str">
        <f t="shared" si="175"/>
        <v>CGE</v>
      </c>
    </row>
    <row r="1668" spans="1:27" x14ac:dyDescent="0.2">
      <c r="A1668" s="19">
        <f t="shared" si="171"/>
        <v>1</v>
      </c>
      <c r="B1668" s="95">
        <f t="shared" si="174"/>
        <v>1664</v>
      </c>
      <c r="C1668" s="95" t="s">
        <v>7736</v>
      </c>
      <c r="D1668" s="28" t="s">
        <v>10014</v>
      </c>
      <c r="E1668" s="95" t="s">
        <v>3208</v>
      </c>
      <c r="F1668" s="182">
        <v>1</v>
      </c>
      <c r="G1668" s="95" t="s">
        <v>1660</v>
      </c>
      <c r="H1668" s="199">
        <f>VLOOKUP(G1668,BARRAS!$C$5:$E$553,2,0)</f>
        <v>2079994780132</v>
      </c>
      <c r="I1668" s="95">
        <v>0</v>
      </c>
      <c r="J1668" s="204">
        <v>1</v>
      </c>
      <c r="K1668" s="95">
        <v>0</v>
      </c>
      <c r="L1668" s="95" t="s">
        <v>489</v>
      </c>
      <c r="M1668" s="95" t="s">
        <v>489</v>
      </c>
      <c r="N1668" s="95" t="s">
        <v>9178</v>
      </c>
      <c r="O1668" s="95"/>
      <c r="P1668" s="95" t="s">
        <v>9972</v>
      </c>
      <c r="Q1668" s="95" t="s">
        <v>489</v>
      </c>
      <c r="R1668" s="95">
        <f>IF(L1668="R",VLOOKUP(G1668,BARRAS!$C$5:$E$233,3,0),IF(L1668="L",VLOOKUP(G1668,BARRAS!$C$5:$E$233,3,0),""))</f>
        <v>0</v>
      </c>
      <c r="S1668" s="95">
        <f t="shared" si="172"/>
        <v>0</v>
      </c>
      <c r="T1668" s="95"/>
      <c r="U1668" s="95" t="str">
        <f t="shared" si="173"/>
        <v/>
      </c>
      <c r="V1668" s="95"/>
      <c r="W1668" s="95"/>
      <c r="X1668" s="95">
        <v>0</v>
      </c>
      <c r="Y1668" s="95"/>
      <c r="Z1668" s="95"/>
      <c r="AA1668" s="95" t="str">
        <f t="shared" si="175"/>
        <v>CGE</v>
      </c>
    </row>
    <row r="1669" spans="1:27" x14ac:dyDescent="0.2">
      <c r="A1669" s="19">
        <f t="shared" ref="A1669:A1732" si="182">+COUNTIF($C:$C,C1669)</f>
        <v>1</v>
      </c>
      <c r="B1669" s="95">
        <f t="shared" si="174"/>
        <v>1665</v>
      </c>
      <c r="C1669" s="95" t="s">
        <v>7737</v>
      </c>
      <c r="D1669" s="28" t="s">
        <v>10015</v>
      </c>
      <c r="E1669" s="95" t="s">
        <v>3208</v>
      </c>
      <c r="F1669" s="182">
        <v>1</v>
      </c>
      <c r="G1669" s="95" t="s">
        <v>1660</v>
      </c>
      <c r="H1669" s="199">
        <f>VLOOKUP(G1669,BARRAS!$C$5:$E$553,2,0)</f>
        <v>2079994780132</v>
      </c>
      <c r="I1669" s="95">
        <v>0</v>
      </c>
      <c r="J1669" s="204">
        <v>1</v>
      </c>
      <c r="K1669" s="95">
        <v>0</v>
      </c>
      <c r="L1669" s="95" t="s">
        <v>489</v>
      </c>
      <c r="M1669" s="95" t="s">
        <v>489</v>
      </c>
      <c r="N1669" s="95" t="s">
        <v>9178</v>
      </c>
      <c r="O1669" s="95"/>
      <c r="P1669" s="95" t="s">
        <v>9972</v>
      </c>
      <c r="Q1669" s="95" t="s">
        <v>489</v>
      </c>
      <c r="R1669" s="95">
        <f>IF(L1669="R",VLOOKUP(G1669,BARRAS!$C$5:$E$233,3,0),IF(L1669="L",VLOOKUP(G1669,BARRAS!$C$5:$E$233,3,0),""))</f>
        <v>0</v>
      </c>
      <c r="S1669" s="95">
        <f t="shared" si="172"/>
        <v>0</v>
      </c>
      <c r="T1669" s="95"/>
      <c r="U1669" s="95" t="str">
        <f t="shared" si="173"/>
        <v/>
      </c>
      <c r="V1669" s="95"/>
      <c r="W1669" s="95"/>
      <c r="X1669" s="95">
        <v>0</v>
      </c>
      <c r="Y1669" s="95"/>
      <c r="Z1669" s="95"/>
      <c r="AA1669" s="95" t="str">
        <f t="shared" si="175"/>
        <v>CGE</v>
      </c>
    </row>
    <row r="1670" spans="1:27" x14ac:dyDescent="0.2">
      <c r="A1670" s="19">
        <f t="shared" si="182"/>
        <v>1</v>
      </c>
      <c r="B1670" s="95">
        <f t="shared" si="174"/>
        <v>1666</v>
      </c>
      <c r="C1670" s="194" t="s">
        <v>11943</v>
      </c>
      <c r="D1670" s="213" t="s">
        <v>1304</v>
      </c>
      <c r="E1670" s="194" t="s">
        <v>1738</v>
      </c>
      <c r="F1670" s="182">
        <v>1</v>
      </c>
      <c r="G1670" s="95" t="s">
        <v>1660</v>
      </c>
      <c r="H1670" s="199">
        <f>VLOOKUP(G1670,BARRAS!$C$5:$E$553,2,0)</f>
        <v>2079994780132</v>
      </c>
      <c r="I1670" s="95">
        <v>0</v>
      </c>
      <c r="J1670" s="204">
        <v>0</v>
      </c>
      <c r="K1670" s="95">
        <v>0</v>
      </c>
      <c r="L1670" s="95" t="s">
        <v>492</v>
      </c>
      <c r="M1670" s="95" t="s">
        <v>492</v>
      </c>
      <c r="N1670" s="95" t="s">
        <v>12352</v>
      </c>
      <c r="O1670" s="95"/>
      <c r="P1670" s="95"/>
      <c r="Q1670" s="95"/>
      <c r="R1670" s="95" t="str">
        <f>IF(L1670="R",VLOOKUP(G1670,BARRAS!$C$5:$E$233,3,0),IF(L1670="L",VLOOKUP(G1670,BARRAS!$C$5:$E$233,3,0),""))</f>
        <v/>
      </c>
      <c r="S1670" s="95">
        <f t="shared" si="172"/>
        <v>0</v>
      </c>
      <c r="T1670" s="95"/>
      <c r="U1670" s="95" t="str">
        <f t="shared" si="173"/>
        <v/>
      </c>
      <c r="V1670" s="95"/>
      <c r="W1670" s="95"/>
      <c r="X1670" s="95"/>
      <c r="Y1670" s="95"/>
      <c r="Z1670" s="95"/>
      <c r="AA1670" s="95">
        <f t="shared" si="175"/>
        <v>0</v>
      </c>
    </row>
    <row r="1671" spans="1:27" x14ac:dyDescent="0.2">
      <c r="A1671" s="19">
        <f t="shared" si="182"/>
        <v>1</v>
      </c>
      <c r="B1671" s="95">
        <f t="shared" si="174"/>
        <v>1667</v>
      </c>
      <c r="C1671" s="95" t="s">
        <v>10190</v>
      </c>
      <c r="D1671" s="28" t="s">
        <v>14110</v>
      </c>
      <c r="E1671" s="95" t="s">
        <v>10196</v>
      </c>
      <c r="F1671" s="182">
        <v>1</v>
      </c>
      <c r="G1671" s="95" t="s">
        <v>1775</v>
      </c>
      <c r="H1671" s="199">
        <f>VLOOKUP(G1671,BARRAS!$C$5:$E$553,2,0)</f>
        <v>2079994730132</v>
      </c>
      <c r="I1671" s="95">
        <v>0</v>
      </c>
      <c r="J1671" s="204">
        <v>0</v>
      </c>
      <c r="K1671" s="95">
        <v>0</v>
      </c>
      <c r="L1671" s="95" t="s">
        <v>8423</v>
      </c>
      <c r="M1671" s="95" t="s">
        <v>8423</v>
      </c>
      <c r="N1671" s="95" t="s">
        <v>14110</v>
      </c>
      <c r="O1671" s="95" t="s">
        <v>10022</v>
      </c>
      <c r="P1671" s="95"/>
      <c r="Q1671" s="95"/>
      <c r="R1671" s="95" t="str">
        <f>IF(L1671="R",VLOOKUP(G1671,BARRAS!$C$5:$E$233,3,0),IF(L1671="L",VLOOKUP(G1671,BARRAS!$C$5:$E$233,3,0),""))</f>
        <v/>
      </c>
      <c r="S1671" s="95">
        <f t="shared" si="172"/>
        <v>0</v>
      </c>
      <c r="T1671" s="95"/>
      <c r="U1671" s="95" t="str">
        <f t="shared" si="173"/>
        <v/>
      </c>
      <c r="V1671" s="95"/>
      <c r="W1671" s="95"/>
      <c r="X1671" s="95"/>
      <c r="Y1671" s="95"/>
      <c r="Z1671" s="95"/>
      <c r="AA1671" s="95" t="str">
        <f t="shared" si="175"/>
        <v>LUZLINARES</v>
      </c>
    </row>
    <row r="1672" spans="1:27" x14ac:dyDescent="0.2">
      <c r="A1672" s="19">
        <f t="shared" si="182"/>
        <v>1</v>
      </c>
      <c r="B1672" s="95">
        <f t="shared" si="174"/>
        <v>1668</v>
      </c>
      <c r="C1672" s="95" t="s">
        <v>10252</v>
      </c>
      <c r="D1672" s="28" t="s">
        <v>543</v>
      </c>
      <c r="E1672" s="95" t="s">
        <v>10209</v>
      </c>
      <c r="F1672" s="182">
        <v>1</v>
      </c>
      <c r="G1672" s="95" t="s">
        <v>1775</v>
      </c>
      <c r="H1672" s="199">
        <f>VLOOKUP(G1672,BARRAS!$C$5:$E$553,2,0)</f>
        <v>2079994730132</v>
      </c>
      <c r="I1672" s="95">
        <v>0</v>
      </c>
      <c r="J1672" s="204">
        <v>0</v>
      </c>
      <c r="K1672" s="95">
        <v>0</v>
      </c>
      <c r="L1672" s="95" t="s">
        <v>8423</v>
      </c>
      <c r="M1672" s="95" t="s">
        <v>8423</v>
      </c>
      <c r="N1672" s="95" t="s">
        <v>543</v>
      </c>
      <c r="O1672" s="95" t="s">
        <v>10022</v>
      </c>
      <c r="P1672" s="95"/>
      <c r="Q1672" s="95"/>
      <c r="R1672" s="95" t="str">
        <f>IF(L1672="R",VLOOKUP(G1672,BARRAS!$C$5:$E$233,3,0),IF(L1672="L",VLOOKUP(G1672,BARRAS!$C$5:$E$233,3,0),""))</f>
        <v/>
      </c>
      <c r="S1672" s="95">
        <f t="shared" ref="S1672:S1735" si="183">IF(RIGHT(LEFT(E1672,6),4)="PMGD",1,IF(RIGHT(LEFT(E1672,6),4)="PMG_",1,0))</f>
        <v>0</v>
      </c>
      <c r="T1672" s="95"/>
      <c r="U1672" s="95" t="str">
        <f t="shared" ref="U1672:U1735" si="184">+IF(L1672="G",LEFT(RIGHT(E1672,LEN(E1672)-2),4),"")</f>
        <v/>
      </c>
      <c r="V1672" s="95"/>
      <c r="W1672" s="95"/>
      <c r="X1672" s="95"/>
      <c r="Y1672" s="95"/>
      <c r="Z1672" s="95"/>
      <c r="AA1672" s="95" t="str">
        <f t="shared" si="175"/>
        <v>LUZLINARES</v>
      </c>
    </row>
    <row r="1673" spans="1:27" x14ac:dyDescent="0.2">
      <c r="A1673" s="19">
        <f t="shared" si="182"/>
        <v>1</v>
      </c>
      <c r="B1673" s="95">
        <f t="shared" ref="B1673:B1736" si="185">B1672+1</f>
        <v>1669</v>
      </c>
      <c r="C1673" s="28" t="s">
        <v>12734</v>
      </c>
      <c r="D1673" s="28" t="s">
        <v>8365</v>
      </c>
      <c r="E1673" s="95" t="s">
        <v>13261</v>
      </c>
      <c r="F1673" s="182">
        <v>1</v>
      </c>
      <c r="G1673" s="95" t="s">
        <v>1775</v>
      </c>
      <c r="H1673" s="199">
        <f>VLOOKUP(G1673,BARRAS!$C$5:$E$553,2,0)</f>
        <v>2079994730132</v>
      </c>
      <c r="I1673" s="95">
        <v>0</v>
      </c>
      <c r="J1673" s="204">
        <v>0</v>
      </c>
      <c r="K1673" s="95">
        <v>0</v>
      </c>
      <c r="L1673" s="95" t="s">
        <v>8423</v>
      </c>
      <c r="M1673" s="95" t="s">
        <v>8423</v>
      </c>
      <c r="N1673" s="95" t="s">
        <v>8365</v>
      </c>
      <c r="O1673" s="95" t="s">
        <v>10022</v>
      </c>
      <c r="P1673" s="95"/>
      <c r="Q1673" s="95" t="s">
        <v>509</v>
      </c>
      <c r="R1673" s="95" t="str">
        <f>IF(L1673="R",VLOOKUP(G1673,BARRAS!$C$5:$E$233,3,0),IF(L1673="L",VLOOKUP(G1673,BARRAS!$C$5:$E$233,3,0),""))</f>
        <v/>
      </c>
      <c r="S1673" s="95">
        <f t="shared" si="183"/>
        <v>0</v>
      </c>
      <c r="T1673" s="95"/>
      <c r="U1673" s="95" t="str">
        <f t="shared" si="184"/>
        <v/>
      </c>
      <c r="V1673" s="95"/>
      <c r="W1673" s="95"/>
      <c r="X1673" s="95">
        <v>0</v>
      </c>
      <c r="Y1673" s="95"/>
      <c r="Z1673" s="95"/>
      <c r="AA1673" s="95" t="str">
        <f t="shared" si="175"/>
        <v>LUZLINARES</v>
      </c>
    </row>
    <row r="1674" spans="1:27" x14ac:dyDescent="0.2">
      <c r="A1674" s="19">
        <f t="shared" si="182"/>
        <v>1</v>
      </c>
      <c r="B1674" s="95">
        <f t="shared" si="185"/>
        <v>1670</v>
      </c>
      <c r="C1674" s="28" t="s">
        <v>12735</v>
      </c>
      <c r="D1674" s="28" t="s">
        <v>8365</v>
      </c>
      <c r="E1674" s="95" t="s">
        <v>13261</v>
      </c>
      <c r="F1674" s="182">
        <v>1</v>
      </c>
      <c r="G1674" s="95" t="s">
        <v>1775</v>
      </c>
      <c r="H1674" s="199">
        <f>VLOOKUP(G1674,BARRAS!$C$5:$E$553,2,0)</f>
        <v>2079994730132</v>
      </c>
      <c r="I1674" s="95">
        <v>0</v>
      </c>
      <c r="J1674" s="204">
        <v>0</v>
      </c>
      <c r="K1674" s="95">
        <v>0</v>
      </c>
      <c r="L1674" s="95" t="s">
        <v>8423</v>
      </c>
      <c r="M1674" s="95" t="s">
        <v>8423</v>
      </c>
      <c r="N1674" s="95" t="s">
        <v>8365</v>
      </c>
      <c r="O1674" s="95" t="s">
        <v>10022</v>
      </c>
      <c r="P1674" s="95"/>
      <c r="Q1674" s="95" t="s">
        <v>509</v>
      </c>
      <c r="R1674" s="95" t="str">
        <f>IF(L1674="R",VLOOKUP(G1674,BARRAS!$C$5:$E$233,3,0),IF(L1674="L",VLOOKUP(G1674,BARRAS!$C$5:$E$233,3,0),""))</f>
        <v/>
      </c>
      <c r="S1674" s="95">
        <f t="shared" si="183"/>
        <v>0</v>
      </c>
      <c r="T1674" s="95"/>
      <c r="U1674" s="95" t="str">
        <f t="shared" si="184"/>
        <v/>
      </c>
      <c r="V1674" s="95"/>
      <c r="W1674" s="95"/>
      <c r="X1674" s="95">
        <v>0</v>
      </c>
      <c r="Y1674" s="95"/>
      <c r="Z1674" s="95"/>
      <c r="AA1674" s="95" t="str">
        <f t="shared" si="175"/>
        <v>LUZLINARES</v>
      </c>
    </row>
    <row r="1675" spans="1:27" x14ac:dyDescent="0.2">
      <c r="A1675" s="19">
        <f t="shared" si="182"/>
        <v>1</v>
      </c>
      <c r="B1675" s="95">
        <f t="shared" si="185"/>
        <v>1671</v>
      </c>
      <c r="C1675" s="95" t="s">
        <v>8901</v>
      </c>
      <c r="D1675" s="28" t="s">
        <v>8365</v>
      </c>
      <c r="E1675" s="95" t="s">
        <v>10073</v>
      </c>
      <c r="F1675" s="182">
        <v>1</v>
      </c>
      <c r="G1675" s="95" t="s">
        <v>1775</v>
      </c>
      <c r="H1675" s="199">
        <f>VLOOKUP(G1675,BARRAS!$C$5:$E$553,2,0)</f>
        <v>2079994730132</v>
      </c>
      <c r="I1675" s="95">
        <v>0</v>
      </c>
      <c r="J1675" s="204">
        <v>0</v>
      </c>
      <c r="K1675" s="95">
        <v>0</v>
      </c>
      <c r="L1675" s="95" t="s">
        <v>8423</v>
      </c>
      <c r="M1675" s="95" t="s">
        <v>8423</v>
      </c>
      <c r="N1675" s="95" t="s">
        <v>8365</v>
      </c>
      <c r="O1675" s="95" t="s">
        <v>10022</v>
      </c>
      <c r="P1675" s="95"/>
      <c r="Q1675" s="95" t="s">
        <v>509</v>
      </c>
      <c r="R1675" s="95" t="str">
        <f>IF(L1675="R",VLOOKUP(G1675,BARRAS!$C$5:$E$233,3,0),IF(L1675="L",VLOOKUP(G1675,BARRAS!$C$5:$E$233,3,0),""))</f>
        <v/>
      </c>
      <c r="S1675" s="95">
        <f t="shared" si="183"/>
        <v>0</v>
      </c>
      <c r="T1675" s="95"/>
      <c r="U1675" s="95" t="str">
        <f t="shared" si="184"/>
        <v/>
      </c>
      <c r="V1675" s="95"/>
      <c r="W1675" s="95"/>
      <c r="X1675" s="95">
        <v>0</v>
      </c>
      <c r="Y1675" s="95"/>
      <c r="Z1675" s="95"/>
      <c r="AA1675" s="95" t="str">
        <f t="shared" ref="AA1675:AA1738" si="186">IF(OR(N1675="Dx",N1675="No_informado"),P1675,O1675)</f>
        <v>LUZLINARES</v>
      </c>
    </row>
    <row r="1676" spans="1:27" x14ac:dyDescent="0.2">
      <c r="A1676" s="19">
        <f t="shared" si="182"/>
        <v>1</v>
      </c>
      <c r="B1676" s="95">
        <f t="shared" si="185"/>
        <v>1672</v>
      </c>
      <c r="C1676" s="95" t="s">
        <v>8900</v>
      </c>
      <c r="D1676" s="28" t="s">
        <v>8365</v>
      </c>
      <c r="E1676" s="95" t="s">
        <v>10073</v>
      </c>
      <c r="F1676" s="183">
        <v>1</v>
      </c>
      <c r="G1676" s="95" t="s">
        <v>1775</v>
      </c>
      <c r="H1676" s="199">
        <f>VLOOKUP(G1676,BARRAS!$C$5:$E$553,2,0)</f>
        <v>2079994730132</v>
      </c>
      <c r="I1676" s="95">
        <v>0</v>
      </c>
      <c r="J1676" s="204">
        <v>0</v>
      </c>
      <c r="K1676" s="95">
        <v>0</v>
      </c>
      <c r="L1676" s="95" t="s">
        <v>8423</v>
      </c>
      <c r="M1676" s="95" t="s">
        <v>8423</v>
      </c>
      <c r="N1676" s="95" t="s">
        <v>8365</v>
      </c>
      <c r="O1676" s="95" t="s">
        <v>10022</v>
      </c>
      <c r="P1676" s="95"/>
      <c r="Q1676" s="95" t="s">
        <v>509</v>
      </c>
      <c r="R1676" s="95" t="str">
        <f>IF(L1676="R",VLOOKUP(G1676,BARRAS!$C$5:$E$233,3,0),IF(L1676="L",VLOOKUP(G1676,BARRAS!$C$5:$E$233,3,0),""))</f>
        <v/>
      </c>
      <c r="S1676" s="95">
        <f t="shared" si="183"/>
        <v>0</v>
      </c>
      <c r="T1676" s="95"/>
      <c r="U1676" s="95" t="str">
        <f t="shared" si="184"/>
        <v/>
      </c>
      <c r="V1676" s="95"/>
      <c r="W1676" s="95"/>
      <c r="X1676" s="95">
        <v>0</v>
      </c>
      <c r="Y1676" s="95"/>
      <c r="Z1676" s="95"/>
      <c r="AA1676" s="95" t="str">
        <f t="shared" si="186"/>
        <v>LUZLINARES</v>
      </c>
    </row>
    <row r="1677" spans="1:27" x14ac:dyDescent="0.2">
      <c r="A1677" s="19">
        <f t="shared" si="182"/>
        <v>1</v>
      </c>
      <c r="B1677" s="95">
        <f t="shared" si="185"/>
        <v>1673</v>
      </c>
      <c r="C1677" s="95" t="s">
        <v>10612</v>
      </c>
      <c r="D1677" s="28" t="s">
        <v>543</v>
      </c>
      <c r="E1677" s="95" t="s">
        <v>10611</v>
      </c>
      <c r="F1677" s="182">
        <v>1</v>
      </c>
      <c r="G1677" s="95" t="s">
        <v>1775</v>
      </c>
      <c r="H1677" s="199">
        <f>VLOOKUP(G1677,BARRAS!$C$5:$E$553,2,0)</f>
        <v>2079994730132</v>
      </c>
      <c r="I1677" s="95">
        <v>0</v>
      </c>
      <c r="J1677" s="204">
        <v>0</v>
      </c>
      <c r="K1677" s="95">
        <v>0</v>
      </c>
      <c r="L1677" s="95" t="s">
        <v>8423</v>
      </c>
      <c r="M1677" s="95" t="s">
        <v>8423</v>
      </c>
      <c r="N1677" s="95" t="s">
        <v>543</v>
      </c>
      <c r="O1677" s="95" t="s">
        <v>10022</v>
      </c>
      <c r="P1677" s="95"/>
      <c r="Q1677" s="95"/>
      <c r="R1677" s="95" t="str">
        <f>IF(L1677="R",VLOOKUP(G1677,BARRAS!$C$5:$E$233,3,0),IF(L1677="L",VLOOKUP(G1677,BARRAS!$C$5:$E$233,3,0),""))</f>
        <v/>
      </c>
      <c r="S1677" s="95">
        <f t="shared" si="183"/>
        <v>0</v>
      </c>
      <c r="T1677" s="95"/>
      <c r="U1677" s="95" t="str">
        <f t="shared" si="184"/>
        <v/>
      </c>
      <c r="V1677" s="95"/>
      <c r="W1677" s="95"/>
      <c r="X1677" s="95"/>
      <c r="Y1677" s="95"/>
      <c r="Z1677" s="95"/>
      <c r="AA1677" s="95" t="str">
        <f t="shared" si="186"/>
        <v>LUZLINARES</v>
      </c>
    </row>
    <row r="1678" spans="1:27" x14ac:dyDescent="0.2">
      <c r="A1678" s="19">
        <f t="shared" si="182"/>
        <v>1</v>
      </c>
      <c r="B1678" s="95">
        <f t="shared" si="185"/>
        <v>1674</v>
      </c>
      <c r="C1678" s="95" t="s">
        <v>10469</v>
      </c>
      <c r="D1678" s="28" t="s">
        <v>543</v>
      </c>
      <c r="E1678" s="95" t="s">
        <v>10470</v>
      </c>
      <c r="F1678" s="182">
        <v>1</v>
      </c>
      <c r="G1678" s="95" t="s">
        <v>1775</v>
      </c>
      <c r="H1678" s="199">
        <f>VLOOKUP(G1678,BARRAS!$C$5:$E$553,2,0)</f>
        <v>2079994730132</v>
      </c>
      <c r="I1678" s="95">
        <v>0</v>
      </c>
      <c r="J1678" s="204">
        <v>0</v>
      </c>
      <c r="K1678" s="95">
        <v>0</v>
      </c>
      <c r="L1678" s="95" t="s">
        <v>8423</v>
      </c>
      <c r="M1678" s="95" t="s">
        <v>8423</v>
      </c>
      <c r="N1678" s="95" t="s">
        <v>543</v>
      </c>
      <c r="O1678" s="95" t="s">
        <v>10022</v>
      </c>
      <c r="P1678" s="95"/>
      <c r="Q1678" s="95"/>
      <c r="R1678" s="95" t="str">
        <f>IF(L1678="R",VLOOKUP(G1678,BARRAS!$C$5:$E$233,3,0),IF(L1678="L",VLOOKUP(G1678,BARRAS!$C$5:$E$233,3,0),""))</f>
        <v/>
      </c>
      <c r="S1678" s="95">
        <f t="shared" si="183"/>
        <v>0</v>
      </c>
      <c r="T1678" s="95"/>
      <c r="U1678" s="95" t="str">
        <f t="shared" si="184"/>
        <v/>
      </c>
      <c r="V1678" s="95"/>
      <c r="W1678" s="95"/>
      <c r="X1678" s="95"/>
      <c r="Y1678" s="95"/>
      <c r="Z1678" s="95"/>
      <c r="AA1678" s="95" t="str">
        <f t="shared" si="186"/>
        <v>LUZLINARES</v>
      </c>
    </row>
    <row r="1679" spans="1:27" x14ac:dyDescent="0.2">
      <c r="A1679" s="19">
        <f t="shared" si="182"/>
        <v>1</v>
      </c>
      <c r="B1679" s="95">
        <f t="shared" si="185"/>
        <v>1675</v>
      </c>
      <c r="C1679" s="95" t="s">
        <v>12256</v>
      </c>
      <c r="D1679" s="28" t="s">
        <v>543</v>
      </c>
      <c r="E1679" s="95" t="s">
        <v>12257</v>
      </c>
      <c r="F1679" s="182">
        <v>1</v>
      </c>
      <c r="G1679" s="95" t="s">
        <v>1775</v>
      </c>
      <c r="H1679" s="199">
        <f>VLOOKUP(G1679,BARRAS!$C$5:$E$553,2,0)</f>
        <v>2079994730132</v>
      </c>
      <c r="I1679" s="95">
        <v>0</v>
      </c>
      <c r="J1679" s="204">
        <v>0</v>
      </c>
      <c r="K1679" s="95">
        <v>0</v>
      </c>
      <c r="L1679" s="95" t="s">
        <v>8423</v>
      </c>
      <c r="M1679" s="95" t="s">
        <v>8423</v>
      </c>
      <c r="N1679" s="95" t="s">
        <v>543</v>
      </c>
      <c r="O1679" s="95" t="s">
        <v>10022</v>
      </c>
      <c r="P1679" s="95"/>
      <c r="Q1679" s="95"/>
      <c r="R1679" s="95" t="str">
        <f>IF(L1679="R",VLOOKUP(G1679,BARRAS!$C$5:$E$233,3,0),IF(L1679="L",VLOOKUP(G1679,BARRAS!$C$5:$E$233,3,0),""))</f>
        <v/>
      </c>
      <c r="S1679" s="95">
        <f t="shared" si="183"/>
        <v>0</v>
      </c>
      <c r="T1679" s="95"/>
      <c r="U1679" s="95" t="str">
        <f t="shared" si="184"/>
        <v/>
      </c>
      <c r="V1679" s="95"/>
      <c r="W1679" s="95"/>
      <c r="X1679" s="95"/>
      <c r="Y1679" s="95"/>
      <c r="Z1679" s="95"/>
      <c r="AA1679" s="95" t="str">
        <f t="shared" si="186"/>
        <v>LUZLINARES</v>
      </c>
    </row>
    <row r="1680" spans="1:27" x14ac:dyDescent="0.2">
      <c r="A1680" s="19">
        <f t="shared" si="182"/>
        <v>1</v>
      </c>
      <c r="B1680" s="95">
        <f t="shared" si="185"/>
        <v>1676</v>
      </c>
      <c r="C1680" s="95" t="s">
        <v>12736</v>
      </c>
      <c r="D1680" s="28" t="s">
        <v>8365</v>
      </c>
      <c r="E1680" s="95" t="s">
        <v>10108</v>
      </c>
      <c r="F1680" s="182">
        <v>1</v>
      </c>
      <c r="G1680" s="95" t="s">
        <v>1775</v>
      </c>
      <c r="H1680" s="199">
        <f>VLOOKUP(G1680,BARRAS!$C$5:$E$553,2,0)</f>
        <v>2079994730132</v>
      </c>
      <c r="I1680" s="95">
        <v>0</v>
      </c>
      <c r="J1680" s="204">
        <v>0</v>
      </c>
      <c r="K1680" s="95">
        <v>0</v>
      </c>
      <c r="L1680" s="95" t="s">
        <v>8423</v>
      </c>
      <c r="M1680" s="95" t="s">
        <v>8423</v>
      </c>
      <c r="N1680" s="28" t="s">
        <v>8365</v>
      </c>
      <c r="O1680" s="95" t="s">
        <v>10022</v>
      </c>
      <c r="P1680" s="95"/>
      <c r="Q1680" s="95" t="s">
        <v>509</v>
      </c>
      <c r="R1680" s="95" t="str">
        <f>IF(L1680="R",VLOOKUP(G1680,BARRAS!$C$5:$E$233,3,0),IF(L1680="L",VLOOKUP(G1680,BARRAS!$C$5:$E$233,3,0),""))</f>
        <v/>
      </c>
      <c r="S1680" s="95">
        <f t="shared" si="183"/>
        <v>0</v>
      </c>
      <c r="T1680" s="95"/>
      <c r="U1680" s="95" t="str">
        <f t="shared" si="184"/>
        <v/>
      </c>
      <c r="V1680" s="95"/>
      <c r="W1680" s="95"/>
      <c r="X1680" s="95">
        <v>0</v>
      </c>
      <c r="Y1680" s="95"/>
      <c r="Z1680" s="95"/>
      <c r="AA1680" s="95" t="str">
        <f t="shared" si="186"/>
        <v>LUZLINARES</v>
      </c>
    </row>
    <row r="1681" spans="1:27" x14ac:dyDescent="0.2">
      <c r="A1681" s="19">
        <f t="shared" si="182"/>
        <v>1</v>
      </c>
      <c r="B1681" s="95">
        <f t="shared" si="185"/>
        <v>1677</v>
      </c>
      <c r="C1681" s="220" t="s">
        <v>12737</v>
      </c>
      <c r="D1681" s="28" t="s">
        <v>8365</v>
      </c>
      <c r="E1681" s="95" t="s">
        <v>10108</v>
      </c>
      <c r="F1681" s="182">
        <v>1</v>
      </c>
      <c r="G1681" s="95" t="s">
        <v>1775</v>
      </c>
      <c r="H1681" s="199">
        <f>VLOOKUP(G1681,BARRAS!$C$5:$E$553,2,0)</f>
        <v>2079994730132</v>
      </c>
      <c r="I1681" s="95">
        <v>0</v>
      </c>
      <c r="J1681" s="204">
        <v>0</v>
      </c>
      <c r="K1681" s="95">
        <v>0</v>
      </c>
      <c r="L1681" s="95" t="s">
        <v>8423</v>
      </c>
      <c r="M1681" s="95" t="s">
        <v>8423</v>
      </c>
      <c r="N1681" s="28" t="s">
        <v>8365</v>
      </c>
      <c r="O1681" s="95" t="s">
        <v>10022</v>
      </c>
      <c r="P1681" s="95"/>
      <c r="Q1681" s="95" t="s">
        <v>509</v>
      </c>
      <c r="R1681" s="95" t="str">
        <f>IF(L1681="R",VLOOKUP(G1681,BARRAS!$C$5:$E$233,3,0),IF(L1681="L",VLOOKUP(G1681,BARRAS!$C$5:$E$233,3,0),""))</f>
        <v/>
      </c>
      <c r="S1681" s="95">
        <f t="shared" si="183"/>
        <v>0</v>
      </c>
      <c r="T1681" s="95"/>
      <c r="U1681" s="95" t="str">
        <f t="shared" si="184"/>
        <v/>
      </c>
      <c r="V1681" s="95"/>
      <c r="W1681" s="95"/>
      <c r="X1681" s="95"/>
      <c r="Y1681" s="95"/>
      <c r="Z1681" s="95"/>
      <c r="AA1681" s="95" t="str">
        <f t="shared" si="186"/>
        <v>LUZLINARES</v>
      </c>
    </row>
    <row r="1682" spans="1:27" x14ac:dyDescent="0.2">
      <c r="A1682" s="19">
        <f t="shared" si="182"/>
        <v>1</v>
      </c>
      <c r="B1682" s="95">
        <f t="shared" si="185"/>
        <v>1678</v>
      </c>
      <c r="C1682" s="95" t="s">
        <v>13262</v>
      </c>
      <c r="D1682" s="28" t="s">
        <v>8365</v>
      </c>
      <c r="E1682" s="95" t="s">
        <v>13277</v>
      </c>
      <c r="F1682" s="182">
        <v>1</v>
      </c>
      <c r="G1682" s="95" t="s">
        <v>1775</v>
      </c>
      <c r="H1682" s="199">
        <f>VLOOKUP(G1682,BARRAS!$C$5:$E$553,2,0)</f>
        <v>2079994730132</v>
      </c>
      <c r="I1682" s="95">
        <v>0</v>
      </c>
      <c r="J1682" s="204">
        <v>0</v>
      </c>
      <c r="K1682" s="95">
        <v>0</v>
      </c>
      <c r="L1682" s="95" t="s">
        <v>8423</v>
      </c>
      <c r="M1682" s="95" t="s">
        <v>8423</v>
      </c>
      <c r="N1682" s="28" t="s">
        <v>8365</v>
      </c>
      <c r="O1682" s="95" t="s">
        <v>10022</v>
      </c>
      <c r="P1682" s="95"/>
      <c r="Q1682" s="95"/>
      <c r="R1682" s="95"/>
      <c r="S1682" s="95">
        <f t="shared" si="183"/>
        <v>0</v>
      </c>
      <c r="T1682" s="95"/>
      <c r="U1682" s="95" t="str">
        <f t="shared" si="184"/>
        <v/>
      </c>
      <c r="V1682" s="95"/>
      <c r="W1682" s="95"/>
      <c r="X1682" s="95"/>
      <c r="Y1682" s="95"/>
      <c r="Z1682" s="95"/>
      <c r="AA1682" s="95" t="str">
        <f t="shared" si="186"/>
        <v>LUZLINARES</v>
      </c>
    </row>
    <row r="1683" spans="1:27" x14ac:dyDescent="0.2">
      <c r="A1683" s="19">
        <f t="shared" si="182"/>
        <v>1</v>
      </c>
      <c r="B1683" s="95">
        <f t="shared" si="185"/>
        <v>1679</v>
      </c>
      <c r="C1683" s="95" t="s">
        <v>13472</v>
      </c>
      <c r="D1683" s="28" t="s">
        <v>9079</v>
      </c>
      <c r="E1683" s="95" t="s">
        <v>13473</v>
      </c>
      <c r="F1683" s="182">
        <v>1</v>
      </c>
      <c r="G1683" s="95" t="s">
        <v>1775</v>
      </c>
      <c r="H1683" s="199">
        <f>VLOOKUP(G1683,BARRAS!$C$5:$E$553,2,0)</f>
        <v>2079994730132</v>
      </c>
      <c r="I1683" s="95">
        <v>0</v>
      </c>
      <c r="J1683" s="204">
        <v>0</v>
      </c>
      <c r="K1683" s="95">
        <v>0</v>
      </c>
      <c r="L1683" s="95" t="s">
        <v>8423</v>
      </c>
      <c r="M1683" s="95" t="s">
        <v>8423</v>
      </c>
      <c r="N1683" s="28" t="s">
        <v>9079</v>
      </c>
      <c r="O1683" s="95" t="s">
        <v>10022</v>
      </c>
      <c r="P1683" s="95"/>
      <c r="Q1683" s="95"/>
      <c r="R1683" s="95"/>
      <c r="S1683" s="95">
        <f t="shared" si="183"/>
        <v>0</v>
      </c>
      <c r="T1683" s="95"/>
      <c r="U1683" s="95" t="str">
        <f t="shared" si="184"/>
        <v/>
      </c>
      <c r="V1683" s="95"/>
      <c r="W1683" s="95"/>
      <c r="X1683" s="95"/>
      <c r="Y1683" s="95"/>
      <c r="Z1683" s="95"/>
      <c r="AA1683" s="95" t="str">
        <f t="shared" si="186"/>
        <v>LUZLINARES</v>
      </c>
    </row>
    <row r="1684" spans="1:27" x14ac:dyDescent="0.2">
      <c r="A1684" s="134">
        <f t="shared" si="182"/>
        <v>1</v>
      </c>
      <c r="B1684" s="95">
        <f t="shared" si="185"/>
        <v>1680</v>
      </c>
      <c r="C1684" t="s">
        <v>14628</v>
      </c>
      <c r="D1684" s="28" t="s">
        <v>13427</v>
      </c>
      <c r="E1684" s="20" t="s">
        <v>14629</v>
      </c>
      <c r="F1684" s="182">
        <v>1</v>
      </c>
      <c r="G1684" s="95" t="s">
        <v>1775</v>
      </c>
      <c r="H1684" s="199">
        <f>VLOOKUP(G1684,BARRAS!$C$5:$E$553,2,0)</f>
        <v>2079994730132</v>
      </c>
      <c r="I1684" s="95">
        <v>0</v>
      </c>
      <c r="J1684" s="204">
        <v>0</v>
      </c>
      <c r="K1684" s="95">
        <v>0</v>
      </c>
      <c r="L1684" s="95" t="s">
        <v>8423</v>
      </c>
      <c r="M1684" s="95" t="s">
        <v>8423</v>
      </c>
      <c r="N1684" s="28" t="s">
        <v>13427</v>
      </c>
      <c r="O1684" s="95" t="s">
        <v>10022</v>
      </c>
      <c r="P1684" s="95"/>
      <c r="Q1684" s="95"/>
      <c r="R1684" s="95"/>
      <c r="S1684" s="95">
        <f t="shared" si="183"/>
        <v>0</v>
      </c>
      <c r="T1684" s="95"/>
      <c r="U1684" s="95" t="str">
        <f t="shared" si="184"/>
        <v/>
      </c>
      <c r="V1684" s="95"/>
      <c r="W1684" s="95"/>
      <c r="X1684" s="95"/>
      <c r="Y1684" s="95"/>
      <c r="Z1684" s="95"/>
      <c r="AA1684" s="95" t="str">
        <f t="shared" si="186"/>
        <v>LUZLINARES</v>
      </c>
    </row>
    <row r="1685" spans="1:27" x14ac:dyDescent="0.2">
      <c r="A1685" s="19">
        <f t="shared" si="182"/>
        <v>1</v>
      </c>
      <c r="B1685" s="95">
        <f t="shared" si="185"/>
        <v>1681</v>
      </c>
      <c r="C1685" s="95" t="s">
        <v>12245</v>
      </c>
      <c r="D1685" s="28" t="s">
        <v>12246</v>
      </c>
      <c r="E1685" s="95" t="s">
        <v>12247</v>
      </c>
      <c r="F1685" s="182">
        <v>1</v>
      </c>
      <c r="G1685" s="95" t="s">
        <v>1775</v>
      </c>
      <c r="H1685" s="199">
        <f>VLOOKUP(G1685,BARRAS!$C$5:$E$553,2,0)</f>
        <v>2079994730132</v>
      </c>
      <c r="I1685" s="95">
        <v>0</v>
      </c>
      <c r="J1685" s="204">
        <v>0</v>
      </c>
      <c r="K1685" s="95">
        <v>0</v>
      </c>
      <c r="L1685" s="95" t="s">
        <v>747</v>
      </c>
      <c r="M1685" s="95" t="s">
        <v>747</v>
      </c>
      <c r="N1685" s="95" t="s">
        <v>12246</v>
      </c>
      <c r="O1685" s="95" t="s">
        <v>10022</v>
      </c>
      <c r="P1685" s="95"/>
      <c r="Q1685" s="95"/>
      <c r="R1685" s="95" t="str">
        <f>IF(L1685="R",VLOOKUP(G1685,BARRAS!$C$5:$E$233,3,0),IF(L1685="L",VLOOKUP(G1685,BARRAS!$C$5:$E$233,3,0),""))</f>
        <v/>
      </c>
      <c r="S1685" s="95">
        <f t="shared" si="183"/>
        <v>1</v>
      </c>
      <c r="T1685" s="95"/>
      <c r="U1685" s="95" t="str">
        <f t="shared" si="184"/>
        <v>PMGD</v>
      </c>
      <c r="V1685" s="95"/>
      <c r="W1685" s="95">
        <v>0</v>
      </c>
      <c r="X1685" s="95"/>
      <c r="Y1685" s="95"/>
      <c r="Z1685" s="95"/>
      <c r="AA1685" s="95" t="str">
        <f t="shared" si="186"/>
        <v>LUZLINARES</v>
      </c>
    </row>
    <row r="1686" spans="1:27" x14ac:dyDescent="0.2">
      <c r="A1686" s="19">
        <f t="shared" si="182"/>
        <v>1</v>
      </c>
      <c r="B1686" s="95">
        <f t="shared" si="185"/>
        <v>1682</v>
      </c>
      <c r="C1686" s="95" t="s">
        <v>12243</v>
      </c>
      <c r="D1686" s="28" t="s">
        <v>12246</v>
      </c>
      <c r="E1686" s="95" t="s">
        <v>12248</v>
      </c>
      <c r="F1686" s="182">
        <v>1</v>
      </c>
      <c r="G1686" s="95" t="s">
        <v>1775</v>
      </c>
      <c r="H1686" s="199">
        <f>VLOOKUP(G1686,BARRAS!$C$5:$E$553,2,0)</f>
        <v>2079994730132</v>
      </c>
      <c r="I1686" s="95">
        <v>0</v>
      </c>
      <c r="J1686" s="204">
        <v>0</v>
      </c>
      <c r="K1686" s="95">
        <v>0</v>
      </c>
      <c r="L1686" s="95" t="s">
        <v>747</v>
      </c>
      <c r="M1686" s="95" t="s">
        <v>747</v>
      </c>
      <c r="N1686" s="95" t="s">
        <v>12246</v>
      </c>
      <c r="O1686" s="95" t="s">
        <v>10022</v>
      </c>
      <c r="P1686" s="95"/>
      <c r="Q1686" s="95"/>
      <c r="R1686" s="95" t="str">
        <f>IF(L1686="R",VLOOKUP(G1686,BARRAS!$C$5:$E$233,3,0),IF(L1686="L",VLOOKUP(G1686,BARRAS!$C$5:$E$233,3,0),""))</f>
        <v/>
      </c>
      <c r="S1686" s="95">
        <f t="shared" si="183"/>
        <v>1</v>
      </c>
      <c r="T1686" s="95" t="s">
        <v>12248</v>
      </c>
      <c r="U1686" s="95" t="str">
        <f t="shared" si="184"/>
        <v>PMGD</v>
      </c>
      <c r="V1686" s="95"/>
      <c r="W1686" s="95"/>
      <c r="X1686" s="95"/>
      <c r="Y1686" s="95"/>
      <c r="Z1686" s="95"/>
      <c r="AA1686" s="95" t="str">
        <f t="shared" si="186"/>
        <v>LUZLINARES</v>
      </c>
    </row>
    <row r="1687" spans="1:27" x14ac:dyDescent="0.2">
      <c r="A1687" s="19">
        <f t="shared" si="182"/>
        <v>1</v>
      </c>
      <c r="B1687" s="95">
        <f t="shared" si="185"/>
        <v>1683</v>
      </c>
      <c r="C1687" s="95" t="s">
        <v>13860</v>
      </c>
      <c r="D1687" s="28" t="s">
        <v>14384</v>
      </c>
      <c r="E1687" s="95" t="s">
        <v>13862</v>
      </c>
      <c r="F1687" s="182">
        <v>1</v>
      </c>
      <c r="G1687" s="95" t="s">
        <v>1775</v>
      </c>
      <c r="H1687" s="199">
        <f>VLOOKUP(G1687,BARRAS!$C$5:$E$553,2,0)</f>
        <v>2079994730132</v>
      </c>
      <c r="I1687" s="95">
        <v>0</v>
      </c>
      <c r="J1687" s="204">
        <v>0</v>
      </c>
      <c r="K1687" s="95">
        <v>0</v>
      </c>
      <c r="L1687" s="95" t="s">
        <v>747</v>
      </c>
      <c r="M1687" s="95" t="s">
        <v>747</v>
      </c>
      <c r="N1687" s="95" t="s">
        <v>14384</v>
      </c>
      <c r="O1687" s="95" t="s">
        <v>10022</v>
      </c>
      <c r="P1687" s="95"/>
      <c r="Q1687" s="95"/>
      <c r="R1687" s="95"/>
      <c r="S1687" s="95">
        <f t="shared" si="183"/>
        <v>1</v>
      </c>
      <c r="T1687" s="95"/>
      <c r="U1687" s="95" t="str">
        <f t="shared" si="184"/>
        <v>PMGD</v>
      </c>
      <c r="V1687" s="95"/>
      <c r="W1687" s="95"/>
      <c r="X1687" s="95"/>
      <c r="Y1687" s="95"/>
      <c r="Z1687" s="95"/>
      <c r="AA1687" s="95" t="str">
        <f t="shared" si="186"/>
        <v>LUZLINARES</v>
      </c>
    </row>
    <row r="1688" spans="1:27" x14ac:dyDescent="0.2">
      <c r="A1688" s="19">
        <f t="shared" si="182"/>
        <v>1</v>
      </c>
      <c r="B1688" s="95">
        <f t="shared" si="185"/>
        <v>1684</v>
      </c>
      <c r="C1688" s="95" t="s">
        <v>13861</v>
      </c>
      <c r="D1688" s="28" t="s">
        <v>14384</v>
      </c>
      <c r="E1688" s="95" t="s">
        <v>13863</v>
      </c>
      <c r="F1688" s="182">
        <v>1</v>
      </c>
      <c r="G1688" s="95" t="s">
        <v>1775</v>
      </c>
      <c r="H1688" s="199">
        <f>VLOOKUP(G1688,BARRAS!$C$5:$E$553,2,0)</f>
        <v>2079994730132</v>
      </c>
      <c r="I1688" s="95">
        <v>0</v>
      </c>
      <c r="J1688" s="204">
        <v>0</v>
      </c>
      <c r="K1688" s="95">
        <v>0</v>
      </c>
      <c r="L1688" s="95" t="s">
        <v>747</v>
      </c>
      <c r="M1688" s="95" t="s">
        <v>747</v>
      </c>
      <c r="N1688" s="95" t="s">
        <v>14384</v>
      </c>
      <c r="O1688" s="95" t="s">
        <v>10022</v>
      </c>
      <c r="P1688" s="95"/>
      <c r="Q1688" s="95"/>
      <c r="R1688" s="95"/>
      <c r="S1688" s="95">
        <f t="shared" si="183"/>
        <v>1</v>
      </c>
      <c r="T1688" s="95" t="s">
        <v>13863</v>
      </c>
      <c r="U1688" s="95" t="str">
        <f t="shared" si="184"/>
        <v>PMGD</v>
      </c>
      <c r="V1688" s="95"/>
      <c r="W1688" s="95"/>
      <c r="X1688" s="95"/>
      <c r="Y1688" s="95"/>
      <c r="Z1688" s="95"/>
      <c r="AA1688" s="95" t="str">
        <f t="shared" si="186"/>
        <v>LUZLINARES</v>
      </c>
    </row>
    <row r="1689" spans="1:27" x14ac:dyDescent="0.2">
      <c r="A1689" s="19">
        <f t="shared" si="182"/>
        <v>1</v>
      </c>
      <c r="B1689" s="95">
        <f t="shared" si="185"/>
        <v>1685</v>
      </c>
      <c r="C1689" s="95" t="s">
        <v>1681</v>
      </c>
      <c r="D1689" s="28" t="s">
        <v>13876</v>
      </c>
      <c r="E1689" s="95" t="s">
        <v>10031</v>
      </c>
      <c r="F1689" s="182">
        <v>1</v>
      </c>
      <c r="G1689" s="95" t="s">
        <v>1775</v>
      </c>
      <c r="H1689" s="199">
        <f>VLOOKUP(G1689,BARRAS!$C$5:$E$553,2,0)</f>
        <v>2079994730132</v>
      </c>
      <c r="I1689" s="95">
        <v>0</v>
      </c>
      <c r="J1689" s="204">
        <v>0</v>
      </c>
      <c r="K1689" s="95">
        <v>0</v>
      </c>
      <c r="L1689" s="95" t="s">
        <v>747</v>
      </c>
      <c r="M1689" s="95" t="s">
        <v>747</v>
      </c>
      <c r="N1689" s="95" t="s">
        <v>13876</v>
      </c>
      <c r="O1689" s="95" t="s">
        <v>10022</v>
      </c>
      <c r="P1689" s="95"/>
      <c r="Q1689" s="95" t="s">
        <v>509</v>
      </c>
      <c r="R1689" s="95" t="str">
        <f>IF(L1689="R",VLOOKUP(G1689,BARRAS!$C$5:$E$233,3,0),IF(L1689="L",VLOOKUP(G1689,BARRAS!$C$5:$E$233,3,0),""))</f>
        <v/>
      </c>
      <c r="S1689" s="95">
        <f t="shared" si="183"/>
        <v>0</v>
      </c>
      <c r="T1689" s="95"/>
      <c r="U1689" s="95" t="str">
        <f t="shared" si="184"/>
        <v>CTRL</v>
      </c>
      <c r="V1689" s="95"/>
      <c r="W1689" s="95"/>
      <c r="X1689" s="95">
        <v>0</v>
      </c>
      <c r="Y1689" s="95"/>
      <c r="Z1689" s="95"/>
      <c r="AA1689" s="95" t="str">
        <f t="shared" si="186"/>
        <v>LUZLINARES</v>
      </c>
    </row>
    <row r="1690" spans="1:27" x14ac:dyDescent="0.2">
      <c r="A1690" s="19">
        <f t="shared" si="182"/>
        <v>1</v>
      </c>
      <c r="B1690" s="95">
        <f t="shared" si="185"/>
        <v>1686</v>
      </c>
      <c r="C1690" s="95" t="s">
        <v>7756</v>
      </c>
      <c r="D1690" s="28" t="s">
        <v>10013</v>
      </c>
      <c r="E1690" s="95" t="s">
        <v>3208</v>
      </c>
      <c r="F1690" s="182">
        <v>1</v>
      </c>
      <c r="G1690" s="95" t="s">
        <v>1775</v>
      </c>
      <c r="H1690" s="199">
        <f>VLOOKUP(G1690,BARRAS!$C$5:$E$553,2,0)</f>
        <v>2079994730132</v>
      </c>
      <c r="I1690" s="95">
        <v>0</v>
      </c>
      <c r="J1690" s="204">
        <v>1</v>
      </c>
      <c r="K1690" s="95">
        <v>0</v>
      </c>
      <c r="L1690" s="95" t="s">
        <v>489</v>
      </c>
      <c r="M1690" s="95" t="s">
        <v>489</v>
      </c>
      <c r="N1690" s="95" t="s">
        <v>9178</v>
      </c>
      <c r="O1690" s="95"/>
      <c r="P1690" s="95" t="s">
        <v>9972</v>
      </c>
      <c r="Q1690" s="95" t="s">
        <v>489</v>
      </c>
      <c r="R1690" s="95">
        <f>IF(L1690="R",VLOOKUP(G1690,BARRAS!$C$5:$E$233,3,0),IF(L1690="L",VLOOKUP(G1690,BARRAS!$C$5:$E$233,3,0),""))</f>
        <v>0</v>
      </c>
      <c r="S1690" s="95">
        <f t="shared" si="183"/>
        <v>0</v>
      </c>
      <c r="T1690" s="95"/>
      <c r="U1690" s="95" t="str">
        <f t="shared" si="184"/>
        <v/>
      </c>
      <c r="V1690" s="95"/>
      <c r="W1690" s="95"/>
      <c r="X1690" s="95">
        <v>0</v>
      </c>
      <c r="Y1690" s="95"/>
      <c r="Z1690" s="95"/>
      <c r="AA1690" s="95" t="str">
        <f t="shared" si="186"/>
        <v>CGE</v>
      </c>
    </row>
    <row r="1691" spans="1:27" x14ac:dyDescent="0.2">
      <c r="A1691" s="19">
        <f t="shared" si="182"/>
        <v>1</v>
      </c>
      <c r="B1691" s="95">
        <f t="shared" si="185"/>
        <v>1687</v>
      </c>
      <c r="C1691" s="95" t="s">
        <v>7757</v>
      </c>
      <c r="D1691" s="28" t="s">
        <v>10014</v>
      </c>
      <c r="E1691" s="95" t="s">
        <v>3208</v>
      </c>
      <c r="F1691" s="182">
        <v>1</v>
      </c>
      <c r="G1691" s="95" t="s">
        <v>1775</v>
      </c>
      <c r="H1691" s="199">
        <f>VLOOKUP(G1691,BARRAS!$C$5:$E$553,2,0)</f>
        <v>2079994730132</v>
      </c>
      <c r="I1691" s="95">
        <v>0</v>
      </c>
      <c r="J1691" s="204">
        <v>1</v>
      </c>
      <c r="K1691" s="95">
        <v>0</v>
      </c>
      <c r="L1691" s="95" t="s">
        <v>489</v>
      </c>
      <c r="M1691" s="95" t="s">
        <v>489</v>
      </c>
      <c r="N1691" s="95" t="s">
        <v>9178</v>
      </c>
      <c r="O1691" s="95"/>
      <c r="P1691" s="95" t="s">
        <v>9972</v>
      </c>
      <c r="Q1691" s="95" t="s">
        <v>489</v>
      </c>
      <c r="R1691" s="95">
        <f>IF(L1691="R",VLOOKUP(G1691,BARRAS!$C$5:$E$233,3,0),IF(L1691="L",VLOOKUP(G1691,BARRAS!$C$5:$E$233,3,0),""))</f>
        <v>0</v>
      </c>
      <c r="S1691" s="95">
        <f t="shared" si="183"/>
        <v>0</v>
      </c>
      <c r="T1691" s="95"/>
      <c r="U1691" s="95" t="str">
        <f t="shared" si="184"/>
        <v/>
      </c>
      <c r="V1691" s="95"/>
      <c r="W1691" s="95"/>
      <c r="X1691" s="95">
        <v>0</v>
      </c>
      <c r="Y1691" s="95"/>
      <c r="Z1691" s="95"/>
      <c r="AA1691" s="95" t="str">
        <f t="shared" si="186"/>
        <v>CGE</v>
      </c>
    </row>
    <row r="1692" spans="1:27" x14ac:dyDescent="0.2">
      <c r="A1692" s="19">
        <f t="shared" si="182"/>
        <v>1</v>
      </c>
      <c r="B1692" s="95">
        <f t="shared" si="185"/>
        <v>1688</v>
      </c>
      <c r="C1692" s="95" t="s">
        <v>7758</v>
      </c>
      <c r="D1692" s="28" t="s">
        <v>10015</v>
      </c>
      <c r="E1692" s="95" t="s">
        <v>3208</v>
      </c>
      <c r="F1692" s="182">
        <v>1</v>
      </c>
      <c r="G1692" s="95" t="s">
        <v>1775</v>
      </c>
      <c r="H1692" s="199">
        <f>VLOOKUP(G1692,BARRAS!$C$5:$E$553,2,0)</f>
        <v>2079994730132</v>
      </c>
      <c r="I1692" s="95">
        <v>0</v>
      </c>
      <c r="J1692" s="204">
        <v>1</v>
      </c>
      <c r="K1692" s="95">
        <v>0</v>
      </c>
      <c r="L1692" s="95" t="s">
        <v>489</v>
      </c>
      <c r="M1692" s="95" t="s">
        <v>489</v>
      </c>
      <c r="N1692" s="95" t="s">
        <v>9178</v>
      </c>
      <c r="O1692" s="95"/>
      <c r="P1692" s="95" t="s">
        <v>9972</v>
      </c>
      <c r="Q1692" s="95" t="s">
        <v>489</v>
      </c>
      <c r="R1692" s="95">
        <f>IF(L1692="R",VLOOKUP(G1692,BARRAS!$C$5:$E$233,3,0),IF(L1692="L",VLOOKUP(G1692,BARRAS!$C$5:$E$233,3,0),""))</f>
        <v>0</v>
      </c>
      <c r="S1692" s="95">
        <f t="shared" si="183"/>
        <v>0</v>
      </c>
      <c r="T1692" s="95"/>
      <c r="U1692" s="95" t="str">
        <f t="shared" si="184"/>
        <v/>
      </c>
      <c r="V1692" s="95"/>
      <c r="W1692" s="95"/>
      <c r="X1692" s="95">
        <v>0</v>
      </c>
      <c r="Y1692" s="95"/>
      <c r="Z1692" s="95"/>
      <c r="AA1692" s="95" t="str">
        <f t="shared" si="186"/>
        <v>CGE</v>
      </c>
    </row>
    <row r="1693" spans="1:27" x14ac:dyDescent="0.2">
      <c r="A1693" s="19">
        <f t="shared" si="182"/>
        <v>1</v>
      </c>
      <c r="B1693" s="95">
        <f t="shared" si="185"/>
        <v>1689</v>
      </c>
      <c r="C1693" s="95" t="s">
        <v>8289</v>
      </c>
      <c r="D1693" s="28" t="s">
        <v>10021</v>
      </c>
      <c r="E1693" s="95" t="s">
        <v>10022</v>
      </c>
      <c r="F1693" s="182">
        <v>1</v>
      </c>
      <c r="G1693" s="95" t="s">
        <v>1775</v>
      </c>
      <c r="H1693" s="199">
        <f>VLOOKUP(G1693,BARRAS!$C$5:$E$553,2,0)</f>
        <v>2079994730132</v>
      </c>
      <c r="I1693" s="95">
        <v>0</v>
      </c>
      <c r="J1693" s="204">
        <v>1</v>
      </c>
      <c r="K1693" s="95">
        <v>0</v>
      </c>
      <c r="L1693" s="95" t="s">
        <v>489</v>
      </c>
      <c r="M1693" s="95" t="s">
        <v>489</v>
      </c>
      <c r="N1693" s="95" t="s">
        <v>9178</v>
      </c>
      <c r="O1693" s="95"/>
      <c r="P1693" s="95" t="s">
        <v>10022</v>
      </c>
      <c r="Q1693" s="95" t="s">
        <v>489</v>
      </c>
      <c r="R1693" s="95">
        <f>IF(L1693="R",VLOOKUP(G1693,BARRAS!$C$5:$E$233,3,0),IF(L1693="L",VLOOKUP(G1693,BARRAS!$C$5:$E$233,3,0),""))</f>
        <v>0</v>
      </c>
      <c r="S1693" s="95">
        <f t="shared" si="183"/>
        <v>0</v>
      </c>
      <c r="T1693" s="95"/>
      <c r="U1693" s="95" t="str">
        <f t="shared" si="184"/>
        <v/>
      </c>
      <c r="V1693" s="95"/>
      <c r="W1693" s="95"/>
      <c r="X1693" s="95">
        <v>0</v>
      </c>
      <c r="Y1693" s="95"/>
      <c r="Z1693" s="95"/>
      <c r="AA1693" s="95" t="str">
        <f t="shared" si="186"/>
        <v>LUZLINARES</v>
      </c>
    </row>
    <row r="1694" spans="1:27" x14ac:dyDescent="0.2">
      <c r="A1694" s="19">
        <f t="shared" si="182"/>
        <v>1</v>
      </c>
      <c r="B1694" s="95">
        <f t="shared" si="185"/>
        <v>1690</v>
      </c>
      <c r="C1694" s="95" t="s">
        <v>8290</v>
      </c>
      <c r="D1694" s="28" t="s">
        <v>10023</v>
      </c>
      <c r="E1694" s="95" t="s">
        <v>10022</v>
      </c>
      <c r="F1694" s="182">
        <v>1</v>
      </c>
      <c r="G1694" s="95" t="s">
        <v>1775</v>
      </c>
      <c r="H1694" s="199">
        <f>VLOOKUP(G1694,BARRAS!$C$5:$E$553,2,0)</f>
        <v>2079994730132</v>
      </c>
      <c r="I1694" s="95">
        <v>0</v>
      </c>
      <c r="J1694" s="204">
        <v>1</v>
      </c>
      <c r="K1694" s="95">
        <v>0</v>
      </c>
      <c r="L1694" s="95" t="s">
        <v>489</v>
      </c>
      <c r="M1694" s="95" t="s">
        <v>489</v>
      </c>
      <c r="N1694" s="95" t="s">
        <v>9178</v>
      </c>
      <c r="O1694" s="95"/>
      <c r="P1694" s="95" t="s">
        <v>10022</v>
      </c>
      <c r="Q1694" s="95" t="s">
        <v>489</v>
      </c>
      <c r="R1694" s="95">
        <f>IF(L1694="R",VLOOKUP(G1694,BARRAS!$C$5:$E$233,3,0),IF(L1694="L",VLOOKUP(G1694,BARRAS!$C$5:$E$233,3,0),""))</f>
        <v>0</v>
      </c>
      <c r="S1694" s="95">
        <f t="shared" si="183"/>
        <v>0</v>
      </c>
      <c r="T1694" s="95"/>
      <c r="U1694" s="95" t="str">
        <f t="shared" si="184"/>
        <v/>
      </c>
      <c r="V1694" s="95"/>
      <c r="W1694" s="95"/>
      <c r="X1694" s="95">
        <v>0</v>
      </c>
      <c r="Y1694" s="95"/>
      <c r="Z1694" s="95"/>
      <c r="AA1694" s="95" t="str">
        <f t="shared" si="186"/>
        <v>LUZLINARES</v>
      </c>
    </row>
    <row r="1695" spans="1:27" x14ac:dyDescent="0.2">
      <c r="A1695" s="19">
        <f t="shared" si="182"/>
        <v>1</v>
      </c>
      <c r="B1695" s="95">
        <f t="shared" si="185"/>
        <v>1691</v>
      </c>
      <c r="C1695" s="95" t="s">
        <v>8291</v>
      </c>
      <c r="D1695" s="28" t="s">
        <v>10024</v>
      </c>
      <c r="E1695" s="95" t="s">
        <v>10022</v>
      </c>
      <c r="F1695" s="182">
        <v>1</v>
      </c>
      <c r="G1695" s="95" t="s">
        <v>1775</v>
      </c>
      <c r="H1695" s="199">
        <f>VLOOKUP(G1695,BARRAS!$C$5:$E$553,2,0)</f>
        <v>2079994730132</v>
      </c>
      <c r="I1695" s="95">
        <v>0</v>
      </c>
      <c r="J1695" s="204">
        <v>1</v>
      </c>
      <c r="K1695" s="95">
        <v>0</v>
      </c>
      <c r="L1695" s="95" t="s">
        <v>489</v>
      </c>
      <c r="M1695" s="95" t="s">
        <v>489</v>
      </c>
      <c r="N1695" s="95" t="s">
        <v>9178</v>
      </c>
      <c r="O1695" s="95"/>
      <c r="P1695" s="95" t="s">
        <v>10022</v>
      </c>
      <c r="Q1695" s="95" t="s">
        <v>489</v>
      </c>
      <c r="R1695" s="95">
        <f>IF(L1695="R",VLOOKUP(G1695,BARRAS!$C$5:$E$233,3,0),IF(L1695="L",VLOOKUP(G1695,BARRAS!$C$5:$E$233,3,0),""))</f>
        <v>0</v>
      </c>
      <c r="S1695" s="95">
        <f t="shared" si="183"/>
        <v>0</v>
      </c>
      <c r="T1695" s="95"/>
      <c r="U1695" s="95" t="str">
        <f t="shared" si="184"/>
        <v/>
      </c>
      <c r="V1695" s="95"/>
      <c r="W1695" s="95"/>
      <c r="X1695" s="95">
        <v>0</v>
      </c>
      <c r="Y1695" s="95"/>
      <c r="Z1695" s="95"/>
      <c r="AA1695" s="95" t="str">
        <f t="shared" si="186"/>
        <v>LUZLINARES</v>
      </c>
    </row>
    <row r="1696" spans="1:27" x14ac:dyDescent="0.2">
      <c r="A1696" s="19">
        <f t="shared" si="182"/>
        <v>1</v>
      </c>
      <c r="B1696" s="95">
        <f t="shared" si="185"/>
        <v>1692</v>
      </c>
      <c r="C1696" s="194" t="s">
        <v>12212</v>
      </c>
      <c r="D1696" s="213" t="s">
        <v>1304</v>
      </c>
      <c r="E1696" s="194" t="s">
        <v>1776</v>
      </c>
      <c r="F1696" s="182">
        <v>1</v>
      </c>
      <c r="G1696" s="95" t="s">
        <v>1775</v>
      </c>
      <c r="H1696" s="199">
        <f>VLOOKUP(G1696,BARRAS!$C$5:$E$553,2,0)</f>
        <v>2079994730132</v>
      </c>
      <c r="I1696" s="95">
        <v>0</v>
      </c>
      <c r="J1696" s="204">
        <v>0</v>
      </c>
      <c r="K1696" s="95">
        <v>0</v>
      </c>
      <c r="L1696" s="95" t="s">
        <v>492</v>
      </c>
      <c r="M1696" s="95" t="s">
        <v>492</v>
      </c>
      <c r="N1696" s="95" t="s">
        <v>12352</v>
      </c>
      <c r="O1696" s="95"/>
      <c r="P1696" s="95"/>
      <c r="Q1696" s="95"/>
      <c r="R1696" s="95" t="str">
        <f>IF(L1696="R",VLOOKUP(G1696,BARRAS!$C$5:$E$233,3,0),IF(L1696="L",VLOOKUP(G1696,BARRAS!$C$5:$E$233,3,0),""))</f>
        <v/>
      </c>
      <c r="S1696" s="95">
        <f t="shared" si="183"/>
        <v>0</v>
      </c>
      <c r="T1696" s="95"/>
      <c r="U1696" s="95" t="str">
        <f t="shared" si="184"/>
        <v/>
      </c>
      <c r="V1696" s="95"/>
      <c r="W1696" s="95"/>
      <c r="X1696" s="95"/>
      <c r="Y1696" s="95"/>
      <c r="Z1696" s="95"/>
      <c r="AA1696" s="95">
        <f t="shared" si="186"/>
        <v>0</v>
      </c>
    </row>
    <row r="1697" spans="1:27" x14ac:dyDescent="0.2">
      <c r="A1697" s="19">
        <f t="shared" si="182"/>
        <v>1</v>
      </c>
      <c r="B1697" s="95">
        <f t="shared" si="185"/>
        <v>1693</v>
      </c>
      <c r="C1697" s="95" t="s">
        <v>10647</v>
      </c>
      <c r="D1697" s="28" t="s">
        <v>543</v>
      </c>
      <c r="E1697" s="95" t="s">
        <v>10646</v>
      </c>
      <c r="F1697" s="182">
        <v>1</v>
      </c>
      <c r="G1697" s="95" t="s">
        <v>215</v>
      </c>
      <c r="H1697" s="199">
        <f>VLOOKUP(G1697,BARRAS!$C$5:$E$553,2,0)</f>
        <v>2089994630152</v>
      </c>
      <c r="I1697" s="95">
        <v>0</v>
      </c>
      <c r="J1697" s="204">
        <v>0</v>
      </c>
      <c r="K1697" s="95">
        <v>0</v>
      </c>
      <c r="L1697" s="95" t="s">
        <v>8423</v>
      </c>
      <c r="M1697" s="95" t="s">
        <v>8423</v>
      </c>
      <c r="N1697" s="95" t="s">
        <v>543</v>
      </c>
      <c r="O1697" s="95" t="s">
        <v>9972</v>
      </c>
      <c r="P1697" s="95"/>
      <c r="Q1697" s="95"/>
      <c r="R1697" s="95" t="str">
        <f>IF(L1697="R",VLOOKUP(G1697,BARRAS!$C$5:$E$233,3,0),IF(L1697="L",VLOOKUP(G1697,BARRAS!$C$5:$E$233,3,0),""))</f>
        <v/>
      </c>
      <c r="S1697" s="95">
        <f t="shared" si="183"/>
        <v>0</v>
      </c>
      <c r="T1697" s="95"/>
      <c r="U1697" s="95" t="str">
        <f t="shared" si="184"/>
        <v/>
      </c>
      <c r="V1697" s="95"/>
      <c r="W1697" s="95"/>
      <c r="X1697" s="95"/>
      <c r="Y1697" s="95"/>
      <c r="Z1697" s="95"/>
      <c r="AA1697" s="95" t="str">
        <f t="shared" si="186"/>
        <v>CGE</v>
      </c>
    </row>
    <row r="1698" spans="1:27" x14ac:dyDescent="0.2">
      <c r="A1698" s="19">
        <f t="shared" si="182"/>
        <v>1</v>
      </c>
      <c r="B1698" s="95">
        <f t="shared" si="185"/>
        <v>1694</v>
      </c>
      <c r="C1698" s="95" t="s">
        <v>12740</v>
      </c>
      <c r="D1698" s="28" t="s">
        <v>8365</v>
      </c>
      <c r="E1698" s="95" t="s">
        <v>10107</v>
      </c>
      <c r="F1698" s="182">
        <v>1</v>
      </c>
      <c r="G1698" s="95" t="s">
        <v>215</v>
      </c>
      <c r="H1698" s="199">
        <f>VLOOKUP(G1698,BARRAS!$C$5:$E$553,2,0)</f>
        <v>2089994630152</v>
      </c>
      <c r="I1698" s="95">
        <v>0</v>
      </c>
      <c r="J1698" s="204">
        <v>0</v>
      </c>
      <c r="K1698" s="95">
        <v>0</v>
      </c>
      <c r="L1698" s="95" t="s">
        <v>8423</v>
      </c>
      <c r="M1698" s="95" t="s">
        <v>8423</v>
      </c>
      <c r="N1698" s="28" t="s">
        <v>8365</v>
      </c>
      <c r="O1698" s="95" t="s">
        <v>9972</v>
      </c>
      <c r="P1698" s="95"/>
      <c r="Q1698" s="95" t="s">
        <v>509</v>
      </c>
      <c r="R1698" s="95" t="str">
        <f>IF(L1698="R",VLOOKUP(G1698,BARRAS!$C$5:$E$233,3,0),IF(L1698="L",VLOOKUP(G1698,BARRAS!$C$5:$E$233,3,0),""))</f>
        <v/>
      </c>
      <c r="S1698" s="95">
        <f t="shared" si="183"/>
        <v>0</v>
      </c>
      <c r="T1698" s="95"/>
      <c r="U1698" s="95" t="str">
        <f t="shared" si="184"/>
        <v/>
      </c>
      <c r="V1698" s="95"/>
      <c r="W1698" s="95"/>
      <c r="X1698" s="95">
        <v>0</v>
      </c>
      <c r="Y1698" s="95"/>
      <c r="Z1698" s="95"/>
      <c r="AA1698" s="95" t="str">
        <f t="shared" si="186"/>
        <v>CGE</v>
      </c>
    </row>
    <row r="1699" spans="1:27" x14ac:dyDescent="0.2">
      <c r="A1699" s="19">
        <f t="shared" si="182"/>
        <v>1</v>
      </c>
      <c r="B1699" s="95">
        <f t="shared" si="185"/>
        <v>1695</v>
      </c>
      <c r="C1699" s="95" t="s">
        <v>12738</v>
      </c>
      <c r="D1699" s="28" t="s">
        <v>8365</v>
      </c>
      <c r="E1699" s="95" t="s">
        <v>10107</v>
      </c>
      <c r="F1699" s="182">
        <v>1</v>
      </c>
      <c r="G1699" s="95" t="s">
        <v>215</v>
      </c>
      <c r="H1699" s="199">
        <f>VLOOKUP(G1699,BARRAS!$C$5:$E$553,2,0)</f>
        <v>2089994630152</v>
      </c>
      <c r="I1699" s="95">
        <v>0</v>
      </c>
      <c r="J1699" s="204">
        <v>0</v>
      </c>
      <c r="K1699" s="95">
        <v>0</v>
      </c>
      <c r="L1699" s="95" t="s">
        <v>8423</v>
      </c>
      <c r="M1699" s="95" t="s">
        <v>8423</v>
      </c>
      <c r="N1699" s="28" t="s">
        <v>8365</v>
      </c>
      <c r="O1699" s="95" t="s">
        <v>9972</v>
      </c>
      <c r="P1699" s="95"/>
      <c r="Q1699" s="95" t="s">
        <v>509</v>
      </c>
      <c r="R1699" s="95" t="str">
        <f>IF(L1699="R",VLOOKUP(G1699,BARRAS!$C$5:$E$233,3,0),IF(L1699="L",VLOOKUP(G1699,BARRAS!$C$5:$E$233,3,0),""))</f>
        <v/>
      </c>
      <c r="S1699" s="95">
        <f t="shared" si="183"/>
        <v>0</v>
      </c>
      <c r="T1699" s="95"/>
      <c r="U1699" s="95" t="str">
        <f t="shared" si="184"/>
        <v/>
      </c>
      <c r="V1699" s="95"/>
      <c r="W1699" s="95"/>
      <c r="X1699" s="95">
        <v>0</v>
      </c>
      <c r="Y1699" s="95"/>
      <c r="Z1699" s="95"/>
      <c r="AA1699" s="95" t="str">
        <f t="shared" si="186"/>
        <v>CGE</v>
      </c>
    </row>
    <row r="1700" spans="1:27" x14ac:dyDescent="0.2">
      <c r="A1700" s="19">
        <f t="shared" si="182"/>
        <v>1</v>
      </c>
      <c r="B1700" s="95">
        <f t="shared" si="185"/>
        <v>1696</v>
      </c>
      <c r="C1700" s="95" t="s">
        <v>12741</v>
      </c>
      <c r="D1700" s="28" t="s">
        <v>8365</v>
      </c>
      <c r="E1700" s="95" t="s">
        <v>10107</v>
      </c>
      <c r="F1700" s="182">
        <v>1</v>
      </c>
      <c r="G1700" s="95" t="s">
        <v>215</v>
      </c>
      <c r="H1700" s="199">
        <f>VLOOKUP(G1700,BARRAS!$C$5:$E$553,2,0)</f>
        <v>2089994630152</v>
      </c>
      <c r="I1700" s="95">
        <v>0</v>
      </c>
      <c r="J1700" s="204">
        <v>0</v>
      </c>
      <c r="K1700" s="95">
        <v>0</v>
      </c>
      <c r="L1700" s="95" t="s">
        <v>8423</v>
      </c>
      <c r="M1700" s="95" t="s">
        <v>8423</v>
      </c>
      <c r="N1700" s="28" t="s">
        <v>8365</v>
      </c>
      <c r="O1700" s="95" t="s">
        <v>9972</v>
      </c>
      <c r="P1700" s="95"/>
      <c r="Q1700" s="95" t="s">
        <v>509</v>
      </c>
      <c r="R1700" s="95" t="str">
        <f>IF(L1700="R",VLOOKUP(G1700,BARRAS!$C$5:$E$233,3,0),IF(L1700="L",VLOOKUP(G1700,BARRAS!$C$5:$E$233,3,0),""))</f>
        <v/>
      </c>
      <c r="S1700" s="95">
        <f t="shared" si="183"/>
        <v>0</v>
      </c>
      <c r="T1700" s="95"/>
      <c r="U1700" s="95" t="str">
        <f t="shared" si="184"/>
        <v/>
      </c>
      <c r="V1700" s="95"/>
      <c r="W1700" s="95"/>
      <c r="X1700" s="95">
        <v>0</v>
      </c>
      <c r="Y1700" s="95"/>
      <c r="Z1700" s="95"/>
      <c r="AA1700" s="95" t="str">
        <f t="shared" si="186"/>
        <v>CGE</v>
      </c>
    </row>
    <row r="1701" spans="1:27" x14ac:dyDescent="0.2">
      <c r="A1701" s="19">
        <f t="shared" si="182"/>
        <v>1</v>
      </c>
      <c r="B1701" s="95">
        <f t="shared" si="185"/>
        <v>1697</v>
      </c>
      <c r="C1701" s="95" t="s">
        <v>12739</v>
      </c>
      <c r="D1701" s="28" t="s">
        <v>8365</v>
      </c>
      <c r="E1701" s="95" t="s">
        <v>10107</v>
      </c>
      <c r="F1701" s="182">
        <v>1</v>
      </c>
      <c r="G1701" s="95" t="s">
        <v>215</v>
      </c>
      <c r="H1701" s="199">
        <f>VLOOKUP(G1701,BARRAS!$C$5:$E$553,2,0)</f>
        <v>2089994630152</v>
      </c>
      <c r="I1701" s="95">
        <v>0</v>
      </c>
      <c r="J1701" s="204">
        <v>0</v>
      </c>
      <c r="K1701" s="95">
        <v>0</v>
      </c>
      <c r="L1701" s="95" t="s">
        <v>8423</v>
      </c>
      <c r="M1701" s="95" t="s">
        <v>8423</v>
      </c>
      <c r="N1701" s="28" t="s">
        <v>8365</v>
      </c>
      <c r="O1701" s="95" t="s">
        <v>9972</v>
      </c>
      <c r="P1701" s="95"/>
      <c r="Q1701" s="95" t="s">
        <v>509</v>
      </c>
      <c r="R1701" s="95" t="str">
        <f>IF(L1701="R",VLOOKUP(G1701,BARRAS!$C$5:$E$233,3,0),IF(L1701="L",VLOOKUP(G1701,BARRAS!$C$5:$E$233,3,0),""))</f>
        <v/>
      </c>
      <c r="S1701" s="95">
        <f t="shared" si="183"/>
        <v>0</v>
      </c>
      <c r="T1701" s="95"/>
      <c r="U1701" s="95" t="str">
        <f t="shared" si="184"/>
        <v/>
      </c>
      <c r="V1701" s="95"/>
      <c r="W1701" s="95"/>
      <c r="X1701" s="95">
        <v>0</v>
      </c>
      <c r="Y1701" s="95"/>
      <c r="Z1701" s="95"/>
      <c r="AA1701" s="95" t="str">
        <f t="shared" si="186"/>
        <v>CGE</v>
      </c>
    </row>
    <row r="1702" spans="1:27" x14ac:dyDescent="0.2">
      <c r="A1702" s="19">
        <f t="shared" si="182"/>
        <v>1</v>
      </c>
      <c r="B1702" s="95">
        <f t="shared" si="185"/>
        <v>1698</v>
      </c>
      <c r="C1702" s="95" t="s">
        <v>7870</v>
      </c>
      <c r="D1702" s="28" t="s">
        <v>8970</v>
      </c>
      <c r="E1702" s="95" t="s">
        <v>1870</v>
      </c>
      <c r="F1702" s="182">
        <v>1</v>
      </c>
      <c r="G1702" s="95" t="s">
        <v>215</v>
      </c>
      <c r="H1702" s="199">
        <f>VLOOKUP(G1702,BARRAS!$C$5:$E$553,2,0)</f>
        <v>2089994630152</v>
      </c>
      <c r="I1702" s="95">
        <v>0</v>
      </c>
      <c r="J1702" s="204">
        <v>1</v>
      </c>
      <c r="K1702" s="95">
        <v>0</v>
      </c>
      <c r="L1702" s="95" t="s">
        <v>489</v>
      </c>
      <c r="M1702" s="95" t="s">
        <v>489</v>
      </c>
      <c r="N1702" s="95" t="s">
        <v>9178</v>
      </c>
      <c r="O1702" s="95"/>
      <c r="P1702" s="95" t="s">
        <v>9972</v>
      </c>
      <c r="Q1702" s="95" t="s">
        <v>489</v>
      </c>
      <c r="R1702" s="95">
        <f>IF(L1702="R",VLOOKUP(G1702,BARRAS!$C$5:$E$233,3,0),IF(L1702="L",VLOOKUP(G1702,BARRAS!$C$5:$E$233,3,0),""))</f>
        <v>0</v>
      </c>
      <c r="S1702" s="95">
        <f t="shared" si="183"/>
        <v>0</v>
      </c>
      <c r="T1702" s="95"/>
      <c r="U1702" s="95" t="str">
        <f t="shared" si="184"/>
        <v/>
      </c>
      <c r="V1702" s="95"/>
      <c r="W1702" s="95"/>
      <c r="X1702" s="95">
        <v>0</v>
      </c>
      <c r="Y1702" s="95"/>
      <c r="Z1702" s="95"/>
      <c r="AA1702" s="95" t="str">
        <f t="shared" si="186"/>
        <v>CGE</v>
      </c>
    </row>
    <row r="1703" spans="1:27" x14ac:dyDescent="0.2">
      <c r="A1703" s="19">
        <f t="shared" si="182"/>
        <v>1</v>
      </c>
      <c r="B1703" s="95">
        <f t="shared" si="185"/>
        <v>1699</v>
      </c>
      <c r="C1703" s="95" t="s">
        <v>7871</v>
      </c>
      <c r="D1703" s="28" t="s">
        <v>8971</v>
      </c>
      <c r="E1703" s="95" t="s">
        <v>1870</v>
      </c>
      <c r="F1703" s="182">
        <v>1</v>
      </c>
      <c r="G1703" s="95" t="s">
        <v>215</v>
      </c>
      <c r="H1703" s="199">
        <f>VLOOKUP(G1703,BARRAS!$C$5:$E$553,2,0)</f>
        <v>2089994630152</v>
      </c>
      <c r="I1703" s="95">
        <v>0</v>
      </c>
      <c r="J1703" s="204">
        <v>1</v>
      </c>
      <c r="K1703" s="95">
        <v>0</v>
      </c>
      <c r="L1703" s="95" t="s">
        <v>489</v>
      </c>
      <c r="M1703" s="95" t="s">
        <v>489</v>
      </c>
      <c r="N1703" s="95" t="s">
        <v>9178</v>
      </c>
      <c r="O1703" s="95"/>
      <c r="P1703" s="95" t="s">
        <v>9972</v>
      </c>
      <c r="Q1703" s="95" t="s">
        <v>489</v>
      </c>
      <c r="R1703" s="95">
        <f>IF(L1703="R",VLOOKUP(G1703,BARRAS!$C$5:$E$233,3,0),IF(L1703="L",VLOOKUP(G1703,BARRAS!$C$5:$E$233,3,0),""))</f>
        <v>0</v>
      </c>
      <c r="S1703" s="95">
        <f t="shared" si="183"/>
        <v>0</v>
      </c>
      <c r="T1703" s="95"/>
      <c r="U1703" s="95" t="str">
        <f t="shared" si="184"/>
        <v/>
      </c>
      <c r="V1703" s="95"/>
      <c r="W1703" s="95"/>
      <c r="X1703" s="95">
        <v>0</v>
      </c>
      <c r="Y1703" s="95"/>
      <c r="Z1703" s="95"/>
      <c r="AA1703" s="95" t="str">
        <f t="shared" si="186"/>
        <v>CGE</v>
      </c>
    </row>
    <row r="1704" spans="1:27" x14ac:dyDescent="0.2">
      <c r="A1704" s="19">
        <f t="shared" si="182"/>
        <v>1</v>
      </c>
      <c r="B1704" s="95">
        <f t="shared" si="185"/>
        <v>1700</v>
      </c>
      <c r="C1704" s="95" t="s">
        <v>7872</v>
      </c>
      <c r="D1704" s="28" t="s">
        <v>8972</v>
      </c>
      <c r="E1704" s="95" t="s">
        <v>1870</v>
      </c>
      <c r="F1704" s="182">
        <v>1</v>
      </c>
      <c r="G1704" s="95" t="s">
        <v>215</v>
      </c>
      <c r="H1704" s="199">
        <f>VLOOKUP(G1704,BARRAS!$C$5:$E$553,2,0)</f>
        <v>2089994630152</v>
      </c>
      <c r="I1704" s="95">
        <v>0</v>
      </c>
      <c r="J1704" s="204">
        <v>1</v>
      </c>
      <c r="K1704" s="95">
        <v>0</v>
      </c>
      <c r="L1704" s="95" t="s">
        <v>489</v>
      </c>
      <c r="M1704" s="95" t="s">
        <v>489</v>
      </c>
      <c r="N1704" s="95" t="s">
        <v>9178</v>
      </c>
      <c r="O1704" s="95"/>
      <c r="P1704" s="95" t="s">
        <v>9972</v>
      </c>
      <c r="Q1704" s="95" t="s">
        <v>489</v>
      </c>
      <c r="R1704" s="95">
        <f>IF(L1704="R",VLOOKUP(G1704,BARRAS!$C$5:$E$233,3,0),IF(L1704="L",VLOOKUP(G1704,BARRAS!$C$5:$E$233,3,0),""))</f>
        <v>0</v>
      </c>
      <c r="S1704" s="95">
        <f t="shared" si="183"/>
        <v>0</v>
      </c>
      <c r="T1704" s="95"/>
      <c r="U1704" s="95" t="str">
        <f t="shared" si="184"/>
        <v/>
      </c>
      <c r="V1704" s="95"/>
      <c r="W1704" s="95"/>
      <c r="X1704" s="95">
        <v>0</v>
      </c>
      <c r="Y1704" s="95"/>
      <c r="Z1704" s="95"/>
      <c r="AA1704" s="95" t="str">
        <f t="shared" si="186"/>
        <v>CGE</v>
      </c>
    </row>
    <row r="1705" spans="1:27" x14ac:dyDescent="0.2">
      <c r="A1705" s="19">
        <f t="shared" si="182"/>
        <v>1</v>
      </c>
      <c r="B1705" s="95">
        <f t="shared" si="185"/>
        <v>1701</v>
      </c>
      <c r="C1705" s="194" t="s">
        <v>11922</v>
      </c>
      <c r="D1705" s="213" t="s">
        <v>1304</v>
      </c>
      <c r="E1705" s="194" t="s">
        <v>1611</v>
      </c>
      <c r="F1705" s="182">
        <v>1</v>
      </c>
      <c r="G1705" s="95" t="s">
        <v>215</v>
      </c>
      <c r="H1705" s="199">
        <f>VLOOKUP(G1705,BARRAS!$C$5:$E$553,2,0)</f>
        <v>2089994630152</v>
      </c>
      <c r="I1705" s="95">
        <v>0</v>
      </c>
      <c r="J1705" s="204">
        <v>0</v>
      </c>
      <c r="K1705" s="95">
        <v>0</v>
      </c>
      <c r="L1705" s="95" t="s">
        <v>492</v>
      </c>
      <c r="M1705" s="95" t="s">
        <v>492</v>
      </c>
      <c r="N1705" s="95" t="s">
        <v>12352</v>
      </c>
      <c r="O1705" s="95"/>
      <c r="P1705" s="95"/>
      <c r="Q1705" s="95"/>
      <c r="R1705" s="95" t="str">
        <f>IF(L1705="R",VLOOKUP(G1705,BARRAS!$C$5:$E$233,3,0),IF(L1705="L",VLOOKUP(G1705,BARRAS!$C$5:$E$233,3,0),""))</f>
        <v/>
      </c>
      <c r="S1705" s="95">
        <f t="shared" si="183"/>
        <v>0</v>
      </c>
      <c r="T1705" s="95"/>
      <c r="U1705" s="95" t="str">
        <f t="shared" si="184"/>
        <v/>
      </c>
      <c r="V1705" s="95"/>
      <c r="W1705" s="95"/>
      <c r="X1705" s="95"/>
      <c r="Y1705" s="95"/>
      <c r="Z1705" s="95"/>
      <c r="AA1705" s="95">
        <f t="shared" si="186"/>
        <v>0</v>
      </c>
    </row>
    <row r="1706" spans="1:27" x14ac:dyDescent="0.2">
      <c r="A1706" s="19">
        <f t="shared" si="182"/>
        <v>1</v>
      </c>
      <c r="B1706" s="95">
        <f t="shared" si="185"/>
        <v>1702</v>
      </c>
      <c r="C1706" s="95" t="s">
        <v>13908</v>
      </c>
      <c r="D1706" s="28" t="s">
        <v>12122</v>
      </c>
      <c r="E1706" s="95" t="s">
        <v>13907</v>
      </c>
      <c r="F1706" s="182">
        <v>1</v>
      </c>
      <c r="G1706" s="95" t="s">
        <v>13758</v>
      </c>
      <c r="H1706" s="199">
        <f>VLOOKUP(G1706,BARRAS!$C$5:$E$553,2,0)</f>
        <v>2149999932930</v>
      </c>
      <c r="I1706" s="95">
        <v>0</v>
      </c>
      <c r="J1706" s="204">
        <v>0</v>
      </c>
      <c r="K1706" s="95">
        <v>0</v>
      </c>
      <c r="L1706" s="28" t="s">
        <v>8423</v>
      </c>
      <c r="M1706" s="28" t="s">
        <v>8423</v>
      </c>
      <c r="N1706" s="28" t="s">
        <v>12122</v>
      </c>
      <c r="O1706" s="28" t="s">
        <v>7984</v>
      </c>
      <c r="P1706" s="95"/>
      <c r="Q1706" s="95"/>
      <c r="R1706" s="95"/>
      <c r="S1706" s="95">
        <f t="shared" si="183"/>
        <v>0</v>
      </c>
      <c r="T1706" s="95"/>
      <c r="U1706" s="95" t="str">
        <f t="shared" si="184"/>
        <v/>
      </c>
      <c r="V1706" s="95"/>
      <c r="W1706" s="95"/>
      <c r="X1706" s="95"/>
      <c r="Y1706" s="95"/>
      <c r="Z1706" s="95"/>
      <c r="AA1706" s="95" t="str">
        <f t="shared" si="186"/>
        <v>FRONTEL</v>
      </c>
    </row>
    <row r="1707" spans="1:27" x14ac:dyDescent="0.2">
      <c r="A1707" s="19">
        <f t="shared" si="182"/>
        <v>1</v>
      </c>
      <c r="B1707" s="95">
        <f t="shared" si="185"/>
        <v>1703</v>
      </c>
      <c r="C1707" s="95" t="s">
        <v>14202</v>
      </c>
      <c r="D1707" s="28" t="s">
        <v>12122</v>
      </c>
      <c r="E1707" s="95" t="s">
        <v>13907</v>
      </c>
      <c r="F1707" s="182">
        <v>1</v>
      </c>
      <c r="G1707" s="95" t="s">
        <v>13758</v>
      </c>
      <c r="H1707" s="199">
        <f>VLOOKUP(G1707,BARRAS!$C$5:$E$553,2,0)</f>
        <v>2149999932930</v>
      </c>
      <c r="I1707" s="95">
        <v>0</v>
      </c>
      <c r="J1707" s="204">
        <v>0</v>
      </c>
      <c r="K1707" s="95">
        <v>0</v>
      </c>
      <c r="L1707" s="28" t="s">
        <v>8423</v>
      </c>
      <c r="M1707" s="28" t="s">
        <v>8423</v>
      </c>
      <c r="N1707" s="28" t="s">
        <v>12122</v>
      </c>
      <c r="O1707" s="28" t="s">
        <v>7984</v>
      </c>
      <c r="P1707" s="95"/>
      <c r="Q1707" s="95"/>
      <c r="R1707" s="95"/>
      <c r="S1707" s="95">
        <f t="shared" si="183"/>
        <v>0</v>
      </c>
      <c r="T1707" s="95"/>
      <c r="U1707" s="95" t="str">
        <f t="shared" si="184"/>
        <v/>
      </c>
      <c r="V1707" s="95"/>
      <c r="W1707" s="95"/>
      <c r="X1707" s="95"/>
      <c r="Y1707" s="95"/>
      <c r="Z1707" s="95"/>
      <c r="AA1707" s="95" t="str">
        <f t="shared" si="186"/>
        <v>FRONTEL</v>
      </c>
    </row>
    <row r="1708" spans="1:27" x14ac:dyDescent="0.2">
      <c r="A1708" s="19">
        <f t="shared" si="182"/>
        <v>1</v>
      </c>
      <c r="B1708" s="95">
        <f t="shared" si="185"/>
        <v>1704</v>
      </c>
      <c r="C1708" s="95" t="s">
        <v>13719</v>
      </c>
      <c r="D1708" s="28" t="s">
        <v>7985</v>
      </c>
      <c r="E1708" s="95" t="s">
        <v>7984</v>
      </c>
      <c r="F1708" s="182">
        <v>1</v>
      </c>
      <c r="G1708" s="95" t="s">
        <v>13758</v>
      </c>
      <c r="H1708" s="199">
        <f>VLOOKUP(G1708,BARRAS!$C$5:$E$553,2,0)</f>
        <v>2149999932930</v>
      </c>
      <c r="I1708" s="95">
        <v>0</v>
      </c>
      <c r="J1708" s="204">
        <v>1</v>
      </c>
      <c r="K1708" s="95">
        <v>0</v>
      </c>
      <c r="L1708" s="95" t="s">
        <v>489</v>
      </c>
      <c r="M1708" s="95" t="s">
        <v>489</v>
      </c>
      <c r="N1708" s="95" t="s">
        <v>9178</v>
      </c>
      <c r="O1708" s="95"/>
      <c r="P1708" s="95" t="s">
        <v>7984</v>
      </c>
      <c r="Q1708" s="95" t="str">
        <f>IF(L1708="R","R",IF(L1708="L","L",""))</f>
        <v>R</v>
      </c>
      <c r="R1708" s="95">
        <f>IF(L1708="R",VLOOKUP(G1708,BARRAS!$C$5:$E$233,3,0),IF(L1708="L",VLOOKUP(G1708,BARRAS!$C$5:$E$233,3,0),""))</f>
        <v>0</v>
      </c>
      <c r="S1708" s="95">
        <f t="shared" si="183"/>
        <v>0</v>
      </c>
      <c r="T1708" s="95"/>
      <c r="U1708" s="95" t="str">
        <f t="shared" si="184"/>
        <v/>
      </c>
      <c r="V1708" s="95">
        <v>0</v>
      </c>
      <c r="W1708" s="95"/>
      <c r="X1708" s="95"/>
      <c r="Y1708" s="95" t="str">
        <f>+IF(P1708="","No","Sí")</f>
        <v>Sí</v>
      </c>
      <c r="Z1708" s="95">
        <v>0</v>
      </c>
      <c r="AA1708" s="95" t="str">
        <f t="shared" si="186"/>
        <v>FRONTEL</v>
      </c>
    </row>
    <row r="1709" spans="1:27" x14ac:dyDescent="0.2">
      <c r="A1709" s="19">
        <f t="shared" si="182"/>
        <v>1</v>
      </c>
      <c r="B1709" s="95">
        <f t="shared" si="185"/>
        <v>1705</v>
      </c>
      <c r="C1709" s="95" t="s">
        <v>13720</v>
      </c>
      <c r="D1709" s="28" t="s">
        <v>7986</v>
      </c>
      <c r="E1709" s="95" t="s">
        <v>7984</v>
      </c>
      <c r="F1709" s="182">
        <v>1</v>
      </c>
      <c r="G1709" s="95" t="s">
        <v>13758</v>
      </c>
      <c r="H1709" s="199">
        <f>VLOOKUP(G1709,BARRAS!$C$5:$E$553,2,0)</f>
        <v>2149999932930</v>
      </c>
      <c r="I1709" s="95">
        <v>0</v>
      </c>
      <c r="J1709" s="204">
        <v>1</v>
      </c>
      <c r="K1709" s="95">
        <v>0</v>
      </c>
      <c r="L1709" s="95" t="s">
        <v>489</v>
      </c>
      <c r="M1709" s="95" t="s">
        <v>489</v>
      </c>
      <c r="N1709" s="95" t="s">
        <v>9178</v>
      </c>
      <c r="O1709" s="95"/>
      <c r="P1709" s="95" t="s">
        <v>7984</v>
      </c>
      <c r="Q1709" s="95" t="str">
        <f>IF(L1709="R","R",IF(L1709="L","L",""))</f>
        <v>R</v>
      </c>
      <c r="R1709" s="95">
        <f>IF(L1709="R",VLOOKUP(G1709,BARRAS!$C$5:$E$233,3,0),IF(L1709="L",VLOOKUP(G1709,BARRAS!$C$5:$E$233,3,0),""))</f>
        <v>0</v>
      </c>
      <c r="S1709" s="95">
        <f t="shared" si="183"/>
        <v>0</v>
      </c>
      <c r="T1709" s="95"/>
      <c r="U1709" s="95" t="str">
        <f t="shared" si="184"/>
        <v/>
      </c>
      <c r="V1709" s="95">
        <v>0</v>
      </c>
      <c r="W1709" s="95"/>
      <c r="X1709" s="95"/>
      <c r="Y1709" s="95" t="str">
        <f>+IF(P1709="","No","Sí")</f>
        <v>Sí</v>
      </c>
      <c r="Z1709" s="95">
        <v>0</v>
      </c>
      <c r="AA1709" s="95" t="str">
        <f t="shared" si="186"/>
        <v>FRONTEL</v>
      </c>
    </row>
    <row r="1710" spans="1:27" x14ac:dyDescent="0.2">
      <c r="A1710" s="19">
        <f t="shared" si="182"/>
        <v>1</v>
      </c>
      <c r="B1710" s="95">
        <f t="shared" si="185"/>
        <v>1706</v>
      </c>
      <c r="C1710" s="95" t="s">
        <v>13721</v>
      </c>
      <c r="D1710" s="28" t="s">
        <v>7987</v>
      </c>
      <c r="E1710" s="95" t="s">
        <v>7984</v>
      </c>
      <c r="F1710" s="182">
        <v>1</v>
      </c>
      <c r="G1710" s="95" t="s">
        <v>13758</v>
      </c>
      <c r="H1710" s="199">
        <f>VLOOKUP(G1710,BARRAS!$C$5:$E$553,2,0)</f>
        <v>2149999932930</v>
      </c>
      <c r="I1710" s="95">
        <v>0</v>
      </c>
      <c r="J1710" s="204">
        <v>1</v>
      </c>
      <c r="K1710" s="95">
        <v>0</v>
      </c>
      <c r="L1710" s="95" t="s">
        <v>489</v>
      </c>
      <c r="M1710" s="95" t="s">
        <v>489</v>
      </c>
      <c r="N1710" s="95" t="s">
        <v>9178</v>
      </c>
      <c r="O1710" s="95"/>
      <c r="P1710" s="95" t="s">
        <v>7984</v>
      </c>
      <c r="Q1710" s="95" t="str">
        <f>IF(L1710="R","R",IF(L1710="L","L",""))</f>
        <v>R</v>
      </c>
      <c r="R1710" s="95">
        <f>IF(L1710="R",VLOOKUP(G1710,BARRAS!$C$5:$E$233,3,0),IF(L1710="L",VLOOKUP(G1710,BARRAS!$C$5:$E$233,3,0),""))</f>
        <v>0</v>
      </c>
      <c r="S1710" s="95">
        <f t="shared" si="183"/>
        <v>0</v>
      </c>
      <c r="T1710" s="95"/>
      <c r="U1710" s="95" t="str">
        <f t="shared" si="184"/>
        <v/>
      </c>
      <c r="V1710" s="95">
        <v>0</v>
      </c>
      <c r="W1710" s="95"/>
      <c r="X1710" s="95"/>
      <c r="Y1710" s="95" t="str">
        <f>+IF(P1710="","No","Sí")</f>
        <v>Sí</v>
      </c>
      <c r="Z1710" s="95">
        <v>0</v>
      </c>
      <c r="AA1710" s="95" t="str">
        <f t="shared" si="186"/>
        <v>FRONTEL</v>
      </c>
    </row>
    <row r="1711" spans="1:27" x14ac:dyDescent="0.2">
      <c r="A1711" s="19">
        <f t="shared" si="182"/>
        <v>1</v>
      </c>
      <c r="B1711" s="95">
        <f t="shared" si="185"/>
        <v>1707</v>
      </c>
      <c r="C1711" s="194" t="s">
        <v>13722</v>
      </c>
      <c r="D1711" s="213" t="s">
        <v>1304</v>
      </c>
      <c r="E1711" s="213" t="s">
        <v>13811</v>
      </c>
      <c r="F1711" s="182">
        <v>1</v>
      </c>
      <c r="G1711" s="95" t="s">
        <v>13758</v>
      </c>
      <c r="H1711" s="199">
        <f>VLOOKUP(G1711,BARRAS!$C$5:$E$553,2,0)</f>
        <v>2149999932930</v>
      </c>
      <c r="I1711" s="95">
        <v>0</v>
      </c>
      <c r="J1711" s="204">
        <v>0</v>
      </c>
      <c r="K1711" s="95">
        <v>1</v>
      </c>
      <c r="L1711" s="95" t="s">
        <v>492</v>
      </c>
      <c r="M1711" s="95" t="s">
        <v>492</v>
      </c>
      <c r="N1711" s="95" t="s">
        <v>12352</v>
      </c>
      <c r="O1711" s="95"/>
      <c r="P1711" s="95"/>
      <c r="Q1711" s="95"/>
      <c r="R1711" s="95" t="str">
        <f>IF(L1711="R",VLOOKUP(G1711,BARRAS!$C$5:$E$233,3,0),IF(L1711="L",VLOOKUP(G1711,BARRAS!$C$5:$E$233,3,0),""))</f>
        <v/>
      </c>
      <c r="S1711" s="95">
        <f t="shared" si="183"/>
        <v>0</v>
      </c>
      <c r="T1711" s="95"/>
      <c r="U1711" s="95" t="str">
        <f t="shared" si="184"/>
        <v/>
      </c>
      <c r="V1711" s="95"/>
      <c r="W1711" s="95"/>
      <c r="X1711" s="95"/>
      <c r="Y1711" s="95"/>
      <c r="Z1711" s="95"/>
      <c r="AA1711" s="95">
        <f t="shared" si="186"/>
        <v>0</v>
      </c>
    </row>
    <row r="1712" spans="1:27" x14ac:dyDescent="0.2">
      <c r="A1712" s="19">
        <f t="shared" si="182"/>
        <v>1</v>
      </c>
      <c r="B1712" s="95">
        <f t="shared" si="185"/>
        <v>1708</v>
      </c>
      <c r="C1712" s="95" t="s">
        <v>11454</v>
      </c>
      <c r="D1712" s="28" t="s">
        <v>2217</v>
      </c>
      <c r="E1712" s="95" t="s">
        <v>11453</v>
      </c>
      <c r="F1712" s="182">
        <v>1</v>
      </c>
      <c r="G1712" s="95" t="s">
        <v>216</v>
      </c>
      <c r="H1712" s="199">
        <f>VLOOKUP(G1712,BARRAS!$C$5:$E$553,2,0)</f>
        <v>2069994580132</v>
      </c>
      <c r="I1712" s="95">
        <v>0</v>
      </c>
      <c r="J1712" s="204">
        <v>0</v>
      </c>
      <c r="K1712" s="95">
        <v>0</v>
      </c>
      <c r="L1712" s="95" t="s">
        <v>8423</v>
      </c>
      <c r="M1712" s="95" t="s">
        <v>8423</v>
      </c>
      <c r="N1712" s="95" t="s">
        <v>2217</v>
      </c>
      <c r="O1712" s="95" t="s">
        <v>9972</v>
      </c>
      <c r="P1712" s="95"/>
      <c r="Q1712" s="95" t="s">
        <v>509</v>
      </c>
      <c r="R1712" s="95" t="str">
        <f>IF(L1712="R",VLOOKUP(G1712,BARRAS!$C$5:$E$233,3,0),IF(L1712="L",VLOOKUP(G1712,BARRAS!$C$5:$E$233,3,0),""))</f>
        <v/>
      </c>
      <c r="S1712" s="95">
        <f t="shared" si="183"/>
        <v>0</v>
      </c>
      <c r="T1712" s="95"/>
      <c r="U1712" s="95" t="str">
        <f t="shared" si="184"/>
        <v/>
      </c>
      <c r="V1712" s="95"/>
      <c r="W1712" s="95"/>
      <c r="X1712" s="95">
        <v>0</v>
      </c>
      <c r="Y1712" s="95">
        <v>0</v>
      </c>
      <c r="Z1712" s="95"/>
      <c r="AA1712" s="95" t="str">
        <f t="shared" si="186"/>
        <v>CGE</v>
      </c>
    </row>
    <row r="1713" spans="1:27" x14ac:dyDescent="0.2">
      <c r="A1713" s="19">
        <f t="shared" si="182"/>
        <v>1</v>
      </c>
      <c r="B1713" s="95">
        <f t="shared" si="185"/>
        <v>1709</v>
      </c>
      <c r="C1713" s="95" t="s">
        <v>10921</v>
      </c>
      <c r="D1713" s="28" t="s">
        <v>8808</v>
      </c>
      <c r="E1713" s="95" t="s">
        <v>10922</v>
      </c>
      <c r="F1713" s="182">
        <v>1</v>
      </c>
      <c r="G1713" s="95" t="s">
        <v>216</v>
      </c>
      <c r="H1713" s="199">
        <f>VLOOKUP(G1713,BARRAS!$C$5:$E$553,2,0)</f>
        <v>2069994580132</v>
      </c>
      <c r="I1713" s="95">
        <v>0</v>
      </c>
      <c r="J1713" s="204">
        <v>0</v>
      </c>
      <c r="K1713" s="95">
        <v>0</v>
      </c>
      <c r="L1713" s="95" t="s">
        <v>8423</v>
      </c>
      <c r="M1713" s="95" t="s">
        <v>8423</v>
      </c>
      <c r="N1713" s="95" t="s">
        <v>8808</v>
      </c>
      <c r="O1713" s="95" t="s">
        <v>9972</v>
      </c>
      <c r="P1713" s="95"/>
      <c r="Q1713" s="95" t="s">
        <v>509</v>
      </c>
      <c r="R1713" s="95" t="str">
        <f>IF(L1713="R",VLOOKUP(G1713,BARRAS!$C$5:$E$233,3,0),IF(L1713="L",VLOOKUP(G1713,BARRAS!$C$5:$E$233,3,0),""))</f>
        <v/>
      </c>
      <c r="S1713" s="95">
        <f t="shared" si="183"/>
        <v>0</v>
      </c>
      <c r="T1713" s="95"/>
      <c r="U1713" s="95" t="str">
        <f t="shared" si="184"/>
        <v/>
      </c>
      <c r="V1713" s="95" t="s">
        <v>1869</v>
      </c>
      <c r="W1713" s="95"/>
      <c r="X1713" s="95">
        <v>0</v>
      </c>
      <c r="Y1713" s="95">
        <v>0</v>
      </c>
      <c r="Z1713" s="95"/>
      <c r="AA1713" s="95" t="str">
        <f t="shared" si="186"/>
        <v>CGE</v>
      </c>
    </row>
    <row r="1714" spans="1:27" x14ac:dyDescent="0.2">
      <c r="A1714" s="19">
        <f t="shared" si="182"/>
        <v>1</v>
      </c>
      <c r="B1714" s="95">
        <f t="shared" si="185"/>
        <v>1710</v>
      </c>
      <c r="C1714" s="95" t="s">
        <v>10966</v>
      </c>
      <c r="D1714" s="28" t="s">
        <v>8808</v>
      </c>
      <c r="E1714" s="95" t="s">
        <v>10967</v>
      </c>
      <c r="F1714" s="182">
        <v>1</v>
      </c>
      <c r="G1714" s="95" t="s">
        <v>216</v>
      </c>
      <c r="H1714" s="199">
        <f>VLOOKUP(G1714,BARRAS!$C$5:$E$553,2,0)</f>
        <v>2069994580132</v>
      </c>
      <c r="I1714" s="95">
        <v>0</v>
      </c>
      <c r="J1714" s="204">
        <v>0</v>
      </c>
      <c r="K1714" s="95">
        <v>0</v>
      </c>
      <c r="L1714" s="95" t="s">
        <v>8423</v>
      </c>
      <c r="M1714" s="95" t="s">
        <v>8423</v>
      </c>
      <c r="N1714" s="95" t="s">
        <v>8808</v>
      </c>
      <c r="O1714" s="95" t="s">
        <v>9972</v>
      </c>
      <c r="P1714" s="95"/>
      <c r="Q1714" s="95" t="s">
        <v>509</v>
      </c>
      <c r="R1714" s="95" t="str">
        <f>IF(L1714="R",VLOOKUP(G1714,BARRAS!$C$5:$E$233,3,0),IF(L1714="L",VLOOKUP(G1714,BARRAS!$C$5:$E$233,3,0),""))</f>
        <v/>
      </c>
      <c r="S1714" s="95">
        <f t="shared" si="183"/>
        <v>0</v>
      </c>
      <c r="T1714" s="95"/>
      <c r="U1714" s="95" t="str">
        <f t="shared" si="184"/>
        <v/>
      </c>
      <c r="V1714" s="95" t="s">
        <v>1869</v>
      </c>
      <c r="W1714" s="95"/>
      <c r="X1714" s="95">
        <v>0</v>
      </c>
      <c r="Y1714" s="95">
        <v>0</v>
      </c>
      <c r="Z1714" s="95"/>
      <c r="AA1714" s="95" t="str">
        <f t="shared" si="186"/>
        <v>CGE</v>
      </c>
    </row>
    <row r="1715" spans="1:27" x14ac:dyDescent="0.2">
      <c r="A1715" s="19">
        <f t="shared" si="182"/>
        <v>1</v>
      </c>
      <c r="B1715" s="95">
        <f t="shared" si="185"/>
        <v>1711</v>
      </c>
      <c r="C1715" s="95" t="s">
        <v>10968</v>
      </c>
      <c r="D1715" s="28" t="s">
        <v>8808</v>
      </c>
      <c r="E1715" s="95" t="s">
        <v>10969</v>
      </c>
      <c r="F1715" s="182">
        <v>1</v>
      </c>
      <c r="G1715" s="95" t="s">
        <v>216</v>
      </c>
      <c r="H1715" s="199">
        <f>VLOOKUP(G1715,BARRAS!$C$5:$E$553,2,0)</f>
        <v>2069994580132</v>
      </c>
      <c r="I1715" s="95">
        <v>0</v>
      </c>
      <c r="J1715" s="204">
        <v>0</v>
      </c>
      <c r="K1715" s="95">
        <v>0</v>
      </c>
      <c r="L1715" s="95" t="s">
        <v>8423</v>
      </c>
      <c r="M1715" s="95" t="s">
        <v>8423</v>
      </c>
      <c r="N1715" s="95" t="s">
        <v>8808</v>
      </c>
      <c r="O1715" s="95" t="s">
        <v>9972</v>
      </c>
      <c r="P1715" s="95"/>
      <c r="Q1715" s="95" t="s">
        <v>509</v>
      </c>
      <c r="R1715" s="95" t="str">
        <f>IF(L1715="R",VLOOKUP(G1715,BARRAS!$C$5:$E$233,3,0),IF(L1715="L",VLOOKUP(G1715,BARRAS!$C$5:$E$233,3,0),""))</f>
        <v/>
      </c>
      <c r="S1715" s="95">
        <f t="shared" si="183"/>
        <v>0</v>
      </c>
      <c r="T1715" s="95"/>
      <c r="U1715" s="95" t="str">
        <f t="shared" si="184"/>
        <v/>
      </c>
      <c r="V1715" s="95" t="s">
        <v>1869</v>
      </c>
      <c r="W1715" s="95"/>
      <c r="X1715" s="95">
        <v>0</v>
      </c>
      <c r="Y1715" s="95">
        <v>0</v>
      </c>
      <c r="Z1715" s="95"/>
      <c r="AA1715" s="95" t="str">
        <f t="shared" si="186"/>
        <v>CGE</v>
      </c>
    </row>
    <row r="1716" spans="1:27" x14ac:dyDescent="0.2">
      <c r="A1716" s="19">
        <f t="shared" si="182"/>
        <v>1</v>
      </c>
      <c r="B1716" s="95">
        <f t="shared" si="185"/>
        <v>1712</v>
      </c>
      <c r="C1716" s="95" t="s">
        <v>11988</v>
      </c>
      <c r="D1716" s="28" t="s">
        <v>9294</v>
      </c>
      <c r="E1716" s="95" t="s">
        <v>11988</v>
      </c>
      <c r="F1716" s="182">
        <v>1</v>
      </c>
      <c r="G1716" s="95" t="s">
        <v>216</v>
      </c>
      <c r="H1716" s="199">
        <f>VLOOKUP(G1716,BARRAS!$C$5:$E$553,2,0)</f>
        <v>2069994580132</v>
      </c>
      <c r="I1716" s="95">
        <v>0</v>
      </c>
      <c r="J1716" s="204">
        <v>0</v>
      </c>
      <c r="K1716" s="95">
        <v>0</v>
      </c>
      <c r="L1716" s="95" t="s">
        <v>8423</v>
      </c>
      <c r="M1716" s="95" t="s">
        <v>8423</v>
      </c>
      <c r="N1716" s="95" t="s">
        <v>9294</v>
      </c>
      <c r="O1716" s="95" t="s">
        <v>9972</v>
      </c>
      <c r="P1716" s="95"/>
      <c r="Q1716" s="95"/>
      <c r="R1716" s="95" t="str">
        <f>IF(L1716="R",VLOOKUP(G1716,BARRAS!$C$5:$E$233,3,0),IF(L1716="L",VLOOKUP(G1716,BARRAS!$C$5:$E$233,3,0),""))</f>
        <v/>
      </c>
      <c r="S1716" s="95">
        <f t="shared" si="183"/>
        <v>0</v>
      </c>
      <c r="T1716" s="95"/>
      <c r="U1716" s="95" t="str">
        <f t="shared" si="184"/>
        <v/>
      </c>
      <c r="V1716" s="95"/>
      <c r="W1716" s="95"/>
      <c r="X1716" s="95"/>
      <c r="Y1716" s="95"/>
      <c r="Z1716" s="95"/>
      <c r="AA1716" s="95" t="str">
        <f t="shared" si="186"/>
        <v>CGE</v>
      </c>
    </row>
    <row r="1717" spans="1:27" x14ac:dyDescent="0.2">
      <c r="A1717" s="19">
        <f t="shared" si="182"/>
        <v>1</v>
      </c>
      <c r="B1717" s="95">
        <f t="shared" si="185"/>
        <v>1713</v>
      </c>
      <c r="C1717" s="95" t="s">
        <v>11027</v>
      </c>
      <c r="D1717" s="28" t="s">
        <v>8808</v>
      </c>
      <c r="E1717" s="95" t="s">
        <v>11028</v>
      </c>
      <c r="F1717" s="182">
        <v>1</v>
      </c>
      <c r="G1717" s="95" t="s">
        <v>216</v>
      </c>
      <c r="H1717" s="199">
        <f>VLOOKUP(G1717,BARRAS!$C$5:$E$553,2,0)</f>
        <v>2069994580132</v>
      </c>
      <c r="I1717" s="95">
        <v>0</v>
      </c>
      <c r="J1717" s="204">
        <v>0</v>
      </c>
      <c r="K1717" s="95">
        <v>0</v>
      </c>
      <c r="L1717" s="95" t="s">
        <v>8423</v>
      </c>
      <c r="M1717" s="95" t="s">
        <v>8423</v>
      </c>
      <c r="N1717" s="95" t="s">
        <v>8808</v>
      </c>
      <c r="O1717" s="95" t="s">
        <v>9972</v>
      </c>
      <c r="P1717" s="95"/>
      <c r="Q1717" s="95" t="s">
        <v>509</v>
      </c>
      <c r="R1717" s="95" t="str">
        <f>IF(L1717="R",VLOOKUP(G1717,BARRAS!$C$5:$E$233,3,0),IF(L1717="L",VLOOKUP(G1717,BARRAS!$C$5:$E$233,3,0),""))</f>
        <v/>
      </c>
      <c r="S1717" s="95">
        <f t="shared" si="183"/>
        <v>0</v>
      </c>
      <c r="T1717" s="95"/>
      <c r="U1717" s="95" t="str">
        <f t="shared" si="184"/>
        <v/>
      </c>
      <c r="V1717" s="95" t="s">
        <v>1869</v>
      </c>
      <c r="W1717" s="95"/>
      <c r="X1717" s="95">
        <v>0</v>
      </c>
      <c r="Y1717" s="95">
        <v>0</v>
      </c>
      <c r="Z1717" s="95"/>
      <c r="AA1717" s="95" t="str">
        <f t="shared" si="186"/>
        <v>CGE</v>
      </c>
    </row>
    <row r="1718" spans="1:27" x14ac:dyDescent="0.2">
      <c r="A1718" s="19">
        <f t="shared" si="182"/>
        <v>1</v>
      </c>
      <c r="B1718" s="95">
        <f t="shared" si="185"/>
        <v>1714</v>
      </c>
      <c r="C1718" s="95" t="s">
        <v>11667</v>
      </c>
      <c r="D1718" s="28" t="s">
        <v>8808</v>
      </c>
      <c r="E1718" s="95" t="s">
        <v>11668</v>
      </c>
      <c r="F1718" s="182">
        <v>1</v>
      </c>
      <c r="G1718" s="95" t="s">
        <v>216</v>
      </c>
      <c r="H1718" s="199">
        <f>VLOOKUP(G1718,BARRAS!$C$5:$E$553,2,0)</f>
        <v>2069994580132</v>
      </c>
      <c r="I1718" s="95">
        <v>0</v>
      </c>
      <c r="J1718" s="204">
        <v>0</v>
      </c>
      <c r="K1718" s="95">
        <v>0</v>
      </c>
      <c r="L1718" s="95" t="s">
        <v>8423</v>
      </c>
      <c r="M1718" s="95" t="s">
        <v>8423</v>
      </c>
      <c r="N1718" s="95" t="s">
        <v>8808</v>
      </c>
      <c r="O1718" s="95" t="s">
        <v>9972</v>
      </c>
      <c r="P1718" s="95"/>
      <c r="Q1718" s="95" t="s">
        <v>509</v>
      </c>
      <c r="R1718" s="95" t="str">
        <f>IF(L1718="R",VLOOKUP(G1718,BARRAS!$C$5:$E$233,3,0),IF(L1718="L",VLOOKUP(G1718,BARRAS!$C$5:$E$233,3,0),""))</f>
        <v/>
      </c>
      <c r="S1718" s="95">
        <f t="shared" si="183"/>
        <v>0</v>
      </c>
      <c r="T1718" s="95"/>
      <c r="U1718" s="95" t="str">
        <f t="shared" si="184"/>
        <v/>
      </c>
      <c r="V1718" s="95"/>
      <c r="W1718" s="95"/>
      <c r="X1718" s="95"/>
      <c r="Y1718" s="95">
        <v>0</v>
      </c>
      <c r="Z1718" s="95"/>
      <c r="AA1718" s="95" t="str">
        <f t="shared" si="186"/>
        <v>CGE</v>
      </c>
    </row>
    <row r="1719" spans="1:27" x14ac:dyDescent="0.2">
      <c r="A1719" s="19">
        <f t="shared" si="182"/>
        <v>1</v>
      </c>
      <c r="B1719" s="95">
        <f t="shared" si="185"/>
        <v>1715</v>
      </c>
      <c r="C1719" s="95" t="s">
        <v>10923</v>
      </c>
      <c r="D1719" s="28" t="s">
        <v>8808</v>
      </c>
      <c r="E1719" s="95" t="s">
        <v>10924</v>
      </c>
      <c r="F1719" s="182">
        <v>1</v>
      </c>
      <c r="G1719" s="95" t="s">
        <v>216</v>
      </c>
      <c r="H1719" s="199">
        <f>VLOOKUP(G1719,BARRAS!$C$5:$E$553,2,0)</f>
        <v>2069994580132</v>
      </c>
      <c r="I1719" s="95">
        <v>0</v>
      </c>
      <c r="J1719" s="204">
        <v>0</v>
      </c>
      <c r="K1719" s="95">
        <v>0</v>
      </c>
      <c r="L1719" s="95" t="s">
        <v>8423</v>
      </c>
      <c r="M1719" s="95" t="s">
        <v>8423</v>
      </c>
      <c r="N1719" s="95" t="s">
        <v>8808</v>
      </c>
      <c r="O1719" s="95" t="s">
        <v>9972</v>
      </c>
      <c r="P1719" s="95"/>
      <c r="Q1719" s="95" t="s">
        <v>509</v>
      </c>
      <c r="R1719" s="95" t="str">
        <f>IF(L1719="R",VLOOKUP(G1719,BARRAS!$C$5:$E$233,3,0),IF(L1719="L",VLOOKUP(G1719,BARRAS!$C$5:$E$233,3,0),""))</f>
        <v/>
      </c>
      <c r="S1719" s="95">
        <f t="shared" si="183"/>
        <v>0</v>
      </c>
      <c r="T1719" s="95"/>
      <c r="U1719" s="95" t="str">
        <f t="shared" si="184"/>
        <v/>
      </c>
      <c r="V1719" s="95" t="s">
        <v>1869</v>
      </c>
      <c r="W1719" s="95"/>
      <c r="X1719" s="95">
        <v>0</v>
      </c>
      <c r="Y1719" s="95">
        <v>0</v>
      </c>
      <c r="Z1719" s="95"/>
      <c r="AA1719" s="95" t="str">
        <f t="shared" si="186"/>
        <v>CGE</v>
      </c>
    </row>
    <row r="1720" spans="1:27" x14ac:dyDescent="0.2">
      <c r="A1720" s="19">
        <f t="shared" si="182"/>
        <v>1</v>
      </c>
      <c r="B1720" s="95">
        <f t="shared" si="185"/>
        <v>1716</v>
      </c>
      <c r="C1720" s="95" t="s">
        <v>12300</v>
      </c>
      <c r="D1720" s="28" t="s">
        <v>13427</v>
      </c>
      <c r="E1720" s="95" t="s">
        <v>12301</v>
      </c>
      <c r="F1720" s="182">
        <v>1</v>
      </c>
      <c r="G1720" s="95" t="s">
        <v>216</v>
      </c>
      <c r="H1720" s="199">
        <f>VLOOKUP(G1720,BARRAS!$C$5:$E$553,2,0)</f>
        <v>2069994580132</v>
      </c>
      <c r="I1720" s="95">
        <v>0</v>
      </c>
      <c r="J1720" s="204">
        <v>0</v>
      </c>
      <c r="K1720" s="95">
        <v>0</v>
      </c>
      <c r="L1720" s="95" t="s">
        <v>8423</v>
      </c>
      <c r="M1720" s="95" t="s">
        <v>8423</v>
      </c>
      <c r="N1720" s="95" t="s">
        <v>13427</v>
      </c>
      <c r="O1720" s="95" t="s">
        <v>9972</v>
      </c>
      <c r="P1720" s="95"/>
      <c r="Q1720" s="95"/>
      <c r="R1720" s="95" t="str">
        <f>IF(L1720="R",VLOOKUP(G1720,BARRAS!$C$5:$E$233,3,0),IF(L1720="L",VLOOKUP(G1720,BARRAS!$C$5:$E$233,3,0),""))</f>
        <v/>
      </c>
      <c r="S1720" s="95">
        <f t="shared" si="183"/>
        <v>0</v>
      </c>
      <c r="T1720" s="95"/>
      <c r="U1720" s="95" t="str">
        <f t="shared" si="184"/>
        <v/>
      </c>
      <c r="V1720" s="95"/>
      <c r="W1720" s="95"/>
      <c r="X1720" s="95"/>
      <c r="Y1720" s="95"/>
      <c r="Z1720" s="95"/>
      <c r="AA1720" s="95" t="str">
        <f t="shared" si="186"/>
        <v>CGE</v>
      </c>
    </row>
    <row r="1721" spans="1:27" x14ac:dyDescent="0.2">
      <c r="A1721" s="19">
        <f t="shared" si="182"/>
        <v>1</v>
      </c>
      <c r="B1721" s="95">
        <f t="shared" si="185"/>
        <v>1717</v>
      </c>
      <c r="C1721" s="95" t="s">
        <v>11553</v>
      </c>
      <c r="D1721" s="28" t="s">
        <v>11551</v>
      </c>
      <c r="E1721" s="95" t="s">
        <v>11554</v>
      </c>
      <c r="F1721" s="182">
        <v>1</v>
      </c>
      <c r="G1721" s="95" t="s">
        <v>216</v>
      </c>
      <c r="H1721" s="199">
        <f>VLOOKUP(G1721,BARRAS!$C$5:$E$553,2,0)</f>
        <v>2069994580132</v>
      </c>
      <c r="I1721" s="95">
        <v>0</v>
      </c>
      <c r="J1721" s="204">
        <v>0</v>
      </c>
      <c r="K1721" s="95">
        <v>0</v>
      </c>
      <c r="L1721" s="95" t="s">
        <v>747</v>
      </c>
      <c r="M1721" s="95" t="s">
        <v>747</v>
      </c>
      <c r="N1721" s="95" t="s">
        <v>11551</v>
      </c>
      <c r="O1721" s="95" t="s">
        <v>9972</v>
      </c>
      <c r="P1721" s="95"/>
      <c r="Q1721" s="95" t="s">
        <v>509</v>
      </c>
      <c r="R1721" s="95" t="str">
        <f>IF(L1721="R",VLOOKUP(G1721,BARRAS!$C$5:$E$233,3,0),IF(L1721="L",VLOOKUP(G1721,BARRAS!$C$5:$E$233,3,0),""))</f>
        <v/>
      </c>
      <c r="S1721" s="95">
        <f t="shared" si="183"/>
        <v>1</v>
      </c>
      <c r="T1721" s="95"/>
      <c r="U1721" s="95" t="str">
        <f t="shared" si="184"/>
        <v>PMGD</v>
      </c>
      <c r="V1721" s="95"/>
      <c r="W1721" s="95">
        <v>1</v>
      </c>
      <c r="X1721" s="95"/>
      <c r="Y1721" s="95">
        <v>0</v>
      </c>
      <c r="Z1721" s="95"/>
      <c r="AA1721" s="95" t="str">
        <f t="shared" si="186"/>
        <v>CGE</v>
      </c>
    </row>
    <row r="1722" spans="1:27" x14ac:dyDescent="0.2">
      <c r="A1722" s="19">
        <f t="shared" si="182"/>
        <v>1</v>
      </c>
      <c r="B1722" s="95">
        <f t="shared" si="185"/>
        <v>1718</v>
      </c>
      <c r="C1722" s="95" t="s">
        <v>11550</v>
      </c>
      <c r="D1722" s="28" t="s">
        <v>11551</v>
      </c>
      <c r="E1722" s="95" t="s">
        <v>11552</v>
      </c>
      <c r="F1722" s="182">
        <v>1</v>
      </c>
      <c r="G1722" s="95" t="s">
        <v>216</v>
      </c>
      <c r="H1722" s="199">
        <f>VLOOKUP(G1722,BARRAS!$C$5:$E$553,2,0)</f>
        <v>2069994580132</v>
      </c>
      <c r="I1722" s="95">
        <v>0</v>
      </c>
      <c r="J1722" s="204">
        <v>0</v>
      </c>
      <c r="K1722" s="95">
        <v>0</v>
      </c>
      <c r="L1722" s="95" t="s">
        <v>747</v>
      </c>
      <c r="M1722" s="95" t="s">
        <v>747</v>
      </c>
      <c r="N1722" s="95" t="s">
        <v>11551</v>
      </c>
      <c r="O1722" s="95" t="s">
        <v>9972</v>
      </c>
      <c r="P1722" s="95"/>
      <c r="Q1722" s="95" t="s">
        <v>509</v>
      </c>
      <c r="R1722" s="95" t="str">
        <f>IF(L1722="R",VLOOKUP(G1722,BARRAS!$C$5:$E$233,3,0),IF(L1722="L",VLOOKUP(G1722,BARRAS!$C$5:$E$233,3,0),""))</f>
        <v/>
      </c>
      <c r="S1722" s="95">
        <f t="shared" si="183"/>
        <v>1</v>
      </c>
      <c r="T1722" s="95" t="s">
        <v>11552</v>
      </c>
      <c r="U1722" s="95" t="str">
        <f t="shared" si="184"/>
        <v>PMGD</v>
      </c>
      <c r="V1722" s="95"/>
      <c r="W1722" s="95"/>
      <c r="X1722" s="95"/>
      <c r="Y1722" s="95">
        <v>0</v>
      </c>
      <c r="Z1722" s="95"/>
      <c r="AA1722" s="95" t="str">
        <f t="shared" si="186"/>
        <v>CGE</v>
      </c>
    </row>
    <row r="1723" spans="1:27" x14ac:dyDescent="0.2">
      <c r="A1723" s="19">
        <f t="shared" si="182"/>
        <v>1</v>
      </c>
      <c r="B1723" s="95">
        <f t="shared" si="185"/>
        <v>1719</v>
      </c>
      <c r="C1723" s="95" t="s">
        <v>11611</v>
      </c>
      <c r="D1723" s="28" t="s">
        <v>9185</v>
      </c>
      <c r="E1723" s="95" t="s">
        <v>11612</v>
      </c>
      <c r="F1723" s="182">
        <v>1</v>
      </c>
      <c r="G1723" s="95" t="s">
        <v>216</v>
      </c>
      <c r="H1723" s="199">
        <f>VLOOKUP(G1723,BARRAS!$C$5:$E$553,2,0)</f>
        <v>2069994580132</v>
      </c>
      <c r="I1723" s="95">
        <v>0</v>
      </c>
      <c r="J1723" s="204">
        <v>0</v>
      </c>
      <c r="K1723" s="95">
        <v>0</v>
      </c>
      <c r="L1723" s="95" t="s">
        <v>747</v>
      </c>
      <c r="M1723" s="95" t="s">
        <v>747</v>
      </c>
      <c r="N1723" s="95" t="s">
        <v>9185</v>
      </c>
      <c r="O1723" s="95" t="s">
        <v>9972</v>
      </c>
      <c r="P1723" s="95"/>
      <c r="Q1723" s="95" t="s">
        <v>509</v>
      </c>
      <c r="R1723" s="95" t="str">
        <f>IF(L1723="R",VLOOKUP(G1723,BARRAS!$C$5:$E$233,3,0),IF(L1723="L",VLOOKUP(G1723,BARRAS!$C$5:$E$233,3,0),""))</f>
        <v/>
      </c>
      <c r="S1723" s="95">
        <f t="shared" si="183"/>
        <v>1</v>
      </c>
      <c r="T1723" s="95"/>
      <c r="U1723" s="95" t="str">
        <f t="shared" si="184"/>
        <v>PMGD</v>
      </c>
      <c r="V1723" s="95"/>
      <c r="W1723" s="95">
        <v>1</v>
      </c>
      <c r="X1723" s="95"/>
      <c r="Y1723" s="95">
        <v>0</v>
      </c>
      <c r="Z1723" s="95"/>
      <c r="AA1723" s="95" t="str">
        <f t="shared" si="186"/>
        <v>CGE</v>
      </c>
    </row>
    <row r="1724" spans="1:27" x14ac:dyDescent="0.2">
      <c r="A1724" s="19">
        <f t="shared" si="182"/>
        <v>1</v>
      </c>
      <c r="B1724" s="95">
        <f t="shared" si="185"/>
        <v>1720</v>
      </c>
      <c r="C1724" s="95" t="s">
        <v>11609</v>
      </c>
      <c r="D1724" s="28" t="s">
        <v>9185</v>
      </c>
      <c r="E1724" s="95" t="s">
        <v>11610</v>
      </c>
      <c r="F1724" s="182">
        <v>1</v>
      </c>
      <c r="G1724" s="95" t="s">
        <v>216</v>
      </c>
      <c r="H1724" s="199">
        <f>VLOOKUP(G1724,BARRAS!$C$5:$E$553,2,0)</f>
        <v>2069994580132</v>
      </c>
      <c r="I1724" s="95">
        <v>0</v>
      </c>
      <c r="J1724" s="204">
        <v>0</v>
      </c>
      <c r="K1724" s="95">
        <v>0</v>
      </c>
      <c r="L1724" s="95" t="s">
        <v>747</v>
      </c>
      <c r="M1724" s="95" t="s">
        <v>747</v>
      </c>
      <c r="N1724" s="95" t="s">
        <v>9185</v>
      </c>
      <c r="O1724" s="95" t="s">
        <v>9972</v>
      </c>
      <c r="P1724" s="95"/>
      <c r="Q1724" s="95" t="s">
        <v>509</v>
      </c>
      <c r="R1724" s="95" t="str">
        <f>IF(L1724="R",VLOOKUP(G1724,BARRAS!$C$5:$E$233,3,0),IF(L1724="L",VLOOKUP(G1724,BARRAS!$C$5:$E$233,3,0),""))</f>
        <v/>
      </c>
      <c r="S1724" s="95">
        <f t="shared" si="183"/>
        <v>1</v>
      </c>
      <c r="T1724" s="95" t="s">
        <v>11610</v>
      </c>
      <c r="U1724" s="95" t="str">
        <f t="shared" si="184"/>
        <v>PMGD</v>
      </c>
      <c r="V1724" s="95"/>
      <c r="W1724" s="95"/>
      <c r="X1724" s="95"/>
      <c r="Y1724" s="95">
        <v>0</v>
      </c>
      <c r="Z1724" s="95"/>
      <c r="AA1724" s="95" t="str">
        <f t="shared" si="186"/>
        <v>CGE</v>
      </c>
    </row>
    <row r="1725" spans="1:27" x14ac:dyDescent="0.2">
      <c r="A1725" s="19">
        <f t="shared" si="182"/>
        <v>1</v>
      </c>
      <c r="B1725" s="95">
        <f t="shared" si="185"/>
        <v>1721</v>
      </c>
      <c r="C1725" s="95" t="s">
        <v>14558</v>
      </c>
      <c r="D1725" s="28" t="s">
        <v>14560</v>
      </c>
      <c r="E1725" s="28" t="s">
        <v>14569</v>
      </c>
      <c r="F1725" s="182">
        <v>1</v>
      </c>
      <c r="G1725" s="95" t="s">
        <v>216</v>
      </c>
      <c r="H1725" s="199">
        <f>VLOOKUP(G1725,BARRAS!$C$5:$E$553,2,0)</f>
        <v>2069994580132</v>
      </c>
      <c r="I1725" s="95">
        <v>0</v>
      </c>
      <c r="J1725" s="204">
        <v>0</v>
      </c>
      <c r="K1725" s="95">
        <v>0</v>
      </c>
      <c r="L1725" s="95" t="s">
        <v>747</v>
      </c>
      <c r="M1725" s="95" t="s">
        <v>747</v>
      </c>
      <c r="N1725" s="28" t="s">
        <v>14560</v>
      </c>
      <c r="O1725" s="95" t="s">
        <v>9972</v>
      </c>
      <c r="P1725" s="95"/>
      <c r="Q1725" s="95"/>
      <c r="R1725" s="95"/>
      <c r="S1725" s="95">
        <f t="shared" si="183"/>
        <v>1</v>
      </c>
      <c r="T1725" s="95"/>
      <c r="U1725" s="95" t="str">
        <f t="shared" si="184"/>
        <v>PMGD</v>
      </c>
      <c r="V1725" s="95"/>
      <c r="W1725" s="95"/>
      <c r="X1725" s="95"/>
      <c r="Y1725" s="95"/>
      <c r="Z1725" s="95"/>
      <c r="AA1725" s="95" t="str">
        <f t="shared" si="186"/>
        <v>CGE</v>
      </c>
    </row>
    <row r="1726" spans="1:27" x14ac:dyDescent="0.2">
      <c r="A1726" s="19">
        <f t="shared" si="182"/>
        <v>1</v>
      </c>
      <c r="B1726" s="95">
        <f t="shared" si="185"/>
        <v>1722</v>
      </c>
      <c r="C1726" s="95" t="s">
        <v>14559</v>
      </c>
      <c r="D1726" s="28" t="s">
        <v>14560</v>
      </c>
      <c r="E1726" s="95" t="s">
        <v>14561</v>
      </c>
      <c r="F1726" s="182">
        <v>1</v>
      </c>
      <c r="G1726" s="95" t="s">
        <v>216</v>
      </c>
      <c r="H1726" s="199">
        <f>VLOOKUP(G1726,BARRAS!$C$5:$E$553,2,0)</f>
        <v>2069994580132</v>
      </c>
      <c r="I1726" s="95">
        <v>0</v>
      </c>
      <c r="J1726" s="204">
        <v>0</v>
      </c>
      <c r="K1726" s="95">
        <v>0</v>
      </c>
      <c r="L1726" s="95" t="s">
        <v>747</v>
      </c>
      <c r="M1726" s="95" t="s">
        <v>747</v>
      </c>
      <c r="N1726" s="28" t="s">
        <v>14560</v>
      </c>
      <c r="O1726" s="95" t="s">
        <v>9972</v>
      </c>
      <c r="P1726" s="95"/>
      <c r="Q1726" s="95"/>
      <c r="R1726" s="95"/>
      <c r="S1726" s="95">
        <f t="shared" si="183"/>
        <v>1</v>
      </c>
      <c r="T1726" s="95" t="s">
        <v>14561</v>
      </c>
      <c r="U1726" s="95" t="str">
        <f t="shared" si="184"/>
        <v>PMGD</v>
      </c>
      <c r="V1726" s="95"/>
      <c r="W1726" s="95"/>
      <c r="X1726" s="95"/>
      <c r="Y1726" s="95"/>
      <c r="Z1726" s="95"/>
      <c r="AA1726" s="95" t="str">
        <f t="shared" si="186"/>
        <v>CGE</v>
      </c>
    </row>
    <row r="1727" spans="1:27" x14ac:dyDescent="0.2">
      <c r="A1727" s="19">
        <f t="shared" si="182"/>
        <v>1</v>
      </c>
      <c r="B1727" s="95">
        <f t="shared" si="185"/>
        <v>1723</v>
      </c>
      <c r="C1727" s="95" t="s">
        <v>11024</v>
      </c>
      <c r="D1727" s="28" t="s">
        <v>8970</v>
      </c>
      <c r="E1727" s="95" t="s">
        <v>1870</v>
      </c>
      <c r="F1727" s="182">
        <v>1</v>
      </c>
      <c r="G1727" s="95" t="s">
        <v>216</v>
      </c>
      <c r="H1727" s="199">
        <f>VLOOKUP(G1727,BARRAS!$C$5:$E$553,2,0)</f>
        <v>2069994580132</v>
      </c>
      <c r="I1727" s="95">
        <v>0</v>
      </c>
      <c r="J1727" s="204">
        <v>1</v>
      </c>
      <c r="K1727" s="95">
        <v>0</v>
      </c>
      <c r="L1727" s="95" t="s">
        <v>489</v>
      </c>
      <c r="M1727" s="95" t="s">
        <v>489</v>
      </c>
      <c r="N1727" s="95" t="s">
        <v>9178</v>
      </c>
      <c r="O1727" s="95"/>
      <c r="P1727" s="95" t="s">
        <v>9972</v>
      </c>
      <c r="Q1727" s="95" t="s">
        <v>489</v>
      </c>
      <c r="R1727" s="95">
        <f>IF(L1727="R",VLOOKUP(G1727,BARRAS!$C$5:$E$233,3,0),IF(L1727="L",VLOOKUP(G1727,BARRAS!$C$5:$E$233,3,0),""))</f>
        <v>0</v>
      </c>
      <c r="S1727" s="95">
        <f t="shared" si="183"/>
        <v>0</v>
      </c>
      <c r="T1727" s="95"/>
      <c r="U1727" s="95" t="str">
        <f t="shared" si="184"/>
        <v/>
      </c>
      <c r="V1727" s="95">
        <v>0</v>
      </c>
      <c r="W1727" s="95"/>
      <c r="X1727" s="95">
        <v>0</v>
      </c>
      <c r="Y1727" s="95">
        <v>0</v>
      </c>
      <c r="Z1727" s="95"/>
      <c r="AA1727" s="95" t="str">
        <f t="shared" si="186"/>
        <v>CGE</v>
      </c>
    </row>
    <row r="1728" spans="1:27" x14ac:dyDescent="0.2">
      <c r="A1728" s="19">
        <f t="shared" si="182"/>
        <v>1</v>
      </c>
      <c r="B1728" s="95">
        <f t="shared" si="185"/>
        <v>1724</v>
      </c>
      <c r="C1728" s="95" t="s">
        <v>11025</v>
      </c>
      <c r="D1728" s="28" t="s">
        <v>8971</v>
      </c>
      <c r="E1728" s="95" t="s">
        <v>1870</v>
      </c>
      <c r="F1728" s="182">
        <v>1</v>
      </c>
      <c r="G1728" s="95" t="s">
        <v>216</v>
      </c>
      <c r="H1728" s="199">
        <f>VLOOKUP(G1728,BARRAS!$C$5:$E$553,2,0)</f>
        <v>2069994580132</v>
      </c>
      <c r="I1728" s="95">
        <v>0</v>
      </c>
      <c r="J1728" s="204">
        <v>1</v>
      </c>
      <c r="K1728" s="95">
        <v>0</v>
      </c>
      <c r="L1728" s="95" t="s">
        <v>489</v>
      </c>
      <c r="M1728" s="95" t="s">
        <v>489</v>
      </c>
      <c r="N1728" s="95" t="s">
        <v>9178</v>
      </c>
      <c r="O1728" s="95"/>
      <c r="P1728" s="95" t="s">
        <v>9972</v>
      </c>
      <c r="Q1728" s="95" t="s">
        <v>489</v>
      </c>
      <c r="R1728" s="95">
        <f>IF(L1728="R",VLOOKUP(G1728,BARRAS!$C$5:$E$233,3,0),IF(L1728="L",VLOOKUP(G1728,BARRAS!$C$5:$E$233,3,0),""))</f>
        <v>0</v>
      </c>
      <c r="S1728" s="95">
        <f t="shared" si="183"/>
        <v>0</v>
      </c>
      <c r="T1728" s="95"/>
      <c r="U1728" s="95" t="str">
        <f t="shared" si="184"/>
        <v/>
      </c>
      <c r="V1728" s="95">
        <v>0</v>
      </c>
      <c r="W1728" s="95"/>
      <c r="X1728" s="95">
        <v>0</v>
      </c>
      <c r="Y1728" s="95">
        <v>0</v>
      </c>
      <c r="Z1728" s="95"/>
      <c r="AA1728" s="95" t="str">
        <f t="shared" si="186"/>
        <v>CGE</v>
      </c>
    </row>
    <row r="1729" spans="1:27" x14ac:dyDescent="0.2">
      <c r="A1729" s="19">
        <f t="shared" si="182"/>
        <v>1</v>
      </c>
      <c r="B1729" s="95">
        <f t="shared" si="185"/>
        <v>1725</v>
      </c>
      <c r="C1729" s="95" t="s">
        <v>11026</v>
      </c>
      <c r="D1729" s="28" t="s">
        <v>8972</v>
      </c>
      <c r="E1729" s="95" t="s">
        <v>1870</v>
      </c>
      <c r="F1729" s="182">
        <v>1</v>
      </c>
      <c r="G1729" s="95" t="s">
        <v>216</v>
      </c>
      <c r="H1729" s="199">
        <f>VLOOKUP(G1729,BARRAS!$C$5:$E$553,2,0)</f>
        <v>2069994580132</v>
      </c>
      <c r="I1729" s="95">
        <v>0</v>
      </c>
      <c r="J1729" s="204">
        <v>1</v>
      </c>
      <c r="K1729" s="95">
        <v>0</v>
      </c>
      <c r="L1729" s="95" t="s">
        <v>489</v>
      </c>
      <c r="M1729" s="95" t="s">
        <v>489</v>
      </c>
      <c r="N1729" s="95" t="s">
        <v>9178</v>
      </c>
      <c r="O1729" s="95"/>
      <c r="P1729" s="95" t="s">
        <v>9972</v>
      </c>
      <c r="Q1729" s="95" t="s">
        <v>489</v>
      </c>
      <c r="R1729" s="95">
        <f>IF(L1729="R",VLOOKUP(G1729,BARRAS!$C$5:$E$233,3,0),IF(L1729="L",VLOOKUP(G1729,BARRAS!$C$5:$E$233,3,0),""))</f>
        <v>0</v>
      </c>
      <c r="S1729" s="95">
        <f t="shared" si="183"/>
        <v>0</v>
      </c>
      <c r="T1729" s="95"/>
      <c r="U1729" s="95" t="str">
        <f t="shared" si="184"/>
        <v/>
      </c>
      <c r="V1729" s="95">
        <v>0</v>
      </c>
      <c r="W1729" s="95"/>
      <c r="X1729" s="95">
        <v>0</v>
      </c>
      <c r="Y1729" s="95">
        <v>0</v>
      </c>
      <c r="Z1729" s="95"/>
      <c r="AA1729" s="95" t="str">
        <f t="shared" si="186"/>
        <v>CGE</v>
      </c>
    </row>
    <row r="1730" spans="1:27" x14ac:dyDescent="0.2">
      <c r="A1730" s="19">
        <f t="shared" si="182"/>
        <v>1</v>
      </c>
      <c r="B1730" s="95">
        <f t="shared" si="185"/>
        <v>1726</v>
      </c>
      <c r="C1730" s="194" t="s">
        <v>11771</v>
      </c>
      <c r="D1730" s="213" t="s">
        <v>1304</v>
      </c>
      <c r="E1730" s="194" t="s">
        <v>1610</v>
      </c>
      <c r="F1730" s="182">
        <v>1</v>
      </c>
      <c r="G1730" s="95" t="s">
        <v>216</v>
      </c>
      <c r="H1730" s="199">
        <f>VLOOKUP(G1730,BARRAS!$C$5:$E$553,2,0)</f>
        <v>2069994580132</v>
      </c>
      <c r="I1730" s="95">
        <v>0</v>
      </c>
      <c r="J1730" s="204">
        <v>0</v>
      </c>
      <c r="K1730" s="95">
        <v>0</v>
      </c>
      <c r="L1730" s="95" t="s">
        <v>492</v>
      </c>
      <c r="M1730" s="95" t="s">
        <v>492</v>
      </c>
      <c r="N1730" s="95" t="s">
        <v>12352</v>
      </c>
      <c r="O1730" s="95"/>
      <c r="P1730" s="95"/>
      <c r="Q1730" s="95"/>
      <c r="R1730" s="95" t="str">
        <f>IF(L1730="R",VLOOKUP(G1730,BARRAS!$C$5:$E$233,3,0),IF(L1730="L",VLOOKUP(G1730,BARRAS!$C$5:$E$233,3,0),""))</f>
        <v/>
      </c>
      <c r="S1730" s="95">
        <f t="shared" si="183"/>
        <v>0</v>
      </c>
      <c r="T1730" s="95"/>
      <c r="U1730" s="95" t="str">
        <f t="shared" si="184"/>
        <v/>
      </c>
      <c r="V1730" s="95"/>
      <c r="W1730" s="95"/>
      <c r="X1730" s="95"/>
      <c r="Y1730" s="95"/>
      <c r="Z1730" s="95"/>
      <c r="AA1730" s="95">
        <f t="shared" si="186"/>
        <v>0</v>
      </c>
    </row>
    <row r="1731" spans="1:27" x14ac:dyDescent="0.2">
      <c r="A1731" s="19">
        <f t="shared" si="182"/>
        <v>1</v>
      </c>
      <c r="B1731" s="95">
        <f t="shared" si="185"/>
        <v>1727</v>
      </c>
      <c r="C1731" s="95" t="s">
        <v>9088</v>
      </c>
      <c r="D1731" s="28" t="s">
        <v>8286</v>
      </c>
      <c r="E1731" s="95" t="s">
        <v>9089</v>
      </c>
      <c r="F1731" s="182">
        <v>1</v>
      </c>
      <c r="G1731" s="95" t="s">
        <v>736</v>
      </c>
      <c r="H1731" s="199">
        <f>VLOOKUP(G1731,BARRAS!$C$5:$E$553,2,0)</f>
        <v>2099994530132</v>
      </c>
      <c r="I1731" s="95">
        <v>0</v>
      </c>
      <c r="J1731" s="204">
        <v>0</v>
      </c>
      <c r="K1731" s="95">
        <v>0</v>
      </c>
      <c r="L1731" s="95" t="s">
        <v>8423</v>
      </c>
      <c r="M1731" s="95" t="s">
        <v>8423</v>
      </c>
      <c r="N1731" s="95" t="s">
        <v>8286</v>
      </c>
      <c r="O1731" s="95" t="s">
        <v>8182</v>
      </c>
      <c r="P1731" s="95"/>
      <c r="Q1731" s="95"/>
      <c r="R1731" s="95" t="str">
        <f>IF(L1731="R",VLOOKUP(G1731,BARRAS!$C$5:$E$233,3,0),IF(L1731="L",VLOOKUP(G1731,BARRAS!$C$5:$E$233,3,0),""))</f>
        <v/>
      </c>
      <c r="S1731" s="95">
        <f t="shared" si="183"/>
        <v>0</v>
      </c>
      <c r="T1731" s="95"/>
      <c r="U1731" s="95" t="str">
        <f t="shared" si="184"/>
        <v/>
      </c>
      <c r="V1731" s="95"/>
      <c r="W1731" s="95"/>
      <c r="X1731" s="95"/>
      <c r="Y1731" s="95" t="str">
        <f t="shared" ref="Y1731:Y1738" si="187">+IF(P1731="","No","Sí")</f>
        <v>No</v>
      </c>
      <c r="Z1731" s="95">
        <v>0</v>
      </c>
      <c r="AA1731" s="95" t="str">
        <f t="shared" si="186"/>
        <v>CODINER</v>
      </c>
    </row>
    <row r="1732" spans="1:27" x14ac:dyDescent="0.2">
      <c r="A1732" s="19">
        <f t="shared" si="182"/>
        <v>1</v>
      </c>
      <c r="B1732" s="95">
        <f t="shared" si="185"/>
        <v>1728</v>
      </c>
      <c r="C1732" s="95" t="s">
        <v>14249</v>
      </c>
      <c r="D1732" s="28" t="s">
        <v>9079</v>
      </c>
      <c r="E1732" s="28" t="s">
        <v>14248</v>
      </c>
      <c r="F1732" s="182">
        <v>1</v>
      </c>
      <c r="G1732" s="95" t="s">
        <v>736</v>
      </c>
      <c r="H1732" s="199">
        <f>VLOOKUP(G1732,BARRAS!$C$5:$E$553,2,0)</f>
        <v>2099994530132</v>
      </c>
      <c r="I1732" s="95">
        <v>0</v>
      </c>
      <c r="J1732" s="204">
        <v>0</v>
      </c>
      <c r="K1732" s="95">
        <v>0</v>
      </c>
      <c r="L1732" s="95" t="s">
        <v>8423</v>
      </c>
      <c r="M1732" s="95" t="s">
        <v>8423</v>
      </c>
      <c r="N1732" s="28" t="s">
        <v>9079</v>
      </c>
      <c r="O1732" s="28" t="s">
        <v>9972</v>
      </c>
      <c r="P1732" s="95"/>
      <c r="Q1732" s="95"/>
      <c r="R1732" s="95"/>
      <c r="S1732" s="95">
        <f t="shared" si="183"/>
        <v>0</v>
      </c>
      <c r="T1732" s="95"/>
      <c r="U1732" s="95" t="str">
        <f t="shared" si="184"/>
        <v/>
      </c>
      <c r="V1732" s="95"/>
      <c r="W1732" s="95"/>
      <c r="X1732" s="95"/>
      <c r="Y1732" s="95"/>
      <c r="Z1732" s="95"/>
      <c r="AA1732" s="95" t="str">
        <f t="shared" si="186"/>
        <v>CGE</v>
      </c>
    </row>
    <row r="1733" spans="1:27" x14ac:dyDescent="0.2">
      <c r="A1733" s="19">
        <f t="shared" ref="A1733:A1796" si="188">+COUNTIF($C:$C,C1733)</f>
        <v>1</v>
      </c>
      <c r="B1733" s="95">
        <f t="shared" si="185"/>
        <v>1729</v>
      </c>
      <c r="C1733" s="95" t="s">
        <v>7828</v>
      </c>
      <c r="D1733" s="28" t="s">
        <v>8970</v>
      </c>
      <c r="E1733" s="95" t="s">
        <v>1870</v>
      </c>
      <c r="F1733" s="182">
        <v>1</v>
      </c>
      <c r="G1733" s="95" t="s">
        <v>736</v>
      </c>
      <c r="H1733" s="199">
        <f>VLOOKUP(G1733,BARRAS!$C$5:$E$553,2,0)</f>
        <v>2099994530132</v>
      </c>
      <c r="I1733" s="95">
        <v>0</v>
      </c>
      <c r="J1733" s="204">
        <v>1</v>
      </c>
      <c r="K1733" s="95">
        <v>0</v>
      </c>
      <c r="L1733" s="95" t="s">
        <v>489</v>
      </c>
      <c r="M1733" s="95" t="s">
        <v>489</v>
      </c>
      <c r="N1733" s="95" t="s">
        <v>9178</v>
      </c>
      <c r="O1733" s="95"/>
      <c r="P1733" s="95" t="s">
        <v>9972</v>
      </c>
      <c r="Q1733" s="95" t="str">
        <f t="shared" ref="Q1733:Q1738" si="189">IF(L1733="R","R",IF(L1733="L","L",""))</f>
        <v>R</v>
      </c>
      <c r="R1733" s="95" t="str">
        <f>IF(L1733="R",VLOOKUP(G1733,BARRAS!$C$5:$E$233,3,0),IF(L1733="L",VLOOKUP(G1733,BARRAS!$C$5:$E$233,3,0),""))</f>
        <v/>
      </c>
      <c r="S1733" s="95">
        <f t="shared" si="183"/>
        <v>0</v>
      </c>
      <c r="T1733" s="95"/>
      <c r="U1733" s="95" t="str">
        <f t="shared" si="184"/>
        <v/>
      </c>
      <c r="V1733" s="95">
        <v>0</v>
      </c>
      <c r="W1733" s="95"/>
      <c r="X1733" s="95"/>
      <c r="Y1733" s="95" t="str">
        <f t="shared" si="187"/>
        <v>Sí</v>
      </c>
      <c r="Z1733" s="95">
        <v>0</v>
      </c>
      <c r="AA1733" s="95" t="str">
        <f t="shared" si="186"/>
        <v>CGE</v>
      </c>
    </row>
    <row r="1734" spans="1:27" x14ac:dyDescent="0.2">
      <c r="A1734" s="19">
        <f t="shared" si="188"/>
        <v>1</v>
      </c>
      <c r="B1734" s="95">
        <f t="shared" si="185"/>
        <v>1730</v>
      </c>
      <c r="C1734" s="95" t="s">
        <v>7829</v>
      </c>
      <c r="D1734" s="28" t="s">
        <v>8971</v>
      </c>
      <c r="E1734" s="95" t="s">
        <v>1870</v>
      </c>
      <c r="F1734" s="182">
        <v>1</v>
      </c>
      <c r="G1734" s="95" t="s">
        <v>736</v>
      </c>
      <c r="H1734" s="199">
        <f>VLOOKUP(G1734,BARRAS!$C$5:$E$553,2,0)</f>
        <v>2099994530132</v>
      </c>
      <c r="I1734" s="95">
        <v>0</v>
      </c>
      <c r="J1734" s="204">
        <v>1</v>
      </c>
      <c r="K1734" s="95">
        <v>0</v>
      </c>
      <c r="L1734" s="95" t="s">
        <v>489</v>
      </c>
      <c r="M1734" s="95" t="s">
        <v>489</v>
      </c>
      <c r="N1734" s="95" t="s">
        <v>9178</v>
      </c>
      <c r="O1734" s="95"/>
      <c r="P1734" s="95" t="s">
        <v>9972</v>
      </c>
      <c r="Q1734" s="95" t="str">
        <f t="shared" si="189"/>
        <v>R</v>
      </c>
      <c r="R1734" s="95" t="str">
        <f>IF(L1734="R",VLOOKUP(G1734,BARRAS!$C$5:$E$233,3,0),IF(L1734="L",VLOOKUP(G1734,BARRAS!$C$5:$E$233,3,0),""))</f>
        <v/>
      </c>
      <c r="S1734" s="95">
        <f t="shared" si="183"/>
        <v>0</v>
      </c>
      <c r="T1734" s="95"/>
      <c r="U1734" s="95" t="str">
        <f t="shared" si="184"/>
        <v/>
      </c>
      <c r="V1734" s="95">
        <v>0</v>
      </c>
      <c r="W1734" s="95"/>
      <c r="X1734" s="95"/>
      <c r="Y1734" s="95" t="str">
        <f t="shared" si="187"/>
        <v>Sí</v>
      </c>
      <c r="Z1734" s="95">
        <v>0</v>
      </c>
      <c r="AA1734" s="95" t="str">
        <f t="shared" si="186"/>
        <v>CGE</v>
      </c>
    </row>
    <row r="1735" spans="1:27" x14ac:dyDescent="0.2">
      <c r="A1735" s="19">
        <f t="shared" si="188"/>
        <v>1</v>
      </c>
      <c r="B1735" s="95">
        <f t="shared" si="185"/>
        <v>1731</v>
      </c>
      <c r="C1735" s="95" t="s">
        <v>7830</v>
      </c>
      <c r="D1735" s="28" t="s">
        <v>8972</v>
      </c>
      <c r="E1735" s="95" t="s">
        <v>1870</v>
      </c>
      <c r="F1735" s="182">
        <v>1</v>
      </c>
      <c r="G1735" s="95" t="s">
        <v>736</v>
      </c>
      <c r="H1735" s="199">
        <f>VLOOKUP(G1735,BARRAS!$C$5:$E$553,2,0)</f>
        <v>2099994530132</v>
      </c>
      <c r="I1735" s="95">
        <v>0</v>
      </c>
      <c r="J1735" s="204">
        <v>1</v>
      </c>
      <c r="K1735" s="95">
        <v>0</v>
      </c>
      <c r="L1735" s="95" t="s">
        <v>489</v>
      </c>
      <c r="M1735" s="95" t="s">
        <v>489</v>
      </c>
      <c r="N1735" s="95" t="s">
        <v>9178</v>
      </c>
      <c r="O1735" s="95"/>
      <c r="P1735" s="95" t="s">
        <v>9972</v>
      </c>
      <c r="Q1735" s="95" t="str">
        <f t="shared" si="189"/>
        <v>R</v>
      </c>
      <c r="R1735" s="95" t="str">
        <f>IF(L1735="R",VLOOKUP(G1735,BARRAS!$C$5:$E$233,3,0),IF(L1735="L",VLOOKUP(G1735,BARRAS!$C$5:$E$233,3,0),""))</f>
        <v/>
      </c>
      <c r="S1735" s="95">
        <f t="shared" si="183"/>
        <v>0</v>
      </c>
      <c r="T1735" s="95"/>
      <c r="U1735" s="95" t="str">
        <f t="shared" si="184"/>
        <v/>
      </c>
      <c r="V1735" s="95">
        <v>0</v>
      </c>
      <c r="W1735" s="95"/>
      <c r="X1735" s="95"/>
      <c r="Y1735" s="95" t="str">
        <f t="shared" si="187"/>
        <v>Sí</v>
      </c>
      <c r="Z1735" s="95">
        <v>0</v>
      </c>
      <c r="AA1735" s="95" t="str">
        <f t="shared" si="186"/>
        <v>CGE</v>
      </c>
    </row>
    <row r="1736" spans="1:27" x14ac:dyDescent="0.2">
      <c r="A1736" s="19">
        <f t="shared" si="188"/>
        <v>1</v>
      </c>
      <c r="B1736" s="95">
        <f t="shared" si="185"/>
        <v>1732</v>
      </c>
      <c r="C1736" s="95" t="s">
        <v>8189</v>
      </c>
      <c r="D1736" s="28" t="s">
        <v>8183</v>
      </c>
      <c r="E1736" s="95" t="s">
        <v>8182</v>
      </c>
      <c r="F1736" s="182">
        <v>1</v>
      </c>
      <c r="G1736" s="95" t="s">
        <v>736</v>
      </c>
      <c r="H1736" s="199">
        <f>VLOOKUP(G1736,BARRAS!$C$5:$E$553,2,0)</f>
        <v>2099994530132</v>
      </c>
      <c r="I1736" s="95">
        <v>0</v>
      </c>
      <c r="J1736" s="204">
        <v>1</v>
      </c>
      <c r="K1736" s="95">
        <v>0</v>
      </c>
      <c r="L1736" s="95" t="s">
        <v>489</v>
      </c>
      <c r="M1736" s="95" t="s">
        <v>489</v>
      </c>
      <c r="N1736" s="95" t="s">
        <v>9178</v>
      </c>
      <c r="O1736" s="95"/>
      <c r="P1736" s="95" t="s">
        <v>8182</v>
      </c>
      <c r="Q1736" s="95" t="str">
        <f t="shared" si="189"/>
        <v>R</v>
      </c>
      <c r="R1736" s="95" t="str">
        <f>IF(L1736="R",VLOOKUP(G1736,BARRAS!$C$5:$E$233,3,0),IF(L1736="L",VLOOKUP(G1736,BARRAS!$C$5:$E$233,3,0),""))</f>
        <v/>
      </c>
      <c r="S1736" s="95">
        <f t="shared" ref="S1736:S1801" si="190">IF(RIGHT(LEFT(E1736,6),4)="PMGD",1,IF(RIGHT(LEFT(E1736,6),4)="PMG_",1,0))</f>
        <v>0</v>
      </c>
      <c r="T1736" s="95"/>
      <c r="U1736" s="95" t="str">
        <f t="shared" ref="U1736:U1801" si="191">+IF(L1736="G",LEFT(RIGHT(E1736,LEN(E1736)-2),4),"")</f>
        <v/>
      </c>
      <c r="V1736" s="95">
        <v>0</v>
      </c>
      <c r="W1736" s="95"/>
      <c r="X1736" s="95"/>
      <c r="Y1736" s="95" t="str">
        <f t="shared" si="187"/>
        <v>Sí</v>
      </c>
      <c r="Z1736" s="95">
        <v>0</v>
      </c>
      <c r="AA1736" s="95" t="str">
        <f t="shared" si="186"/>
        <v>CODINER</v>
      </c>
    </row>
    <row r="1737" spans="1:27" x14ac:dyDescent="0.2">
      <c r="A1737" s="19">
        <f t="shared" si="188"/>
        <v>1</v>
      </c>
      <c r="B1737" s="95">
        <f t="shared" ref="B1737:B1800" si="192">B1736+1</f>
        <v>1733</v>
      </c>
      <c r="C1737" s="95" t="s">
        <v>8190</v>
      </c>
      <c r="D1737" s="28" t="s">
        <v>8184</v>
      </c>
      <c r="E1737" s="95" t="s">
        <v>8182</v>
      </c>
      <c r="F1737" s="182">
        <v>1</v>
      </c>
      <c r="G1737" s="95" t="s">
        <v>736</v>
      </c>
      <c r="H1737" s="199">
        <f>VLOOKUP(G1737,BARRAS!$C$5:$E$553,2,0)</f>
        <v>2099994530132</v>
      </c>
      <c r="I1737" s="95">
        <v>0</v>
      </c>
      <c r="J1737" s="204">
        <v>1</v>
      </c>
      <c r="K1737" s="95">
        <v>0</v>
      </c>
      <c r="L1737" s="95" t="s">
        <v>489</v>
      </c>
      <c r="M1737" s="95" t="s">
        <v>489</v>
      </c>
      <c r="N1737" s="95" t="s">
        <v>9178</v>
      </c>
      <c r="O1737" s="95"/>
      <c r="P1737" s="95" t="s">
        <v>8182</v>
      </c>
      <c r="Q1737" s="95" t="str">
        <f t="shared" si="189"/>
        <v>R</v>
      </c>
      <c r="R1737" s="95" t="str">
        <f>IF(L1737="R",VLOOKUP(G1737,BARRAS!$C$5:$E$233,3,0),IF(L1737="L",VLOOKUP(G1737,BARRAS!$C$5:$E$233,3,0),""))</f>
        <v/>
      </c>
      <c r="S1737" s="95">
        <f t="shared" si="190"/>
        <v>0</v>
      </c>
      <c r="T1737" s="95"/>
      <c r="U1737" s="95" t="str">
        <f t="shared" si="191"/>
        <v/>
      </c>
      <c r="V1737" s="95">
        <v>0</v>
      </c>
      <c r="W1737" s="95"/>
      <c r="X1737" s="95"/>
      <c r="Y1737" s="95" t="str">
        <f t="shared" si="187"/>
        <v>Sí</v>
      </c>
      <c r="Z1737" s="95">
        <v>0</v>
      </c>
      <c r="AA1737" s="95" t="str">
        <f t="shared" si="186"/>
        <v>CODINER</v>
      </c>
    </row>
    <row r="1738" spans="1:27" x14ac:dyDescent="0.2">
      <c r="A1738" s="19">
        <f t="shared" si="188"/>
        <v>1</v>
      </c>
      <c r="B1738" s="95">
        <f t="shared" si="192"/>
        <v>1734</v>
      </c>
      <c r="C1738" s="95" t="s">
        <v>8191</v>
      </c>
      <c r="D1738" s="28" t="s">
        <v>8185</v>
      </c>
      <c r="E1738" s="95" t="s">
        <v>8182</v>
      </c>
      <c r="F1738" s="182">
        <v>1</v>
      </c>
      <c r="G1738" s="95" t="s">
        <v>736</v>
      </c>
      <c r="H1738" s="199">
        <f>VLOOKUP(G1738,BARRAS!$C$5:$E$553,2,0)</f>
        <v>2099994530132</v>
      </c>
      <c r="I1738" s="95">
        <v>0</v>
      </c>
      <c r="J1738" s="204">
        <v>1</v>
      </c>
      <c r="K1738" s="95">
        <v>0</v>
      </c>
      <c r="L1738" s="95" t="s">
        <v>489</v>
      </c>
      <c r="M1738" s="95" t="s">
        <v>489</v>
      </c>
      <c r="N1738" s="95" t="s">
        <v>9178</v>
      </c>
      <c r="O1738" s="95"/>
      <c r="P1738" s="95" t="s">
        <v>8182</v>
      </c>
      <c r="Q1738" s="95" t="str">
        <f t="shared" si="189"/>
        <v>R</v>
      </c>
      <c r="R1738" s="95" t="str">
        <f>IF(L1738="R",VLOOKUP(G1738,BARRAS!$C$5:$E$233,3,0),IF(L1738="L",VLOOKUP(G1738,BARRAS!$C$5:$E$233,3,0),""))</f>
        <v/>
      </c>
      <c r="S1738" s="95">
        <f t="shared" si="190"/>
        <v>0</v>
      </c>
      <c r="T1738" s="95"/>
      <c r="U1738" s="95" t="str">
        <f t="shared" si="191"/>
        <v/>
      </c>
      <c r="V1738" s="95">
        <v>0</v>
      </c>
      <c r="W1738" s="95"/>
      <c r="X1738" s="95"/>
      <c r="Y1738" s="95" t="str">
        <f t="shared" si="187"/>
        <v>Sí</v>
      </c>
      <c r="Z1738" s="95">
        <v>0</v>
      </c>
      <c r="AA1738" s="95" t="str">
        <f t="shared" si="186"/>
        <v>CODINER</v>
      </c>
    </row>
    <row r="1739" spans="1:27" x14ac:dyDescent="0.2">
      <c r="A1739" s="19">
        <f t="shared" si="188"/>
        <v>1</v>
      </c>
      <c r="B1739" s="95">
        <f t="shared" si="192"/>
        <v>1735</v>
      </c>
      <c r="C1739" s="194" t="s">
        <v>12213</v>
      </c>
      <c r="D1739" s="213" t="s">
        <v>1304</v>
      </c>
      <c r="E1739" s="194" t="s">
        <v>1408</v>
      </c>
      <c r="F1739" s="182">
        <v>1</v>
      </c>
      <c r="G1739" s="95" t="s">
        <v>736</v>
      </c>
      <c r="H1739" s="199">
        <f>VLOOKUP(G1739,BARRAS!$C$5:$E$553,2,0)</f>
        <v>2099994530132</v>
      </c>
      <c r="I1739" s="95">
        <v>0</v>
      </c>
      <c r="J1739" s="204">
        <v>0</v>
      </c>
      <c r="K1739" s="95">
        <v>0</v>
      </c>
      <c r="L1739" s="95" t="s">
        <v>492</v>
      </c>
      <c r="M1739" s="95" t="s">
        <v>492</v>
      </c>
      <c r="N1739" s="95" t="s">
        <v>12352</v>
      </c>
      <c r="O1739" s="95"/>
      <c r="P1739" s="95"/>
      <c r="Q1739" s="95"/>
      <c r="R1739" s="95" t="str">
        <f>IF(L1739="R",VLOOKUP(G1739,BARRAS!$C$5:$E$233,3,0),IF(L1739="L",VLOOKUP(G1739,BARRAS!$C$5:$E$233,3,0),""))</f>
        <v/>
      </c>
      <c r="S1739" s="95">
        <f t="shared" si="190"/>
        <v>0</v>
      </c>
      <c r="T1739" s="95"/>
      <c r="U1739" s="95" t="str">
        <f t="shared" si="191"/>
        <v/>
      </c>
      <c r="V1739" s="95"/>
      <c r="W1739" s="95"/>
      <c r="X1739" s="95"/>
      <c r="Y1739" s="95"/>
      <c r="Z1739" s="95"/>
      <c r="AA1739" s="95">
        <f t="shared" ref="AA1739:AA1798" si="193">IF(OR(N1739="Dx",N1739="No_informado"),P1739,O1739)</f>
        <v>0</v>
      </c>
    </row>
    <row r="1740" spans="1:27" x14ac:dyDescent="0.2">
      <c r="A1740" s="19">
        <f t="shared" si="188"/>
        <v>1</v>
      </c>
      <c r="B1740" s="95">
        <f t="shared" si="192"/>
        <v>1736</v>
      </c>
      <c r="C1740" s="95" t="s">
        <v>13138</v>
      </c>
      <c r="D1740" s="28" t="s">
        <v>545</v>
      </c>
      <c r="E1740" s="95" t="s">
        <v>13139</v>
      </c>
      <c r="F1740" s="182">
        <v>1</v>
      </c>
      <c r="G1740" s="95" t="s">
        <v>7679</v>
      </c>
      <c r="H1740" s="199">
        <f>VLOOKUP(G1740,BARRAS!$C$5:$E$553,2,0)</f>
        <v>2099994510132</v>
      </c>
      <c r="I1740" s="95">
        <v>0</v>
      </c>
      <c r="J1740" s="204">
        <v>0</v>
      </c>
      <c r="K1740" s="95">
        <v>0</v>
      </c>
      <c r="L1740" s="95" t="s">
        <v>8423</v>
      </c>
      <c r="M1740" s="95" t="s">
        <v>8423</v>
      </c>
      <c r="N1740" s="95" t="s">
        <v>545</v>
      </c>
      <c r="O1740" s="95" t="s">
        <v>8091</v>
      </c>
      <c r="P1740" s="28"/>
      <c r="Q1740" s="95"/>
      <c r="R1740" s="95"/>
      <c r="S1740" s="95">
        <f t="shared" si="190"/>
        <v>0</v>
      </c>
      <c r="T1740" s="95"/>
      <c r="U1740" s="95" t="str">
        <f t="shared" si="191"/>
        <v/>
      </c>
      <c r="V1740" s="95"/>
      <c r="W1740" s="95"/>
      <c r="X1740" s="95"/>
      <c r="Y1740" s="95" t="str">
        <f>+IF(P1740="","No","Sí")</f>
        <v>No</v>
      </c>
      <c r="Z1740" s="95"/>
      <c r="AA1740" s="95" t="str">
        <f t="shared" si="193"/>
        <v>SAESA</v>
      </c>
    </row>
    <row r="1741" spans="1:27" x14ac:dyDescent="0.2">
      <c r="A1741" s="19">
        <f t="shared" si="188"/>
        <v>1</v>
      </c>
      <c r="B1741" s="95">
        <f t="shared" si="192"/>
        <v>1737</v>
      </c>
      <c r="C1741" s="95" t="s">
        <v>8466</v>
      </c>
      <c r="D1741" s="28" t="s">
        <v>8365</v>
      </c>
      <c r="E1741" s="95" t="s">
        <v>8473</v>
      </c>
      <c r="F1741" s="182">
        <v>1</v>
      </c>
      <c r="G1741" s="95" t="s">
        <v>7679</v>
      </c>
      <c r="H1741" s="199">
        <f>VLOOKUP(G1741,BARRAS!$C$5:$E$553,2,0)</f>
        <v>2099994510132</v>
      </c>
      <c r="I1741" s="95">
        <v>0</v>
      </c>
      <c r="J1741" s="204">
        <v>0</v>
      </c>
      <c r="K1741" s="95">
        <v>0</v>
      </c>
      <c r="L1741" s="95" t="s">
        <v>8423</v>
      </c>
      <c r="M1741" s="95" t="s">
        <v>8423</v>
      </c>
      <c r="N1741" s="95" t="s">
        <v>8365</v>
      </c>
      <c r="O1741" s="95" t="s">
        <v>8091</v>
      </c>
      <c r="P1741" s="95"/>
      <c r="Q1741" s="95" t="str">
        <f>IF(L1741="R","R",IF(L1741="L","L",""))</f>
        <v/>
      </c>
      <c r="R1741" s="95" t="str">
        <f>IF(L1741="R",VLOOKUP(G1741,BARRAS!$C$5:$E$233,3,0),IF(L1741="L",VLOOKUP(G1741,BARRAS!$C$5:$E$233,3,0),""))</f>
        <v/>
      </c>
      <c r="S1741" s="95">
        <f t="shared" si="190"/>
        <v>0</v>
      </c>
      <c r="T1741" s="95"/>
      <c r="U1741" s="95" t="str">
        <f t="shared" si="191"/>
        <v/>
      </c>
      <c r="V1741" s="95" t="s">
        <v>8091</v>
      </c>
      <c r="W1741" s="95"/>
      <c r="X1741" s="95" t="s">
        <v>8687</v>
      </c>
      <c r="Y1741" s="95" t="str">
        <f>+IF(P1741="","No","Sí")</f>
        <v>No</v>
      </c>
      <c r="Z1741" s="95">
        <v>0</v>
      </c>
      <c r="AA1741" s="95" t="str">
        <f t="shared" si="193"/>
        <v>SAESA</v>
      </c>
    </row>
    <row r="1742" spans="1:27" x14ac:dyDescent="0.2">
      <c r="A1742" s="19">
        <f t="shared" si="188"/>
        <v>1</v>
      </c>
      <c r="B1742" s="95">
        <f t="shared" si="192"/>
        <v>1738</v>
      </c>
      <c r="C1742" s="95" t="s">
        <v>9541</v>
      </c>
      <c r="D1742" s="28" t="s">
        <v>8365</v>
      </c>
      <c r="E1742" s="95" t="s">
        <v>8473</v>
      </c>
      <c r="F1742" s="182">
        <v>1</v>
      </c>
      <c r="G1742" s="95" t="s">
        <v>7679</v>
      </c>
      <c r="H1742" s="199">
        <f>VLOOKUP(G1742,BARRAS!$C$5:$E$553,2,0)</f>
        <v>2099994510132</v>
      </c>
      <c r="I1742" s="95">
        <v>0</v>
      </c>
      <c r="J1742" s="204">
        <v>0</v>
      </c>
      <c r="K1742" s="95">
        <v>0</v>
      </c>
      <c r="L1742" s="95" t="s">
        <v>8423</v>
      </c>
      <c r="M1742" s="95" t="s">
        <v>8423</v>
      </c>
      <c r="N1742" s="95" t="s">
        <v>8365</v>
      </c>
      <c r="O1742" s="95" t="s">
        <v>8091</v>
      </c>
      <c r="P1742" s="95"/>
      <c r="Q1742" s="95" t="str">
        <f>IF(L1742="R","R",IF(L1742="L","L",""))</f>
        <v/>
      </c>
      <c r="R1742" s="95" t="str">
        <f>IF(L1742="R",VLOOKUP(G1742,BARRAS!$C$5:$E$233,3,0),IF(L1742="L",VLOOKUP(G1742,BARRAS!$C$5:$E$233,3,0),""))</f>
        <v/>
      </c>
      <c r="S1742" s="95">
        <f t="shared" si="190"/>
        <v>0</v>
      </c>
      <c r="T1742" s="95"/>
      <c r="U1742" s="95" t="str">
        <f t="shared" si="191"/>
        <v/>
      </c>
      <c r="V1742" s="95" t="s">
        <v>8091</v>
      </c>
      <c r="W1742" s="95"/>
      <c r="X1742" s="95" t="s">
        <v>8687</v>
      </c>
      <c r="Y1742" s="95" t="str">
        <f>+IF(P1742="","No","Sí")</f>
        <v>No</v>
      </c>
      <c r="Z1742" s="95">
        <v>0</v>
      </c>
      <c r="AA1742" s="95" t="str">
        <f t="shared" si="193"/>
        <v>SAESA</v>
      </c>
    </row>
    <row r="1743" spans="1:27" x14ac:dyDescent="0.2">
      <c r="A1743" s="19">
        <f t="shared" si="188"/>
        <v>1</v>
      </c>
      <c r="B1743" s="95">
        <f t="shared" si="192"/>
        <v>1739</v>
      </c>
      <c r="C1743" s="95" t="s">
        <v>9368</v>
      </c>
      <c r="D1743" s="28" t="s">
        <v>545</v>
      </c>
      <c r="E1743" s="95" t="s">
        <v>9383</v>
      </c>
      <c r="F1743" s="182">
        <v>1</v>
      </c>
      <c r="G1743" s="95" t="s">
        <v>7679</v>
      </c>
      <c r="H1743" s="199">
        <f>VLOOKUP(G1743,BARRAS!$C$5:$E$553,2,0)</f>
        <v>2099994510132</v>
      </c>
      <c r="I1743" s="95">
        <v>0</v>
      </c>
      <c r="J1743" s="204">
        <v>0</v>
      </c>
      <c r="K1743" s="95">
        <v>0</v>
      </c>
      <c r="L1743" s="95" t="s">
        <v>8423</v>
      </c>
      <c r="M1743" s="95" t="s">
        <v>8423</v>
      </c>
      <c r="N1743" s="95" t="s">
        <v>545</v>
      </c>
      <c r="O1743" s="95" t="s">
        <v>8091</v>
      </c>
      <c r="P1743" s="95"/>
      <c r="Q1743" s="95"/>
      <c r="R1743" s="95" t="str">
        <f>IF(L1743="R",VLOOKUP(G1743,BARRAS!$C$5:$E$233,3,0),IF(L1743="L",VLOOKUP(G1743,BARRAS!$C$5:$E$233,3,0),""))</f>
        <v/>
      </c>
      <c r="S1743" s="95">
        <f t="shared" si="190"/>
        <v>0</v>
      </c>
      <c r="T1743" s="95"/>
      <c r="U1743" s="95" t="str">
        <f t="shared" si="191"/>
        <v/>
      </c>
      <c r="V1743" s="95"/>
      <c r="W1743" s="95"/>
      <c r="X1743" s="95"/>
      <c r="Y1743" s="95"/>
      <c r="Z1743" s="95">
        <v>0</v>
      </c>
      <c r="AA1743" s="95" t="str">
        <f t="shared" si="193"/>
        <v>SAESA</v>
      </c>
    </row>
    <row r="1744" spans="1:27" x14ac:dyDescent="0.2">
      <c r="A1744" s="19">
        <f t="shared" si="188"/>
        <v>1</v>
      </c>
      <c r="B1744" s="95">
        <f t="shared" si="192"/>
        <v>1740</v>
      </c>
      <c r="C1744" s="95" t="s">
        <v>10333</v>
      </c>
      <c r="D1744" s="28" t="s">
        <v>545</v>
      </c>
      <c r="E1744" s="95" t="s">
        <v>10344</v>
      </c>
      <c r="F1744" s="182">
        <v>1</v>
      </c>
      <c r="G1744" s="95" t="s">
        <v>7679</v>
      </c>
      <c r="H1744" s="199">
        <f>VLOOKUP(G1744,BARRAS!$C$5:$E$553,2,0)</f>
        <v>2099994510132</v>
      </c>
      <c r="I1744" s="95">
        <v>0</v>
      </c>
      <c r="J1744" s="204">
        <v>0</v>
      </c>
      <c r="K1744" s="95">
        <v>0</v>
      </c>
      <c r="L1744" s="95" t="s">
        <v>8423</v>
      </c>
      <c r="M1744" s="95" t="s">
        <v>8423</v>
      </c>
      <c r="N1744" s="95" t="s">
        <v>545</v>
      </c>
      <c r="O1744" s="95" t="s">
        <v>8091</v>
      </c>
      <c r="P1744" s="95"/>
      <c r="Q1744" s="95"/>
      <c r="R1744" s="95" t="str">
        <f>IF(L1744="R",VLOOKUP(G1744,BARRAS!$C$5:$E$233,3,0),IF(L1744="L",VLOOKUP(G1744,BARRAS!$C$5:$E$233,3,0),""))</f>
        <v/>
      </c>
      <c r="S1744" s="95">
        <f t="shared" si="190"/>
        <v>0</v>
      </c>
      <c r="T1744" s="95"/>
      <c r="U1744" s="95" t="str">
        <f t="shared" si="191"/>
        <v/>
      </c>
      <c r="V1744" s="95"/>
      <c r="W1744" s="95"/>
      <c r="X1744" s="95"/>
      <c r="Y1744" s="95"/>
      <c r="Z1744" s="95"/>
      <c r="AA1744" s="95" t="str">
        <f t="shared" si="193"/>
        <v>SAESA</v>
      </c>
    </row>
    <row r="1745" spans="1:27" x14ac:dyDescent="0.2">
      <c r="A1745" s="19">
        <f t="shared" si="188"/>
        <v>1</v>
      </c>
      <c r="B1745" s="95">
        <f t="shared" si="192"/>
        <v>1741</v>
      </c>
      <c r="C1745" s="95" t="s">
        <v>9354</v>
      </c>
      <c r="D1745" s="28" t="s">
        <v>543</v>
      </c>
      <c r="E1745" s="95" t="s">
        <v>9358</v>
      </c>
      <c r="F1745" s="182">
        <v>1</v>
      </c>
      <c r="G1745" s="95" t="s">
        <v>7679</v>
      </c>
      <c r="H1745" s="199">
        <f>VLOOKUP(G1745,BARRAS!$C$5:$E$553,2,0)</f>
        <v>2099994510132</v>
      </c>
      <c r="I1745" s="95">
        <v>0</v>
      </c>
      <c r="J1745" s="204">
        <v>0</v>
      </c>
      <c r="K1745" s="95">
        <v>0</v>
      </c>
      <c r="L1745" s="95" t="s">
        <v>8423</v>
      </c>
      <c r="M1745" s="95" t="s">
        <v>8423</v>
      </c>
      <c r="N1745" s="95" t="s">
        <v>543</v>
      </c>
      <c r="O1745" s="95" t="s">
        <v>8091</v>
      </c>
      <c r="P1745" s="95"/>
      <c r="Q1745" s="95"/>
      <c r="R1745" s="95" t="str">
        <f>IF(L1745="R",VLOOKUP(G1745,BARRAS!$C$5:$E$233,3,0),IF(L1745="L",VLOOKUP(G1745,BARRAS!$C$5:$E$233,3,0),""))</f>
        <v/>
      </c>
      <c r="S1745" s="95">
        <f t="shared" si="190"/>
        <v>0</v>
      </c>
      <c r="T1745" s="95"/>
      <c r="U1745" s="95" t="str">
        <f t="shared" si="191"/>
        <v/>
      </c>
      <c r="V1745" s="95"/>
      <c r="W1745" s="95"/>
      <c r="X1745" s="95"/>
      <c r="Y1745" s="95"/>
      <c r="Z1745" s="95">
        <v>0</v>
      </c>
      <c r="AA1745" s="95" t="str">
        <f t="shared" si="193"/>
        <v>SAESA</v>
      </c>
    </row>
    <row r="1746" spans="1:27" x14ac:dyDescent="0.2">
      <c r="A1746" s="19">
        <f t="shared" si="188"/>
        <v>1</v>
      </c>
      <c r="B1746" s="95">
        <f t="shared" si="192"/>
        <v>1742</v>
      </c>
      <c r="C1746" s="95" t="s">
        <v>13341</v>
      </c>
      <c r="D1746" s="28" t="s">
        <v>12122</v>
      </c>
      <c r="E1746" s="95" t="s">
        <v>12275</v>
      </c>
      <c r="F1746" s="182">
        <v>1</v>
      </c>
      <c r="G1746" s="95" t="s">
        <v>7679</v>
      </c>
      <c r="H1746" s="199">
        <f>VLOOKUP(G1746,BARRAS!$C$5:$E$553,2,0)</f>
        <v>2099994510132</v>
      </c>
      <c r="I1746" s="95">
        <v>0</v>
      </c>
      <c r="J1746" s="204">
        <v>0</v>
      </c>
      <c r="K1746" s="95">
        <v>0</v>
      </c>
      <c r="L1746" s="95" t="s">
        <v>8423</v>
      </c>
      <c r="M1746" s="95" t="s">
        <v>8423</v>
      </c>
      <c r="N1746" s="28" t="s">
        <v>12122</v>
      </c>
      <c r="O1746" s="95" t="s">
        <v>8091</v>
      </c>
      <c r="P1746" s="95"/>
      <c r="Q1746" s="95"/>
      <c r="R1746" s="95"/>
      <c r="S1746" s="95">
        <f t="shared" si="190"/>
        <v>0</v>
      </c>
      <c r="T1746" s="95"/>
      <c r="U1746" s="95" t="str">
        <f t="shared" si="191"/>
        <v/>
      </c>
      <c r="V1746" s="95"/>
      <c r="W1746" s="95"/>
      <c r="X1746" s="95"/>
      <c r="Y1746" s="95"/>
      <c r="Z1746" s="95"/>
      <c r="AA1746" s="95" t="str">
        <f t="shared" si="193"/>
        <v>SAESA</v>
      </c>
    </row>
    <row r="1747" spans="1:27" x14ac:dyDescent="0.2">
      <c r="A1747" s="19">
        <f t="shared" si="188"/>
        <v>1</v>
      </c>
      <c r="B1747" s="95">
        <f t="shared" si="192"/>
        <v>1743</v>
      </c>
      <c r="C1747" s="95" t="s">
        <v>14040</v>
      </c>
      <c r="D1747" s="28" t="s">
        <v>545</v>
      </c>
      <c r="E1747" s="95" t="s">
        <v>14041</v>
      </c>
      <c r="F1747" s="182">
        <v>1</v>
      </c>
      <c r="G1747" s="95" t="s">
        <v>7679</v>
      </c>
      <c r="H1747" s="199">
        <f>VLOOKUP(G1747,BARRAS!$C$5:$E$553,2,0)</f>
        <v>2099994510132</v>
      </c>
      <c r="I1747" s="95">
        <v>0</v>
      </c>
      <c r="J1747" s="204">
        <v>0</v>
      </c>
      <c r="K1747" s="95">
        <v>0</v>
      </c>
      <c r="L1747" s="95" t="s">
        <v>8423</v>
      </c>
      <c r="M1747" s="95" t="s">
        <v>8423</v>
      </c>
      <c r="N1747" s="28" t="s">
        <v>545</v>
      </c>
      <c r="O1747" s="28" t="s">
        <v>8091</v>
      </c>
      <c r="P1747" s="95"/>
      <c r="Q1747" s="95"/>
      <c r="R1747" s="95"/>
      <c r="S1747" s="95">
        <f t="shared" si="190"/>
        <v>0</v>
      </c>
      <c r="T1747" s="95"/>
      <c r="U1747" s="95" t="str">
        <f t="shared" si="191"/>
        <v/>
      </c>
      <c r="V1747" s="95"/>
      <c r="W1747" s="95"/>
      <c r="X1747" s="95"/>
      <c r="Y1747" s="95"/>
      <c r="Z1747" s="95"/>
      <c r="AA1747" s="95" t="str">
        <f t="shared" si="193"/>
        <v>SAESA</v>
      </c>
    </row>
    <row r="1748" spans="1:27" x14ac:dyDescent="0.2">
      <c r="A1748" s="230">
        <f t="shared" si="188"/>
        <v>1</v>
      </c>
      <c r="B1748" s="95">
        <f t="shared" si="192"/>
        <v>1744</v>
      </c>
      <c r="C1748" s="95" t="s">
        <v>14650</v>
      </c>
      <c r="D1748" s="28" t="s">
        <v>1969</v>
      </c>
      <c r="E1748" s="95" t="s">
        <v>1354</v>
      </c>
      <c r="F1748" s="182">
        <v>1</v>
      </c>
      <c r="G1748" s="95" t="s">
        <v>7679</v>
      </c>
      <c r="H1748" s="199">
        <f>VLOOKUP(G1748,BARRAS!$C$5:$E$553,2,0)</f>
        <v>2099994510132</v>
      </c>
      <c r="I1748" s="95">
        <v>0</v>
      </c>
      <c r="J1748" s="204">
        <v>0</v>
      </c>
      <c r="K1748" s="95">
        <v>0</v>
      </c>
      <c r="L1748" s="95" t="s">
        <v>8423</v>
      </c>
      <c r="M1748" s="95" t="s">
        <v>8423</v>
      </c>
      <c r="N1748" s="28" t="s">
        <v>1969</v>
      </c>
      <c r="O1748" s="28" t="s">
        <v>8091</v>
      </c>
      <c r="P1748" s="95"/>
      <c r="Q1748" s="95"/>
      <c r="R1748" s="95"/>
      <c r="S1748" s="95">
        <f t="shared" si="190"/>
        <v>0</v>
      </c>
      <c r="T1748" s="95"/>
      <c r="U1748" s="95" t="str">
        <f t="shared" si="191"/>
        <v/>
      </c>
      <c r="V1748" s="95"/>
      <c r="W1748" s="95"/>
      <c r="X1748" s="95"/>
      <c r="Y1748" s="95"/>
      <c r="Z1748" s="95"/>
      <c r="AA1748" s="95" t="str">
        <f t="shared" si="193"/>
        <v>SAESA</v>
      </c>
    </row>
    <row r="1749" spans="1:27" x14ac:dyDescent="0.2">
      <c r="A1749" s="230">
        <f t="shared" si="188"/>
        <v>1</v>
      </c>
      <c r="B1749" s="95">
        <f t="shared" si="192"/>
        <v>1745</v>
      </c>
      <c r="C1749" s="95" t="s">
        <v>14651</v>
      </c>
      <c r="D1749" s="28" t="s">
        <v>1969</v>
      </c>
      <c r="E1749" s="95" t="s">
        <v>1354</v>
      </c>
      <c r="F1749" s="182">
        <v>1</v>
      </c>
      <c r="G1749" s="95" t="s">
        <v>7679</v>
      </c>
      <c r="H1749" s="199">
        <f>VLOOKUP(G1749,BARRAS!$C$5:$E$553,2,0)</f>
        <v>2099994510132</v>
      </c>
      <c r="I1749" s="95">
        <v>0</v>
      </c>
      <c r="J1749" s="204">
        <v>0</v>
      </c>
      <c r="K1749" s="95">
        <v>0</v>
      </c>
      <c r="L1749" s="95" t="s">
        <v>8423</v>
      </c>
      <c r="M1749" s="95" t="s">
        <v>8423</v>
      </c>
      <c r="N1749" s="28" t="s">
        <v>1969</v>
      </c>
      <c r="O1749" s="28" t="s">
        <v>8091</v>
      </c>
      <c r="P1749" s="95"/>
      <c r="Q1749" s="95"/>
      <c r="R1749" s="95"/>
      <c r="S1749" s="95">
        <f t="shared" si="190"/>
        <v>0</v>
      </c>
      <c r="T1749" s="95"/>
      <c r="U1749" s="95" t="str">
        <f t="shared" si="191"/>
        <v/>
      </c>
      <c r="V1749" s="95"/>
      <c r="W1749" s="95"/>
      <c r="X1749" s="95"/>
      <c r="Y1749" s="95"/>
      <c r="Z1749" s="95"/>
      <c r="AA1749" s="95" t="str">
        <f t="shared" si="193"/>
        <v>SAESA</v>
      </c>
    </row>
    <row r="1750" spans="1:27" x14ac:dyDescent="0.2">
      <c r="A1750" s="19">
        <f t="shared" si="188"/>
        <v>1</v>
      </c>
      <c r="B1750" s="95">
        <f t="shared" si="192"/>
        <v>1746</v>
      </c>
      <c r="C1750" s="95" t="s">
        <v>8134</v>
      </c>
      <c r="D1750" s="28" t="s">
        <v>8088</v>
      </c>
      <c r="E1750" s="95" t="s">
        <v>8091</v>
      </c>
      <c r="F1750" s="182">
        <v>1</v>
      </c>
      <c r="G1750" s="95" t="s">
        <v>7679</v>
      </c>
      <c r="H1750" s="199">
        <f>VLOOKUP(G1750,BARRAS!$C$5:$E$553,2,0)</f>
        <v>2099994510132</v>
      </c>
      <c r="I1750" s="95">
        <v>0</v>
      </c>
      <c r="J1750" s="204">
        <v>1</v>
      </c>
      <c r="K1750" s="95">
        <v>0</v>
      </c>
      <c r="L1750" s="95" t="s">
        <v>489</v>
      </c>
      <c r="M1750" s="95" t="s">
        <v>489</v>
      </c>
      <c r="N1750" s="95" t="s">
        <v>9178</v>
      </c>
      <c r="O1750" s="95"/>
      <c r="P1750" s="95" t="s">
        <v>8091</v>
      </c>
      <c r="Q1750" s="95" t="str">
        <f>IF(L1750="R","R",IF(L1750="L","L",""))</f>
        <v>R</v>
      </c>
      <c r="R1750" s="95">
        <f>IF(L1750="R",VLOOKUP(G1750,BARRAS!$C$5:$E$233,3,0),IF(L1750="L",VLOOKUP(G1750,BARRAS!$C$5:$E$233,3,0),""))</f>
        <v>0</v>
      </c>
      <c r="S1750" s="95">
        <f t="shared" si="190"/>
        <v>0</v>
      </c>
      <c r="T1750" s="95"/>
      <c r="U1750" s="95" t="str">
        <f t="shared" si="191"/>
        <v/>
      </c>
      <c r="V1750" s="95">
        <v>0</v>
      </c>
      <c r="W1750" s="95"/>
      <c r="X1750" s="95"/>
      <c r="Y1750" s="95" t="str">
        <f>+IF(P1750="","No","Sí")</f>
        <v>Sí</v>
      </c>
      <c r="Z1750" s="95">
        <v>0</v>
      </c>
      <c r="AA1750" s="95" t="str">
        <f t="shared" si="193"/>
        <v>SAESA</v>
      </c>
    </row>
    <row r="1751" spans="1:27" x14ac:dyDescent="0.2">
      <c r="A1751" s="19">
        <f t="shared" si="188"/>
        <v>1</v>
      </c>
      <c r="B1751" s="95">
        <f t="shared" si="192"/>
        <v>1747</v>
      </c>
      <c r="C1751" s="95" t="s">
        <v>8135</v>
      </c>
      <c r="D1751" s="28" t="s">
        <v>8089</v>
      </c>
      <c r="E1751" s="95" t="s">
        <v>8091</v>
      </c>
      <c r="F1751" s="182">
        <v>1</v>
      </c>
      <c r="G1751" s="95" t="s">
        <v>7679</v>
      </c>
      <c r="H1751" s="199">
        <f>VLOOKUP(G1751,BARRAS!$C$5:$E$553,2,0)</f>
        <v>2099994510132</v>
      </c>
      <c r="I1751" s="95">
        <v>0</v>
      </c>
      <c r="J1751" s="204">
        <v>1</v>
      </c>
      <c r="K1751" s="95">
        <v>0</v>
      </c>
      <c r="L1751" s="95" t="s">
        <v>489</v>
      </c>
      <c r="M1751" s="95" t="s">
        <v>489</v>
      </c>
      <c r="N1751" s="95" t="s">
        <v>9178</v>
      </c>
      <c r="O1751" s="95"/>
      <c r="P1751" s="95" t="s">
        <v>8091</v>
      </c>
      <c r="Q1751" s="95" t="str">
        <f>IF(L1751="R","R",IF(L1751="L","L",""))</f>
        <v>R</v>
      </c>
      <c r="R1751" s="95">
        <f>IF(L1751="R",VLOOKUP(G1751,BARRAS!$C$5:$E$233,3,0),IF(L1751="L",VLOOKUP(G1751,BARRAS!$C$5:$E$233,3,0),""))</f>
        <v>0</v>
      </c>
      <c r="S1751" s="95">
        <f t="shared" si="190"/>
        <v>0</v>
      </c>
      <c r="T1751" s="95"/>
      <c r="U1751" s="95" t="str">
        <f t="shared" si="191"/>
        <v/>
      </c>
      <c r="V1751" s="95">
        <v>0</v>
      </c>
      <c r="W1751" s="95"/>
      <c r="X1751" s="95"/>
      <c r="Y1751" s="95" t="str">
        <f>+IF(P1751="","No","Sí")</f>
        <v>Sí</v>
      </c>
      <c r="Z1751" s="95">
        <v>0</v>
      </c>
      <c r="AA1751" s="95" t="str">
        <f t="shared" si="193"/>
        <v>SAESA</v>
      </c>
    </row>
    <row r="1752" spans="1:27" x14ac:dyDescent="0.2">
      <c r="A1752" s="19">
        <f t="shared" si="188"/>
        <v>1</v>
      </c>
      <c r="B1752" s="95">
        <f t="shared" si="192"/>
        <v>1748</v>
      </c>
      <c r="C1752" s="95" t="s">
        <v>8136</v>
      </c>
      <c r="D1752" s="28" t="s">
        <v>8090</v>
      </c>
      <c r="E1752" s="95" t="s">
        <v>8091</v>
      </c>
      <c r="F1752" s="182">
        <v>1</v>
      </c>
      <c r="G1752" s="95" t="s">
        <v>7679</v>
      </c>
      <c r="H1752" s="199">
        <f>VLOOKUP(G1752,BARRAS!$C$5:$E$553,2,0)</f>
        <v>2099994510132</v>
      </c>
      <c r="I1752" s="95">
        <v>0</v>
      </c>
      <c r="J1752" s="204">
        <v>1</v>
      </c>
      <c r="K1752" s="95">
        <v>0</v>
      </c>
      <c r="L1752" s="95" t="s">
        <v>489</v>
      </c>
      <c r="M1752" s="95" t="s">
        <v>489</v>
      </c>
      <c r="N1752" s="95" t="s">
        <v>9178</v>
      </c>
      <c r="O1752" s="95"/>
      <c r="P1752" s="95" t="s">
        <v>8091</v>
      </c>
      <c r="Q1752" s="95" t="str">
        <f>IF(L1752="R","R",IF(L1752="L","L",""))</f>
        <v>R</v>
      </c>
      <c r="R1752" s="95">
        <f>IF(L1752="R",VLOOKUP(G1752,BARRAS!$C$5:$E$233,3,0),IF(L1752="L",VLOOKUP(G1752,BARRAS!$C$5:$E$233,3,0),""))</f>
        <v>0</v>
      </c>
      <c r="S1752" s="95">
        <f t="shared" si="190"/>
        <v>0</v>
      </c>
      <c r="T1752" s="95"/>
      <c r="U1752" s="95" t="str">
        <f t="shared" si="191"/>
        <v/>
      </c>
      <c r="V1752" s="95">
        <v>0</v>
      </c>
      <c r="W1752" s="95"/>
      <c r="X1752" s="95"/>
      <c r="Y1752" s="95" t="str">
        <f>+IF(P1752="","No","Sí")</f>
        <v>Sí</v>
      </c>
      <c r="Z1752" s="95">
        <v>0</v>
      </c>
      <c r="AA1752" s="95" t="str">
        <f t="shared" si="193"/>
        <v>SAESA</v>
      </c>
    </row>
    <row r="1753" spans="1:27" x14ac:dyDescent="0.2">
      <c r="A1753" s="19">
        <f t="shared" si="188"/>
        <v>1</v>
      </c>
      <c r="B1753" s="95">
        <f t="shared" si="192"/>
        <v>1749</v>
      </c>
      <c r="C1753" s="194" t="s">
        <v>11898</v>
      </c>
      <c r="D1753" s="213" t="s">
        <v>1304</v>
      </c>
      <c r="E1753" s="194" t="s">
        <v>11978</v>
      </c>
      <c r="F1753" s="182">
        <v>1</v>
      </c>
      <c r="G1753" s="95" t="s">
        <v>7679</v>
      </c>
      <c r="H1753" s="199">
        <f>VLOOKUP(G1753,BARRAS!$C$5:$E$553,2,0)</f>
        <v>2099994510132</v>
      </c>
      <c r="I1753" s="95">
        <v>0</v>
      </c>
      <c r="J1753" s="204">
        <v>0</v>
      </c>
      <c r="K1753" s="95">
        <v>0</v>
      </c>
      <c r="L1753" s="95" t="s">
        <v>492</v>
      </c>
      <c r="M1753" s="95" t="s">
        <v>492</v>
      </c>
      <c r="N1753" s="95" t="s">
        <v>12352</v>
      </c>
      <c r="O1753" s="95"/>
      <c r="P1753" s="95"/>
      <c r="Q1753" s="95"/>
      <c r="R1753" s="95" t="str">
        <f>IF(L1753="R",VLOOKUP(G1753,BARRAS!$C$5:$E$233,3,0),IF(L1753="L",VLOOKUP(G1753,BARRAS!$C$5:$E$233,3,0),""))</f>
        <v/>
      </c>
      <c r="S1753" s="95">
        <f t="shared" si="190"/>
        <v>0</v>
      </c>
      <c r="T1753" s="95"/>
      <c r="U1753" s="95" t="str">
        <f t="shared" si="191"/>
        <v/>
      </c>
      <c r="V1753" s="95"/>
      <c r="W1753" s="95"/>
      <c r="X1753" s="95"/>
      <c r="Y1753" s="95"/>
      <c r="Z1753" s="95"/>
      <c r="AA1753" s="95">
        <f t="shared" si="193"/>
        <v>0</v>
      </c>
    </row>
    <row r="1754" spans="1:27" x14ac:dyDescent="0.2">
      <c r="A1754" s="19">
        <f t="shared" si="188"/>
        <v>1</v>
      </c>
      <c r="B1754" s="95">
        <f t="shared" si="192"/>
        <v>1750</v>
      </c>
      <c r="C1754" s="95" t="s">
        <v>9788</v>
      </c>
      <c r="D1754" s="28" t="s">
        <v>13087</v>
      </c>
      <c r="E1754" s="95" t="s">
        <v>10150</v>
      </c>
      <c r="F1754" s="182">
        <v>1</v>
      </c>
      <c r="G1754" s="95" t="s">
        <v>1783</v>
      </c>
      <c r="H1754" s="199">
        <f>VLOOKUP(G1754,BARRAS!$C$5:$E$553,2,0)</f>
        <v>2079994480132</v>
      </c>
      <c r="I1754" s="95">
        <v>0</v>
      </c>
      <c r="J1754" s="204">
        <v>0</v>
      </c>
      <c r="K1754" s="95">
        <v>0</v>
      </c>
      <c r="L1754" s="95" t="s">
        <v>8423</v>
      </c>
      <c r="M1754" s="95" t="s">
        <v>8423</v>
      </c>
      <c r="N1754" s="28" t="s">
        <v>13087</v>
      </c>
      <c r="O1754" s="95" t="s">
        <v>10033</v>
      </c>
      <c r="P1754" s="95"/>
      <c r="Q1754" s="95" t="s">
        <v>509</v>
      </c>
      <c r="R1754" s="95" t="str">
        <f>IF(L1754="R",VLOOKUP(G1754,BARRAS!$C$5:$E$233,3,0),IF(L1754="L",VLOOKUP(G1754,BARRAS!$C$5:$E$233,3,0),""))</f>
        <v/>
      </c>
      <c r="S1754" s="95">
        <f t="shared" si="190"/>
        <v>0</v>
      </c>
      <c r="T1754" s="95"/>
      <c r="U1754" s="95" t="str">
        <f t="shared" si="191"/>
        <v/>
      </c>
      <c r="V1754" s="95"/>
      <c r="W1754" s="95"/>
      <c r="X1754" s="95"/>
      <c r="Y1754" s="95"/>
      <c r="Z1754" s="95"/>
      <c r="AA1754" s="95" t="str">
        <f t="shared" si="193"/>
        <v>LUZPARRAL</v>
      </c>
    </row>
    <row r="1755" spans="1:27" x14ac:dyDescent="0.2">
      <c r="A1755" s="19">
        <f t="shared" si="188"/>
        <v>1</v>
      </c>
      <c r="B1755" s="95">
        <f t="shared" si="192"/>
        <v>1751</v>
      </c>
      <c r="C1755" s="95" t="s">
        <v>9675</v>
      </c>
      <c r="D1755" s="28" t="s">
        <v>543</v>
      </c>
      <c r="E1755" s="95" t="s">
        <v>10101</v>
      </c>
      <c r="F1755" s="182">
        <v>1</v>
      </c>
      <c r="G1755" s="95" t="s">
        <v>1783</v>
      </c>
      <c r="H1755" s="199">
        <f>VLOOKUP(G1755,BARRAS!$C$5:$E$553,2,0)</f>
        <v>2079994480132</v>
      </c>
      <c r="I1755" s="95">
        <v>0</v>
      </c>
      <c r="J1755" s="204">
        <v>0</v>
      </c>
      <c r="K1755" s="95">
        <v>0</v>
      </c>
      <c r="L1755" s="95" t="s">
        <v>8423</v>
      </c>
      <c r="M1755" s="95" t="s">
        <v>8423</v>
      </c>
      <c r="N1755" s="95" t="s">
        <v>543</v>
      </c>
      <c r="O1755" s="95" t="s">
        <v>10033</v>
      </c>
      <c r="P1755" s="95"/>
      <c r="Q1755" s="95" t="s">
        <v>509</v>
      </c>
      <c r="R1755" s="95" t="str">
        <f>IF(L1755="R",VLOOKUP(G1755,BARRAS!$C$5:$E$233,3,0),IF(L1755="L",VLOOKUP(G1755,BARRAS!$C$5:$E$233,3,0),""))</f>
        <v/>
      </c>
      <c r="S1755" s="95">
        <f t="shared" si="190"/>
        <v>0</v>
      </c>
      <c r="T1755" s="95"/>
      <c r="U1755" s="95" t="str">
        <f t="shared" si="191"/>
        <v/>
      </c>
      <c r="V1755" s="95"/>
      <c r="W1755" s="95"/>
      <c r="X1755" s="95">
        <v>0</v>
      </c>
      <c r="Y1755" s="95"/>
      <c r="Z1755" s="95"/>
      <c r="AA1755" s="95" t="str">
        <f t="shared" si="193"/>
        <v>LUZPARRAL</v>
      </c>
    </row>
    <row r="1756" spans="1:27" x14ac:dyDescent="0.2">
      <c r="A1756" s="19">
        <f t="shared" si="188"/>
        <v>1</v>
      </c>
      <c r="B1756" s="95">
        <f t="shared" si="192"/>
        <v>1752</v>
      </c>
      <c r="C1756" s="95" t="s">
        <v>9138</v>
      </c>
      <c r="D1756" s="28" t="s">
        <v>8365</v>
      </c>
      <c r="E1756" s="95" t="s">
        <v>10098</v>
      </c>
      <c r="F1756" s="182">
        <v>1</v>
      </c>
      <c r="G1756" s="95" t="s">
        <v>1783</v>
      </c>
      <c r="H1756" s="199">
        <f>VLOOKUP(G1756,BARRAS!$C$5:$E$553,2,0)</f>
        <v>2079994480132</v>
      </c>
      <c r="I1756" s="95">
        <v>0</v>
      </c>
      <c r="J1756" s="204">
        <v>0</v>
      </c>
      <c r="K1756" s="95">
        <v>0</v>
      </c>
      <c r="L1756" s="95" t="s">
        <v>8423</v>
      </c>
      <c r="M1756" s="95" t="s">
        <v>8423</v>
      </c>
      <c r="N1756" s="95" t="s">
        <v>8365</v>
      </c>
      <c r="O1756" s="95" t="s">
        <v>10033</v>
      </c>
      <c r="P1756" s="95"/>
      <c r="Q1756" s="95" t="s">
        <v>509</v>
      </c>
      <c r="R1756" s="95" t="str">
        <f>IF(L1756="R",VLOOKUP(G1756,BARRAS!$C$5:$E$233,3,0),IF(L1756="L",VLOOKUP(G1756,BARRAS!$C$5:$E$233,3,0),""))</f>
        <v/>
      </c>
      <c r="S1756" s="95">
        <f t="shared" si="190"/>
        <v>0</v>
      </c>
      <c r="T1756" s="95"/>
      <c r="U1756" s="95" t="str">
        <f t="shared" si="191"/>
        <v/>
      </c>
      <c r="V1756" s="95"/>
      <c r="W1756" s="95"/>
      <c r="X1756" s="95">
        <v>0</v>
      </c>
      <c r="Y1756" s="95"/>
      <c r="Z1756" s="95"/>
      <c r="AA1756" s="95" t="str">
        <f t="shared" si="193"/>
        <v>LUZPARRAL</v>
      </c>
    </row>
    <row r="1757" spans="1:27" x14ac:dyDescent="0.2">
      <c r="A1757" s="19">
        <f t="shared" si="188"/>
        <v>1</v>
      </c>
      <c r="B1757" s="95">
        <f t="shared" si="192"/>
        <v>1753</v>
      </c>
      <c r="C1757" s="95" t="s">
        <v>13835</v>
      </c>
      <c r="D1757" s="28" t="s">
        <v>9079</v>
      </c>
      <c r="E1757" s="95" t="s">
        <v>13835</v>
      </c>
      <c r="F1757" s="182">
        <v>1</v>
      </c>
      <c r="G1757" s="95" t="s">
        <v>1783</v>
      </c>
      <c r="H1757" s="199">
        <f>VLOOKUP(G1757,BARRAS!$C$5:$E$553,2,0)</f>
        <v>2079994480132</v>
      </c>
      <c r="I1757" s="95">
        <v>0</v>
      </c>
      <c r="J1757" s="204">
        <v>0</v>
      </c>
      <c r="K1757" s="95">
        <v>0</v>
      </c>
      <c r="L1757" s="95" t="s">
        <v>8423</v>
      </c>
      <c r="M1757" s="95" t="s">
        <v>8423</v>
      </c>
      <c r="N1757" s="95" t="s">
        <v>9079</v>
      </c>
      <c r="O1757" s="95" t="s">
        <v>10033</v>
      </c>
      <c r="P1757" s="95"/>
      <c r="Q1757" s="95"/>
      <c r="R1757" s="95"/>
      <c r="S1757" s="95">
        <f t="shared" si="190"/>
        <v>0</v>
      </c>
      <c r="T1757" s="95"/>
      <c r="U1757" s="95" t="str">
        <f t="shared" si="191"/>
        <v/>
      </c>
      <c r="V1757" s="95"/>
      <c r="W1757" s="95"/>
      <c r="X1757" s="95"/>
      <c r="Y1757" s="95"/>
      <c r="Z1757" s="95"/>
      <c r="AA1757" s="95" t="str">
        <f t="shared" si="193"/>
        <v>LUZPARRAL</v>
      </c>
    </row>
    <row r="1758" spans="1:27" x14ac:dyDescent="0.2">
      <c r="A1758" s="19">
        <f t="shared" si="188"/>
        <v>1</v>
      </c>
      <c r="B1758" s="95">
        <f t="shared" si="192"/>
        <v>1754</v>
      </c>
      <c r="C1758" s="95" t="s">
        <v>8892</v>
      </c>
      <c r="D1758" s="28" t="s">
        <v>10067</v>
      </c>
      <c r="E1758" s="95" t="s">
        <v>10069</v>
      </c>
      <c r="F1758" s="182">
        <v>1</v>
      </c>
      <c r="G1758" s="95" t="s">
        <v>1783</v>
      </c>
      <c r="H1758" s="199">
        <f>VLOOKUP(G1758,BARRAS!$C$5:$E$553,2,0)</f>
        <v>2079994480132</v>
      </c>
      <c r="I1758" s="95">
        <v>0</v>
      </c>
      <c r="J1758" s="204">
        <v>0</v>
      </c>
      <c r="K1758" s="95">
        <v>0</v>
      </c>
      <c r="L1758" s="95" t="s">
        <v>747</v>
      </c>
      <c r="M1758" s="95" t="s">
        <v>747</v>
      </c>
      <c r="N1758" s="95" t="s">
        <v>10067</v>
      </c>
      <c r="O1758" s="95" t="s">
        <v>10033</v>
      </c>
      <c r="P1758" s="95"/>
      <c r="Q1758" s="95" t="s">
        <v>509</v>
      </c>
      <c r="R1758" s="95" t="str">
        <f>IF(L1758="R",VLOOKUP(G1758,BARRAS!$C$5:$E$233,3,0),IF(L1758="L",VLOOKUP(G1758,BARRAS!$C$5:$E$233,3,0),""))</f>
        <v/>
      </c>
      <c r="S1758" s="95">
        <f t="shared" si="190"/>
        <v>1</v>
      </c>
      <c r="T1758" s="95"/>
      <c r="U1758" s="95" t="str">
        <f t="shared" si="191"/>
        <v>PMGD</v>
      </c>
      <c r="V1758" s="95"/>
      <c r="W1758" s="95">
        <v>1</v>
      </c>
      <c r="X1758" s="95">
        <v>0</v>
      </c>
      <c r="Y1758" s="95"/>
      <c r="Z1758" s="95"/>
      <c r="AA1758" s="95" t="str">
        <f t="shared" si="193"/>
        <v>LUZPARRAL</v>
      </c>
    </row>
    <row r="1759" spans="1:27" x14ac:dyDescent="0.2">
      <c r="A1759" s="19">
        <f t="shared" si="188"/>
        <v>1</v>
      </c>
      <c r="B1759" s="95">
        <f t="shared" si="192"/>
        <v>1755</v>
      </c>
      <c r="C1759" s="95" t="s">
        <v>8891</v>
      </c>
      <c r="D1759" s="28" t="s">
        <v>10067</v>
      </c>
      <c r="E1759" s="95" t="s">
        <v>10068</v>
      </c>
      <c r="F1759" s="182">
        <v>1</v>
      </c>
      <c r="G1759" s="95" t="s">
        <v>1783</v>
      </c>
      <c r="H1759" s="199">
        <f>VLOOKUP(G1759,BARRAS!$C$5:$E$553,2,0)</f>
        <v>2079994480132</v>
      </c>
      <c r="I1759" s="95">
        <v>0</v>
      </c>
      <c r="J1759" s="204">
        <v>0</v>
      </c>
      <c r="K1759" s="95">
        <v>0</v>
      </c>
      <c r="L1759" s="95" t="s">
        <v>747</v>
      </c>
      <c r="M1759" s="95" t="s">
        <v>747</v>
      </c>
      <c r="N1759" s="95" t="s">
        <v>10067</v>
      </c>
      <c r="O1759" s="95" t="s">
        <v>10033</v>
      </c>
      <c r="P1759" s="95"/>
      <c r="Q1759" s="95" t="s">
        <v>509</v>
      </c>
      <c r="R1759" s="95" t="str">
        <f>IF(L1759="R",VLOOKUP(G1759,BARRAS!$C$5:$E$233,3,0),IF(L1759="L",VLOOKUP(G1759,BARRAS!$C$5:$E$233,3,0),""))</f>
        <v/>
      </c>
      <c r="S1759" s="95">
        <f t="shared" si="190"/>
        <v>1</v>
      </c>
      <c r="T1759" s="95" t="s">
        <v>10068</v>
      </c>
      <c r="U1759" s="95" t="str">
        <f t="shared" si="191"/>
        <v>PMGD</v>
      </c>
      <c r="V1759" s="95"/>
      <c r="W1759" s="95"/>
      <c r="X1759" s="95">
        <v>0</v>
      </c>
      <c r="Y1759" s="95"/>
      <c r="Z1759" s="95"/>
      <c r="AA1759" s="95" t="str">
        <f t="shared" si="193"/>
        <v>LUZPARRAL</v>
      </c>
    </row>
    <row r="1760" spans="1:27" x14ac:dyDescent="0.2">
      <c r="A1760" s="19">
        <f t="shared" si="188"/>
        <v>1</v>
      </c>
      <c r="B1760" s="95">
        <f t="shared" si="192"/>
        <v>1756</v>
      </c>
      <c r="C1760" s="95" t="s">
        <v>10280</v>
      </c>
      <c r="D1760" s="28" t="s">
        <v>14384</v>
      </c>
      <c r="E1760" s="95" t="s">
        <v>10282</v>
      </c>
      <c r="F1760" s="182">
        <v>1</v>
      </c>
      <c r="G1760" s="95" t="s">
        <v>1783</v>
      </c>
      <c r="H1760" s="199">
        <f>VLOOKUP(G1760,BARRAS!$C$5:$E$553,2,0)</f>
        <v>2079994480132</v>
      </c>
      <c r="I1760" s="95">
        <v>0</v>
      </c>
      <c r="J1760" s="204">
        <v>0</v>
      </c>
      <c r="K1760" s="95">
        <v>0</v>
      </c>
      <c r="L1760" s="95" t="s">
        <v>747</v>
      </c>
      <c r="M1760" s="95" t="s">
        <v>747</v>
      </c>
      <c r="N1760" s="95" t="s">
        <v>14384</v>
      </c>
      <c r="O1760" s="95" t="s">
        <v>10033</v>
      </c>
      <c r="P1760" s="95"/>
      <c r="Q1760" s="95" t="s">
        <v>509</v>
      </c>
      <c r="R1760" s="95" t="str">
        <f>IF(L1760="R",VLOOKUP(G1760,BARRAS!$C$5:$E$233,3,0),IF(L1760="L",VLOOKUP(G1760,BARRAS!$C$5:$E$233,3,0),""))</f>
        <v/>
      </c>
      <c r="S1760" s="95">
        <f t="shared" si="190"/>
        <v>1</v>
      </c>
      <c r="T1760" s="95"/>
      <c r="U1760" s="95" t="str">
        <f t="shared" si="191"/>
        <v>PMGD</v>
      </c>
      <c r="V1760" s="95"/>
      <c r="W1760" s="95">
        <v>1</v>
      </c>
      <c r="X1760" s="95">
        <v>0</v>
      </c>
      <c r="Y1760" s="95"/>
      <c r="Z1760" s="95"/>
      <c r="AA1760" s="95" t="str">
        <f t="shared" si="193"/>
        <v>LUZPARRAL</v>
      </c>
    </row>
    <row r="1761" spans="1:27" x14ac:dyDescent="0.2">
      <c r="A1761" s="19">
        <f t="shared" si="188"/>
        <v>1</v>
      </c>
      <c r="B1761" s="95">
        <f t="shared" si="192"/>
        <v>1757</v>
      </c>
      <c r="C1761" s="95" t="s">
        <v>10279</v>
      </c>
      <c r="D1761" s="28" t="s">
        <v>14384</v>
      </c>
      <c r="E1761" s="95" t="s">
        <v>10281</v>
      </c>
      <c r="F1761" s="182">
        <v>1</v>
      </c>
      <c r="G1761" s="95" t="s">
        <v>1783</v>
      </c>
      <c r="H1761" s="199">
        <f>VLOOKUP(G1761,BARRAS!$C$5:$E$553,2,0)</f>
        <v>2079994480132</v>
      </c>
      <c r="I1761" s="95">
        <v>0</v>
      </c>
      <c r="J1761" s="204">
        <v>0</v>
      </c>
      <c r="K1761" s="95">
        <v>0</v>
      </c>
      <c r="L1761" s="95" t="s">
        <v>747</v>
      </c>
      <c r="M1761" s="95" t="s">
        <v>747</v>
      </c>
      <c r="N1761" s="95" t="s">
        <v>14384</v>
      </c>
      <c r="O1761" s="95" t="s">
        <v>10033</v>
      </c>
      <c r="P1761" s="95"/>
      <c r="Q1761" s="95" t="s">
        <v>509</v>
      </c>
      <c r="R1761" s="95" t="str">
        <f>IF(L1761="R",VLOOKUP(G1761,BARRAS!$C$5:$E$233,3,0),IF(L1761="L",VLOOKUP(G1761,BARRAS!$C$5:$E$233,3,0),""))</f>
        <v/>
      </c>
      <c r="S1761" s="95">
        <f t="shared" si="190"/>
        <v>1</v>
      </c>
      <c r="T1761" s="95" t="s">
        <v>10281</v>
      </c>
      <c r="U1761" s="95" t="str">
        <f t="shared" si="191"/>
        <v>PMGD</v>
      </c>
      <c r="V1761" s="95"/>
      <c r="W1761" s="95"/>
      <c r="X1761" s="95">
        <v>0</v>
      </c>
      <c r="Y1761" s="95"/>
      <c r="Z1761" s="95"/>
      <c r="AA1761" s="95" t="str">
        <f t="shared" si="193"/>
        <v>LUZPARRAL</v>
      </c>
    </row>
    <row r="1762" spans="1:27" x14ac:dyDescent="0.2">
      <c r="A1762" s="19">
        <f t="shared" si="188"/>
        <v>1</v>
      </c>
      <c r="B1762" s="95">
        <f t="shared" si="192"/>
        <v>1758</v>
      </c>
      <c r="C1762" s="95" t="s">
        <v>10174</v>
      </c>
      <c r="D1762" s="28" t="s">
        <v>10021</v>
      </c>
      <c r="E1762" s="95" t="s">
        <v>10022</v>
      </c>
      <c r="F1762" s="182">
        <v>1</v>
      </c>
      <c r="G1762" s="95" t="s">
        <v>1783</v>
      </c>
      <c r="H1762" s="199">
        <f>VLOOKUP(G1762,BARRAS!$C$5:$E$553,2,0)</f>
        <v>2079994480132</v>
      </c>
      <c r="I1762" s="95">
        <v>0</v>
      </c>
      <c r="J1762" s="204">
        <v>1</v>
      </c>
      <c r="K1762" s="95">
        <v>0</v>
      </c>
      <c r="L1762" s="95" t="s">
        <v>489</v>
      </c>
      <c r="M1762" s="95" t="s">
        <v>489</v>
      </c>
      <c r="N1762" s="95" t="s">
        <v>9178</v>
      </c>
      <c r="O1762" s="95"/>
      <c r="P1762" s="95" t="s">
        <v>10022</v>
      </c>
      <c r="Q1762" s="95" t="s">
        <v>489</v>
      </c>
      <c r="R1762" s="95">
        <f>IF(L1762="R",VLOOKUP(G1762,BARRAS!$C$5:$E$233,3,0),IF(L1762="L",VLOOKUP(G1762,BARRAS!$C$5:$E$233,3,0),""))</f>
        <v>0</v>
      </c>
      <c r="S1762" s="95">
        <f t="shared" si="190"/>
        <v>0</v>
      </c>
      <c r="T1762" s="95"/>
      <c r="U1762" s="95" t="str">
        <f t="shared" si="191"/>
        <v/>
      </c>
      <c r="V1762" s="95"/>
      <c r="W1762" s="95"/>
      <c r="X1762" s="95">
        <v>0</v>
      </c>
      <c r="Y1762" s="95"/>
      <c r="Z1762" s="95"/>
      <c r="AA1762" s="95" t="str">
        <f t="shared" si="193"/>
        <v>LUZLINARES</v>
      </c>
    </row>
    <row r="1763" spans="1:27" x14ac:dyDescent="0.2">
      <c r="A1763" s="19">
        <f t="shared" si="188"/>
        <v>1</v>
      </c>
      <c r="B1763" s="95">
        <f t="shared" si="192"/>
        <v>1759</v>
      </c>
      <c r="C1763" s="95" t="s">
        <v>10175</v>
      </c>
      <c r="D1763" s="28" t="s">
        <v>10023</v>
      </c>
      <c r="E1763" s="95" t="s">
        <v>10022</v>
      </c>
      <c r="F1763" s="182">
        <v>1</v>
      </c>
      <c r="G1763" s="95" t="s">
        <v>1783</v>
      </c>
      <c r="H1763" s="199">
        <f>VLOOKUP(G1763,BARRAS!$C$5:$E$553,2,0)</f>
        <v>2079994480132</v>
      </c>
      <c r="I1763" s="95">
        <v>0</v>
      </c>
      <c r="J1763" s="204">
        <v>1</v>
      </c>
      <c r="K1763" s="95">
        <v>0</v>
      </c>
      <c r="L1763" s="95" t="s">
        <v>489</v>
      </c>
      <c r="M1763" s="95" t="s">
        <v>489</v>
      </c>
      <c r="N1763" s="95" t="s">
        <v>9178</v>
      </c>
      <c r="O1763" s="95"/>
      <c r="P1763" s="95" t="s">
        <v>10022</v>
      </c>
      <c r="Q1763" s="95" t="s">
        <v>489</v>
      </c>
      <c r="R1763" s="95">
        <f>IF(L1763="R",VLOOKUP(G1763,BARRAS!$C$5:$E$233,3,0),IF(L1763="L",VLOOKUP(G1763,BARRAS!$C$5:$E$233,3,0),""))</f>
        <v>0</v>
      </c>
      <c r="S1763" s="95">
        <f t="shared" si="190"/>
        <v>0</v>
      </c>
      <c r="T1763" s="95"/>
      <c r="U1763" s="95" t="str">
        <f t="shared" si="191"/>
        <v/>
      </c>
      <c r="V1763" s="95"/>
      <c r="W1763" s="95"/>
      <c r="X1763" s="95">
        <v>0</v>
      </c>
      <c r="Y1763" s="95"/>
      <c r="Z1763" s="95"/>
      <c r="AA1763" s="95" t="str">
        <f t="shared" si="193"/>
        <v>LUZLINARES</v>
      </c>
    </row>
    <row r="1764" spans="1:27" x14ac:dyDescent="0.2">
      <c r="A1764" s="19">
        <f t="shared" si="188"/>
        <v>1</v>
      </c>
      <c r="B1764" s="95">
        <f t="shared" si="192"/>
        <v>1760</v>
      </c>
      <c r="C1764" s="95" t="s">
        <v>10176</v>
      </c>
      <c r="D1764" s="28" t="s">
        <v>10024</v>
      </c>
      <c r="E1764" s="95" t="s">
        <v>10022</v>
      </c>
      <c r="F1764" s="182">
        <v>1</v>
      </c>
      <c r="G1764" s="95" t="s">
        <v>1783</v>
      </c>
      <c r="H1764" s="199">
        <f>VLOOKUP(G1764,BARRAS!$C$5:$E$553,2,0)</f>
        <v>2079994480132</v>
      </c>
      <c r="I1764" s="95">
        <v>0</v>
      </c>
      <c r="J1764" s="204">
        <v>1</v>
      </c>
      <c r="K1764" s="95">
        <v>0</v>
      </c>
      <c r="L1764" s="95" t="s">
        <v>489</v>
      </c>
      <c r="M1764" s="95" t="s">
        <v>489</v>
      </c>
      <c r="N1764" s="95" t="s">
        <v>9178</v>
      </c>
      <c r="O1764" s="95"/>
      <c r="P1764" s="95" t="s">
        <v>10022</v>
      </c>
      <c r="Q1764" s="95" t="s">
        <v>489</v>
      </c>
      <c r="R1764" s="95">
        <f>IF(L1764="R",VLOOKUP(G1764,BARRAS!$C$5:$E$233,3,0),IF(L1764="L",VLOOKUP(G1764,BARRAS!$C$5:$E$233,3,0),""))</f>
        <v>0</v>
      </c>
      <c r="S1764" s="95">
        <f t="shared" si="190"/>
        <v>0</v>
      </c>
      <c r="T1764" s="95"/>
      <c r="U1764" s="95" t="str">
        <f t="shared" si="191"/>
        <v/>
      </c>
      <c r="V1764" s="95"/>
      <c r="W1764" s="95"/>
      <c r="X1764" s="95">
        <v>0</v>
      </c>
      <c r="Y1764" s="95"/>
      <c r="Z1764" s="95"/>
      <c r="AA1764" s="95" t="str">
        <f t="shared" si="193"/>
        <v>LUZLINARES</v>
      </c>
    </row>
    <row r="1765" spans="1:27" x14ac:dyDescent="0.2">
      <c r="A1765" s="19">
        <f t="shared" si="188"/>
        <v>1</v>
      </c>
      <c r="B1765" s="95">
        <f t="shared" si="192"/>
        <v>1761</v>
      </c>
      <c r="C1765" s="95" t="s">
        <v>8380</v>
      </c>
      <c r="D1765" s="28" t="s">
        <v>10032</v>
      </c>
      <c r="E1765" s="95" t="s">
        <v>10033</v>
      </c>
      <c r="F1765" s="182">
        <v>1</v>
      </c>
      <c r="G1765" s="95" t="s">
        <v>1783</v>
      </c>
      <c r="H1765" s="199">
        <f>VLOOKUP(G1765,BARRAS!$C$5:$E$553,2,0)</f>
        <v>2079994480132</v>
      </c>
      <c r="I1765" s="95">
        <v>0</v>
      </c>
      <c r="J1765" s="204">
        <v>1</v>
      </c>
      <c r="K1765" s="95">
        <v>0</v>
      </c>
      <c r="L1765" s="95" t="s">
        <v>489</v>
      </c>
      <c r="M1765" s="95" t="s">
        <v>489</v>
      </c>
      <c r="N1765" s="95" t="s">
        <v>9178</v>
      </c>
      <c r="O1765" s="95"/>
      <c r="P1765" s="95" t="s">
        <v>10033</v>
      </c>
      <c r="Q1765" s="95" t="s">
        <v>489</v>
      </c>
      <c r="R1765" s="95">
        <f>IF(L1765="R",VLOOKUP(G1765,BARRAS!$C$5:$E$233,3,0),IF(L1765="L",VLOOKUP(G1765,BARRAS!$C$5:$E$233,3,0),""))</f>
        <v>0</v>
      </c>
      <c r="S1765" s="95">
        <f t="shared" si="190"/>
        <v>0</v>
      </c>
      <c r="T1765" s="95"/>
      <c r="U1765" s="95" t="str">
        <f t="shared" si="191"/>
        <v/>
      </c>
      <c r="V1765" s="95"/>
      <c r="W1765" s="95"/>
      <c r="X1765" s="95">
        <v>0</v>
      </c>
      <c r="Y1765" s="95"/>
      <c r="Z1765" s="95"/>
      <c r="AA1765" s="95" t="str">
        <f t="shared" si="193"/>
        <v>LUZPARRAL</v>
      </c>
    </row>
    <row r="1766" spans="1:27" x14ac:dyDescent="0.2">
      <c r="A1766" s="19">
        <f t="shared" si="188"/>
        <v>1</v>
      </c>
      <c r="B1766" s="95">
        <f t="shared" si="192"/>
        <v>1762</v>
      </c>
      <c r="C1766" s="95" t="s">
        <v>8381</v>
      </c>
      <c r="D1766" s="28" t="s">
        <v>10034</v>
      </c>
      <c r="E1766" s="95" t="s">
        <v>10033</v>
      </c>
      <c r="F1766" s="182">
        <v>1</v>
      </c>
      <c r="G1766" s="95" t="s">
        <v>1783</v>
      </c>
      <c r="H1766" s="199">
        <f>VLOOKUP(G1766,BARRAS!$C$5:$E$553,2,0)</f>
        <v>2079994480132</v>
      </c>
      <c r="I1766" s="95">
        <v>0</v>
      </c>
      <c r="J1766" s="204">
        <v>1</v>
      </c>
      <c r="K1766" s="95">
        <v>0</v>
      </c>
      <c r="L1766" s="95" t="s">
        <v>489</v>
      </c>
      <c r="M1766" s="95" t="s">
        <v>489</v>
      </c>
      <c r="N1766" s="95" t="s">
        <v>9178</v>
      </c>
      <c r="O1766" s="95"/>
      <c r="P1766" s="95" t="s">
        <v>10033</v>
      </c>
      <c r="Q1766" s="95" t="s">
        <v>489</v>
      </c>
      <c r="R1766" s="95">
        <f>IF(L1766="R",VLOOKUP(G1766,BARRAS!$C$5:$E$233,3,0),IF(L1766="L",VLOOKUP(G1766,BARRAS!$C$5:$E$233,3,0),""))</f>
        <v>0</v>
      </c>
      <c r="S1766" s="95">
        <f t="shared" si="190"/>
        <v>0</v>
      </c>
      <c r="T1766" s="95"/>
      <c r="U1766" s="95" t="str">
        <f t="shared" si="191"/>
        <v/>
      </c>
      <c r="V1766" s="95"/>
      <c r="W1766" s="95"/>
      <c r="X1766" s="95">
        <v>0</v>
      </c>
      <c r="Y1766" s="95"/>
      <c r="Z1766" s="95"/>
      <c r="AA1766" s="95" t="str">
        <f t="shared" si="193"/>
        <v>LUZPARRAL</v>
      </c>
    </row>
    <row r="1767" spans="1:27" x14ac:dyDescent="0.2">
      <c r="A1767" s="19">
        <f t="shared" si="188"/>
        <v>1</v>
      </c>
      <c r="B1767" s="95">
        <f t="shared" si="192"/>
        <v>1763</v>
      </c>
      <c r="C1767" s="95" t="s">
        <v>8382</v>
      </c>
      <c r="D1767" s="28" t="s">
        <v>10035</v>
      </c>
      <c r="E1767" s="95" t="s">
        <v>10033</v>
      </c>
      <c r="F1767" s="182">
        <v>1</v>
      </c>
      <c r="G1767" s="95" t="s">
        <v>1783</v>
      </c>
      <c r="H1767" s="199">
        <f>VLOOKUP(G1767,BARRAS!$C$5:$E$553,2,0)</f>
        <v>2079994480132</v>
      </c>
      <c r="I1767" s="95">
        <v>0</v>
      </c>
      <c r="J1767" s="204">
        <v>1</v>
      </c>
      <c r="K1767" s="95">
        <v>0</v>
      </c>
      <c r="L1767" s="95" t="s">
        <v>489</v>
      </c>
      <c r="M1767" s="95" t="s">
        <v>489</v>
      </c>
      <c r="N1767" s="95" t="s">
        <v>9178</v>
      </c>
      <c r="O1767" s="95"/>
      <c r="P1767" s="95" t="s">
        <v>10033</v>
      </c>
      <c r="Q1767" s="95" t="s">
        <v>489</v>
      </c>
      <c r="R1767" s="95">
        <f>IF(L1767="R",VLOOKUP(G1767,BARRAS!$C$5:$E$233,3,0),IF(L1767="L",VLOOKUP(G1767,BARRAS!$C$5:$E$233,3,0),""))</f>
        <v>0</v>
      </c>
      <c r="S1767" s="95">
        <f t="shared" si="190"/>
        <v>0</v>
      </c>
      <c r="T1767" s="95"/>
      <c r="U1767" s="95" t="str">
        <f t="shared" si="191"/>
        <v/>
      </c>
      <c r="V1767" s="95"/>
      <c r="W1767" s="95"/>
      <c r="X1767" s="95">
        <v>0</v>
      </c>
      <c r="Y1767" s="95"/>
      <c r="Z1767" s="95"/>
      <c r="AA1767" s="95" t="str">
        <f t="shared" si="193"/>
        <v>LUZPARRAL</v>
      </c>
    </row>
    <row r="1768" spans="1:27" x14ac:dyDescent="0.2">
      <c r="A1768" s="19">
        <f t="shared" si="188"/>
        <v>1</v>
      </c>
      <c r="B1768" s="95">
        <f t="shared" si="192"/>
        <v>1764</v>
      </c>
      <c r="C1768" s="194" t="s">
        <v>12214</v>
      </c>
      <c r="D1768" s="213" t="s">
        <v>1304</v>
      </c>
      <c r="E1768" s="194" t="s">
        <v>1784</v>
      </c>
      <c r="F1768" s="182">
        <v>1</v>
      </c>
      <c r="G1768" s="95" t="s">
        <v>1783</v>
      </c>
      <c r="H1768" s="199">
        <f>VLOOKUP(G1768,BARRAS!$C$5:$E$553,2,0)</f>
        <v>2079994480132</v>
      </c>
      <c r="I1768" s="95">
        <v>0</v>
      </c>
      <c r="J1768" s="204">
        <v>0</v>
      </c>
      <c r="K1768" s="95">
        <v>0</v>
      </c>
      <c r="L1768" s="95" t="s">
        <v>492</v>
      </c>
      <c r="M1768" s="95" t="s">
        <v>492</v>
      </c>
      <c r="N1768" s="95" t="s">
        <v>12352</v>
      </c>
      <c r="O1768" s="95"/>
      <c r="P1768" s="95"/>
      <c r="Q1768" s="95"/>
      <c r="R1768" s="95" t="str">
        <f>IF(L1768="R",VLOOKUP(G1768,BARRAS!$C$5:$E$233,3,0),IF(L1768="L",VLOOKUP(G1768,BARRAS!$C$5:$E$233,3,0),""))</f>
        <v/>
      </c>
      <c r="S1768" s="95">
        <f t="shared" si="190"/>
        <v>0</v>
      </c>
      <c r="T1768" s="95"/>
      <c r="U1768" s="95" t="str">
        <f t="shared" si="191"/>
        <v/>
      </c>
      <c r="V1768" s="95"/>
      <c r="W1768" s="95"/>
      <c r="X1768" s="95"/>
      <c r="Y1768" s="95"/>
      <c r="Z1768" s="95"/>
      <c r="AA1768" s="95">
        <f t="shared" si="193"/>
        <v>0</v>
      </c>
    </row>
    <row r="1769" spans="1:27" x14ac:dyDescent="0.2">
      <c r="A1769" s="19">
        <f t="shared" si="188"/>
        <v>1</v>
      </c>
      <c r="B1769" s="95">
        <f t="shared" si="192"/>
        <v>1765</v>
      </c>
      <c r="C1769" s="95" t="s">
        <v>11331</v>
      </c>
      <c r="D1769" s="28" t="s">
        <v>8365</v>
      </c>
      <c r="E1769" s="95" t="s">
        <v>11332</v>
      </c>
      <c r="F1769" s="182">
        <v>1</v>
      </c>
      <c r="G1769" s="95" t="s">
        <v>218</v>
      </c>
      <c r="H1769" s="199">
        <f>VLOOKUP(G1769,BARRAS!$C$5:$E$553,2,0)</f>
        <v>2069994430152</v>
      </c>
      <c r="I1769" s="95">
        <v>0</v>
      </c>
      <c r="J1769" s="204">
        <v>0</v>
      </c>
      <c r="K1769" s="95">
        <v>0</v>
      </c>
      <c r="L1769" s="95" t="s">
        <v>8423</v>
      </c>
      <c r="M1769" s="95" t="s">
        <v>8423</v>
      </c>
      <c r="N1769" s="95" t="s">
        <v>8365</v>
      </c>
      <c r="O1769" s="95" t="s">
        <v>9972</v>
      </c>
      <c r="P1769" s="95"/>
      <c r="Q1769" s="95" t="s">
        <v>509</v>
      </c>
      <c r="R1769" s="95" t="str">
        <f>IF(L1769="R",VLOOKUP(G1769,BARRAS!$C$5:$E$233,3,0),IF(L1769="L",VLOOKUP(G1769,BARRAS!$C$5:$E$233,3,0),""))</f>
        <v/>
      </c>
      <c r="S1769" s="95">
        <f t="shared" si="190"/>
        <v>0</v>
      </c>
      <c r="T1769" s="95"/>
      <c r="U1769" s="95" t="str">
        <f t="shared" si="191"/>
        <v/>
      </c>
      <c r="V1769" s="95"/>
      <c r="W1769" s="95"/>
      <c r="X1769" s="95">
        <v>0</v>
      </c>
      <c r="Y1769" s="95">
        <v>0</v>
      </c>
      <c r="Z1769" s="95"/>
      <c r="AA1769" s="95" t="str">
        <f t="shared" si="193"/>
        <v>CGE</v>
      </c>
    </row>
    <row r="1770" spans="1:27" x14ac:dyDescent="0.2">
      <c r="A1770" s="19">
        <f t="shared" si="188"/>
        <v>1</v>
      </c>
      <c r="B1770" s="95">
        <f t="shared" si="192"/>
        <v>1766</v>
      </c>
      <c r="C1770" s="95" t="s">
        <v>11333</v>
      </c>
      <c r="D1770" s="28" t="s">
        <v>8365</v>
      </c>
      <c r="E1770" s="95" t="s">
        <v>11332</v>
      </c>
      <c r="F1770" s="182">
        <v>1</v>
      </c>
      <c r="G1770" s="95" t="s">
        <v>218</v>
      </c>
      <c r="H1770" s="199">
        <f>VLOOKUP(G1770,BARRAS!$C$5:$E$553,2,0)</f>
        <v>2069994430152</v>
      </c>
      <c r="I1770" s="95">
        <v>0</v>
      </c>
      <c r="J1770" s="204">
        <v>0</v>
      </c>
      <c r="K1770" s="95">
        <v>0</v>
      </c>
      <c r="L1770" s="95" t="s">
        <v>8423</v>
      </c>
      <c r="M1770" s="95" t="s">
        <v>8423</v>
      </c>
      <c r="N1770" s="95" t="s">
        <v>8365</v>
      </c>
      <c r="O1770" s="95" t="s">
        <v>9972</v>
      </c>
      <c r="P1770" s="95"/>
      <c r="Q1770" s="95" t="s">
        <v>509</v>
      </c>
      <c r="R1770" s="95" t="str">
        <f>IF(L1770="R",VLOOKUP(G1770,BARRAS!$C$5:$E$233,3,0),IF(L1770="L",VLOOKUP(G1770,BARRAS!$C$5:$E$233,3,0),""))</f>
        <v/>
      </c>
      <c r="S1770" s="95">
        <f t="shared" si="190"/>
        <v>0</v>
      </c>
      <c r="T1770" s="95"/>
      <c r="U1770" s="95" t="str">
        <f t="shared" si="191"/>
        <v/>
      </c>
      <c r="V1770" s="95"/>
      <c r="W1770" s="95"/>
      <c r="X1770" s="95">
        <v>0</v>
      </c>
      <c r="Y1770" s="95">
        <v>0</v>
      </c>
      <c r="Z1770" s="95"/>
      <c r="AA1770" s="95" t="str">
        <f t="shared" si="193"/>
        <v>CGE</v>
      </c>
    </row>
    <row r="1771" spans="1:27" x14ac:dyDescent="0.2">
      <c r="A1771" s="19">
        <f t="shared" si="188"/>
        <v>1</v>
      </c>
      <c r="B1771" s="95">
        <f t="shared" si="192"/>
        <v>1767</v>
      </c>
      <c r="C1771" s="95" t="s">
        <v>12746</v>
      </c>
      <c r="D1771" s="28" t="s">
        <v>8365</v>
      </c>
      <c r="E1771" s="95" t="s">
        <v>11419</v>
      </c>
      <c r="F1771" s="182">
        <v>1</v>
      </c>
      <c r="G1771" s="95" t="s">
        <v>218</v>
      </c>
      <c r="H1771" s="199">
        <f>VLOOKUP(G1771,BARRAS!$C$5:$E$553,2,0)</f>
        <v>2069994430152</v>
      </c>
      <c r="I1771" s="95">
        <v>0</v>
      </c>
      <c r="J1771" s="204">
        <v>0</v>
      </c>
      <c r="K1771" s="95">
        <v>0</v>
      </c>
      <c r="L1771" s="95" t="s">
        <v>8423</v>
      </c>
      <c r="M1771" s="95" t="s">
        <v>8423</v>
      </c>
      <c r="N1771" s="95" t="s">
        <v>8365</v>
      </c>
      <c r="O1771" s="95" t="s">
        <v>9972</v>
      </c>
      <c r="P1771" s="95"/>
      <c r="Q1771" s="95" t="s">
        <v>509</v>
      </c>
      <c r="R1771" s="95" t="str">
        <f>IF(L1771="R",VLOOKUP(G1771,BARRAS!$C$5:$E$233,3,0),IF(L1771="L",VLOOKUP(G1771,BARRAS!$C$5:$E$233,3,0),""))</f>
        <v/>
      </c>
      <c r="S1771" s="95">
        <f t="shared" si="190"/>
        <v>0</v>
      </c>
      <c r="T1771" s="95"/>
      <c r="U1771" s="95" t="str">
        <f t="shared" si="191"/>
        <v/>
      </c>
      <c r="V1771" s="95"/>
      <c r="W1771" s="95"/>
      <c r="X1771" s="95">
        <v>0</v>
      </c>
      <c r="Y1771" s="95">
        <v>0</v>
      </c>
      <c r="Z1771" s="95"/>
      <c r="AA1771" s="95" t="str">
        <f t="shared" si="193"/>
        <v>CGE</v>
      </c>
    </row>
    <row r="1772" spans="1:27" x14ac:dyDescent="0.2">
      <c r="A1772" s="19">
        <f t="shared" si="188"/>
        <v>1</v>
      </c>
      <c r="B1772" s="95">
        <f t="shared" si="192"/>
        <v>1768</v>
      </c>
      <c r="C1772" s="95" t="s">
        <v>11382</v>
      </c>
      <c r="D1772" s="28" t="s">
        <v>1830</v>
      </c>
      <c r="E1772" s="95" t="s">
        <v>11383</v>
      </c>
      <c r="F1772" s="182">
        <v>1</v>
      </c>
      <c r="G1772" s="95" t="s">
        <v>218</v>
      </c>
      <c r="H1772" s="199">
        <f>VLOOKUP(G1772,BARRAS!$C$5:$E$553,2,0)</f>
        <v>2069994430152</v>
      </c>
      <c r="I1772" s="95">
        <v>0</v>
      </c>
      <c r="J1772" s="204">
        <v>0</v>
      </c>
      <c r="K1772" s="95">
        <v>0</v>
      </c>
      <c r="L1772" s="95" t="s">
        <v>8423</v>
      </c>
      <c r="M1772" s="95" t="s">
        <v>8423</v>
      </c>
      <c r="N1772" s="95" t="s">
        <v>1830</v>
      </c>
      <c r="O1772" s="95" t="s">
        <v>9972</v>
      </c>
      <c r="P1772" s="95"/>
      <c r="Q1772" s="95" t="s">
        <v>509</v>
      </c>
      <c r="R1772" s="95" t="str">
        <f>IF(L1772="R",VLOOKUP(G1772,BARRAS!$C$5:$E$233,3,0),IF(L1772="L",VLOOKUP(G1772,BARRAS!$C$5:$E$233,3,0),""))</f>
        <v/>
      </c>
      <c r="S1772" s="95">
        <f t="shared" si="190"/>
        <v>0</v>
      </c>
      <c r="T1772" s="95"/>
      <c r="U1772" s="95" t="str">
        <f t="shared" si="191"/>
        <v/>
      </c>
      <c r="V1772" s="95"/>
      <c r="W1772" s="95"/>
      <c r="X1772" s="95">
        <v>0</v>
      </c>
      <c r="Y1772" s="95">
        <v>0</v>
      </c>
      <c r="Z1772" s="95"/>
      <c r="AA1772" s="95" t="str">
        <f t="shared" si="193"/>
        <v>CGE</v>
      </c>
    </row>
    <row r="1773" spans="1:27" x14ac:dyDescent="0.2">
      <c r="A1773" s="19">
        <f t="shared" si="188"/>
        <v>1</v>
      </c>
      <c r="B1773" s="95">
        <f t="shared" si="192"/>
        <v>1769</v>
      </c>
      <c r="C1773" s="95" t="s">
        <v>11217</v>
      </c>
      <c r="D1773" s="28" t="s">
        <v>8365</v>
      </c>
      <c r="E1773" s="95" t="s">
        <v>11218</v>
      </c>
      <c r="F1773" s="182">
        <v>1</v>
      </c>
      <c r="G1773" s="95" t="s">
        <v>218</v>
      </c>
      <c r="H1773" s="199">
        <f>VLOOKUP(G1773,BARRAS!$C$5:$E$553,2,0)</f>
        <v>2069994430152</v>
      </c>
      <c r="I1773" s="95">
        <v>0</v>
      </c>
      <c r="J1773" s="204">
        <v>0</v>
      </c>
      <c r="K1773" s="95">
        <v>0</v>
      </c>
      <c r="L1773" s="95" t="s">
        <v>8423</v>
      </c>
      <c r="M1773" s="95" t="s">
        <v>8423</v>
      </c>
      <c r="N1773" s="95" t="s">
        <v>8365</v>
      </c>
      <c r="O1773" s="95" t="s">
        <v>9972</v>
      </c>
      <c r="P1773" s="95"/>
      <c r="Q1773" s="95" t="s">
        <v>509</v>
      </c>
      <c r="R1773" s="95" t="str">
        <f>IF(L1773="R",VLOOKUP(G1773,BARRAS!$C$5:$E$233,3,0),IF(L1773="L",VLOOKUP(G1773,BARRAS!$C$5:$E$233,3,0),""))</f>
        <v/>
      </c>
      <c r="S1773" s="95">
        <f t="shared" si="190"/>
        <v>0</v>
      </c>
      <c r="T1773" s="95"/>
      <c r="U1773" s="95" t="str">
        <f t="shared" si="191"/>
        <v/>
      </c>
      <c r="V1773" s="95"/>
      <c r="W1773" s="95"/>
      <c r="X1773" s="95">
        <v>0</v>
      </c>
      <c r="Y1773" s="95">
        <v>0</v>
      </c>
      <c r="Z1773" s="95"/>
      <c r="AA1773" s="95" t="str">
        <f t="shared" si="193"/>
        <v>CGE</v>
      </c>
    </row>
    <row r="1774" spans="1:27" x14ac:dyDescent="0.2">
      <c r="A1774" s="19">
        <f t="shared" si="188"/>
        <v>1</v>
      </c>
      <c r="B1774" s="95">
        <f t="shared" si="192"/>
        <v>1770</v>
      </c>
      <c r="C1774" s="95" t="s">
        <v>11219</v>
      </c>
      <c r="D1774" s="28" t="s">
        <v>8365</v>
      </c>
      <c r="E1774" s="95" t="s">
        <v>11220</v>
      </c>
      <c r="F1774" s="182">
        <v>1</v>
      </c>
      <c r="G1774" s="95" t="s">
        <v>218</v>
      </c>
      <c r="H1774" s="199">
        <f>VLOOKUP(G1774,BARRAS!$C$5:$E$553,2,0)</f>
        <v>2069994430152</v>
      </c>
      <c r="I1774" s="95">
        <v>0</v>
      </c>
      <c r="J1774" s="204">
        <v>0</v>
      </c>
      <c r="K1774" s="95">
        <v>0</v>
      </c>
      <c r="L1774" s="95" t="s">
        <v>8423</v>
      </c>
      <c r="M1774" s="95" t="s">
        <v>8423</v>
      </c>
      <c r="N1774" s="95" t="s">
        <v>8365</v>
      </c>
      <c r="O1774" s="95" t="s">
        <v>9972</v>
      </c>
      <c r="P1774" s="95"/>
      <c r="Q1774" s="95" t="s">
        <v>509</v>
      </c>
      <c r="R1774" s="95" t="str">
        <f>IF(L1774="R",VLOOKUP(G1774,BARRAS!$C$5:$E$233,3,0),IF(L1774="L",VLOOKUP(G1774,BARRAS!$C$5:$E$233,3,0),""))</f>
        <v/>
      </c>
      <c r="S1774" s="95">
        <f t="shared" si="190"/>
        <v>0</v>
      </c>
      <c r="T1774" s="95"/>
      <c r="U1774" s="95" t="str">
        <f t="shared" si="191"/>
        <v/>
      </c>
      <c r="V1774" s="95"/>
      <c r="W1774" s="95"/>
      <c r="X1774" s="95">
        <v>0</v>
      </c>
      <c r="Y1774" s="95">
        <v>0</v>
      </c>
      <c r="Z1774" s="95"/>
      <c r="AA1774" s="95" t="str">
        <f t="shared" si="193"/>
        <v>CGE</v>
      </c>
    </row>
    <row r="1775" spans="1:27" x14ac:dyDescent="0.2">
      <c r="A1775" s="19">
        <f t="shared" si="188"/>
        <v>1</v>
      </c>
      <c r="B1775" s="95">
        <f t="shared" si="192"/>
        <v>1771</v>
      </c>
      <c r="C1775" s="95" t="s">
        <v>11675</v>
      </c>
      <c r="D1775" s="28" t="s">
        <v>11673</v>
      </c>
      <c r="E1775" s="95" t="s">
        <v>11676</v>
      </c>
      <c r="F1775" s="182">
        <v>1</v>
      </c>
      <c r="G1775" s="95" t="s">
        <v>218</v>
      </c>
      <c r="H1775" s="199">
        <f>VLOOKUP(G1775,BARRAS!$C$5:$E$553,2,0)</f>
        <v>2069994430152</v>
      </c>
      <c r="I1775" s="95">
        <v>0</v>
      </c>
      <c r="J1775" s="204">
        <v>0</v>
      </c>
      <c r="K1775" s="95">
        <v>0</v>
      </c>
      <c r="L1775" s="95" t="s">
        <v>747</v>
      </c>
      <c r="M1775" s="95" t="s">
        <v>747</v>
      </c>
      <c r="N1775" s="95" t="s">
        <v>11673</v>
      </c>
      <c r="O1775" s="95" t="s">
        <v>9972</v>
      </c>
      <c r="P1775" s="95"/>
      <c r="Q1775" s="95" t="s">
        <v>509</v>
      </c>
      <c r="R1775" s="95" t="str">
        <f>IF(L1775="R",VLOOKUP(G1775,BARRAS!$C$5:$E$233,3,0),IF(L1775="L",VLOOKUP(G1775,BARRAS!$C$5:$E$233,3,0),""))</f>
        <v/>
      </c>
      <c r="S1775" s="95">
        <f t="shared" si="190"/>
        <v>1</v>
      </c>
      <c r="T1775" s="95"/>
      <c r="U1775" s="95" t="str">
        <f t="shared" si="191"/>
        <v>PMGD</v>
      </c>
      <c r="V1775" s="95"/>
      <c r="W1775" s="95">
        <v>1</v>
      </c>
      <c r="X1775" s="95"/>
      <c r="Y1775" s="95">
        <v>0</v>
      </c>
      <c r="Z1775" s="95"/>
      <c r="AA1775" s="95" t="str">
        <f t="shared" si="193"/>
        <v>CGE</v>
      </c>
    </row>
    <row r="1776" spans="1:27" x14ac:dyDescent="0.2">
      <c r="A1776" s="19">
        <f t="shared" si="188"/>
        <v>1</v>
      </c>
      <c r="B1776" s="95">
        <f t="shared" si="192"/>
        <v>1772</v>
      </c>
      <c r="C1776" s="95" t="s">
        <v>11672</v>
      </c>
      <c r="D1776" s="28" t="s">
        <v>11673</v>
      </c>
      <c r="E1776" s="95" t="s">
        <v>11674</v>
      </c>
      <c r="F1776" s="182">
        <v>1</v>
      </c>
      <c r="G1776" s="95" t="s">
        <v>218</v>
      </c>
      <c r="H1776" s="199">
        <f>VLOOKUP(G1776,BARRAS!$C$5:$E$553,2,0)</f>
        <v>2069994430152</v>
      </c>
      <c r="I1776" s="95">
        <v>0</v>
      </c>
      <c r="J1776" s="204">
        <v>0</v>
      </c>
      <c r="K1776" s="95">
        <v>0</v>
      </c>
      <c r="L1776" s="95" t="s">
        <v>747</v>
      </c>
      <c r="M1776" s="95" t="s">
        <v>747</v>
      </c>
      <c r="N1776" s="95" t="s">
        <v>11673</v>
      </c>
      <c r="O1776" s="95" t="s">
        <v>9972</v>
      </c>
      <c r="P1776" s="95"/>
      <c r="Q1776" s="95" t="s">
        <v>509</v>
      </c>
      <c r="R1776" s="95" t="str">
        <f>IF(L1776="R",VLOOKUP(G1776,BARRAS!$C$5:$E$233,3,0),IF(L1776="L",VLOOKUP(G1776,BARRAS!$C$5:$E$233,3,0),""))</f>
        <v/>
      </c>
      <c r="S1776" s="95">
        <f t="shared" si="190"/>
        <v>1</v>
      </c>
      <c r="T1776" s="95" t="s">
        <v>11674</v>
      </c>
      <c r="U1776" s="95" t="str">
        <f t="shared" si="191"/>
        <v>PMGD</v>
      </c>
      <c r="V1776" s="95"/>
      <c r="W1776" s="95"/>
      <c r="X1776" s="95"/>
      <c r="Y1776" s="95">
        <v>0</v>
      </c>
      <c r="Z1776" s="95"/>
      <c r="AA1776" s="95" t="str">
        <f t="shared" si="193"/>
        <v>CGE</v>
      </c>
    </row>
    <row r="1777" spans="1:27" x14ac:dyDescent="0.2">
      <c r="A1777" s="19">
        <f t="shared" si="188"/>
        <v>1</v>
      </c>
      <c r="B1777" s="95">
        <f t="shared" si="192"/>
        <v>1773</v>
      </c>
      <c r="C1777" s="95" t="s">
        <v>11029</v>
      </c>
      <c r="D1777" s="28" t="s">
        <v>8970</v>
      </c>
      <c r="E1777" s="95" t="s">
        <v>1870</v>
      </c>
      <c r="F1777" s="182">
        <v>1</v>
      </c>
      <c r="G1777" s="95" t="s">
        <v>218</v>
      </c>
      <c r="H1777" s="199">
        <f>VLOOKUP(G1777,BARRAS!$C$5:$E$553,2,0)</f>
        <v>2069994430152</v>
      </c>
      <c r="I1777" s="95">
        <v>0</v>
      </c>
      <c r="J1777" s="204">
        <v>1</v>
      </c>
      <c r="K1777" s="95">
        <v>0</v>
      </c>
      <c r="L1777" s="95" t="s">
        <v>489</v>
      </c>
      <c r="M1777" s="95" t="s">
        <v>489</v>
      </c>
      <c r="N1777" s="95" t="s">
        <v>9178</v>
      </c>
      <c r="O1777" s="95"/>
      <c r="P1777" s="95" t="s">
        <v>9972</v>
      </c>
      <c r="Q1777" s="95" t="s">
        <v>489</v>
      </c>
      <c r="R1777" s="95">
        <f>IF(L1777="R",VLOOKUP(G1777,BARRAS!$C$5:$E$233,3,0),IF(L1777="L",VLOOKUP(G1777,BARRAS!$C$5:$E$233,3,0),""))</f>
        <v>0</v>
      </c>
      <c r="S1777" s="95">
        <f t="shared" si="190"/>
        <v>0</v>
      </c>
      <c r="T1777" s="95"/>
      <c r="U1777" s="95" t="str">
        <f t="shared" si="191"/>
        <v/>
      </c>
      <c r="V1777" s="95">
        <v>0</v>
      </c>
      <c r="W1777" s="95"/>
      <c r="X1777" s="95">
        <v>0</v>
      </c>
      <c r="Y1777" s="95">
        <v>0</v>
      </c>
      <c r="Z1777" s="95"/>
      <c r="AA1777" s="95" t="str">
        <f t="shared" si="193"/>
        <v>CGE</v>
      </c>
    </row>
    <row r="1778" spans="1:27" x14ac:dyDescent="0.2">
      <c r="A1778" s="19">
        <f t="shared" si="188"/>
        <v>1</v>
      </c>
      <c r="B1778" s="95">
        <f t="shared" si="192"/>
        <v>1774</v>
      </c>
      <c r="C1778" s="95" t="s">
        <v>11030</v>
      </c>
      <c r="D1778" s="28" t="s">
        <v>8971</v>
      </c>
      <c r="E1778" s="95" t="s">
        <v>1870</v>
      </c>
      <c r="F1778" s="182">
        <v>1</v>
      </c>
      <c r="G1778" s="95" t="s">
        <v>218</v>
      </c>
      <c r="H1778" s="199">
        <f>VLOOKUP(G1778,BARRAS!$C$5:$E$553,2,0)</f>
        <v>2069994430152</v>
      </c>
      <c r="I1778" s="95">
        <v>0</v>
      </c>
      <c r="J1778" s="204">
        <v>1</v>
      </c>
      <c r="K1778" s="95">
        <v>0</v>
      </c>
      <c r="L1778" s="95" t="s">
        <v>489</v>
      </c>
      <c r="M1778" s="95" t="s">
        <v>489</v>
      </c>
      <c r="N1778" s="95" t="s">
        <v>9178</v>
      </c>
      <c r="O1778" s="95"/>
      <c r="P1778" s="95" t="s">
        <v>9972</v>
      </c>
      <c r="Q1778" s="95" t="s">
        <v>489</v>
      </c>
      <c r="R1778" s="95">
        <f>IF(L1778="R",VLOOKUP(G1778,BARRAS!$C$5:$E$233,3,0),IF(L1778="L",VLOOKUP(G1778,BARRAS!$C$5:$E$233,3,0),""))</f>
        <v>0</v>
      </c>
      <c r="S1778" s="95">
        <f t="shared" si="190"/>
        <v>0</v>
      </c>
      <c r="T1778" s="95"/>
      <c r="U1778" s="95" t="str">
        <f t="shared" si="191"/>
        <v/>
      </c>
      <c r="V1778" s="95">
        <v>0</v>
      </c>
      <c r="W1778" s="95"/>
      <c r="X1778" s="95">
        <v>0</v>
      </c>
      <c r="Y1778" s="95">
        <v>0</v>
      </c>
      <c r="Z1778" s="95"/>
      <c r="AA1778" s="95" t="str">
        <f t="shared" si="193"/>
        <v>CGE</v>
      </c>
    </row>
    <row r="1779" spans="1:27" x14ac:dyDescent="0.2">
      <c r="A1779" s="19">
        <f t="shared" si="188"/>
        <v>1</v>
      </c>
      <c r="B1779" s="95">
        <f t="shared" si="192"/>
        <v>1775</v>
      </c>
      <c r="C1779" s="95" t="s">
        <v>11031</v>
      </c>
      <c r="D1779" s="28" t="s">
        <v>8972</v>
      </c>
      <c r="E1779" s="95" t="s">
        <v>1870</v>
      </c>
      <c r="F1779" s="182">
        <v>1</v>
      </c>
      <c r="G1779" s="95" t="s">
        <v>218</v>
      </c>
      <c r="H1779" s="199">
        <f>VLOOKUP(G1779,BARRAS!$C$5:$E$553,2,0)</f>
        <v>2069994430152</v>
      </c>
      <c r="I1779" s="95">
        <v>0</v>
      </c>
      <c r="J1779" s="204">
        <v>1</v>
      </c>
      <c r="K1779" s="95">
        <v>0</v>
      </c>
      <c r="L1779" s="95" t="s">
        <v>489</v>
      </c>
      <c r="M1779" s="95" t="s">
        <v>489</v>
      </c>
      <c r="N1779" s="95" t="s">
        <v>9178</v>
      </c>
      <c r="O1779" s="95"/>
      <c r="P1779" s="95" t="s">
        <v>9972</v>
      </c>
      <c r="Q1779" s="95" t="s">
        <v>489</v>
      </c>
      <c r="R1779" s="95">
        <f>IF(L1779="R",VLOOKUP(G1779,BARRAS!$C$5:$E$233,3,0),IF(L1779="L",VLOOKUP(G1779,BARRAS!$C$5:$E$233,3,0),""))</f>
        <v>0</v>
      </c>
      <c r="S1779" s="95">
        <f t="shared" si="190"/>
        <v>0</v>
      </c>
      <c r="T1779" s="95"/>
      <c r="U1779" s="95" t="str">
        <f t="shared" si="191"/>
        <v/>
      </c>
      <c r="V1779" s="95">
        <v>0</v>
      </c>
      <c r="W1779" s="95"/>
      <c r="X1779" s="95">
        <v>0</v>
      </c>
      <c r="Y1779" s="95">
        <v>0</v>
      </c>
      <c r="Z1779" s="95"/>
      <c r="AA1779" s="95" t="str">
        <f t="shared" si="193"/>
        <v>CGE</v>
      </c>
    </row>
    <row r="1780" spans="1:27" x14ac:dyDescent="0.2">
      <c r="A1780" s="19">
        <f t="shared" si="188"/>
        <v>1</v>
      </c>
      <c r="B1780" s="95">
        <f t="shared" si="192"/>
        <v>1776</v>
      </c>
      <c r="C1780" s="194" t="s">
        <v>11781</v>
      </c>
      <c r="D1780" s="213" t="s">
        <v>1304</v>
      </c>
      <c r="E1780" s="194" t="s">
        <v>1608</v>
      </c>
      <c r="F1780" s="182">
        <v>1</v>
      </c>
      <c r="G1780" s="95" t="s">
        <v>218</v>
      </c>
      <c r="H1780" s="199">
        <f>VLOOKUP(G1780,BARRAS!$C$5:$E$553,2,0)</f>
        <v>2069994430152</v>
      </c>
      <c r="I1780" s="95">
        <v>0</v>
      </c>
      <c r="J1780" s="204">
        <v>0</v>
      </c>
      <c r="K1780" s="95">
        <v>0</v>
      </c>
      <c r="L1780" s="95" t="s">
        <v>492</v>
      </c>
      <c r="M1780" s="95" t="s">
        <v>492</v>
      </c>
      <c r="N1780" s="95" t="s">
        <v>12352</v>
      </c>
      <c r="O1780" s="95"/>
      <c r="P1780" s="95"/>
      <c r="Q1780" s="95"/>
      <c r="R1780" s="95" t="str">
        <f>IF(L1780="R",VLOOKUP(G1780,BARRAS!$C$5:$E$233,3,0),IF(L1780="L",VLOOKUP(G1780,BARRAS!$C$5:$E$233,3,0),""))</f>
        <v/>
      </c>
      <c r="S1780" s="95">
        <f t="shared" si="190"/>
        <v>0</v>
      </c>
      <c r="T1780" s="95"/>
      <c r="U1780" s="95" t="str">
        <f t="shared" si="191"/>
        <v/>
      </c>
      <c r="V1780" s="95"/>
      <c r="W1780" s="95"/>
      <c r="X1780" s="95"/>
      <c r="Y1780" s="95"/>
      <c r="Z1780" s="95"/>
      <c r="AA1780" s="95">
        <f t="shared" si="193"/>
        <v>0</v>
      </c>
    </row>
    <row r="1781" spans="1:27" x14ac:dyDescent="0.2">
      <c r="A1781" s="19">
        <f t="shared" si="188"/>
        <v>1</v>
      </c>
      <c r="B1781" s="95">
        <f t="shared" si="192"/>
        <v>1777</v>
      </c>
      <c r="C1781" s="28" t="s">
        <v>14121</v>
      </c>
      <c r="D1781" s="28" t="s">
        <v>14123</v>
      </c>
      <c r="E1781" s="28" t="s">
        <v>14124</v>
      </c>
      <c r="F1781" s="182">
        <v>1</v>
      </c>
      <c r="G1781" s="95" t="s">
        <v>12341</v>
      </c>
      <c r="H1781" s="199">
        <f>VLOOKUP(G1781,BARRAS!$C$5:$E$553,2,0)</f>
        <v>2149999831103</v>
      </c>
      <c r="I1781" s="95">
        <v>0</v>
      </c>
      <c r="J1781" s="226">
        <v>0</v>
      </c>
      <c r="K1781" s="95">
        <v>0</v>
      </c>
      <c r="L1781" s="28" t="s">
        <v>747</v>
      </c>
      <c r="M1781" s="28" t="s">
        <v>747</v>
      </c>
      <c r="N1781" s="95" t="s">
        <v>14123</v>
      </c>
      <c r="O1781" s="95" t="s">
        <v>9972</v>
      </c>
      <c r="P1781" s="95"/>
      <c r="Q1781" s="95"/>
      <c r="R1781" s="95"/>
      <c r="S1781" s="95">
        <f t="shared" si="190"/>
        <v>1</v>
      </c>
      <c r="T1781" s="95"/>
      <c r="U1781" s="95" t="str">
        <f t="shared" si="191"/>
        <v>PMGD</v>
      </c>
      <c r="V1781" s="95"/>
      <c r="W1781" s="95"/>
      <c r="X1781" s="95"/>
      <c r="Y1781" s="95"/>
      <c r="Z1781" s="95"/>
      <c r="AA1781" s="95" t="str">
        <f t="shared" si="193"/>
        <v>CGE</v>
      </c>
    </row>
    <row r="1782" spans="1:27" x14ac:dyDescent="0.2">
      <c r="A1782" s="19">
        <f t="shared" si="188"/>
        <v>1</v>
      </c>
      <c r="B1782" s="95">
        <f t="shared" si="192"/>
        <v>1778</v>
      </c>
      <c r="C1782" s="28" t="s">
        <v>14122</v>
      </c>
      <c r="D1782" s="28" t="s">
        <v>14123</v>
      </c>
      <c r="E1782" s="28" t="s">
        <v>14125</v>
      </c>
      <c r="F1782" s="182">
        <v>1</v>
      </c>
      <c r="G1782" s="95" t="s">
        <v>12341</v>
      </c>
      <c r="H1782" s="199">
        <f>VLOOKUP(G1782,BARRAS!$C$5:$E$553,2,0)</f>
        <v>2149999831103</v>
      </c>
      <c r="I1782" s="95">
        <v>0</v>
      </c>
      <c r="J1782" s="204">
        <v>0</v>
      </c>
      <c r="K1782" s="95">
        <v>0</v>
      </c>
      <c r="L1782" s="28" t="s">
        <v>747</v>
      </c>
      <c r="M1782" s="28" t="s">
        <v>747</v>
      </c>
      <c r="N1782" s="95" t="s">
        <v>14123</v>
      </c>
      <c r="O1782" s="95" t="s">
        <v>9972</v>
      </c>
      <c r="P1782" s="95"/>
      <c r="Q1782" s="95"/>
      <c r="R1782" s="95"/>
      <c r="S1782" s="95">
        <f t="shared" si="190"/>
        <v>1</v>
      </c>
      <c r="T1782" s="95" t="s">
        <v>14125</v>
      </c>
      <c r="U1782" s="95" t="str">
        <f t="shared" si="191"/>
        <v>PMGD</v>
      </c>
      <c r="V1782" s="95"/>
      <c r="W1782" s="95"/>
      <c r="X1782" s="95"/>
      <c r="Y1782" s="95"/>
      <c r="Z1782" s="95"/>
      <c r="AA1782" s="95" t="str">
        <f t="shared" si="193"/>
        <v>CGE</v>
      </c>
    </row>
    <row r="1783" spans="1:27" x14ac:dyDescent="0.2">
      <c r="A1783" s="19">
        <f t="shared" si="188"/>
        <v>1</v>
      </c>
      <c r="B1783" s="95">
        <f t="shared" si="192"/>
        <v>1779</v>
      </c>
      <c r="C1783" s="95" t="s">
        <v>12342</v>
      </c>
      <c r="D1783" s="28" t="s">
        <v>10009</v>
      </c>
      <c r="E1783" s="95" t="s">
        <v>10010</v>
      </c>
      <c r="F1783" s="182">
        <v>1</v>
      </c>
      <c r="G1783" s="95" t="s">
        <v>12341</v>
      </c>
      <c r="H1783" s="199">
        <f>VLOOKUP(G1783,BARRAS!$C$5:$E$553,2,0)</f>
        <v>2149999831103</v>
      </c>
      <c r="I1783" s="95">
        <v>0</v>
      </c>
      <c r="J1783" s="204">
        <v>1</v>
      </c>
      <c r="K1783" s="95">
        <v>0</v>
      </c>
      <c r="L1783" s="95" t="s">
        <v>489</v>
      </c>
      <c r="M1783" s="95" t="s">
        <v>489</v>
      </c>
      <c r="N1783" s="95" t="s">
        <v>9178</v>
      </c>
      <c r="O1783" s="95"/>
      <c r="P1783" s="95" t="s">
        <v>9972</v>
      </c>
      <c r="Q1783" s="95" t="s">
        <v>489</v>
      </c>
      <c r="R1783" s="95">
        <f>IF(L1783="R",VLOOKUP(G1783,BARRAS!$C$5:$E$233,3,0),IF(L1783="L",VLOOKUP(G1783,BARRAS!$C$5:$E$233,3,0),""))</f>
        <v>0</v>
      </c>
      <c r="S1783" s="95">
        <f t="shared" si="190"/>
        <v>0</v>
      </c>
      <c r="T1783" s="95"/>
      <c r="U1783" s="95" t="str">
        <f t="shared" si="191"/>
        <v/>
      </c>
      <c r="V1783" s="95"/>
      <c r="W1783" s="95"/>
      <c r="X1783" s="95"/>
      <c r="Y1783" s="95"/>
      <c r="Z1783" s="95"/>
      <c r="AA1783" s="95" t="str">
        <f t="shared" si="193"/>
        <v>CGE</v>
      </c>
    </row>
    <row r="1784" spans="1:27" x14ac:dyDescent="0.2">
      <c r="A1784" s="19">
        <f t="shared" si="188"/>
        <v>1</v>
      </c>
      <c r="B1784" s="95">
        <f t="shared" si="192"/>
        <v>1780</v>
      </c>
      <c r="C1784" s="95" t="s">
        <v>12343</v>
      </c>
      <c r="D1784" s="28" t="s">
        <v>10011</v>
      </c>
      <c r="E1784" s="95" t="s">
        <v>10010</v>
      </c>
      <c r="F1784" s="182">
        <v>1</v>
      </c>
      <c r="G1784" s="95" t="s">
        <v>12341</v>
      </c>
      <c r="H1784" s="199">
        <f>VLOOKUP(G1784,BARRAS!$C$5:$E$553,2,0)</f>
        <v>2149999831103</v>
      </c>
      <c r="I1784" s="95">
        <v>0</v>
      </c>
      <c r="J1784" s="204">
        <v>1</v>
      </c>
      <c r="K1784" s="95">
        <v>0</v>
      </c>
      <c r="L1784" s="95" t="s">
        <v>489</v>
      </c>
      <c r="M1784" s="95" t="s">
        <v>489</v>
      </c>
      <c r="N1784" s="95" t="s">
        <v>9178</v>
      </c>
      <c r="O1784" s="95"/>
      <c r="P1784" s="95" t="s">
        <v>9972</v>
      </c>
      <c r="Q1784" s="95" t="s">
        <v>489</v>
      </c>
      <c r="R1784" s="95">
        <f>IF(L1784="R",VLOOKUP(G1784,BARRAS!$C$5:$E$233,3,0),IF(L1784="L",VLOOKUP(G1784,BARRAS!$C$5:$E$233,3,0),""))</f>
        <v>0</v>
      </c>
      <c r="S1784" s="95">
        <f t="shared" si="190"/>
        <v>0</v>
      </c>
      <c r="T1784" s="95"/>
      <c r="U1784" s="95" t="str">
        <f t="shared" si="191"/>
        <v/>
      </c>
      <c r="V1784" s="95"/>
      <c r="W1784" s="95"/>
      <c r="X1784" s="95"/>
      <c r="Y1784" s="95"/>
      <c r="Z1784" s="95"/>
      <c r="AA1784" s="95" t="str">
        <f t="shared" si="193"/>
        <v>CGE</v>
      </c>
    </row>
    <row r="1785" spans="1:27" x14ac:dyDescent="0.2">
      <c r="A1785" s="19">
        <f t="shared" si="188"/>
        <v>1</v>
      </c>
      <c r="B1785" s="95">
        <f t="shared" si="192"/>
        <v>1781</v>
      </c>
      <c r="C1785" s="95" t="s">
        <v>12344</v>
      </c>
      <c r="D1785" s="28" t="s">
        <v>10012</v>
      </c>
      <c r="E1785" s="95" t="s">
        <v>10010</v>
      </c>
      <c r="F1785" s="182">
        <v>1</v>
      </c>
      <c r="G1785" s="95" t="s">
        <v>12341</v>
      </c>
      <c r="H1785" s="199">
        <f>VLOOKUP(G1785,BARRAS!$C$5:$E$553,2,0)</f>
        <v>2149999831103</v>
      </c>
      <c r="I1785" s="95">
        <v>0</v>
      </c>
      <c r="J1785" s="204">
        <v>1</v>
      </c>
      <c r="K1785" s="95">
        <v>0</v>
      </c>
      <c r="L1785" s="95" t="s">
        <v>489</v>
      </c>
      <c r="M1785" s="95" t="s">
        <v>489</v>
      </c>
      <c r="N1785" s="95" t="s">
        <v>9178</v>
      </c>
      <c r="O1785" s="95"/>
      <c r="P1785" s="95" t="s">
        <v>9972</v>
      </c>
      <c r="Q1785" s="95" t="s">
        <v>489</v>
      </c>
      <c r="R1785" s="95">
        <f>IF(L1785="R",VLOOKUP(G1785,BARRAS!$C$5:$E$233,3,0),IF(L1785="L",VLOOKUP(G1785,BARRAS!$C$5:$E$233,3,0),""))</f>
        <v>0</v>
      </c>
      <c r="S1785" s="95">
        <f t="shared" si="190"/>
        <v>0</v>
      </c>
      <c r="T1785" s="95"/>
      <c r="U1785" s="95" t="str">
        <f t="shared" si="191"/>
        <v/>
      </c>
      <c r="V1785" s="95"/>
      <c r="W1785" s="95"/>
      <c r="X1785" s="95"/>
      <c r="Y1785" s="95"/>
      <c r="Z1785" s="95"/>
      <c r="AA1785" s="95" t="str">
        <f t="shared" si="193"/>
        <v>CGE</v>
      </c>
    </row>
    <row r="1786" spans="1:27" x14ac:dyDescent="0.2">
      <c r="A1786" s="19">
        <f t="shared" si="188"/>
        <v>1</v>
      </c>
      <c r="B1786" s="95">
        <f t="shared" si="192"/>
        <v>1782</v>
      </c>
      <c r="C1786" s="194" t="s">
        <v>12345</v>
      </c>
      <c r="D1786" s="213" t="s">
        <v>1304</v>
      </c>
      <c r="E1786" s="194" t="s">
        <v>14474</v>
      </c>
      <c r="F1786" s="182">
        <v>1</v>
      </c>
      <c r="G1786" s="95" t="s">
        <v>12341</v>
      </c>
      <c r="H1786" s="199">
        <f>VLOOKUP(G1786,BARRAS!$C$5:$E$553,2,0)</f>
        <v>2149999831103</v>
      </c>
      <c r="I1786" s="95">
        <v>0</v>
      </c>
      <c r="J1786" s="204">
        <v>0</v>
      </c>
      <c r="K1786" s="95">
        <v>1</v>
      </c>
      <c r="L1786" s="95" t="s">
        <v>492</v>
      </c>
      <c r="M1786" s="95" t="s">
        <v>492</v>
      </c>
      <c r="N1786" s="95" t="s">
        <v>12352</v>
      </c>
      <c r="O1786" s="95"/>
      <c r="P1786" s="95"/>
      <c r="Q1786" s="95"/>
      <c r="R1786" s="95" t="str">
        <f>IF(L1786="R",VLOOKUP(G1786,BARRAS!$C$5:$E$233,3,0),IF(L1786="L",VLOOKUP(G1786,BARRAS!$C$5:$E$233,3,0),""))</f>
        <v/>
      </c>
      <c r="S1786" s="95">
        <f t="shared" si="190"/>
        <v>0</v>
      </c>
      <c r="T1786" s="95"/>
      <c r="U1786" s="95" t="str">
        <f t="shared" si="191"/>
        <v/>
      </c>
      <c r="V1786" s="95"/>
      <c r="W1786" s="95"/>
      <c r="X1786" s="95"/>
      <c r="Y1786" s="95"/>
      <c r="Z1786" s="95"/>
      <c r="AA1786" s="95">
        <f t="shared" si="193"/>
        <v>0</v>
      </c>
    </row>
    <row r="1787" spans="1:27" x14ac:dyDescent="0.2">
      <c r="A1787" s="19">
        <f t="shared" si="188"/>
        <v>1</v>
      </c>
      <c r="B1787" s="95">
        <f t="shared" si="192"/>
        <v>1783</v>
      </c>
      <c r="C1787" s="95" t="s">
        <v>8744</v>
      </c>
      <c r="D1787" s="28" t="s">
        <v>13087</v>
      </c>
      <c r="E1787" s="95" t="s">
        <v>8749</v>
      </c>
      <c r="F1787" s="182">
        <v>1</v>
      </c>
      <c r="G1787" s="95" t="s">
        <v>3027</v>
      </c>
      <c r="H1787" s="199">
        <f>VLOOKUP(G1787,BARRAS!$C$5:$E$553,2,0)</f>
        <v>2089994380232</v>
      </c>
      <c r="I1787" s="95">
        <v>0</v>
      </c>
      <c r="J1787" s="204">
        <v>0</v>
      </c>
      <c r="K1787" s="95">
        <v>0</v>
      </c>
      <c r="L1787" s="95" t="s">
        <v>8423</v>
      </c>
      <c r="M1787" s="95" t="s">
        <v>8423</v>
      </c>
      <c r="N1787" s="28" t="s">
        <v>13087</v>
      </c>
      <c r="O1787" s="95" t="s">
        <v>7984</v>
      </c>
      <c r="P1787" s="95"/>
      <c r="Q1787" s="95"/>
      <c r="R1787" s="95" t="str">
        <f>IF(L1787="R",VLOOKUP(G1787,BARRAS!$C$5:$E$233,3,0),IF(L1787="L",VLOOKUP(G1787,BARRAS!$C$5:$E$233,3,0),""))</f>
        <v/>
      </c>
      <c r="S1787" s="95">
        <f t="shared" si="190"/>
        <v>0</v>
      </c>
      <c r="T1787" s="95"/>
      <c r="U1787" s="95" t="str">
        <f t="shared" si="191"/>
        <v/>
      </c>
      <c r="V1787" s="95" t="s">
        <v>7984</v>
      </c>
      <c r="W1787" s="95"/>
      <c r="X1787" s="95" t="s">
        <v>8688</v>
      </c>
      <c r="Y1787" s="95" t="str">
        <f>+IF(P1787="","No","Sí")</f>
        <v>No</v>
      </c>
      <c r="Z1787" s="95">
        <v>0</v>
      </c>
      <c r="AA1787" s="95" t="str">
        <f t="shared" si="193"/>
        <v>FRONTEL</v>
      </c>
    </row>
    <row r="1788" spans="1:27" x14ac:dyDescent="0.2">
      <c r="A1788" s="19">
        <f t="shared" si="188"/>
        <v>1</v>
      </c>
      <c r="B1788" s="95">
        <f t="shared" si="192"/>
        <v>1784</v>
      </c>
      <c r="C1788" s="95" t="s">
        <v>12111</v>
      </c>
      <c r="D1788" s="28" t="s">
        <v>12114</v>
      </c>
      <c r="E1788" s="95" t="s">
        <v>12118</v>
      </c>
      <c r="F1788" s="182">
        <v>1</v>
      </c>
      <c r="G1788" s="95" t="s">
        <v>3027</v>
      </c>
      <c r="H1788" s="199">
        <f>VLOOKUP(G1788,BARRAS!$C$5:$E$553,2,0)</f>
        <v>2089994380232</v>
      </c>
      <c r="I1788" s="95">
        <v>0</v>
      </c>
      <c r="J1788" s="204">
        <v>0</v>
      </c>
      <c r="K1788" s="95">
        <v>0</v>
      </c>
      <c r="L1788" s="95" t="s">
        <v>747</v>
      </c>
      <c r="M1788" s="95" t="s">
        <v>747</v>
      </c>
      <c r="N1788" s="95" t="s">
        <v>12114</v>
      </c>
      <c r="O1788" s="95" t="s">
        <v>7984</v>
      </c>
      <c r="P1788" s="95"/>
      <c r="Q1788" s="95"/>
      <c r="R1788" s="95" t="str">
        <f>IF(L1788="R",VLOOKUP(G1788,BARRAS!$C$5:$E$233,3,0),IF(L1788="L",VLOOKUP(G1788,BARRAS!$C$5:$E$233,3,0),""))</f>
        <v/>
      </c>
      <c r="S1788" s="95">
        <f t="shared" si="190"/>
        <v>1</v>
      </c>
      <c r="T1788" s="95"/>
      <c r="U1788" s="95" t="str">
        <f t="shared" si="191"/>
        <v>PMGD</v>
      </c>
      <c r="V1788" s="95">
        <v>0</v>
      </c>
      <c r="W1788" s="95"/>
      <c r="X1788" s="95"/>
      <c r="Y1788" s="95" t="str">
        <f>+IF(P1788="","No","Sí")</f>
        <v>No</v>
      </c>
      <c r="Z1788" s="95">
        <v>0</v>
      </c>
      <c r="AA1788" s="95" t="str">
        <f t="shared" si="193"/>
        <v>FRONTEL</v>
      </c>
    </row>
    <row r="1789" spans="1:27" x14ac:dyDescent="0.2">
      <c r="A1789" s="19">
        <f t="shared" si="188"/>
        <v>1</v>
      </c>
      <c r="B1789" s="95">
        <f t="shared" si="192"/>
        <v>1785</v>
      </c>
      <c r="C1789" s="95" t="s">
        <v>12110</v>
      </c>
      <c r="D1789" s="28" t="s">
        <v>12114</v>
      </c>
      <c r="E1789" s="95" t="s">
        <v>12115</v>
      </c>
      <c r="F1789" s="182">
        <v>1</v>
      </c>
      <c r="G1789" s="95" t="s">
        <v>3027</v>
      </c>
      <c r="H1789" s="199">
        <f>VLOOKUP(G1789,BARRAS!$C$5:$E$553,2,0)</f>
        <v>2089994380232</v>
      </c>
      <c r="I1789" s="95">
        <v>0</v>
      </c>
      <c r="J1789" s="204">
        <v>0</v>
      </c>
      <c r="K1789" s="95">
        <v>0</v>
      </c>
      <c r="L1789" s="95" t="s">
        <v>747</v>
      </c>
      <c r="M1789" s="95" t="s">
        <v>747</v>
      </c>
      <c r="N1789" s="95" t="s">
        <v>12114</v>
      </c>
      <c r="O1789" s="95" t="s">
        <v>7984</v>
      </c>
      <c r="P1789" s="95"/>
      <c r="Q1789" s="95"/>
      <c r="R1789" s="95" t="str">
        <f>IF(L1789="R",VLOOKUP(G1789,BARRAS!$C$5:$E$233,3,0),IF(L1789="L",VLOOKUP(G1789,BARRAS!$C$5:$E$233,3,0),""))</f>
        <v/>
      </c>
      <c r="S1789" s="95">
        <f t="shared" si="190"/>
        <v>1</v>
      </c>
      <c r="T1789" s="95"/>
      <c r="U1789" s="95" t="str">
        <f t="shared" si="191"/>
        <v>PMGD</v>
      </c>
      <c r="V1789" s="95">
        <v>0</v>
      </c>
      <c r="W1789" s="95"/>
      <c r="X1789" s="95"/>
      <c r="Y1789" s="95" t="str">
        <f>+IF(P1789="","No","Sí")</f>
        <v>No</v>
      </c>
      <c r="Z1789" s="95">
        <v>0</v>
      </c>
      <c r="AA1789" s="95" t="str">
        <f t="shared" si="193"/>
        <v>FRONTEL</v>
      </c>
    </row>
    <row r="1790" spans="1:27" x14ac:dyDescent="0.2">
      <c r="A1790" s="19">
        <f t="shared" si="188"/>
        <v>1</v>
      </c>
      <c r="B1790" s="95">
        <f t="shared" si="192"/>
        <v>1786</v>
      </c>
      <c r="C1790" s="95" t="s">
        <v>9989</v>
      </c>
      <c r="D1790" s="28" t="s">
        <v>3031</v>
      </c>
      <c r="E1790" s="95" t="s">
        <v>9993</v>
      </c>
      <c r="F1790" s="182">
        <v>1</v>
      </c>
      <c r="G1790" s="95" t="s">
        <v>3027</v>
      </c>
      <c r="H1790" s="199">
        <f>VLOOKUP(G1790,BARRAS!$C$5:$E$553,2,0)</f>
        <v>2089994380232</v>
      </c>
      <c r="I1790" s="95">
        <v>0</v>
      </c>
      <c r="J1790" s="204">
        <v>0</v>
      </c>
      <c r="K1790" s="95">
        <v>0</v>
      </c>
      <c r="L1790" s="95" t="s">
        <v>747</v>
      </c>
      <c r="M1790" s="95" t="s">
        <v>747</v>
      </c>
      <c r="N1790" s="95" t="s">
        <v>3031</v>
      </c>
      <c r="O1790" s="95" t="s">
        <v>7984</v>
      </c>
      <c r="P1790" s="95"/>
      <c r="Q1790" s="95"/>
      <c r="R1790" s="95" t="str">
        <f>IF(L1790="R",VLOOKUP(G1790,BARRAS!$C$5:$E$233,3,0),IF(L1790="L",VLOOKUP(G1790,BARRAS!$C$5:$E$233,3,0),""))</f>
        <v/>
      </c>
      <c r="S1790" s="95">
        <f t="shared" si="190"/>
        <v>1</v>
      </c>
      <c r="T1790" s="95"/>
      <c r="U1790" s="95" t="str">
        <f t="shared" si="191"/>
        <v>PMGD</v>
      </c>
      <c r="V1790" s="95"/>
      <c r="W1790" s="95">
        <v>0</v>
      </c>
      <c r="X1790" s="95"/>
      <c r="Y1790" s="95"/>
      <c r="Z1790" s="95"/>
      <c r="AA1790" s="95" t="str">
        <f t="shared" si="193"/>
        <v>FRONTEL</v>
      </c>
    </row>
    <row r="1791" spans="1:27" x14ac:dyDescent="0.2">
      <c r="A1791" s="19">
        <f t="shared" si="188"/>
        <v>1</v>
      </c>
      <c r="B1791" s="95">
        <f t="shared" si="192"/>
        <v>1787</v>
      </c>
      <c r="C1791" s="95" t="s">
        <v>9986</v>
      </c>
      <c r="D1791" s="28" t="s">
        <v>3031</v>
      </c>
      <c r="E1791" s="95" t="s">
        <v>9992</v>
      </c>
      <c r="F1791" s="182">
        <v>1</v>
      </c>
      <c r="G1791" s="95" t="s">
        <v>3027</v>
      </c>
      <c r="H1791" s="199">
        <f>VLOOKUP(G1791,BARRAS!$C$5:$E$553,2,0)</f>
        <v>2089994380232</v>
      </c>
      <c r="I1791" s="95">
        <v>0</v>
      </c>
      <c r="J1791" s="204">
        <v>0</v>
      </c>
      <c r="K1791" s="95">
        <v>0</v>
      </c>
      <c r="L1791" s="95" t="s">
        <v>747</v>
      </c>
      <c r="M1791" s="95" t="s">
        <v>747</v>
      </c>
      <c r="N1791" s="95" t="s">
        <v>3031</v>
      </c>
      <c r="O1791" s="95" t="s">
        <v>7984</v>
      </c>
      <c r="P1791" s="95"/>
      <c r="Q1791" s="95"/>
      <c r="R1791" s="95" t="str">
        <f>IF(L1791="R",VLOOKUP(G1791,BARRAS!$C$5:$E$233,3,0),IF(L1791="L",VLOOKUP(G1791,BARRAS!$C$5:$E$233,3,0),""))</f>
        <v/>
      </c>
      <c r="S1791" s="95">
        <f t="shared" si="190"/>
        <v>1</v>
      </c>
      <c r="T1791" s="95"/>
      <c r="U1791" s="95" t="str">
        <f t="shared" si="191"/>
        <v>PMGD</v>
      </c>
      <c r="V1791" s="95"/>
      <c r="W1791" s="95"/>
      <c r="X1791" s="95"/>
      <c r="Y1791" s="95"/>
      <c r="Z1791" s="95"/>
      <c r="AA1791" s="95" t="str">
        <f t="shared" si="193"/>
        <v>FRONTEL</v>
      </c>
    </row>
    <row r="1792" spans="1:27" x14ac:dyDescent="0.2">
      <c r="A1792" s="19">
        <f t="shared" si="188"/>
        <v>1</v>
      </c>
      <c r="B1792" s="95">
        <f t="shared" si="192"/>
        <v>1788</v>
      </c>
      <c r="C1792" s="95" t="s">
        <v>7988</v>
      </c>
      <c r="D1792" s="28" t="s">
        <v>7985</v>
      </c>
      <c r="E1792" s="95" t="s">
        <v>7984</v>
      </c>
      <c r="F1792" s="182">
        <v>1</v>
      </c>
      <c r="G1792" s="95" t="s">
        <v>3027</v>
      </c>
      <c r="H1792" s="199">
        <f>VLOOKUP(G1792,BARRAS!$C$5:$E$553,2,0)</f>
        <v>2089994380232</v>
      </c>
      <c r="I1792" s="95">
        <v>0</v>
      </c>
      <c r="J1792" s="204">
        <v>1</v>
      </c>
      <c r="K1792" s="95">
        <v>0</v>
      </c>
      <c r="L1792" s="95" t="s">
        <v>489</v>
      </c>
      <c r="M1792" s="95" t="s">
        <v>489</v>
      </c>
      <c r="N1792" s="95" t="s">
        <v>9178</v>
      </c>
      <c r="O1792" s="95"/>
      <c r="P1792" s="95" t="s">
        <v>7984</v>
      </c>
      <c r="Q1792" s="95" t="str">
        <f>IF(L1792="R","R",IF(L1792="L","L",""))</f>
        <v>R</v>
      </c>
      <c r="R1792" s="95">
        <f>IF(L1792="R",VLOOKUP(G1792,BARRAS!$C$5:$E$233,3,0),IF(L1792="L",VLOOKUP(G1792,BARRAS!$C$5:$E$233,3,0),""))</f>
        <v>0</v>
      </c>
      <c r="S1792" s="95">
        <f t="shared" si="190"/>
        <v>0</v>
      </c>
      <c r="T1792" s="95"/>
      <c r="U1792" s="95" t="str">
        <f t="shared" si="191"/>
        <v/>
      </c>
      <c r="V1792" s="95">
        <v>0</v>
      </c>
      <c r="W1792" s="95"/>
      <c r="X1792" s="95"/>
      <c r="Y1792" s="95" t="str">
        <f>+IF(P1792="","No","Sí")</f>
        <v>Sí</v>
      </c>
      <c r="Z1792" s="95">
        <v>0</v>
      </c>
      <c r="AA1792" s="95" t="str">
        <f t="shared" si="193"/>
        <v>FRONTEL</v>
      </c>
    </row>
    <row r="1793" spans="1:27" x14ac:dyDescent="0.2">
      <c r="A1793" s="19">
        <f t="shared" si="188"/>
        <v>1</v>
      </c>
      <c r="B1793" s="95">
        <f t="shared" si="192"/>
        <v>1789</v>
      </c>
      <c r="C1793" s="95" t="s">
        <v>7989</v>
      </c>
      <c r="D1793" s="28" t="s">
        <v>7986</v>
      </c>
      <c r="E1793" s="95" t="s">
        <v>7984</v>
      </c>
      <c r="F1793" s="182">
        <v>1</v>
      </c>
      <c r="G1793" s="95" t="s">
        <v>3027</v>
      </c>
      <c r="H1793" s="199">
        <f>VLOOKUP(G1793,BARRAS!$C$5:$E$553,2,0)</f>
        <v>2089994380232</v>
      </c>
      <c r="I1793" s="95">
        <v>0</v>
      </c>
      <c r="J1793" s="204">
        <v>1</v>
      </c>
      <c r="K1793" s="95">
        <v>0</v>
      </c>
      <c r="L1793" s="95" t="s">
        <v>489</v>
      </c>
      <c r="M1793" s="95" t="s">
        <v>489</v>
      </c>
      <c r="N1793" s="95" t="s">
        <v>9178</v>
      </c>
      <c r="O1793" s="95"/>
      <c r="P1793" s="95" t="s">
        <v>7984</v>
      </c>
      <c r="Q1793" s="95" t="str">
        <f>IF(L1793="R","R",IF(L1793="L","L",""))</f>
        <v>R</v>
      </c>
      <c r="R1793" s="95">
        <f>IF(L1793="R",VLOOKUP(G1793,BARRAS!$C$5:$E$233,3,0),IF(L1793="L",VLOOKUP(G1793,BARRAS!$C$5:$E$233,3,0),""))</f>
        <v>0</v>
      </c>
      <c r="S1793" s="95">
        <f t="shared" si="190"/>
        <v>0</v>
      </c>
      <c r="T1793" s="95"/>
      <c r="U1793" s="95" t="str">
        <f t="shared" si="191"/>
        <v/>
      </c>
      <c r="V1793" s="95">
        <v>0</v>
      </c>
      <c r="W1793" s="95"/>
      <c r="X1793" s="95"/>
      <c r="Y1793" s="95" t="str">
        <f>+IF(P1793="","No","Sí")</f>
        <v>Sí</v>
      </c>
      <c r="Z1793" s="95">
        <v>0</v>
      </c>
      <c r="AA1793" s="95" t="str">
        <f t="shared" si="193"/>
        <v>FRONTEL</v>
      </c>
    </row>
    <row r="1794" spans="1:27" x14ac:dyDescent="0.2">
      <c r="A1794" s="19">
        <f t="shared" si="188"/>
        <v>1</v>
      </c>
      <c r="B1794" s="95">
        <f t="shared" si="192"/>
        <v>1790</v>
      </c>
      <c r="C1794" s="95" t="s">
        <v>7990</v>
      </c>
      <c r="D1794" s="28" t="s">
        <v>7987</v>
      </c>
      <c r="E1794" s="95" t="s">
        <v>7984</v>
      </c>
      <c r="F1794" s="182">
        <v>1</v>
      </c>
      <c r="G1794" s="95" t="s">
        <v>3027</v>
      </c>
      <c r="H1794" s="199">
        <f>VLOOKUP(G1794,BARRAS!$C$5:$E$553,2,0)</f>
        <v>2089994380232</v>
      </c>
      <c r="I1794" s="95">
        <v>0</v>
      </c>
      <c r="J1794" s="204">
        <v>1</v>
      </c>
      <c r="K1794" s="95">
        <v>0</v>
      </c>
      <c r="L1794" s="95" t="s">
        <v>489</v>
      </c>
      <c r="M1794" s="95" t="s">
        <v>489</v>
      </c>
      <c r="N1794" s="95" t="s">
        <v>9178</v>
      </c>
      <c r="O1794" s="95"/>
      <c r="P1794" s="95" t="s">
        <v>7984</v>
      </c>
      <c r="Q1794" s="95" t="str">
        <f>IF(L1794="R","R",IF(L1794="L","L",""))</f>
        <v>R</v>
      </c>
      <c r="R1794" s="95">
        <f>IF(L1794="R",VLOOKUP(G1794,BARRAS!$C$5:$E$233,3,0),IF(L1794="L",VLOOKUP(G1794,BARRAS!$C$5:$E$233,3,0),""))</f>
        <v>0</v>
      </c>
      <c r="S1794" s="95">
        <f t="shared" si="190"/>
        <v>0</v>
      </c>
      <c r="T1794" s="95"/>
      <c r="U1794" s="95" t="str">
        <f t="shared" si="191"/>
        <v/>
      </c>
      <c r="V1794" s="95">
        <v>0</v>
      </c>
      <c r="W1794" s="95"/>
      <c r="X1794" s="95"/>
      <c r="Y1794" s="95" t="str">
        <f>+IF(P1794="","No","Sí")</f>
        <v>Sí</v>
      </c>
      <c r="Z1794" s="95">
        <v>0</v>
      </c>
      <c r="AA1794" s="95" t="str">
        <f t="shared" si="193"/>
        <v>FRONTEL</v>
      </c>
    </row>
    <row r="1795" spans="1:27" x14ac:dyDescent="0.2">
      <c r="A1795" s="19">
        <f t="shared" si="188"/>
        <v>1</v>
      </c>
      <c r="B1795" s="95">
        <f t="shared" si="192"/>
        <v>1791</v>
      </c>
      <c r="C1795" s="194" t="s">
        <v>11883</v>
      </c>
      <c r="D1795" s="213" t="s">
        <v>1304</v>
      </c>
      <c r="E1795" s="194" t="s">
        <v>2947</v>
      </c>
      <c r="F1795" s="182">
        <v>1</v>
      </c>
      <c r="G1795" s="95" t="s">
        <v>3027</v>
      </c>
      <c r="H1795" s="199">
        <f>VLOOKUP(G1795,BARRAS!$C$5:$E$553,2,0)</f>
        <v>2089994380232</v>
      </c>
      <c r="I1795" s="95">
        <v>0</v>
      </c>
      <c r="J1795" s="204">
        <v>0</v>
      </c>
      <c r="K1795" s="95">
        <v>0</v>
      </c>
      <c r="L1795" s="95" t="s">
        <v>492</v>
      </c>
      <c r="M1795" s="95" t="s">
        <v>492</v>
      </c>
      <c r="N1795" s="95" t="s">
        <v>12352</v>
      </c>
      <c r="O1795" s="95"/>
      <c r="P1795" s="95"/>
      <c r="Q1795" s="95"/>
      <c r="R1795" s="95" t="str">
        <f>IF(L1795="R",VLOOKUP(G1795,BARRAS!$C$5:$E$233,3,0),IF(L1795="L",VLOOKUP(G1795,BARRAS!$C$5:$E$233,3,0),""))</f>
        <v/>
      </c>
      <c r="S1795" s="95">
        <f t="shared" si="190"/>
        <v>0</v>
      </c>
      <c r="T1795" s="95"/>
      <c r="U1795" s="95" t="str">
        <f t="shared" si="191"/>
        <v/>
      </c>
      <c r="V1795" s="95"/>
      <c r="W1795" s="95"/>
      <c r="X1795" s="95"/>
      <c r="Y1795" s="95"/>
      <c r="Z1795" s="95"/>
      <c r="AA1795" s="95">
        <f t="shared" si="193"/>
        <v>0</v>
      </c>
    </row>
    <row r="1796" spans="1:27" x14ac:dyDescent="0.2">
      <c r="A1796" s="19">
        <f t="shared" si="188"/>
        <v>1</v>
      </c>
      <c r="B1796" s="95">
        <f t="shared" si="192"/>
        <v>1792</v>
      </c>
      <c r="C1796" s="95" t="s">
        <v>10334</v>
      </c>
      <c r="D1796" s="28" t="s">
        <v>8365</v>
      </c>
      <c r="E1796" s="95" t="s">
        <v>10341</v>
      </c>
      <c r="F1796" s="182">
        <v>1</v>
      </c>
      <c r="G1796" s="95" t="s">
        <v>3198</v>
      </c>
      <c r="H1796" s="199">
        <f>VLOOKUP(G1796,BARRAS!$C$5:$E$553,2,0)</f>
        <v>2149987330132</v>
      </c>
      <c r="I1796" s="95">
        <v>0</v>
      </c>
      <c r="J1796" s="204">
        <v>0</v>
      </c>
      <c r="K1796" s="95">
        <v>0</v>
      </c>
      <c r="L1796" s="95" t="s">
        <v>8423</v>
      </c>
      <c r="M1796" s="95" t="s">
        <v>8423</v>
      </c>
      <c r="N1796" s="28" t="s">
        <v>8365</v>
      </c>
      <c r="O1796" s="95" t="s">
        <v>8091</v>
      </c>
      <c r="P1796" s="95"/>
      <c r="Q1796" s="95"/>
      <c r="R1796" s="95" t="str">
        <f>IF(L1796="R",VLOOKUP(G1796,BARRAS!$C$5:$E$233,3,0),IF(L1796="L",VLOOKUP(G1796,BARRAS!$C$5:$E$233,3,0),""))</f>
        <v/>
      </c>
      <c r="S1796" s="95">
        <f t="shared" si="190"/>
        <v>0</v>
      </c>
      <c r="T1796" s="95"/>
      <c r="U1796" s="95" t="str">
        <f t="shared" si="191"/>
        <v/>
      </c>
      <c r="V1796" s="95"/>
      <c r="W1796" s="95"/>
      <c r="X1796" s="95"/>
      <c r="Y1796" s="95"/>
      <c r="Z1796" s="95"/>
      <c r="AA1796" s="95" t="str">
        <f t="shared" si="193"/>
        <v>SAESA</v>
      </c>
    </row>
    <row r="1797" spans="1:27" x14ac:dyDescent="0.2">
      <c r="A1797" s="19">
        <f t="shared" ref="A1797:A1860" si="194">+COUNTIF($C:$C,C1797)</f>
        <v>1</v>
      </c>
      <c r="B1797" s="95">
        <f t="shared" si="192"/>
        <v>1793</v>
      </c>
      <c r="C1797" s="95" t="s">
        <v>10440</v>
      </c>
      <c r="D1797" s="28" t="s">
        <v>545</v>
      </c>
      <c r="E1797" s="95" t="s">
        <v>10454</v>
      </c>
      <c r="F1797" s="182">
        <v>1</v>
      </c>
      <c r="G1797" s="95" t="s">
        <v>3198</v>
      </c>
      <c r="H1797" s="199">
        <f>VLOOKUP(G1797,BARRAS!$C$5:$E$553,2,0)</f>
        <v>2149987330132</v>
      </c>
      <c r="I1797" s="95">
        <v>0</v>
      </c>
      <c r="J1797" s="204">
        <v>0</v>
      </c>
      <c r="K1797" s="95">
        <v>0</v>
      </c>
      <c r="L1797" s="95" t="s">
        <v>8423</v>
      </c>
      <c r="M1797" s="95" t="s">
        <v>8423</v>
      </c>
      <c r="N1797" s="28" t="s">
        <v>545</v>
      </c>
      <c r="O1797" s="95" t="s">
        <v>7950</v>
      </c>
      <c r="P1797" s="95"/>
      <c r="Q1797" s="95"/>
      <c r="R1797" s="95" t="str">
        <f>IF(L1797="R",VLOOKUP(G1797,BARRAS!$C$5:$E$233,3,0),IF(L1797="L",VLOOKUP(G1797,BARRAS!$C$5:$E$233,3,0),""))</f>
        <v/>
      </c>
      <c r="S1797" s="95">
        <f t="shared" si="190"/>
        <v>0</v>
      </c>
      <c r="T1797" s="95"/>
      <c r="U1797" s="95" t="str">
        <f t="shared" si="191"/>
        <v/>
      </c>
      <c r="V1797" s="95"/>
      <c r="W1797" s="95"/>
      <c r="X1797" s="95"/>
      <c r="Y1797" s="95"/>
      <c r="Z1797" s="95"/>
      <c r="AA1797" s="95" t="str">
        <f t="shared" si="193"/>
        <v>LUZOSORNO</v>
      </c>
    </row>
    <row r="1798" spans="1:27" x14ac:dyDescent="0.2">
      <c r="A1798" s="19">
        <f t="shared" si="194"/>
        <v>1</v>
      </c>
      <c r="B1798" s="95">
        <f t="shared" si="192"/>
        <v>1794</v>
      </c>
      <c r="C1798" s="95" t="s">
        <v>9935</v>
      </c>
      <c r="D1798" s="28" t="s">
        <v>8365</v>
      </c>
      <c r="E1798" s="95" t="s">
        <v>9942</v>
      </c>
      <c r="F1798" s="182">
        <v>1</v>
      </c>
      <c r="G1798" s="95" t="s">
        <v>3198</v>
      </c>
      <c r="H1798" s="199">
        <f>VLOOKUP(G1798,BARRAS!$C$5:$E$553,2,0)</f>
        <v>2149987330132</v>
      </c>
      <c r="I1798" s="95">
        <v>0</v>
      </c>
      <c r="J1798" s="204">
        <v>0</v>
      </c>
      <c r="K1798" s="95">
        <v>0</v>
      </c>
      <c r="L1798" s="95" t="s">
        <v>8423</v>
      </c>
      <c r="M1798" s="95" t="s">
        <v>8423</v>
      </c>
      <c r="N1798" s="95" t="s">
        <v>8365</v>
      </c>
      <c r="O1798" s="95" t="s">
        <v>8091</v>
      </c>
      <c r="P1798" s="95"/>
      <c r="Q1798" s="95"/>
      <c r="R1798" s="95" t="str">
        <f>IF(L1798="R",VLOOKUP(G1798,BARRAS!$C$5:$E$233,3,0),IF(L1798="L",VLOOKUP(G1798,BARRAS!$C$5:$E$233,3,0),""))</f>
        <v/>
      </c>
      <c r="S1798" s="95">
        <f t="shared" si="190"/>
        <v>0</v>
      </c>
      <c r="T1798" s="95"/>
      <c r="U1798" s="95" t="str">
        <f t="shared" si="191"/>
        <v/>
      </c>
      <c r="V1798" s="95">
        <v>0</v>
      </c>
      <c r="W1798" s="95"/>
      <c r="X1798" s="95"/>
      <c r="Y1798" s="95"/>
      <c r="Z1798" s="95">
        <v>0</v>
      </c>
      <c r="AA1798" s="95" t="str">
        <f t="shared" si="193"/>
        <v>SAESA</v>
      </c>
    </row>
    <row r="1799" spans="1:27" x14ac:dyDescent="0.2">
      <c r="A1799" s="19">
        <f t="shared" si="194"/>
        <v>1</v>
      </c>
      <c r="B1799" s="95">
        <f t="shared" si="192"/>
        <v>1795</v>
      </c>
      <c r="C1799" s="95" t="s">
        <v>13909</v>
      </c>
      <c r="D1799" s="28" t="s">
        <v>545</v>
      </c>
      <c r="E1799" s="95" t="s">
        <v>13724</v>
      </c>
      <c r="F1799" s="182">
        <v>1</v>
      </c>
      <c r="G1799" s="95" t="s">
        <v>3198</v>
      </c>
      <c r="H1799" s="199">
        <f>VLOOKUP(G1799,BARRAS!$C$5:$E$553,2,0)</f>
        <v>2149987330132</v>
      </c>
      <c r="I1799" s="95">
        <v>0</v>
      </c>
      <c r="J1799" s="204">
        <v>0</v>
      </c>
      <c r="K1799" s="95">
        <v>0</v>
      </c>
      <c r="L1799" s="95" t="s">
        <v>8423</v>
      </c>
      <c r="M1799" s="95" t="s">
        <v>8423</v>
      </c>
      <c r="N1799" s="28" t="s">
        <v>545</v>
      </c>
      <c r="O1799" s="28" t="s">
        <v>8091</v>
      </c>
      <c r="P1799" s="95"/>
      <c r="Q1799" s="95"/>
      <c r="R1799" s="95"/>
      <c r="S1799" s="95">
        <f t="shared" si="190"/>
        <v>0</v>
      </c>
      <c r="T1799" s="95"/>
      <c r="U1799" s="95" t="str">
        <f t="shared" si="191"/>
        <v/>
      </c>
      <c r="V1799" s="95"/>
      <c r="W1799" s="95"/>
      <c r="X1799" s="95"/>
      <c r="Y1799" s="95"/>
      <c r="Z1799" s="95"/>
      <c r="AA1799" s="95" t="str">
        <f t="shared" ref="AA1799:AA1863" si="195">IF(OR(N1799="Dx",N1799="No_informado"),P1799,O1799)</f>
        <v>SAESA</v>
      </c>
    </row>
    <row r="1800" spans="1:27" x14ac:dyDescent="0.2">
      <c r="A1800" s="19">
        <f t="shared" si="194"/>
        <v>1</v>
      </c>
      <c r="B1800" s="95">
        <f t="shared" si="192"/>
        <v>1796</v>
      </c>
      <c r="C1800" s="95" t="s">
        <v>13881</v>
      </c>
      <c r="D1800" s="28" t="s">
        <v>9079</v>
      </c>
      <c r="E1800" s="95" t="s">
        <v>13882</v>
      </c>
      <c r="F1800" s="182">
        <v>1</v>
      </c>
      <c r="G1800" s="95" t="s">
        <v>3198</v>
      </c>
      <c r="H1800" s="199">
        <f>VLOOKUP(G1800,BARRAS!$C$5:$E$553,2,0)</f>
        <v>2149987330132</v>
      </c>
      <c r="I1800" s="95">
        <v>0</v>
      </c>
      <c r="J1800" s="204">
        <v>0</v>
      </c>
      <c r="K1800" s="95">
        <v>0</v>
      </c>
      <c r="L1800" s="95" t="s">
        <v>8423</v>
      </c>
      <c r="M1800" s="95" t="s">
        <v>8423</v>
      </c>
      <c r="N1800" s="95" t="s">
        <v>9079</v>
      </c>
      <c r="O1800" s="95" t="s">
        <v>9177</v>
      </c>
      <c r="P1800" s="95"/>
      <c r="Q1800" s="95"/>
      <c r="R1800" s="95"/>
      <c r="S1800" s="95">
        <f t="shared" si="190"/>
        <v>0</v>
      </c>
      <c r="T1800" s="95"/>
      <c r="U1800" s="95" t="str">
        <f t="shared" si="191"/>
        <v/>
      </c>
      <c r="V1800" s="95"/>
      <c r="W1800" s="95"/>
      <c r="X1800" s="95"/>
      <c r="Y1800" s="95"/>
      <c r="Z1800" s="95"/>
      <c r="AA1800" s="95" t="str">
        <f t="shared" si="195"/>
        <v>COOPREL</v>
      </c>
    </row>
    <row r="1801" spans="1:27" x14ac:dyDescent="0.2">
      <c r="A1801" s="19">
        <f t="shared" si="194"/>
        <v>1</v>
      </c>
      <c r="B1801" s="95">
        <f t="shared" ref="B1801:B1864" si="196">B1800+1</f>
        <v>1797</v>
      </c>
      <c r="C1801" s="95" t="s">
        <v>9625</v>
      </c>
      <c r="D1801" s="28" t="s">
        <v>9631</v>
      </c>
      <c r="E1801" s="95" t="s">
        <v>9462</v>
      </c>
      <c r="F1801" s="182">
        <v>1</v>
      </c>
      <c r="G1801" s="95" t="s">
        <v>3198</v>
      </c>
      <c r="H1801" s="199">
        <f>VLOOKUP(G1801,BARRAS!$C$5:$E$553,2,0)</f>
        <v>2149987330132</v>
      </c>
      <c r="I1801" s="95">
        <v>0</v>
      </c>
      <c r="J1801" s="204">
        <v>0</v>
      </c>
      <c r="K1801" s="95">
        <v>0</v>
      </c>
      <c r="L1801" s="95" t="s">
        <v>8423</v>
      </c>
      <c r="M1801" s="95" t="s">
        <v>8423</v>
      </c>
      <c r="N1801" s="95" t="s">
        <v>9631</v>
      </c>
      <c r="O1801" s="95" t="s">
        <v>9177</v>
      </c>
      <c r="P1801" s="95"/>
      <c r="Q1801" s="95"/>
      <c r="R1801" s="95" t="str">
        <f>IF(L1801="R",VLOOKUP(G1801,BARRAS!$C$5:$E$233,3,0),IF(L1801="L",VLOOKUP(G1801,BARRAS!$C$5:$E$233,3,0),""))</f>
        <v/>
      </c>
      <c r="S1801" s="95">
        <f t="shared" si="190"/>
        <v>0</v>
      </c>
      <c r="T1801" s="95"/>
      <c r="U1801" s="95" t="str">
        <f t="shared" si="191"/>
        <v/>
      </c>
      <c r="V1801" s="95"/>
      <c r="W1801" s="95"/>
      <c r="X1801" s="95"/>
      <c r="Y1801" s="95"/>
      <c r="Z1801" s="95">
        <v>0</v>
      </c>
      <c r="AA1801" s="95" t="str">
        <f t="shared" si="195"/>
        <v>COOPREL</v>
      </c>
    </row>
    <row r="1802" spans="1:27" x14ac:dyDescent="0.2">
      <c r="A1802" s="19">
        <f t="shared" si="194"/>
        <v>1</v>
      </c>
      <c r="B1802" s="95">
        <f t="shared" si="196"/>
        <v>1798</v>
      </c>
      <c r="C1802" s="95" t="s">
        <v>9666</v>
      </c>
      <c r="D1802" s="28" t="s">
        <v>9631</v>
      </c>
      <c r="E1802" s="95" t="s">
        <v>9667</v>
      </c>
      <c r="F1802" s="182">
        <v>1</v>
      </c>
      <c r="G1802" s="95" t="s">
        <v>3198</v>
      </c>
      <c r="H1802" s="199">
        <f>VLOOKUP(G1802,BARRAS!$C$5:$E$553,2,0)</f>
        <v>2149987330132</v>
      </c>
      <c r="I1802" s="95">
        <v>0</v>
      </c>
      <c r="J1802" s="204">
        <v>0</v>
      </c>
      <c r="K1802" s="95">
        <v>0</v>
      </c>
      <c r="L1802" s="95" t="s">
        <v>8423</v>
      </c>
      <c r="M1802" s="95" t="s">
        <v>8423</v>
      </c>
      <c r="N1802" s="95" t="s">
        <v>9631</v>
      </c>
      <c r="O1802" s="95" t="s">
        <v>9177</v>
      </c>
      <c r="P1802" s="95"/>
      <c r="Q1802" s="95"/>
      <c r="R1802" s="95" t="str">
        <f>IF(L1802="R",VLOOKUP(G1802,BARRAS!$C$5:$E$233,3,0),IF(L1802="L",VLOOKUP(G1802,BARRAS!$C$5:$E$233,3,0),""))</f>
        <v/>
      </c>
      <c r="S1802" s="95">
        <f t="shared" ref="S1802:S1865" si="197">IF(RIGHT(LEFT(E1802,6),4)="PMGD",1,IF(RIGHT(LEFT(E1802,6),4)="PMG_",1,0))</f>
        <v>0</v>
      </c>
      <c r="T1802" s="95"/>
      <c r="U1802" s="95" t="str">
        <f t="shared" ref="U1802:U1865" si="198">+IF(L1802="G",LEFT(RIGHT(E1802,LEN(E1802)-2),4),"")</f>
        <v/>
      </c>
      <c r="V1802" s="95"/>
      <c r="W1802" s="95"/>
      <c r="X1802" s="95"/>
      <c r="Y1802" s="95"/>
      <c r="Z1802" s="95">
        <v>0</v>
      </c>
      <c r="AA1802" s="95" t="str">
        <f t="shared" si="195"/>
        <v>COOPREL</v>
      </c>
    </row>
    <row r="1803" spans="1:27" x14ac:dyDescent="0.2">
      <c r="A1803" s="19">
        <f t="shared" si="194"/>
        <v>1</v>
      </c>
      <c r="B1803" s="95">
        <f t="shared" si="196"/>
        <v>1799</v>
      </c>
      <c r="C1803" s="95" t="s">
        <v>9893</v>
      </c>
      <c r="D1803" s="28" t="s">
        <v>9631</v>
      </c>
      <c r="E1803" s="95" t="s">
        <v>9894</v>
      </c>
      <c r="F1803" s="182">
        <v>1</v>
      </c>
      <c r="G1803" s="95" t="s">
        <v>3198</v>
      </c>
      <c r="H1803" s="199">
        <f>VLOOKUP(G1803,BARRAS!$C$5:$E$553,2,0)</f>
        <v>2149987330132</v>
      </c>
      <c r="I1803" s="95">
        <v>0</v>
      </c>
      <c r="J1803" s="204">
        <v>0</v>
      </c>
      <c r="K1803" s="95">
        <v>0</v>
      </c>
      <c r="L1803" s="95" t="s">
        <v>8423</v>
      </c>
      <c r="M1803" s="95" t="s">
        <v>8423</v>
      </c>
      <c r="N1803" s="95" t="s">
        <v>9631</v>
      </c>
      <c r="O1803" s="95" t="s">
        <v>9177</v>
      </c>
      <c r="P1803" s="95"/>
      <c r="Q1803" s="95"/>
      <c r="R1803" s="95" t="str">
        <f>IF(L1803="R",VLOOKUP(G1803,BARRAS!$C$5:$E$233,3,0),IF(L1803="L",VLOOKUP(G1803,BARRAS!$C$5:$E$233,3,0),""))</f>
        <v/>
      </c>
      <c r="S1803" s="95">
        <f t="shared" si="197"/>
        <v>0</v>
      </c>
      <c r="T1803" s="95"/>
      <c r="U1803" s="95" t="str">
        <f t="shared" si="198"/>
        <v/>
      </c>
      <c r="V1803" s="95"/>
      <c r="W1803" s="95"/>
      <c r="X1803" s="95"/>
      <c r="Y1803" s="95"/>
      <c r="Z1803" s="95">
        <v>0</v>
      </c>
      <c r="AA1803" s="95" t="str">
        <f t="shared" si="195"/>
        <v>COOPREL</v>
      </c>
    </row>
    <row r="1804" spans="1:27" x14ac:dyDescent="0.2">
      <c r="A1804" s="19">
        <f t="shared" si="194"/>
        <v>1</v>
      </c>
      <c r="B1804" s="95">
        <f t="shared" si="196"/>
        <v>1800</v>
      </c>
      <c r="C1804" s="95" t="s">
        <v>14049</v>
      </c>
      <c r="D1804" s="28" t="s">
        <v>545</v>
      </c>
      <c r="E1804" s="95" t="s">
        <v>14050</v>
      </c>
      <c r="F1804" s="182">
        <v>1</v>
      </c>
      <c r="G1804" s="95" t="s">
        <v>3198</v>
      </c>
      <c r="H1804" s="199">
        <f>VLOOKUP(G1804,BARRAS!$C$5:$E$553,2,0)</f>
        <v>2149987330132</v>
      </c>
      <c r="I1804" s="95">
        <v>0</v>
      </c>
      <c r="J1804" s="204">
        <v>0</v>
      </c>
      <c r="K1804" s="95">
        <v>0</v>
      </c>
      <c r="L1804" s="95" t="s">
        <v>8423</v>
      </c>
      <c r="M1804" s="95" t="s">
        <v>8423</v>
      </c>
      <c r="N1804" s="95" t="s">
        <v>545</v>
      </c>
      <c r="O1804" s="95" t="s">
        <v>7950</v>
      </c>
      <c r="P1804" s="95"/>
      <c r="Q1804" s="95"/>
      <c r="R1804" s="95"/>
      <c r="S1804" s="95">
        <f t="shared" si="197"/>
        <v>0</v>
      </c>
      <c r="T1804" s="95"/>
      <c r="U1804" s="95" t="str">
        <f t="shared" si="198"/>
        <v/>
      </c>
      <c r="V1804" s="95"/>
      <c r="W1804" s="95"/>
      <c r="X1804" s="95"/>
      <c r="Y1804" s="95"/>
      <c r="Z1804" s="95"/>
      <c r="AA1804" s="95" t="str">
        <f t="shared" si="195"/>
        <v>LUZOSORNO</v>
      </c>
    </row>
    <row r="1805" spans="1:27" x14ac:dyDescent="0.2">
      <c r="A1805" s="19">
        <f t="shared" si="194"/>
        <v>1</v>
      </c>
      <c r="B1805" s="95">
        <f t="shared" si="196"/>
        <v>1801</v>
      </c>
      <c r="C1805" s="95" t="s">
        <v>9371</v>
      </c>
      <c r="D1805" s="28" t="s">
        <v>545</v>
      </c>
      <c r="E1805" s="95" t="s">
        <v>9386</v>
      </c>
      <c r="F1805" s="182">
        <v>1</v>
      </c>
      <c r="G1805" s="95" t="s">
        <v>3198</v>
      </c>
      <c r="H1805" s="199">
        <f>VLOOKUP(G1805,BARRAS!$C$5:$E$553,2,0)</f>
        <v>2149987330132</v>
      </c>
      <c r="I1805" s="95">
        <v>0</v>
      </c>
      <c r="J1805" s="204">
        <v>0</v>
      </c>
      <c r="K1805" s="95">
        <v>0</v>
      </c>
      <c r="L1805" s="95" t="s">
        <v>8423</v>
      </c>
      <c r="M1805" s="95" t="s">
        <v>8423</v>
      </c>
      <c r="N1805" s="95" t="s">
        <v>545</v>
      </c>
      <c r="O1805" s="95" t="s">
        <v>7950</v>
      </c>
      <c r="P1805" s="95"/>
      <c r="Q1805" s="95"/>
      <c r="R1805" s="95" t="str">
        <f>IF(L1805="R",VLOOKUP(G1805,BARRAS!$C$5:$E$233,3,0),IF(L1805="L",VLOOKUP(G1805,BARRAS!$C$5:$E$233,3,0),""))</f>
        <v/>
      </c>
      <c r="S1805" s="95">
        <f t="shared" si="197"/>
        <v>0</v>
      </c>
      <c r="T1805" s="95"/>
      <c r="U1805" s="95" t="str">
        <f t="shared" si="198"/>
        <v/>
      </c>
      <c r="V1805" s="95"/>
      <c r="W1805" s="95"/>
      <c r="X1805" s="95"/>
      <c r="Y1805" s="95"/>
      <c r="Z1805" s="95">
        <v>0</v>
      </c>
      <c r="AA1805" s="95" t="str">
        <f t="shared" si="195"/>
        <v>LUZOSORNO</v>
      </c>
    </row>
    <row r="1806" spans="1:27" x14ac:dyDescent="0.2">
      <c r="A1806" s="19">
        <f t="shared" si="194"/>
        <v>1</v>
      </c>
      <c r="B1806" s="95">
        <f t="shared" si="196"/>
        <v>1802</v>
      </c>
      <c r="C1806" s="95" t="s">
        <v>13143</v>
      </c>
      <c r="D1806" s="28" t="s">
        <v>9079</v>
      </c>
      <c r="E1806" s="95" t="s">
        <v>13146</v>
      </c>
      <c r="F1806" s="182">
        <v>1</v>
      </c>
      <c r="G1806" s="95" t="s">
        <v>3198</v>
      </c>
      <c r="H1806" s="199">
        <f>VLOOKUP(G1806,BARRAS!$C$5:$E$553,2,0)</f>
        <v>2149987330132</v>
      </c>
      <c r="I1806" s="95">
        <v>0</v>
      </c>
      <c r="J1806" s="204">
        <v>0</v>
      </c>
      <c r="K1806" s="95">
        <v>0</v>
      </c>
      <c r="L1806" s="95" t="s">
        <v>747</v>
      </c>
      <c r="M1806" s="95" t="s">
        <v>747</v>
      </c>
      <c r="N1806" s="95" t="s">
        <v>9079</v>
      </c>
      <c r="O1806" s="95" t="s">
        <v>8091</v>
      </c>
      <c r="P1806" s="95"/>
      <c r="Q1806" s="95"/>
      <c r="R1806" s="95"/>
      <c r="S1806" s="95">
        <f t="shared" si="197"/>
        <v>1</v>
      </c>
      <c r="T1806" s="95"/>
      <c r="U1806" s="95" t="str">
        <f t="shared" si="198"/>
        <v>PMGD</v>
      </c>
      <c r="V1806" s="95"/>
      <c r="W1806" s="95"/>
      <c r="X1806" s="95"/>
      <c r="Y1806" s="95"/>
      <c r="Z1806" s="95"/>
      <c r="AA1806" s="95" t="str">
        <f t="shared" si="195"/>
        <v>SAESA</v>
      </c>
    </row>
    <row r="1807" spans="1:27" x14ac:dyDescent="0.2">
      <c r="A1807" s="19">
        <f t="shared" si="194"/>
        <v>1</v>
      </c>
      <c r="B1807" s="95">
        <f t="shared" si="196"/>
        <v>1803</v>
      </c>
      <c r="C1807" s="95" t="s">
        <v>13142</v>
      </c>
      <c r="D1807" s="28" t="s">
        <v>9079</v>
      </c>
      <c r="E1807" s="95" t="s">
        <v>13147</v>
      </c>
      <c r="F1807" s="182">
        <v>1</v>
      </c>
      <c r="G1807" s="95" t="s">
        <v>3198</v>
      </c>
      <c r="H1807" s="199">
        <f>VLOOKUP(G1807,BARRAS!$C$5:$E$553,2,0)</f>
        <v>2149987330132</v>
      </c>
      <c r="I1807" s="95">
        <v>0</v>
      </c>
      <c r="J1807" s="204">
        <v>0</v>
      </c>
      <c r="K1807" s="95">
        <v>0</v>
      </c>
      <c r="L1807" s="95" t="s">
        <v>747</v>
      </c>
      <c r="M1807" s="95" t="s">
        <v>747</v>
      </c>
      <c r="N1807" s="95" t="s">
        <v>9079</v>
      </c>
      <c r="O1807" s="95" t="s">
        <v>8091</v>
      </c>
      <c r="P1807" s="95"/>
      <c r="Q1807" s="95"/>
      <c r="R1807" s="95"/>
      <c r="S1807" s="95">
        <f t="shared" si="197"/>
        <v>1</v>
      </c>
      <c r="T1807" s="95"/>
      <c r="U1807" s="95" t="str">
        <f t="shared" si="198"/>
        <v>PMGD</v>
      </c>
      <c r="V1807" s="95"/>
      <c r="W1807" s="95"/>
      <c r="X1807" s="95"/>
      <c r="Y1807" s="95"/>
      <c r="Z1807" s="95"/>
      <c r="AA1807" s="95" t="str">
        <f t="shared" si="195"/>
        <v>SAESA</v>
      </c>
    </row>
    <row r="1808" spans="1:27" x14ac:dyDescent="0.2">
      <c r="A1808" s="19">
        <f t="shared" si="194"/>
        <v>1</v>
      </c>
      <c r="B1808" s="95">
        <f t="shared" si="196"/>
        <v>1804</v>
      </c>
      <c r="C1808" s="95" t="s">
        <v>7975</v>
      </c>
      <c r="D1808" s="28" t="s">
        <v>7951</v>
      </c>
      <c r="E1808" s="95" t="s">
        <v>7950</v>
      </c>
      <c r="F1808" s="182">
        <v>1</v>
      </c>
      <c r="G1808" s="95" t="s">
        <v>3198</v>
      </c>
      <c r="H1808" s="199">
        <f>VLOOKUP(G1808,BARRAS!$C$5:$E$553,2,0)</f>
        <v>2149987330132</v>
      </c>
      <c r="I1808" s="95">
        <v>0</v>
      </c>
      <c r="J1808" s="204">
        <v>1</v>
      </c>
      <c r="K1808" s="95">
        <v>0</v>
      </c>
      <c r="L1808" s="95" t="s">
        <v>489</v>
      </c>
      <c r="M1808" s="95" t="s">
        <v>489</v>
      </c>
      <c r="N1808" s="95" t="s">
        <v>9178</v>
      </c>
      <c r="O1808" s="95"/>
      <c r="P1808" s="95" t="s">
        <v>7950</v>
      </c>
      <c r="Q1808" s="95" t="str">
        <f t="shared" ref="Q1808:Q1813" si="199">IF(L1808="R","R",IF(L1808="L","L",""))</f>
        <v>R</v>
      </c>
      <c r="R1808" s="95" t="str">
        <f>IF(L1808="R",VLOOKUP(G1808,BARRAS!$C$5:$E$233,3,0),IF(L1808="L",VLOOKUP(G1808,BARRAS!$C$5:$E$233,3,0),""))</f>
        <v>S4</v>
      </c>
      <c r="S1808" s="95">
        <f t="shared" si="197"/>
        <v>0</v>
      </c>
      <c r="T1808" s="95"/>
      <c r="U1808" s="95" t="str">
        <f t="shared" si="198"/>
        <v/>
      </c>
      <c r="V1808" s="95">
        <v>0</v>
      </c>
      <c r="W1808" s="95"/>
      <c r="X1808" s="95"/>
      <c r="Y1808" s="95" t="str">
        <f t="shared" ref="Y1808:Y1813" si="200">+IF(P1808="","No","Sí")</f>
        <v>Sí</v>
      </c>
      <c r="Z1808" s="95">
        <v>0</v>
      </c>
      <c r="AA1808" s="95" t="str">
        <f t="shared" si="195"/>
        <v>LUZOSORNO</v>
      </c>
    </row>
    <row r="1809" spans="1:27" x14ac:dyDescent="0.2">
      <c r="A1809" s="19">
        <f t="shared" si="194"/>
        <v>1</v>
      </c>
      <c r="B1809" s="95">
        <f t="shared" si="196"/>
        <v>1805</v>
      </c>
      <c r="C1809" s="95" t="s">
        <v>7976</v>
      </c>
      <c r="D1809" s="28" t="s">
        <v>7952</v>
      </c>
      <c r="E1809" s="95" t="s">
        <v>7950</v>
      </c>
      <c r="F1809" s="182">
        <v>1</v>
      </c>
      <c r="G1809" s="95" t="s">
        <v>3198</v>
      </c>
      <c r="H1809" s="199">
        <f>VLOOKUP(G1809,BARRAS!$C$5:$E$553,2,0)</f>
        <v>2149987330132</v>
      </c>
      <c r="I1809" s="95">
        <v>0</v>
      </c>
      <c r="J1809" s="204">
        <v>1</v>
      </c>
      <c r="K1809" s="95">
        <v>0</v>
      </c>
      <c r="L1809" s="95" t="s">
        <v>489</v>
      </c>
      <c r="M1809" s="95" t="s">
        <v>489</v>
      </c>
      <c r="N1809" s="95" t="s">
        <v>9178</v>
      </c>
      <c r="O1809" s="95"/>
      <c r="P1809" s="95" t="s">
        <v>7950</v>
      </c>
      <c r="Q1809" s="95" t="str">
        <f t="shared" si="199"/>
        <v>R</v>
      </c>
      <c r="R1809" s="95" t="str">
        <f>IF(L1809="R",VLOOKUP(G1809,BARRAS!$C$5:$E$233,3,0),IF(L1809="L",VLOOKUP(G1809,BARRAS!$C$5:$E$233,3,0),""))</f>
        <v>S4</v>
      </c>
      <c r="S1809" s="95">
        <f t="shared" si="197"/>
        <v>0</v>
      </c>
      <c r="T1809" s="95"/>
      <c r="U1809" s="95" t="str">
        <f t="shared" si="198"/>
        <v/>
      </c>
      <c r="V1809" s="95">
        <v>0</v>
      </c>
      <c r="W1809" s="95"/>
      <c r="X1809" s="95"/>
      <c r="Y1809" s="95" t="str">
        <f t="shared" si="200"/>
        <v>Sí</v>
      </c>
      <c r="Z1809" s="95">
        <v>0</v>
      </c>
      <c r="AA1809" s="95" t="str">
        <f t="shared" si="195"/>
        <v>LUZOSORNO</v>
      </c>
    </row>
    <row r="1810" spans="1:27" x14ac:dyDescent="0.2">
      <c r="A1810" s="19">
        <f t="shared" si="194"/>
        <v>1</v>
      </c>
      <c r="B1810" s="95">
        <f t="shared" si="196"/>
        <v>1806</v>
      </c>
      <c r="C1810" s="95" t="s">
        <v>7977</v>
      </c>
      <c r="D1810" s="28" t="s">
        <v>7953</v>
      </c>
      <c r="E1810" s="95" t="s">
        <v>7950</v>
      </c>
      <c r="F1810" s="182">
        <v>1</v>
      </c>
      <c r="G1810" s="95" t="s">
        <v>3198</v>
      </c>
      <c r="H1810" s="199">
        <f>VLOOKUP(G1810,BARRAS!$C$5:$E$553,2,0)</f>
        <v>2149987330132</v>
      </c>
      <c r="I1810" s="95">
        <v>0</v>
      </c>
      <c r="J1810" s="204">
        <v>1</v>
      </c>
      <c r="K1810" s="95">
        <v>0</v>
      </c>
      <c r="L1810" s="95" t="s">
        <v>489</v>
      </c>
      <c r="M1810" s="95" t="s">
        <v>489</v>
      </c>
      <c r="N1810" s="95" t="s">
        <v>9178</v>
      </c>
      <c r="O1810" s="95"/>
      <c r="P1810" s="95" t="s">
        <v>7950</v>
      </c>
      <c r="Q1810" s="95" t="str">
        <f t="shared" si="199"/>
        <v>R</v>
      </c>
      <c r="R1810" s="95" t="str">
        <f>IF(L1810="R",VLOOKUP(G1810,BARRAS!$C$5:$E$233,3,0),IF(L1810="L",VLOOKUP(G1810,BARRAS!$C$5:$E$233,3,0),""))</f>
        <v>S4</v>
      </c>
      <c r="S1810" s="95">
        <f t="shared" si="197"/>
        <v>0</v>
      </c>
      <c r="T1810" s="95"/>
      <c r="U1810" s="95" t="str">
        <f t="shared" si="198"/>
        <v/>
      </c>
      <c r="V1810" s="95">
        <v>0</v>
      </c>
      <c r="W1810" s="95"/>
      <c r="X1810" s="95"/>
      <c r="Y1810" s="95" t="str">
        <f t="shared" si="200"/>
        <v>Sí</v>
      </c>
      <c r="Z1810" s="95">
        <v>0</v>
      </c>
      <c r="AA1810" s="95" t="str">
        <f t="shared" si="195"/>
        <v>LUZOSORNO</v>
      </c>
    </row>
    <row r="1811" spans="1:27" x14ac:dyDescent="0.2">
      <c r="A1811" s="19">
        <f t="shared" si="194"/>
        <v>1</v>
      </c>
      <c r="B1811" s="95">
        <f t="shared" si="196"/>
        <v>1807</v>
      </c>
      <c r="C1811" s="95" t="s">
        <v>8131</v>
      </c>
      <c r="D1811" s="28" t="s">
        <v>8088</v>
      </c>
      <c r="E1811" s="95" t="s">
        <v>8091</v>
      </c>
      <c r="F1811" s="182">
        <v>1</v>
      </c>
      <c r="G1811" s="95" t="s">
        <v>3198</v>
      </c>
      <c r="H1811" s="199">
        <f>VLOOKUP(G1811,BARRAS!$C$5:$E$553,2,0)</f>
        <v>2149987330132</v>
      </c>
      <c r="I1811" s="95">
        <v>0</v>
      </c>
      <c r="J1811" s="204">
        <v>1</v>
      </c>
      <c r="K1811" s="95">
        <v>0</v>
      </c>
      <c r="L1811" s="95" t="s">
        <v>489</v>
      </c>
      <c r="M1811" s="95" t="s">
        <v>489</v>
      </c>
      <c r="N1811" s="95" t="s">
        <v>9178</v>
      </c>
      <c r="O1811" s="95"/>
      <c r="P1811" s="95" t="s">
        <v>8091</v>
      </c>
      <c r="Q1811" s="95" t="str">
        <f t="shared" si="199"/>
        <v>R</v>
      </c>
      <c r="R1811" s="95" t="str">
        <f>IF(L1811="R",VLOOKUP(G1811,BARRAS!$C$5:$E$233,3,0),IF(L1811="L",VLOOKUP(G1811,BARRAS!$C$5:$E$233,3,0),""))</f>
        <v>S4</v>
      </c>
      <c r="S1811" s="95">
        <f t="shared" si="197"/>
        <v>0</v>
      </c>
      <c r="T1811" s="95"/>
      <c r="U1811" s="95" t="str">
        <f t="shared" si="198"/>
        <v/>
      </c>
      <c r="V1811" s="95">
        <v>0</v>
      </c>
      <c r="W1811" s="95"/>
      <c r="X1811" s="95"/>
      <c r="Y1811" s="95" t="str">
        <f t="shared" si="200"/>
        <v>Sí</v>
      </c>
      <c r="Z1811" s="95">
        <v>0</v>
      </c>
      <c r="AA1811" s="95" t="str">
        <f t="shared" si="195"/>
        <v>SAESA</v>
      </c>
    </row>
    <row r="1812" spans="1:27" x14ac:dyDescent="0.2">
      <c r="A1812" s="19">
        <f t="shared" si="194"/>
        <v>1</v>
      </c>
      <c r="B1812" s="95">
        <f t="shared" si="196"/>
        <v>1808</v>
      </c>
      <c r="C1812" s="95" t="s">
        <v>8132</v>
      </c>
      <c r="D1812" s="28" t="s">
        <v>8089</v>
      </c>
      <c r="E1812" s="95" t="s">
        <v>8091</v>
      </c>
      <c r="F1812" s="182">
        <v>1</v>
      </c>
      <c r="G1812" s="95" t="s">
        <v>3198</v>
      </c>
      <c r="H1812" s="199">
        <f>VLOOKUP(G1812,BARRAS!$C$5:$E$553,2,0)</f>
        <v>2149987330132</v>
      </c>
      <c r="I1812" s="95">
        <v>0</v>
      </c>
      <c r="J1812" s="204">
        <v>1</v>
      </c>
      <c r="K1812" s="95">
        <v>0</v>
      </c>
      <c r="L1812" s="95" t="s">
        <v>489</v>
      </c>
      <c r="M1812" s="95" t="s">
        <v>489</v>
      </c>
      <c r="N1812" s="95" t="s">
        <v>9178</v>
      </c>
      <c r="O1812" s="95"/>
      <c r="P1812" s="95" t="s">
        <v>8091</v>
      </c>
      <c r="Q1812" s="95" t="str">
        <f t="shared" si="199"/>
        <v>R</v>
      </c>
      <c r="R1812" s="95" t="str">
        <f>IF(L1812="R",VLOOKUP(G1812,BARRAS!$C$5:$E$233,3,0),IF(L1812="L",VLOOKUP(G1812,BARRAS!$C$5:$E$233,3,0),""))</f>
        <v>S4</v>
      </c>
      <c r="S1812" s="95">
        <f t="shared" si="197"/>
        <v>0</v>
      </c>
      <c r="T1812" s="95"/>
      <c r="U1812" s="95" t="str">
        <f t="shared" si="198"/>
        <v/>
      </c>
      <c r="V1812" s="95">
        <v>0</v>
      </c>
      <c r="W1812" s="95"/>
      <c r="X1812" s="95"/>
      <c r="Y1812" s="95" t="str">
        <f t="shared" si="200"/>
        <v>Sí</v>
      </c>
      <c r="Z1812" s="95">
        <v>0</v>
      </c>
      <c r="AA1812" s="95" t="str">
        <f t="shared" si="195"/>
        <v>SAESA</v>
      </c>
    </row>
    <row r="1813" spans="1:27" x14ac:dyDescent="0.2">
      <c r="A1813" s="19">
        <f t="shared" si="194"/>
        <v>1</v>
      </c>
      <c r="B1813" s="95">
        <f t="shared" si="196"/>
        <v>1809</v>
      </c>
      <c r="C1813" s="95" t="s">
        <v>8133</v>
      </c>
      <c r="D1813" s="28" t="s">
        <v>8090</v>
      </c>
      <c r="E1813" s="95" t="s">
        <v>8091</v>
      </c>
      <c r="F1813" s="182">
        <v>1</v>
      </c>
      <c r="G1813" s="95" t="s">
        <v>3198</v>
      </c>
      <c r="H1813" s="199">
        <f>VLOOKUP(G1813,BARRAS!$C$5:$E$553,2,0)</f>
        <v>2149987330132</v>
      </c>
      <c r="I1813" s="95">
        <v>0</v>
      </c>
      <c r="J1813" s="204">
        <v>1</v>
      </c>
      <c r="K1813" s="95">
        <v>0</v>
      </c>
      <c r="L1813" s="95" t="s">
        <v>489</v>
      </c>
      <c r="M1813" s="95" t="s">
        <v>489</v>
      </c>
      <c r="N1813" s="95" t="s">
        <v>9178</v>
      </c>
      <c r="O1813" s="95"/>
      <c r="P1813" s="95" t="s">
        <v>8091</v>
      </c>
      <c r="Q1813" s="95" t="str">
        <f t="shared" si="199"/>
        <v>R</v>
      </c>
      <c r="R1813" s="95" t="str">
        <f>IF(L1813="R",VLOOKUP(G1813,BARRAS!$C$5:$E$233,3,0),IF(L1813="L",VLOOKUP(G1813,BARRAS!$C$5:$E$233,3,0),""))</f>
        <v>S4</v>
      </c>
      <c r="S1813" s="95">
        <f t="shared" si="197"/>
        <v>0</v>
      </c>
      <c r="T1813" s="95"/>
      <c r="U1813" s="95" t="str">
        <f t="shared" si="198"/>
        <v/>
      </c>
      <c r="V1813" s="95">
        <v>0</v>
      </c>
      <c r="W1813" s="95"/>
      <c r="X1813" s="95"/>
      <c r="Y1813" s="95" t="str">
        <f t="shared" si="200"/>
        <v>Sí</v>
      </c>
      <c r="Z1813" s="95">
        <v>0</v>
      </c>
      <c r="AA1813" s="95" t="str">
        <f t="shared" si="195"/>
        <v>SAESA</v>
      </c>
    </row>
    <row r="1814" spans="1:27" x14ac:dyDescent="0.2">
      <c r="A1814" s="19">
        <f t="shared" si="194"/>
        <v>1</v>
      </c>
      <c r="B1814" s="95">
        <f t="shared" si="196"/>
        <v>1810</v>
      </c>
      <c r="C1814" s="95" t="s">
        <v>13258</v>
      </c>
      <c r="D1814" s="28" t="s">
        <v>7946</v>
      </c>
      <c r="E1814" s="95" t="s">
        <v>7949</v>
      </c>
      <c r="F1814" s="182">
        <v>1</v>
      </c>
      <c r="G1814" s="95" t="s">
        <v>3198</v>
      </c>
      <c r="H1814" s="199">
        <f>VLOOKUP(G1814,BARRAS!$C$5:$E$553,2,0)</f>
        <v>2149987330132</v>
      </c>
      <c r="I1814" s="95">
        <v>0</v>
      </c>
      <c r="J1814" s="204">
        <v>1</v>
      </c>
      <c r="K1814" s="95">
        <v>0</v>
      </c>
      <c r="L1814" s="95" t="s">
        <v>489</v>
      </c>
      <c r="M1814" s="95" t="s">
        <v>489</v>
      </c>
      <c r="N1814" s="95" t="s">
        <v>9178</v>
      </c>
      <c r="O1814" s="95"/>
      <c r="P1814" s="95" t="s">
        <v>9177</v>
      </c>
      <c r="Q1814" s="95"/>
      <c r="R1814" s="95"/>
      <c r="S1814" s="95">
        <f t="shared" si="197"/>
        <v>0</v>
      </c>
      <c r="T1814" s="95"/>
      <c r="U1814" s="95" t="str">
        <f t="shared" si="198"/>
        <v/>
      </c>
      <c r="V1814" s="95"/>
      <c r="W1814" s="95"/>
      <c r="X1814" s="95"/>
      <c r="Y1814" s="95"/>
      <c r="Z1814" s="95"/>
      <c r="AA1814" s="95" t="str">
        <f t="shared" si="195"/>
        <v>COOPREL</v>
      </c>
    </row>
    <row r="1815" spans="1:27" x14ac:dyDescent="0.2">
      <c r="A1815" s="19">
        <f t="shared" si="194"/>
        <v>1</v>
      </c>
      <c r="B1815" s="95">
        <f t="shared" si="196"/>
        <v>1811</v>
      </c>
      <c r="C1815" s="95" t="s">
        <v>13259</v>
      </c>
      <c r="D1815" s="28" t="s">
        <v>7947</v>
      </c>
      <c r="E1815" s="95" t="s">
        <v>7949</v>
      </c>
      <c r="F1815" s="182">
        <v>1</v>
      </c>
      <c r="G1815" s="95" t="s">
        <v>3198</v>
      </c>
      <c r="H1815" s="199">
        <f>VLOOKUP(G1815,BARRAS!$C$5:$E$553,2,0)</f>
        <v>2149987330132</v>
      </c>
      <c r="I1815" s="95">
        <v>0</v>
      </c>
      <c r="J1815" s="204">
        <v>1</v>
      </c>
      <c r="K1815" s="95">
        <v>0</v>
      </c>
      <c r="L1815" s="95" t="s">
        <v>489</v>
      </c>
      <c r="M1815" s="95" t="s">
        <v>489</v>
      </c>
      <c r="N1815" s="95" t="s">
        <v>9178</v>
      </c>
      <c r="O1815" s="95"/>
      <c r="P1815" s="95" t="s">
        <v>9177</v>
      </c>
      <c r="Q1815" s="95"/>
      <c r="R1815" s="95"/>
      <c r="S1815" s="95">
        <f t="shared" si="197"/>
        <v>0</v>
      </c>
      <c r="T1815" s="95"/>
      <c r="U1815" s="95" t="str">
        <f t="shared" si="198"/>
        <v/>
      </c>
      <c r="V1815" s="95"/>
      <c r="W1815" s="95"/>
      <c r="X1815" s="95"/>
      <c r="Y1815" s="95"/>
      <c r="Z1815" s="95"/>
      <c r="AA1815" s="95" t="str">
        <f t="shared" si="195"/>
        <v>COOPREL</v>
      </c>
    </row>
    <row r="1816" spans="1:27" x14ac:dyDescent="0.2">
      <c r="A1816" s="19">
        <f t="shared" si="194"/>
        <v>1</v>
      </c>
      <c r="B1816" s="95">
        <f t="shared" si="196"/>
        <v>1812</v>
      </c>
      <c r="C1816" s="95" t="s">
        <v>13260</v>
      </c>
      <c r="D1816" s="28" t="s">
        <v>7948</v>
      </c>
      <c r="E1816" s="95" t="s">
        <v>7949</v>
      </c>
      <c r="F1816" s="182">
        <v>1</v>
      </c>
      <c r="G1816" s="95" t="s">
        <v>3198</v>
      </c>
      <c r="H1816" s="199">
        <f>VLOOKUP(G1816,BARRAS!$C$5:$E$553,2,0)</f>
        <v>2149987330132</v>
      </c>
      <c r="I1816" s="95">
        <v>0</v>
      </c>
      <c r="J1816" s="204">
        <v>1</v>
      </c>
      <c r="K1816" s="95">
        <v>0</v>
      </c>
      <c r="L1816" s="95" t="s">
        <v>489</v>
      </c>
      <c r="M1816" s="95" t="s">
        <v>489</v>
      </c>
      <c r="N1816" s="95" t="s">
        <v>9178</v>
      </c>
      <c r="O1816" s="95"/>
      <c r="P1816" s="95" t="s">
        <v>9177</v>
      </c>
      <c r="Q1816" s="95"/>
      <c r="R1816" s="95"/>
      <c r="S1816" s="95">
        <f t="shared" si="197"/>
        <v>0</v>
      </c>
      <c r="T1816" s="95"/>
      <c r="U1816" s="95" t="str">
        <f t="shared" si="198"/>
        <v/>
      </c>
      <c r="V1816" s="95"/>
      <c r="W1816" s="95"/>
      <c r="X1816" s="95"/>
      <c r="Y1816" s="95"/>
      <c r="Z1816" s="95"/>
      <c r="AA1816" s="95" t="str">
        <f t="shared" si="195"/>
        <v>COOPREL</v>
      </c>
    </row>
    <row r="1817" spans="1:27" x14ac:dyDescent="0.2">
      <c r="A1817" s="19">
        <f t="shared" si="194"/>
        <v>1</v>
      </c>
      <c r="B1817" s="95">
        <f t="shared" si="196"/>
        <v>1813</v>
      </c>
      <c r="C1817" s="194" t="s">
        <v>12215</v>
      </c>
      <c r="D1817" s="213" t="s">
        <v>1304</v>
      </c>
      <c r="E1817" s="194" t="s">
        <v>3199</v>
      </c>
      <c r="F1817" s="222">
        <v>0</v>
      </c>
      <c r="G1817" s="95" t="s">
        <v>3198</v>
      </c>
      <c r="H1817" s="199">
        <f>VLOOKUP(G1817,BARRAS!$C$5:$E$553,2,0)</f>
        <v>2149987330132</v>
      </c>
      <c r="I1817" s="95">
        <v>0</v>
      </c>
      <c r="J1817" s="204">
        <v>0</v>
      </c>
      <c r="K1817" s="95">
        <v>0</v>
      </c>
      <c r="L1817" s="95" t="s">
        <v>492</v>
      </c>
      <c r="M1817" s="95" t="s">
        <v>492</v>
      </c>
      <c r="N1817" s="95" t="s">
        <v>12352</v>
      </c>
      <c r="O1817" s="95"/>
      <c r="P1817" s="95"/>
      <c r="Q1817" s="95"/>
      <c r="R1817" s="95" t="str">
        <f>IF(L1817="R",VLOOKUP(G1817,BARRAS!$C$5:$E$233,3,0),IF(L1817="L",VLOOKUP(G1817,BARRAS!$C$5:$E$233,3,0),""))</f>
        <v/>
      </c>
      <c r="S1817" s="95">
        <f t="shared" si="197"/>
        <v>0</v>
      </c>
      <c r="T1817" s="95"/>
      <c r="U1817" s="95" t="str">
        <f t="shared" si="198"/>
        <v/>
      </c>
      <c r="V1817" s="95"/>
      <c r="W1817" s="95"/>
      <c r="X1817" s="95"/>
      <c r="Y1817" s="95"/>
      <c r="Z1817" s="95"/>
      <c r="AA1817" s="95">
        <f t="shared" si="195"/>
        <v>0</v>
      </c>
    </row>
    <row r="1818" spans="1:27" x14ac:dyDescent="0.2">
      <c r="A1818" s="19">
        <f t="shared" si="194"/>
        <v>1</v>
      </c>
      <c r="B1818" s="95">
        <f t="shared" si="196"/>
        <v>1814</v>
      </c>
      <c r="C1818" s="95" t="s">
        <v>10313</v>
      </c>
      <c r="D1818" s="28" t="s">
        <v>545</v>
      </c>
      <c r="E1818" s="95" t="s">
        <v>10264</v>
      </c>
      <c r="F1818" s="182">
        <v>1</v>
      </c>
      <c r="G1818" s="95" t="s">
        <v>1701</v>
      </c>
      <c r="H1818" s="199">
        <f>VLOOKUP(G1818,BARRAS!$C$5:$E$553,2,0)</f>
        <v>2089994330132</v>
      </c>
      <c r="I1818" s="95">
        <v>0</v>
      </c>
      <c r="J1818" s="204">
        <v>0</v>
      </c>
      <c r="K1818" s="95">
        <v>0</v>
      </c>
      <c r="L1818" s="95" t="s">
        <v>8423</v>
      </c>
      <c r="M1818" s="95" t="s">
        <v>8423</v>
      </c>
      <c r="N1818" s="28" t="s">
        <v>545</v>
      </c>
      <c r="O1818" s="28" t="s">
        <v>7984</v>
      </c>
      <c r="P1818" s="95"/>
      <c r="Q1818" s="95"/>
      <c r="R1818" s="95" t="str">
        <f>IF(L1818="R",VLOOKUP(G1818,BARRAS!$C$5:$E$233,3,0),IF(L1818="L",VLOOKUP(G1818,BARRAS!$C$5:$E$233,3,0),""))</f>
        <v/>
      </c>
      <c r="S1818" s="95">
        <f t="shared" si="197"/>
        <v>0</v>
      </c>
      <c r="T1818" s="95"/>
      <c r="U1818" s="95" t="str">
        <f t="shared" si="198"/>
        <v/>
      </c>
      <c r="V1818" s="95"/>
      <c r="W1818" s="95"/>
      <c r="X1818" s="95"/>
      <c r="Y1818" s="95"/>
      <c r="Z1818" s="95"/>
      <c r="AA1818" s="95" t="str">
        <f t="shared" si="195"/>
        <v>FRONTEL</v>
      </c>
    </row>
    <row r="1819" spans="1:27" x14ac:dyDescent="0.2">
      <c r="A1819" s="19">
        <f t="shared" si="194"/>
        <v>1</v>
      </c>
      <c r="B1819" s="95">
        <f t="shared" si="196"/>
        <v>1815</v>
      </c>
      <c r="C1819" s="95" t="s">
        <v>8746</v>
      </c>
      <c r="D1819" s="28" t="s">
        <v>8365</v>
      </c>
      <c r="E1819" s="95" t="s">
        <v>8751</v>
      </c>
      <c r="F1819" s="182">
        <v>1</v>
      </c>
      <c r="G1819" s="95" t="s">
        <v>1701</v>
      </c>
      <c r="H1819" s="199">
        <f>VLOOKUP(G1819,BARRAS!$C$5:$E$553,2,0)</f>
        <v>2089994330132</v>
      </c>
      <c r="I1819" s="95">
        <v>0</v>
      </c>
      <c r="J1819" s="204">
        <v>0</v>
      </c>
      <c r="K1819" s="95">
        <v>0</v>
      </c>
      <c r="L1819" s="95" t="s">
        <v>8423</v>
      </c>
      <c r="M1819" s="95" t="s">
        <v>8423</v>
      </c>
      <c r="N1819" s="95" t="s">
        <v>8365</v>
      </c>
      <c r="O1819" s="95" t="s">
        <v>7984</v>
      </c>
      <c r="P1819" s="95"/>
      <c r="Q1819" s="95"/>
      <c r="R1819" s="95" t="str">
        <f>IF(L1819="R",VLOOKUP(G1819,BARRAS!$C$5:$E$233,3,0),IF(L1819="L",VLOOKUP(G1819,BARRAS!$C$5:$E$233,3,0),""))</f>
        <v/>
      </c>
      <c r="S1819" s="95">
        <f t="shared" si="197"/>
        <v>0</v>
      </c>
      <c r="T1819" s="95"/>
      <c r="U1819" s="95" t="str">
        <f t="shared" si="198"/>
        <v/>
      </c>
      <c r="V1819" s="95" t="s">
        <v>7984</v>
      </c>
      <c r="W1819" s="95"/>
      <c r="X1819" s="95" t="s">
        <v>8688</v>
      </c>
      <c r="Y1819" s="95" t="str">
        <f>+IF(P1819="","No","Sí")</f>
        <v>No</v>
      </c>
      <c r="Z1819" s="95">
        <v>0</v>
      </c>
      <c r="AA1819" s="95" t="str">
        <f t="shared" si="195"/>
        <v>FRONTEL</v>
      </c>
    </row>
    <row r="1820" spans="1:27" x14ac:dyDescent="0.2">
      <c r="A1820" s="19">
        <f t="shared" si="194"/>
        <v>1</v>
      </c>
      <c r="B1820" s="95">
        <f t="shared" si="196"/>
        <v>1816</v>
      </c>
      <c r="C1820" s="95" t="s">
        <v>8502</v>
      </c>
      <c r="D1820" s="28" t="s">
        <v>8365</v>
      </c>
      <c r="E1820" s="95" t="s">
        <v>8520</v>
      </c>
      <c r="F1820" s="182">
        <v>1</v>
      </c>
      <c r="G1820" s="95" t="s">
        <v>1701</v>
      </c>
      <c r="H1820" s="199">
        <f>VLOOKUP(G1820,BARRAS!$C$5:$E$553,2,0)</f>
        <v>2089994330132</v>
      </c>
      <c r="I1820" s="95">
        <v>0</v>
      </c>
      <c r="J1820" s="204">
        <v>0</v>
      </c>
      <c r="K1820" s="95">
        <v>0</v>
      </c>
      <c r="L1820" s="95" t="s">
        <v>8423</v>
      </c>
      <c r="M1820" s="95" t="s">
        <v>8423</v>
      </c>
      <c r="N1820" s="95" t="s">
        <v>8365</v>
      </c>
      <c r="O1820" s="95" t="s">
        <v>7984</v>
      </c>
      <c r="P1820" s="95"/>
      <c r="Q1820" s="95" t="str">
        <f>IF(L1820="R","R",IF(L1820="L","L",""))</f>
        <v/>
      </c>
      <c r="R1820" s="95" t="str">
        <f>IF(L1820="R",VLOOKUP(G1820,BARRAS!$C$5:$E$233,3,0),IF(L1820="L",VLOOKUP(G1820,BARRAS!$C$5:$E$233,3,0),""))</f>
        <v/>
      </c>
      <c r="S1820" s="95">
        <f t="shared" si="197"/>
        <v>0</v>
      </c>
      <c r="T1820" s="95"/>
      <c r="U1820" s="95" t="str">
        <f t="shared" si="198"/>
        <v/>
      </c>
      <c r="V1820" s="95" t="s">
        <v>7984</v>
      </c>
      <c r="W1820" s="95"/>
      <c r="X1820" s="95" t="s">
        <v>8688</v>
      </c>
      <c r="Y1820" s="95" t="str">
        <f>+IF(P1820="","No","Sí")</f>
        <v>No</v>
      </c>
      <c r="Z1820" s="95">
        <v>0</v>
      </c>
      <c r="AA1820" s="95" t="str">
        <f t="shared" si="195"/>
        <v>FRONTEL</v>
      </c>
    </row>
    <row r="1821" spans="1:27" x14ac:dyDescent="0.2">
      <c r="A1821" s="19">
        <f t="shared" si="194"/>
        <v>1</v>
      </c>
      <c r="B1821" s="95">
        <f t="shared" si="196"/>
        <v>1817</v>
      </c>
      <c r="C1821" s="95" t="s">
        <v>9685</v>
      </c>
      <c r="D1821" s="28" t="s">
        <v>8365</v>
      </c>
      <c r="E1821" s="95" t="s">
        <v>8520</v>
      </c>
      <c r="F1821" s="182">
        <v>1</v>
      </c>
      <c r="G1821" s="95" t="s">
        <v>1701</v>
      </c>
      <c r="H1821" s="199">
        <f>VLOOKUP(G1821,BARRAS!$C$5:$E$553,2,0)</f>
        <v>2089994330132</v>
      </c>
      <c r="I1821" s="95">
        <v>0</v>
      </c>
      <c r="J1821" s="204">
        <v>0</v>
      </c>
      <c r="K1821" s="95">
        <v>0</v>
      </c>
      <c r="L1821" s="95" t="s">
        <v>8423</v>
      </c>
      <c r="M1821" s="95" t="s">
        <v>8423</v>
      </c>
      <c r="N1821" s="95" t="s">
        <v>8365</v>
      </c>
      <c r="O1821" s="95" t="s">
        <v>7984</v>
      </c>
      <c r="P1821" s="95"/>
      <c r="Q1821" s="95"/>
      <c r="R1821" s="95" t="str">
        <f>IF(L1821="R",VLOOKUP(G1821,BARRAS!$C$5:$E$233,3,0),IF(L1821="L",VLOOKUP(G1821,BARRAS!$C$5:$E$233,3,0),""))</f>
        <v/>
      </c>
      <c r="S1821" s="95">
        <f t="shared" si="197"/>
        <v>0</v>
      </c>
      <c r="T1821" s="95"/>
      <c r="U1821" s="95" t="str">
        <f t="shared" si="198"/>
        <v/>
      </c>
      <c r="V1821" s="95"/>
      <c r="W1821" s="95"/>
      <c r="X1821" s="95"/>
      <c r="Y1821" s="95"/>
      <c r="Z1821" s="95">
        <v>0</v>
      </c>
      <c r="AA1821" s="95" t="str">
        <f t="shared" si="195"/>
        <v>FRONTEL</v>
      </c>
    </row>
    <row r="1822" spans="1:27" x14ac:dyDescent="0.2">
      <c r="A1822" s="19">
        <f t="shared" si="194"/>
        <v>1</v>
      </c>
      <c r="B1822" s="95">
        <f t="shared" si="196"/>
        <v>1818</v>
      </c>
      <c r="C1822" s="95" t="s">
        <v>9686</v>
      </c>
      <c r="D1822" s="28" t="s">
        <v>8365</v>
      </c>
      <c r="E1822" s="95" t="s">
        <v>8520</v>
      </c>
      <c r="F1822" s="182">
        <v>1</v>
      </c>
      <c r="G1822" s="95" t="s">
        <v>1701</v>
      </c>
      <c r="H1822" s="199">
        <f>VLOOKUP(G1822,BARRAS!$C$5:$E$553,2,0)</f>
        <v>2089994330132</v>
      </c>
      <c r="I1822" s="95">
        <v>0</v>
      </c>
      <c r="J1822" s="204">
        <v>0</v>
      </c>
      <c r="K1822" s="95">
        <v>0</v>
      </c>
      <c r="L1822" s="95" t="s">
        <v>8423</v>
      </c>
      <c r="M1822" s="95" t="s">
        <v>8423</v>
      </c>
      <c r="N1822" s="95" t="s">
        <v>8365</v>
      </c>
      <c r="O1822" s="95" t="s">
        <v>7984</v>
      </c>
      <c r="P1822" s="95"/>
      <c r="Q1822" s="95"/>
      <c r="R1822" s="95" t="str">
        <f>IF(L1822="R",VLOOKUP(G1822,BARRAS!$C$5:$E$233,3,0),IF(L1822="L",VLOOKUP(G1822,BARRAS!$C$5:$E$233,3,0),""))</f>
        <v/>
      </c>
      <c r="S1822" s="95">
        <f t="shared" si="197"/>
        <v>0</v>
      </c>
      <c r="T1822" s="95"/>
      <c r="U1822" s="95" t="str">
        <f t="shared" si="198"/>
        <v/>
      </c>
      <c r="V1822" s="95"/>
      <c r="W1822" s="95"/>
      <c r="X1822" s="95"/>
      <c r="Y1822" s="95"/>
      <c r="Z1822" s="95">
        <v>0</v>
      </c>
      <c r="AA1822" s="95" t="str">
        <f t="shared" si="195"/>
        <v>FRONTEL</v>
      </c>
    </row>
    <row r="1823" spans="1:27" x14ac:dyDescent="0.2">
      <c r="A1823" s="19">
        <f t="shared" si="194"/>
        <v>1</v>
      </c>
      <c r="B1823" s="95">
        <f t="shared" si="196"/>
        <v>1819</v>
      </c>
      <c r="C1823" s="95" t="s">
        <v>8464</v>
      </c>
      <c r="D1823" s="28" t="s">
        <v>8365</v>
      </c>
      <c r="E1823" s="95" t="s">
        <v>13011</v>
      </c>
      <c r="F1823" s="182">
        <v>1</v>
      </c>
      <c r="G1823" s="95" t="s">
        <v>1701</v>
      </c>
      <c r="H1823" s="199">
        <f>VLOOKUP(G1823,BARRAS!$C$5:$E$553,2,0)</f>
        <v>2089994330132</v>
      </c>
      <c r="I1823" s="95">
        <v>0</v>
      </c>
      <c r="J1823" s="204">
        <v>0</v>
      </c>
      <c r="K1823" s="95">
        <v>0</v>
      </c>
      <c r="L1823" s="95" t="s">
        <v>8423</v>
      </c>
      <c r="M1823" s="95" t="s">
        <v>8423</v>
      </c>
      <c r="N1823" s="95" t="s">
        <v>8365</v>
      </c>
      <c r="O1823" s="95" t="s">
        <v>7984</v>
      </c>
      <c r="P1823" s="95"/>
      <c r="Q1823" s="95" t="str">
        <f>IF(L1823="R","R",IF(L1823="L","L",""))</f>
        <v/>
      </c>
      <c r="R1823" s="95" t="str">
        <f>IF(L1823="R",VLOOKUP(G1823,BARRAS!$C$5:$E$233,3,0),IF(L1823="L",VLOOKUP(G1823,BARRAS!$C$5:$E$233,3,0),""))</f>
        <v/>
      </c>
      <c r="S1823" s="95">
        <f t="shared" si="197"/>
        <v>0</v>
      </c>
      <c r="T1823" s="95"/>
      <c r="U1823" s="95" t="str">
        <f t="shared" si="198"/>
        <v/>
      </c>
      <c r="V1823" s="95" t="s">
        <v>8091</v>
      </c>
      <c r="W1823" s="95"/>
      <c r="X1823" s="95" t="s">
        <v>8688</v>
      </c>
      <c r="Y1823" s="95" t="str">
        <f>+IF(P1823="","No","Sí")</f>
        <v>No</v>
      </c>
      <c r="Z1823" s="95">
        <v>0</v>
      </c>
      <c r="AA1823" s="95" t="str">
        <f t="shared" si="195"/>
        <v>FRONTEL</v>
      </c>
    </row>
    <row r="1824" spans="1:27" x14ac:dyDescent="0.2">
      <c r="A1824" s="19">
        <f t="shared" si="194"/>
        <v>1</v>
      </c>
      <c r="B1824" s="95">
        <f t="shared" si="196"/>
        <v>1820</v>
      </c>
      <c r="C1824" s="95" t="s">
        <v>9687</v>
      </c>
      <c r="D1824" s="28" t="s">
        <v>8365</v>
      </c>
      <c r="E1824" s="95" t="s">
        <v>13011</v>
      </c>
      <c r="F1824" s="182">
        <v>1</v>
      </c>
      <c r="G1824" s="95" t="s">
        <v>1701</v>
      </c>
      <c r="H1824" s="199">
        <f>VLOOKUP(G1824,BARRAS!$C$5:$E$553,2,0)</f>
        <v>2089994330132</v>
      </c>
      <c r="I1824" s="95">
        <v>0</v>
      </c>
      <c r="J1824" s="204">
        <v>0</v>
      </c>
      <c r="K1824" s="95">
        <v>0</v>
      </c>
      <c r="L1824" s="95" t="s">
        <v>8423</v>
      </c>
      <c r="M1824" s="95" t="s">
        <v>8423</v>
      </c>
      <c r="N1824" s="95" t="s">
        <v>8365</v>
      </c>
      <c r="O1824" s="95" t="s">
        <v>7984</v>
      </c>
      <c r="P1824" s="95"/>
      <c r="Q1824" s="95"/>
      <c r="R1824" s="95" t="str">
        <f>IF(L1824="R",VLOOKUP(G1824,BARRAS!$C$5:$E$233,3,0),IF(L1824="L",VLOOKUP(G1824,BARRAS!$C$5:$E$233,3,0),""))</f>
        <v/>
      </c>
      <c r="S1824" s="95">
        <f t="shared" si="197"/>
        <v>0</v>
      </c>
      <c r="T1824" s="95"/>
      <c r="U1824" s="95" t="str">
        <f t="shared" si="198"/>
        <v/>
      </c>
      <c r="V1824" s="95"/>
      <c r="W1824" s="95"/>
      <c r="X1824" s="95"/>
      <c r="Y1824" s="95"/>
      <c r="Z1824" s="95">
        <v>0</v>
      </c>
      <c r="AA1824" s="95" t="str">
        <f t="shared" si="195"/>
        <v>FRONTEL</v>
      </c>
    </row>
    <row r="1825" spans="1:27" x14ac:dyDescent="0.2">
      <c r="A1825" s="19">
        <f t="shared" si="194"/>
        <v>1</v>
      </c>
      <c r="B1825" s="95">
        <f t="shared" si="196"/>
        <v>1821</v>
      </c>
      <c r="C1825" s="95" t="s">
        <v>12976</v>
      </c>
      <c r="D1825" s="28" t="s">
        <v>8365</v>
      </c>
      <c r="E1825" s="95" t="s">
        <v>13011</v>
      </c>
      <c r="F1825" s="182">
        <v>1</v>
      </c>
      <c r="G1825" s="95" t="s">
        <v>1701</v>
      </c>
      <c r="H1825" s="199">
        <f>VLOOKUP(G1825,BARRAS!$C$5:$E$553,2,0)</f>
        <v>2089994330132</v>
      </c>
      <c r="I1825" s="95">
        <v>0</v>
      </c>
      <c r="J1825" s="204">
        <v>0</v>
      </c>
      <c r="K1825" s="95">
        <v>0</v>
      </c>
      <c r="L1825" s="95" t="s">
        <v>8423</v>
      </c>
      <c r="M1825" s="95" t="s">
        <v>8423</v>
      </c>
      <c r="N1825" s="95" t="s">
        <v>8365</v>
      </c>
      <c r="O1825" s="95" t="s">
        <v>7984</v>
      </c>
      <c r="P1825" s="95"/>
      <c r="Q1825" s="95"/>
      <c r="R1825" s="95"/>
      <c r="S1825" s="95">
        <f t="shared" si="197"/>
        <v>0</v>
      </c>
      <c r="T1825" s="95"/>
      <c r="U1825" s="95" t="str">
        <f t="shared" si="198"/>
        <v/>
      </c>
      <c r="V1825" s="95"/>
      <c r="W1825" s="95"/>
      <c r="X1825" s="95"/>
      <c r="Y1825" s="95"/>
      <c r="Z1825" s="95"/>
      <c r="AA1825" s="95" t="str">
        <f t="shared" si="195"/>
        <v>FRONTEL</v>
      </c>
    </row>
    <row r="1826" spans="1:27" x14ac:dyDescent="0.2">
      <c r="A1826" s="19">
        <f t="shared" si="194"/>
        <v>1</v>
      </c>
      <c r="B1826" s="95">
        <f t="shared" si="196"/>
        <v>1822</v>
      </c>
      <c r="C1826" s="95" t="s">
        <v>8018</v>
      </c>
      <c r="D1826" s="28" t="s">
        <v>7985</v>
      </c>
      <c r="E1826" s="95" t="s">
        <v>7984</v>
      </c>
      <c r="F1826" s="182">
        <v>1</v>
      </c>
      <c r="G1826" s="95" t="s">
        <v>1701</v>
      </c>
      <c r="H1826" s="199">
        <f>VLOOKUP(G1826,BARRAS!$C$5:$E$553,2,0)</f>
        <v>2089994330132</v>
      </c>
      <c r="I1826" s="95">
        <v>0</v>
      </c>
      <c r="J1826" s="204">
        <v>1</v>
      </c>
      <c r="K1826" s="95">
        <v>0</v>
      </c>
      <c r="L1826" s="95" t="s">
        <v>489</v>
      </c>
      <c r="M1826" s="95" t="s">
        <v>489</v>
      </c>
      <c r="N1826" s="95" t="s">
        <v>9178</v>
      </c>
      <c r="O1826" s="95"/>
      <c r="P1826" s="95" t="s">
        <v>7984</v>
      </c>
      <c r="Q1826" s="95" t="str">
        <f>IF(L1826="R","R",IF(L1826="L","L",""))</f>
        <v>R</v>
      </c>
      <c r="R1826" s="95" t="str">
        <f>IF(L1826="R",VLOOKUP(G1826,BARRAS!$C$5:$E$233,3,0),IF(L1826="L",VLOOKUP(G1826,BARRAS!$C$5:$E$233,3,0),""))</f>
        <v>S4</v>
      </c>
      <c r="S1826" s="95">
        <f t="shared" si="197"/>
        <v>0</v>
      </c>
      <c r="T1826" s="95"/>
      <c r="U1826" s="95" t="str">
        <f t="shared" si="198"/>
        <v/>
      </c>
      <c r="V1826" s="95">
        <v>0</v>
      </c>
      <c r="W1826" s="95"/>
      <c r="X1826" s="95"/>
      <c r="Y1826" s="95" t="str">
        <f>+IF(P1826="","No","Sí")</f>
        <v>Sí</v>
      </c>
      <c r="Z1826" s="95">
        <v>0</v>
      </c>
      <c r="AA1826" s="95" t="str">
        <f t="shared" si="195"/>
        <v>FRONTEL</v>
      </c>
    </row>
    <row r="1827" spans="1:27" x14ac:dyDescent="0.2">
      <c r="A1827" s="19">
        <f t="shared" si="194"/>
        <v>1</v>
      </c>
      <c r="B1827" s="95">
        <f t="shared" si="196"/>
        <v>1823</v>
      </c>
      <c r="C1827" s="95" t="s">
        <v>8019</v>
      </c>
      <c r="D1827" s="28" t="s">
        <v>7986</v>
      </c>
      <c r="E1827" s="95" t="s">
        <v>7984</v>
      </c>
      <c r="F1827" s="182">
        <v>1</v>
      </c>
      <c r="G1827" s="95" t="s">
        <v>1701</v>
      </c>
      <c r="H1827" s="199">
        <f>VLOOKUP(G1827,BARRAS!$C$5:$E$553,2,0)</f>
        <v>2089994330132</v>
      </c>
      <c r="I1827" s="95">
        <v>0</v>
      </c>
      <c r="J1827" s="204">
        <v>1</v>
      </c>
      <c r="K1827" s="95">
        <v>0</v>
      </c>
      <c r="L1827" s="95" t="s">
        <v>489</v>
      </c>
      <c r="M1827" s="95" t="s">
        <v>489</v>
      </c>
      <c r="N1827" s="95" t="s">
        <v>9178</v>
      </c>
      <c r="O1827" s="95"/>
      <c r="P1827" s="95" t="s">
        <v>7984</v>
      </c>
      <c r="Q1827" s="95" t="str">
        <f>IF(L1827="R","R",IF(L1827="L","L",""))</f>
        <v>R</v>
      </c>
      <c r="R1827" s="95" t="str">
        <f>IF(L1827="R",VLOOKUP(G1827,BARRAS!$C$5:$E$233,3,0),IF(L1827="L",VLOOKUP(G1827,BARRAS!$C$5:$E$233,3,0),""))</f>
        <v>S4</v>
      </c>
      <c r="S1827" s="95">
        <f t="shared" si="197"/>
        <v>0</v>
      </c>
      <c r="T1827" s="95"/>
      <c r="U1827" s="95" t="str">
        <f t="shared" si="198"/>
        <v/>
      </c>
      <c r="V1827" s="95">
        <v>0</v>
      </c>
      <c r="W1827" s="95"/>
      <c r="X1827" s="95"/>
      <c r="Y1827" s="95" t="str">
        <f>+IF(P1827="","No","Sí")</f>
        <v>Sí</v>
      </c>
      <c r="Z1827" s="95">
        <v>0</v>
      </c>
      <c r="AA1827" s="95" t="str">
        <f t="shared" si="195"/>
        <v>FRONTEL</v>
      </c>
    </row>
    <row r="1828" spans="1:27" x14ac:dyDescent="0.2">
      <c r="A1828" s="19">
        <f t="shared" si="194"/>
        <v>1</v>
      </c>
      <c r="B1828" s="95">
        <f t="shared" si="196"/>
        <v>1824</v>
      </c>
      <c r="C1828" s="95" t="s">
        <v>8020</v>
      </c>
      <c r="D1828" s="28" t="s">
        <v>7987</v>
      </c>
      <c r="E1828" s="95" t="s">
        <v>7984</v>
      </c>
      <c r="F1828" s="182">
        <v>1</v>
      </c>
      <c r="G1828" s="95" t="s">
        <v>1701</v>
      </c>
      <c r="H1828" s="199">
        <f>VLOOKUP(G1828,BARRAS!$C$5:$E$553,2,0)</f>
        <v>2089994330132</v>
      </c>
      <c r="I1828" s="95">
        <v>0</v>
      </c>
      <c r="J1828" s="204">
        <v>1</v>
      </c>
      <c r="K1828" s="95">
        <v>0</v>
      </c>
      <c r="L1828" s="95" t="s">
        <v>489</v>
      </c>
      <c r="M1828" s="95" t="s">
        <v>489</v>
      </c>
      <c r="N1828" s="95" t="s">
        <v>9178</v>
      </c>
      <c r="O1828" s="95"/>
      <c r="P1828" s="95" t="s">
        <v>7984</v>
      </c>
      <c r="Q1828" s="95" t="str">
        <f>IF(L1828="R","R",IF(L1828="L","L",""))</f>
        <v>R</v>
      </c>
      <c r="R1828" s="95" t="str">
        <f>IF(L1828="R",VLOOKUP(G1828,BARRAS!$C$5:$E$233,3,0),IF(L1828="L",VLOOKUP(G1828,BARRAS!$C$5:$E$233,3,0),""))</f>
        <v>S4</v>
      </c>
      <c r="S1828" s="95">
        <f t="shared" si="197"/>
        <v>0</v>
      </c>
      <c r="T1828" s="95"/>
      <c r="U1828" s="95" t="str">
        <f t="shared" si="198"/>
        <v/>
      </c>
      <c r="V1828" s="95">
        <v>0</v>
      </c>
      <c r="W1828" s="95"/>
      <c r="X1828" s="95"/>
      <c r="Y1828" s="95" t="str">
        <f>+IF(P1828="","No","Sí")</f>
        <v>Sí</v>
      </c>
      <c r="Z1828" s="95">
        <v>0</v>
      </c>
      <c r="AA1828" s="95" t="str">
        <f t="shared" si="195"/>
        <v>FRONTEL</v>
      </c>
    </row>
    <row r="1829" spans="1:27" x14ac:dyDescent="0.2">
      <c r="A1829" s="19">
        <f t="shared" si="194"/>
        <v>1</v>
      </c>
      <c r="B1829" s="95">
        <f t="shared" si="196"/>
        <v>1825</v>
      </c>
      <c r="C1829" s="194" t="s">
        <v>11889</v>
      </c>
      <c r="D1829" s="213" t="s">
        <v>1304</v>
      </c>
      <c r="E1829" s="194" t="s">
        <v>1702</v>
      </c>
      <c r="F1829" s="182">
        <v>1</v>
      </c>
      <c r="G1829" s="95" t="s">
        <v>1701</v>
      </c>
      <c r="H1829" s="199">
        <f>VLOOKUP(G1829,BARRAS!$C$5:$E$553,2,0)</f>
        <v>2089994330132</v>
      </c>
      <c r="I1829" s="95">
        <v>0</v>
      </c>
      <c r="J1829" s="204">
        <v>0</v>
      </c>
      <c r="K1829" s="95">
        <v>0</v>
      </c>
      <c r="L1829" s="95" t="s">
        <v>492</v>
      </c>
      <c r="M1829" s="95" t="s">
        <v>492</v>
      </c>
      <c r="N1829" s="95" t="s">
        <v>12352</v>
      </c>
      <c r="O1829" s="95"/>
      <c r="P1829" s="95"/>
      <c r="Q1829" s="95"/>
      <c r="R1829" s="95" t="str">
        <f>IF(L1829="R",VLOOKUP(G1829,BARRAS!$C$5:$E$233,3,0),IF(L1829="L",VLOOKUP(G1829,BARRAS!$C$5:$E$233,3,0),""))</f>
        <v/>
      </c>
      <c r="S1829" s="95">
        <f t="shared" si="197"/>
        <v>0</v>
      </c>
      <c r="T1829" s="95"/>
      <c r="U1829" s="95" t="str">
        <f t="shared" si="198"/>
        <v/>
      </c>
      <c r="V1829" s="95"/>
      <c r="W1829" s="95"/>
      <c r="X1829" s="95"/>
      <c r="Y1829" s="95"/>
      <c r="Z1829" s="95"/>
      <c r="AA1829" s="95">
        <f t="shared" si="195"/>
        <v>0</v>
      </c>
    </row>
    <row r="1830" spans="1:27" x14ac:dyDescent="0.2">
      <c r="A1830" s="19">
        <f t="shared" si="194"/>
        <v>1</v>
      </c>
      <c r="B1830" s="95">
        <f t="shared" si="196"/>
        <v>1826</v>
      </c>
      <c r="C1830" s="95" t="s">
        <v>9001</v>
      </c>
      <c r="D1830" s="28" t="s">
        <v>8808</v>
      </c>
      <c r="E1830" s="95" t="s">
        <v>9049</v>
      </c>
      <c r="F1830" s="182">
        <v>1</v>
      </c>
      <c r="G1830" s="95" t="s">
        <v>221</v>
      </c>
      <c r="H1830" s="199">
        <f>VLOOKUP(G1830,BARRAS!$C$5:$E$553,2,0)</f>
        <v>2089994280132</v>
      </c>
      <c r="I1830" s="95">
        <v>0</v>
      </c>
      <c r="J1830" s="204">
        <v>0</v>
      </c>
      <c r="K1830" s="95">
        <v>0</v>
      </c>
      <c r="L1830" s="95" t="s">
        <v>8423</v>
      </c>
      <c r="M1830" s="95" t="s">
        <v>8423</v>
      </c>
      <c r="N1830" s="95" t="s">
        <v>8808</v>
      </c>
      <c r="O1830" s="95" t="s">
        <v>9972</v>
      </c>
      <c r="P1830" s="95"/>
      <c r="Q1830" s="95"/>
      <c r="R1830" s="95" t="str">
        <f>IF(L1830="R",VLOOKUP(G1830,BARRAS!$C$5:$E$233,3,0),IF(L1830="L",VLOOKUP(G1830,BARRAS!$C$5:$E$233,3,0),""))</f>
        <v/>
      </c>
      <c r="S1830" s="95">
        <f t="shared" si="197"/>
        <v>0</v>
      </c>
      <c r="T1830" s="95"/>
      <c r="U1830" s="95" t="str">
        <f t="shared" si="198"/>
        <v/>
      </c>
      <c r="V1830" s="95" t="s">
        <v>1869</v>
      </c>
      <c r="W1830" s="95"/>
      <c r="X1830" s="95"/>
      <c r="Y1830" s="95" t="str">
        <f>+IF(P1830="","No","Sí")</f>
        <v>No</v>
      </c>
      <c r="Z1830" s="95">
        <v>0</v>
      </c>
      <c r="AA1830" s="95" t="str">
        <f t="shared" si="195"/>
        <v>CGE</v>
      </c>
    </row>
    <row r="1831" spans="1:27" x14ac:dyDescent="0.2">
      <c r="A1831" s="19">
        <f t="shared" si="194"/>
        <v>1</v>
      </c>
      <c r="B1831" s="95">
        <f t="shared" si="196"/>
        <v>1827</v>
      </c>
      <c r="C1831" s="95" t="s">
        <v>9002</v>
      </c>
      <c r="D1831" s="28" t="s">
        <v>8808</v>
      </c>
      <c r="E1831" s="95" t="s">
        <v>9049</v>
      </c>
      <c r="F1831" s="182">
        <v>1</v>
      </c>
      <c r="G1831" s="95" t="s">
        <v>221</v>
      </c>
      <c r="H1831" s="199">
        <f>VLOOKUP(G1831,BARRAS!$C$5:$E$553,2,0)</f>
        <v>2089994280132</v>
      </c>
      <c r="I1831" s="95">
        <v>0</v>
      </c>
      <c r="J1831" s="204">
        <v>0</v>
      </c>
      <c r="K1831" s="95">
        <v>0</v>
      </c>
      <c r="L1831" s="95" t="s">
        <v>8423</v>
      </c>
      <c r="M1831" s="95" t="s">
        <v>8423</v>
      </c>
      <c r="N1831" s="95" t="s">
        <v>8808</v>
      </c>
      <c r="O1831" s="95" t="s">
        <v>9972</v>
      </c>
      <c r="P1831" s="95"/>
      <c r="Q1831" s="95"/>
      <c r="R1831" s="95" t="str">
        <f>IF(L1831="R",VLOOKUP(G1831,BARRAS!$C$5:$E$233,3,0),IF(L1831="L",VLOOKUP(G1831,BARRAS!$C$5:$E$233,3,0),""))</f>
        <v/>
      </c>
      <c r="S1831" s="95">
        <f t="shared" si="197"/>
        <v>0</v>
      </c>
      <c r="T1831" s="95"/>
      <c r="U1831" s="95" t="str">
        <f t="shared" si="198"/>
        <v/>
      </c>
      <c r="V1831" s="95" t="s">
        <v>1869</v>
      </c>
      <c r="W1831" s="95"/>
      <c r="X1831" s="95"/>
      <c r="Y1831" s="95" t="str">
        <f>+IF(P1831="","No","Sí")</f>
        <v>No</v>
      </c>
      <c r="Z1831" s="95">
        <v>0</v>
      </c>
      <c r="AA1831" s="95" t="str">
        <f t="shared" si="195"/>
        <v>CGE</v>
      </c>
    </row>
    <row r="1832" spans="1:27" x14ac:dyDescent="0.2">
      <c r="A1832" s="19">
        <f t="shared" si="194"/>
        <v>1</v>
      </c>
      <c r="B1832" s="95">
        <f t="shared" si="196"/>
        <v>1828</v>
      </c>
      <c r="C1832" s="95" t="s">
        <v>9003</v>
      </c>
      <c r="D1832" s="28" t="s">
        <v>8808</v>
      </c>
      <c r="E1832" s="95" t="s">
        <v>9049</v>
      </c>
      <c r="F1832" s="182">
        <v>1</v>
      </c>
      <c r="G1832" s="95" t="s">
        <v>221</v>
      </c>
      <c r="H1832" s="199">
        <f>VLOOKUP(G1832,BARRAS!$C$5:$E$553,2,0)</f>
        <v>2089994280132</v>
      </c>
      <c r="I1832" s="95">
        <v>0</v>
      </c>
      <c r="J1832" s="204">
        <v>0</v>
      </c>
      <c r="K1832" s="95">
        <v>0</v>
      </c>
      <c r="L1832" s="95" t="s">
        <v>8423</v>
      </c>
      <c r="M1832" s="95" t="s">
        <v>8423</v>
      </c>
      <c r="N1832" s="95" t="s">
        <v>8808</v>
      </c>
      <c r="O1832" s="95" t="s">
        <v>9972</v>
      </c>
      <c r="P1832" s="95"/>
      <c r="Q1832" s="95"/>
      <c r="R1832" s="95" t="str">
        <f>IF(L1832="R",VLOOKUP(G1832,BARRAS!$C$5:$E$233,3,0),IF(L1832="L",VLOOKUP(G1832,BARRAS!$C$5:$E$233,3,0),""))</f>
        <v/>
      </c>
      <c r="S1832" s="95">
        <f t="shared" si="197"/>
        <v>0</v>
      </c>
      <c r="T1832" s="95"/>
      <c r="U1832" s="95" t="str">
        <f t="shared" si="198"/>
        <v/>
      </c>
      <c r="V1832" s="95" t="s">
        <v>1869</v>
      </c>
      <c r="W1832" s="95"/>
      <c r="X1832" s="95"/>
      <c r="Y1832" s="95" t="str">
        <f>+IF(P1832="","No","Sí")</f>
        <v>No</v>
      </c>
      <c r="Z1832" s="95">
        <v>0</v>
      </c>
      <c r="AA1832" s="95" t="str">
        <f t="shared" si="195"/>
        <v>CGE</v>
      </c>
    </row>
    <row r="1833" spans="1:27" x14ac:dyDescent="0.2">
      <c r="A1833" s="19">
        <f t="shared" si="194"/>
        <v>1</v>
      </c>
      <c r="B1833" s="95">
        <f t="shared" si="196"/>
        <v>1829</v>
      </c>
      <c r="C1833" s="95" t="s">
        <v>10624</v>
      </c>
      <c r="D1833" s="28" t="s">
        <v>9079</v>
      </c>
      <c r="E1833" s="95" t="s">
        <v>10626</v>
      </c>
      <c r="F1833" s="182">
        <v>1</v>
      </c>
      <c r="G1833" s="95" t="s">
        <v>221</v>
      </c>
      <c r="H1833" s="199">
        <f>VLOOKUP(G1833,BARRAS!$C$5:$E$553,2,0)</f>
        <v>2089994280132</v>
      </c>
      <c r="I1833" s="95">
        <v>0</v>
      </c>
      <c r="J1833" s="204">
        <v>0</v>
      </c>
      <c r="K1833" s="95">
        <v>0</v>
      </c>
      <c r="L1833" s="95" t="s">
        <v>8423</v>
      </c>
      <c r="M1833" s="95" t="s">
        <v>8423</v>
      </c>
      <c r="N1833" s="95" t="s">
        <v>9079</v>
      </c>
      <c r="O1833" s="95" t="s">
        <v>9972</v>
      </c>
      <c r="P1833" s="95"/>
      <c r="Q1833" s="95"/>
      <c r="R1833" s="95" t="str">
        <f>IF(L1833="R",VLOOKUP(G1833,BARRAS!$C$5:$E$233,3,0),IF(L1833="L",VLOOKUP(G1833,BARRAS!$C$5:$E$233,3,0),""))</f>
        <v/>
      </c>
      <c r="S1833" s="95">
        <f t="shared" si="197"/>
        <v>0</v>
      </c>
      <c r="T1833" s="95"/>
      <c r="U1833" s="95" t="str">
        <f t="shared" si="198"/>
        <v/>
      </c>
      <c r="V1833" s="95"/>
      <c r="W1833" s="95"/>
      <c r="X1833" s="95"/>
      <c r="Y1833" s="95"/>
      <c r="Z1833" s="95"/>
      <c r="AA1833" s="95" t="str">
        <f t="shared" si="195"/>
        <v>CGE</v>
      </c>
    </row>
    <row r="1834" spans="1:27" x14ac:dyDescent="0.2">
      <c r="A1834" s="19">
        <f t="shared" si="194"/>
        <v>1</v>
      </c>
      <c r="B1834" s="95">
        <f t="shared" si="196"/>
        <v>1830</v>
      </c>
      <c r="C1834" s="95" t="s">
        <v>8581</v>
      </c>
      <c r="D1834" s="28" t="s">
        <v>8365</v>
      </c>
      <c r="E1834" s="95" t="s">
        <v>10314</v>
      </c>
      <c r="F1834" s="182">
        <v>1</v>
      </c>
      <c r="G1834" s="95" t="s">
        <v>221</v>
      </c>
      <c r="H1834" s="199">
        <f>VLOOKUP(G1834,BARRAS!$C$5:$E$553,2,0)</f>
        <v>2089994280132</v>
      </c>
      <c r="I1834" s="95">
        <v>0</v>
      </c>
      <c r="J1834" s="204">
        <v>0</v>
      </c>
      <c r="K1834" s="95">
        <v>0</v>
      </c>
      <c r="L1834" s="95" t="s">
        <v>8423</v>
      </c>
      <c r="M1834" s="95" t="s">
        <v>8423</v>
      </c>
      <c r="N1834" s="95" t="s">
        <v>8365</v>
      </c>
      <c r="O1834" s="95" t="s">
        <v>9972</v>
      </c>
      <c r="P1834" s="95"/>
      <c r="Q1834" s="95" t="str">
        <f>IF(L1834="R","R",IF(L1834="L","L",""))</f>
        <v/>
      </c>
      <c r="R1834" s="95" t="str">
        <f>IF(L1834="R",VLOOKUP(G1834,BARRAS!$C$5:$E$233,3,0),IF(L1834="L",VLOOKUP(G1834,BARRAS!$C$5:$E$233,3,0),""))</f>
        <v/>
      </c>
      <c r="S1834" s="95">
        <f t="shared" si="197"/>
        <v>0</v>
      </c>
      <c r="T1834" s="95"/>
      <c r="U1834" s="95" t="str">
        <f t="shared" si="198"/>
        <v/>
      </c>
      <c r="V1834" s="95" t="s">
        <v>1869</v>
      </c>
      <c r="W1834" s="95"/>
      <c r="X1834" s="95" t="s">
        <v>8696</v>
      </c>
      <c r="Y1834" s="95" t="str">
        <f t="shared" ref="Y1834:Y1840" si="201">+IF(P1834="","No","Sí")</f>
        <v>No</v>
      </c>
      <c r="Z1834" s="95">
        <v>0</v>
      </c>
      <c r="AA1834" s="95" t="str">
        <f t="shared" si="195"/>
        <v>CGE</v>
      </c>
    </row>
    <row r="1835" spans="1:27" x14ac:dyDescent="0.2">
      <c r="A1835" s="19">
        <f t="shared" si="194"/>
        <v>1</v>
      </c>
      <c r="B1835" s="95">
        <f t="shared" si="196"/>
        <v>1831</v>
      </c>
      <c r="C1835" s="95" t="s">
        <v>8582</v>
      </c>
      <c r="D1835" s="28" t="s">
        <v>8365</v>
      </c>
      <c r="E1835" s="95" t="s">
        <v>10314</v>
      </c>
      <c r="F1835" s="182">
        <v>1</v>
      </c>
      <c r="G1835" s="95" t="s">
        <v>221</v>
      </c>
      <c r="H1835" s="199">
        <f>VLOOKUP(G1835,BARRAS!$C$5:$E$553,2,0)</f>
        <v>2089994280132</v>
      </c>
      <c r="I1835" s="95">
        <v>0</v>
      </c>
      <c r="J1835" s="204">
        <v>0</v>
      </c>
      <c r="K1835" s="95">
        <v>0</v>
      </c>
      <c r="L1835" s="95" t="s">
        <v>8423</v>
      </c>
      <c r="M1835" s="95" t="s">
        <v>8423</v>
      </c>
      <c r="N1835" s="95" t="s">
        <v>8365</v>
      </c>
      <c r="O1835" s="95" t="s">
        <v>9972</v>
      </c>
      <c r="P1835" s="95"/>
      <c r="Q1835" s="95" t="str">
        <f>IF(L1835="R","R",IF(L1835="L","L",""))</f>
        <v/>
      </c>
      <c r="R1835" s="95" t="str">
        <f>IF(L1835="R",VLOOKUP(G1835,BARRAS!$C$5:$E$233,3,0),IF(L1835="L",VLOOKUP(G1835,BARRAS!$C$5:$E$233,3,0),""))</f>
        <v/>
      </c>
      <c r="S1835" s="95">
        <f t="shared" si="197"/>
        <v>0</v>
      </c>
      <c r="T1835" s="95"/>
      <c r="U1835" s="95" t="str">
        <f t="shared" si="198"/>
        <v/>
      </c>
      <c r="V1835" s="95" t="s">
        <v>1869</v>
      </c>
      <c r="W1835" s="95"/>
      <c r="X1835" s="95" t="s">
        <v>8696</v>
      </c>
      <c r="Y1835" s="95" t="str">
        <f t="shared" si="201"/>
        <v>No</v>
      </c>
      <c r="Z1835" s="95">
        <v>0</v>
      </c>
      <c r="AA1835" s="95" t="str">
        <f t="shared" si="195"/>
        <v>CGE</v>
      </c>
    </row>
    <row r="1836" spans="1:27" x14ac:dyDescent="0.2">
      <c r="A1836" s="19">
        <f t="shared" si="194"/>
        <v>1</v>
      </c>
      <c r="B1836" s="95">
        <f t="shared" si="196"/>
        <v>1832</v>
      </c>
      <c r="C1836" s="95" t="s">
        <v>9203</v>
      </c>
      <c r="D1836" s="28" t="s">
        <v>9079</v>
      </c>
      <c r="E1836" s="95" t="s">
        <v>12397</v>
      </c>
      <c r="F1836" s="182">
        <v>1</v>
      </c>
      <c r="G1836" s="95" t="s">
        <v>221</v>
      </c>
      <c r="H1836" s="199">
        <f>VLOOKUP(G1836,BARRAS!$C$5:$E$553,2,0)</f>
        <v>2089994280132</v>
      </c>
      <c r="I1836" s="95">
        <v>0</v>
      </c>
      <c r="J1836" s="204">
        <v>0</v>
      </c>
      <c r="K1836" s="95">
        <v>0</v>
      </c>
      <c r="L1836" s="95" t="s">
        <v>8423</v>
      </c>
      <c r="M1836" s="95" t="s">
        <v>8423</v>
      </c>
      <c r="N1836" s="95" t="s">
        <v>9079</v>
      </c>
      <c r="O1836" s="95" t="s">
        <v>7939</v>
      </c>
      <c r="P1836" s="95"/>
      <c r="Q1836" s="95"/>
      <c r="R1836" s="95" t="str">
        <f>IF(L1836="R",VLOOKUP(G1836,BARRAS!$C$5:$E$233,3,0),IF(L1836="L",VLOOKUP(G1836,BARRAS!$C$5:$E$233,3,0),""))</f>
        <v/>
      </c>
      <c r="S1836" s="95">
        <f t="shared" si="197"/>
        <v>0</v>
      </c>
      <c r="T1836" s="95"/>
      <c r="U1836" s="95" t="str">
        <f t="shared" si="198"/>
        <v/>
      </c>
      <c r="V1836" s="95"/>
      <c r="W1836" s="95"/>
      <c r="X1836" s="95"/>
      <c r="Y1836" s="95" t="str">
        <f t="shared" si="201"/>
        <v>No</v>
      </c>
      <c r="Z1836" s="95">
        <v>0</v>
      </c>
      <c r="AA1836" s="95" t="str">
        <f t="shared" si="195"/>
        <v>CRELL</v>
      </c>
    </row>
    <row r="1837" spans="1:27" x14ac:dyDescent="0.2">
      <c r="A1837" s="19">
        <f t="shared" si="194"/>
        <v>1</v>
      </c>
      <c r="B1837" s="95">
        <f t="shared" si="196"/>
        <v>1833</v>
      </c>
      <c r="C1837" s="95" t="s">
        <v>12750</v>
      </c>
      <c r="D1837" s="28" t="s">
        <v>8365</v>
      </c>
      <c r="E1837" s="95" t="s">
        <v>9248</v>
      </c>
      <c r="F1837" s="182">
        <v>1</v>
      </c>
      <c r="G1837" s="95" t="s">
        <v>221</v>
      </c>
      <c r="H1837" s="199">
        <f>VLOOKUP(G1837,BARRAS!$C$5:$E$553,2,0)</f>
        <v>2089994280132</v>
      </c>
      <c r="I1837" s="95">
        <v>0</v>
      </c>
      <c r="J1837" s="204">
        <v>0</v>
      </c>
      <c r="K1837" s="95">
        <v>0</v>
      </c>
      <c r="L1837" s="95" t="s">
        <v>8423</v>
      </c>
      <c r="M1837" s="95" t="s">
        <v>8423</v>
      </c>
      <c r="N1837" s="28" t="s">
        <v>8365</v>
      </c>
      <c r="O1837" s="28" t="s">
        <v>9972</v>
      </c>
      <c r="P1837" s="95"/>
      <c r="Q1837" s="95"/>
      <c r="R1837" s="95" t="str">
        <f>IF(L1837="R",VLOOKUP(G1837,BARRAS!$C$5:$E$233,3,0),IF(L1837="L",VLOOKUP(G1837,BARRAS!$C$5:$E$233,3,0),""))</f>
        <v/>
      </c>
      <c r="S1837" s="95">
        <f t="shared" si="197"/>
        <v>0</v>
      </c>
      <c r="T1837" s="95"/>
      <c r="U1837" s="95" t="str">
        <f t="shared" si="198"/>
        <v/>
      </c>
      <c r="V1837" s="95"/>
      <c r="W1837" s="95"/>
      <c r="X1837" s="95"/>
      <c r="Y1837" s="95" t="str">
        <f t="shared" si="201"/>
        <v>No</v>
      </c>
      <c r="Z1837" s="95">
        <v>0</v>
      </c>
      <c r="AA1837" s="95" t="str">
        <f t="shared" si="195"/>
        <v>CGE</v>
      </c>
    </row>
    <row r="1838" spans="1:27" x14ac:dyDescent="0.2">
      <c r="A1838" s="19">
        <f t="shared" si="194"/>
        <v>1</v>
      </c>
      <c r="B1838" s="95">
        <f t="shared" si="196"/>
        <v>1834</v>
      </c>
      <c r="C1838" s="95" t="s">
        <v>12749</v>
      </c>
      <c r="D1838" s="28" t="s">
        <v>8365</v>
      </c>
      <c r="E1838" s="95" t="s">
        <v>9248</v>
      </c>
      <c r="F1838" s="182">
        <v>1</v>
      </c>
      <c r="G1838" s="95" t="s">
        <v>221</v>
      </c>
      <c r="H1838" s="199">
        <f>VLOOKUP(G1838,BARRAS!$C$5:$E$553,2,0)</f>
        <v>2089994280132</v>
      </c>
      <c r="I1838" s="95">
        <v>0</v>
      </c>
      <c r="J1838" s="204">
        <v>0</v>
      </c>
      <c r="K1838" s="95">
        <v>0</v>
      </c>
      <c r="L1838" s="95" t="s">
        <v>8423</v>
      </c>
      <c r="M1838" s="95" t="s">
        <v>8423</v>
      </c>
      <c r="N1838" s="28" t="s">
        <v>8365</v>
      </c>
      <c r="O1838" s="28" t="s">
        <v>9972</v>
      </c>
      <c r="P1838" s="95"/>
      <c r="Q1838" s="95"/>
      <c r="R1838" s="95" t="str">
        <f>IF(L1838="R",VLOOKUP(G1838,BARRAS!$C$5:$E$233,3,0),IF(L1838="L",VLOOKUP(G1838,BARRAS!$C$5:$E$233,3,0),""))</f>
        <v/>
      </c>
      <c r="S1838" s="95">
        <f t="shared" si="197"/>
        <v>0</v>
      </c>
      <c r="T1838" s="95"/>
      <c r="U1838" s="95" t="str">
        <f t="shared" si="198"/>
        <v/>
      </c>
      <c r="V1838" s="95"/>
      <c r="W1838" s="95"/>
      <c r="X1838" s="95"/>
      <c r="Y1838" s="95" t="str">
        <f t="shared" si="201"/>
        <v>No</v>
      </c>
      <c r="Z1838" s="95">
        <v>0</v>
      </c>
      <c r="AA1838" s="95" t="str">
        <f t="shared" si="195"/>
        <v>CGE</v>
      </c>
    </row>
    <row r="1839" spans="1:27" x14ac:dyDescent="0.2">
      <c r="A1839" s="19">
        <f t="shared" si="194"/>
        <v>1</v>
      </c>
      <c r="B1839" s="95">
        <f t="shared" si="196"/>
        <v>1835</v>
      </c>
      <c r="C1839" s="95" t="s">
        <v>12751</v>
      </c>
      <c r="D1839" s="28" t="s">
        <v>8365</v>
      </c>
      <c r="E1839" s="95" t="s">
        <v>9248</v>
      </c>
      <c r="F1839" s="182">
        <v>1</v>
      </c>
      <c r="G1839" s="95" t="s">
        <v>221</v>
      </c>
      <c r="H1839" s="199">
        <f>VLOOKUP(G1839,BARRAS!$C$5:$E$553,2,0)</f>
        <v>2089994280132</v>
      </c>
      <c r="I1839" s="95">
        <v>0</v>
      </c>
      <c r="J1839" s="204">
        <v>0</v>
      </c>
      <c r="K1839" s="95">
        <v>0</v>
      </c>
      <c r="L1839" s="95" t="s">
        <v>8423</v>
      </c>
      <c r="M1839" s="95" t="s">
        <v>8423</v>
      </c>
      <c r="N1839" s="28" t="s">
        <v>8365</v>
      </c>
      <c r="O1839" s="28" t="s">
        <v>9972</v>
      </c>
      <c r="P1839" s="95"/>
      <c r="Q1839" s="95"/>
      <c r="R1839" s="95" t="str">
        <f>IF(L1839="R",VLOOKUP(G1839,BARRAS!$C$5:$E$233,3,0),IF(L1839="L",VLOOKUP(G1839,BARRAS!$C$5:$E$233,3,0),""))</f>
        <v/>
      </c>
      <c r="S1839" s="95">
        <f t="shared" si="197"/>
        <v>0</v>
      </c>
      <c r="T1839" s="95"/>
      <c r="U1839" s="95" t="str">
        <f t="shared" si="198"/>
        <v/>
      </c>
      <c r="V1839" s="95"/>
      <c r="W1839" s="95"/>
      <c r="X1839" s="95"/>
      <c r="Y1839" s="95" t="str">
        <f t="shared" si="201"/>
        <v>No</v>
      </c>
      <c r="Z1839" s="95">
        <v>0</v>
      </c>
      <c r="AA1839" s="95" t="str">
        <f t="shared" si="195"/>
        <v>CGE</v>
      </c>
    </row>
    <row r="1840" spans="1:27" x14ac:dyDescent="0.2">
      <c r="A1840" s="19">
        <f t="shared" si="194"/>
        <v>1</v>
      </c>
      <c r="B1840" s="95">
        <f t="shared" si="196"/>
        <v>1836</v>
      </c>
      <c r="C1840" s="95" t="s">
        <v>8436</v>
      </c>
      <c r="D1840" s="28" t="s">
        <v>8365</v>
      </c>
      <c r="E1840" s="95" t="s">
        <v>8444</v>
      </c>
      <c r="F1840" s="182">
        <v>1</v>
      </c>
      <c r="G1840" s="95" t="s">
        <v>221</v>
      </c>
      <c r="H1840" s="199">
        <f>VLOOKUP(G1840,BARRAS!$C$5:$E$553,2,0)</f>
        <v>2089994280132</v>
      </c>
      <c r="I1840" s="95">
        <v>0</v>
      </c>
      <c r="J1840" s="204">
        <v>0</v>
      </c>
      <c r="K1840" s="95">
        <v>0</v>
      </c>
      <c r="L1840" s="95" t="s">
        <v>8423</v>
      </c>
      <c r="M1840" s="95" t="s">
        <v>8423</v>
      </c>
      <c r="N1840" s="28" t="s">
        <v>8365</v>
      </c>
      <c r="O1840" s="95" t="s">
        <v>9972</v>
      </c>
      <c r="P1840" s="95"/>
      <c r="Q1840" s="95"/>
      <c r="R1840" s="95" t="str">
        <f>IF(L1840="R",VLOOKUP(G1840,BARRAS!$C$5:$E$233,3,0),IF(L1840="L",VLOOKUP(G1840,BARRAS!$C$5:$E$233,3,0),""))</f>
        <v/>
      </c>
      <c r="S1840" s="95">
        <f t="shared" si="197"/>
        <v>0</v>
      </c>
      <c r="T1840" s="95"/>
      <c r="U1840" s="95" t="str">
        <f t="shared" si="198"/>
        <v/>
      </c>
      <c r="V1840" s="95" t="s">
        <v>1869</v>
      </c>
      <c r="W1840" s="95"/>
      <c r="X1840" s="95" t="s">
        <v>8444</v>
      </c>
      <c r="Y1840" s="95" t="str">
        <f t="shared" si="201"/>
        <v>No</v>
      </c>
      <c r="Z1840" s="95">
        <v>0</v>
      </c>
      <c r="AA1840" s="95" t="str">
        <f t="shared" si="195"/>
        <v>CGE</v>
      </c>
    </row>
    <row r="1841" spans="1:27" x14ac:dyDescent="0.2">
      <c r="A1841" s="19">
        <f t="shared" si="194"/>
        <v>1</v>
      </c>
      <c r="B1841" s="95">
        <f t="shared" si="196"/>
        <v>1837</v>
      </c>
      <c r="C1841" s="95" t="s">
        <v>9915</v>
      </c>
      <c r="D1841" s="28" t="s">
        <v>543</v>
      </c>
      <c r="E1841" s="95" t="s">
        <v>9781</v>
      </c>
      <c r="F1841" s="182">
        <v>1</v>
      </c>
      <c r="G1841" s="95" t="s">
        <v>221</v>
      </c>
      <c r="H1841" s="199">
        <f>VLOOKUP(G1841,BARRAS!$C$5:$E$553,2,0)</f>
        <v>2089994280132</v>
      </c>
      <c r="I1841" s="95">
        <v>0</v>
      </c>
      <c r="J1841" s="204">
        <v>0</v>
      </c>
      <c r="K1841" s="95">
        <v>0</v>
      </c>
      <c r="L1841" s="95" t="s">
        <v>8423</v>
      </c>
      <c r="M1841" s="95" t="s">
        <v>8423</v>
      </c>
      <c r="N1841" s="95" t="s">
        <v>543</v>
      </c>
      <c r="O1841" s="95" t="s">
        <v>9972</v>
      </c>
      <c r="P1841" s="95"/>
      <c r="Q1841" s="95"/>
      <c r="R1841" s="95" t="str">
        <f>IF(L1841="R",VLOOKUP(G1841,BARRAS!$C$5:$E$233,3,0),IF(L1841="L",VLOOKUP(G1841,BARRAS!$C$5:$E$233,3,0),""))</f>
        <v/>
      </c>
      <c r="S1841" s="95">
        <f t="shared" si="197"/>
        <v>0</v>
      </c>
      <c r="T1841" s="95"/>
      <c r="U1841" s="95" t="str">
        <f t="shared" si="198"/>
        <v/>
      </c>
      <c r="V1841" s="95"/>
      <c r="W1841" s="95"/>
      <c r="X1841" s="95"/>
      <c r="Y1841" s="95"/>
      <c r="Z1841" s="95">
        <v>0</v>
      </c>
      <c r="AA1841" s="95" t="str">
        <f t="shared" si="195"/>
        <v>CGE</v>
      </c>
    </row>
    <row r="1842" spans="1:27" x14ac:dyDescent="0.2">
      <c r="A1842" s="19">
        <f t="shared" si="194"/>
        <v>1</v>
      </c>
      <c r="B1842" s="95">
        <f t="shared" si="196"/>
        <v>1838</v>
      </c>
      <c r="C1842" s="95" t="s">
        <v>8835</v>
      </c>
      <c r="D1842" s="28" t="s">
        <v>543</v>
      </c>
      <c r="E1842" s="95" t="s">
        <v>8831</v>
      </c>
      <c r="F1842" s="182">
        <v>1</v>
      </c>
      <c r="G1842" s="95" t="s">
        <v>221</v>
      </c>
      <c r="H1842" s="199">
        <f>VLOOKUP(G1842,BARRAS!$C$5:$E$553,2,0)</f>
        <v>2089994280132</v>
      </c>
      <c r="I1842" s="95">
        <v>0</v>
      </c>
      <c r="J1842" s="204">
        <v>0</v>
      </c>
      <c r="K1842" s="95">
        <v>0</v>
      </c>
      <c r="L1842" s="95" t="s">
        <v>8423</v>
      </c>
      <c r="M1842" s="95" t="s">
        <v>8423</v>
      </c>
      <c r="N1842" s="95" t="s">
        <v>543</v>
      </c>
      <c r="O1842" s="95" t="s">
        <v>9972</v>
      </c>
      <c r="P1842" s="95"/>
      <c r="Q1842" s="95" t="str">
        <f>IF(L1842="R","R",IF(L1842="L","L",""))</f>
        <v/>
      </c>
      <c r="R1842" s="95" t="str">
        <f>IF(L1842="R",VLOOKUP(G1842,BARRAS!$C$5:$E$233,3,0),IF(L1842="L",VLOOKUP(G1842,BARRAS!$C$5:$E$233,3,0),""))</f>
        <v/>
      </c>
      <c r="S1842" s="95">
        <f t="shared" si="197"/>
        <v>0</v>
      </c>
      <c r="T1842" s="95"/>
      <c r="U1842" s="95" t="str">
        <f t="shared" si="198"/>
        <v/>
      </c>
      <c r="V1842" s="95" t="s">
        <v>1869</v>
      </c>
      <c r="W1842" s="95"/>
      <c r="X1842" s="95" t="s">
        <v>8831</v>
      </c>
      <c r="Y1842" s="95" t="str">
        <f>+IF(P1842="","No","Sí")</f>
        <v>No</v>
      </c>
      <c r="Z1842" s="95">
        <v>0</v>
      </c>
      <c r="AA1842" s="95" t="str">
        <f t="shared" si="195"/>
        <v>CGE</v>
      </c>
    </row>
    <row r="1843" spans="1:27" x14ac:dyDescent="0.2">
      <c r="A1843" s="19">
        <f t="shared" si="194"/>
        <v>1</v>
      </c>
      <c r="B1843" s="95">
        <f t="shared" si="196"/>
        <v>1839</v>
      </c>
      <c r="C1843" s="95" t="s">
        <v>13736</v>
      </c>
      <c r="D1843" s="28" t="s">
        <v>9294</v>
      </c>
      <c r="E1843" s="95" t="s">
        <v>13737</v>
      </c>
      <c r="F1843" s="182">
        <v>1</v>
      </c>
      <c r="G1843" s="95" t="s">
        <v>221</v>
      </c>
      <c r="H1843" s="199">
        <f>VLOOKUP(G1843,BARRAS!$C$5:$E$553,2,0)</f>
        <v>2089994280132</v>
      </c>
      <c r="I1843" s="95">
        <v>0</v>
      </c>
      <c r="J1843" s="204">
        <v>0</v>
      </c>
      <c r="K1843" s="95">
        <v>0</v>
      </c>
      <c r="L1843" s="95" t="s">
        <v>8423</v>
      </c>
      <c r="M1843" s="95" t="s">
        <v>8423</v>
      </c>
      <c r="N1843" s="95" t="s">
        <v>9294</v>
      </c>
      <c r="O1843" s="95" t="s">
        <v>9972</v>
      </c>
      <c r="P1843" s="95"/>
      <c r="Q1843" s="95"/>
      <c r="R1843" s="95"/>
      <c r="S1843" s="95">
        <f t="shared" si="197"/>
        <v>0</v>
      </c>
      <c r="T1843" s="95"/>
      <c r="U1843" s="95" t="str">
        <f t="shared" si="198"/>
        <v/>
      </c>
      <c r="V1843" s="95"/>
      <c r="W1843" s="95"/>
      <c r="X1843" s="95"/>
      <c r="Y1843" s="95"/>
      <c r="Z1843" s="95"/>
      <c r="AA1843" s="95" t="str">
        <f t="shared" si="195"/>
        <v>CGE</v>
      </c>
    </row>
    <row r="1844" spans="1:27" x14ac:dyDescent="0.2">
      <c r="A1844" s="19">
        <f t="shared" si="194"/>
        <v>1</v>
      </c>
      <c r="B1844" s="95">
        <f t="shared" si="196"/>
        <v>1840</v>
      </c>
      <c r="C1844" s="95" t="s">
        <v>14203</v>
      </c>
      <c r="D1844" s="28" t="s">
        <v>8365</v>
      </c>
      <c r="E1844" s="28" t="s">
        <v>14204</v>
      </c>
      <c r="F1844" s="182">
        <v>1</v>
      </c>
      <c r="G1844" s="95" t="s">
        <v>221</v>
      </c>
      <c r="H1844" s="199">
        <f>VLOOKUP(G1844,BARRAS!$C$5:$E$553,2,0)</f>
        <v>2089994280132</v>
      </c>
      <c r="I1844" s="95">
        <v>0</v>
      </c>
      <c r="J1844" s="204">
        <v>0</v>
      </c>
      <c r="K1844" s="95">
        <v>0</v>
      </c>
      <c r="L1844" s="95" t="s">
        <v>8423</v>
      </c>
      <c r="M1844" s="95" t="s">
        <v>8423</v>
      </c>
      <c r="N1844" s="28" t="s">
        <v>8365</v>
      </c>
      <c r="O1844" s="28" t="s">
        <v>9972</v>
      </c>
      <c r="P1844" s="95"/>
      <c r="Q1844" s="95"/>
      <c r="R1844" s="95"/>
      <c r="S1844" s="95">
        <f t="shared" si="197"/>
        <v>0</v>
      </c>
      <c r="T1844" s="95"/>
      <c r="U1844" s="95" t="str">
        <f t="shared" si="198"/>
        <v/>
      </c>
      <c r="V1844" s="95"/>
      <c r="W1844" s="95"/>
      <c r="X1844" s="95"/>
      <c r="Y1844" s="95"/>
      <c r="Z1844" s="95"/>
      <c r="AA1844" s="95" t="str">
        <f t="shared" si="195"/>
        <v>CGE</v>
      </c>
    </row>
    <row r="1845" spans="1:27" x14ac:dyDescent="0.2">
      <c r="A1845" s="231">
        <f t="shared" si="194"/>
        <v>1</v>
      </c>
      <c r="B1845" s="95">
        <f t="shared" si="196"/>
        <v>1841</v>
      </c>
      <c r="C1845" s="95" t="s">
        <v>14577</v>
      </c>
      <c r="D1845" s="28" t="s">
        <v>8241</v>
      </c>
      <c r="E1845" s="28" t="s">
        <v>10075</v>
      </c>
      <c r="F1845" s="182">
        <v>1</v>
      </c>
      <c r="G1845" s="95" t="s">
        <v>221</v>
      </c>
      <c r="H1845" s="199">
        <f>VLOOKUP(G1845,BARRAS!$C$5:$E$553,2,0)</f>
        <v>2089994280132</v>
      </c>
      <c r="I1845" s="95">
        <v>0</v>
      </c>
      <c r="J1845" s="204">
        <v>0</v>
      </c>
      <c r="K1845" s="95">
        <v>0</v>
      </c>
      <c r="L1845" s="95" t="s">
        <v>8423</v>
      </c>
      <c r="M1845" s="95" t="s">
        <v>8423</v>
      </c>
      <c r="N1845" s="28" t="s">
        <v>8241</v>
      </c>
      <c r="O1845" s="28" t="s">
        <v>9972</v>
      </c>
      <c r="P1845" s="95"/>
      <c r="Q1845" s="95"/>
      <c r="R1845" s="95"/>
      <c r="S1845" s="95">
        <f t="shared" si="197"/>
        <v>0</v>
      </c>
      <c r="T1845" s="95"/>
      <c r="U1845" s="95" t="str">
        <f t="shared" si="198"/>
        <v/>
      </c>
      <c r="V1845" s="95"/>
      <c r="W1845" s="95"/>
      <c r="X1845" s="95"/>
      <c r="Y1845" s="95"/>
      <c r="Z1845" s="95"/>
      <c r="AA1845" s="95" t="str">
        <f t="shared" si="195"/>
        <v>CGE</v>
      </c>
    </row>
    <row r="1846" spans="1:27" x14ac:dyDescent="0.2">
      <c r="A1846" s="19">
        <f t="shared" si="194"/>
        <v>1</v>
      </c>
      <c r="B1846" s="95">
        <f t="shared" si="196"/>
        <v>1842</v>
      </c>
      <c r="C1846" s="95" t="s">
        <v>848</v>
      </c>
      <c r="D1846" s="28" t="s">
        <v>543</v>
      </c>
      <c r="E1846" s="95" t="s">
        <v>13362</v>
      </c>
      <c r="F1846" s="182">
        <v>1</v>
      </c>
      <c r="G1846" s="95" t="s">
        <v>221</v>
      </c>
      <c r="H1846" s="199">
        <f>VLOOKUP(G1846,BARRAS!$C$5:$E$553,2,0)</f>
        <v>2089994280132</v>
      </c>
      <c r="I1846" s="95">
        <v>0</v>
      </c>
      <c r="J1846" s="204">
        <v>0</v>
      </c>
      <c r="K1846" s="95">
        <v>0</v>
      </c>
      <c r="L1846" s="95" t="s">
        <v>489</v>
      </c>
      <c r="M1846" s="95" t="s">
        <v>489</v>
      </c>
      <c r="N1846" s="95" t="s">
        <v>543</v>
      </c>
      <c r="O1846" s="95" t="s">
        <v>9972</v>
      </c>
      <c r="P1846" s="95"/>
      <c r="Q1846" s="95"/>
      <c r="R1846" s="95"/>
      <c r="S1846" s="95">
        <f t="shared" si="197"/>
        <v>0</v>
      </c>
      <c r="T1846" s="95"/>
      <c r="U1846" s="95" t="str">
        <f t="shared" si="198"/>
        <v/>
      </c>
      <c r="V1846" s="95"/>
      <c r="W1846" s="95"/>
      <c r="X1846" s="95"/>
      <c r="Y1846" s="95"/>
      <c r="Z1846" s="95"/>
      <c r="AA1846" s="95" t="str">
        <f t="shared" si="195"/>
        <v>CGE</v>
      </c>
    </row>
    <row r="1847" spans="1:27" x14ac:dyDescent="0.2">
      <c r="A1847" s="19">
        <f t="shared" si="194"/>
        <v>1</v>
      </c>
      <c r="B1847" s="95">
        <f t="shared" si="196"/>
        <v>1843</v>
      </c>
      <c r="C1847" s="95" t="s">
        <v>7879</v>
      </c>
      <c r="D1847" s="28" t="s">
        <v>8970</v>
      </c>
      <c r="E1847" s="95" t="s">
        <v>1870</v>
      </c>
      <c r="F1847" s="182">
        <v>1</v>
      </c>
      <c r="G1847" s="95" t="s">
        <v>221</v>
      </c>
      <c r="H1847" s="199">
        <f>VLOOKUP(G1847,BARRAS!$C$5:$E$553,2,0)</f>
        <v>2089994280132</v>
      </c>
      <c r="I1847" s="95">
        <v>0</v>
      </c>
      <c r="J1847" s="204">
        <v>1</v>
      </c>
      <c r="K1847" s="95">
        <v>0</v>
      </c>
      <c r="L1847" s="95" t="s">
        <v>489</v>
      </c>
      <c r="M1847" s="95" t="s">
        <v>489</v>
      </c>
      <c r="N1847" s="95" t="s">
        <v>9178</v>
      </c>
      <c r="O1847" s="95"/>
      <c r="P1847" s="95" t="s">
        <v>9972</v>
      </c>
      <c r="Q1847" s="95" t="str">
        <f>IF(L1847="R","R",IF(L1847="L","L",""))</f>
        <v>R</v>
      </c>
      <c r="R1847" s="95" t="str">
        <f>IF(L1847="R",VLOOKUP(G1847,BARRAS!$C$5:$E$233,3,0),IF(L1847="L",VLOOKUP(G1847,BARRAS!$C$5:$E$233,3,0),""))</f>
        <v>S4</v>
      </c>
      <c r="S1847" s="95">
        <f t="shared" si="197"/>
        <v>0</v>
      </c>
      <c r="T1847" s="95"/>
      <c r="U1847" s="95" t="str">
        <f t="shared" si="198"/>
        <v/>
      </c>
      <c r="V1847" s="95">
        <v>0</v>
      </c>
      <c r="W1847" s="95"/>
      <c r="X1847" s="95"/>
      <c r="Y1847" s="95" t="str">
        <f>+IF(P1847="","No","Sí")</f>
        <v>Sí</v>
      </c>
      <c r="Z1847" s="95">
        <v>0</v>
      </c>
      <c r="AA1847" s="95" t="str">
        <f t="shared" si="195"/>
        <v>CGE</v>
      </c>
    </row>
    <row r="1848" spans="1:27" x14ac:dyDescent="0.2">
      <c r="A1848" s="19">
        <f t="shared" si="194"/>
        <v>1</v>
      </c>
      <c r="B1848" s="95">
        <f t="shared" si="196"/>
        <v>1844</v>
      </c>
      <c r="C1848" s="95" t="s">
        <v>7880</v>
      </c>
      <c r="D1848" s="28" t="s">
        <v>8971</v>
      </c>
      <c r="E1848" s="95" t="s">
        <v>1870</v>
      </c>
      <c r="F1848" s="182">
        <v>1</v>
      </c>
      <c r="G1848" s="95" t="s">
        <v>221</v>
      </c>
      <c r="H1848" s="199">
        <f>VLOOKUP(G1848,BARRAS!$C$5:$E$553,2,0)</f>
        <v>2089994280132</v>
      </c>
      <c r="I1848" s="95">
        <v>0</v>
      </c>
      <c r="J1848" s="204">
        <v>1</v>
      </c>
      <c r="K1848" s="95">
        <v>0</v>
      </c>
      <c r="L1848" s="95" t="s">
        <v>489</v>
      </c>
      <c r="M1848" s="95" t="s">
        <v>489</v>
      </c>
      <c r="N1848" s="95" t="s">
        <v>9178</v>
      </c>
      <c r="O1848" s="95"/>
      <c r="P1848" s="95" t="s">
        <v>9972</v>
      </c>
      <c r="Q1848" s="95" t="str">
        <f>IF(L1848="R","R",IF(L1848="L","L",""))</f>
        <v>R</v>
      </c>
      <c r="R1848" s="95" t="str">
        <f>IF(L1848="R",VLOOKUP(G1848,BARRAS!$C$5:$E$233,3,0),IF(L1848="L",VLOOKUP(G1848,BARRAS!$C$5:$E$233,3,0),""))</f>
        <v>S4</v>
      </c>
      <c r="S1848" s="95">
        <f t="shared" si="197"/>
        <v>0</v>
      </c>
      <c r="T1848" s="95"/>
      <c r="U1848" s="95" t="str">
        <f t="shared" si="198"/>
        <v/>
      </c>
      <c r="V1848" s="95">
        <v>0</v>
      </c>
      <c r="W1848" s="95"/>
      <c r="X1848" s="95"/>
      <c r="Y1848" s="95" t="str">
        <f>+IF(P1848="","No","Sí")</f>
        <v>Sí</v>
      </c>
      <c r="Z1848" s="95">
        <v>0</v>
      </c>
      <c r="AA1848" s="95" t="str">
        <f t="shared" si="195"/>
        <v>CGE</v>
      </c>
    </row>
    <row r="1849" spans="1:27" x14ac:dyDescent="0.2">
      <c r="A1849" s="19">
        <f t="shared" si="194"/>
        <v>1</v>
      </c>
      <c r="B1849" s="95">
        <f t="shared" si="196"/>
        <v>1845</v>
      </c>
      <c r="C1849" s="95" t="s">
        <v>7881</v>
      </c>
      <c r="D1849" s="28" t="s">
        <v>8972</v>
      </c>
      <c r="E1849" s="95" t="s">
        <v>1870</v>
      </c>
      <c r="F1849" s="182">
        <v>1</v>
      </c>
      <c r="G1849" s="95" t="s">
        <v>221</v>
      </c>
      <c r="H1849" s="199">
        <f>VLOOKUP(G1849,BARRAS!$C$5:$E$553,2,0)</f>
        <v>2089994280132</v>
      </c>
      <c r="I1849" s="95">
        <v>0</v>
      </c>
      <c r="J1849" s="204">
        <v>1</v>
      </c>
      <c r="K1849" s="95">
        <v>0</v>
      </c>
      <c r="L1849" s="95" t="s">
        <v>489</v>
      </c>
      <c r="M1849" s="95" t="s">
        <v>489</v>
      </c>
      <c r="N1849" s="95" t="s">
        <v>9178</v>
      </c>
      <c r="O1849" s="95"/>
      <c r="P1849" s="95" t="s">
        <v>9972</v>
      </c>
      <c r="Q1849" s="95" t="str">
        <f>IF(L1849="R","R",IF(L1849="L","L",""))</f>
        <v>R</v>
      </c>
      <c r="R1849" s="95" t="str">
        <f>IF(L1849="R",VLOOKUP(G1849,BARRAS!$C$5:$E$233,3,0),IF(L1849="L",VLOOKUP(G1849,BARRAS!$C$5:$E$233,3,0),""))</f>
        <v>S4</v>
      </c>
      <c r="S1849" s="95">
        <f t="shared" si="197"/>
        <v>0</v>
      </c>
      <c r="T1849" s="95"/>
      <c r="U1849" s="95" t="str">
        <f t="shared" si="198"/>
        <v/>
      </c>
      <c r="V1849" s="95">
        <v>0</v>
      </c>
      <c r="W1849" s="95"/>
      <c r="X1849" s="95"/>
      <c r="Y1849" s="95" t="str">
        <f>+IF(P1849="","No","Sí")</f>
        <v>Sí</v>
      </c>
      <c r="Z1849" s="95">
        <v>0</v>
      </c>
      <c r="AA1849" s="95" t="str">
        <f t="shared" si="195"/>
        <v>CGE</v>
      </c>
    </row>
    <row r="1850" spans="1:27" x14ac:dyDescent="0.2">
      <c r="A1850" s="19">
        <f t="shared" si="194"/>
        <v>1</v>
      </c>
      <c r="B1850" s="95">
        <f t="shared" si="196"/>
        <v>1846</v>
      </c>
      <c r="C1850" s="194" t="s">
        <v>11971</v>
      </c>
      <c r="D1850" s="213" t="s">
        <v>1304</v>
      </c>
      <c r="E1850" s="194" t="s">
        <v>1605</v>
      </c>
      <c r="F1850" s="182">
        <v>1</v>
      </c>
      <c r="G1850" s="95" t="s">
        <v>221</v>
      </c>
      <c r="H1850" s="199">
        <f>VLOOKUP(G1850,BARRAS!$C$5:$E$553,2,0)</f>
        <v>2089994280132</v>
      </c>
      <c r="I1850" s="95">
        <v>0</v>
      </c>
      <c r="J1850" s="204">
        <v>0</v>
      </c>
      <c r="K1850" s="95">
        <v>0</v>
      </c>
      <c r="L1850" s="95" t="s">
        <v>492</v>
      </c>
      <c r="M1850" s="95" t="s">
        <v>492</v>
      </c>
      <c r="N1850" s="95" t="s">
        <v>12352</v>
      </c>
      <c r="O1850" s="95"/>
      <c r="P1850" s="95"/>
      <c r="Q1850" s="95"/>
      <c r="R1850" s="95" t="str">
        <f>IF(L1850="R",VLOOKUP(G1850,BARRAS!$C$5:$E$233,3,0),IF(L1850="L",VLOOKUP(G1850,BARRAS!$C$5:$E$233,3,0),""))</f>
        <v/>
      </c>
      <c r="S1850" s="95">
        <f t="shared" si="197"/>
        <v>0</v>
      </c>
      <c r="T1850" s="95"/>
      <c r="U1850" s="95" t="str">
        <f t="shared" si="198"/>
        <v/>
      </c>
      <c r="V1850" s="95"/>
      <c r="W1850" s="95"/>
      <c r="X1850" s="95"/>
      <c r="Y1850" s="95"/>
      <c r="Z1850" s="95"/>
      <c r="AA1850" s="95">
        <f t="shared" si="195"/>
        <v>0</v>
      </c>
    </row>
    <row r="1851" spans="1:27" x14ac:dyDescent="0.2">
      <c r="A1851" s="19">
        <f t="shared" si="194"/>
        <v>1</v>
      </c>
      <c r="B1851" s="95">
        <f t="shared" si="196"/>
        <v>1847</v>
      </c>
      <c r="C1851" s="95" t="s">
        <v>12754</v>
      </c>
      <c r="D1851" s="28" t="s">
        <v>8365</v>
      </c>
      <c r="E1851" s="95" t="s">
        <v>11517</v>
      </c>
      <c r="F1851" s="182">
        <v>1</v>
      </c>
      <c r="G1851" s="95" t="s">
        <v>1876</v>
      </c>
      <c r="H1851" s="199">
        <f>VLOOKUP(G1851,BARRAS!$C$5:$E$553,2,0)</f>
        <v>2069994080132</v>
      </c>
      <c r="I1851" s="95">
        <v>0</v>
      </c>
      <c r="J1851" s="204">
        <v>0</v>
      </c>
      <c r="K1851" s="95">
        <v>0</v>
      </c>
      <c r="L1851" s="95" t="s">
        <v>8423</v>
      </c>
      <c r="M1851" s="95" t="s">
        <v>8423</v>
      </c>
      <c r="N1851" s="95" t="s">
        <v>8365</v>
      </c>
      <c r="O1851" s="95" t="s">
        <v>9972</v>
      </c>
      <c r="P1851" s="95"/>
      <c r="Q1851" s="95" t="s">
        <v>509</v>
      </c>
      <c r="R1851" s="95" t="str">
        <f>IF(L1851="R",VLOOKUP(G1851,BARRAS!$C$5:$E$233,3,0),IF(L1851="L",VLOOKUP(G1851,BARRAS!$C$5:$E$233,3,0),""))</f>
        <v/>
      </c>
      <c r="S1851" s="95">
        <f t="shared" si="197"/>
        <v>0</v>
      </c>
      <c r="T1851" s="95"/>
      <c r="U1851" s="95" t="str">
        <f t="shared" si="198"/>
        <v/>
      </c>
      <c r="V1851" s="95"/>
      <c r="W1851" s="95"/>
      <c r="X1851" s="95">
        <v>0</v>
      </c>
      <c r="Y1851" s="95">
        <v>0</v>
      </c>
      <c r="Z1851" s="95"/>
      <c r="AA1851" s="95" t="str">
        <f t="shared" si="195"/>
        <v>CGE</v>
      </c>
    </row>
    <row r="1852" spans="1:27" x14ac:dyDescent="0.2">
      <c r="A1852" s="19">
        <f t="shared" si="194"/>
        <v>1</v>
      </c>
      <c r="B1852" s="95">
        <f t="shared" si="196"/>
        <v>1848</v>
      </c>
      <c r="C1852" s="95" t="s">
        <v>11642</v>
      </c>
      <c r="D1852" s="28" t="s">
        <v>8241</v>
      </c>
      <c r="E1852" s="95" t="s">
        <v>11643</v>
      </c>
      <c r="F1852" s="182">
        <v>1</v>
      </c>
      <c r="G1852" s="95" t="s">
        <v>1876</v>
      </c>
      <c r="H1852" s="199">
        <f>VLOOKUP(G1852,BARRAS!$C$5:$E$553,2,0)</f>
        <v>2069994080132</v>
      </c>
      <c r="I1852" s="95">
        <v>0</v>
      </c>
      <c r="J1852" s="204">
        <v>0</v>
      </c>
      <c r="K1852" s="95">
        <v>0</v>
      </c>
      <c r="L1852" s="95" t="s">
        <v>8423</v>
      </c>
      <c r="M1852" s="95" t="s">
        <v>8423</v>
      </c>
      <c r="N1852" s="95" t="s">
        <v>8241</v>
      </c>
      <c r="O1852" s="95" t="s">
        <v>9972</v>
      </c>
      <c r="P1852" s="95"/>
      <c r="Q1852" s="95" t="s">
        <v>509</v>
      </c>
      <c r="R1852" s="95" t="str">
        <f>IF(L1852="R",VLOOKUP(G1852,BARRAS!$C$5:$E$233,3,0),IF(L1852="L",VLOOKUP(G1852,BARRAS!$C$5:$E$233,3,0),""))</f>
        <v/>
      </c>
      <c r="S1852" s="95">
        <f t="shared" si="197"/>
        <v>0</v>
      </c>
      <c r="T1852" s="95"/>
      <c r="U1852" s="95" t="str">
        <f t="shared" si="198"/>
        <v/>
      </c>
      <c r="V1852" s="95"/>
      <c r="W1852" s="95"/>
      <c r="X1852" s="95"/>
      <c r="Y1852" s="95">
        <v>0</v>
      </c>
      <c r="Z1852" s="95"/>
      <c r="AA1852" s="95" t="str">
        <f t="shared" si="195"/>
        <v>CGE</v>
      </c>
    </row>
    <row r="1853" spans="1:27" x14ac:dyDescent="0.2">
      <c r="A1853" s="19">
        <f t="shared" si="194"/>
        <v>1</v>
      </c>
      <c r="B1853" s="95">
        <f t="shared" si="196"/>
        <v>1849</v>
      </c>
      <c r="C1853" s="95" t="s">
        <v>11380</v>
      </c>
      <c r="D1853" s="28" t="s">
        <v>8365</v>
      </c>
      <c r="E1853" s="95" t="s">
        <v>11381</v>
      </c>
      <c r="F1853" s="182">
        <v>1</v>
      </c>
      <c r="G1853" s="95" t="s">
        <v>1876</v>
      </c>
      <c r="H1853" s="199">
        <f>VLOOKUP(G1853,BARRAS!$C$5:$E$553,2,0)</f>
        <v>2069994080132</v>
      </c>
      <c r="I1853" s="95">
        <v>0</v>
      </c>
      <c r="J1853" s="204">
        <v>0</v>
      </c>
      <c r="K1853" s="95">
        <v>0</v>
      </c>
      <c r="L1853" s="95" t="s">
        <v>8423</v>
      </c>
      <c r="M1853" s="95" t="s">
        <v>8423</v>
      </c>
      <c r="N1853" s="95" t="s">
        <v>8365</v>
      </c>
      <c r="O1853" s="95" t="s">
        <v>9972</v>
      </c>
      <c r="P1853" s="95"/>
      <c r="Q1853" s="95" t="s">
        <v>509</v>
      </c>
      <c r="R1853" s="95" t="str">
        <f>IF(L1853="R",VLOOKUP(G1853,BARRAS!$C$5:$E$233,3,0),IF(L1853="L",VLOOKUP(G1853,BARRAS!$C$5:$E$233,3,0),""))</f>
        <v/>
      </c>
      <c r="S1853" s="95">
        <f t="shared" si="197"/>
        <v>0</v>
      </c>
      <c r="T1853" s="95"/>
      <c r="U1853" s="95" t="str">
        <f t="shared" si="198"/>
        <v/>
      </c>
      <c r="V1853" s="95"/>
      <c r="W1853" s="95"/>
      <c r="X1853" s="95">
        <v>0</v>
      </c>
      <c r="Y1853" s="95">
        <v>0</v>
      </c>
      <c r="Z1853" s="95"/>
      <c r="AA1853" s="95" t="str">
        <f t="shared" si="195"/>
        <v>CGE</v>
      </c>
    </row>
    <row r="1854" spans="1:27" x14ac:dyDescent="0.2">
      <c r="A1854" s="19">
        <f t="shared" si="194"/>
        <v>1</v>
      </c>
      <c r="B1854" s="95">
        <f t="shared" si="196"/>
        <v>1850</v>
      </c>
      <c r="C1854" s="95" t="s">
        <v>11082</v>
      </c>
      <c r="D1854" s="28" t="s">
        <v>543</v>
      </c>
      <c r="E1854" s="95" t="s">
        <v>8831</v>
      </c>
      <c r="F1854" s="182">
        <v>1</v>
      </c>
      <c r="G1854" s="95" t="s">
        <v>1876</v>
      </c>
      <c r="H1854" s="199">
        <f>VLOOKUP(G1854,BARRAS!$C$5:$E$553,2,0)</f>
        <v>2069994080132</v>
      </c>
      <c r="I1854" s="95">
        <v>0</v>
      </c>
      <c r="J1854" s="204">
        <v>0</v>
      </c>
      <c r="K1854" s="95">
        <v>0</v>
      </c>
      <c r="L1854" s="95" t="s">
        <v>8423</v>
      </c>
      <c r="M1854" s="95" t="s">
        <v>8423</v>
      </c>
      <c r="N1854" s="95" t="s">
        <v>543</v>
      </c>
      <c r="O1854" s="95" t="s">
        <v>9972</v>
      </c>
      <c r="P1854" s="95"/>
      <c r="Q1854" s="95" t="s">
        <v>509</v>
      </c>
      <c r="R1854" s="95" t="str">
        <f>IF(L1854="R",VLOOKUP(G1854,BARRAS!$C$5:$E$233,3,0),IF(L1854="L",VLOOKUP(G1854,BARRAS!$C$5:$E$233,3,0),""))</f>
        <v/>
      </c>
      <c r="S1854" s="95">
        <f t="shared" si="197"/>
        <v>0</v>
      </c>
      <c r="T1854" s="95"/>
      <c r="U1854" s="95" t="str">
        <f t="shared" si="198"/>
        <v/>
      </c>
      <c r="V1854" s="95" t="s">
        <v>1869</v>
      </c>
      <c r="W1854" s="95"/>
      <c r="X1854" s="95">
        <v>0</v>
      </c>
      <c r="Y1854" s="95">
        <v>0</v>
      </c>
      <c r="Z1854" s="95"/>
      <c r="AA1854" s="95" t="str">
        <f t="shared" si="195"/>
        <v>CGE</v>
      </c>
    </row>
    <row r="1855" spans="1:27" x14ac:dyDescent="0.2">
      <c r="A1855" s="19">
        <f t="shared" si="194"/>
        <v>1</v>
      </c>
      <c r="B1855" s="95">
        <f t="shared" si="196"/>
        <v>1851</v>
      </c>
      <c r="C1855" s="95" t="s">
        <v>13799</v>
      </c>
      <c r="D1855" s="28" t="s">
        <v>8365</v>
      </c>
      <c r="E1855" s="95" t="s">
        <v>13800</v>
      </c>
      <c r="F1855" s="182">
        <v>1</v>
      </c>
      <c r="G1855" s="95" t="s">
        <v>1876</v>
      </c>
      <c r="H1855" s="199">
        <f>VLOOKUP(G1855,BARRAS!$C$5:$E$553,2,0)</f>
        <v>2069994080132</v>
      </c>
      <c r="I1855" s="95">
        <v>0</v>
      </c>
      <c r="J1855" s="204">
        <v>0</v>
      </c>
      <c r="K1855" s="95">
        <v>0</v>
      </c>
      <c r="L1855" s="95" t="s">
        <v>8423</v>
      </c>
      <c r="M1855" s="95" t="s">
        <v>8423</v>
      </c>
      <c r="N1855" s="95" t="s">
        <v>8365</v>
      </c>
      <c r="O1855" s="95" t="s">
        <v>9972</v>
      </c>
      <c r="P1855" s="95"/>
      <c r="Q1855" s="95"/>
      <c r="R1855" s="95"/>
      <c r="S1855" s="95">
        <f t="shared" si="197"/>
        <v>0</v>
      </c>
      <c r="T1855" s="95"/>
      <c r="U1855" s="95" t="str">
        <f t="shared" si="198"/>
        <v/>
      </c>
      <c r="V1855" s="95"/>
      <c r="W1855" s="95"/>
      <c r="X1855" s="95"/>
      <c r="Y1855" s="95"/>
      <c r="Z1855" s="95"/>
      <c r="AA1855" s="95" t="str">
        <f t="shared" si="195"/>
        <v>CGE</v>
      </c>
    </row>
    <row r="1856" spans="1:27" x14ac:dyDescent="0.2">
      <c r="A1856" s="19">
        <f t="shared" si="194"/>
        <v>1</v>
      </c>
      <c r="B1856" s="95">
        <f t="shared" si="196"/>
        <v>1852</v>
      </c>
      <c r="C1856" s="95" t="s">
        <v>11685</v>
      </c>
      <c r="D1856" s="28" t="s">
        <v>11683</v>
      </c>
      <c r="E1856" s="95" t="s">
        <v>11686</v>
      </c>
      <c r="F1856" s="182">
        <v>1</v>
      </c>
      <c r="G1856" s="95" t="s">
        <v>1876</v>
      </c>
      <c r="H1856" s="199">
        <f>VLOOKUP(G1856,BARRAS!$C$5:$E$553,2,0)</f>
        <v>2069994080132</v>
      </c>
      <c r="I1856" s="95">
        <v>0</v>
      </c>
      <c r="J1856" s="204">
        <v>0</v>
      </c>
      <c r="K1856" s="95">
        <v>0</v>
      </c>
      <c r="L1856" s="95" t="s">
        <v>747</v>
      </c>
      <c r="M1856" s="95" t="s">
        <v>747</v>
      </c>
      <c r="N1856" s="95" t="s">
        <v>11683</v>
      </c>
      <c r="O1856" s="95" t="s">
        <v>9972</v>
      </c>
      <c r="P1856" s="95"/>
      <c r="Q1856" s="95" t="s">
        <v>509</v>
      </c>
      <c r="R1856" s="95" t="str">
        <f>IF(L1856="R",VLOOKUP(G1856,BARRAS!$C$5:$E$233,3,0),IF(L1856="L",VLOOKUP(G1856,BARRAS!$C$5:$E$233,3,0),""))</f>
        <v/>
      </c>
      <c r="S1856" s="95">
        <f t="shared" si="197"/>
        <v>1</v>
      </c>
      <c r="T1856" s="95"/>
      <c r="U1856" s="95" t="str">
        <f t="shared" si="198"/>
        <v>PMGD</v>
      </c>
      <c r="V1856" s="95"/>
      <c r="W1856" s="95">
        <v>1</v>
      </c>
      <c r="X1856" s="95"/>
      <c r="Y1856" s="95">
        <v>0</v>
      </c>
      <c r="Z1856" s="95"/>
      <c r="AA1856" s="95" t="str">
        <f t="shared" si="195"/>
        <v>CGE</v>
      </c>
    </row>
    <row r="1857" spans="1:27" x14ac:dyDescent="0.2">
      <c r="A1857" s="19">
        <f t="shared" si="194"/>
        <v>1</v>
      </c>
      <c r="B1857" s="95">
        <f t="shared" si="196"/>
        <v>1853</v>
      </c>
      <c r="C1857" s="95" t="s">
        <v>11682</v>
      </c>
      <c r="D1857" s="28" t="s">
        <v>11683</v>
      </c>
      <c r="E1857" s="95" t="s">
        <v>11684</v>
      </c>
      <c r="F1857" s="182">
        <v>1</v>
      </c>
      <c r="G1857" s="95" t="s">
        <v>1876</v>
      </c>
      <c r="H1857" s="199">
        <f>VLOOKUP(G1857,BARRAS!$C$5:$E$553,2,0)</f>
        <v>2069994080132</v>
      </c>
      <c r="I1857" s="95">
        <v>0</v>
      </c>
      <c r="J1857" s="204">
        <v>0</v>
      </c>
      <c r="K1857" s="95">
        <v>0</v>
      </c>
      <c r="L1857" s="95" t="s">
        <v>747</v>
      </c>
      <c r="M1857" s="95" t="s">
        <v>747</v>
      </c>
      <c r="N1857" s="95" t="s">
        <v>11683</v>
      </c>
      <c r="O1857" s="95" t="s">
        <v>9972</v>
      </c>
      <c r="P1857" s="95"/>
      <c r="Q1857" s="95" t="s">
        <v>509</v>
      </c>
      <c r="R1857" s="95" t="str">
        <f>IF(L1857="R",VLOOKUP(G1857,BARRAS!$C$5:$E$233,3,0),IF(L1857="L",VLOOKUP(G1857,BARRAS!$C$5:$E$233,3,0),""))</f>
        <v/>
      </c>
      <c r="S1857" s="95">
        <f t="shared" si="197"/>
        <v>1</v>
      </c>
      <c r="T1857" s="95" t="s">
        <v>11684</v>
      </c>
      <c r="U1857" s="95" t="str">
        <f t="shared" si="198"/>
        <v>PMGD</v>
      </c>
      <c r="V1857" s="95"/>
      <c r="W1857" s="95"/>
      <c r="X1857" s="95"/>
      <c r="Y1857" s="95">
        <v>0</v>
      </c>
      <c r="Z1857" s="95"/>
      <c r="AA1857" s="95" t="str">
        <f t="shared" si="195"/>
        <v>CGE</v>
      </c>
    </row>
    <row r="1858" spans="1:27" x14ac:dyDescent="0.2">
      <c r="A1858" s="19">
        <f t="shared" si="194"/>
        <v>1</v>
      </c>
      <c r="B1858" s="95">
        <f t="shared" si="196"/>
        <v>1854</v>
      </c>
      <c r="C1858" s="95" t="s">
        <v>1879</v>
      </c>
      <c r="D1858" s="28" t="s">
        <v>543</v>
      </c>
      <c r="E1858" s="95" t="s">
        <v>13362</v>
      </c>
      <c r="F1858" s="182">
        <v>1</v>
      </c>
      <c r="G1858" s="95" t="s">
        <v>1876</v>
      </c>
      <c r="H1858" s="199">
        <f>VLOOKUP(G1858,BARRAS!$C$5:$E$553,2,0)</f>
        <v>2069994080132</v>
      </c>
      <c r="I1858" s="95">
        <v>0</v>
      </c>
      <c r="J1858" s="204">
        <v>0</v>
      </c>
      <c r="K1858" s="95">
        <v>0</v>
      </c>
      <c r="L1858" s="95" t="s">
        <v>489</v>
      </c>
      <c r="M1858" s="95" t="s">
        <v>489</v>
      </c>
      <c r="N1858" s="95" t="s">
        <v>543</v>
      </c>
      <c r="O1858" s="95" t="s">
        <v>9972</v>
      </c>
      <c r="P1858" s="95"/>
      <c r="Q1858" s="95"/>
      <c r="R1858" s="95"/>
      <c r="S1858" s="95">
        <f t="shared" si="197"/>
        <v>0</v>
      </c>
      <c r="T1858" s="95"/>
      <c r="U1858" s="95" t="str">
        <f t="shared" si="198"/>
        <v/>
      </c>
      <c r="V1858" s="95"/>
      <c r="W1858" s="95"/>
      <c r="X1858" s="95"/>
      <c r="Y1858" s="95"/>
      <c r="Z1858" s="95"/>
      <c r="AA1858" s="95" t="str">
        <f t="shared" si="195"/>
        <v>CGE</v>
      </c>
    </row>
    <row r="1859" spans="1:27" x14ac:dyDescent="0.2">
      <c r="A1859" s="19">
        <f t="shared" si="194"/>
        <v>1</v>
      </c>
      <c r="B1859" s="95">
        <f t="shared" si="196"/>
        <v>1855</v>
      </c>
      <c r="C1859" s="95" t="s">
        <v>10982</v>
      </c>
      <c r="D1859" s="28" t="s">
        <v>8970</v>
      </c>
      <c r="E1859" s="95" t="s">
        <v>1870</v>
      </c>
      <c r="F1859" s="182">
        <v>1</v>
      </c>
      <c r="G1859" s="95" t="s">
        <v>1876</v>
      </c>
      <c r="H1859" s="199">
        <f>VLOOKUP(G1859,BARRAS!$C$5:$E$553,2,0)</f>
        <v>2069994080132</v>
      </c>
      <c r="I1859" s="95">
        <v>0</v>
      </c>
      <c r="J1859" s="204">
        <v>1</v>
      </c>
      <c r="K1859" s="95">
        <v>0</v>
      </c>
      <c r="L1859" s="95" t="s">
        <v>489</v>
      </c>
      <c r="M1859" s="95" t="s">
        <v>489</v>
      </c>
      <c r="N1859" s="95" t="s">
        <v>9178</v>
      </c>
      <c r="O1859" s="95"/>
      <c r="P1859" s="95" t="s">
        <v>9972</v>
      </c>
      <c r="Q1859" s="95" t="s">
        <v>489</v>
      </c>
      <c r="R1859" s="95">
        <f>IF(L1859="R",VLOOKUP(G1859,BARRAS!$C$5:$E$233,3,0),IF(L1859="L",VLOOKUP(G1859,BARRAS!$C$5:$E$233,3,0),""))</f>
        <v>0</v>
      </c>
      <c r="S1859" s="95">
        <f t="shared" si="197"/>
        <v>0</v>
      </c>
      <c r="T1859" s="95"/>
      <c r="U1859" s="95" t="str">
        <f t="shared" si="198"/>
        <v/>
      </c>
      <c r="V1859" s="95">
        <v>0</v>
      </c>
      <c r="W1859" s="95"/>
      <c r="X1859" s="95">
        <v>0</v>
      </c>
      <c r="Y1859" s="95">
        <v>0</v>
      </c>
      <c r="Z1859" s="95"/>
      <c r="AA1859" s="95" t="str">
        <f t="shared" si="195"/>
        <v>CGE</v>
      </c>
    </row>
    <row r="1860" spans="1:27" x14ac:dyDescent="0.2">
      <c r="A1860" s="19">
        <f t="shared" si="194"/>
        <v>1</v>
      </c>
      <c r="B1860" s="95">
        <f t="shared" si="196"/>
        <v>1856</v>
      </c>
      <c r="C1860" s="95" t="s">
        <v>10983</v>
      </c>
      <c r="D1860" s="28" t="s">
        <v>8971</v>
      </c>
      <c r="E1860" s="95" t="s">
        <v>1870</v>
      </c>
      <c r="F1860" s="182">
        <v>1</v>
      </c>
      <c r="G1860" s="95" t="s">
        <v>1876</v>
      </c>
      <c r="H1860" s="199">
        <f>VLOOKUP(G1860,BARRAS!$C$5:$E$553,2,0)</f>
        <v>2069994080132</v>
      </c>
      <c r="I1860" s="95">
        <v>0</v>
      </c>
      <c r="J1860" s="204">
        <v>1</v>
      </c>
      <c r="K1860" s="95">
        <v>0</v>
      </c>
      <c r="L1860" s="95" t="s">
        <v>489</v>
      </c>
      <c r="M1860" s="95" t="s">
        <v>489</v>
      </c>
      <c r="N1860" s="95" t="s">
        <v>9178</v>
      </c>
      <c r="O1860" s="95"/>
      <c r="P1860" s="95" t="s">
        <v>9972</v>
      </c>
      <c r="Q1860" s="95" t="s">
        <v>489</v>
      </c>
      <c r="R1860" s="95">
        <f>IF(L1860="R",VLOOKUP(G1860,BARRAS!$C$5:$E$233,3,0),IF(L1860="L",VLOOKUP(G1860,BARRAS!$C$5:$E$233,3,0),""))</f>
        <v>0</v>
      </c>
      <c r="S1860" s="95">
        <f t="shared" si="197"/>
        <v>0</v>
      </c>
      <c r="T1860" s="95"/>
      <c r="U1860" s="95" t="str">
        <f t="shared" si="198"/>
        <v/>
      </c>
      <c r="V1860" s="95">
        <v>0</v>
      </c>
      <c r="W1860" s="95"/>
      <c r="X1860" s="95">
        <v>0</v>
      </c>
      <c r="Y1860" s="95">
        <v>0</v>
      </c>
      <c r="Z1860" s="95"/>
      <c r="AA1860" s="95" t="str">
        <f t="shared" si="195"/>
        <v>CGE</v>
      </c>
    </row>
    <row r="1861" spans="1:27" x14ac:dyDescent="0.2">
      <c r="A1861" s="19">
        <f t="shared" ref="A1861:A1924" si="202">+COUNTIF($C:$C,C1861)</f>
        <v>1</v>
      </c>
      <c r="B1861" s="95">
        <f t="shared" si="196"/>
        <v>1857</v>
      </c>
      <c r="C1861" s="95" t="s">
        <v>10984</v>
      </c>
      <c r="D1861" s="28" t="s">
        <v>8972</v>
      </c>
      <c r="E1861" s="95" t="s">
        <v>1870</v>
      </c>
      <c r="F1861" s="182">
        <v>1</v>
      </c>
      <c r="G1861" s="95" t="s">
        <v>1876</v>
      </c>
      <c r="H1861" s="199">
        <f>VLOOKUP(G1861,BARRAS!$C$5:$E$553,2,0)</f>
        <v>2069994080132</v>
      </c>
      <c r="I1861" s="95">
        <v>0</v>
      </c>
      <c r="J1861" s="204">
        <v>1</v>
      </c>
      <c r="K1861" s="95">
        <v>0</v>
      </c>
      <c r="L1861" s="95" t="s">
        <v>489</v>
      </c>
      <c r="M1861" s="95" t="s">
        <v>489</v>
      </c>
      <c r="N1861" s="95" t="s">
        <v>9178</v>
      </c>
      <c r="O1861" s="95"/>
      <c r="P1861" s="95" t="s">
        <v>9972</v>
      </c>
      <c r="Q1861" s="95" t="s">
        <v>489</v>
      </c>
      <c r="R1861" s="95">
        <f>IF(L1861="R",VLOOKUP(G1861,BARRAS!$C$5:$E$233,3,0),IF(L1861="L",VLOOKUP(G1861,BARRAS!$C$5:$E$233,3,0),""))</f>
        <v>0</v>
      </c>
      <c r="S1861" s="95">
        <f t="shared" si="197"/>
        <v>0</v>
      </c>
      <c r="T1861" s="95"/>
      <c r="U1861" s="95" t="str">
        <f t="shared" si="198"/>
        <v/>
      </c>
      <c r="V1861" s="95">
        <v>0</v>
      </c>
      <c r="W1861" s="95"/>
      <c r="X1861" s="95">
        <v>0</v>
      </c>
      <c r="Y1861" s="95">
        <v>0</v>
      </c>
      <c r="Z1861" s="95"/>
      <c r="AA1861" s="95" t="str">
        <f t="shared" si="195"/>
        <v>CGE</v>
      </c>
    </row>
    <row r="1862" spans="1:27" x14ac:dyDescent="0.2">
      <c r="A1862" s="19">
        <f t="shared" si="202"/>
        <v>1</v>
      </c>
      <c r="B1862" s="95">
        <f t="shared" si="196"/>
        <v>1858</v>
      </c>
      <c r="C1862" s="194" t="s">
        <v>11775</v>
      </c>
      <c r="D1862" s="213" t="s">
        <v>1304</v>
      </c>
      <c r="E1862" s="194" t="s">
        <v>1877</v>
      </c>
      <c r="F1862" s="182">
        <v>1</v>
      </c>
      <c r="G1862" s="95" t="s">
        <v>1876</v>
      </c>
      <c r="H1862" s="199">
        <f>VLOOKUP(G1862,BARRAS!$C$5:$E$553,2,0)</f>
        <v>2069994080132</v>
      </c>
      <c r="I1862" s="95">
        <v>0</v>
      </c>
      <c r="J1862" s="204">
        <v>0</v>
      </c>
      <c r="K1862" s="95">
        <v>0</v>
      </c>
      <c r="L1862" s="95" t="s">
        <v>492</v>
      </c>
      <c r="M1862" s="95" t="s">
        <v>492</v>
      </c>
      <c r="N1862" s="95" t="s">
        <v>12352</v>
      </c>
      <c r="O1862" s="95"/>
      <c r="P1862" s="95"/>
      <c r="Q1862" s="95"/>
      <c r="R1862" s="95" t="str">
        <f>IF(L1862="R",VLOOKUP(G1862,BARRAS!$C$5:$E$233,3,0),IF(L1862="L",VLOOKUP(G1862,BARRAS!$C$5:$E$233,3,0),""))</f>
        <v/>
      </c>
      <c r="S1862" s="95">
        <f t="shared" si="197"/>
        <v>0</v>
      </c>
      <c r="T1862" s="95"/>
      <c r="U1862" s="95" t="str">
        <f t="shared" si="198"/>
        <v/>
      </c>
      <c r="V1862" s="95"/>
      <c r="W1862" s="95"/>
      <c r="X1862" s="95"/>
      <c r="Y1862" s="95"/>
      <c r="Z1862" s="95"/>
      <c r="AA1862" s="95">
        <f t="shared" si="195"/>
        <v>0</v>
      </c>
    </row>
    <row r="1863" spans="1:27" x14ac:dyDescent="0.2">
      <c r="A1863" s="19">
        <f t="shared" si="202"/>
        <v>1</v>
      </c>
      <c r="B1863" s="95">
        <f t="shared" si="196"/>
        <v>1859</v>
      </c>
      <c r="C1863" s="95" t="s">
        <v>9026</v>
      </c>
      <c r="D1863" s="28" t="s">
        <v>543</v>
      </c>
      <c r="E1863" s="95" t="s">
        <v>9050</v>
      </c>
      <c r="F1863" s="182">
        <v>1</v>
      </c>
      <c r="G1863" s="95" t="s">
        <v>219</v>
      </c>
      <c r="H1863" s="199">
        <f>VLOOKUP(G1863,BARRAS!$C$5:$E$553,2,0)</f>
        <v>2089993980152</v>
      </c>
      <c r="I1863" s="95">
        <v>0</v>
      </c>
      <c r="J1863" s="204">
        <v>0</v>
      </c>
      <c r="K1863" s="95">
        <v>0</v>
      </c>
      <c r="L1863" s="95" t="s">
        <v>8423</v>
      </c>
      <c r="M1863" s="95" t="s">
        <v>8423</v>
      </c>
      <c r="N1863" s="95" t="s">
        <v>543</v>
      </c>
      <c r="O1863" s="95" t="s">
        <v>9972</v>
      </c>
      <c r="P1863" s="95"/>
      <c r="Q1863" s="95" t="s">
        <v>509</v>
      </c>
      <c r="R1863" s="95" t="str">
        <f>IF(L1863="R",VLOOKUP(G1863,BARRAS!$C$5:$E$233,3,0),IF(L1863="L",VLOOKUP(G1863,BARRAS!$C$5:$E$233,3,0),""))</f>
        <v/>
      </c>
      <c r="S1863" s="95">
        <f t="shared" si="197"/>
        <v>0</v>
      </c>
      <c r="T1863" s="95"/>
      <c r="U1863" s="95" t="str">
        <f t="shared" si="198"/>
        <v/>
      </c>
      <c r="V1863" s="95"/>
      <c r="W1863" s="95"/>
      <c r="X1863" s="95">
        <v>0</v>
      </c>
      <c r="Y1863" s="95"/>
      <c r="Z1863" s="95"/>
      <c r="AA1863" s="95" t="str">
        <f t="shared" si="195"/>
        <v>CGE</v>
      </c>
    </row>
    <row r="1864" spans="1:27" x14ac:dyDescent="0.2">
      <c r="A1864" s="19">
        <f t="shared" si="202"/>
        <v>1</v>
      </c>
      <c r="B1864" s="95">
        <f t="shared" si="196"/>
        <v>1860</v>
      </c>
      <c r="C1864" s="95" t="s">
        <v>8476</v>
      </c>
      <c r="D1864" s="28" t="s">
        <v>13236</v>
      </c>
      <c r="E1864" s="95" t="s">
        <v>8476</v>
      </c>
      <c r="F1864" s="182">
        <v>1</v>
      </c>
      <c r="G1864" s="95" t="s">
        <v>219</v>
      </c>
      <c r="H1864" s="199">
        <f>VLOOKUP(G1864,BARRAS!$C$5:$E$553,2,0)</f>
        <v>2089993980152</v>
      </c>
      <c r="I1864" s="95">
        <v>0</v>
      </c>
      <c r="J1864" s="204">
        <v>0</v>
      </c>
      <c r="K1864" s="95">
        <v>0</v>
      </c>
      <c r="L1864" s="95" t="s">
        <v>8423</v>
      </c>
      <c r="M1864" s="95" t="s">
        <v>8423</v>
      </c>
      <c r="N1864" s="28" t="s">
        <v>13236</v>
      </c>
      <c r="O1864" s="95" t="s">
        <v>9972</v>
      </c>
      <c r="P1864" s="95"/>
      <c r="Q1864" s="95" t="s">
        <v>509</v>
      </c>
      <c r="R1864" s="95" t="str">
        <f>IF(L1864="R",VLOOKUP(G1864,BARRAS!$C$5:$E$233,3,0),IF(L1864="L",VLOOKUP(G1864,BARRAS!$C$5:$E$233,3,0),""))</f>
        <v/>
      </c>
      <c r="S1864" s="95">
        <f t="shared" si="197"/>
        <v>0</v>
      </c>
      <c r="T1864" s="95"/>
      <c r="U1864" s="95" t="str">
        <f t="shared" si="198"/>
        <v/>
      </c>
      <c r="V1864" s="95"/>
      <c r="W1864" s="95"/>
      <c r="X1864" s="95">
        <v>0</v>
      </c>
      <c r="Y1864" s="95"/>
      <c r="Z1864" s="95"/>
      <c r="AA1864" s="95" t="str">
        <f t="shared" ref="AA1864:AA1921" si="203">IF(OR(N1864="Dx",N1864="No_informado"),P1864,O1864)</f>
        <v>CGE</v>
      </c>
    </row>
    <row r="1865" spans="1:27" x14ac:dyDescent="0.2">
      <c r="A1865" s="19">
        <f t="shared" si="202"/>
        <v>1</v>
      </c>
      <c r="B1865" s="95">
        <f t="shared" ref="B1865:B1928" si="204">B1864+1</f>
        <v>1861</v>
      </c>
      <c r="C1865" s="95" t="s">
        <v>9024</v>
      </c>
      <c r="D1865" s="28" t="s">
        <v>543</v>
      </c>
      <c r="E1865" s="95" t="s">
        <v>10081</v>
      </c>
      <c r="F1865" s="182">
        <v>1</v>
      </c>
      <c r="G1865" s="95" t="s">
        <v>219</v>
      </c>
      <c r="H1865" s="199">
        <f>VLOOKUP(G1865,BARRAS!$C$5:$E$553,2,0)</f>
        <v>2089993980152</v>
      </c>
      <c r="I1865" s="95">
        <v>0</v>
      </c>
      <c r="J1865" s="204">
        <v>0</v>
      </c>
      <c r="K1865" s="95">
        <v>0</v>
      </c>
      <c r="L1865" s="95" t="s">
        <v>8423</v>
      </c>
      <c r="M1865" s="95" t="s">
        <v>8423</v>
      </c>
      <c r="N1865" s="95" t="s">
        <v>543</v>
      </c>
      <c r="O1865" s="95" t="s">
        <v>9972</v>
      </c>
      <c r="P1865" s="95"/>
      <c r="Q1865" s="95" t="s">
        <v>509</v>
      </c>
      <c r="R1865" s="95" t="str">
        <f>IF(L1865="R",VLOOKUP(G1865,BARRAS!$C$5:$E$233,3,0),IF(L1865="L",VLOOKUP(G1865,BARRAS!$C$5:$E$233,3,0),""))</f>
        <v/>
      </c>
      <c r="S1865" s="95">
        <f t="shared" si="197"/>
        <v>0</v>
      </c>
      <c r="T1865" s="95"/>
      <c r="U1865" s="95" t="str">
        <f t="shared" si="198"/>
        <v/>
      </c>
      <c r="V1865" s="95"/>
      <c r="W1865" s="95"/>
      <c r="X1865" s="95">
        <v>0</v>
      </c>
      <c r="Y1865" s="95"/>
      <c r="Z1865" s="95"/>
      <c r="AA1865" s="95" t="str">
        <f t="shared" si="203"/>
        <v>CGE</v>
      </c>
    </row>
    <row r="1866" spans="1:27" x14ac:dyDescent="0.2">
      <c r="A1866" s="19">
        <f t="shared" si="202"/>
        <v>1</v>
      </c>
      <c r="B1866" s="95">
        <f t="shared" si="204"/>
        <v>1862</v>
      </c>
      <c r="C1866" s="95" t="s">
        <v>9025</v>
      </c>
      <c r="D1866" s="28" t="s">
        <v>543</v>
      </c>
      <c r="E1866" s="95" t="s">
        <v>10081</v>
      </c>
      <c r="F1866" s="182">
        <v>1</v>
      </c>
      <c r="G1866" s="95" t="s">
        <v>219</v>
      </c>
      <c r="H1866" s="199">
        <f>VLOOKUP(G1866,BARRAS!$C$5:$E$553,2,0)</f>
        <v>2089993980152</v>
      </c>
      <c r="I1866" s="95">
        <v>0</v>
      </c>
      <c r="J1866" s="204">
        <v>0</v>
      </c>
      <c r="K1866" s="95">
        <v>0</v>
      </c>
      <c r="L1866" s="95" t="s">
        <v>8423</v>
      </c>
      <c r="M1866" s="95" t="s">
        <v>8423</v>
      </c>
      <c r="N1866" s="95" t="s">
        <v>543</v>
      </c>
      <c r="O1866" s="95" t="s">
        <v>9972</v>
      </c>
      <c r="P1866" s="95"/>
      <c r="Q1866" s="95" t="s">
        <v>509</v>
      </c>
      <c r="R1866" s="95" t="str">
        <f>IF(L1866="R",VLOOKUP(G1866,BARRAS!$C$5:$E$233,3,0),IF(L1866="L",VLOOKUP(G1866,BARRAS!$C$5:$E$233,3,0),""))</f>
        <v/>
      </c>
      <c r="S1866" s="95">
        <f t="shared" ref="S1866:S1930" si="205">IF(RIGHT(LEFT(E1866,6),4)="PMGD",1,IF(RIGHT(LEFT(E1866,6),4)="PMG_",1,0))</f>
        <v>0</v>
      </c>
      <c r="T1866" s="95"/>
      <c r="U1866" s="95" t="str">
        <f t="shared" ref="U1866:U1930" si="206">+IF(L1866="G",LEFT(RIGHT(E1866,LEN(E1866)-2),4),"")</f>
        <v/>
      </c>
      <c r="V1866" s="95"/>
      <c r="W1866" s="95"/>
      <c r="X1866" s="95">
        <v>0</v>
      </c>
      <c r="Y1866" s="95"/>
      <c r="Z1866" s="95"/>
      <c r="AA1866" s="95" t="str">
        <f t="shared" si="203"/>
        <v>CGE</v>
      </c>
    </row>
    <row r="1867" spans="1:27" x14ac:dyDescent="0.2">
      <c r="A1867" s="19">
        <f t="shared" si="202"/>
        <v>1</v>
      </c>
      <c r="B1867" s="95">
        <f t="shared" si="204"/>
        <v>1863</v>
      </c>
      <c r="C1867" s="95" t="s">
        <v>8845</v>
      </c>
      <c r="D1867" s="28" t="s">
        <v>543</v>
      </c>
      <c r="E1867" s="95" t="s">
        <v>8831</v>
      </c>
      <c r="F1867" s="182">
        <v>1</v>
      </c>
      <c r="G1867" s="95" t="s">
        <v>219</v>
      </c>
      <c r="H1867" s="199">
        <f>VLOOKUP(G1867,BARRAS!$C$5:$E$553,2,0)</f>
        <v>2089993980152</v>
      </c>
      <c r="I1867" s="95">
        <v>0</v>
      </c>
      <c r="J1867" s="204">
        <v>0</v>
      </c>
      <c r="K1867" s="95">
        <v>0</v>
      </c>
      <c r="L1867" s="95" t="s">
        <v>8423</v>
      </c>
      <c r="M1867" s="95" t="s">
        <v>8423</v>
      </c>
      <c r="N1867" s="95" t="s">
        <v>543</v>
      </c>
      <c r="O1867" s="95" t="s">
        <v>9972</v>
      </c>
      <c r="P1867" s="95"/>
      <c r="Q1867" s="95" t="s">
        <v>509</v>
      </c>
      <c r="R1867" s="95" t="str">
        <f>IF(L1867="R",VLOOKUP(G1867,BARRAS!$C$5:$E$233,3,0),IF(L1867="L",VLOOKUP(G1867,BARRAS!$C$5:$E$233,3,0),""))</f>
        <v/>
      </c>
      <c r="S1867" s="95">
        <f t="shared" si="205"/>
        <v>0</v>
      </c>
      <c r="T1867" s="95"/>
      <c r="U1867" s="95" t="str">
        <f t="shared" si="206"/>
        <v/>
      </c>
      <c r="V1867" s="95"/>
      <c r="W1867" s="95"/>
      <c r="X1867" s="95">
        <v>0</v>
      </c>
      <c r="Y1867" s="95"/>
      <c r="Z1867" s="95"/>
      <c r="AA1867" s="95" t="str">
        <f t="shared" si="203"/>
        <v>CGE</v>
      </c>
    </row>
    <row r="1868" spans="1:27" x14ac:dyDescent="0.2">
      <c r="A1868" s="19">
        <f t="shared" si="202"/>
        <v>1</v>
      </c>
      <c r="B1868" s="95">
        <f t="shared" si="204"/>
        <v>1864</v>
      </c>
      <c r="C1868" s="95" t="s">
        <v>13234</v>
      </c>
      <c r="D1868" s="28" t="s">
        <v>8365</v>
      </c>
      <c r="E1868" s="95" t="s">
        <v>10789</v>
      </c>
      <c r="F1868" s="182">
        <v>1</v>
      </c>
      <c r="G1868" s="95" t="s">
        <v>219</v>
      </c>
      <c r="H1868" s="199">
        <f>VLOOKUP(G1868,BARRAS!$C$5:$E$553,2,0)</f>
        <v>2089993980152</v>
      </c>
      <c r="I1868" s="95">
        <v>0</v>
      </c>
      <c r="J1868" s="204">
        <v>0</v>
      </c>
      <c r="K1868" s="95">
        <v>0</v>
      </c>
      <c r="L1868" s="95" t="s">
        <v>8423</v>
      </c>
      <c r="M1868" s="95" t="s">
        <v>8423</v>
      </c>
      <c r="N1868" s="95" t="s">
        <v>8365</v>
      </c>
      <c r="O1868" s="95" t="s">
        <v>9972</v>
      </c>
      <c r="P1868" s="95"/>
      <c r="Q1868" s="95"/>
      <c r="R1868" s="95"/>
      <c r="S1868" s="95">
        <f t="shared" si="205"/>
        <v>0</v>
      </c>
      <c r="T1868" s="95"/>
      <c r="U1868" s="95" t="str">
        <f t="shared" si="206"/>
        <v/>
      </c>
      <c r="V1868" s="95"/>
      <c r="W1868" s="95"/>
      <c r="X1868" s="95"/>
      <c r="Y1868" s="95"/>
      <c r="Z1868" s="95"/>
      <c r="AA1868" s="95" t="str">
        <f t="shared" si="203"/>
        <v>CGE</v>
      </c>
    </row>
    <row r="1869" spans="1:27" x14ac:dyDescent="0.2">
      <c r="A1869" s="19">
        <f t="shared" si="202"/>
        <v>1</v>
      </c>
      <c r="B1869" s="95">
        <f t="shared" si="204"/>
        <v>1865</v>
      </c>
      <c r="C1869" s="95" t="s">
        <v>13551</v>
      </c>
      <c r="D1869" s="28" t="s">
        <v>8365</v>
      </c>
      <c r="E1869" s="28" t="s">
        <v>10314</v>
      </c>
      <c r="F1869" s="182">
        <v>1</v>
      </c>
      <c r="G1869" s="95" t="s">
        <v>219</v>
      </c>
      <c r="H1869" s="199">
        <f>VLOOKUP(G1869,BARRAS!$C$5:$E$553,2,0)</f>
        <v>2089993980152</v>
      </c>
      <c r="I1869" s="95">
        <v>0</v>
      </c>
      <c r="J1869" s="204">
        <v>0</v>
      </c>
      <c r="K1869" s="95">
        <v>0</v>
      </c>
      <c r="L1869" s="95" t="s">
        <v>8423</v>
      </c>
      <c r="M1869" s="95" t="s">
        <v>8423</v>
      </c>
      <c r="N1869" s="95" t="s">
        <v>8365</v>
      </c>
      <c r="O1869" s="95" t="s">
        <v>9972</v>
      </c>
      <c r="P1869" s="95"/>
      <c r="Q1869" s="95"/>
      <c r="R1869" s="95"/>
      <c r="S1869" s="95">
        <f t="shared" si="205"/>
        <v>0</v>
      </c>
      <c r="T1869" s="95"/>
      <c r="U1869" s="95" t="str">
        <f t="shared" si="206"/>
        <v/>
      </c>
      <c r="V1869" s="95"/>
      <c r="W1869" s="95"/>
      <c r="X1869" s="95"/>
      <c r="Y1869" s="95"/>
      <c r="Z1869" s="95"/>
      <c r="AA1869" s="95" t="str">
        <f t="shared" si="203"/>
        <v>CGE</v>
      </c>
    </row>
    <row r="1870" spans="1:27" x14ac:dyDescent="0.2">
      <c r="A1870" s="19">
        <f t="shared" si="202"/>
        <v>1</v>
      </c>
      <c r="B1870" s="95">
        <f t="shared" si="204"/>
        <v>1866</v>
      </c>
      <c r="C1870" s="95" t="s">
        <v>7876</v>
      </c>
      <c r="D1870" s="28" t="s">
        <v>8970</v>
      </c>
      <c r="E1870" s="95" t="s">
        <v>1870</v>
      </c>
      <c r="F1870" s="182">
        <v>1</v>
      </c>
      <c r="G1870" s="95" t="s">
        <v>219</v>
      </c>
      <c r="H1870" s="199">
        <f>VLOOKUP(G1870,BARRAS!$C$5:$E$553,2,0)</f>
        <v>2089993980152</v>
      </c>
      <c r="I1870" s="95">
        <v>0</v>
      </c>
      <c r="J1870" s="204">
        <v>1</v>
      </c>
      <c r="K1870" s="95">
        <v>0</v>
      </c>
      <c r="L1870" s="95" t="s">
        <v>489</v>
      </c>
      <c r="M1870" s="95" t="s">
        <v>489</v>
      </c>
      <c r="N1870" s="95" t="s">
        <v>9178</v>
      </c>
      <c r="O1870" s="95"/>
      <c r="P1870" s="95" t="s">
        <v>9972</v>
      </c>
      <c r="Q1870" s="95" t="s">
        <v>489</v>
      </c>
      <c r="R1870" s="95">
        <f>IF(L1870="R",VLOOKUP(G1870,BARRAS!$C$5:$E$233,3,0),IF(L1870="L",VLOOKUP(G1870,BARRAS!$C$5:$E$233,3,0),""))</f>
        <v>0</v>
      </c>
      <c r="S1870" s="95">
        <f t="shared" si="205"/>
        <v>0</v>
      </c>
      <c r="T1870" s="95"/>
      <c r="U1870" s="95" t="str">
        <f t="shared" si="206"/>
        <v/>
      </c>
      <c r="V1870" s="95"/>
      <c r="W1870" s="95"/>
      <c r="X1870" s="95">
        <v>0</v>
      </c>
      <c r="Y1870" s="95"/>
      <c r="Z1870" s="95"/>
      <c r="AA1870" s="95" t="str">
        <f t="shared" si="203"/>
        <v>CGE</v>
      </c>
    </row>
    <row r="1871" spans="1:27" x14ac:dyDescent="0.2">
      <c r="A1871" s="19">
        <f t="shared" si="202"/>
        <v>1</v>
      </c>
      <c r="B1871" s="95">
        <f t="shared" si="204"/>
        <v>1867</v>
      </c>
      <c r="C1871" s="95" t="s">
        <v>7877</v>
      </c>
      <c r="D1871" s="28" t="s">
        <v>8971</v>
      </c>
      <c r="E1871" s="95" t="s">
        <v>1870</v>
      </c>
      <c r="F1871" s="182">
        <v>1</v>
      </c>
      <c r="G1871" s="95" t="s">
        <v>219</v>
      </c>
      <c r="H1871" s="199">
        <f>VLOOKUP(G1871,BARRAS!$C$5:$E$553,2,0)</f>
        <v>2089993980152</v>
      </c>
      <c r="I1871" s="95">
        <v>0</v>
      </c>
      <c r="J1871" s="204">
        <v>1</v>
      </c>
      <c r="K1871" s="95">
        <v>0</v>
      </c>
      <c r="L1871" s="95" t="s">
        <v>489</v>
      </c>
      <c r="M1871" s="95" t="s">
        <v>489</v>
      </c>
      <c r="N1871" s="95" t="s">
        <v>9178</v>
      </c>
      <c r="O1871" s="95"/>
      <c r="P1871" s="95" t="s">
        <v>9972</v>
      </c>
      <c r="Q1871" s="95" t="s">
        <v>489</v>
      </c>
      <c r="R1871" s="95">
        <f>IF(L1871="R",VLOOKUP(G1871,BARRAS!$C$5:$E$233,3,0),IF(L1871="L",VLOOKUP(G1871,BARRAS!$C$5:$E$233,3,0),""))</f>
        <v>0</v>
      </c>
      <c r="S1871" s="95">
        <f t="shared" si="205"/>
        <v>0</v>
      </c>
      <c r="T1871" s="95"/>
      <c r="U1871" s="95" t="str">
        <f t="shared" si="206"/>
        <v/>
      </c>
      <c r="V1871" s="95"/>
      <c r="W1871" s="95"/>
      <c r="X1871" s="95">
        <v>0</v>
      </c>
      <c r="Y1871" s="95"/>
      <c r="Z1871" s="95"/>
      <c r="AA1871" s="95" t="str">
        <f t="shared" si="203"/>
        <v>CGE</v>
      </c>
    </row>
    <row r="1872" spans="1:27" x14ac:dyDescent="0.2">
      <c r="A1872" s="19">
        <f t="shared" si="202"/>
        <v>1</v>
      </c>
      <c r="B1872" s="95">
        <f t="shared" si="204"/>
        <v>1868</v>
      </c>
      <c r="C1872" s="95" t="s">
        <v>7878</v>
      </c>
      <c r="D1872" s="28" t="s">
        <v>8972</v>
      </c>
      <c r="E1872" s="95" t="s">
        <v>1870</v>
      </c>
      <c r="F1872" s="182">
        <v>1</v>
      </c>
      <c r="G1872" s="95" t="s">
        <v>219</v>
      </c>
      <c r="H1872" s="199">
        <f>VLOOKUP(G1872,BARRAS!$C$5:$E$553,2,0)</f>
        <v>2089993980152</v>
      </c>
      <c r="I1872" s="95">
        <v>0</v>
      </c>
      <c r="J1872" s="204">
        <v>1</v>
      </c>
      <c r="K1872" s="95">
        <v>0</v>
      </c>
      <c r="L1872" s="95" t="s">
        <v>489</v>
      </c>
      <c r="M1872" s="95" t="s">
        <v>489</v>
      </c>
      <c r="N1872" s="95" t="s">
        <v>9178</v>
      </c>
      <c r="O1872" s="95"/>
      <c r="P1872" s="95" t="s">
        <v>9972</v>
      </c>
      <c r="Q1872" s="95" t="s">
        <v>489</v>
      </c>
      <c r="R1872" s="95">
        <f>IF(L1872="R",VLOOKUP(G1872,BARRAS!$C$5:$E$233,3,0),IF(L1872="L",VLOOKUP(G1872,BARRAS!$C$5:$E$233,3,0),""))</f>
        <v>0</v>
      </c>
      <c r="S1872" s="95">
        <f t="shared" si="205"/>
        <v>0</v>
      </c>
      <c r="T1872" s="95"/>
      <c r="U1872" s="95" t="str">
        <f t="shared" si="206"/>
        <v/>
      </c>
      <c r="V1872" s="95"/>
      <c r="W1872" s="95"/>
      <c r="X1872" s="95">
        <v>0</v>
      </c>
      <c r="Y1872" s="95"/>
      <c r="Z1872" s="95"/>
      <c r="AA1872" s="95" t="str">
        <f t="shared" si="203"/>
        <v>CGE</v>
      </c>
    </row>
    <row r="1873" spans="1:27" x14ac:dyDescent="0.2">
      <c r="A1873" s="19">
        <f t="shared" si="202"/>
        <v>1</v>
      </c>
      <c r="B1873" s="95">
        <f t="shared" si="204"/>
        <v>1869</v>
      </c>
      <c r="C1873" s="194" t="s">
        <v>11959</v>
      </c>
      <c r="D1873" s="213" t="s">
        <v>1304</v>
      </c>
      <c r="E1873" s="194" t="s">
        <v>1607</v>
      </c>
      <c r="F1873" s="182">
        <v>1</v>
      </c>
      <c r="G1873" s="95" t="s">
        <v>219</v>
      </c>
      <c r="H1873" s="199">
        <f>VLOOKUP(G1873,BARRAS!$C$5:$E$553,2,0)</f>
        <v>2089993980152</v>
      </c>
      <c r="I1873" s="95">
        <v>0</v>
      </c>
      <c r="J1873" s="204">
        <v>0</v>
      </c>
      <c r="K1873" s="95">
        <v>0</v>
      </c>
      <c r="L1873" s="95" t="s">
        <v>492</v>
      </c>
      <c r="M1873" s="95" t="s">
        <v>492</v>
      </c>
      <c r="N1873" s="95" t="s">
        <v>12352</v>
      </c>
      <c r="O1873" s="95"/>
      <c r="P1873" s="95"/>
      <c r="Q1873" s="95"/>
      <c r="R1873" s="95" t="str">
        <f>IF(L1873="R",VLOOKUP(G1873,BARRAS!$C$5:$E$233,3,0),IF(L1873="L",VLOOKUP(G1873,BARRAS!$C$5:$E$233,3,0),""))</f>
        <v/>
      </c>
      <c r="S1873" s="95">
        <f t="shared" si="205"/>
        <v>0</v>
      </c>
      <c r="T1873" s="95"/>
      <c r="U1873" s="95" t="str">
        <f t="shared" si="206"/>
        <v/>
      </c>
      <c r="V1873" s="95"/>
      <c r="W1873" s="95"/>
      <c r="X1873" s="95"/>
      <c r="Y1873" s="95"/>
      <c r="Z1873" s="95"/>
      <c r="AA1873" s="95">
        <f t="shared" si="203"/>
        <v>0</v>
      </c>
    </row>
    <row r="1874" spans="1:27" x14ac:dyDescent="0.2">
      <c r="A1874" s="19">
        <f t="shared" si="202"/>
        <v>1</v>
      </c>
      <c r="B1874" s="95">
        <f t="shared" si="204"/>
        <v>1870</v>
      </c>
      <c r="C1874" s="95" t="s">
        <v>11209</v>
      </c>
      <c r="D1874" s="28" t="s">
        <v>13087</v>
      </c>
      <c r="E1874" s="95" t="s">
        <v>13404</v>
      </c>
      <c r="F1874" s="182">
        <v>1</v>
      </c>
      <c r="G1874" s="95" t="s">
        <v>220</v>
      </c>
      <c r="H1874" s="199">
        <f>VLOOKUP(G1874,BARRAS!$C$5:$E$553,2,0)</f>
        <v>2069993880132</v>
      </c>
      <c r="I1874" s="95">
        <v>0</v>
      </c>
      <c r="J1874" s="204">
        <v>0</v>
      </c>
      <c r="K1874" s="95">
        <v>0</v>
      </c>
      <c r="L1874" s="95" t="s">
        <v>8423</v>
      </c>
      <c r="M1874" s="95" t="s">
        <v>8423</v>
      </c>
      <c r="N1874" s="95" t="s">
        <v>13087</v>
      </c>
      <c r="O1874" s="95" t="s">
        <v>9972</v>
      </c>
      <c r="P1874" s="95"/>
      <c r="Q1874" s="95" t="s">
        <v>509</v>
      </c>
      <c r="R1874" s="95" t="str">
        <f>IF(L1874="R",VLOOKUP(G1874,BARRAS!$C$5:$E$233,3,0),IF(L1874="L",VLOOKUP(G1874,BARRAS!$C$5:$E$233,3,0),""))</f>
        <v/>
      </c>
      <c r="S1874" s="95">
        <f t="shared" si="205"/>
        <v>0</v>
      </c>
      <c r="T1874" s="95"/>
      <c r="U1874" s="95" t="str">
        <f t="shared" si="206"/>
        <v/>
      </c>
      <c r="V1874" s="95"/>
      <c r="W1874" s="95"/>
      <c r="X1874" s="95">
        <v>0</v>
      </c>
      <c r="Y1874" s="95">
        <v>0</v>
      </c>
      <c r="Z1874" s="95"/>
      <c r="AA1874" s="95" t="str">
        <f t="shared" si="203"/>
        <v>CGE</v>
      </c>
    </row>
    <row r="1875" spans="1:27" x14ac:dyDescent="0.2">
      <c r="A1875" s="19">
        <f t="shared" si="202"/>
        <v>1</v>
      </c>
      <c r="B1875" s="95">
        <f t="shared" si="204"/>
        <v>1871</v>
      </c>
      <c r="C1875" s="95" t="s">
        <v>11210</v>
      </c>
      <c r="D1875" s="28" t="s">
        <v>13087</v>
      </c>
      <c r="E1875" s="95" t="s">
        <v>13404</v>
      </c>
      <c r="F1875" s="182">
        <v>1</v>
      </c>
      <c r="G1875" s="95" t="s">
        <v>220</v>
      </c>
      <c r="H1875" s="199">
        <f>VLOOKUP(G1875,BARRAS!$C$5:$E$553,2,0)</f>
        <v>2069993880132</v>
      </c>
      <c r="I1875" s="95">
        <v>0</v>
      </c>
      <c r="J1875" s="204">
        <v>0</v>
      </c>
      <c r="K1875" s="95">
        <v>0</v>
      </c>
      <c r="L1875" s="95" t="s">
        <v>8423</v>
      </c>
      <c r="M1875" s="95" t="s">
        <v>8423</v>
      </c>
      <c r="N1875" s="95" t="s">
        <v>13087</v>
      </c>
      <c r="O1875" s="95" t="s">
        <v>9972</v>
      </c>
      <c r="P1875" s="95"/>
      <c r="Q1875" s="95" t="s">
        <v>509</v>
      </c>
      <c r="R1875" s="95" t="str">
        <f>IF(L1875="R",VLOOKUP(G1875,BARRAS!$C$5:$E$233,3,0),IF(L1875="L",VLOOKUP(G1875,BARRAS!$C$5:$E$233,3,0),""))</f>
        <v/>
      </c>
      <c r="S1875" s="95">
        <f t="shared" si="205"/>
        <v>0</v>
      </c>
      <c r="T1875" s="95"/>
      <c r="U1875" s="95" t="str">
        <f t="shared" si="206"/>
        <v/>
      </c>
      <c r="V1875" s="95"/>
      <c r="W1875" s="95"/>
      <c r="X1875" s="95">
        <v>0</v>
      </c>
      <c r="Y1875" s="95">
        <v>0</v>
      </c>
      <c r="Z1875" s="95"/>
      <c r="AA1875" s="95" t="str">
        <f t="shared" si="203"/>
        <v>CGE</v>
      </c>
    </row>
    <row r="1876" spans="1:27" x14ac:dyDescent="0.2">
      <c r="A1876" s="19">
        <f t="shared" si="202"/>
        <v>1</v>
      </c>
      <c r="B1876" s="95">
        <f t="shared" si="204"/>
        <v>1872</v>
      </c>
      <c r="C1876" s="95" t="s">
        <v>13194</v>
      </c>
      <c r="D1876" s="28" t="s">
        <v>543</v>
      </c>
      <c r="E1876" s="95" t="s">
        <v>13195</v>
      </c>
      <c r="F1876" s="182">
        <v>1</v>
      </c>
      <c r="G1876" s="95" t="s">
        <v>220</v>
      </c>
      <c r="H1876" s="199">
        <f>VLOOKUP(G1876,BARRAS!$C$5:$E$553,2,0)</f>
        <v>2069993880132</v>
      </c>
      <c r="I1876" s="95">
        <v>0</v>
      </c>
      <c r="J1876" s="204">
        <v>0</v>
      </c>
      <c r="K1876" s="95">
        <v>0</v>
      </c>
      <c r="L1876" s="95" t="s">
        <v>8423</v>
      </c>
      <c r="M1876" s="95" t="s">
        <v>8423</v>
      </c>
      <c r="N1876" s="28" t="s">
        <v>543</v>
      </c>
      <c r="O1876" s="95" t="s">
        <v>9972</v>
      </c>
      <c r="P1876" s="95"/>
      <c r="Q1876" s="95"/>
      <c r="R1876" s="95"/>
      <c r="S1876" s="95">
        <f t="shared" si="205"/>
        <v>0</v>
      </c>
      <c r="T1876" s="95"/>
      <c r="U1876" s="95" t="str">
        <f t="shared" si="206"/>
        <v/>
      </c>
      <c r="V1876" s="95"/>
      <c r="W1876" s="95"/>
      <c r="X1876" s="95"/>
      <c r="Y1876" s="95"/>
      <c r="Z1876" s="95"/>
      <c r="AA1876" s="95" t="str">
        <f t="shared" si="203"/>
        <v>CGE</v>
      </c>
    </row>
    <row r="1877" spans="1:27" x14ac:dyDescent="0.2">
      <c r="A1877" s="19">
        <f t="shared" si="202"/>
        <v>1</v>
      </c>
      <c r="B1877" s="95">
        <f t="shared" si="204"/>
        <v>1873</v>
      </c>
      <c r="C1877" s="95" t="s">
        <v>14051</v>
      </c>
      <c r="D1877" s="28" t="s">
        <v>9294</v>
      </c>
      <c r="E1877" s="95" t="s">
        <v>14052</v>
      </c>
      <c r="F1877" s="182">
        <v>1</v>
      </c>
      <c r="G1877" s="95" t="s">
        <v>220</v>
      </c>
      <c r="H1877" s="199">
        <f>VLOOKUP(G1877,BARRAS!$C$5:$E$553,2,0)</f>
        <v>2069993880132</v>
      </c>
      <c r="I1877" s="95">
        <v>0</v>
      </c>
      <c r="J1877" s="204">
        <v>0</v>
      </c>
      <c r="K1877" s="95">
        <v>0</v>
      </c>
      <c r="L1877" s="95" t="s">
        <v>8423</v>
      </c>
      <c r="M1877" s="95" t="s">
        <v>8423</v>
      </c>
      <c r="N1877" s="95" t="s">
        <v>9294</v>
      </c>
      <c r="O1877" s="95" t="s">
        <v>9972</v>
      </c>
      <c r="P1877" s="95"/>
      <c r="Q1877" s="95"/>
      <c r="R1877" s="95"/>
      <c r="S1877" s="95">
        <f t="shared" si="205"/>
        <v>0</v>
      </c>
      <c r="T1877" s="95"/>
      <c r="U1877" s="95" t="str">
        <f t="shared" si="206"/>
        <v/>
      </c>
      <c r="V1877" s="95"/>
      <c r="W1877" s="95"/>
      <c r="X1877" s="95"/>
      <c r="Y1877" s="95"/>
      <c r="Z1877" s="95"/>
      <c r="AA1877" s="95" t="str">
        <f t="shared" si="203"/>
        <v>CGE</v>
      </c>
    </row>
    <row r="1878" spans="1:27" x14ac:dyDescent="0.2">
      <c r="A1878" s="19">
        <f t="shared" si="202"/>
        <v>1</v>
      </c>
      <c r="B1878" s="95">
        <f t="shared" si="204"/>
        <v>1874</v>
      </c>
      <c r="C1878" s="95" t="s">
        <v>11793</v>
      </c>
      <c r="D1878" s="28" t="s">
        <v>14384</v>
      </c>
      <c r="E1878" s="95" t="s">
        <v>11794</v>
      </c>
      <c r="F1878" s="182">
        <v>1</v>
      </c>
      <c r="G1878" s="95" t="s">
        <v>220</v>
      </c>
      <c r="H1878" s="199">
        <f>VLOOKUP(G1878,BARRAS!$C$5:$E$553,2,0)</f>
        <v>2069993880132</v>
      </c>
      <c r="I1878" s="95">
        <v>0</v>
      </c>
      <c r="J1878" s="204">
        <v>0</v>
      </c>
      <c r="K1878" s="95">
        <v>0</v>
      </c>
      <c r="L1878" s="95" t="s">
        <v>747</v>
      </c>
      <c r="M1878" s="95" t="s">
        <v>747</v>
      </c>
      <c r="N1878" s="95" t="s">
        <v>14384</v>
      </c>
      <c r="O1878" s="28" t="s">
        <v>9972</v>
      </c>
      <c r="P1878" s="95"/>
      <c r="Q1878" s="95" t="str">
        <f>IF(L1878="R","R",IF(L1878="L","L",""))</f>
        <v/>
      </c>
      <c r="R1878" s="95" t="str">
        <f>IF(L1878="R",VLOOKUP(G1878,BARRAS!$C$5:$E$233,3,0),IF(L1878="L",VLOOKUP(G1878,BARRAS!$C$5:$E$233,3,0),""))</f>
        <v/>
      </c>
      <c r="S1878" s="95">
        <f t="shared" si="205"/>
        <v>1</v>
      </c>
      <c r="T1878" s="95"/>
      <c r="U1878" s="95" t="str">
        <f t="shared" si="206"/>
        <v>PMGD</v>
      </c>
      <c r="V1878" s="95"/>
      <c r="W1878" s="95">
        <v>0</v>
      </c>
      <c r="X1878" s="95"/>
      <c r="Y1878" s="95"/>
      <c r="Z1878" s="95"/>
      <c r="AA1878" s="95" t="str">
        <f t="shared" si="203"/>
        <v>CGE</v>
      </c>
    </row>
    <row r="1879" spans="1:27" x14ac:dyDescent="0.2">
      <c r="A1879" s="19">
        <f t="shared" si="202"/>
        <v>1</v>
      </c>
      <c r="B1879" s="95">
        <f t="shared" si="204"/>
        <v>1875</v>
      </c>
      <c r="C1879" s="95" t="s">
        <v>11791</v>
      </c>
      <c r="D1879" s="28" t="s">
        <v>14384</v>
      </c>
      <c r="E1879" s="95" t="s">
        <v>11792</v>
      </c>
      <c r="F1879" s="182">
        <v>1</v>
      </c>
      <c r="G1879" s="95" t="s">
        <v>220</v>
      </c>
      <c r="H1879" s="199">
        <f>VLOOKUP(G1879,BARRAS!$C$5:$E$553,2,0)</f>
        <v>2069993880132</v>
      </c>
      <c r="I1879" s="95">
        <v>0</v>
      </c>
      <c r="J1879" s="204">
        <v>0</v>
      </c>
      <c r="K1879" s="95">
        <v>0</v>
      </c>
      <c r="L1879" s="95" t="s">
        <v>747</v>
      </c>
      <c r="M1879" s="95" t="s">
        <v>747</v>
      </c>
      <c r="N1879" s="95" t="s">
        <v>14384</v>
      </c>
      <c r="O1879" s="28" t="s">
        <v>9972</v>
      </c>
      <c r="P1879" s="95"/>
      <c r="Q1879" s="95" t="str">
        <f>IF(L1879="R","R",IF(L1879="L","L",""))</f>
        <v/>
      </c>
      <c r="R1879" s="95" t="str">
        <f>IF(L1879="R",VLOOKUP(G1879,BARRAS!$C$5:$E$233,3,0),IF(L1879="L",VLOOKUP(G1879,BARRAS!$C$5:$E$233,3,0),""))</f>
        <v/>
      </c>
      <c r="S1879" s="95">
        <f t="shared" si="205"/>
        <v>1</v>
      </c>
      <c r="T1879" s="95" t="s">
        <v>11792</v>
      </c>
      <c r="U1879" s="95" t="str">
        <f t="shared" si="206"/>
        <v>PMGD</v>
      </c>
      <c r="V1879" s="95"/>
      <c r="W1879" s="95"/>
      <c r="X1879" s="95"/>
      <c r="Y1879" s="95"/>
      <c r="Z1879" s="95"/>
      <c r="AA1879" s="95" t="str">
        <f t="shared" si="203"/>
        <v>CGE</v>
      </c>
    </row>
    <row r="1880" spans="1:27" x14ac:dyDescent="0.2">
      <c r="A1880" s="19">
        <f t="shared" si="202"/>
        <v>1</v>
      </c>
      <c r="B1880" s="95">
        <f t="shared" si="204"/>
        <v>1876</v>
      </c>
      <c r="C1880" s="95" t="s">
        <v>11035</v>
      </c>
      <c r="D1880" s="28" t="s">
        <v>8970</v>
      </c>
      <c r="E1880" s="95" t="s">
        <v>1870</v>
      </c>
      <c r="F1880" s="182">
        <v>1</v>
      </c>
      <c r="G1880" s="95" t="s">
        <v>220</v>
      </c>
      <c r="H1880" s="199">
        <f>VLOOKUP(G1880,BARRAS!$C$5:$E$553,2,0)</f>
        <v>2069993880132</v>
      </c>
      <c r="I1880" s="95">
        <v>0</v>
      </c>
      <c r="J1880" s="204">
        <v>1</v>
      </c>
      <c r="K1880" s="95">
        <v>0</v>
      </c>
      <c r="L1880" s="95" t="s">
        <v>489</v>
      </c>
      <c r="M1880" s="95" t="s">
        <v>489</v>
      </c>
      <c r="N1880" s="95" t="s">
        <v>9178</v>
      </c>
      <c r="O1880" s="95"/>
      <c r="P1880" s="95" t="s">
        <v>9972</v>
      </c>
      <c r="Q1880" s="95" t="s">
        <v>489</v>
      </c>
      <c r="R1880" s="95">
        <f>IF(L1880="R",VLOOKUP(G1880,BARRAS!$C$5:$E$233,3,0),IF(L1880="L",VLOOKUP(G1880,BARRAS!$C$5:$E$233,3,0),""))</f>
        <v>0</v>
      </c>
      <c r="S1880" s="95">
        <f t="shared" si="205"/>
        <v>0</v>
      </c>
      <c r="T1880" s="95"/>
      <c r="U1880" s="95" t="str">
        <f t="shared" si="206"/>
        <v/>
      </c>
      <c r="V1880" s="95">
        <v>0</v>
      </c>
      <c r="W1880" s="95"/>
      <c r="X1880" s="95">
        <v>0</v>
      </c>
      <c r="Y1880" s="95">
        <v>0</v>
      </c>
      <c r="Z1880" s="95"/>
      <c r="AA1880" s="95" t="str">
        <f t="shared" si="203"/>
        <v>CGE</v>
      </c>
    </row>
    <row r="1881" spans="1:27" x14ac:dyDescent="0.2">
      <c r="A1881" s="19">
        <f t="shared" si="202"/>
        <v>1</v>
      </c>
      <c r="B1881" s="95">
        <f t="shared" si="204"/>
        <v>1877</v>
      </c>
      <c r="C1881" s="95" t="s">
        <v>11036</v>
      </c>
      <c r="D1881" s="28" t="s">
        <v>8971</v>
      </c>
      <c r="E1881" s="95" t="s">
        <v>1870</v>
      </c>
      <c r="F1881" s="182">
        <v>1</v>
      </c>
      <c r="G1881" s="95" t="s">
        <v>220</v>
      </c>
      <c r="H1881" s="199">
        <f>VLOOKUP(G1881,BARRAS!$C$5:$E$553,2,0)</f>
        <v>2069993880132</v>
      </c>
      <c r="I1881" s="95">
        <v>0</v>
      </c>
      <c r="J1881" s="204">
        <v>1</v>
      </c>
      <c r="K1881" s="95">
        <v>0</v>
      </c>
      <c r="L1881" s="95" t="s">
        <v>489</v>
      </c>
      <c r="M1881" s="95" t="s">
        <v>489</v>
      </c>
      <c r="N1881" s="95" t="s">
        <v>9178</v>
      </c>
      <c r="O1881" s="95"/>
      <c r="P1881" s="95" t="s">
        <v>9972</v>
      </c>
      <c r="Q1881" s="95" t="s">
        <v>489</v>
      </c>
      <c r="R1881" s="95">
        <f>IF(L1881="R",VLOOKUP(G1881,BARRAS!$C$5:$E$233,3,0),IF(L1881="L",VLOOKUP(G1881,BARRAS!$C$5:$E$233,3,0),""))</f>
        <v>0</v>
      </c>
      <c r="S1881" s="95">
        <f t="shared" si="205"/>
        <v>0</v>
      </c>
      <c r="T1881" s="95"/>
      <c r="U1881" s="95" t="str">
        <f t="shared" si="206"/>
        <v/>
      </c>
      <c r="V1881" s="95">
        <v>0</v>
      </c>
      <c r="W1881" s="95"/>
      <c r="X1881" s="95">
        <v>0</v>
      </c>
      <c r="Y1881" s="95">
        <v>0</v>
      </c>
      <c r="Z1881" s="95"/>
      <c r="AA1881" s="95" t="str">
        <f t="shared" si="203"/>
        <v>CGE</v>
      </c>
    </row>
    <row r="1882" spans="1:27" x14ac:dyDescent="0.2">
      <c r="A1882" s="19">
        <f t="shared" si="202"/>
        <v>1</v>
      </c>
      <c r="B1882" s="95">
        <f t="shared" si="204"/>
        <v>1878</v>
      </c>
      <c r="C1882" s="95" t="s">
        <v>11037</v>
      </c>
      <c r="D1882" s="28" t="s">
        <v>8972</v>
      </c>
      <c r="E1882" s="95" t="s">
        <v>1870</v>
      </c>
      <c r="F1882" s="182">
        <v>1</v>
      </c>
      <c r="G1882" s="95" t="s">
        <v>220</v>
      </c>
      <c r="H1882" s="199">
        <f>VLOOKUP(G1882,BARRAS!$C$5:$E$553,2,0)</f>
        <v>2069993880132</v>
      </c>
      <c r="I1882" s="95">
        <v>0</v>
      </c>
      <c r="J1882" s="204">
        <v>1</v>
      </c>
      <c r="K1882" s="95">
        <v>0</v>
      </c>
      <c r="L1882" s="95" t="s">
        <v>489</v>
      </c>
      <c r="M1882" s="95" t="s">
        <v>489</v>
      </c>
      <c r="N1882" s="95" t="s">
        <v>9178</v>
      </c>
      <c r="O1882" s="95"/>
      <c r="P1882" s="95" t="s">
        <v>9972</v>
      </c>
      <c r="Q1882" s="95" t="s">
        <v>489</v>
      </c>
      <c r="R1882" s="95">
        <f>IF(L1882="R",VLOOKUP(G1882,BARRAS!$C$5:$E$233,3,0),IF(L1882="L",VLOOKUP(G1882,BARRAS!$C$5:$E$233,3,0),""))</f>
        <v>0</v>
      </c>
      <c r="S1882" s="95">
        <f t="shared" si="205"/>
        <v>0</v>
      </c>
      <c r="T1882" s="95"/>
      <c r="U1882" s="95" t="str">
        <f t="shared" si="206"/>
        <v/>
      </c>
      <c r="V1882" s="95">
        <v>0</v>
      </c>
      <c r="W1882" s="95"/>
      <c r="X1882" s="95">
        <v>0</v>
      </c>
      <c r="Y1882" s="95">
        <v>0</v>
      </c>
      <c r="Z1882" s="95"/>
      <c r="AA1882" s="95" t="str">
        <f t="shared" si="203"/>
        <v>CGE</v>
      </c>
    </row>
    <row r="1883" spans="1:27" x14ac:dyDescent="0.2">
      <c r="A1883" s="19">
        <f t="shared" si="202"/>
        <v>1</v>
      </c>
      <c r="B1883" s="95">
        <f t="shared" si="204"/>
        <v>1879</v>
      </c>
      <c r="C1883" s="194" t="s">
        <v>11783</v>
      </c>
      <c r="D1883" s="213" t="s">
        <v>1304</v>
      </c>
      <c r="E1883" s="194" t="s">
        <v>1606</v>
      </c>
      <c r="F1883" s="182">
        <v>1</v>
      </c>
      <c r="G1883" s="95" t="s">
        <v>220</v>
      </c>
      <c r="H1883" s="199">
        <f>VLOOKUP(G1883,BARRAS!$C$5:$E$553,2,0)</f>
        <v>2069993880132</v>
      </c>
      <c r="I1883" s="95">
        <v>0</v>
      </c>
      <c r="J1883" s="204">
        <v>0</v>
      </c>
      <c r="K1883" s="95">
        <v>0</v>
      </c>
      <c r="L1883" s="95" t="s">
        <v>492</v>
      </c>
      <c r="M1883" s="95" t="s">
        <v>492</v>
      </c>
      <c r="N1883" s="95" t="s">
        <v>12352</v>
      </c>
      <c r="O1883" s="95"/>
      <c r="P1883" s="95"/>
      <c r="Q1883" s="95"/>
      <c r="R1883" s="95" t="str">
        <f>IF(L1883="R",VLOOKUP(G1883,BARRAS!$C$5:$E$233,3,0),IF(L1883="L",VLOOKUP(G1883,BARRAS!$C$5:$E$233,3,0),""))</f>
        <v/>
      </c>
      <c r="S1883" s="95">
        <f t="shared" si="205"/>
        <v>0</v>
      </c>
      <c r="T1883" s="95"/>
      <c r="U1883" s="95" t="str">
        <f t="shared" si="206"/>
        <v/>
      </c>
      <c r="V1883" s="95"/>
      <c r="W1883" s="95"/>
      <c r="X1883" s="95"/>
      <c r="Y1883" s="95"/>
      <c r="Z1883" s="95"/>
      <c r="AA1883" s="95">
        <f t="shared" si="203"/>
        <v>0</v>
      </c>
    </row>
    <row r="1884" spans="1:27" x14ac:dyDescent="0.2">
      <c r="A1884" s="19">
        <f t="shared" si="202"/>
        <v>1</v>
      </c>
      <c r="B1884" s="95">
        <f t="shared" si="204"/>
        <v>1880</v>
      </c>
      <c r="C1884" s="95" t="s">
        <v>8634</v>
      </c>
      <c r="D1884" s="28" t="s">
        <v>3076</v>
      </c>
      <c r="E1884" s="95" t="s">
        <v>8635</v>
      </c>
      <c r="F1884" s="182">
        <v>1</v>
      </c>
      <c r="G1884" s="95" t="s">
        <v>3165</v>
      </c>
      <c r="H1884" s="199">
        <f>VLOOKUP(G1884,BARRAS!$C$5:$E$553,2,0)</f>
        <v>2089993832203</v>
      </c>
      <c r="I1884" s="95">
        <v>0</v>
      </c>
      <c r="J1884" s="204">
        <v>0</v>
      </c>
      <c r="K1884" s="95">
        <v>0</v>
      </c>
      <c r="L1884" s="95" t="s">
        <v>747</v>
      </c>
      <c r="M1884" s="95" t="s">
        <v>747</v>
      </c>
      <c r="N1884" s="95" t="s">
        <v>3076</v>
      </c>
      <c r="O1884" s="95" t="s">
        <v>775</v>
      </c>
      <c r="P1884" s="95"/>
      <c r="Q1884" s="95" t="str">
        <f>IF(L1884="R","R",IF(L1884="L","L",""))</f>
        <v/>
      </c>
      <c r="R1884" s="95" t="str">
        <f>IF(L1884="R",VLOOKUP(G1884,BARRAS!$C$5:$E$233,3,0),IF(L1884="L",VLOOKUP(G1884,BARRAS!$C$5:$E$233,3,0),""))</f>
        <v/>
      </c>
      <c r="S1884" s="95">
        <f t="shared" si="205"/>
        <v>1</v>
      </c>
      <c r="T1884" s="95"/>
      <c r="U1884" s="95" t="str">
        <f t="shared" si="206"/>
        <v>PMGD</v>
      </c>
      <c r="V1884" s="95">
        <v>0</v>
      </c>
      <c r="W1884" s="95">
        <v>0</v>
      </c>
      <c r="X1884" s="95"/>
      <c r="Y1884" s="95" t="str">
        <f>+IF(P1884="","No","Sí")</f>
        <v>No</v>
      </c>
      <c r="Z1884" s="95">
        <v>0</v>
      </c>
      <c r="AA1884" s="95" t="str">
        <f t="shared" si="203"/>
        <v>COOPELAN</v>
      </c>
    </row>
    <row r="1885" spans="1:27" x14ac:dyDescent="0.2">
      <c r="A1885" s="19">
        <f t="shared" si="202"/>
        <v>1</v>
      </c>
      <c r="B1885" s="95">
        <f t="shared" si="204"/>
        <v>1881</v>
      </c>
      <c r="C1885" s="95" t="s">
        <v>3075</v>
      </c>
      <c r="D1885" s="28" t="s">
        <v>3076</v>
      </c>
      <c r="E1885" s="95" t="s">
        <v>7569</v>
      </c>
      <c r="F1885" s="182">
        <v>1</v>
      </c>
      <c r="G1885" s="95" t="s">
        <v>3165</v>
      </c>
      <c r="H1885" s="199">
        <f>VLOOKUP(G1885,BARRAS!$C$5:$E$553,2,0)</f>
        <v>2089993832203</v>
      </c>
      <c r="I1885" s="95">
        <v>0</v>
      </c>
      <c r="J1885" s="204">
        <v>0</v>
      </c>
      <c r="K1885" s="95">
        <v>0</v>
      </c>
      <c r="L1885" s="95" t="s">
        <v>747</v>
      </c>
      <c r="M1885" s="95" t="s">
        <v>747</v>
      </c>
      <c r="N1885" s="95" t="s">
        <v>3076</v>
      </c>
      <c r="O1885" s="95" t="s">
        <v>775</v>
      </c>
      <c r="P1885" s="95"/>
      <c r="Q1885" s="95" t="str">
        <f>IF(L1885="R","R",IF(L1885="L","L",""))</f>
        <v/>
      </c>
      <c r="R1885" s="95" t="str">
        <f>IF(L1885="R",VLOOKUP(G1885,BARRAS!$C$5:$E$233,3,0),IF(L1885="L",VLOOKUP(G1885,BARRAS!$C$5:$E$233,3,0),""))</f>
        <v/>
      </c>
      <c r="S1885" s="95">
        <f t="shared" si="205"/>
        <v>1</v>
      </c>
      <c r="T1885" s="95" t="s">
        <v>7569</v>
      </c>
      <c r="U1885" s="95" t="str">
        <f t="shared" si="206"/>
        <v>PMGD</v>
      </c>
      <c r="V1885" s="95">
        <v>0</v>
      </c>
      <c r="W1885" s="95"/>
      <c r="X1885" s="95"/>
      <c r="Y1885" s="95" t="str">
        <f>+IF(P1885="","No","Sí")</f>
        <v>No</v>
      </c>
      <c r="Z1885" s="95">
        <v>0</v>
      </c>
      <c r="AA1885" s="95" t="str">
        <f t="shared" si="203"/>
        <v>COOPELAN</v>
      </c>
    </row>
    <row r="1886" spans="1:27" x14ac:dyDescent="0.2">
      <c r="A1886" s="19">
        <f t="shared" si="202"/>
        <v>1</v>
      </c>
      <c r="B1886" s="95">
        <f t="shared" si="204"/>
        <v>1882</v>
      </c>
      <c r="C1886" s="95" t="s">
        <v>8229</v>
      </c>
      <c r="D1886" s="28" t="s">
        <v>8220</v>
      </c>
      <c r="E1886" s="95" t="s">
        <v>775</v>
      </c>
      <c r="F1886" s="182">
        <v>1</v>
      </c>
      <c r="G1886" s="95" t="s">
        <v>3165</v>
      </c>
      <c r="H1886" s="199">
        <f>VLOOKUP(G1886,BARRAS!$C$5:$E$553,2,0)</f>
        <v>2089993832203</v>
      </c>
      <c r="I1886" s="95">
        <v>0</v>
      </c>
      <c r="J1886" s="204">
        <v>1</v>
      </c>
      <c r="K1886" s="95">
        <v>0</v>
      </c>
      <c r="L1886" s="95" t="s">
        <v>489</v>
      </c>
      <c r="M1886" s="95" t="s">
        <v>489</v>
      </c>
      <c r="N1886" s="95" t="s">
        <v>9178</v>
      </c>
      <c r="O1886" s="95"/>
      <c r="P1886" s="95" t="s">
        <v>775</v>
      </c>
      <c r="Q1886" s="95" t="str">
        <f>IF(L1886="R","R",IF(L1886="L","L",""))</f>
        <v>R</v>
      </c>
      <c r="R1886" s="95">
        <f>IF(L1886="R",VLOOKUP(G1886,BARRAS!$C$5:$E$233,3,0),IF(L1886="L",VLOOKUP(G1886,BARRAS!$C$5:$E$233,3,0),""))</f>
        <v>0</v>
      </c>
      <c r="S1886" s="95">
        <f t="shared" si="205"/>
        <v>0</v>
      </c>
      <c r="T1886" s="95"/>
      <c r="U1886" s="95" t="str">
        <f t="shared" si="206"/>
        <v/>
      </c>
      <c r="V1886" s="95">
        <v>0</v>
      </c>
      <c r="W1886" s="95"/>
      <c r="X1886" s="95"/>
      <c r="Y1886" s="95" t="str">
        <f>+IF(P1886="","No","Sí")</f>
        <v>Sí</v>
      </c>
      <c r="Z1886" s="95">
        <v>0</v>
      </c>
      <c r="AA1886" s="95" t="str">
        <f t="shared" si="203"/>
        <v>COOPELAN</v>
      </c>
    </row>
    <row r="1887" spans="1:27" x14ac:dyDescent="0.2">
      <c r="A1887" s="19">
        <f t="shared" si="202"/>
        <v>1</v>
      </c>
      <c r="B1887" s="95">
        <f t="shared" si="204"/>
        <v>1883</v>
      </c>
      <c r="C1887" s="95" t="s">
        <v>8230</v>
      </c>
      <c r="D1887" s="28" t="s">
        <v>8221</v>
      </c>
      <c r="E1887" s="95" t="s">
        <v>775</v>
      </c>
      <c r="F1887" s="182">
        <v>1</v>
      </c>
      <c r="G1887" s="95" t="s">
        <v>3165</v>
      </c>
      <c r="H1887" s="199">
        <f>VLOOKUP(G1887,BARRAS!$C$5:$E$553,2,0)</f>
        <v>2089993832203</v>
      </c>
      <c r="I1887" s="95">
        <v>0</v>
      </c>
      <c r="J1887" s="204">
        <v>1</v>
      </c>
      <c r="K1887" s="95">
        <v>0</v>
      </c>
      <c r="L1887" s="95" t="s">
        <v>489</v>
      </c>
      <c r="M1887" s="95" t="s">
        <v>489</v>
      </c>
      <c r="N1887" s="95" t="s">
        <v>9178</v>
      </c>
      <c r="O1887" s="95"/>
      <c r="P1887" s="95" t="s">
        <v>775</v>
      </c>
      <c r="Q1887" s="95" t="str">
        <f>IF(L1887="R","R",IF(L1887="L","L",""))</f>
        <v>R</v>
      </c>
      <c r="R1887" s="95">
        <f>IF(L1887="R",VLOOKUP(G1887,BARRAS!$C$5:$E$233,3,0),IF(L1887="L",VLOOKUP(G1887,BARRAS!$C$5:$E$233,3,0),""))</f>
        <v>0</v>
      </c>
      <c r="S1887" s="95">
        <f t="shared" si="205"/>
        <v>0</v>
      </c>
      <c r="T1887" s="95"/>
      <c r="U1887" s="95" t="str">
        <f t="shared" si="206"/>
        <v/>
      </c>
      <c r="V1887" s="95">
        <v>0</v>
      </c>
      <c r="W1887" s="95"/>
      <c r="X1887" s="95"/>
      <c r="Y1887" s="95" t="str">
        <f>+IF(P1887="","No","Sí")</f>
        <v>Sí</v>
      </c>
      <c r="Z1887" s="95">
        <v>0</v>
      </c>
      <c r="AA1887" s="95" t="str">
        <f t="shared" si="203"/>
        <v>COOPELAN</v>
      </c>
    </row>
    <row r="1888" spans="1:27" x14ac:dyDescent="0.2">
      <c r="A1888" s="19">
        <f t="shared" si="202"/>
        <v>1</v>
      </c>
      <c r="B1888" s="95">
        <f t="shared" si="204"/>
        <v>1884</v>
      </c>
      <c r="C1888" s="95" t="s">
        <v>8231</v>
      </c>
      <c r="D1888" s="28" t="s">
        <v>8222</v>
      </c>
      <c r="E1888" s="95" t="s">
        <v>775</v>
      </c>
      <c r="F1888" s="182">
        <v>1</v>
      </c>
      <c r="G1888" s="95" t="s">
        <v>3165</v>
      </c>
      <c r="H1888" s="199">
        <f>VLOOKUP(G1888,BARRAS!$C$5:$E$553,2,0)</f>
        <v>2089993832203</v>
      </c>
      <c r="I1888" s="95">
        <v>0</v>
      </c>
      <c r="J1888" s="204">
        <v>1</v>
      </c>
      <c r="K1888" s="95">
        <v>0</v>
      </c>
      <c r="L1888" s="95" t="s">
        <v>489</v>
      </c>
      <c r="M1888" s="95" t="s">
        <v>489</v>
      </c>
      <c r="N1888" s="95" t="s">
        <v>9178</v>
      </c>
      <c r="O1888" s="95"/>
      <c r="P1888" s="95" t="s">
        <v>775</v>
      </c>
      <c r="Q1888" s="95" t="str">
        <f>IF(L1888="R","R",IF(L1888="L","L",""))</f>
        <v>R</v>
      </c>
      <c r="R1888" s="95">
        <f>IF(L1888="R",VLOOKUP(G1888,BARRAS!$C$5:$E$233,3,0),IF(L1888="L",VLOOKUP(G1888,BARRAS!$C$5:$E$233,3,0),""))</f>
        <v>0</v>
      </c>
      <c r="S1888" s="95">
        <f t="shared" si="205"/>
        <v>0</v>
      </c>
      <c r="T1888" s="95"/>
      <c r="U1888" s="95" t="str">
        <f t="shared" si="206"/>
        <v/>
      </c>
      <c r="V1888" s="95">
        <v>0</v>
      </c>
      <c r="W1888" s="95"/>
      <c r="X1888" s="95"/>
      <c r="Y1888" s="95" t="str">
        <f>+IF(P1888="","No","Sí")</f>
        <v>Sí</v>
      </c>
      <c r="Z1888" s="95">
        <v>0</v>
      </c>
      <c r="AA1888" s="95" t="str">
        <f t="shared" si="203"/>
        <v>COOPELAN</v>
      </c>
    </row>
    <row r="1889" spans="1:27" x14ac:dyDescent="0.2">
      <c r="A1889" s="19">
        <f t="shared" si="202"/>
        <v>1</v>
      </c>
      <c r="B1889" s="95">
        <f t="shared" si="204"/>
        <v>1885</v>
      </c>
      <c r="C1889" s="194" t="s">
        <v>11871</v>
      </c>
      <c r="D1889" s="213" t="s">
        <v>1304</v>
      </c>
      <c r="E1889" s="194" t="s">
        <v>14468</v>
      </c>
      <c r="F1889" s="222">
        <v>0</v>
      </c>
      <c r="G1889" s="95" t="s">
        <v>3165</v>
      </c>
      <c r="H1889" s="199">
        <f>VLOOKUP(G1889,BARRAS!$C$5:$E$553,2,0)</f>
        <v>2089993832203</v>
      </c>
      <c r="I1889" s="95">
        <v>0</v>
      </c>
      <c r="J1889" s="204">
        <v>0</v>
      </c>
      <c r="K1889" s="95">
        <v>1</v>
      </c>
      <c r="L1889" s="95" t="s">
        <v>492</v>
      </c>
      <c r="M1889" s="95" t="s">
        <v>492</v>
      </c>
      <c r="N1889" s="95" t="s">
        <v>12352</v>
      </c>
      <c r="O1889" s="95"/>
      <c r="P1889" s="95"/>
      <c r="Q1889" s="95"/>
      <c r="R1889" s="95" t="str">
        <f>IF(L1889="R",VLOOKUP(G1889,BARRAS!$C$5:$E$233,3,0),IF(L1889="L",VLOOKUP(G1889,BARRAS!$C$5:$E$233,3,0),""))</f>
        <v/>
      </c>
      <c r="S1889" s="95">
        <f t="shared" si="205"/>
        <v>0</v>
      </c>
      <c r="T1889" s="95"/>
      <c r="U1889" s="95" t="str">
        <f t="shared" si="206"/>
        <v/>
      </c>
      <c r="V1889" s="95"/>
      <c r="W1889" s="95"/>
      <c r="X1889" s="95"/>
      <c r="Y1889" s="95"/>
      <c r="Z1889" s="95"/>
      <c r="AA1889" s="95">
        <f t="shared" si="203"/>
        <v>0</v>
      </c>
    </row>
    <row r="1890" spans="1:27" x14ac:dyDescent="0.2">
      <c r="A1890" s="19">
        <f t="shared" si="202"/>
        <v>1</v>
      </c>
      <c r="B1890" s="95">
        <f t="shared" si="204"/>
        <v>1886</v>
      </c>
      <c r="C1890" s="28" t="s">
        <v>12107</v>
      </c>
      <c r="D1890" s="28" t="s">
        <v>1969</v>
      </c>
      <c r="E1890" s="95" t="s">
        <v>12106</v>
      </c>
      <c r="F1890" s="182">
        <v>1</v>
      </c>
      <c r="G1890" s="95" t="s">
        <v>2226</v>
      </c>
      <c r="H1890" s="199">
        <f>VLOOKUP(G1890,BARRAS!$C$5:$E$553,2,0)</f>
        <v>2149993730232</v>
      </c>
      <c r="I1890" s="95">
        <v>0</v>
      </c>
      <c r="J1890" s="204">
        <v>0</v>
      </c>
      <c r="K1890" s="95">
        <v>0</v>
      </c>
      <c r="L1890" s="95" t="s">
        <v>8423</v>
      </c>
      <c r="M1890" s="95" t="s">
        <v>8423</v>
      </c>
      <c r="N1890" s="95" t="s">
        <v>1969</v>
      </c>
      <c r="O1890" s="95" t="s">
        <v>8091</v>
      </c>
      <c r="P1890" s="95"/>
      <c r="Q1890" s="95" t="str">
        <f>IF(L1890="R","R",IF(L1890="L","L",""))</f>
        <v/>
      </c>
      <c r="R1890" s="95" t="str">
        <f>IF(L1890="R",VLOOKUP(G1890,BARRAS!$C$5:$E$233,3,0),IF(L1890="L",VLOOKUP(G1890,BARRAS!$C$5:$E$233,3,0),""))</f>
        <v/>
      </c>
      <c r="S1890" s="95">
        <f t="shared" si="205"/>
        <v>0</v>
      </c>
      <c r="T1890" s="95"/>
      <c r="U1890" s="95" t="str">
        <f t="shared" si="206"/>
        <v/>
      </c>
      <c r="V1890" s="95" t="s">
        <v>8091</v>
      </c>
      <c r="W1890" s="95"/>
      <c r="X1890" s="95" t="s">
        <v>477</v>
      </c>
      <c r="Y1890" s="95" t="str">
        <f>+IF(P1890="","No","Sí")</f>
        <v>No</v>
      </c>
      <c r="Z1890" s="95">
        <v>0</v>
      </c>
      <c r="AA1890" s="95" t="str">
        <f t="shared" si="203"/>
        <v>SAESA</v>
      </c>
    </row>
    <row r="1891" spans="1:27" x14ac:dyDescent="0.2">
      <c r="A1891" s="19">
        <f t="shared" si="202"/>
        <v>1</v>
      </c>
      <c r="B1891" s="95">
        <f t="shared" si="204"/>
        <v>1887</v>
      </c>
      <c r="C1891" s="95" t="s">
        <v>12104</v>
      </c>
      <c r="D1891" s="28" t="s">
        <v>1969</v>
      </c>
      <c r="E1891" s="95" t="s">
        <v>12106</v>
      </c>
      <c r="F1891" s="182">
        <v>1</v>
      </c>
      <c r="G1891" s="95" t="s">
        <v>2226</v>
      </c>
      <c r="H1891" s="199">
        <f>VLOOKUP(G1891,BARRAS!$C$5:$E$553,2,0)</f>
        <v>2149993730232</v>
      </c>
      <c r="I1891" s="95">
        <v>0</v>
      </c>
      <c r="J1891" s="204">
        <v>0</v>
      </c>
      <c r="K1891" s="95">
        <v>0</v>
      </c>
      <c r="L1891" s="95" t="s">
        <v>8423</v>
      </c>
      <c r="M1891" s="95" t="s">
        <v>8423</v>
      </c>
      <c r="N1891" s="95" t="s">
        <v>1969</v>
      </c>
      <c r="O1891" s="95" t="s">
        <v>8091</v>
      </c>
      <c r="P1891" s="95"/>
      <c r="Q1891" s="95"/>
      <c r="R1891" s="95" t="str">
        <f>IF(L1891="R",VLOOKUP(G1891,BARRAS!$C$5:$E$233,3,0),IF(L1891="L",VLOOKUP(G1891,BARRAS!$C$5:$E$233,3,0),""))</f>
        <v/>
      </c>
      <c r="S1891" s="95">
        <f t="shared" si="205"/>
        <v>0</v>
      </c>
      <c r="T1891" s="95"/>
      <c r="U1891" s="95" t="str">
        <f t="shared" si="206"/>
        <v/>
      </c>
      <c r="V1891" s="95"/>
      <c r="W1891" s="95"/>
      <c r="X1891" s="95"/>
      <c r="Y1891" s="95"/>
      <c r="Z1891" s="95">
        <v>0</v>
      </c>
      <c r="AA1891" s="95" t="str">
        <f t="shared" si="203"/>
        <v>SAESA</v>
      </c>
    </row>
    <row r="1892" spans="1:27" x14ac:dyDescent="0.2">
      <c r="A1892" s="19">
        <f t="shared" si="202"/>
        <v>1</v>
      </c>
      <c r="B1892" s="95">
        <f t="shared" si="204"/>
        <v>1888</v>
      </c>
      <c r="C1892" s="95" t="s">
        <v>12105</v>
      </c>
      <c r="D1892" s="28" t="s">
        <v>1969</v>
      </c>
      <c r="E1892" s="95" t="s">
        <v>12106</v>
      </c>
      <c r="F1892" s="182">
        <v>1</v>
      </c>
      <c r="G1892" s="95" t="s">
        <v>2226</v>
      </c>
      <c r="H1892" s="199">
        <f>VLOOKUP(G1892,BARRAS!$C$5:$E$553,2,0)</f>
        <v>2149993730232</v>
      </c>
      <c r="I1892" s="95">
        <v>0</v>
      </c>
      <c r="J1892" s="204">
        <v>0</v>
      </c>
      <c r="K1892" s="95">
        <v>0</v>
      </c>
      <c r="L1892" s="95" t="s">
        <v>8423</v>
      </c>
      <c r="M1892" s="95" t="s">
        <v>8423</v>
      </c>
      <c r="N1892" s="95" t="s">
        <v>1969</v>
      </c>
      <c r="O1892" s="95" t="s">
        <v>8091</v>
      </c>
      <c r="P1892" s="95"/>
      <c r="Q1892" s="95"/>
      <c r="R1892" s="95" t="str">
        <f>IF(L1892="R",VLOOKUP(G1892,BARRAS!$C$5:$E$233,3,0),IF(L1892="L",VLOOKUP(G1892,BARRAS!$C$5:$E$233,3,0),""))</f>
        <v/>
      </c>
      <c r="S1892" s="95">
        <f t="shared" si="205"/>
        <v>0</v>
      </c>
      <c r="T1892" s="95"/>
      <c r="U1892" s="95" t="str">
        <f t="shared" si="206"/>
        <v/>
      </c>
      <c r="V1892" s="95"/>
      <c r="W1892" s="95"/>
      <c r="X1892" s="95"/>
      <c r="Y1892" s="95"/>
      <c r="Z1892" s="95">
        <v>0</v>
      </c>
      <c r="AA1892" s="95" t="str">
        <f t="shared" si="203"/>
        <v>SAESA</v>
      </c>
    </row>
    <row r="1893" spans="1:27" x14ac:dyDescent="0.2">
      <c r="A1893" s="19">
        <f t="shared" si="202"/>
        <v>1</v>
      </c>
      <c r="B1893" s="95">
        <f t="shared" si="204"/>
        <v>1889</v>
      </c>
      <c r="C1893" s="95" t="s">
        <v>9478</v>
      </c>
      <c r="D1893" s="28" t="s">
        <v>543</v>
      </c>
      <c r="E1893" s="95" t="s">
        <v>9480</v>
      </c>
      <c r="F1893" s="182">
        <v>1</v>
      </c>
      <c r="G1893" s="95" t="s">
        <v>2226</v>
      </c>
      <c r="H1893" s="199">
        <f>VLOOKUP(G1893,BARRAS!$C$5:$E$553,2,0)</f>
        <v>2149993730232</v>
      </c>
      <c r="I1893" s="95">
        <v>0</v>
      </c>
      <c r="J1893" s="204">
        <v>0</v>
      </c>
      <c r="K1893" s="95">
        <v>0</v>
      </c>
      <c r="L1893" s="95" t="s">
        <v>8423</v>
      </c>
      <c r="M1893" s="95" t="s">
        <v>8423</v>
      </c>
      <c r="N1893" s="95" t="s">
        <v>543</v>
      </c>
      <c r="O1893" s="95" t="s">
        <v>8091</v>
      </c>
      <c r="P1893" s="95"/>
      <c r="Q1893" s="95"/>
      <c r="R1893" s="95" t="str">
        <f>IF(L1893="R",VLOOKUP(G1893,BARRAS!$C$5:$E$233,3,0),IF(L1893="L",VLOOKUP(G1893,BARRAS!$C$5:$E$233,3,0),""))</f>
        <v/>
      </c>
      <c r="S1893" s="95">
        <f t="shared" si="205"/>
        <v>0</v>
      </c>
      <c r="T1893" s="95"/>
      <c r="U1893" s="95" t="str">
        <f t="shared" si="206"/>
        <v/>
      </c>
      <c r="V1893" s="95"/>
      <c r="W1893" s="95"/>
      <c r="X1893" s="95"/>
      <c r="Y1893" s="95"/>
      <c r="Z1893" s="95">
        <v>0</v>
      </c>
      <c r="AA1893" s="95" t="str">
        <f t="shared" si="203"/>
        <v>SAESA</v>
      </c>
    </row>
    <row r="1894" spans="1:27" x14ac:dyDescent="0.2">
      <c r="A1894" s="19">
        <f t="shared" si="202"/>
        <v>1</v>
      </c>
      <c r="B1894" s="95">
        <f t="shared" si="204"/>
        <v>1890</v>
      </c>
      <c r="C1894" s="95" t="s">
        <v>13342</v>
      </c>
      <c r="D1894" s="28" t="s">
        <v>12122</v>
      </c>
      <c r="E1894" s="95" t="s">
        <v>12275</v>
      </c>
      <c r="F1894" s="182">
        <v>1</v>
      </c>
      <c r="G1894" s="95" t="s">
        <v>2226</v>
      </c>
      <c r="H1894" s="199">
        <f>VLOOKUP(G1894,BARRAS!$C$5:$E$553,2,0)</f>
        <v>2149993730232</v>
      </c>
      <c r="I1894" s="95">
        <v>0</v>
      </c>
      <c r="J1894" s="204">
        <v>0</v>
      </c>
      <c r="K1894" s="95">
        <v>0</v>
      </c>
      <c r="L1894" s="95" t="s">
        <v>8423</v>
      </c>
      <c r="M1894" s="95" t="s">
        <v>8423</v>
      </c>
      <c r="N1894" s="28" t="s">
        <v>12122</v>
      </c>
      <c r="O1894" s="95" t="s">
        <v>8091</v>
      </c>
      <c r="P1894" s="95"/>
      <c r="Q1894" s="95"/>
      <c r="R1894" s="95"/>
      <c r="S1894" s="95">
        <f t="shared" si="205"/>
        <v>0</v>
      </c>
      <c r="T1894" s="95"/>
      <c r="U1894" s="95" t="str">
        <f t="shared" si="206"/>
        <v/>
      </c>
      <c r="V1894" s="95"/>
      <c r="W1894" s="95"/>
      <c r="X1894" s="95"/>
      <c r="Y1894" s="95"/>
      <c r="Z1894" s="95"/>
      <c r="AA1894" s="95" t="str">
        <f t="shared" si="203"/>
        <v>SAESA</v>
      </c>
    </row>
    <row r="1895" spans="1:27" x14ac:dyDescent="0.2">
      <c r="A1895" s="19">
        <f t="shared" si="202"/>
        <v>1</v>
      </c>
      <c r="B1895" s="95">
        <f t="shared" si="204"/>
        <v>1891</v>
      </c>
      <c r="C1895" s="95" t="s">
        <v>13986</v>
      </c>
      <c r="D1895" s="28" t="s">
        <v>545</v>
      </c>
      <c r="E1895" s="95" t="s">
        <v>13987</v>
      </c>
      <c r="F1895" s="182">
        <v>1</v>
      </c>
      <c r="G1895" s="95" t="s">
        <v>2226</v>
      </c>
      <c r="H1895" s="199">
        <f>VLOOKUP(G1895,BARRAS!$C$5:$E$553,2,0)</f>
        <v>2149993730232</v>
      </c>
      <c r="I1895" s="95">
        <v>0</v>
      </c>
      <c r="J1895" s="204">
        <v>0</v>
      </c>
      <c r="K1895" s="95">
        <v>0</v>
      </c>
      <c r="L1895" s="95" t="s">
        <v>8423</v>
      </c>
      <c r="M1895" s="95" t="s">
        <v>8423</v>
      </c>
      <c r="N1895" s="28" t="s">
        <v>545</v>
      </c>
      <c r="O1895" s="95" t="s">
        <v>8091</v>
      </c>
      <c r="P1895" s="95"/>
      <c r="Q1895" s="95"/>
      <c r="R1895" s="95"/>
      <c r="S1895" s="95">
        <f t="shared" si="205"/>
        <v>0</v>
      </c>
      <c r="T1895" s="95"/>
      <c r="U1895" s="95" t="str">
        <f t="shared" si="206"/>
        <v/>
      </c>
      <c r="V1895" s="95"/>
      <c r="W1895" s="95"/>
      <c r="X1895" s="95"/>
      <c r="Y1895" s="95"/>
      <c r="Z1895" s="95"/>
      <c r="AA1895" s="95" t="str">
        <f t="shared" si="203"/>
        <v>SAESA</v>
      </c>
    </row>
    <row r="1896" spans="1:27" x14ac:dyDescent="0.2">
      <c r="A1896" s="19">
        <f t="shared" si="202"/>
        <v>1</v>
      </c>
      <c r="B1896" s="95">
        <f t="shared" si="204"/>
        <v>1892</v>
      </c>
      <c r="C1896" s="95" t="s">
        <v>13988</v>
      </c>
      <c r="D1896" s="28" t="s">
        <v>545</v>
      </c>
      <c r="E1896" s="95" t="s">
        <v>13989</v>
      </c>
      <c r="F1896" s="182">
        <v>1</v>
      </c>
      <c r="G1896" s="95" t="s">
        <v>2226</v>
      </c>
      <c r="H1896" s="199">
        <f>VLOOKUP(G1896,BARRAS!$C$5:$E$553,2,0)</f>
        <v>2149993730232</v>
      </c>
      <c r="I1896" s="95">
        <v>0</v>
      </c>
      <c r="J1896" s="204">
        <v>0</v>
      </c>
      <c r="K1896" s="95">
        <v>0</v>
      </c>
      <c r="L1896" s="95" t="s">
        <v>8423</v>
      </c>
      <c r="M1896" s="95" t="s">
        <v>8423</v>
      </c>
      <c r="N1896" s="28" t="s">
        <v>545</v>
      </c>
      <c r="O1896" s="95" t="s">
        <v>8091</v>
      </c>
      <c r="P1896" s="95"/>
      <c r="Q1896" s="95"/>
      <c r="R1896" s="95"/>
      <c r="S1896" s="95">
        <f t="shared" si="205"/>
        <v>0</v>
      </c>
      <c r="T1896" s="95"/>
      <c r="U1896" s="95" t="str">
        <f t="shared" si="206"/>
        <v/>
      </c>
      <c r="V1896" s="95"/>
      <c r="W1896" s="95"/>
      <c r="X1896" s="95"/>
      <c r="Y1896" s="95"/>
      <c r="Z1896" s="95"/>
      <c r="AA1896" s="95" t="str">
        <f t="shared" si="203"/>
        <v>SAESA</v>
      </c>
    </row>
    <row r="1897" spans="1:27" x14ac:dyDescent="0.2">
      <c r="A1897" s="19">
        <f t="shared" si="202"/>
        <v>1</v>
      </c>
      <c r="B1897" s="95">
        <f t="shared" si="204"/>
        <v>1893</v>
      </c>
      <c r="C1897" s="95" t="s">
        <v>14053</v>
      </c>
      <c r="D1897" s="28" t="s">
        <v>12122</v>
      </c>
      <c r="E1897" s="95" t="s">
        <v>14054</v>
      </c>
      <c r="F1897" s="182">
        <v>1</v>
      </c>
      <c r="G1897" s="95" t="s">
        <v>2226</v>
      </c>
      <c r="H1897" s="199">
        <f>VLOOKUP(G1897,BARRAS!$C$5:$E$553,2,0)</f>
        <v>2149993730232</v>
      </c>
      <c r="I1897" s="95">
        <v>0</v>
      </c>
      <c r="J1897" s="204">
        <v>0</v>
      </c>
      <c r="K1897" s="95">
        <v>0</v>
      </c>
      <c r="L1897" s="95" t="s">
        <v>8423</v>
      </c>
      <c r="M1897" s="95" t="s">
        <v>8423</v>
      </c>
      <c r="N1897" s="95" t="s">
        <v>12122</v>
      </c>
      <c r="O1897" s="95" t="s">
        <v>8091</v>
      </c>
      <c r="P1897" s="95"/>
      <c r="Q1897" s="95"/>
      <c r="R1897" s="95"/>
      <c r="S1897" s="95">
        <f t="shared" si="205"/>
        <v>0</v>
      </c>
      <c r="T1897" s="95"/>
      <c r="U1897" s="95" t="str">
        <f t="shared" si="206"/>
        <v/>
      </c>
      <c r="V1897" s="95"/>
      <c r="W1897" s="95"/>
      <c r="X1897" s="95"/>
      <c r="Y1897" s="95"/>
      <c r="Z1897" s="95"/>
      <c r="AA1897" s="95" t="str">
        <f t="shared" si="203"/>
        <v>SAESA</v>
      </c>
    </row>
    <row r="1898" spans="1:27" x14ac:dyDescent="0.2">
      <c r="A1898" s="19">
        <f t="shared" si="202"/>
        <v>1</v>
      </c>
      <c r="B1898" s="95">
        <f t="shared" si="204"/>
        <v>1894</v>
      </c>
      <c r="C1898" s="95" t="s">
        <v>14205</v>
      </c>
      <c r="D1898" s="28" t="s">
        <v>545</v>
      </c>
      <c r="E1898" s="95" t="s">
        <v>13724</v>
      </c>
      <c r="F1898" s="182">
        <v>1</v>
      </c>
      <c r="G1898" s="95" t="s">
        <v>2226</v>
      </c>
      <c r="H1898" s="199">
        <f>VLOOKUP(G1898,BARRAS!$C$5:$E$553,2,0)</f>
        <v>2149993730232</v>
      </c>
      <c r="I1898" s="95">
        <v>0</v>
      </c>
      <c r="J1898" s="204">
        <v>0</v>
      </c>
      <c r="K1898" s="95">
        <v>0</v>
      </c>
      <c r="L1898" s="95" t="s">
        <v>8423</v>
      </c>
      <c r="M1898" s="95" t="s">
        <v>8423</v>
      </c>
      <c r="N1898" s="28" t="s">
        <v>545</v>
      </c>
      <c r="O1898" s="95" t="s">
        <v>8091</v>
      </c>
      <c r="P1898" s="95"/>
      <c r="Q1898" s="95"/>
      <c r="R1898" s="95"/>
      <c r="S1898" s="95">
        <f t="shared" si="205"/>
        <v>0</v>
      </c>
      <c r="T1898" s="95"/>
      <c r="U1898" s="95" t="str">
        <f t="shared" si="206"/>
        <v/>
      </c>
      <c r="V1898" s="95"/>
      <c r="W1898" s="95"/>
      <c r="X1898" s="95"/>
      <c r="Y1898" s="95"/>
      <c r="Z1898" s="95"/>
      <c r="AA1898" s="95" t="str">
        <f t="shared" si="203"/>
        <v>SAESA</v>
      </c>
    </row>
    <row r="1899" spans="1:27" x14ac:dyDescent="0.2">
      <c r="A1899" s="230">
        <f t="shared" si="202"/>
        <v>1</v>
      </c>
      <c r="B1899" s="95">
        <f t="shared" si="204"/>
        <v>1895</v>
      </c>
      <c r="C1899" s="95" t="s">
        <v>14652</v>
      </c>
      <c r="D1899" s="28" t="s">
        <v>14110</v>
      </c>
      <c r="E1899" s="95" t="s">
        <v>9358</v>
      </c>
      <c r="F1899" s="182">
        <v>1</v>
      </c>
      <c r="G1899" s="95" t="s">
        <v>2226</v>
      </c>
      <c r="H1899" s="199">
        <f>VLOOKUP(G1899,BARRAS!$C$5:$E$553,2,0)</f>
        <v>2149993730232</v>
      </c>
      <c r="I1899" s="95">
        <v>0</v>
      </c>
      <c r="J1899" s="204">
        <v>0</v>
      </c>
      <c r="K1899" s="95">
        <v>0</v>
      </c>
      <c r="L1899" s="95" t="s">
        <v>8423</v>
      </c>
      <c r="M1899" s="95" t="s">
        <v>8423</v>
      </c>
      <c r="N1899" s="28" t="s">
        <v>14110</v>
      </c>
      <c r="O1899" s="28" t="s">
        <v>8091</v>
      </c>
      <c r="P1899" s="95"/>
      <c r="Q1899" s="95"/>
      <c r="R1899" s="95"/>
      <c r="S1899" s="95">
        <f t="shared" si="205"/>
        <v>0</v>
      </c>
      <c r="T1899" s="95"/>
      <c r="U1899" s="95" t="str">
        <f t="shared" si="206"/>
        <v/>
      </c>
      <c r="V1899" s="95"/>
      <c r="W1899" s="95"/>
      <c r="X1899" s="95"/>
      <c r="Y1899" s="95"/>
      <c r="Z1899" s="95"/>
      <c r="AA1899" s="95" t="str">
        <f t="shared" si="203"/>
        <v>SAESA</v>
      </c>
    </row>
    <row r="1900" spans="1:27" x14ac:dyDescent="0.2">
      <c r="A1900" s="19">
        <f t="shared" si="202"/>
        <v>1</v>
      </c>
      <c r="B1900" s="95">
        <f t="shared" si="204"/>
        <v>1896</v>
      </c>
      <c r="C1900" s="95" t="s">
        <v>8179</v>
      </c>
      <c r="D1900" s="28" t="s">
        <v>8088</v>
      </c>
      <c r="E1900" s="95" t="s">
        <v>8091</v>
      </c>
      <c r="F1900" s="182">
        <v>1</v>
      </c>
      <c r="G1900" s="95" t="s">
        <v>2226</v>
      </c>
      <c r="H1900" s="199">
        <f>VLOOKUP(G1900,BARRAS!$C$5:$E$553,2,0)</f>
        <v>2149993730232</v>
      </c>
      <c r="I1900" s="95">
        <v>0</v>
      </c>
      <c r="J1900" s="204">
        <v>1</v>
      </c>
      <c r="K1900" s="95">
        <v>0</v>
      </c>
      <c r="L1900" s="95" t="s">
        <v>489</v>
      </c>
      <c r="M1900" s="95" t="s">
        <v>489</v>
      </c>
      <c r="N1900" s="95" t="s">
        <v>9178</v>
      </c>
      <c r="O1900" s="95"/>
      <c r="P1900" s="95" t="s">
        <v>8091</v>
      </c>
      <c r="Q1900" s="95" t="str">
        <f>IF(L1900="R","R",IF(L1900="L","L",""))</f>
        <v>R</v>
      </c>
      <c r="R1900" s="95">
        <f>IF(L1900="R",VLOOKUP(G1900,BARRAS!$C$5:$E$233,3,0),IF(L1900="L",VLOOKUP(G1900,BARRAS!$C$5:$E$233,3,0),""))</f>
        <v>0</v>
      </c>
      <c r="S1900" s="95">
        <f t="shared" si="205"/>
        <v>0</v>
      </c>
      <c r="T1900" s="95"/>
      <c r="U1900" s="95" t="str">
        <f t="shared" si="206"/>
        <v/>
      </c>
      <c r="V1900" s="95">
        <v>0</v>
      </c>
      <c r="W1900" s="95"/>
      <c r="X1900" s="95"/>
      <c r="Y1900" s="95" t="str">
        <f>+IF(P1900="","No","Sí")</f>
        <v>Sí</v>
      </c>
      <c r="Z1900" s="95">
        <v>0</v>
      </c>
      <c r="AA1900" s="95" t="str">
        <f t="shared" si="203"/>
        <v>SAESA</v>
      </c>
    </row>
    <row r="1901" spans="1:27" x14ac:dyDescent="0.2">
      <c r="A1901" s="19">
        <f t="shared" si="202"/>
        <v>1</v>
      </c>
      <c r="B1901" s="95">
        <f t="shared" si="204"/>
        <v>1897</v>
      </c>
      <c r="C1901" s="95" t="s">
        <v>8180</v>
      </c>
      <c r="D1901" s="28" t="s">
        <v>8089</v>
      </c>
      <c r="E1901" s="95" t="s">
        <v>8091</v>
      </c>
      <c r="F1901" s="182">
        <v>1</v>
      </c>
      <c r="G1901" s="95" t="s">
        <v>2226</v>
      </c>
      <c r="H1901" s="199">
        <f>VLOOKUP(G1901,BARRAS!$C$5:$E$553,2,0)</f>
        <v>2149993730232</v>
      </c>
      <c r="I1901" s="95">
        <v>0</v>
      </c>
      <c r="J1901" s="204">
        <v>1</v>
      </c>
      <c r="K1901" s="95">
        <v>0</v>
      </c>
      <c r="L1901" s="95" t="s">
        <v>489</v>
      </c>
      <c r="M1901" s="95" t="s">
        <v>489</v>
      </c>
      <c r="N1901" s="95" t="s">
        <v>9178</v>
      </c>
      <c r="O1901" s="95"/>
      <c r="P1901" s="95" t="s">
        <v>8091</v>
      </c>
      <c r="Q1901" s="95" t="str">
        <f>IF(L1901="R","R",IF(L1901="L","L",""))</f>
        <v>R</v>
      </c>
      <c r="R1901" s="95">
        <f>IF(L1901="R",VLOOKUP(G1901,BARRAS!$C$5:$E$233,3,0),IF(L1901="L",VLOOKUP(G1901,BARRAS!$C$5:$E$233,3,0),""))</f>
        <v>0</v>
      </c>
      <c r="S1901" s="95">
        <f t="shared" si="205"/>
        <v>0</v>
      </c>
      <c r="T1901" s="95"/>
      <c r="U1901" s="95" t="str">
        <f t="shared" si="206"/>
        <v/>
      </c>
      <c r="V1901" s="95">
        <v>0</v>
      </c>
      <c r="W1901" s="95"/>
      <c r="X1901" s="95"/>
      <c r="Y1901" s="95" t="str">
        <f>+IF(P1901="","No","Sí")</f>
        <v>Sí</v>
      </c>
      <c r="Z1901" s="95">
        <v>0</v>
      </c>
      <c r="AA1901" s="95" t="str">
        <f t="shared" si="203"/>
        <v>SAESA</v>
      </c>
    </row>
    <row r="1902" spans="1:27" x14ac:dyDescent="0.2">
      <c r="A1902" s="19">
        <f t="shared" si="202"/>
        <v>1</v>
      </c>
      <c r="B1902" s="95">
        <f t="shared" si="204"/>
        <v>1898</v>
      </c>
      <c r="C1902" s="95" t="s">
        <v>8181</v>
      </c>
      <c r="D1902" s="28" t="s">
        <v>8090</v>
      </c>
      <c r="E1902" s="95" t="s">
        <v>8091</v>
      </c>
      <c r="F1902" s="182">
        <v>1</v>
      </c>
      <c r="G1902" s="95" t="s">
        <v>2226</v>
      </c>
      <c r="H1902" s="199">
        <f>VLOOKUP(G1902,BARRAS!$C$5:$E$553,2,0)</f>
        <v>2149993730232</v>
      </c>
      <c r="I1902" s="95">
        <v>0</v>
      </c>
      <c r="J1902" s="204">
        <v>1</v>
      </c>
      <c r="K1902" s="95">
        <v>0</v>
      </c>
      <c r="L1902" s="95" t="s">
        <v>489</v>
      </c>
      <c r="M1902" s="95" t="s">
        <v>489</v>
      </c>
      <c r="N1902" s="95" t="s">
        <v>9178</v>
      </c>
      <c r="O1902" s="95"/>
      <c r="P1902" s="95" t="s">
        <v>8091</v>
      </c>
      <c r="Q1902" s="95" t="str">
        <f>IF(L1902="R","R",IF(L1902="L","L",""))</f>
        <v>R</v>
      </c>
      <c r="R1902" s="95">
        <f>IF(L1902="R",VLOOKUP(G1902,BARRAS!$C$5:$E$233,3,0),IF(L1902="L",VLOOKUP(G1902,BARRAS!$C$5:$E$233,3,0),""))</f>
        <v>0</v>
      </c>
      <c r="S1902" s="95">
        <f t="shared" si="205"/>
        <v>0</v>
      </c>
      <c r="T1902" s="95"/>
      <c r="U1902" s="95" t="str">
        <f t="shared" si="206"/>
        <v/>
      </c>
      <c r="V1902" s="95">
        <v>0</v>
      </c>
      <c r="W1902" s="95"/>
      <c r="X1902" s="95"/>
      <c r="Y1902" s="95" t="str">
        <f>+IF(P1902="","No","Sí")</f>
        <v>Sí</v>
      </c>
      <c r="Z1902" s="95">
        <v>0</v>
      </c>
      <c r="AA1902" s="95" t="str">
        <f t="shared" si="203"/>
        <v>SAESA</v>
      </c>
    </row>
    <row r="1903" spans="1:27" x14ac:dyDescent="0.2">
      <c r="A1903" s="19">
        <f t="shared" si="202"/>
        <v>1</v>
      </c>
      <c r="B1903" s="95">
        <f t="shared" si="204"/>
        <v>1899</v>
      </c>
      <c r="C1903" s="194" t="s">
        <v>11886</v>
      </c>
      <c r="D1903" s="213" t="s">
        <v>1304</v>
      </c>
      <c r="E1903" s="194" t="s">
        <v>2227</v>
      </c>
      <c r="F1903" s="182">
        <v>1</v>
      </c>
      <c r="G1903" s="95" t="s">
        <v>2226</v>
      </c>
      <c r="H1903" s="199">
        <f>VLOOKUP(G1903,BARRAS!$C$5:$E$553,2,0)</f>
        <v>2149993730232</v>
      </c>
      <c r="I1903" s="95">
        <v>0</v>
      </c>
      <c r="J1903" s="204">
        <v>0</v>
      </c>
      <c r="K1903" s="95">
        <v>0</v>
      </c>
      <c r="L1903" s="95" t="s">
        <v>492</v>
      </c>
      <c r="M1903" s="95" t="s">
        <v>492</v>
      </c>
      <c r="N1903" s="95" t="s">
        <v>12352</v>
      </c>
      <c r="O1903" s="95"/>
      <c r="P1903" s="95"/>
      <c r="Q1903" s="95"/>
      <c r="R1903" s="95" t="str">
        <f>IF(L1903="R",VLOOKUP(G1903,BARRAS!$C$5:$E$233,3,0),IF(L1903="L",VLOOKUP(G1903,BARRAS!$C$5:$E$233,3,0),""))</f>
        <v/>
      </c>
      <c r="S1903" s="95">
        <f t="shared" si="205"/>
        <v>0</v>
      </c>
      <c r="T1903" s="95"/>
      <c r="U1903" s="95" t="str">
        <f t="shared" si="206"/>
        <v/>
      </c>
      <c r="V1903" s="95"/>
      <c r="W1903" s="95"/>
      <c r="X1903" s="95"/>
      <c r="Y1903" s="95"/>
      <c r="Z1903" s="95"/>
      <c r="AA1903" s="95">
        <f t="shared" si="203"/>
        <v>0</v>
      </c>
    </row>
    <row r="1904" spans="1:27" x14ac:dyDescent="0.2">
      <c r="A1904" s="19">
        <f t="shared" si="202"/>
        <v>1</v>
      </c>
      <c r="B1904" s="95">
        <f t="shared" si="204"/>
        <v>1900</v>
      </c>
      <c r="C1904" s="95" t="s">
        <v>8870</v>
      </c>
      <c r="D1904" s="28" t="s">
        <v>543</v>
      </c>
      <c r="E1904" s="95" t="s">
        <v>10064</v>
      </c>
      <c r="F1904" s="182">
        <v>1</v>
      </c>
      <c r="G1904" s="95" t="s">
        <v>222</v>
      </c>
      <c r="H1904" s="199">
        <f>VLOOKUP(G1904,BARRAS!$C$5:$E$553,2,0)</f>
        <v>2079993680152</v>
      </c>
      <c r="I1904" s="95">
        <v>0</v>
      </c>
      <c r="J1904" s="204">
        <v>0</v>
      </c>
      <c r="K1904" s="95">
        <v>0</v>
      </c>
      <c r="L1904" s="95" t="s">
        <v>8423</v>
      </c>
      <c r="M1904" s="95" t="s">
        <v>8423</v>
      </c>
      <c r="N1904" s="95" t="s">
        <v>543</v>
      </c>
      <c r="O1904" s="95" t="s">
        <v>9972</v>
      </c>
      <c r="P1904" s="95"/>
      <c r="Q1904" s="95" t="s">
        <v>509</v>
      </c>
      <c r="R1904" s="95" t="str">
        <f>IF(L1904="R",VLOOKUP(G1904,BARRAS!$C$5:$E$233,3,0),IF(L1904="L",VLOOKUP(G1904,BARRAS!$C$5:$E$233,3,0),""))</f>
        <v/>
      </c>
      <c r="S1904" s="95">
        <f t="shared" si="205"/>
        <v>0</v>
      </c>
      <c r="T1904" s="95"/>
      <c r="U1904" s="95" t="str">
        <f t="shared" si="206"/>
        <v/>
      </c>
      <c r="V1904" s="95"/>
      <c r="W1904" s="95"/>
      <c r="X1904" s="95">
        <v>0</v>
      </c>
      <c r="Y1904" s="95"/>
      <c r="Z1904" s="95"/>
      <c r="AA1904" s="95" t="str">
        <f t="shared" si="203"/>
        <v>CGE</v>
      </c>
    </row>
    <row r="1905" spans="1:27" x14ac:dyDescent="0.2">
      <c r="A1905" s="19">
        <f t="shared" si="202"/>
        <v>1</v>
      </c>
      <c r="B1905" s="95">
        <f t="shared" si="204"/>
        <v>1901</v>
      </c>
      <c r="C1905" s="95" t="s">
        <v>8873</v>
      </c>
      <c r="D1905" s="28" t="s">
        <v>8365</v>
      </c>
      <c r="E1905" s="95" t="s">
        <v>10065</v>
      </c>
      <c r="F1905" s="182">
        <v>1</v>
      </c>
      <c r="G1905" s="95" t="s">
        <v>222</v>
      </c>
      <c r="H1905" s="199">
        <f>VLOOKUP(G1905,BARRAS!$C$5:$E$553,2,0)</f>
        <v>2079993680152</v>
      </c>
      <c r="I1905" s="95">
        <v>0</v>
      </c>
      <c r="J1905" s="204">
        <v>0</v>
      </c>
      <c r="K1905" s="95">
        <v>0</v>
      </c>
      <c r="L1905" s="95" t="s">
        <v>8423</v>
      </c>
      <c r="M1905" s="95" t="s">
        <v>8423</v>
      </c>
      <c r="N1905" s="95" t="s">
        <v>8365</v>
      </c>
      <c r="O1905" s="95" t="s">
        <v>9972</v>
      </c>
      <c r="P1905" s="95"/>
      <c r="Q1905" s="95" t="s">
        <v>509</v>
      </c>
      <c r="R1905" s="95" t="str">
        <f>IF(L1905="R",VLOOKUP(G1905,BARRAS!$C$5:$E$233,3,0),IF(L1905="L",VLOOKUP(G1905,BARRAS!$C$5:$E$233,3,0),""))</f>
        <v/>
      </c>
      <c r="S1905" s="95">
        <f t="shared" si="205"/>
        <v>0</v>
      </c>
      <c r="T1905" s="95"/>
      <c r="U1905" s="95" t="str">
        <f t="shared" si="206"/>
        <v/>
      </c>
      <c r="V1905" s="95"/>
      <c r="W1905" s="95"/>
      <c r="X1905" s="95">
        <v>0</v>
      </c>
      <c r="Y1905" s="95"/>
      <c r="Z1905" s="95"/>
      <c r="AA1905" s="95" t="str">
        <f t="shared" si="203"/>
        <v>CGE</v>
      </c>
    </row>
    <row r="1906" spans="1:27" x14ac:dyDescent="0.2">
      <c r="A1906" s="19">
        <f t="shared" si="202"/>
        <v>1</v>
      </c>
      <c r="B1906" s="95">
        <f t="shared" si="204"/>
        <v>1902</v>
      </c>
      <c r="C1906" s="95" t="s">
        <v>7882</v>
      </c>
      <c r="D1906" s="28" t="s">
        <v>8970</v>
      </c>
      <c r="E1906" s="95" t="s">
        <v>1870</v>
      </c>
      <c r="F1906" s="182">
        <v>1</v>
      </c>
      <c r="G1906" s="95" t="s">
        <v>222</v>
      </c>
      <c r="H1906" s="199">
        <f>VLOOKUP(G1906,BARRAS!$C$5:$E$553,2,0)</f>
        <v>2079993680152</v>
      </c>
      <c r="I1906" s="95">
        <v>0</v>
      </c>
      <c r="J1906" s="204">
        <v>1</v>
      </c>
      <c r="K1906" s="95">
        <v>0</v>
      </c>
      <c r="L1906" s="95" t="s">
        <v>489</v>
      </c>
      <c r="M1906" s="95" t="s">
        <v>489</v>
      </c>
      <c r="N1906" s="95" t="s">
        <v>9178</v>
      </c>
      <c r="O1906" s="95"/>
      <c r="P1906" s="95" t="s">
        <v>9972</v>
      </c>
      <c r="Q1906" s="95" t="s">
        <v>489</v>
      </c>
      <c r="R1906" s="95">
        <f>IF(L1906="R",VLOOKUP(G1906,BARRAS!$C$5:$E$233,3,0),IF(L1906="L",VLOOKUP(G1906,BARRAS!$C$5:$E$233,3,0),""))</f>
        <v>0</v>
      </c>
      <c r="S1906" s="95">
        <f t="shared" si="205"/>
        <v>0</v>
      </c>
      <c r="T1906" s="95"/>
      <c r="U1906" s="95" t="str">
        <f t="shared" si="206"/>
        <v/>
      </c>
      <c r="V1906" s="95"/>
      <c r="W1906" s="95"/>
      <c r="X1906" s="95">
        <v>0</v>
      </c>
      <c r="Y1906" s="95"/>
      <c r="Z1906" s="95"/>
      <c r="AA1906" s="95" t="str">
        <f t="shared" si="203"/>
        <v>CGE</v>
      </c>
    </row>
    <row r="1907" spans="1:27" x14ac:dyDescent="0.2">
      <c r="A1907" s="19">
        <f t="shared" si="202"/>
        <v>1</v>
      </c>
      <c r="B1907" s="95">
        <f t="shared" si="204"/>
        <v>1903</v>
      </c>
      <c r="C1907" s="95" t="s">
        <v>7883</v>
      </c>
      <c r="D1907" s="28" t="s">
        <v>8971</v>
      </c>
      <c r="E1907" s="95" t="s">
        <v>1870</v>
      </c>
      <c r="F1907" s="182">
        <v>1</v>
      </c>
      <c r="G1907" s="95" t="s">
        <v>222</v>
      </c>
      <c r="H1907" s="199">
        <f>VLOOKUP(G1907,BARRAS!$C$5:$E$553,2,0)</f>
        <v>2079993680152</v>
      </c>
      <c r="I1907" s="95">
        <v>0</v>
      </c>
      <c r="J1907" s="204">
        <v>1</v>
      </c>
      <c r="K1907" s="95">
        <v>0</v>
      </c>
      <c r="L1907" s="95" t="s">
        <v>489</v>
      </c>
      <c r="M1907" s="95" t="s">
        <v>489</v>
      </c>
      <c r="N1907" s="95" t="s">
        <v>9178</v>
      </c>
      <c r="O1907" s="95"/>
      <c r="P1907" s="95" t="s">
        <v>9972</v>
      </c>
      <c r="Q1907" s="95" t="s">
        <v>489</v>
      </c>
      <c r="R1907" s="95">
        <f>IF(L1907="R",VLOOKUP(G1907,BARRAS!$C$5:$E$233,3,0),IF(L1907="L",VLOOKUP(G1907,BARRAS!$C$5:$E$233,3,0),""))</f>
        <v>0</v>
      </c>
      <c r="S1907" s="95">
        <f t="shared" si="205"/>
        <v>0</v>
      </c>
      <c r="T1907" s="95"/>
      <c r="U1907" s="95" t="str">
        <f t="shared" si="206"/>
        <v/>
      </c>
      <c r="V1907" s="95"/>
      <c r="W1907" s="95"/>
      <c r="X1907" s="95">
        <v>0</v>
      </c>
      <c r="Y1907" s="95"/>
      <c r="Z1907" s="95"/>
      <c r="AA1907" s="95" t="str">
        <f t="shared" si="203"/>
        <v>CGE</v>
      </c>
    </row>
    <row r="1908" spans="1:27" x14ac:dyDescent="0.2">
      <c r="A1908" s="19">
        <f t="shared" si="202"/>
        <v>1</v>
      </c>
      <c r="B1908" s="95">
        <f t="shared" si="204"/>
        <v>1904</v>
      </c>
      <c r="C1908" s="95" t="s">
        <v>7884</v>
      </c>
      <c r="D1908" s="28" t="s">
        <v>8972</v>
      </c>
      <c r="E1908" s="95" t="s">
        <v>1870</v>
      </c>
      <c r="F1908" s="182">
        <v>1</v>
      </c>
      <c r="G1908" s="95" t="s">
        <v>222</v>
      </c>
      <c r="H1908" s="199">
        <f>VLOOKUP(G1908,BARRAS!$C$5:$E$553,2,0)</f>
        <v>2079993680152</v>
      </c>
      <c r="I1908" s="95">
        <v>0</v>
      </c>
      <c r="J1908" s="204">
        <v>1</v>
      </c>
      <c r="K1908" s="95">
        <v>0</v>
      </c>
      <c r="L1908" s="95" t="s">
        <v>489</v>
      </c>
      <c r="M1908" s="95" t="s">
        <v>489</v>
      </c>
      <c r="N1908" s="95" t="s">
        <v>9178</v>
      </c>
      <c r="O1908" s="95"/>
      <c r="P1908" s="95" t="s">
        <v>9972</v>
      </c>
      <c r="Q1908" s="95" t="s">
        <v>489</v>
      </c>
      <c r="R1908" s="95">
        <f>IF(L1908="R",VLOOKUP(G1908,BARRAS!$C$5:$E$233,3,0),IF(L1908="L",VLOOKUP(G1908,BARRAS!$C$5:$E$233,3,0),""))</f>
        <v>0</v>
      </c>
      <c r="S1908" s="95">
        <f t="shared" si="205"/>
        <v>0</v>
      </c>
      <c r="T1908" s="95"/>
      <c r="U1908" s="95" t="str">
        <f t="shared" si="206"/>
        <v/>
      </c>
      <c r="V1908" s="95"/>
      <c r="W1908" s="95"/>
      <c r="X1908" s="95">
        <v>0</v>
      </c>
      <c r="Y1908" s="95"/>
      <c r="Z1908" s="95"/>
      <c r="AA1908" s="95" t="str">
        <f t="shared" si="203"/>
        <v>CGE</v>
      </c>
    </row>
    <row r="1909" spans="1:27" x14ac:dyDescent="0.2">
      <c r="A1909" s="19">
        <f t="shared" si="202"/>
        <v>1</v>
      </c>
      <c r="B1909" s="95">
        <f t="shared" si="204"/>
        <v>1905</v>
      </c>
      <c r="C1909" s="95" t="s">
        <v>7786</v>
      </c>
      <c r="D1909" s="28" t="s">
        <v>10013</v>
      </c>
      <c r="E1909" s="95" t="s">
        <v>3208</v>
      </c>
      <c r="F1909" s="182">
        <v>1</v>
      </c>
      <c r="G1909" s="95" t="s">
        <v>222</v>
      </c>
      <c r="H1909" s="199">
        <f>VLOOKUP(G1909,BARRAS!$C$5:$E$553,2,0)</f>
        <v>2079993680152</v>
      </c>
      <c r="I1909" s="95">
        <v>0</v>
      </c>
      <c r="J1909" s="204">
        <v>1</v>
      </c>
      <c r="K1909" s="95">
        <v>0</v>
      </c>
      <c r="L1909" s="95" t="s">
        <v>489</v>
      </c>
      <c r="M1909" s="95" t="s">
        <v>489</v>
      </c>
      <c r="N1909" s="95" t="s">
        <v>9178</v>
      </c>
      <c r="O1909" s="95"/>
      <c r="P1909" s="95" t="s">
        <v>9972</v>
      </c>
      <c r="Q1909" s="95" t="s">
        <v>489</v>
      </c>
      <c r="R1909" s="95">
        <f>IF(L1909="R",VLOOKUP(G1909,BARRAS!$C$5:$E$233,3,0),IF(L1909="L",VLOOKUP(G1909,BARRAS!$C$5:$E$233,3,0),""))</f>
        <v>0</v>
      </c>
      <c r="S1909" s="95">
        <f t="shared" si="205"/>
        <v>0</v>
      </c>
      <c r="T1909" s="95"/>
      <c r="U1909" s="95" t="str">
        <f t="shared" si="206"/>
        <v/>
      </c>
      <c r="V1909" s="95"/>
      <c r="W1909" s="95"/>
      <c r="X1909" s="95">
        <v>0</v>
      </c>
      <c r="Y1909" s="95"/>
      <c r="Z1909" s="95"/>
      <c r="AA1909" s="95" t="str">
        <f t="shared" si="203"/>
        <v>CGE</v>
      </c>
    </row>
    <row r="1910" spans="1:27" x14ac:dyDescent="0.2">
      <c r="A1910" s="19">
        <f t="shared" si="202"/>
        <v>1</v>
      </c>
      <c r="B1910" s="95">
        <f t="shared" si="204"/>
        <v>1906</v>
      </c>
      <c r="C1910" s="95" t="s">
        <v>7787</v>
      </c>
      <c r="D1910" s="28" t="s">
        <v>10014</v>
      </c>
      <c r="E1910" s="95" t="s">
        <v>3208</v>
      </c>
      <c r="F1910" s="182">
        <v>1</v>
      </c>
      <c r="G1910" s="95" t="s">
        <v>222</v>
      </c>
      <c r="H1910" s="199">
        <f>VLOOKUP(G1910,BARRAS!$C$5:$E$553,2,0)</f>
        <v>2079993680152</v>
      </c>
      <c r="I1910" s="95">
        <v>0</v>
      </c>
      <c r="J1910" s="204">
        <v>1</v>
      </c>
      <c r="K1910" s="95">
        <v>0</v>
      </c>
      <c r="L1910" s="95" t="s">
        <v>489</v>
      </c>
      <c r="M1910" s="95" t="s">
        <v>489</v>
      </c>
      <c r="N1910" s="95" t="s">
        <v>9178</v>
      </c>
      <c r="O1910" s="95"/>
      <c r="P1910" s="95" t="s">
        <v>9972</v>
      </c>
      <c r="Q1910" s="95" t="s">
        <v>489</v>
      </c>
      <c r="R1910" s="95">
        <f>IF(L1910="R",VLOOKUP(G1910,BARRAS!$C$5:$E$233,3,0),IF(L1910="L",VLOOKUP(G1910,BARRAS!$C$5:$E$233,3,0),""))</f>
        <v>0</v>
      </c>
      <c r="S1910" s="95">
        <f t="shared" si="205"/>
        <v>0</v>
      </c>
      <c r="T1910" s="95"/>
      <c r="U1910" s="95" t="str">
        <f t="shared" si="206"/>
        <v/>
      </c>
      <c r="V1910" s="95"/>
      <c r="W1910" s="95"/>
      <c r="X1910" s="95">
        <v>0</v>
      </c>
      <c r="Y1910" s="95"/>
      <c r="Z1910" s="95"/>
      <c r="AA1910" s="95" t="str">
        <f t="shared" si="203"/>
        <v>CGE</v>
      </c>
    </row>
    <row r="1911" spans="1:27" x14ac:dyDescent="0.2">
      <c r="A1911" s="19">
        <f t="shared" si="202"/>
        <v>1</v>
      </c>
      <c r="B1911" s="95">
        <f t="shared" si="204"/>
        <v>1907</v>
      </c>
      <c r="C1911" s="95" t="s">
        <v>7788</v>
      </c>
      <c r="D1911" s="28" t="s">
        <v>10015</v>
      </c>
      <c r="E1911" s="95" t="s">
        <v>3208</v>
      </c>
      <c r="F1911" s="182">
        <v>1</v>
      </c>
      <c r="G1911" s="95" t="s">
        <v>222</v>
      </c>
      <c r="H1911" s="199">
        <f>VLOOKUP(G1911,BARRAS!$C$5:$E$553,2,0)</f>
        <v>2079993680152</v>
      </c>
      <c r="I1911" s="95">
        <v>0</v>
      </c>
      <c r="J1911" s="204">
        <v>1</v>
      </c>
      <c r="K1911" s="95">
        <v>0</v>
      </c>
      <c r="L1911" s="95" t="s">
        <v>489</v>
      </c>
      <c r="M1911" s="95" t="s">
        <v>489</v>
      </c>
      <c r="N1911" s="95" t="s">
        <v>9178</v>
      </c>
      <c r="O1911" s="95"/>
      <c r="P1911" s="95" t="s">
        <v>9972</v>
      </c>
      <c r="Q1911" s="95" t="s">
        <v>489</v>
      </c>
      <c r="R1911" s="95">
        <f>IF(L1911="R",VLOOKUP(G1911,BARRAS!$C$5:$E$233,3,0),IF(L1911="L",VLOOKUP(G1911,BARRAS!$C$5:$E$233,3,0),""))</f>
        <v>0</v>
      </c>
      <c r="S1911" s="95">
        <f t="shared" si="205"/>
        <v>0</v>
      </c>
      <c r="T1911" s="95"/>
      <c r="U1911" s="95" t="str">
        <f t="shared" si="206"/>
        <v/>
      </c>
      <c r="V1911" s="95"/>
      <c r="W1911" s="95"/>
      <c r="X1911" s="95">
        <v>0</v>
      </c>
      <c r="Y1911" s="95"/>
      <c r="Z1911" s="95"/>
      <c r="AA1911" s="95" t="str">
        <f t="shared" si="203"/>
        <v>CGE</v>
      </c>
    </row>
    <row r="1912" spans="1:27" x14ac:dyDescent="0.2">
      <c r="A1912" s="19">
        <f t="shared" si="202"/>
        <v>1</v>
      </c>
      <c r="B1912" s="95">
        <f t="shared" si="204"/>
        <v>1908</v>
      </c>
      <c r="C1912" s="194" t="s">
        <v>12216</v>
      </c>
      <c r="D1912" s="213" t="s">
        <v>1304</v>
      </c>
      <c r="E1912" s="194" t="s">
        <v>1604</v>
      </c>
      <c r="F1912" s="182">
        <v>1</v>
      </c>
      <c r="G1912" s="95" t="s">
        <v>222</v>
      </c>
      <c r="H1912" s="199">
        <f>VLOOKUP(G1912,BARRAS!$C$5:$E$553,2,0)</f>
        <v>2079993680152</v>
      </c>
      <c r="I1912" s="95">
        <v>0</v>
      </c>
      <c r="J1912" s="204">
        <v>0</v>
      </c>
      <c r="K1912" s="95">
        <v>0</v>
      </c>
      <c r="L1912" s="95" t="s">
        <v>492</v>
      </c>
      <c r="M1912" s="95" t="s">
        <v>492</v>
      </c>
      <c r="N1912" s="95" t="s">
        <v>12352</v>
      </c>
      <c r="O1912" s="95"/>
      <c r="P1912" s="95"/>
      <c r="Q1912" s="95"/>
      <c r="R1912" s="95" t="str">
        <f>IF(L1912="R",VLOOKUP(G1912,BARRAS!$C$5:$E$233,3,0),IF(L1912="L",VLOOKUP(G1912,BARRAS!$C$5:$E$233,3,0),""))</f>
        <v/>
      </c>
      <c r="S1912" s="95">
        <f t="shared" si="205"/>
        <v>0</v>
      </c>
      <c r="T1912" s="95"/>
      <c r="U1912" s="95" t="str">
        <f t="shared" si="206"/>
        <v/>
      </c>
      <c r="V1912" s="95"/>
      <c r="W1912" s="95"/>
      <c r="X1912" s="95"/>
      <c r="Y1912" s="95"/>
      <c r="Z1912" s="95"/>
      <c r="AA1912" s="95">
        <f t="shared" si="203"/>
        <v>0</v>
      </c>
    </row>
    <row r="1913" spans="1:27" x14ac:dyDescent="0.2">
      <c r="A1913" s="19">
        <f t="shared" si="202"/>
        <v>1</v>
      </c>
      <c r="B1913" s="95">
        <f t="shared" si="204"/>
        <v>1909</v>
      </c>
      <c r="C1913" s="95" t="s">
        <v>8828</v>
      </c>
      <c r="D1913" s="28" t="s">
        <v>543</v>
      </c>
      <c r="E1913" s="95" t="s">
        <v>9810</v>
      </c>
      <c r="F1913" s="182">
        <v>1</v>
      </c>
      <c r="G1913" s="95" t="s">
        <v>1825</v>
      </c>
      <c r="H1913" s="199">
        <f>VLOOKUP(G1913,BARRAS!$C$5:$E$553,2,0)</f>
        <v>2109993630232</v>
      </c>
      <c r="I1913" s="95">
        <v>0</v>
      </c>
      <c r="J1913" s="204">
        <v>0</v>
      </c>
      <c r="K1913" s="95">
        <v>0</v>
      </c>
      <c r="L1913" s="95" t="s">
        <v>8423</v>
      </c>
      <c r="M1913" s="95" t="s">
        <v>8423</v>
      </c>
      <c r="N1913" s="95" t="s">
        <v>543</v>
      </c>
      <c r="O1913" s="95" t="s">
        <v>8091</v>
      </c>
      <c r="P1913" s="95"/>
      <c r="Q1913" s="95"/>
      <c r="R1913" s="95" t="str">
        <f>IF(L1913="R",VLOOKUP(G1913,BARRAS!$C$5:$E$233,3,0),IF(L1913="L",VLOOKUP(G1913,BARRAS!$C$5:$E$233,3,0),""))</f>
        <v/>
      </c>
      <c r="S1913" s="95">
        <f t="shared" si="205"/>
        <v>0</v>
      </c>
      <c r="T1913" s="95"/>
      <c r="U1913" s="95" t="str">
        <f t="shared" si="206"/>
        <v/>
      </c>
      <c r="V1913" s="95"/>
      <c r="W1913" s="95"/>
      <c r="X1913" s="95"/>
      <c r="Y1913" s="95" t="str">
        <f>+IF(P1913="","No","Sí")</f>
        <v>No</v>
      </c>
      <c r="Z1913" s="95">
        <v>0</v>
      </c>
      <c r="AA1913" s="95" t="str">
        <f t="shared" si="203"/>
        <v>SAESA</v>
      </c>
    </row>
    <row r="1914" spans="1:27" x14ac:dyDescent="0.2">
      <c r="A1914" s="19">
        <f t="shared" si="202"/>
        <v>1</v>
      </c>
      <c r="B1914" s="95">
        <f t="shared" si="204"/>
        <v>1910</v>
      </c>
      <c r="C1914" s="95" t="s">
        <v>8924</v>
      </c>
      <c r="D1914" s="28" t="s">
        <v>543</v>
      </c>
      <c r="E1914" s="95" t="s">
        <v>12338</v>
      </c>
      <c r="F1914" s="182">
        <v>1</v>
      </c>
      <c r="G1914" s="95" t="s">
        <v>1825</v>
      </c>
      <c r="H1914" s="199">
        <f>VLOOKUP(G1914,BARRAS!$C$5:$E$553,2,0)</f>
        <v>2109993630232</v>
      </c>
      <c r="I1914" s="95">
        <v>0</v>
      </c>
      <c r="J1914" s="204">
        <v>0</v>
      </c>
      <c r="K1914" s="95">
        <v>0</v>
      </c>
      <c r="L1914" s="95" t="s">
        <v>8423</v>
      </c>
      <c r="M1914" s="95" t="s">
        <v>8423</v>
      </c>
      <c r="N1914" s="95" t="s">
        <v>543</v>
      </c>
      <c r="O1914" s="95" t="s">
        <v>8091</v>
      </c>
      <c r="P1914" s="95"/>
      <c r="Q1914" s="95"/>
      <c r="R1914" s="95" t="str">
        <f>IF(L1914="R",VLOOKUP(G1914,BARRAS!$C$5:$E$233,3,0),IF(L1914="L",VLOOKUP(G1914,BARRAS!$C$5:$E$233,3,0),""))</f>
        <v/>
      </c>
      <c r="S1914" s="95">
        <f t="shared" si="205"/>
        <v>0</v>
      </c>
      <c r="T1914" s="95"/>
      <c r="U1914" s="95" t="str">
        <f t="shared" si="206"/>
        <v/>
      </c>
      <c r="V1914" s="95" t="s">
        <v>8091</v>
      </c>
      <c r="W1914" s="95"/>
      <c r="X1914" s="95"/>
      <c r="Y1914" s="95" t="str">
        <f>+IF(P1914="","No","Sí")</f>
        <v>No</v>
      </c>
      <c r="Z1914" s="95">
        <v>0</v>
      </c>
      <c r="AA1914" s="95" t="str">
        <f t="shared" si="203"/>
        <v>SAESA</v>
      </c>
    </row>
    <row r="1915" spans="1:27" x14ac:dyDescent="0.2">
      <c r="A1915" s="19">
        <f t="shared" si="202"/>
        <v>1</v>
      </c>
      <c r="B1915" s="95">
        <f t="shared" si="204"/>
        <v>1911</v>
      </c>
      <c r="C1915" s="95" t="s">
        <v>12337</v>
      </c>
      <c r="D1915" s="28" t="s">
        <v>543</v>
      </c>
      <c r="E1915" s="28" t="s">
        <v>12338</v>
      </c>
      <c r="F1915" s="182">
        <v>1</v>
      </c>
      <c r="G1915" s="95" t="s">
        <v>1825</v>
      </c>
      <c r="H1915" s="199">
        <f>VLOOKUP(G1915,BARRAS!$C$5:$E$553,2,0)</f>
        <v>2109993630232</v>
      </c>
      <c r="I1915" s="95">
        <v>0</v>
      </c>
      <c r="J1915" s="204">
        <v>0</v>
      </c>
      <c r="K1915" s="95">
        <v>0</v>
      </c>
      <c r="L1915" s="95" t="s">
        <v>8423</v>
      </c>
      <c r="M1915" s="95" t="s">
        <v>8423</v>
      </c>
      <c r="N1915" s="95" t="s">
        <v>543</v>
      </c>
      <c r="O1915" s="95" t="s">
        <v>8091</v>
      </c>
      <c r="P1915" s="95"/>
      <c r="Q1915" s="95"/>
      <c r="R1915" s="95" t="str">
        <f>IF(L1915="R",VLOOKUP(G1915,BARRAS!$C$5:$E$233,3,0),IF(L1915="L",VLOOKUP(G1915,BARRAS!$C$5:$E$233,3,0),""))</f>
        <v/>
      </c>
      <c r="S1915" s="95">
        <f t="shared" si="205"/>
        <v>0</v>
      </c>
      <c r="T1915" s="95"/>
      <c r="U1915" s="95" t="str">
        <f t="shared" si="206"/>
        <v/>
      </c>
      <c r="V1915" s="95"/>
      <c r="W1915" s="95"/>
      <c r="X1915" s="95"/>
      <c r="Y1915" s="95"/>
      <c r="Z1915" s="95"/>
      <c r="AA1915" s="95" t="str">
        <f t="shared" si="203"/>
        <v>SAESA</v>
      </c>
    </row>
    <row r="1916" spans="1:27" x14ac:dyDescent="0.2">
      <c r="A1916" s="19">
        <f t="shared" si="202"/>
        <v>1</v>
      </c>
      <c r="B1916" s="95">
        <f t="shared" si="204"/>
        <v>1912</v>
      </c>
      <c r="C1916" s="95" t="s">
        <v>9521</v>
      </c>
      <c r="D1916" s="28" t="s">
        <v>543</v>
      </c>
      <c r="E1916" s="95" t="s">
        <v>9810</v>
      </c>
      <c r="F1916" s="182">
        <v>1</v>
      </c>
      <c r="G1916" s="95" t="s">
        <v>1825</v>
      </c>
      <c r="H1916" s="199">
        <f>VLOOKUP(G1916,BARRAS!$C$5:$E$553,2,0)</f>
        <v>2109993630232</v>
      </c>
      <c r="I1916" s="95">
        <v>0</v>
      </c>
      <c r="J1916" s="204">
        <v>0</v>
      </c>
      <c r="K1916" s="95">
        <v>0</v>
      </c>
      <c r="L1916" s="95" t="s">
        <v>8423</v>
      </c>
      <c r="M1916" s="95" t="s">
        <v>8423</v>
      </c>
      <c r="N1916" s="95" t="s">
        <v>543</v>
      </c>
      <c r="O1916" s="95" t="s">
        <v>8091</v>
      </c>
      <c r="P1916" s="95"/>
      <c r="Q1916" s="95"/>
      <c r="R1916" s="95" t="str">
        <f>IF(L1916="R",VLOOKUP(G1916,BARRAS!$C$5:$E$233,3,0),IF(L1916="L",VLOOKUP(G1916,BARRAS!$C$5:$E$233,3,0),""))</f>
        <v/>
      </c>
      <c r="S1916" s="95">
        <f t="shared" si="205"/>
        <v>0</v>
      </c>
      <c r="T1916" s="95"/>
      <c r="U1916" s="95" t="str">
        <f t="shared" si="206"/>
        <v/>
      </c>
      <c r="V1916" s="95"/>
      <c r="W1916" s="95"/>
      <c r="X1916" s="95"/>
      <c r="Y1916" s="95"/>
      <c r="Z1916" s="95">
        <v>0</v>
      </c>
      <c r="AA1916" s="95" t="str">
        <f t="shared" si="203"/>
        <v>SAESA</v>
      </c>
    </row>
    <row r="1917" spans="1:27" x14ac:dyDescent="0.2">
      <c r="A1917" s="19">
        <f t="shared" si="202"/>
        <v>1</v>
      </c>
      <c r="B1917" s="95">
        <f t="shared" si="204"/>
        <v>1913</v>
      </c>
      <c r="C1917" s="95" t="s">
        <v>8923</v>
      </c>
      <c r="D1917" s="28" t="s">
        <v>9294</v>
      </c>
      <c r="E1917" s="95" t="s">
        <v>8952</v>
      </c>
      <c r="F1917" s="182">
        <v>1</v>
      </c>
      <c r="G1917" s="95" t="s">
        <v>1825</v>
      </c>
      <c r="H1917" s="199">
        <f>VLOOKUP(G1917,BARRAS!$C$5:$E$553,2,0)</f>
        <v>2109993630232</v>
      </c>
      <c r="I1917" s="95">
        <v>0</v>
      </c>
      <c r="J1917" s="204">
        <v>0</v>
      </c>
      <c r="K1917" s="95">
        <v>0</v>
      </c>
      <c r="L1917" s="95" t="s">
        <v>8423</v>
      </c>
      <c r="M1917" s="95" t="s">
        <v>8423</v>
      </c>
      <c r="N1917" s="95" t="s">
        <v>9294</v>
      </c>
      <c r="O1917" s="95" t="s">
        <v>8091</v>
      </c>
      <c r="P1917" s="95"/>
      <c r="Q1917" s="95"/>
      <c r="R1917" s="95" t="str">
        <f>IF(L1917="R",VLOOKUP(G1917,BARRAS!$C$5:$E$233,3,0),IF(L1917="L",VLOOKUP(G1917,BARRAS!$C$5:$E$233,3,0),""))</f>
        <v/>
      </c>
      <c r="S1917" s="95">
        <f t="shared" si="205"/>
        <v>0</v>
      </c>
      <c r="T1917" s="95"/>
      <c r="U1917" s="95" t="str">
        <f t="shared" si="206"/>
        <v/>
      </c>
      <c r="V1917" s="95" t="s">
        <v>8091</v>
      </c>
      <c r="W1917" s="95"/>
      <c r="X1917" s="95"/>
      <c r="Y1917" s="95" t="str">
        <f>+IF(P1917="","No","Sí")</f>
        <v>No</v>
      </c>
      <c r="Z1917" s="95">
        <v>0</v>
      </c>
      <c r="AA1917" s="95" t="str">
        <f t="shared" si="203"/>
        <v>SAESA</v>
      </c>
    </row>
    <row r="1918" spans="1:27" x14ac:dyDescent="0.2">
      <c r="A1918" s="19">
        <f t="shared" si="202"/>
        <v>1</v>
      </c>
      <c r="B1918" s="95">
        <f t="shared" si="204"/>
        <v>1914</v>
      </c>
      <c r="C1918" s="95" t="s">
        <v>8771</v>
      </c>
      <c r="D1918" s="28" t="s">
        <v>9294</v>
      </c>
      <c r="E1918" s="95" t="s">
        <v>8795</v>
      </c>
      <c r="F1918" s="182">
        <v>1</v>
      </c>
      <c r="G1918" s="95" t="s">
        <v>1825</v>
      </c>
      <c r="H1918" s="199">
        <f>VLOOKUP(G1918,BARRAS!$C$5:$E$553,2,0)</f>
        <v>2109993630232</v>
      </c>
      <c r="I1918" s="95">
        <v>0</v>
      </c>
      <c r="J1918" s="204">
        <v>0</v>
      </c>
      <c r="K1918" s="95">
        <v>0</v>
      </c>
      <c r="L1918" s="95" t="s">
        <v>8423</v>
      </c>
      <c r="M1918" s="95" t="s">
        <v>8423</v>
      </c>
      <c r="N1918" s="95" t="s">
        <v>9294</v>
      </c>
      <c r="O1918" s="95" t="s">
        <v>8091</v>
      </c>
      <c r="P1918" s="95"/>
      <c r="Q1918" s="95"/>
      <c r="R1918" s="95" t="str">
        <f>IF(L1918="R",VLOOKUP(G1918,BARRAS!$C$5:$E$233,3,0),IF(L1918="L",VLOOKUP(G1918,BARRAS!$C$5:$E$233,3,0),""))</f>
        <v/>
      </c>
      <c r="S1918" s="95">
        <f t="shared" si="205"/>
        <v>0</v>
      </c>
      <c r="T1918" s="95"/>
      <c r="U1918" s="95" t="str">
        <f t="shared" si="206"/>
        <v/>
      </c>
      <c r="V1918" s="95" t="s">
        <v>8091</v>
      </c>
      <c r="W1918" s="95"/>
      <c r="X1918" s="95" t="s">
        <v>8687</v>
      </c>
      <c r="Y1918" s="95" t="str">
        <f>+IF(P1918="","No","Sí")</f>
        <v>No</v>
      </c>
      <c r="Z1918" s="95">
        <v>0</v>
      </c>
      <c r="AA1918" s="95" t="str">
        <f t="shared" si="203"/>
        <v>SAESA</v>
      </c>
    </row>
    <row r="1919" spans="1:27" x14ac:dyDescent="0.2">
      <c r="A1919" s="19">
        <f t="shared" si="202"/>
        <v>1</v>
      </c>
      <c r="B1919" s="95">
        <f t="shared" si="204"/>
        <v>1915</v>
      </c>
      <c r="C1919" s="95" t="s">
        <v>8915</v>
      </c>
      <c r="D1919" s="28" t="s">
        <v>8808</v>
      </c>
      <c r="E1919" s="95" t="s">
        <v>8238</v>
      </c>
      <c r="F1919" s="182">
        <v>1</v>
      </c>
      <c r="G1919" s="95" t="s">
        <v>1825</v>
      </c>
      <c r="H1919" s="199">
        <f>VLOOKUP(G1919,BARRAS!$C$5:$E$553,2,0)</f>
        <v>2109993630232</v>
      </c>
      <c r="I1919" s="95">
        <v>0</v>
      </c>
      <c r="J1919" s="204">
        <v>0</v>
      </c>
      <c r="K1919" s="95">
        <v>0</v>
      </c>
      <c r="L1919" s="95" t="s">
        <v>8423</v>
      </c>
      <c r="M1919" s="95" t="s">
        <v>8423</v>
      </c>
      <c r="N1919" s="95" t="s">
        <v>8808</v>
      </c>
      <c r="O1919" s="95" t="s">
        <v>8091</v>
      </c>
      <c r="P1919" s="95"/>
      <c r="Q1919" s="95"/>
      <c r="R1919" s="95" t="str">
        <f>IF(L1919="R",VLOOKUP(G1919,BARRAS!$C$5:$E$233,3,0),IF(L1919="L",VLOOKUP(G1919,BARRAS!$C$5:$E$233,3,0),""))</f>
        <v/>
      </c>
      <c r="S1919" s="95">
        <f t="shared" si="205"/>
        <v>0</v>
      </c>
      <c r="T1919" s="95"/>
      <c r="U1919" s="95" t="str">
        <f t="shared" si="206"/>
        <v/>
      </c>
      <c r="V1919" s="95" t="s">
        <v>8091</v>
      </c>
      <c r="W1919" s="95"/>
      <c r="X1919" s="95"/>
      <c r="Y1919" s="95" t="str">
        <f>+IF(P1919="","No","Sí")</f>
        <v>No</v>
      </c>
      <c r="Z1919" s="95">
        <v>0</v>
      </c>
      <c r="AA1919" s="95" t="str">
        <f t="shared" si="203"/>
        <v>SAESA</v>
      </c>
    </row>
    <row r="1920" spans="1:27" x14ac:dyDescent="0.2">
      <c r="A1920" s="19">
        <f t="shared" si="202"/>
        <v>1</v>
      </c>
      <c r="B1920" s="95">
        <f t="shared" si="204"/>
        <v>1916</v>
      </c>
      <c r="C1920" s="95" t="s">
        <v>8917</v>
      </c>
      <c r="D1920" s="28" t="s">
        <v>8808</v>
      </c>
      <c r="E1920" s="95" t="s">
        <v>8238</v>
      </c>
      <c r="F1920" s="182">
        <v>1</v>
      </c>
      <c r="G1920" s="95" t="s">
        <v>1825</v>
      </c>
      <c r="H1920" s="199">
        <f>VLOOKUP(G1920,BARRAS!$C$5:$E$553,2,0)</f>
        <v>2109993630232</v>
      </c>
      <c r="I1920" s="95">
        <v>0</v>
      </c>
      <c r="J1920" s="204">
        <v>0</v>
      </c>
      <c r="K1920" s="95">
        <v>0</v>
      </c>
      <c r="L1920" s="95" t="s">
        <v>8423</v>
      </c>
      <c r="M1920" s="95" t="s">
        <v>8423</v>
      </c>
      <c r="N1920" s="95" t="s">
        <v>8808</v>
      </c>
      <c r="O1920" s="95" t="s">
        <v>8091</v>
      </c>
      <c r="P1920" s="95"/>
      <c r="Q1920" s="95"/>
      <c r="R1920" s="95" t="str">
        <f>IF(L1920="R",VLOOKUP(G1920,BARRAS!$C$5:$E$233,3,0),IF(L1920="L",VLOOKUP(G1920,BARRAS!$C$5:$E$233,3,0),""))</f>
        <v/>
      </c>
      <c r="S1920" s="95">
        <f t="shared" si="205"/>
        <v>0</v>
      </c>
      <c r="T1920" s="95"/>
      <c r="U1920" s="95" t="str">
        <f t="shared" si="206"/>
        <v/>
      </c>
      <c r="V1920" s="95" t="s">
        <v>8091</v>
      </c>
      <c r="W1920" s="95"/>
      <c r="X1920" s="95"/>
      <c r="Y1920" s="95" t="str">
        <f>+IF(P1920="","No","Sí")</f>
        <v>No</v>
      </c>
      <c r="Z1920" s="95">
        <v>0</v>
      </c>
      <c r="AA1920" s="95" t="str">
        <f t="shared" si="203"/>
        <v>SAESA</v>
      </c>
    </row>
    <row r="1921" spans="1:27" x14ac:dyDescent="0.2">
      <c r="A1921" s="19">
        <f t="shared" si="202"/>
        <v>1</v>
      </c>
      <c r="B1921" s="95">
        <f t="shared" si="204"/>
        <v>1917</v>
      </c>
      <c r="C1921" s="95" t="s">
        <v>8916</v>
      </c>
      <c r="D1921" s="28" t="s">
        <v>8808</v>
      </c>
      <c r="E1921" s="95" t="s">
        <v>8238</v>
      </c>
      <c r="F1921" s="182">
        <v>1</v>
      </c>
      <c r="G1921" s="95" t="s">
        <v>1825</v>
      </c>
      <c r="H1921" s="199">
        <f>VLOOKUP(G1921,BARRAS!$C$5:$E$553,2,0)</f>
        <v>2109993630232</v>
      </c>
      <c r="I1921" s="95">
        <v>0</v>
      </c>
      <c r="J1921" s="204">
        <v>0</v>
      </c>
      <c r="K1921" s="95">
        <v>0</v>
      </c>
      <c r="L1921" s="95" t="s">
        <v>8423</v>
      </c>
      <c r="M1921" s="95" t="s">
        <v>8423</v>
      </c>
      <c r="N1921" s="95" t="s">
        <v>8808</v>
      </c>
      <c r="O1921" s="95" t="s">
        <v>8091</v>
      </c>
      <c r="P1921" s="95"/>
      <c r="Q1921" s="95"/>
      <c r="R1921" s="95" t="str">
        <f>IF(L1921="R",VLOOKUP(G1921,BARRAS!$C$5:$E$233,3,0),IF(L1921="L",VLOOKUP(G1921,BARRAS!$C$5:$E$233,3,0),""))</f>
        <v/>
      </c>
      <c r="S1921" s="95">
        <f t="shared" si="205"/>
        <v>0</v>
      </c>
      <c r="T1921" s="95"/>
      <c r="U1921" s="95" t="str">
        <f t="shared" si="206"/>
        <v/>
      </c>
      <c r="V1921" s="95" t="s">
        <v>8091</v>
      </c>
      <c r="W1921" s="95"/>
      <c r="X1921" s="95"/>
      <c r="Y1921" s="95" t="str">
        <f>+IF(P1921="","No","Sí")</f>
        <v>No</v>
      </c>
      <c r="Z1921" s="95">
        <v>0</v>
      </c>
      <c r="AA1921" s="95" t="str">
        <f t="shared" si="203"/>
        <v>SAESA</v>
      </c>
    </row>
    <row r="1922" spans="1:27" x14ac:dyDescent="0.2">
      <c r="A1922" s="19">
        <f t="shared" si="202"/>
        <v>1</v>
      </c>
      <c r="B1922" s="95">
        <f t="shared" si="204"/>
        <v>1918</v>
      </c>
      <c r="C1922" s="95" t="s">
        <v>9928</v>
      </c>
      <c r="D1922" s="28" t="s">
        <v>8365</v>
      </c>
      <c r="E1922" s="95" t="s">
        <v>9278</v>
      </c>
      <c r="F1922" s="182">
        <v>1</v>
      </c>
      <c r="G1922" s="95" t="s">
        <v>1825</v>
      </c>
      <c r="H1922" s="199">
        <f>VLOOKUP(G1922,BARRAS!$C$5:$E$553,2,0)</f>
        <v>2109993630232</v>
      </c>
      <c r="I1922" s="95">
        <v>0</v>
      </c>
      <c r="J1922" s="204">
        <v>0</v>
      </c>
      <c r="K1922" s="95">
        <v>0</v>
      </c>
      <c r="L1922" s="95" t="s">
        <v>8423</v>
      </c>
      <c r="M1922" s="95" t="s">
        <v>8423</v>
      </c>
      <c r="N1922" s="95" t="s">
        <v>8365</v>
      </c>
      <c r="O1922" s="95" t="s">
        <v>8091</v>
      </c>
      <c r="P1922" s="95"/>
      <c r="Q1922" s="95"/>
      <c r="R1922" s="95" t="str">
        <f>IF(L1922="R",VLOOKUP(G1922,BARRAS!$C$5:$E$233,3,0),IF(L1922="L",VLOOKUP(G1922,BARRAS!$C$5:$E$233,3,0),""))</f>
        <v/>
      </c>
      <c r="S1922" s="95">
        <f t="shared" si="205"/>
        <v>0</v>
      </c>
      <c r="T1922" s="95"/>
      <c r="U1922" s="95" t="str">
        <f t="shared" si="206"/>
        <v/>
      </c>
      <c r="V1922" s="95"/>
      <c r="W1922" s="95"/>
      <c r="X1922" s="95"/>
      <c r="Y1922" s="95"/>
      <c r="Z1922" s="95">
        <v>0</v>
      </c>
      <c r="AA1922" s="95" t="str">
        <f t="shared" ref="AA1922:AA1985" si="207">IF(OR(N1922="Dx",N1922="No_informado"),P1922,O1922)</f>
        <v>SAESA</v>
      </c>
    </row>
    <row r="1923" spans="1:27" x14ac:dyDescent="0.2">
      <c r="A1923" s="19">
        <f t="shared" si="202"/>
        <v>1</v>
      </c>
      <c r="B1923" s="95">
        <f t="shared" si="204"/>
        <v>1919</v>
      </c>
      <c r="C1923" s="95" t="s">
        <v>12757</v>
      </c>
      <c r="D1923" s="28" t="s">
        <v>8365</v>
      </c>
      <c r="E1923" s="95" t="s">
        <v>10797</v>
      </c>
      <c r="F1923" s="182">
        <v>1</v>
      </c>
      <c r="G1923" s="95" t="s">
        <v>1825</v>
      </c>
      <c r="H1923" s="199">
        <f>VLOOKUP(G1923,BARRAS!$C$5:$E$553,2,0)</f>
        <v>2109993630232</v>
      </c>
      <c r="I1923" s="95">
        <v>0</v>
      </c>
      <c r="J1923" s="204">
        <v>0</v>
      </c>
      <c r="K1923" s="95">
        <v>0</v>
      </c>
      <c r="L1923" s="95" t="s">
        <v>8423</v>
      </c>
      <c r="M1923" s="95" t="s">
        <v>8423</v>
      </c>
      <c r="N1923" s="95" t="s">
        <v>8365</v>
      </c>
      <c r="O1923" s="95" t="s">
        <v>8091</v>
      </c>
      <c r="P1923" s="95"/>
      <c r="Q1923" s="95"/>
      <c r="R1923" s="95" t="str">
        <f>IF(L1923="R",VLOOKUP(G1923,BARRAS!$C$5:$E$233,3,0),IF(L1923="L",VLOOKUP(G1923,BARRAS!$C$5:$E$233,3,0),""))</f>
        <v/>
      </c>
      <c r="S1923" s="95">
        <f t="shared" si="205"/>
        <v>0</v>
      </c>
      <c r="T1923" s="95"/>
      <c r="U1923" s="95" t="str">
        <f t="shared" si="206"/>
        <v/>
      </c>
      <c r="V1923" s="95"/>
      <c r="W1923" s="95"/>
      <c r="X1923" s="95"/>
      <c r="Y1923" s="95"/>
      <c r="Z1923" s="95"/>
      <c r="AA1923" s="95" t="str">
        <f t="shared" si="207"/>
        <v>SAESA</v>
      </c>
    </row>
    <row r="1924" spans="1:27" x14ac:dyDescent="0.2">
      <c r="A1924" s="19">
        <f t="shared" si="202"/>
        <v>1</v>
      </c>
      <c r="B1924" s="95">
        <f t="shared" si="204"/>
        <v>1920</v>
      </c>
      <c r="C1924" s="95" t="s">
        <v>12336</v>
      </c>
      <c r="D1924" s="28" t="s">
        <v>12122</v>
      </c>
      <c r="E1924" s="95" t="s">
        <v>8569</v>
      </c>
      <c r="F1924" s="182">
        <v>1</v>
      </c>
      <c r="G1924" s="95" t="s">
        <v>1825</v>
      </c>
      <c r="H1924" s="199">
        <f>VLOOKUP(G1924,BARRAS!$C$5:$E$553,2,0)</f>
        <v>2109993630232</v>
      </c>
      <c r="I1924" s="95">
        <v>0</v>
      </c>
      <c r="J1924" s="204">
        <v>0</v>
      </c>
      <c r="K1924" s="95">
        <v>0</v>
      </c>
      <c r="L1924" s="95" t="s">
        <v>8423</v>
      </c>
      <c r="M1924" s="95" t="s">
        <v>8423</v>
      </c>
      <c r="N1924" s="28" t="s">
        <v>12122</v>
      </c>
      <c r="O1924" s="95" t="s">
        <v>8091</v>
      </c>
      <c r="P1924" s="95"/>
      <c r="Q1924" s="95" t="str">
        <f>IF(L1924="R","R",IF(L1924="L","L",""))</f>
        <v/>
      </c>
      <c r="R1924" s="95" t="str">
        <f>IF(L1924="R",VLOOKUP(G1924,BARRAS!$C$5:$E$233,3,0),IF(L1924="L",VLOOKUP(G1924,BARRAS!$C$5:$E$233,3,0),""))</f>
        <v/>
      </c>
      <c r="S1924" s="95">
        <f t="shared" si="205"/>
        <v>0</v>
      </c>
      <c r="T1924" s="95"/>
      <c r="U1924" s="95" t="str">
        <f t="shared" si="206"/>
        <v/>
      </c>
      <c r="V1924" s="95" t="s">
        <v>8091</v>
      </c>
      <c r="W1924" s="95"/>
      <c r="X1924" s="95" t="s">
        <v>8687</v>
      </c>
      <c r="Y1924" s="95" t="str">
        <f>+IF(P1924="","No","Sí")</f>
        <v>No</v>
      </c>
      <c r="Z1924" s="95">
        <v>0</v>
      </c>
      <c r="AA1924" s="95" t="str">
        <f t="shared" si="207"/>
        <v>SAESA</v>
      </c>
    </row>
    <row r="1925" spans="1:27" x14ac:dyDescent="0.2">
      <c r="A1925" s="19">
        <f t="shared" ref="A1925:A1988" si="208">+COUNTIF($C:$C,C1925)</f>
        <v>1</v>
      </c>
      <c r="B1925" s="95">
        <f t="shared" si="204"/>
        <v>1921</v>
      </c>
      <c r="C1925" s="95" t="s">
        <v>9281</v>
      </c>
      <c r="D1925" s="28" t="s">
        <v>8365</v>
      </c>
      <c r="E1925" s="95" t="s">
        <v>9282</v>
      </c>
      <c r="F1925" s="182">
        <v>1</v>
      </c>
      <c r="G1925" s="95" t="s">
        <v>1825</v>
      </c>
      <c r="H1925" s="199">
        <f>VLOOKUP(G1925,BARRAS!$C$5:$E$553,2,0)</f>
        <v>2109993630232</v>
      </c>
      <c r="I1925" s="95">
        <v>0</v>
      </c>
      <c r="J1925" s="204">
        <v>0</v>
      </c>
      <c r="K1925" s="95">
        <v>0</v>
      </c>
      <c r="L1925" s="95" t="s">
        <v>8423</v>
      </c>
      <c r="M1925" s="95" t="s">
        <v>8423</v>
      </c>
      <c r="N1925" s="95" t="s">
        <v>8365</v>
      </c>
      <c r="O1925" s="95" t="s">
        <v>8091</v>
      </c>
      <c r="P1925" s="95"/>
      <c r="Q1925" s="95"/>
      <c r="R1925" s="95" t="str">
        <f>IF(L1925="R",VLOOKUP(G1925,BARRAS!$C$5:$E$233,3,0),IF(L1925="L",VLOOKUP(G1925,BARRAS!$C$5:$E$233,3,0),""))</f>
        <v/>
      </c>
      <c r="S1925" s="95">
        <f t="shared" si="205"/>
        <v>0</v>
      </c>
      <c r="T1925" s="95"/>
      <c r="U1925" s="95" t="str">
        <f t="shared" si="206"/>
        <v/>
      </c>
      <c r="V1925" s="95"/>
      <c r="W1925" s="95"/>
      <c r="X1925" s="95"/>
      <c r="Y1925" s="95" t="str">
        <f>+IF(P1925="","No","Sí")</f>
        <v>No</v>
      </c>
      <c r="Z1925" s="95">
        <v>0</v>
      </c>
      <c r="AA1925" s="95" t="str">
        <f t="shared" si="207"/>
        <v>SAESA</v>
      </c>
    </row>
    <row r="1926" spans="1:27" x14ac:dyDescent="0.2">
      <c r="A1926" s="19">
        <f t="shared" si="208"/>
        <v>1</v>
      </c>
      <c r="B1926" s="95">
        <f t="shared" si="204"/>
        <v>1922</v>
      </c>
      <c r="C1926" s="95" t="s">
        <v>9798</v>
      </c>
      <c r="D1926" s="28" t="s">
        <v>8365</v>
      </c>
      <c r="E1926" s="95" t="s">
        <v>9800</v>
      </c>
      <c r="F1926" s="182">
        <v>1</v>
      </c>
      <c r="G1926" s="95" t="s">
        <v>1825</v>
      </c>
      <c r="H1926" s="199">
        <f>VLOOKUP(G1926,BARRAS!$C$5:$E$553,2,0)</f>
        <v>2109993630232</v>
      </c>
      <c r="I1926" s="95">
        <v>0</v>
      </c>
      <c r="J1926" s="204">
        <v>0</v>
      </c>
      <c r="K1926" s="95">
        <v>0</v>
      </c>
      <c r="L1926" s="95" t="s">
        <v>8423</v>
      </c>
      <c r="M1926" s="95" t="s">
        <v>8423</v>
      </c>
      <c r="N1926" s="95" t="s">
        <v>8365</v>
      </c>
      <c r="O1926" s="95" t="s">
        <v>8091</v>
      </c>
      <c r="P1926" s="95"/>
      <c r="Q1926" s="95"/>
      <c r="R1926" s="95" t="str">
        <f>IF(L1926="R",VLOOKUP(G1926,BARRAS!$C$5:$E$233,3,0),IF(L1926="L",VLOOKUP(G1926,BARRAS!$C$5:$E$233,3,0),""))</f>
        <v/>
      </c>
      <c r="S1926" s="95">
        <f t="shared" si="205"/>
        <v>0</v>
      </c>
      <c r="T1926" s="95"/>
      <c r="U1926" s="95" t="str">
        <f t="shared" si="206"/>
        <v/>
      </c>
      <c r="V1926" s="95"/>
      <c r="W1926" s="95"/>
      <c r="X1926" s="95"/>
      <c r="Y1926" s="95"/>
      <c r="Z1926" s="95">
        <v>0</v>
      </c>
      <c r="AA1926" s="95" t="str">
        <f t="shared" si="207"/>
        <v>SAESA</v>
      </c>
    </row>
    <row r="1927" spans="1:27" x14ac:dyDescent="0.2">
      <c r="A1927" s="19">
        <f t="shared" si="208"/>
        <v>1</v>
      </c>
      <c r="B1927" s="95">
        <f t="shared" si="204"/>
        <v>1923</v>
      </c>
      <c r="C1927" s="95" t="s">
        <v>9804</v>
      </c>
      <c r="D1927" s="28" t="s">
        <v>8365</v>
      </c>
      <c r="E1927" s="95" t="s">
        <v>8965</v>
      </c>
      <c r="F1927" s="182">
        <v>1</v>
      </c>
      <c r="G1927" s="95" t="s">
        <v>1825</v>
      </c>
      <c r="H1927" s="199">
        <f>VLOOKUP(G1927,BARRAS!$C$5:$E$553,2,0)</f>
        <v>2109993630232</v>
      </c>
      <c r="I1927" s="95">
        <v>0</v>
      </c>
      <c r="J1927" s="204">
        <v>0</v>
      </c>
      <c r="K1927" s="95">
        <v>0</v>
      </c>
      <c r="L1927" s="95" t="s">
        <v>8423</v>
      </c>
      <c r="M1927" s="95" t="s">
        <v>8423</v>
      </c>
      <c r="N1927" s="95" t="s">
        <v>8365</v>
      </c>
      <c r="O1927" s="95" t="s">
        <v>8091</v>
      </c>
      <c r="P1927" s="95"/>
      <c r="Q1927" s="95"/>
      <c r="R1927" s="95" t="str">
        <f>IF(L1927="R",VLOOKUP(G1927,BARRAS!$C$5:$E$233,3,0),IF(L1927="L",VLOOKUP(G1927,BARRAS!$C$5:$E$233,3,0),""))</f>
        <v/>
      </c>
      <c r="S1927" s="95">
        <f t="shared" si="205"/>
        <v>0</v>
      </c>
      <c r="T1927" s="95"/>
      <c r="U1927" s="95" t="str">
        <f t="shared" si="206"/>
        <v/>
      </c>
      <c r="V1927" s="95"/>
      <c r="W1927" s="95"/>
      <c r="X1927" s="95"/>
      <c r="Y1927" s="95"/>
      <c r="Z1927" s="95">
        <v>0</v>
      </c>
      <c r="AA1927" s="95" t="str">
        <f t="shared" si="207"/>
        <v>SAESA</v>
      </c>
    </row>
    <row r="1928" spans="1:27" x14ac:dyDescent="0.2">
      <c r="A1928" s="19">
        <f t="shared" si="208"/>
        <v>1</v>
      </c>
      <c r="B1928" s="95">
        <f t="shared" si="204"/>
        <v>1924</v>
      </c>
      <c r="C1928" s="95" t="s">
        <v>8931</v>
      </c>
      <c r="D1928" s="28" t="s">
        <v>8365</v>
      </c>
      <c r="E1928" s="95" t="s">
        <v>8965</v>
      </c>
      <c r="F1928" s="182">
        <v>1</v>
      </c>
      <c r="G1928" s="95" t="s">
        <v>1825</v>
      </c>
      <c r="H1928" s="199">
        <f>VLOOKUP(G1928,BARRAS!$C$5:$E$553,2,0)</f>
        <v>2109993630232</v>
      </c>
      <c r="I1928" s="95">
        <v>0</v>
      </c>
      <c r="J1928" s="204">
        <v>0</v>
      </c>
      <c r="K1928" s="95">
        <v>0</v>
      </c>
      <c r="L1928" s="95" t="s">
        <v>8423</v>
      </c>
      <c r="M1928" s="95" t="s">
        <v>8423</v>
      </c>
      <c r="N1928" s="95" t="s">
        <v>8365</v>
      </c>
      <c r="O1928" s="95" t="s">
        <v>8091</v>
      </c>
      <c r="P1928" s="95"/>
      <c r="Q1928" s="95"/>
      <c r="R1928" s="95" t="str">
        <f>IF(L1928="R",VLOOKUP(G1928,BARRAS!$C$5:$E$233,3,0),IF(L1928="L",VLOOKUP(G1928,BARRAS!$C$5:$E$233,3,0),""))</f>
        <v/>
      </c>
      <c r="S1928" s="95">
        <f t="shared" si="205"/>
        <v>0</v>
      </c>
      <c r="T1928" s="95"/>
      <c r="U1928" s="95" t="str">
        <f t="shared" si="206"/>
        <v/>
      </c>
      <c r="V1928" s="95" t="s">
        <v>8091</v>
      </c>
      <c r="W1928" s="95"/>
      <c r="X1928" s="95"/>
      <c r="Y1928" s="95" t="str">
        <f>+IF(P1928="","No","Sí")</f>
        <v>No</v>
      </c>
      <c r="Z1928" s="95">
        <v>0</v>
      </c>
      <c r="AA1928" s="95" t="str">
        <f t="shared" si="207"/>
        <v>SAESA</v>
      </c>
    </row>
    <row r="1929" spans="1:27" x14ac:dyDescent="0.2">
      <c r="A1929" s="19">
        <f t="shared" si="208"/>
        <v>1</v>
      </c>
      <c r="B1929" s="95">
        <f t="shared" ref="B1929:B1992" si="209">B1928+1</f>
        <v>1925</v>
      </c>
      <c r="C1929" s="95" t="s">
        <v>12758</v>
      </c>
      <c r="D1929" s="28" t="s">
        <v>8365</v>
      </c>
      <c r="E1929" s="95" t="s">
        <v>10799</v>
      </c>
      <c r="F1929" s="182">
        <v>1</v>
      </c>
      <c r="G1929" s="95" t="s">
        <v>1825</v>
      </c>
      <c r="H1929" s="199">
        <f>VLOOKUP(G1929,BARRAS!$C$5:$E$553,2,0)</f>
        <v>2109993630232</v>
      </c>
      <c r="I1929" s="95">
        <v>0</v>
      </c>
      <c r="J1929" s="204">
        <v>0</v>
      </c>
      <c r="K1929" s="95">
        <v>0</v>
      </c>
      <c r="L1929" s="95" t="s">
        <v>8423</v>
      </c>
      <c r="M1929" s="95" t="s">
        <v>8423</v>
      </c>
      <c r="N1929" s="95" t="s">
        <v>8365</v>
      </c>
      <c r="O1929" s="95" t="s">
        <v>9972</v>
      </c>
      <c r="P1929" s="95"/>
      <c r="Q1929" s="95"/>
      <c r="R1929" s="95" t="str">
        <f>IF(L1929="R",VLOOKUP(G1929,BARRAS!$C$5:$E$233,3,0),IF(L1929="L",VLOOKUP(G1929,BARRAS!$C$5:$E$233,3,0),""))</f>
        <v/>
      </c>
      <c r="S1929" s="95">
        <f t="shared" si="205"/>
        <v>0</v>
      </c>
      <c r="T1929" s="95"/>
      <c r="U1929" s="95" t="str">
        <f t="shared" si="206"/>
        <v/>
      </c>
      <c r="V1929" s="95"/>
      <c r="W1929" s="95"/>
      <c r="X1929" s="95"/>
      <c r="Y1929" s="95"/>
      <c r="Z1929" s="95"/>
      <c r="AA1929" s="95" t="str">
        <f t="shared" si="207"/>
        <v>CGE</v>
      </c>
    </row>
    <row r="1930" spans="1:27" x14ac:dyDescent="0.2">
      <c r="A1930" s="19">
        <f t="shared" si="208"/>
        <v>1</v>
      </c>
      <c r="B1930" s="95">
        <f t="shared" si="209"/>
        <v>1926</v>
      </c>
      <c r="C1930" s="95" t="s">
        <v>8543</v>
      </c>
      <c r="D1930" s="28" t="s">
        <v>2217</v>
      </c>
      <c r="E1930" s="95" t="s">
        <v>8551</v>
      </c>
      <c r="F1930" s="182">
        <v>1</v>
      </c>
      <c r="G1930" s="95" t="s">
        <v>1825</v>
      </c>
      <c r="H1930" s="199">
        <f>VLOOKUP(G1930,BARRAS!$C$5:$E$553,2,0)</f>
        <v>2109993630232</v>
      </c>
      <c r="I1930" s="95">
        <v>0</v>
      </c>
      <c r="J1930" s="204">
        <v>0</v>
      </c>
      <c r="K1930" s="95">
        <v>0</v>
      </c>
      <c r="L1930" s="95" t="s">
        <v>8423</v>
      </c>
      <c r="M1930" s="95" t="s">
        <v>8423</v>
      </c>
      <c r="N1930" s="95" t="s">
        <v>2217</v>
      </c>
      <c r="O1930" s="95" t="s">
        <v>8091</v>
      </c>
      <c r="P1930" s="95"/>
      <c r="Q1930" s="95" t="str">
        <f>IF(L1930="R","R",IF(L1930="L","L",""))</f>
        <v/>
      </c>
      <c r="R1930" s="95" t="str">
        <f>IF(L1930="R",VLOOKUP(G1930,BARRAS!$C$5:$E$233,3,0),IF(L1930="L",VLOOKUP(G1930,BARRAS!$C$5:$E$233,3,0),""))</f>
        <v/>
      </c>
      <c r="S1930" s="95">
        <f t="shared" si="205"/>
        <v>0</v>
      </c>
      <c r="T1930" s="95"/>
      <c r="U1930" s="95" t="str">
        <f t="shared" si="206"/>
        <v/>
      </c>
      <c r="V1930" s="95" t="s">
        <v>8091</v>
      </c>
      <c r="W1930" s="95"/>
      <c r="X1930" s="95" t="s">
        <v>8551</v>
      </c>
      <c r="Y1930" s="95" t="str">
        <f t="shared" ref="Y1930:Y1935" si="210">+IF(P1930="","No","Sí")</f>
        <v>No</v>
      </c>
      <c r="Z1930" s="95">
        <v>0</v>
      </c>
      <c r="AA1930" s="95" t="str">
        <f t="shared" si="207"/>
        <v>SAESA</v>
      </c>
    </row>
    <row r="1931" spans="1:27" x14ac:dyDescent="0.2">
      <c r="A1931" s="19">
        <f t="shared" si="208"/>
        <v>1</v>
      </c>
      <c r="B1931" s="95">
        <f t="shared" si="209"/>
        <v>1927</v>
      </c>
      <c r="C1931" s="95" t="s">
        <v>9555</v>
      </c>
      <c r="D1931" s="28" t="s">
        <v>2217</v>
      </c>
      <c r="E1931" s="95" t="s">
        <v>8551</v>
      </c>
      <c r="F1931" s="182">
        <v>1</v>
      </c>
      <c r="G1931" s="95" t="s">
        <v>1825</v>
      </c>
      <c r="H1931" s="199">
        <f>VLOOKUP(G1931,BARRAS!$C$5:$E$553,2,0)</f>
        <v>2109993630232</v>
      </c>
      <c r="I1931" s="95">
        <v>0</v>
      </c>
      <c r="J1931" s="204">
        <v>0</v>
      </c>
      <c r="K1931" s="95">
        <v>0</v>
      </c>
      <c r="L1931" s="95" t="s">
        <v>8423</v>
      </c>
      <c r="M1931" s="95" t="s">
        <v>8423</v>
      </c>
      <c r="N1931" s="95" t="s">
        <v>2217</v>
      </c>
      <c r="O1931" s="95" t="s">
        <v>8091</v>
      </c>
      <c r="P1931" s="95"/>
      <c r="Q1931" s="95" t="str">
        <f>IF(L1931="R","R",IF(L1931="L","L",""))</f>
        <v/>
      </c>
      <c r="R1931" s="95" t="str">
        <f>IF(L1931="R",VLOOKUP(G1931,BARRAS!$C$5:$E$233,3,0),IF(L1931="L",VLOOKUP(G1931,BARRAS!$C$5:$E$233,3,0),""))</f>
        <v/>
      </c>
      <c r="S1931" s="95">
        <f t="shared" ref="S1931:S1995" si="211">IF(RIGHT(LEFT(E1931,6),4)="PMGD",1,IF(RIGHT(LEFT(E1931,6),4)="PMG_",1,0))</f>
        <v>0</v>
      </c>
      <c r="T1931" s="95"/>
      <c r="U1931" s="95" t="str">
        <f t="shared" ref="U1931:U1995" si="212">+IF(L1931="G",LEFT(RIGHT(E1931,LEN(E1931)-2),4),"")</f>
        <v/>
      </c>
      <c r="V1931" s="95" t="s">
        <v>8091</v>
      </c>
      <c r="W1931" s="95"/>
      <c r="X1931" s="95" t="s">
        <v>8551</v>
      </c>
      <c r="Y1931" s="95" t="str">
        <f t="shared" si="210"/>
        <v>No</v>
      </c>
      <c r="Z1931" s="95">
        <v>0</v>
      </c>
      <c r="AA1931" s="95" t="str">
        <f t="shared" si="207"/>
        <v>SAESA</v>
      </c>
    </row>
    <row r="1932" spans="1:27" x14ac:dyDescent="0.2">
      <c r="A1932" s="19">
        <f t="shared" si="208"/>
        <v>1</v>
      </c>
      <c r="B1932" s="95">
        <f t="shared" si="209"/>
        <v>1928</v>
      </c>
      <c r="C1932" s="95" t="s">
        <v>9556</v>
      </c>
      <c r="D1932" s="28" t="s">
        <v>2217</v>
      </c>
      <c r="E1932" s="95" t="s">
        <v>8551</v>
      </c>
      <c r="F1932" s="182">
        <v>1</v>
      </c>
      <c r="G1932" s="95" t="s">
        <v>1825</v>
      </c>
      <c r="H1932" s="199">
        <f>VLOOKUP(G1932,BARRAS!$C$5:$E$553,2,0)</f>
        <v>2109993630232</v>
      </c>
      <c r="I1932" s="95">
        <v>0</v>
      </c>
      <c r="J1932" s="204">
        <v>0</v>
      </c>
      <c r="K1932" s="95">
        <v>0</v>
      </c>
      <c r="L1932" s="95" t="s">
        <v>8423</v>
      </c>
      <c r="M1932" s="95" t="s">
        <v>8423</v>
      </c>
      <c r="N1932" s="95" t="s">
        <v>2217</v>
      </c>
      <c r="O1932" s="95" t="s">
        <v>8091</v>
      </c>
      <c r="P1932" s="95"/>
      <c r="Q1932" s="95" t="str">
        <f>IF(L1932="R","R",IF(L1932="L","L",""))</f>
        <v/>
      </c>
      <c r="R1932" s="95" t="str">
        <f>IF(L1932="R",VLOOKUP(G1932,BARRAS!$C$5:$E$233,3,0),IF(L1932="L",VLOOKUP(G1932,BARRAS!$C$5:$E$233,3,0),""))</f>
        <v/>
      </c>
      <c r="S1932" s="95">
        <f t="shared" si="211"/>
        <v>0</v>
      </c>
      <c r="T1932" s="95"/>
      <c r="U1932" s="95" t="str">
        <f t="shared" si="212"/>
        <v/>
      </c>
      <c r="V1932" s="95" t="s">
        <v>8091</v>
      </c>
      <c r="W1932" s="95"/>
      <c r="X1932" s="95" t="s">
        <v>8551</v>
      </c>
      <c r="Y1932" s="95" t="str">
        <f t="shared" si="210"/>
        <v>No</v>
      </c>
      <c r="Z1932" s="95">
        <v>0</v>
      </c>
      <c r="AA1932" s="95" t="str">
        <f t="shared" si="207"/>
        <v>SAESA</v>
      </c>
    </row>
    <row r="1933" spans="1:27" x14ac:dyDescent="0.2">
      <c r="A1933" s="19">
        <f t="shared" si="208"/>
        <v>1</v>
      </c>
      <c r="B1933" s="95">
        <f t="shared" si="209"/>
        <v>1929</v>
      </c>
      <c r="C1933" s="95" t="s">
        <v>8941</v>
      </c>
      <c r="D1933" s="28" t="s">
        <v>8365</v>
      </c>
      <c r="E1933" s="95" t="s">
        <v>8966</v>
      </c>
      <c r="F1933" s="182">
        <v>1</v>
      </c>
      <c r="G1933" s="95" t="s">
        <v>1825</v>
      </c>
      <c r="H1933" s="199">
        <f>VLOOKUP(G1933,BARRAS!$C$5:$E$553,2,0)</f>
        <v>2109993630232</v>
      </c>
      <c r="I1933" s="95">
        <v>0</v>
      </c>
      <c r="J1933" s="204">
        <v>0</v>
      </c>
      <c r="K1933" s="95">
        <v>0</v>
      </c>
      <c r="L1933" s="95" t="s">
        <v>8423</v>
      </c>
      <c r="M1933" s="95" t="s">
        <v>8423</v>
      </c>
      <c r="N1933" s="95" t="s">
        <v>8365</v>
      </c>
      <c r="O1933" s="95" t="s">
        <v>8091</v>
      </c>
      <c r="P1933" s="95"/>
      <c r="Q1933" s="95"/>
      <c r="R1933" s="95" t="str">
        <f>IF(L1933="R",VLOOKUP(G1933,BARRAS!$C$5:$E$233,3,0),IF(L1933="L",VLOOKUP(G1933,BARRAS!$C$5:$E$233,3,0),""))</f>
        <v/>
      </c>
      <c r="S1933" s="95">
        <f t="shared" si="211"/>
        <v>0</v>
      </c>
      <c r="T1933" s="95"/>
      <c r="U1933" s="95" t="str">
        <f t="shared" si="212"/>
        <v/>
      </c>
      <c r="V1933" s="95" t="s">
        <v>8091</v>
      </c>
      <c r="W1933" s="95"/>
      <c r="X1933" s="95"/>
      <c r="Y1933" s="95" t="str">
        <f t="shared" si="210"/>
        <v>No</v>
      </c>
      <c r="Z1933" s="95">
        <v>0</v>
      </c>
      <c r="AA1933" s="95" t="str">
        <f t="shared" si="207"/>
        <v>SAESA</v>
      </c>
    </row>
    <row r="1934" spans="1:27" x14ac:dyDescent="0.2">
      <c r="A1934" s="19">
        <f t="shared" si="208"/>
        <v>1</v>
      </c>
      <c r="B1934" s="95">
        <f t="shared" si="209"/>
        <v>1930</v>
      </c>
      <c r="C1934" s="95" t="s">
        <v>9557</v>
      </c>
      <c r="D1934" s="28" t="s">
        <v>8365</v>
      </c>
      <c r="E1934" s="95" t="s">
        <v>8966</v>
      </c>
      <c r="F1934" s="182">
        <v>1</v>
      </c>
      <c r="G1934" s="95" t="s">
        <v>1825</v>
      </c>
      <c r="H1934" s="199">
        <f>VLOOKUP(G1934,BARRAS!$C$5:$E$553,2,0)</f>
        <v>2109993630232</v>
      </c>
      <c r="I1934" s="95">
        <v>0</v>
      </c>
      <c r="J1934" s="204">
        <v>0</v>
      </c>
      <c r="K1934" s="95">
        <v>0</v>
      </c>
      <c r="L1934" s="95" t="s">
        <v>8423</v>
      </c>
      <c r="M1934" s="95" t="s">
        <v>8423</v>
      </c>
      <c r="N1934" s="95" t="s">
        <v>8365</v>
      </c>
      <c r="O1934" s="95" t="s">
        <v>8091</v>
      </c>
      <c r="P1934" s="95"/>
      <c r="Q1934" s="95"/>
      <c r="R1934" s="95" t="str">
        <f>IF(L1934="R",VLOOKUP(G1934,BARRAS!$C$5:$E$233,3,0),IF(L1934="L",VLOOKUP(G1934,BARRAS!$C$5:$E$233,3,0),""))</f>
        <v/>
      </c>
      <c r="S1934" s="95">
        <f t="shared" si="211"/>
        <v>0</v>
      </c>
      <c r="T1934" s="95"/>
      <c r="U1934" s="95" t="str">
        <f t="shared" si="212"/>
        <v/>
      </c>
      <c r="V1934" s="95" t="s">
        <v>8091</v>
      </c>
      <c r="W1934" s="95"/>
      <c r="X1934" s="95"/>
      <c r="Y1934" s="95" t="str">
        <f t="shared" si="210"/>
        <v>No</v>
      </c>
      <c r="Z1934" s="95">
        <v>0</v>
      </c>
      <c r="AA1934" s="95" t="str">
        <f t="shared" si="207"/>
        <v>SAESA</v>
      </c>
    </row>
    <row r="1935" spans="1:27" x14ac:dyDescent="0.2">
      <c r="A1935" s="19">
        <f t="shared" si="208"/>
        <v>1</v>
      </c>
      <c r="B1935" s="95">
        <f t="shared" si="209"/>
        <v>1931</v>
      </c>
      <c r="C1935" s="95" t="s">
        <v>8876</v>
      </c>
      <c r="D1935" s="28" t="s">
        <v>8365</v>
      </c>
      <c r="E1935" s="95" t="s">
        <v>8443</v>
      </c>
      <c r="F1935" s="182">
        <v>1</v>
      </c>
      <c r="G1935" s="95" t="s">
        <v>1825</v>
      </c>
      <c r="H1935" s="199">
        <f>VLOOKUP(G1935,BARRAS!$C$5:$E$553,2,0)</f>
        <v>2109993630232</v>
      </c>
      <c r="I1935" s="95">
        <v>0</v>
      </c>
      <c r="J1935" s="204">
        <v>0</v>
      </c>
      <c r="K1935" s="95">
        <v>0</v>
      </c>
      <c r="L1935" s="95" t="s">
        <v>8423</v>
      </c>
      <c r="M1935" s="95" t="s">
        <v>8423</v>
      </c>
      <c r="N1935" s="95" t="s">
        <v>8365</v>
      </c>
      <c r="O1935" s="95" t="s">
        <v>8091</v>
      </c>
      <c r="P1935" s="95"/>
      <c r="Q1935" s="95"/>
      <c r="R1935" s="95" t="str">
        <f>IF(L1935="R",VLOOKUP(G1935,BARRAS!$C$5:$E$233,3,0),IF(L1935="L",VLOOKUP(G1935,BARRAS!$C$5:$E$233,3,0),""))</f>
        <v/>
      </c>
      <c r="S1935" s="95">
        <f t="shared" si="211"/>
        <v>0</v>
      </c>
      <c r="T1935" s="95"/>
      <c r="U1935" s="95" t="str">
        <f t="shared" si="212"/>
        <v/>
      </c>
      <c r="V1935" s="95"/>
      <c r="W1935" s="95"/>
      <c r="X1935" s="95" t="s">
        <v>8443</v>
      </c>
      <c r="Y1935" s="95" t="str">
        <f t="shared" si="210"/>
        <v>No</v>
      </c>
      <c r="Z1935" s="95">
        <v>0</v>
      </c>
      <c r="AA1935" s="95" t="str">
        <f t="shared" si="207"/>
        <v>SAESA</v>
      </c>
    </row>
    <row r="1936" spans="1:27" x14ac:dyDescent="0.2">
      <c r="A1936" s="19">
        <f t="shared" si="208"/>
        <v>1</v>
      </c>
      <c r="B1936" s="95">
        <f t="shared" si="209"/>
        <v>1932</v>
      </c>
      <c r="C1936" s="95" t="s">
        <v>10311</v>
      </c>
      <c r="D1936" s="28" t="s">
        <v>9079</v>
      </c>
      <c r="E1936" s="95" t="s">
        <v>13710</v>
      </c>
      <c r="F1936" s="182">
        <v>1</v>
      </c>
      <c r="G1936" s="95" t="s">
        <v>1825</v>
      </c>
      <c r="H1936" s="199">
        <f>VLOOKUP(G1936,BARRAS!$C$5:$E$553,2,0)</f>
        <v>2109993630232</v>
      </c>
      <c r="I1936" s="95">
        <v>0</v>
      </c>
      <c r="J1936" s="204">
        <v>0</v>
      </c>
      <c r="K1936" s="95">
        <v>0</v>
      </c>
      <c r="L1936" s="95" t="s">
        <v>8423</v>
      </c>
      <c r="M1936" s="95" t="s">
        <v>8423</v>
      </c>
      <c r="N1936" s="95" t="s">
        <v>9079</v>
      </c>
      <c r="O1936" s="95" t="s">
        <v>7939</v>
      </c>
      <c r="P1936" s="95"/>
      <c r="Q1936" s="95"/>
      <c r="R1936" s="95" t="str">
        <f>IF(L1936="R",VLOOKUP(G1936,BARRAS!$C$5:$E$233,3,0),IF(L1936="L",VLOOKUP(G1936,BARRAS!$C$5:$E$233,3,0),""))</f>
        <v/>
      </c>
      <c r="S1936" s="95">
        <f t="shared" si="211"/>
        <v>0</v>
      </c>
      <c r="T1936" s="95"/>
      <c r="U1936" s="95" t="str">
        <f t="shared" si="212"/>
        <v/>
      </c>
      <c r="V1936" s="95"/>
      <c r="W1936" s="95"/>
      <c r="X1936" s="95"/>
      <c r="Y1936" s="95"/>
      <c r="Z1936" s="95"/>
      <c r="AA1936" s="95" t="str">
        <f t="shared" si="207"/>
        <v>CRELL</v>
      </c>
    </row>
    <row r="1937" spans="1:27" x14ac:dyDescent="0.2">
      <c r="A1937" s="19">
        <f t="shared" si="208"/>
        <v>1</v>
      </c>
      <c r="B1937" s="95">
        <f t="shared" si="209"/>
        <v>1933</v>
      </c>
      <c r="C1937" s="95" t="s">
        <v>9523</v>
      </c>
      <c r="D1937" s="28" t="s">
        <v>543</v>
      </c>
      <c r="E1937" s="95" t="s">
        <v>9527</v>
      </c>
      <c r="F1937" s="182">
        <v>1</v>
      </c>
      <c r="G1937" s="95" t="s">
        <v>1825</v>
      </c>
      <c r="H1937" s="199">
        <f>VLOOKUP(G1937,BARRAS!$C$5:$E$553,2,0)</f>
        <v>2109993630232</v>
      </c>
      <c r="I1937" s="95">
        <v>0</v>
      </c>
      <c r="J1937" s="204">
        <v>0</v>
      </c>
      <c r="K1937" s="95">
        <v>0</v>
      </c>
      <c r="L1937" s="95" t="s">
        <v>8423</v>
      </c>
      <c r="M1937" s="95" t="s">
        <v>8423</v>
      </c>
      <c r="N1937" s="95" t="s">
        <v>543</v>
      </c>
      <c r="O1937" s="95"/>
      <c r="P1937" s="95"/>
      <c r="Q1937" s="95"/>
      <c r="R1937" s="95" t="str">
        <f>IF(L1937="R",VLOOKUP(G1937,BARRAS!$C$5:$E$233,3,0),IF(L1937="L",VLOOKUP(G1937,BARRAS!$C$5:$E$233,3,0),""))</f>
        <v/>
      </c>
      <c r="S1937" s="95">
        <f t="shared" si="211"/>
        <v>0</v>
      </c>
      <c r="T1937" s="95"/>
      <c r="U1937" s="95" t="str">
        <f t="shared" si="212"/>
        <v/>
      </c>
      <c r="V1937" s="95"/>
      <c r="W1937" s="95"/>
      <c r="X1937" s="95"/>
      <c r="Y1937" s="95"/>
      <c r="Z1937" s="95">
        <v>0</v>
      </c>
      <c r="AA1937" s="95">
        <f t="shared" si="207"/>
        <v>0</v>
      </c>
    </row>
    <row r="1938" spans="1:27" x14ac:dyDescent="0.2">
      <c r="A1938" s="19">
        <f t="shared" si="208"/>
        <v>1</v>
      </c>
      <c r="B1938" s="95">
        <f t="shared" si="209"/>
        <v>1934</v>
      </c>
      <c r="C1938" s="95" t="s">
        <v>12764</v>
      </c>
      <c r="D1938" s="28" t="s">
        <v>3079</v>
      </c>
      <c r="E1938" s="95" t="s">
        <v>10521</v>
      </c>
      <c r="F1938" s="182">
        <v>1</v>
      </c>
      <c r="G1938" s="95" t="s">
        <v>1825</v>
      </c>
      <c r="H1938" s="199">
        <f>VLOOKUP(G1938,BARRAS!$C$5:$E$553,2,0)</f>
        <v>2109993630232</v>
      </c>
      <c r="I1938" s="95">
        <v>0</v>
      </c>
      <c r="J1938" s="204">
        <v>0</v>
      </c>
      <c r="K1938" s="95">
        <v>0</v>
      </c>
      <c r="L1938" s="95" t="s">
        <v>8423</v>
      </c>
      <c r="M1938" s="95" t="s">
        <v>8423</v>
      </c>
      <c r="N1938" s="95" t="s">
        <v>9178</v>
      </c>
      <c r="O1938" s="95"/>
      <c r="P1938" s="95" t="s">
        <v>9971</v>
      </c>
      <c r="Q1938" s="95"/>
      <c r="R1938" s="95" t="str">
        <f>IF(L1938="R",VLOOKUP(G1938,BARRAS!$C$5:$E$233,3,0),IF(L1938="L",VLOOKUP(G1938,BARRAS!$C$5:$E$233,3,0),""))</f>
        <v/>
      </c>
      <c r="S1938" s="95">
        <f t="shared" si="211"/>
        <v>0</v>
      </c>
      <c r="T1938" s="95"/>
      <c r="U1938" s="95" t="str">
        <f t="shared" si="212"/>
        <v/>
      </c>
      <c r="V1938" s="95"/>
      <c r="W1938" s="95"/>
      <c r="X1938" s="95"/>
      <c r="Y1938" s="95"/>
      <c r="Z1938" s="95"/>
      <c r="AA1938" s="95" t="str">
        <f t="shared" si="207"/>
        <v>ENEL_DISTRIBUCION</v>
      </c>
    </row>
    <row r="1939" spans="1:27" x14ac:dyDescent="0.2">
      <c r="A1939" s="19">
        <f t="shared" si="208"/>
        <v>1</v>
      </c>
      <c r="B1939" s="95">
        <f t="shared" si="209"/>
        <v>1935</v>
      </c>
      <c r="C1939" s="95" t="s">
        <v>12763</v>
      </c>
      <c r="D1939" s="28" t="s">
        <v>3079</v>
      </c>
      <c r="E1939" s="95" t="s">
        <v>10521</v>
      </c>
      <c r="F1939" s="182">
        <v>1</v>
      </c>
      <c r="G1939" s="95" t="s">
        <v>1825</v>
      </c>
      <c r="H1939" s="199">
        <f>VLOOKUP(G1939,BARRAS!$C$5:$E$553,2,0)</f>
        <v>2109993630232</v>
      </c>
      <c r="I1939" s="95">
        <v>0</v>
      </c>
      <c r="J1939" s="204">
        <v>0</v>
      </c>
      <c r="K1939" s="95">
        <v>0</v>
      </c>
      <c r="L1939" s="95" t="s">
        <v>8423</v>
      </c>
      <c r="M1939" s="95" t="s">
        <v>8423</v>
      </c>
      <c r="N1939" s="95" t="s">
        <v>9178</v>
      </c>
      <c r="O1939" s="95"/>
      <c r="P1939" s="95" t="s">
        <v>9971</v>
      </c>
      <c r="Q1939" s="95"/>
      <c r="R1939" s="95" t="str">
        <f>IF(L1939="R",VLOOKUP(G1939,BARRAS!$C$5:$E$233,3,0),IF(L1939="L",VLOOKUP(G1939,BARRAS!$C$5:$E$233,3,0),""))</f>
        <v/>
      </c>
      <c r="S1939" s="95">
        <f t="shared" si="211"/>
        <v>0</v>
      </c>
      <c r="T1939" s="95"/>
      <c r="U1939" s="95" t="str">
        <f t="shared" si="212"/>
        <v/>
      </c>
      <c r="V1939" s="95"/>
      <c r="W1939" s="95"/>
      <c r="X1939" s="95"/>
      <c r="Y1939" s="95"/>
      <c r="Z1939" s="95"/>
      <c r="AA1939" s="95" t="str">
        <f t="shared" si="207"/>
        <v>ENEL_DISTRIBUCION</v>
      </c>
    </row>
    <row r="1940" spans="1:27" x14ac:dyDescent="0.2">
      <c r="A1940" s="19">
        <f t="shared" si="208"/>
        <v>1</v>
      </c>
      <c r="B1940" s="95">
        <f t="shared" si="209"/>
        <v>1936</v>
      </c>
      <c r="C1940" s="95" t="s">
        <v>8776</v>
      </c>
      <c r="D1940" s="28" t="s">
        <v>12122</v>
      </c>
      <c r="E1940" s="95" t="s">
        <v>8799</v>
      </c>
      <c r="F1940" s="182">
        <v>1</v>
      </c>
      <c r="G1940" s="95" t="s">
        <v>1825</v>
      </c>
      <c r="H1940" s="199">
        <f>VLOOKUP(G1940,BARRAS!$C$5:$E$553,2,0)</f>
        <v>2109993630232</v>
      </c>
      <c r="I1940" s="95">
        <v>0</v>
      </c>
      <c r="J1940" s="204">
        <v>0</v>
      </c>
      <c r="K1940" s="95">
        <v>0</v>
      </c>
      <c r="L1940" s="95" t="s">
        <v>8423</v>
      </c>
      <c r="M1940" s="95" t="s">
        <v>8423</v>
      </c>
      <c r="N1940" s="95" t="s">
        <v>12122</v>
      </c>
      <c r="O1940" s="95" t="s">
        <v>8091</v>
      </c>
      <c r="P1940" s="95"/>
      <c r="Q1940" s="95"/>
      <c r="R1940" s="95" t="str">
        <f>IF(L1940="R",VLOOKUP(G1940,BARRAS!$C$5:$E$233,3,0),IF(L1940="L",VLOOKUP(G1940,BARRAS!$C$5:$E$233,3,0),""))</f>
        <v/>
      </c>
      <c r="S1940" s="95">
        <f t="shared" si="211"/>
        <v>0</v>
      </c>
      <c r="T1940" s="95"/>
      <c r="U1940" s="95" t="str">
        <f t="shared" si="212"/>
        <v/>
      </c>
      <c r="V1940" s="95" t="s">
        <v>8091</v>
      </c>
      <c r="W1940" s="95"/>
      <c r="X1940" s="95" t="s">
        <v>8687</v>
      </c>
      <c r="Y1940" s="95" t="str">
        <f>+IF(P1940="","No","Sí")</f>
        <v>No</v>
      </c>
      <c r="Z1940" s="95">
        <v>0</v>
      </c>
      <c r="AA1940" s="95" t="str">
        <f t="shared" si="207"/>
        <v>SAESA</v>
      </c>
    </row>
    <row r="1941" spans="1:27" x14ac:dyDescent="0.2">
      <c r="A1941" s="19">
        <f t="shared" si="208"/>
        <v>1</v>
      </c>
      <c r="B1941" s="95">
        <f t="shared" si="209"/>
        <v>1937</v>
      </c>
      <c r="C1941" s="95" t="s">
        <v>8766</v>
      </c>
      <c r="D1941" s="28" t="s">
        <v>8365</v>
      </c>
      <c r="E1941" s="95" t="s">
        <v>8791</v>
      </c>
      <c r="F1941" s="182">
        <v>1</v>
      </c>
      <c r="G1941" s="95" t="s">
        <v>1825</v>
      </c>
      <c r="H1941" s="199">
        <f>VLOOKUP(G1941,BARRAS!$C$5:$E$553,2,0)</f>
        <v>2109993630232</v>
      </c>
      <c r="I1941" s="95">
        <v>0</v>
      </c>
      <c r="J1941" s="204">
        <v>0</v>
      </c>
      <c r="K1941" s="95">
        <v>0</v>
      </c>
      <c r="L1941" s="95" t="s">
        <v>8423</v>
      </c>
      <c r="M1941" s="95" t="s">
        <v>8423</v>
      </c>
      <c r="N1941" s="95" t="s">
        <v>8365</v>
      </c>
      <c r="O1941" s="95" t="s">
        <v>8091</v>
      </c>
      <c r="P1941" s="95"/>
      <c r="Q1941" s="95"/>
      <c r="R1941" s="95" t="str">
        <f>IF(L1941="R",VLOOKUP(G1941,BARRAS!$C$5:$E$233,3,0),IF(L1941="L",VLOOKUP(G1941,BARRAS!$C$5:$E$233,3,0),""))</f>
        <v/>
      </c>
      <c r="S1941" s="95">
        <f t="shared" si="211"/>
        <v>0</v>
      </c>
      <c r="T1941" s="95"/>
      <c r="U1941" s="95" t="str">
        <f t="shared" si="212"/>
        <v/>
      </c>
      <c r="V1941" s="95" t="s">
        <v>8091</v>
      </c>
      <c r="W1941" s="95"/>
      <c r="X1941" s="95" t="s">
        <v>8687</v>
      </c>
      <c r="Y1941" s="95" t="str">
        <f>+IF(P1941="","No","Sí")</f>
        <v>No</v>
      </c>
      <c r="Z1941" s="95">
        <v>0</v>
      </c>
      <c r="AA1941" s="95" t="str">
        <f t="shared" si="207"/>
        <v>SAESA</v>
      </c>
    </row>
    <row r="1942" spans="1:27" x14ac:dyDescent="0.2">
      <c r="A1942" s="19">
        <f t="shared" si="208"/>
        <v>1</v>
      </c>
      <c r="B1942" s="95">
        <f t="shared" si="209"/>
        <v>1938</v>
      </c>
      <c r="C1942" s="95" t="s">
        <v>10808</v>
      </c>
      <c r="D1942" s="28" t="s">
        <v>9525</v>
      </c>
      <c r="E1942" s="95" t="s">
        <v>8968</v>
      </c>
      <c r="F1942" s="182">
        <v>1</v>
      </c>
      <c r="G1942" s="95" t="s">
        <v>1825</v>
      </c>
      <c r="H1942" s="199">
        <f>VLOOKUP(G1942,BARRAS!$C$5:$E$553,2,0)</f>
        <v>2109993630232</v>
      </c>
      <c r="I1942" s="95">
        <v>0</v>
      </c>
      <c r="J1942" s="204">
        <v>0</v>
      </c>
      <c r="K1942" s="95">
        <v>0</v>
      </c>
      <c r="L1942" s="95" t="s">
        <v>8423</v>
      </c>
      <c r="M1942" s="95" t="s">
        <v>8423</v>
      </c>
      <c r="N1942" s="28" t="s">
        <v>9525</v>
      </c>
      <c r="O1942" s="95" t="s">
        <v>8091</v>
      </c>
      <c r="P1942" s="95"/>
      <c r="Q1942" s="95"/>
      <c r="R1942" s="95" t="str">
        <f>IF(L1942="R",VLOOKUP(G1942,BARRAS!$C$5:$E$233,3,0),IF(L1942="L",VLOOKUP(G1942,BARRAS!$C$5:$E$233,3,0),""))</f>
        <v/>
      </c>
      <c r="S1942" s="95">
        <f t="shared" si="211"/>
        <v>0</v>
      </c>
      <c r="T1942" s="95"/>
      <c r="U1942" s="95" t="str">
        <f t="shared" si="212"/>
        <v/>
      </c>
      <c r="V1942" s="95"/>
      <c r="W1942" s="95"/>
      <c r="X1942" s="95"/>
      <c r="Y1942" s="95"/>
      <c r="Z1942" s="95"/>
      <c r="AA1942" s="95" t="str">
        <f t="shared" si="207"/>
        <v>SAESA</v>
      </c>
    </row>
    <row r="1943" spans="1:27" x14ac:dyDescent="0.2">
      <c r="A1943" s="19">
        <f t="shared" si="208"/>
        <v>1</v>
      </c>
      <c r="B1943" s="95">
        <f t="shared" si="209"/>
        <v>1939</v>
      </c>
      <c r="C1943" s="95" t="s">
        <v>9081</v>
      </c>
      <c r="D1943" s="28" t="s">
        <v>12122</v>
      </c>
      <c r="E1943" s="95" t="s">
        <v>8968</v>
      </c>
      <c r="F1943" s="182">
        <v>1</v>
      </c>
      <c r="G1943" s="95" t="s">
        <v>1825</v>
      </c>
      <c r="H1943" s="199">
        <f>VLOOKUP(G1943,BARRAS!$C$5:$E$553,2,0)</f>
        <v>2109993630232</v>
      </c>
      <c r="I1943" s="95">
        <v>0</v>
      </c>
      <c r="J1943" s="204">
        <v>0</v>
      </c>
      <c r="K1943" s="95">
        <v>0</v>
      </c>
      <c r="L1943" s="95" t="s">
        <v>8423</v>
      </c>
      <c r="M1943" s="95" t="s">
        <v>8423</v>
      </c>
      <c r="N1943" s="95" t="s">
        <v>12122</v>
      </c>
      <c r="O1943" s="95" t="s">
        <v>8091</v>
      </c>
      <c r="P1943" s="95"/>
      <c r="Q1943" s="95"/>
      <c r="R1943" s="95" t="str">
        <f>IF(L1943="R",VLOOKUP(G1943,BARRAS!$C$5:$E$233,3,0),IF(L1943="L",VLOOKUP(G1943,BARRAS!$C$5:$E$233,3,0),""))</f>
        <v/>
      </c>
      <c r="S1943" s="95">
        <f t="shared" si="211"/>
        <v>0</v>
      </c>
      <c r="T1943" s="95"/>
      <c r="U1943" s="95" t="str">
        <f t="shared" si="212"/>
        <v/>
      </c>
      <c r="V1943" s="95" t="s">
        <v>8091</v>
      </c>
      <c r="W1943" s="95"/>
      <c r="X1943" s="95"/>
      <c r="Y1943" s="95" t="str">
        <f t="shared" ref="Y1943:Y1949" si="213">+IF(P1943="","No","Sí")</f>
        <v>No</v>
      </c>
      <c r="Z1943" s="95">
        <v>0</v>
      </c>
      <c r="AA1943" s="95" t="str">
        <f t="shared" si="207"/>
        <v>SAESA</v>
      </c>
    </row>
    <row r="1944" spans="1:27" x14ac:dyDescent="0.2">
      <c r="A1944" s="19">
        <f t="shared" si="208"/>
        <v>1</v>
      </c>
      <c r="B1944" s="95">
        <f t="shared" si="209"/>
        <v>1940</v>
      </c>
      <c r="C1944" s="95" t="s">
        <v>9558</v>
      </c>
      <c r="D1944" s="28" t="s">
        <v>12122</v>
      </c>
      <c r="E1944" s="95" t="s">
        <v>8968</v>
      </c>
      <c r="F1944" s="182">
        <v>1</v>
      </c>
      <c r="G1944" s="95" t="s">
        <v>1825</v>
      </c>
      <c r="H1944" s="199">
        <f>VLOOKUP(G1944,BARRAS!$C$5:$E$553,2,0)</f>
        <v>2109993630232</v>
      </c>
      <c r="I1944" s="95">
        <v>0</v>
      </c>
      <c r="J1944" s="204">
        <v>0</v>
      </c>
      <c r="K1944" s="95">
        <v>0</v>
      </c>
      <c r="L1944" s="95" t="s">
        <v>8423</v>
      </c>
      <c r="M1944" s="95" t="s">
        <v>8423</v>
      </c>
      <c r="N1944" s="95" t="s">
        <v>12122</v>
      </c>
      <c r="O1944" s="95" t="s">
        <v>8091</v>
      </c>
      <c r="P1944" s="95"/>
      <c r="Q1944" s="95"/>
      <c r="R1944" s="95" t="str">
        <f>IF(L1944="R",VLOOKUP(G1944,BARRAS!$C$5:$E$233,3,0),IF(L1944="L",VLOOKUP(G1944,BARRAS!$C$5:$E$233,3,0),""))</f>
        <v/>
      </c>
      <c r="S1944" s="95">
        <f t="shared" si="211"/>
        <v>0</v>
      </c>
      <c r="T1944" s="95"/>
      <c r="U1944" s="95" t="str">
        <f t="shared" si="212"/>
        <v/>
      </c>
      <c r="V1944" s="95" t="s">
        <v>8091</v>
      </c>
      <c r="W1944" s="95"/>
      <c r="X1944" s="95"/>
      <c r="Y1944" s="95" t="str">
        <f t="shared" si="213"/>
        <v>No</v>
      </c>
      <c r="Z1944" s="95">
        <v>0</v>
      </c>
      <c r="AA1944" s="95" t="str">
        <f t="shared" si="207"/>
        <v>SAESA</v>
      </c>
    </row>
    <row r="1945" spans="1:27" x14ac:dyDescent="0.2">
      <c r="A1945" s="19">
        <f t="shared" si="208"/>
        <v>1</v>
      </c>
      <c r="B1945" s="95">
        <f t="shared" si="209"/>
        <v>1941</v>
      </c>
      <c r="C1945" s="95" t="s">
        <v>9559</v>
      </c>
      <c r="D1945" s="28" t="s">
        <v>12122</v>
      </c>
      <c r="E1945" s="95" t="s">
        <v>8968</v>
      </c>
      <c r="F1945" s="182">
        <v>1</v>
      </c>
      <c r="G1945" s="95" t="s">
        <v>1825</v>
      </c>
      <c r="H1945" s="199">
        <f>VLOOKUP(G1945,BARRAS!$C$5:$E$553,2,0)</f>
        <v>2109993630232</v>
      </c>
      <c r="I1945" s="95">
        <v>0</v>
      </c>
      <c r="J1945" s="204">
        <v>0</v>
      </c>
      <c r="K1945" s="95">
        <v>0</v>
      </c>
      <c r="L1945" s="95" t="s">
        <v>8423</v>
      </c>
      <c r="M1945" s="95" t="s">
        <v>8423</v>
      </c>
      <c r="N1945" s="95" t="s">
        <v>12122</v>
      </c>
      <c r="O1945" s="95" t="s">
        <v>8091</v>
      </c>
      <c r="P1945" s="95"/>
      <c r="Q1945" s="95"/>
      <c r="R1945" s="95" t="str">
        <f>IF(L1945="R",VLOOKUP(G1945,BARRAS!$C$5:$E$233,3,0),IF(L1945="L",VLOOKUP(G1945,BARRAS!$C$5:$E$233,3,0),""))</f>
        <v/>
      </c>
      <c r="S1945" s="95">
        <f t="shared" si="211"/>
        <v>0</v>
      </c>
      <c r="T1945" s="95"/>
      <c r="U1945" s="95" t="str">
        <f t="shared" si="212"/>
        <v/>
      </c>
      <c r="V1945" s="95" t="s">
        <v>8091</v>
      </c>
      <c r="W1945" s="95"/>
      <c r="X1945" s="95"/>
      <c r="Y1945" s="95" t="str">
        <f t="shared" si="213"/>
        <v>No</v>
      </c>
      <c r="Z1945" s="95">
        <v>0</v>
      </c>
      <c r="AA1945" s="95" t="str">
        <f t="shared" si="207"/>
        <v>SAESA</v>
      </c>
    </row>
    <row r="1946" spans="1:27" x14ac:dyDescent="0.2">
      <c r="A1946" s="19">
        <f t="shared" si="208"/>
        <v>1</v>
      </c>
      <c r="B1946" s="95">
        <f t="shared" si="209"/>
        <v>1942</v>
      </c>
      <c r="C1946" s="95" t="s">
        <v>9560</v>
      </c>
      <c r="D1946" s="28" t="s">
        <v>12122</v>
      </c>
      <c r="E1946" s="95" t="s">
        <v>8968</v>
      </c>
      <c r="F1946" s="182">
        <v>1</v>
      </c>
      <c r="G1946" s="95" t="s">
        <v>1825</v>
      </c>
      <c r="H1946" s="199">
        <f>VLOOKUP(G1946,BARRAS!$C$5:$E$553,2,0)</f>
        <v>2109993630232</v>
      </c>
      <c r="I1946" s="95">
        <v>0</v>
      </c>
      <c r="J1946" s="204">
        <v>0</v>
      </c>
      <c r="K1946" s="95">
        <v>0</v>
      </c>
      <c r="L1946" s="95" t="s">
        <v>8423</v>
      </c>
      <c r="M1946" s="95" t="s">
        <v>8423</v>
      </c>
      <c r="N1946" s="95" t="s">
        <v>12122</v>
      </c>
      <c r="O1946" s="95" t="s">
        <v>8091</v>
      </c>
      <c r="P1946" s="95"/>
      <c r="Q1946" s="95"/>
      <c r="R1946" s="95" t="str">
        <f>IF(L1946="R",VLOOKUP(G1946,BARRAS!$C$5:$E$233,3,0),IF(L1946="L",VLOOKUP(G1946,BARRAS!$C$5:$E$233,3,0),""))</f>
        <v/>
      </c>
      <c r="S1946" s="95">
        <f t="shared" si="211"/>
        <v>0</v>
      </c>
      <c r="T1946" s="95"/>
      <c r="U1946" s="95" t="str">
        <f t="shared" si="212"/>
        <v/>
      </c>
      <c r="V1946" s="95" t="s">
        <v>8091</v>
      </c>
      <c r="W1946" s="95"/>
      <c r="X1946" s="95"/>
      <c r="Y1946" s="95" t="str">
        <f t="shared" si="213"/>
        <v>No</v>
      </c>
      <c r="Z1946" s="95">
        <v>0</v>
      </c>
      <c r="AA1946" s="95" t="str">
        <f t="shared" si="207"/>
        <v>SAESA</v>
      </c>
    </row>
    <row r="1947" spans="1:27" x14ac:dyDescent="0.2">
      <c r="A1947" s="19">
        <f t="shared" si="208"/>
        <v>1</v>
      </c>
      <c r="B1947" s="95">
        <f t="shared" si="209"/>
        <v>1943</v>
      </c>
      <c r="C1947" s="95" t="s">
        <v>9561</v>
      </c>
      <c r="D1947" s="28" t="s">
        <v>12122</v>
      </c>
      <c r="E1947" s="95" t="s">
        <v>8968</v>
      </c>
      <c r="F1947" s="182">
        <v>1</v>
      </c>
      <c r="G1947" s="95" t="s">
        <v>1825</v>
      </c>
      <c r="H1947" s="199">
        <f>VLOOKUP(G1947,BARRAS!$C$5:$E$553,2,0)</f>
        <v>2109993630232</v>
      </c>
      <c r="I1947" s="95">
        <v>0</v>
      </c>
      <c r="J1947" s="204">
        <v>0</v>
      </c>
      <c r="K1947" s="95">
        <v>0</v>
      </c>
      <c r="L1947" s="95" t="s">
        <v>8423</v>
      </c>
      <c r="M1947" s="95" t="s">
        <v>8423</v>
      </c>
      <c r="N1947" s="95" t="s">
        <v>12122</v>
      </c>
      <c r="O1947" s="95" t="s">
        <v>8091</v>
      </c>
      <c r="P1947" s="95"/>
      <c r="Q1947" s="95"/>
      <c r="R1947" s="95" t="str">
        <f>IF(L1947="R",VLOOKUP(G1947,BARRAS!$C$5:$E$233,3,0),IF(L1947="L",VLOOKUP(G1947,BARRAS!$C$5:$E$233,3,0),""))</f>
        <v/>
      </c>
      <c r="S1947" s="95">
        <f t="shared" si="211"/>
        <v>0</v>
      </c>
      <c r="T1947" s="95"/>
      <c r="U1947" s="95" t="str">
        <f t="shared" si="212"/>
        <v/>
      </c>
      <c r="V1947" s="95" t="s">
        <v>8091</v>
      </c>
      <c r="W1947" s="95"/>
      <c r="X1947" s="95"/>
      <c r="Y1947" s="95" t="str">
        <f t="shared" si="213"/>
        <v>No</v>
      </c>
      <c r="Z1947" s="95">
        <v>0</v>
      </c>
      <c r="AA1947" s="95" t="str">
        <f t="shared" si="207"/>
        <v>SAESA</v>
      </c>
    </row>
    <row r="1948" spans="1:27" x14ac:dyDescent="0.2">
      <c r="A1948" s="19">
        <f t="shared" si="208"/>
        <v>1</v>
      </c>
      <c r="B1948" s="95">
        <f t="shared" si="209"/>
        <v>1944</v>
      </c>
      <c r="C1948" s="95" t="s">
        <v>9562</v>
      </c>
      <c r="D1948" s="28" t="s">
        <v>12122</v>
      </c>
      <c r="E1948" s="95" t="s">
        <v>8968</v>
      </c>
      <c r="F1948" s="182">
        <v>1</v>
      </c>
      <c r="G1948" s="95" t="s">
        <v>1825</v>
      </c>
      <c r="H1948" s="199">
        <f>VLOOKUP(G1948,BARRAS!$C$5:$E$553,2,0)</f>
        <v>2109993630232</v>
      </c>
      <c r="I1948" s="95">
        <v>0</v>
      </c>
      <c r="J1948" s="204">
        <v>0</v>
      </c>
      <c r="K1948" s="95">
        <v>0</v>
      </c>
      <c r="L1948" s="95" t="s">
        <v>8423</v>
      </c>
      <c r="M1948" s="95" t="s">
        <v>8423</v>
      </c>
      <c r="N1948" s="95" t="s">
        <v>12122</v>
      </c>
      <c r="O1948" s="95" t="s">
        <v>8091</v>
      </c>
      <c r="P1948" s="95"/>
      <c r="Q1948" s="95"/>
      <c r="R1948" s="95" t="str">
        <f>IF(L1948="R",VLOOKUP(G1948,BARRAS!$C$5:$E$233,3,0),IF(L1948="L",VLOOKUP(G1948,BARRAS!$C$5:$E$233,3,0),""))</f>
        <v/>
      </c>
      <c r="S1948" s="95">
        <f t="shared" si="211"/>
        <v>0</v>
      </c>
      <c r="T1948" s="95"/>
      <c r="U1948" s="95" t="str">
        <f t="shared" si="212"/>
        <v/>
      </c>
      <c r="V1948" s="95" t="s">
        <v>8091</v>
      </c>
      <c r="W1948" s="95"/>
      <c r="X1948" s="95"/>
      <c r="Y1948" s="95" t="str">
        <f t="shared" si="213"/>
        <v>No</v>
      </c>
      <c r="Z1948" s="95">
        <v>0</v>
      </c>
      <c r="AA1948" s="95" t="str">
        <f t="shared" si="207"/>
        <v>SAESA</v>
      </c>
    </row>
    <row r="1949" spans="1:27" x14ac:dyDescent="0.2">
      <c r="A1949" s="19">
        <f t="shared" si="208"/>
        <v>1</v>
      </c>
      <c r="B1949" s="95">
        <f t="shared" si="209"/>
        <v>1945</v>
      </c>
      <c r="C1949" s="95" t="s">
        <v>9563</v>
      </c>
      <c r="D1949" s="28" t="s">
        <v>12122</v>
      </c>
      <c r="E1949" s="95" t="s">
        <v>8968</v>
      </c>
      <c r="F1949" s="182">
        <v>1</v>
      </c>
      <c r="G1949" s="95" t="s">
        <v>1825</v>
      </c>
      <c r="H1949" s="199">
        <f>VLOOKUP(G1949,BARRAS!$C$5:$E$553,2,0)</f>
        <v>2109993630232</v>
      </c>
      <c r="I1949" s="95">
        <v>0</v>
      </c>
      <c r="J1949" s="204">
        <v>0</v>
      </c>
      <c r="K1949" s="95">
        <v>0</v>
      </c>
      <c r="L1949" s="95" t="s">
        <v>8423</v>
      </c>
      <c r="M1949" s="95" t="s">
        <v>8423</v>
      </c>
      <c r="N1949" s="95" t="s">
        <v>12122</v>
      </c>
      <c r="O1949" s="95" t="s">
        <v>8091</v>
      </c>
      <c r="P1949" s="95"/>
      <c r="Q1949" s="95"/>
      <c r="R1949" s="95" t="str">
        <f>IF(L1949="R",VLOOKUP(G1949,BARRAS!$C$5:$E$233,3,0),IF(L1949="L",VLOOKUP(G1949,BARRAS!$C$5:$E$233,3,0),""))</f>
        <v/>
      </c>
      <c r="S1949" s="95">
        <f t="shared" si="211"/>
        <v>0</v>
      </c>
      <c r="T1949" s="95"/>
      <c r="U1949" s="95" t="str">
        <f t="shared" si="212"/>
        <v/>
      </c>
      <c r="V1949" s="95" t="s">
        <v>8091</v>
      </c>
      <c r="W1949" s="95"/>
      <c r="X1949" s="95"/>
      <c r="Y1949" s="95" t="str">
        <f t="shared" si="213"/>
        <v>No</v>
      </c>
      <c r="Z1949" s="95">
        <v>0</v>
      </c>
      <c r="AA1949" s="95" t="str">
        <f t="shared" si="207"/>
        <v>SAESA</v>
      </c>
    </row>
    <row r="1950" spans="1:27" x14ac:dyDescent="0.2">
      <c r="A1950" s="19">
        <f t="shared" si="208"/>
        <v>1</v>
      </c>
      <c r="B1950" s="95">
        <f t="shared" si="209"/>
        <v>1946</v>
      </c>
      <c r="C1950" s="95" t="s">
        <v>9706</v>
      </c>
      <c r="D1950" s="28" t="s">
        <v>12122</v>
      </c>
      <c r="E1950" s="95" t="s">
        <v>8968</v>
      </c>
      <c r="F1950" s="182">
        <v>1</v>
      </c>
      <c r="G1950" s="95" t="s">
        <v>1825</v>
      </c>
      <c r="H1950" s="199">
        <f>VLOOKUP(G1950,BARRAS!$C$5:$E$553,2,0)</f>
        <v>2109993630232</v>
      </c>
      <c r="I1950" s="95">
        <v>0</v>
      </c>
      <c r="J1950" s="204">
        <v>0</v>
      </c>
      <c r="K1950" s="95">
        <v>0</v>
      </c>
      <c r="L1950" s="95" t="s">
        <v>8423</v>
      </c>
      <c r="M1950" s="95" t="s">
        <v>8423</v>
      </c>
      <c r="N1950" s="95" t="s">
        <v>12122</v>
      </c>
      <c r="O1950" s="95" t="s">
        <v>8091</v>
      </c>
      <c r="P1950" s="95"/>
      <c r="Q1950" s="95"/>
      <c r="R1950" s="95" t="str">
        <f>IF(L1950="R",VLOOKUP(G1950,BARRAS!$C$5:$E$233,3,0),IF(L1950="L",VLOOKUP(G1950,BARRAS!$C$5:$E$233,3,0),""))</f>
        <v/>
      </c>
      <c r="S1950" s="95">
        <f t="shared" si="211"/>
        <v>0</v>
      </c>
      <c r="T1950" s="95"/>
      <c r="U1950" s="95" t="str">
        <f t="shared" si="212"/>
        <v/>
      </c>
      <c r="V1950" s="95"/>
      <c r="W1950" s="95"/>
      <c r="X1950" s="95"/>
      <c r="Y1950" s="95"/>
      <c r="Z1950" s="95">
        <v>0</v>
      </c>
      <c r="AA1950" s="95" t="str">
        <f t="shared" si="207"/>
        <v>SAESA</v>
      </c>
    </row>
    <row r="1951" spans="1:27" x14ac:dyDescent="0.2">
      <c r="A1951" s="19">
        <f t="shared" si="208"/>
        <v>1</v>
      </c>
      <c r="B1951" s="95">
        <f t="shared" si="209"/>
        <v>1947</v>
      </c>
      <c r="C1951" s="95" t="s">
        <v>10805</v>
      </c>
      <c r="D1951" s="28" t="s">
        <v>2217</v>
      </c>
      <c r="E1951" s="95" t="s">
        <v>10806</v>
      </c>
      <c r="F1951" s="182">
        <v>1</v>
      </c>
      <c r="G1951" s="95" t="s">
        <v>1825</v>
      </c>
      <c r="H1951" s="199">
        <f>VLOOKUP(G1951,BARRAS!$C$5:$E$553,2,0)</f>
        <v>2109993630232</v>
      </c>
      <c r="I1951" s="95">
        <v>0</v>
      </c>
      <c r="J1951" s="204">
        <v>0</v>
      </c>
      <c r="K1951" s="95">
        <v>0</v>
      </c>
      <c r="L1951" s="95" t="s">
        <v>8423</v>
      </c>
      <c r="M1951" s="95" t="s">
        <v>8423</v>
      </c>
      <c r="N1951" s="95" t="s">
        <v>2217</v>
      </c>
      <c r="O1951" s="95" t="s">
        <v>8091</v>
      </c>
      <c r="P1951" s="95"/>
      <c r="Q1951" s="95"/>
      <c r="R1951" s="95" t="str">
        <f>IF(L1951="R",VLOOKUP(G1951,BARRAS!$C$5:$E$233,3,0),IF(L1951="L",VLOOKUP(G1951,BARRAS!$C$5:$E$233,3,0),""))</f>
        <v/>
      </c>
      <c r="S1951" s="95">
        <f t="shared" si="211"/>
        <v>0</v>
      </c>
      <c r="T1951" s="95"/>
      <c r="U1951" s="95" t="str">
        <f t="shared" si="212"/>
        <v/>
      </c>
      <c r="V1951" s="95"/>
      <c r="W1951" s="95"/>
      <c r="X1951" s="95"/>
      <c r="Y1951" s="95"/>
      <c r="Z1951" s="95"/>
      <c r="AA1951" s="95" t="str">
        <f t="shared" si="207"/>
        <v>SAESA</v>
      </c>
    </row>
    <row r="1952" spans="1:27" x14ac:dyDescent="0.2">
      <c r="A1952" s="19">
        <f t="shared" si="208"/>
        <v>1</v>
      </c>
      <c r="B1952" s="95">
        <f t="shared" si="209"/>
        <v>1948</v>
      </c>
      <c r="C1952" s="95" t="s">
        <v>9084</v>
      </c>
      <c r="D1952" s="28" t="s">
        <v>12122</v>
      </c>
      <c r="E1952" s="95" t="s">
        <v>8960</v>
      </c>
      <c r="F1952" s="182">
        <v>1</v>
      </c>
      <c r="G1952" s="95" t="s">
        <v>1825</v>
      </c>
      <c r="H1952" s="199">
        <f>VLOOKUP(G1952,BARRAS!$C$5:$E$553,2,0)</f>
        <v>2109993630232</v>
      </c>
      <c r="I1952" s="95">
        <v>0</v>
      </c>
      <c r="J1952" s="204">
        <v>0</v>
      </c>
      <c r="K1952" s="95">
        <v>0</v>
      </c>
      <c r="L1952" s="95" t="s">
        <v>8423</v>
      </c>
      <c r="M1952" s="95" t="s">
        <v>8423</v>
      </c>
      <c r="N1952" s="95" t="s">
        <v>12122</v>
      </c>
      <c r="O1952" s="95" t="s">
        <v>8091</v>
      </c>
      <c r="P1952" s="95"/>
      <c r="Q1952" s="95"/>
      <c r="R1952" s="95" t="str">
        <f>IF(L1952="R",VLOOKUP(G1952,BARRAS!$C$5:$E$233,3,0),IF(L1952="L",VLOOKUP(G1952,BARRAS!$C$5:$E$233,3,0),""))</f>
        <v/>
      </c>
      <c r="S1952" s="95">
        <f t="shared" si="211"/>
        <v>0</v>
      </c>
      <c r="T1952" s="95"/>
      <c r="U1952" s="95" t="str">
        <f t="shared" si="212"/>
        <v/>
      </c>
      <c r="V1952" s="95" t="s">
        <v>8091</v>
      </c>
      <c r="W1952" s="95"/>
      <c r="X1952" s="95"/>
      <c r="Y1952" s="95" t="str">
        <f>+IF(P1952="","No","Sí")</f>
        <v>No</v>
      </c>
      <c r="Z1952" s="95">
        <v>0</v>
      </c>
      <c r="AA1952" s="95" t="str">
        <f t="shared" si="207"/>
        <v>SAESA</v>
      </c>
    </row>
    <row r="1953" spans="1:27" x14ac:dyDescent="0.2">
      <c r="A1953" s="19">
        <f t="shared" si="208"/>
        <v>1</v>
      </c>
      <c r="B1953" s="95">
        <f t="shared" si="209"/>
        <v>1949</v>
      </c>
      <c r="C1953" s="95" t="s">
        <v>11852</v>
      </c>
      <c r="D1953" s="28" t="s">
        <v>8241</v>
      </c>
      <c r="E1953" s="95" t="s">
        <v>11858</v>
      </c>
      <c r="F1953" s="182">
        <v>1</v>
      </c>
      <c r="G1953" s="95" t="s">
        <v>1825</v>
      </c>
      <c r="H1953" s="199">
        <f>VLOOKUP(G1953,BARRAS!$C$5:$E$553,2,0)</f>
        <v>2109993630232</v>
      </c>
      <c r="I1953" s="95">
        <v>0</v>
      </c>
      <c r="J1953" s="204">
        <v>0</v>
      </c>
      <c r="K1953" s="95">
        <v>0</v>
      </c>
      <c r="L1953" s="95" t="s">
        <v>8423</v>
      </c>
      <c r="M1953" s="95" t="s">
        <v>8423</v>
      </c>
      <c r="N1953" s="95" t="s">
        <v>8241</v>
      </c>
      <c r="O1953" s="95" t="s">
        <v>8091</v>
      </c>
      <c r="P1953" s="95"/>
      <c r="Q1953" s="95"/>
      <c r="R1953" s="95" t="str">
        <f>IF(L1953="R",VLOOKUP(G1953,BARRAS!$C$5:$E$233,3,0),IF(L1953="L",VLOOKUP(G1953,BARRAS!$C$5:$E$233,3,0),""))</f>
        <v/>
      </c>
      <c r="S1953" s="95">
        <f t="shared" si="211"/>
        <v>0</v>
      </c>
      <c r="T1953" s="95"/>
      <c r="U1953" s="95" t="str">
        <f t="shared" si="212"/>
        <v/>
      </c>
      <c r="V1953" s="95"/>
      <c r="W1953" s="95"/>
      <c r="X1953" s="95"/>
      <c r="Y1953" s="95"/>
      <c r="Z1953" s="95"/>
      <c r="AA1953" s="95" t="str">
        <f t="shared" si="207"/>
        <v>SAESA</v>
      </c>
    </row>
    <row r="1954" spans="1:27" x14ac:dyDescent="0.2">
      <c r="A1954" s="19">
        <f t="shared" si="208"/>
        <v>1</v>
      </c>
      <c r="B1954" s="95">
        <f t="shared" si="209"/>
        <v>1950</v>
      </c>
      <c r="C1954" s="95" t="s">
        <v>9807</v>
      </c>
      <c r="D1954" s="28" t="s">
        <v>543</v>
      </c>
      <c r="E1954" s="95" t="s">
        <v>9813</v>
      </c>
      <c r="F1954" s="182">
        <v>1</v>
      </c>
      <c r="G1954" s="95" t="s">
        <v>1825</v>
      </c>
      <c r="H1954" s="199">
        <f>VLOOKUP(G1954,BARRAS!$C$5:$E$553,2,0)</f>
        <v>2109993630232</v>
      </c>
      <c r="I1954" s="95">
        <v>0</v>
      </c>
      <c r="J1954" s="204">
        <v>0</v>
      </c>
      <c r="K1954" s="95">
        <v>0</v>
      </c>
      <c r="L1954" s="95" t="s">
        <v>8423</v>
      </c>
      <c r="M1954" s="95" t="s">
        <v>8423</v>
      </c>
      <c r="N1954" s="95" t="s">
        <v>543</v>
      </c>
      <c r="O1954" s="95" t="s">
        <v>8091</v>
      </c>
      <c r="P1954" s="95"/>
      <c r="Q1954" s="95"/>
      <c r="R1954" s="95" t="str">
        <f>IF(L1954="R",VLOOKUP(G1954,BARRAS!$C$5:$E$233,3,0),IF(L1954="L",VLOOKUP(G1954,BARRAS!$C$5:$E$233,3,0),""))</f>
        <v/>
      </c>
      <c r="S1954" s="95">
        <f t="shared" si="211"/>
        <v>0</v>
      </c>
      <c r="T1954" s="95"/>
      <c r="U1954" s="95" t="str">
        <f t="shared" si="212"/>
        <v/>
      </c>
      <c r="V1954" s="95"/>
      <c r="W1954" s="95"/>
      <c r="X1954" s="95"/>
      <c r="Y1954" s="95"/>
      <c r="Z1954" s="95">
        <v>0</v>
      </c>
      <c r="AA1954" s="95" t="str">
        <f t="shared" si="207"/>
        <v>SAESA</v>
      </c>
    </row>
    <row r="1955" spans="1:27" x14ac:dyDescent="0.2">
      <c r="A1955" s="19">
        <f t="shared" si="208"/>
        <v>1</v>
      </c>
      <c r="B1955" s="95">
        <f t="shared" si="209"/>
        <v>1951</v>
      </c>
      <c r="C1955" s="95" t="s">
        <v>8500</v>
      </c>
      <c r="D1955" s="28" t="s">
        <v>2217</v>
      </c>
      <c r="E1955" s="95" t="s">
        <v>8508</v>
      </c>
      <c r="F1955" s="182">
        <v>1</v>
      </c>
      <c r="G1955" s="95" t="s">
        <v>1825</v>
      </c>
      <c r="H1955" s="199">
        <f>VLOOKUP(G1955,BARRAS!$C$5:$E$553,2,0)</f>
        <v>2109993630232</v>
      </c>
      <c r="I1955" s="95">
        <v>0</v>
      </c>
      <c r="J1955" s="204">
        <v>0</v>
      </c>
      <c r="K1955" s="95">
        <v>0</v>
      </c>
      <c r="L1955" s="95" t="s">
        <v>8423</v>
      </c>
      <c r="M1955" s="95" t="s">
        <v>8423</v>
      </c>
      <c r="N1955" s="28" t="s">
        <v>2217</v>
      </c>
      <c r="O1955" s="95" t="s">
        <v>8091</v>
      </c>
      <c r="P1955" s="95"/>
      <c r="Q1955" s="95" t="str">
        <f>IF(L1955="R","R",IF(L1955="L","L",""))</f>
        <v/>
      </c>
      <c r="R1955" s="95" t="str">
        <f>IF(L1955="R",VLOOKUP(G1955,BARRAS!$C$5:$E$233,3,0),IF(L1955="L",VLOOKUP(G1955,BARRAS!$C$5:$E$233,3,0),""))</f>
        <v/>
      </c>
      <c r="S1955" s="95">
        <f t="shared" si="211"/>
        <v>0</v>
      </c>
      <c r="T1955" s="95"/>
      <c r="U1955" s="95" t="str">
        <f t="shared" si="212"/>
        <v/>
      </c>
      <c r="V1955" s="95" t="s">
        <v>8091</v>
      </c>
      <c r="W1955" s="95"/>
      <c r="X1955" s="95" t="s">
        <v>8687</v>
      </c>
      <c r="Y1955" s="95" t="str">
        <f>+IF(P1955="","No","Sí")</f>
        <v>No</v>
      </c>
      <c r="Z1955" s="95">
        <v>0</v>
      </c>
      <c r="AA1955" s="95" t="str">
        <f t="shared" si="207"/>
        <v>SAESA</v>
      </c>
    </row>
    <row r="1956" spans="1:27" x14ac:dyDescent="0.2">
      <c r="A1956" s="19">
        <f t="shared" si="208"/>
        <v>1</v>
      </c>
      <c r="B1956" s="95">
        <f t="shared" si="209"/>
        <v>1952</v>
      </c>
      <c r="C1956" s="95" t="s">
        <v>8759</v>
      </c>
      <c r="D1956" s="28" t="s">
        <v>543</v>
      </c>
      <c r="E1956" s="95" t="s">
        <v>8785</v>
      </c>
      <c r="F1956" s="182">
        <v>1</v>
      </c>
      <c r="G1956" s="95" t="s">
        <v>1825</v>
      </c>
      <c r="H1956" s="199">
        <f>VLOOKUP(G1956,BARRAS!$C$5:$E$553,2,0)</f>
        <v>2109993630232</v>
      </c>
      <c r="I1956" s="95">
        <v>0</v>
      </c>
      <c r="J1956" s="204">
        <v>0</v>
      </c>
      <c r="K1956" s="95">
        <v>0</v>
      </c>
      <c r="L1956" s="95" t="s">
        <v>8423</v>
      </c>
      <c r="M1956" s="95" t="s">
        <v>8423</v>
      </c>
      <c r="N1956" s="28" t="s">
        <v>543</v>
      </c>
      <c r="O1956" s="95" t="s">
        <v>8091</v>
      </c>
      <c r="P1956" s="95"/>
      <c r="Q1956" s="95"/>
      <c r="R1956" s="95" t="str">
        <f>IF(L1956="R",VLOOKUP(G1956,BARRAS!$C$5:$E$233,3,0),IF(L1956="L",VLOOKUP(G1956,BARRAS!$C$5:$E$233,3,0),""))</f>
        <v/>
      </c>
      <c r="S1956" s="95">
        <f t="shared" si="211"/>
        <v>0</v>
      </c>
      <c r="T1956" s="95"/>
      <c r="U1956" s="95" t="str">
        <f t="shared" si="212"/>
        <v/>
      </c>
      <c r="V1956" s="95" t="s">
        <v>8091</v>
      </c>
      <c r="W1956" s="95"/>
      <c r="X1956" s="95" t="s">
        <v>8687</v>
      </c>
      <c r="Y1956" s="95" t="str">
        <f>+IF(P1956="","No","Sí")</f>
        <v>No</v>
      </c>
      <c r="Z1956" s="95">
        <v>0</v>
      </c>
      <c r="AA1956" s="95" t="str">
        <f t="shared" si="207"/>
        <v>SAESA</v>
      </c>
    </row>
    <row r="1957" spans="1:27" x14ac:dyDescent="0.2">
      <c r="A1957" s="19">
        <f t="shared" si="208"/>
        <v>1</v>
      </c>
      <c r="B1957" s="95">
        <f t="shared" si="209"/>
        <v>1953</v>
      </c>
      <c r="C1957" s="95" t="s">
        <v>8760</v>
      </c>
      <c r="D1957" s="28" t="s">
        <v>8365</v>
      </c>
      <c r="E1957" s="95" t="s">
        <v>8786</v>
      </c>
      <c r="F1957" s="182">
        <v>1</v>
      </c>
      <c r="G1957" s="95" t="s">
        <v>1825</v>
      </c>
      <c r="H1957" s="199">
        <f>VLOOKUP(G1957,BARRAS!$C$5:$E$553,2,0)</f>
        <v>2109993630232</v>
      </c>
      <c r="I1957" s="95">
        <v>0</v>
      </c>
      <c r="J1957" s="204">
        <v>0</v>
      </c>
      <c r="K1957" s="95">
        <v>0</v>
      </c>
      <c r="L1957" s="95" t="s">
        <v>8423</v>
      </c>
      <c r="M1957" s="95" t="s">
        <v>8423</v>
      </c>
      <c r="N1957" s="95" t="s">
        <v>8365</v>
      </c>
      <c r="O1957" s="95" t="s">
        <v>8091</v>
      </c>
      <c r="P1957" s="95"/>
      <c r="Q1957" s="95"/>
      <c r="R1957" s="95" t="str">
        <f>IF(L1957="R",VLOOKUP(G1957,BARRAS!$C$5:$E$233,3,0),IF(L1957="L",VLOOKUP(G1957,BARRAS!$C$5:$E$233,3,0),""))</f>
        <v/>
      </c>
      <c r="S1957" s="95">
        <f t="shared" si="211"/>
        <v>0</v>
      </c>
      <c r="T1957" s="95"/>
      <c r="U1957" s="95" t="str">
        <f t="shared" si="212"/>
        <v/>
      </c>
      <c r="V1957" s="95" t="s">
        <v>8091</v>
      </c>
      <c r="W1957" s="95"/>
      <c r="X1957" s="95" t="s">
        <v>8687</v>
      </c>
      <c r="Y1957" s="95" t="str">
        <f>+IF(P1957="","No","Sí")</f>
        <v>No</v>
      </c>
      <c r="Z1957" s="95">
        <v>0</v>
      </c>
      <c r="AA1957" s="95" t="str">
        <f t="shared" si="207"/>
        <v>SAESA</v>
      </c>
    </row>
    <row r="1958" spans="1:27" x14ac:dyDescent="0.2">
      <c r="A1958" s="19">
        <f t="shared" si="208"/>
        <v>1</v>
      </c>
      <c r="B1958" s="95">
        <f t="shared" si="209"/>
        <v>1954</v>
      </c>
      <c r="C1958" s="95" t="s">
        <v>11853</v>
      </c>
      <c r="D1958" s="28" t="s">
        <v>12122</v>
      </c>
      <c r="E1958" s="95" t="s">
        <v>11859</v>
      </c>
      <c r="F1958" s="182">
        <v>1</v>
      </c>
      <c r="G1958" s="95" t="s">
        <v>1825</v>
      </c>
      <c r="H1958" s="199">
        <f>VLOOKUP(G1958,BARRAS!$C$5:$E$553,2,0)</f>
        <v>2109993630232</v>
      </c>
      <c r="I1958" s="95">
        <v>0</v>
      </c>
      <c r="J1958" s="204">
        <v>0</v>
      </c>
      <c r="K1958" s="95">
        <v>0</v>
      </c>
      <c r="L1958" s="95" t="s">
        <v>8423</v>
      </c>
      <c r="M1958" s="95" t="s">
        <v>8423</v>
      </c>
      <c r="N1958" s="95" t="s">
        <v>12122</v>
      </c>
      <c r="O1958" s="95" t="s">
        <v>8091</v>
      </c>
      <c r="P1958" s="95"/>
      <c r="Q1958" s="95"/>
      <c r="R1958" s="95" t="str">
        <f>IF(L1958="R",VLOOKUP(G1958,BARRAS!$C$5:$E$233,3,0),IF(L1958="L",VLOOKUP(G1958,BARRAS!$C$5:$E$233,3,0),""))</f>
        <v/>
      </c>
      <c r="S1958" s="95">
        <f t="shared" si="211"/>
        <v>0</v>
      </c>
      <c r="T1958" s="95"/>
      <c r="U1958" s="95" t="str">
        <f t="shared" si="212"/>
        <v/>
      </c>
      <c r="V1958" s="95"/>
      <c r="W1958" s="95"/>
      <c r="X1958" s="95"/>
      <c r="Y1958" s="95"/>
      <c r="Z1958" s="95"/>
      <c r="AA1958" s="95" t="str">
        <f t="shared" si="207"/>
        <v>SAESA</v>
      </c>
    </row>
    <row r="1959" spans="1:27" x14ac:dyDescent="0.2">
      <c r="A1959" s="19">
        <f t="shared" si="208"/>
        <v>1</v>
      </c>
      <c r="B1959" s="95">
        <f t="shared" si="209"/>
        <v>1955</v>
      </c>
      <c r="C1959" s="95" t="s">
        <v>9364</v>
      </c>
      <c r="D1959" s="28" t="s">
        <v>8365</v>
      </c>
      <c r="E1959" s="95" t="s">
        <v>9379</v>
      </c>
      <c r="F1959" s="182">
        <v>1</v>
      </c>
      <c r="G1959" s="95" t="s">
        <v>1825</v>
      </c>
      <c r="H1959" s="199">
        <f>VLOOKUP(G1959,BARRAS!$C$5:$E$553,2,0)</f>
        <v>2109993630232</v>
      </c>
      <c r="I1959" s="95">
        <v>0</v>
      </c>
      <c r="J1959" s="204">
        <v>0</v>
      </c>
      <c r="K1959" s="95">
        <v>0</v>
      </c>
      <c r="L1959" s="95" t="s">
        <v>8423</v>
      </c>
      <c r="M1959" s="95" t="s">
        <v>8423</v>
      </c>
      <c r="N1959" s="95" t="s">
        <v>8365</v>
      </c>
      <c r="O1959" s="95" t="s">
        <v>8091</v>
      </c>
      <c r="P1959" s="95"/>
      <c r="Q1959" s="95"/>
      <c r="R1959" s="95" t="str">
        <f>IF(L1959="R",VLOOKUP(G1959,BARRAS!$C$5:$E$233,3,0),IF(L1959="L",VLOOKUP(G1959,BARRAS!$C$5:$E$233,3,0),""))</f>
        <v/>
      </c>
      <c r="S1959" s="95">
        <f t="shared" si="211"/>
        <v>0</v>
      </c>
      <c r="T1959" s="95"/>
      <c r="U1959" s="95" t="str">
        <f t="shared" si="212"/>
        <v/>
      </c>
      <c r="V1959" s="95"/>
      <c r="W1959" s="95"/>
      <c r="X1959" s="95"/>
      <c r="Y1959" s="95"/>
      <c r="Z1959" s="95">
        <v>0</v>
      </c>
      <c r="AA1959" s="95" t="str">
        <f t="shared" si="207"/>
        <v>SAESA</v>
      </c>
    </row>
    <row r="1960" spans="1:27" x14ac:dyDescent="0.2">
      <c r="A1960" s="19">
        <f t="shared" si="208"/>
        <v>1</v>
      </c>
      <c r="B1960" s="95">
        <f t="shared" si="209"/>
        <v>1956</v>
      </c>
      <c r="C1960" s="95" t="s">
        <v>9362</v>
      </c>
      <c r="D1960" s="28" t="s">
        <v>8365</v>
      </c>
      <c r="E1960" s="95" t="s">
        <v>9377</v>
      </c>
      <c r="F1960" s="182">
        <v>1</v>
      </c>
      <c r="G1960" s="95" t="s">
        <v>1825</v>
      </c>
      <c r="H1960" s="199">
        <f>VLOOKUP(G1960,BARRAS!$C$5:$E$553,2,0)</f>
        <v>2109993630232</v>
      </c>
      <c r="I1960" s="95">
        <v>0</v>
      </c>
      <c r="J1960" s="204">
        <v>0</v>
      </c>
      <c r="K1960" s="95">
        <v>0</v>
      </c>
      <c r="L1960" s="95" t="s">
        <v>8423</v>
      </c>
      <c r="M1960" s="95" t="s">
        <v>8423</v>
      </c>
      <c r="N1960" s="95" t="s">
        <v>8365</v>
      </c>
      <c r="O1960" s="95" t="s">
        <v>8091</v>
      </c>
      <c r="P1960" s="95"/>
      <c r="Q1960" s="95"/>
      <c r="R1960" s="95" t="str">
        <f>IF(L1960="R",VLOOKUP(G1960,BARRAS!$C$5:$E$233,3,0),IF(L1960="L",VLOOKUP(G1960,BARRAS!$C$5:$E$233,3,0),""))</f>
        <v/>
      </c>
      <c r="S1960" s="95">
        <f t="shared" si="211"/>
        <v>0</v>
      </c>
      <c r="T1960" s="95"/>
      <c r="U1960" s="95" t="str">
        <f t="shared" si="212"/>
        <v/>
      </c>
      <c r="V1960" s="95"/>
      <c r="W1960" s="95"/>
      <c r="X1960" s="95"/>
      <c r="Y1960" s="95"/>
      <c r="Z1960" s="95">
        <v>0</v>
      </c>
      <c r="AA1960" s="95" t="str">
        <f t="shared" si="207"/>
        <v>SAESA</v>
      </c>
    </row>
    <row r="1961" spans="1:27" x14ac:dyDescent="0.2">
      <c r="A1961" s="19">
        <f t="shared" si="208"/>
        <v>1</v>
      </c>
      <c r="B1961" s="95">
        <f t="shared" si="209"/>
        <v>1957</v>
      </c>
      <c r="C1961" s="95" t="s">
        <v>8762</v>
      </c>
      <c r="D1961" s="28" t="s">
        <v>8365</v>
      </c>
      <c r="E1961" s="95" t="s">
        <v>8787</v>
      </c>
      <c r="F1961" s="182">
        <v>1</v>
      </c>
      <c r="G1961" s="95" t="s">
        <v>1825</v>
      </c>
      <c r="H1961" s="199">
        <f>VLOOKUP(G1961,BARRAS!$C$5:$E$553,2,0)</f>
        <v>2109993630232</v>
      </c>
      <c r="I1961" s="95">
        <v>0</v>
      </c>
      <c r="J1961" s="204">
        <v>0</v>
      </c>
      <c r="K1961" s="95">
        <v>0</v>
      </c>
      <c r="L1961" s="95" t="s">
        <v>8423</v>
      </c>
      <c r="M1961" s="95" t="s">
        <v>8423</v>
      </c>
      <c r="N1961" s="95" t="s">
        <v>8365</v>
      </c>
      <c r="O1961" s="95" t="s">
        <v>8091</v>
      </c>
      <c r="P1961" s="95"/>
      <c r="Q1961" s="95"/>
      <c r="R1961" s="95" t="str">
        <f>IF(L1961="R",VLOOKUP(G1961,BARRAS!$C$5:$E$233,3,0),IF(L1961="L",VLOOKUP(G1961,BARRAS!$C$5:$E$233,3,0),""))</f>
        <v/>
      </c>
      <c r="S1961" s="95">
        <f t="shared" si="211"/>
        <v>0</v>
      </c>
      <c r="T1961" s="95"/>
      <c r="U1961" s="95" t="str">
        <f t="shared" si="212"/>
        <v/>
      </c>
      <c r="V1961" s="95" t="s">
        <v>8091</v>
      </c>
      <c r="W1961" s="95"/>
      <c r="X1961" s="95" t="s">
        <v>8687</v>
      </c>
      <c r="Y1961" s="95" t="str">
        <f>+IF(P1961="","No","Sí")</f>
        <v>No</v>
      </c>
      <c r="Z1961" s="95">
        <v>0</v>
      </c>
      <c r="AA1961" s="95" t="str">
        <f t="shared" si="207"/>
        <v>SAESA</v>
      </c>
    </row>
    <row r="1962" spans="1:27" x14ac:dyDescent="0.2">
      <c r="A1962" s="19">
        <f t="shared" si="208"/>
        <v>1</v>
      </c>
      <c r="B1962" s="95">
        <f t="shared" si="209"/>
        <v>1958</v>
      </c>
      <c r="C1962" s="95" t="s">
        <v>12760</v>
      </c>
      <c r="D1962" s="28" t="s">
        <v>8365</v>
      </c>
      <c r="E1962" s="95" t="s">
        <v>9140</v>
      </c>
      <c r="F1962" s="182">
        <v>1</v>
      </c>
      <c r="G1962" s="95" t="s">
        <v>1825</v>
      </c>
      <c r="H1962" s="199">
        <f>VLOOKUP(G1962,BARRAS!$C$5:$E$553,2,0)</f>
        <v>2109993630232</v>
      </c>
      <c r="I1962" s="95">
        <v>0</v>
      </c>
      <c r="J1962" s="204">
        <v>0</v>
      </c>
      <c r="K1962" s="95">
        <v>0</v>
      </c>
      <c r="L1962" s="95" t="s">
        <v>8423</v>
      </c>
      <c r="M1962" s="95" t="s">
        <v>8423</v>
      </c>
      <c r="N1962" s="95" t="s">
        <v>8365</v>
      </c>
      <c r="O1962" s="95" t="s">
        <v>8091</v>
      </c>
      <c r="P1962" s="95"/>
      <c r="Q1962" s="95"/>
      <c r="R1962" s="95" t="str">
        <f>IF(L1962="R",VLOOKUP(G1962,BARRAS!$C$5:$E$233,3,0),IF(L1962="L",VLOOKUP(G1962,BARRAS!$C$5:$E$233,3,0),""))</f>
        <v/>
      </c>
      <c r="S1962" s="95">
        <f t="shared" si="211"/>
        <v>0</v>
      </c>
      <c r="T1962" s="95"/>
      <c r="U1962" s="95" t="str">
        <f t="shared" si="212"/>
        <v/>
      </c>
      <c r="V1962" s="95"/>
      <c r="W1962" s="95"/>
      <c r="X1962" s="95"/>
      <c r="Y1962" s="95"/>
      <c r="Z1962" s="95">
        <v>0</v>
      </c>
      <c r="AA1962" s="95" t="str">
        <f t="shared" si="207"/>
        <v>SAESA</v>
      </c>
    </row>
    <row r="1963" spans="1:27" x14ac:dyDescent="0.2">
      <c r="A1963" s="19">
        <f t="shared" si="208"/>
        <v>1</v>
      </c>
      <c r="B1963" s="95">
        <f t="shared" si="209"/>
        <v>1959</v>
      </c>
      <c r="C1963" s="95" t="s">
        <v>12762</v>
      </c>
      <c r="D1963" s="28" t="s">
        <v>8365</v>
      </c>
      <c r="E1963" s="95" t="s">
        <v>9140</v>
      </c>
      <c r="F1963" s="182">
        <v>1</v>
      </c>
      <c r="G1963" s="95" t="s">
        <v>1825</v>
      </c>
      <c r="H1963" s="199">
        <f>VLOOKUP(G1963,BARRAS!$C$5:$E$553,2,0)</f>
        <v>2109993630232</v>
      </c>
      <c r="I1963" s="95">
        <v>0</v>
      </c>
      <c r="J1963" s="204">
        <v>0</v>
      </c>
      <c r="K1963" s="95">
        <v>0</v>
      </c>
      <c r="L1963" s="95" t="s">
        <v>8423</v>
      </c>
      <c r="M1963" s="95" t="s">
        <v>8423</v>
      </c>
      <c r="N1963" s="95" t="s">
        <v>8365</v>
      </c>
      <c r="O1963" s="95" t="s">
        <v>8091</v>
      </c>
      <c r="P1963" s="95"/>
      <c r="Q1963" s="95"/>
      <c r="R1963" s="95" t="str">
        <f>IF(L1963="R",VLOOKUP(G1963,BARRAS!$C$5:$E$233,3,0),IF(L1963="L",VLOOKUP(G1963,BARRAS!$C$5:$E$233,3,0),""))</f>
        <v/>
      </c>
      <c r="S1963" s="95">
        <f t="shared" si="211"/>
        <v>0</v>
      </c>
      <c r="T1963" s="95"/>
      <c r="U1963" s="95" t="str">
        <f t="shared" si="212"/>
        <v/>
      </c>
      <c r="V1963" s="95"/>
      <c r="W1963" s="95"/>
      <c r="X1963" s="95"/>
      <c r="Y1963" s="95"/>
      <c r="Z1963" s="95">
        <v>0</v>
      </c>
      <c r="AA1963" s="95" t="str">
        <f t="shared" si="207"/>
        <v>SAESA</v>
      </c>
    </row>
    <row r="1964" spans="1:27" x14ac:dyDescent="0.2">
      <c r="A1964" s="19">
        <f t="shared" si="208"/>
        <v>1</v>
      </c>
      <c r="B1964" s="95">
        <f t="shared" si="209"/>
        <v>1960</v>
      </c>
      <c r="C1964" s="95" t="s">
        <v>12761</v>
      </c>
      <c r="D1964" s="28" t="s">
        <v>8365</v>
      </c>
      <c r="E1964" s="95" t="s">
        <v>9140</v>
      </c>
      <c r="F1964" s="182">
        <v>1</v>
      </c>
      <c r="G1964" s="95" t="s">
        <v>1825</v>
      </c>
      <c r="H1964" s="199">
        <f>VLOOKUP(G1964,BARRAS!$C$5:$E$553,2,0)</f>
        <v>2109993630232</v>
      </c>
      <c r="I1964" s="95">
        <v>0</v>
      </c>
      <c r="J1964" s="204">
        <v>0</v>
      </c>
      <c r="K1964" s="95">
        <v>0</v>
      </c>
      <c r="L1964" s="95" t="s">
        <v>8423</v>
      </c>
      <c r="M1964" s="95" t="s">
        <v>8423</v>
      </c>
      <c r="N1964" s="95" t="s">
        <v>8365</v>
      </c>
      <c r="O1964" s="95" t="s">
        <v>8091</v>
      </c>
      <c r="P1964" s="95"/>
      <c r="Q1964" s="95"/>
      <c r="R1964" s="95" t="str">
        <f>IF(L1964="R",VLOOKUP(G1964,BARRAS!$C$5:$E$233,3,0),IF(L1964="L",VLOOKUP(G1964,BARRAS!$C$5:$E$233,3,0),""))</f>
        <v/>
      </c>
      <c r="S1964" s="95">
        <f t="shared" si="211"/>
        <v>0</v>
      </c>
      <c r="T1964" s="95"/>
      <c r="U1964" s="95" t="str">
        <f t="shared" si="212"/>
        <v/>
      </c>
      <c r="V1964" s="95"/>
      <c r="W1964" s="95"/>
      <c r="X1964" s="95"/>
      <c r="Y1964" s="95"/>
      <c r="Z1964" s="95">
        <v>0</v>
      </c>
      <c r="AA1964" s="95" t="str">
        <f t="shared" si="207"/>
        <v>SAESA</v>
      </c>
    </row>
    <row r="1965" spans="1:27" x14ac:dyDescent="0.2">
      <c r="A1965" s="19">
        <f t="shared" si="208"/>
        <v>1</v>
      </c>
      <c r="B1965" s="95">
        <f t="shared" si="209"/>
        <v>1961</v>
      </c>
      <c r="C1965" s="95" t="s">
        <v>9937</v>
      </c>
      <c r="D1965" s="28" t="s">
        <v>543</v>
      </c>
      <c r="E1965" s="95" t="s">
        <v>9944</v>
      </c>
      <c r="F1965" s="182">
        <v>1</v>
      </c>
      <c r="G1965" s="95" t="s">
        <v>1825</v>
      </c>
      <c r="H1965" s="199">
        <f>VLOOKUP(G1965,BARRAS!$C$5:$E$553,2,0)</f>
        <v>2109993630232</v>
      </c>
      <c r="I1965" s="95">
        <v>0</v>
      </c>
      <c r="J1965" s="204">
        <v>0</v>
      </c>
      <c r="K1965" s="95">
        <v>0</v>
      </c>
      <c r="L1965" s="95" t="s">
        <v>8423</v>
      </c>
      <c r="M1965" s="95" t="s">
        <v>8423</v>
      </c>
      <c r="N1965" s="95" t="s">
        <v>543</v>
      </c>
      <c r="O1965" s="95" t="s">
        <v>8091</v>
      </c>
      <c r="P1965" s="95"/>
      <c r="Q1965" s="95"/>
      <c r="R1965" s="95" t="str">
        <f>IF(L1965="R",VLOOKUP(G1965,BARRAS!$C$5:$E$233,3,0),IF(L1965="L",VLOOKUP(G1965,BARRAS!$C$5:$E$233,3,0),""))</f>
        <v/>
      </c>
      <c r="S1965" s="95">
        <f t="shared" si="211"/>
        <v>0</v>
      </c>
      <c r="T1965" s="95"/>
      <c r="U1965" s="95" t="str">
        <f t="shared" si="212"/>
        <v/>
      </c>
      <c r="V1965" s="95">
        <v>0</v>
      </c>
      <c r="W1965" s="95"/>
      <c r="X1965" s="95"/>
      <c r="Y1965" s="95"/>
      <c r="Z1965" s="95">
        <v>0</v>
      </c>
      <c r="AA1965" s="95" t="str">
        <f t="shared" si="207"/>
        <v>SAESA</v>
      </c>
    </row>
    <row r="1966" spans="1:27" x14ac:dyDescent="0.2">
      <c r="A1966" s="19">
        <f t="shared" si="208"/>
        <v>1</v>
      </c>
      <c r="B1966" s="95">
        <f t="shared" si="209"/>
        <v>1962</v>
      </c>
      <c r="C1966" s="95" t="s">
        <v>9938</v>
      </c>
      <c r="D1966" s="28" t="s">
        <v>543</v>
      </c>
      <c r="E1966" s="95" t="s">
        <v>9945</v>
      </c>
      <c r="F1966" s="182">
        <v>1</v>
      </c>
      <c r="G1966" s="95" t="s">
        <v>1825</v>
      </c>
      <c r="H1966" s="199">
        <f>VLOOKUP(G1966,BARRAS!$C$5:$E$553,2,0)</f>
        <v>2109993630232</v>
      </c>
      <c r="I1966" s="95">
        <v>0</v>
      </c>
      <c r="J1966" s="204">
        <v>0</v>
      </c>
      <c r="K1966" s="95">
        <v>0</v>
      </c>
      <c r="L1966" s="95" t="s">
        <v>8423</v>
      </c>
      <c r="M1966" s="95" t="s">
        <v>8423</v>
      </c>
      <c r="N1966" s="95" t="s">
        <v>543</v>
      </c>
      <c r="O1966" s="95" t="s">
        <v>8091</v>
      </c>
      <c r="P1966" s="95"/>
      <c r="Q1966" s="95"/>
      <c r="R1966" s="95" t="str">
        <f>IF(L1966="R",VLOOKUP(G1966,BARRAS!$C$5:$E$233,3,0),IF(L1966="L",VLOOKUP(G1966,BARRAS!$C$5:$E$233,3,0),""))</f>
        <v/>
      </c>
      <c r="S1966" s="95">
        <f t="shared" si="211"/>
        <v>0</v>
      </c>
      <c r="T1966" s="95"/>
      <c r="U1966" s="95" t="str">
        <f t="shared" si="212"/>
        <v/>
      </c>
      <c r="V1966" s="95">
        <v>0</v>
      </c>
      <c r="W1966" s="95"/>
      <c r="X1966" s="95"/>
      <c r="Y1966" s="95"/>
      <c r="Z1966" s="95">
        <v>0</v>
      </c>
      <c r="AA1966" s="95" t="str">
        <f t="shared" si="207"/>
        <v>SAESA</v>
      </c>
    </row>
    <row r="1967" spans="1:27" x14ac:dyDescent="0.2">
      <c r="A1967" s="19">
        <f t="shared" si="208"/>
        <v>1</v>
      </c>
      <c r="B1967" s="95">
        <f t="shared" si="209"/>
        <v>1963</v>
      </c>
      <c r="C1967" s="95" t="s">
        <v>8857</v>
      </c>
      <c r="D1967" s="28" t="s">
        <v>8365</v>
      </c>
      <c r="E1967" s="95" t="s">
        <v>8862</v>
      </c>
      <c r="F1967" s="182">
        <v>1</v>
      </c>
      <c r="G1967" s="95" t="s">
        <v>1825</v>
      </c>
      <c r="H1967" s="199">
        <f>VLOOKUP(G1967,BARRAS!$C$5:$E$553,2,0)</f>
        <v>2109993630232</v>
      </c>
      <c r="I1967" s="95">
        <v>0</v>
      </c>
      <c r="J1967" s="204">
        <v>0</v>
      </c>
      <c r="K1967" s="95">
        <v>0</v>
      </c>
      <c r="L1967" s="95" t="s">
        <v>8423</v>
      </c>
      <c r="M1967" s="95" t="s">
        <v>8423</v>
      </c>
      <c r="N1967" s="95" t="s">
        <v>8365</v>
      </c>
      <c r="O1967" s="95" t="s">
        <v>8091</v>
      </c>
      <c r="P1967" s="95"/>
      <c r="Q1967" s="95"/>
      <c r="R1967" s="95" t="str">
        <f>IF(L1967="R",VLOOKUP(G1967,BARRAS!$C$5:$E$233,3,0),IF(L1967="L",VLOOKUP(G1967,BARRAS!$C$5:$E$233,3,0),""))</f>
        <v/>
      </c>
      <c r="S1967" s="95">
        <f t="shared" si="211"/>
        <v>0</v>
      </c>
      <c r="T1967" s="95"/>
      <c r="U1967" s="95" t="str">
        <f t="shared" si="212"/>
        <v/>
      </c>
      <c r="V1967" s="95" t="s">
        <v>1869</v>
      </c>
      <c r="W1967" s="95"/>
      <c r="X1967" s="95" t="s">
        <v>8862</v>
      </c>
      <c r="Y1967" s="95" t="str">
        <f t="shared" ref="Y1967:Y1975" si="214">+IF(P1967="","No","Sí")</f>
        <v>No</v>
      </c>
      <c r="Z1967" s="95">
        <v>0</v>
      </c>
      <c r="AA1967" s="95" t="str">
        <f t="shared" si="207"/>
        <v>SAESA</v>
      </c>
    </row>
    <row r="1968" spans="1:27" x14ac:dyDescent="0.2">
      <c r="A1968" s="19">
        <f t="shared" si="208"/>
        <v>1</v>
      </c>
      <c r="B1968" s="95">
        <f t="shared" si="209"/>
        <v>1964</v>
      </c>
      <c r="C1968" s="95" t="s">
        <v>8858</v>
      </c>
      <c r="D1968" s="28" t="s">
        <v>8365</v>
      </c>
      <c r="E1968" s="95" t="s">
        <v>8863</v>
      </c>
      <c r="F1968" s="182">
        <v>1</v>
      </c>
      <c r="G1968" s="95" t="s">
        <v>1825</v>
      </c>
      <c r="H1968" s="199">
        <f>VLOOKUP(G1968,BARRAS!$C$5:$E$553,2,0)</f>
        <v>2109993630232</v>
      </c>
      <c r="I1968" s="95">
        <v>0</v>
      </c>
      <c r="J1968" s="204">
        <v>0</v>
      </c>
      <c r="K1968" s="95">
        <v>0</v>
      </c>
      <c r="L1968" s="95" t="s">
        <v>8423</v>
      </c>
      <c r="M1968" s="95" t="s">
        <v>8423</v>
      </c>
      <c r="N1968" s="95" t="s">
        <v>8365</v>
      </c>
      <c r="O1968" s="95" t="s">
        <v>8091</v>
      </c>
      <c r="P1968" s="95"/>
      <c r="Q1968" s="95"/>
      <c r="R1968" s="95" t="str">
        <f>IF(L1968="R",VLOOKUP(G1968,BARRAS!$C$5:$E$233,3,0),IF(L1968="L",VLOOKUP(G1968,BARRAS!$C$5:$E$233,3,0),""))</f>
        <v/>
      </c>
      <c r="S1968" s="95">
        <f t="shared" si="211"/>
        <v>0</v>
      </c>
      <c r="T1968" s="95"/>
      <c r="U1968" s="95" t="str">
        <f t="shared" si="212"/>
        <v/>
      </c>
      <c r="V1968" s="95" t="s">
        <v>1869</v>
      </c>
      <c r="W1968" s="95"/>
      <c r="X1968" s="95" t="s">
        <v>8863</v>
      </c>
      <c r="Y1968" s="95" t="str">
        <f t="shared" si="214"/>
        <v>No</v>
      </c>
      <c r="Z1968" s="95">
        <v>0</v>
      </c>
      <c r="AA1968" s="95" t="str">
        <f t="shared" si="207"/>
        <v>SAESA</v>
      </c>
    </row>
    <row r="1969" spans="1:27" x14ac:dyDescent="0.2">
      <c r="A1969" s="19">
        <f t="shared" si="208"/>
        <v>1</v>
      </c>
      <c r="B1969" s="95">
        <f t="shared" si="209"/>
        <v>1965</v>
      </c>
      <c r="C1969" s="95" t="s">
        <v>8763</v>
      </c>
      <c r="D1969" s="28" t="s">
        <v>12122</v>
      </c>
      <c r="E1969" s="95" t="s">
        <v>8788</v>
      </c>
      <c r="F1969" s="182">
        <v>1</v>
      </c>
      <c r="G1969" s="95" t="s">
        <v>1825</v>
      </c>
      <c r="H1969" s="199">
        <f>VLOOKUP(G1969,BARRAS!$C$5:$E$553,2,0)</f>
        <v>2109993630232</v>
      </c>
      <c r="I1969" s="95">
        <v>0</v>
      </c>
      <c r="J1969" s="204">
        <v>0</v>
      </c>
      <c r="K1969" s="95">
        <v>0</v>
      </c>
      <c r="L1969" s="95" t="s">
        <v>8423</v>
      </c>
      <c r="M1969" s="95" t="s">
        <v>8423</v>
      </c>
      <c r="N1969" s="95" t="s">
        <v>12122</v>
      </c>
      <c r="O1969" s="95" t="s">
        <v>8091</v>
      </c>
      <c r="P1969" s="95"/>
      <c r="Q1969" s="95"/>
      <c r="R1969" s="95" t="str">
        <f>IF(L1969="R",VLOOKUP(G1969,BARRAS!$C$5:$E$233,3,0),IF(L1969="L",VLOOKUP(G1969,BARRAS!$C$5:$E$233,3,0),""))</f>
        <v/>
      </c>
      <c r="S1969" s="95">
        <f t="shared" si="211"/>
        <v>0</v>
      </c>
      <c r="T1969" s="95"/>
      <c r="U1969" s="95" t="str">
        <f t="shared" si="212"/>
        <v/>
      </c>
      <c r="V1969" s="95" t="s">
        <v>8091</v>
      </c>
      <c r="W1969" s="95"/>
      <c r="X1969" s="95" t="s">
        <v>8687</v>
      </c>
      <c r="Y1969" s="95" t="str">
        <f t="shared" si="214"/>
        <v>No</v>
      </c>
      <c r="Z1969" s="95">
        <v>0</v>
      </c>
      <c r="AA1969" s="95" t="str">
        <f t="shared" si="207"/>
        <v>SAESA</v>
      </c>
    </row>
    <row r="1970" spans="1:27" x14ac:dyDescent="0.2">
      <c r="A1970" s="19">
        <f t="shared" si="208"/>
        <v>1</v>
      </c>
      <c r="B1970" s="95">
        <f t="shared" si="209"/>
        <v>1966</v>
      </c>
      <c r="C1970" s="95" t="s">
        <v>8546</v>
      </c>
      <c r="D1970" s="28" t="s">
        <v>2217</v>
      </c>
      <c r="E1970" s="95" t="s">
        <v>8555</v>
      </c>
      <c r="F1970" s="182">
        <v>1</v>
      </c>
      <c r="G1970" s="95" t="s">
        <v>1825</v>
      </c>
      <c r="H1970" s="199">
        <f>VLOOKUP(G1970,BARRAS!$C$5:$E$553,2,0)</f>
        <v>2109993630232</v>
      </c>
      <c r="I1970" s="95">
        <v>0</v>
      </c>
      <c r="J1970" s="204">
        <v>0</v>
      </c>
      <c r="K1970" s="95">
        <v>0</v>
      </c>
      <c r="L1970" s="95" t="s">
        <v>8423</v>
      </c>
      <c r="M1970" s="95" t="s">
        <v>8423</v>
      </c>
      <c r="N1970" s="95" t="s">
        <v>2217</v>
      </c>
      <c r="O1970" s="95" t="s">
        <v>8091</v>
      </c>
      <c r="P1970" s="95"/>
      <c r="Q1970" s="95" t="str">
        <f>IF(L1970="R","R",IF(L1970="L","L",""))</f>
        <v/>
      </c>
      <c r="R1970" s="95" t="str">
        <f>IF(L1970="R",VLOOKUP(G1970,BARRAS!$C$5:$E$233,3,0),IF(L1970="L",VLOOKUP(G1970,BARRAS!$C$5:$E$233,3,0),""))</f>
        <v/>
      </c>
      <c r="S1970" s="95">
        <f t="shared" si="211"/>
        <v>0</v>
      </c>
      <c r="T1970" s="95"/>
      <c r="U1970" s="95" t="str">
        <f t="shared" si="212"/>
        <v/>
      </c>
      <c r="V1970" s="95" t="s">
        <v>8091</v>
      </c>
      <c r="W1970" s="95"/>
      <c r="X1970" s="95" t="s">
        <v>8555</v>
      </c>
      <c r="Y1970" s="95" t="str">
        <f t="shared" si="214"/>
        <v>No</v>
      </c>
      <c r="Z1970" s="95">
        <v>0</v>
      </c>
      <c r="AA1970" s="95" t="str">
        <f t="shared" si="207"/>
        <v>SAESA</v>
      </c>
    </row>
    <row r="1971" spans="1:27" x14ac:dyDescent="0.2">
      <c r="A1971" s="19">
        <f t="shared" si="208"/>
        <v>1</v>
      </c>
      <c r="B1971" s="95">
        <f t="shared" si="209"/>
        <v>1967</v>
      </c>
      <c r="C1971" s="95" t="s">
        <v>8492</v>
      </c>
      <c r="D1971" s="28" t="s">
        <v>8365</v>
      </c>
      <c r="E1971" s="95" t="s">
        <v>8516</v>
      </c>
      <c r="F1971" s="182">
        <v>1</v>
      </c>
      <c r="G1971" s="95" t="s">
        <v>1825</v>
      </c>
      <c r="H1971" s="199">
        <f>VLOOKUP(G1971,BARRAS!$C$5:$E$553,2,0)</f>
        <v>2109993630232</v>
      </c>
      <c r="I1971" s="95">
        <v>0</v>
      </c>
      <c r="J1971" s="204">
        <v>0</v>
      </c>
      <c r="K1971" s="95">
        <v>0</v>
      </c>
      <c r="L1971" s="95" t="s">
        <v>8423</v>
      </c>
      <c r="M1971" s="95" t="s">
        <v>8423</v>
      </c>
      <c r="N1971" s="95" t="s">
        <v>8365</v>
      </c>
      <c r="O1971" s="95" t="s">
        <v>8091</v>
      </c>
      <c r="P1971" s="95"/>
      <c r="Q1971" s="95" t="str">
        <f>IF(L1971="R","R",IF(L1971="L","L",""))</f>
        <v/>
      </c>
      <c r="R1971" s="95" t="str">
        <f>IF(L1971="R",VLOOKUP(G1971,BARRAS!$C$5:$E$233,3,0),IF(L1971="L",VLOOKUP(G1971,BARRAS!$C$5:$E$233,3,0),""))</f>
        <v/>
      </c>
      <c r="S1971" s="95">
        <f t="shared" si="211"/>
        <v>0</v>
      </c>
      <c r="T1971" s="95"/>
      <c r="U1971" s="95" t="str">
        <f t="shared" si="212"/>
        <v/>
      </c>
      <c r="V1971" s="95" t="s">
        <v>8091</v>
      </c>
      <c r="W1971" s="95"/>
      <c r="X1971" s="95" t="s">
        <v>8687</v>
      </c>
      <c r="Y1971" s="95" t="str">
        <f t="shared" si="214"/>
        <v>No</v>
      </c>
      <c r="Z1971" s="95">
        <v>0</v>
      </c>
      <c r="AA1971" s="95" t="str">
        <f t="shared" si="207"/>
        <v>SAESA</v>
      </c>
    </row>
    <row r="1972" spans="1:27" x14ac:dyDescent="0.2">
      <c r="A1972" s="19">
        <f t="shared" si="208"/>
        <v>1</v>
      </c>
      <c r="B1972" s="95">
        <f t="shared" si="209"/>
        <v>1968</v>
      </c>
      <c r="C1972" s="95" t="s">
        <v>9542</v>
      </c>
      <c r="D1972" s="28" t="s">
        <v>8365</v>
      </c>
      <c r="E1972" s="95" t="s">
        <v>8516</v>
      </c>
      <c r="F1972" s="182">
        <v>1</v>
      </c>
      <c r="G1972" s="95" t="s">
        <v>1825</v>
      </c>
      <c r="H1972" s="199">
        <f>VLOOKUP(G1972,BARRAS!$C$5:$E$553,2,0)</f>
        <v>2109993630232</v>
      </c>
      <c r="I1972" s="95">
        <v>0</v>
      </c>
      <c r="J1972" s="204">
        <v>0</v>
      </c>
      <c r="K1972" s="95">
        <v>0</v>
      </c>
      <c r="L1972" s="95" t="s">
        <v>8423</v>
      </c>
      <c r="M1972" s="95" t="s">
        <v>8423</v>
      </c>
      <c r="N1972" s="95" t="s">
        <v>8365</v>
      </c>
      <c r="O1972" s="95" t="s">
        <v>8091</v>
      </c>
      <c r="P1972" s="95"/>
      <c r="Q1972" s="95" t="str">
        <f>IF(L1972="R","R",IF(L1972="L","L",""))</f>
        <v/>
      </c>
      <c r="R1972" s="95" t="str">
        <f>IF(L1972="R",VLOOKUP(G1972,BARRAS!$C$5:$E$233,3,0),IF(L1972="L",VLOOKUP(G1972,BARRAS!$C$5:$E$233,3,0),""))</f>
        <v/>
      </c>
      <c r="S1972" s="95">
        <f t="shared" si="211"/>
        <v>0</v>
      </c>
      <c r="T1972" s="95"/>
      <c r="U1972" s="95" t="str">
        <f t="shared" si="212"/>
        <v/>
      </c>
      <c r="V1972" s="95" t="s">
        <v>8091</v>
      </c>
      <c r="W1972" s="95"/>
      <c r="X1972" s="95" t="s">
        <v>8687</v>
      </c>
      <c r="Y1972" s="95" t="str">
        <f t="shared" si="214"/>
        <v>No</v>
      </c>
      <c r="Z1972" s="95">
        <v>0</v>
      </c>
      <c r="AA1972" s="95" t="str">
        <f t="shared" si="207"/>
        <v>SAESA</v>
      </c>
    </row>
    <row r="1973" spans="1:27" x14ac:dyDescent="0.2">
      <c r="A1973" s="19">
        <f t="shared" si="208"/>
        <v>1</v>
      </c>
      <c r="B1973" s="95">
        <f t="shared" si="209"/>
        <v>1969</v>
      </c>
      <c r="C1973" s="95" t="s">
        <v>9543</v>
      </c>
      <c r="D1973" s="28" t="s">
        <v>8365</v>
      </c>
      <c r="E1973" s="95" t="s">
        <v>8516</v>
      </c>
      <c r="F1973" s="182">
        <v>1</v>
      </c>
      <c r="G1973" s="95" t="s">
        <v>1825</v>
      </c>
      <c r="H1973" s="199">
        <f>VLOOKUP(G1973,BARRAS!$C$5:$E$553,2,0)</f>
        <v>2109993630232</v>
      </c>
      <c r="I1973" s="95">
        <v>0</v>
      </c>
      <c r="J1973" s="204">
        <v>0</v>
      </c>
      <c r="K1973" s="95">
        <v>0</v>
      </c>
      <c r="L1973" s="95" t="s">
        <v>8423</v>
      </c>
      <c r="M1973" s="95" t="s">
        <v>8423</v>
      </c>
      <c r="N1973" s="95" t="s">
        <v>8365</v>
      </c>
      <c r="O1973" s="95" t="s">
        <v>8091</v>
      </c>
      <c r="P1973" s="95"/>
      <c r="Q1973" s="95" t="str">
        <f>IF(L1973="R","R",IF(L1973="L","L",""))</f>
        <v/>
      </c>
      <c r="R1973" s="95" t="str">
        <f>IF(L1973="R",VLOOKUP(G1973,BARRAS!$C$5:$E$233,3,0),IF(L1973="L",VLOOKUP(G1973,BARRAS!$C$5:$E$233,3,0),""))</f>
        <v/>
      </c>
      <c r="S1973" s="95">
        <f t="shared" si="211"/>
        <v>0</v>
      </c>
      <c r="T1973" s="95"/>
      <c r="U1973" s="95" t="str">
        <f t="shared" si="212"/>
        <v/>
      </c>
      <c r="V1973" s="95" t="s">
        <v>8091</v>
      </c>
      <c r="W1973" s="95"/>
      <c r="X1973" s="95" t="s">
        <v>8687</v>
      </c>
      <c r="Y1973" s="95" t="str">
        <f t="shared" si="214"/>
        <v>No</v>
      </c>
      <c r="Z1973" s="95">
        <v>0</v>
      </c>
      <c r="AA1973" s="95" t="str">
        <f t="shared" si="207"/>
        <v>SAESA</v>
      </c>
    </row>
    <row r="1974" spans="1:27" x14ac:dyDescent="0.2">
      <c r="A1974" s="19">
        <f t="shared" si="208"/>
        <v>1</v>
      </c>
      <c r="B1974" s="95">
        <f t="shared" si="209"/>
        <v>1970</v>
      </c>
      <c r="C1974" s="95" t="s">
        <v>8483</v>
      </c>
      <c r="D1974" s="28" t="s">
        <v>8365</v>
      </c>
      <c r="E1974" s="95" t="s">
        <v>8511</v>
      </c>
      <c r="F1974" s="182">
        <v>1</v>
      </c>
      <c r="G1974" s="95" t="s">
        <v>1825</v>
      </c>
      <c r="H1974" s="199">
        <f>VLOOKUP(G1974,BARRAS!$C$5:$E$553,2,0)</f>
        <v>2109993630232</v>
      </c>
      <c r="I1974" s="95">
        <v>0</v>
      </c>
      <c r="J1974" s="204">
        <v>0</v>
      </c>
      <c r="K1974" s="95">
        <v>0</v>
      </c>
      <c r="L1974" s="95" t="s">
        <v>8423</v>
      </c>
      <c r="M1974" s="95" t="s">
        <v>8423</v>
      </c>
      <c r="N1974" s="95" t="s">
        <v>8365</v>
      </c>
      <c r="O1974" s="95" t="s">
        <v>8091</v>
      </c>
      <c r="P1974" s="95"/>
      <c r="Q1974" s="95" t="str">
        <f>IF(L1974="R","R",IF(L1974="L","L",""))</f>
        <v/>
      </c>
      <c r="R1974" s="95" t="str">
        <f>IF(L1974="R",VLOOKUP(G1974,BARRAS!$C$5:$E$233,3,0),IF(L1974="L",VLOOKUP(G1974,BARRAS!$C$5:$E$233,3,0),""))</f>
        <v/>
      </c>
      <c r="S1974" s="95">
        <f t="shared" si="211"/>
        <v>0</v>
      </c>
      <c r="T1974" s="95"/>
      <c r="U1974" s="95" t="str">
        <f t="shared" si="212"/>
        <v/>
      </c>
      <c r="V1974" s="95" t="s">
        <v>8091</v>
      </c>
      <c r="W1974" s="95"/>
      <c r="X1974" s="95" t="s">
        <v>8511</v>
      </c>
      <c r="Y1974" s="95" t="str">
        <f t="shared" si="214"/>
        <v>No</v>
      </c>
      <c r="Z1974" s="95">
        <v>0</v>
      </c>
      <c r="AA1974" s="95" t="str">
        <f t="shared" si="207"/>
        <v>SAESA</v>
      </c>
    </row>
    <row r="1975" spans="1:27" x14ac:dyDescent="0.2">
      <c r="A1975" s="19">
        <f t="shared" si="208"/>
        <v>1</v>
      </c>
      <c r="B1975" s="95">
        <f t="shared" si="209"/>
        <v>1971</v>
      </c>
      <c r="C1975" s="95" t="s">
        <v>8815</v>
      </c>
      <c r="D1975" s="28" t="s">
        <v>8365</v>
      </c>
      <c r="E1975" s="95" t="s">
        <v>8814</v>
      </c>
      <c r="F1975" s="182">
        <v>1</v>
      </c>
      <c r="G1975" s="95" t="s">
        <v>1825</v>
      </c>
      <c r="H1975" s="199">
        <f>VLOOKUP(G1975,BARRAS!$C$5:$E$553,2,0)</f>
        <v>2109993630232</v>
      </c>
      <c r="I1975" s="95">
        <v>0</v>
      </c>
      <c r="J1975" s="204">
        <v>0</v>
      </c>
      <c r="K1975" s="95">
        <v>0</v>
      </c>
      <c r="L1975" s="95" t="s">
        <v>8423</v>
      </c>
      <c r="M1975" s="95" t="s">
        <v>8423</v>
      </c>
      <c r="N1975" s="95" t="s">
        <v>8365</v>
      </c>
      <c r="O1975" s="95" t="s">
        <v>8091</v>
      </c>
      <c r="P1975" s="95"/>
      <c r="Q1975" s="95"/>
      <c r="R1975" s="95" t="str">
        <f>IF(L1975="R",VLOOKUP(G1975,BARRAS!$C$5:$E$233,3,0),IF(L1975="L",VLOOKUP(G1975,BARRAS!$C$5:$E$233,3,0),""))</f>
        <v/>
      </c>
      <c r="S1975" s="95">
        <f t="shared" si="211"/>
        <v>0</v>
      </c>
      <c r="T1975" s="95"/>
      <c r="U1975" s="95" t="str">
        <f t="shared" si="212"/>
        <v/>
      </c>
      <c r="V1975" s="95" t="s">
        <v>8091</v>
      </c>
      <c r="W1975" s="95"/>
      <c r="X1975" s="95" t="s">
        <v>8687</v>
      </c>
      <c r="Y1975" s="95" t="str">
        <f t="shared" si="214"/>
        <v>No</v>
      </c>
      <c r="Z1975" s="95">
        <v>0</v>
      </c>
      <c r="AA1975" s="95" t="str">
        <f t="shared" si="207"/>
        <v>SAESA</v>
      </c>
    </row>
    <row r="1976" spans="1:27" x14ac:dyDescent="0.2">
      <c r="A1976" s="19">
        <f t="shared" si="208"/>
        <v>1</v>
      </c>
      <c r="B1976" s="95">
        <f t="shared" si="209"/>
        <v>1972</v>
      </c>
      <c r="C1976" s="95" t="s">
        <v>8878</v>
      </c>
      <c r="D1976" s="28" t="s">
        <v>8365</v>
      </c>
      <c r="E1976" s="95" t="s">
        <v>8444</v>
      </c>
      <c r="F1976" s="182">
        <v>1</v>
      </c>
      <c r="G1976" s="95" t="s">
        <v>1825</v>
      </c>
      <c r="H1976" s="199">
        <f>VLOOKUP(G1976,BARRAS!$C$5:$E$553,2,0)</f>
        <v>2109993630232</v>
      </c>
      <c r="I1976" s="95">
        <v>0</v>
      </c>
      <c r="J1976" s="204">
        <v>0</v>
      </c>
      <c r="K1976" s="95">
        <v>0</v>
      </c>
      <c r="L1976" s="95" t="s">
        <v>8423</v>
      </c>
      <c r="M1976" s="95" t="s">
        <v>8423</v>
      </c>
      <c r="N1976" s="28" t="s">
        <v>8365</v>
      </c>
      <c r="O1976" s="95" t="s">
        <v>8091</v>
      </c>
      <c r="P1976" s="95"/>
      <c r="Q1976" s="95"/>
      <c r="R1976" s="95" t="str">
        <f>IF(L1976="R",VLOOKUP(G1976,BARRAS!$C$5:$E$233,3,0),IF(L1976="L",VLOOKUP(G1976,BARRAS!$C$5:$E$233,3,0),""))</f>
        <v/>
      </c>
      <c r="S1976" s="95">
        <f t="shared" si="211"/>
        <v>0</v>
      </c>
      <c r="T1976" s="95"/>
      <c r="U1976" s="95" t="str">
        <f t="shared" si="212"/>
        <v/>
      </c>
      <c r="V1976" s="95"/>
      <c r="W1976" s="95"/>
      <c r="X1976" s="95" t="s">
        <v>8444</v>
      </c>
      <c r="Y1976" s="95" t="str">
        <f>+IF(P1976="","No","Sí")</f>
        <v>No</v>
      </c>
      <c r="Z1976" s="95">
        <v>0</v>
      </c>
      <c r="AA1976" s="95" t="str">
        <f t="shared" si="207"/>
        <v>SAESA</v>
      </c>
    </row>
    <row r="1977" spans="1:27" x14ac:dyDescent="0.2">
      <c r="A1977" s="19">
        <f t="shared" si="208"/>
        <v>1</v>
      </c>
      <c r="B1977" s="95">
        <f t="shared" si="209"/>
        <v>1973</v>
      </c>
      <c r="C1977" s="95" t="s">
        <v>10335</v>
      </c>
      <c r="D1977" s="28" t="s">
        <v>8365</v>
      </c>
      <c r="E1977" s="95" t="s">
        <v>10345</v>
      </c>
      <c r="F1977" s="182">
        <v>1</v>
      </c>
      <c r="G1977" s="95" t="s">
        <v>1825</v>
      </c>
      <c r="H1977" s="199">
        <f>VLOOKUP(G1977,BARRAS!$C$5:$E$553,2,0)</f>
        <v>2109993630232</v>
      </c>
      <c r="I1977" s="95">
        <v>0</v>
      </c>
      <c r="J1977" s="204">
        <v>0</v>
      </c>
      <c r="K1977" s="95">
        <v>0</v>
      </c>
      <c r="L1977" s="95" t="s">
        <v>8423</v>
      </c>
      <c r="M1977" s="95" t="s">
        <v>8423</v>
      </c>
      <c r="N1977" s="95" t="s">
        <v>8365</v>
      </c>
      <c r="O1977" s="95" t="s">
        <v>8091</v>
      </c>
      <c r="P1977" s="95"/>
      <c r="Q1977" s="95"/>
      <c r="R1977" s="95" t="str">
        <f>IF(L1977="R",VLOOKUP(G1977,BARRAS!$C$5:$E$233,3,0),IF(L1977="L",VLOOKUP(G1977,BARRAS!$C$5:$E$233,3,0),""))</f>
        <v/>
      </c>
      <c r="S1977" s="95">
        <f t="shared" si="211"/>
        <v>0</v>
      </c>
      <c r="T1977" s="95"/>
      <c r="U1977" s="95" t="str">
        <f t="shared" si="212"/>
        <v/>
      </c>
      <c r="V1977" s="95"/>
      <c r="W1977" s="95"/>
      <c r="X1977" s="95"/>
      <c r="Y1977" s="95"/>
      <c r="Z1977" s="95"/>
      <c r="AA1977" s="95" t="str">
        <f t="shared" si="207"/>
        <v>SAESA</v>
      </c>
    </row>
    <row r="1978" spans="1:27" x14ac:dyDescent="0.2">
      <c r="A1978" s="19">
        <f t="shared" si="208"/>
        <v>1</v>
      </c>
      <c r="B1978" s="95">
        <f t="shared" si="209"/>
        <v>1974</v>
      </c>
      <c r="C1978" s="95" t="s">
        <v>8777</v>
      </c>
      <c r="D1978" s="28" t="s">
        <v>543</v>
      </c>
      <c r="E1978" s="95" t="s">
        <v>8800</v>
      </c>
      <c r="F1978" s="182">
        <v>1</v>
      </c>
      <c r="G1978" s="95" t="s">
        <v>1825</v>
      </c>
      <c r="H1978" s="199">
        <f>VLOOKUP(G1978,BARRAS!$C$5:$E$553,2,0)</f>
        <v>2109993630232</v>
      </c>
      <c r="I1978" s="95">
        <v>0</v>
      </c>
      <c r="J1978" s="204">
        <v>0</v>
      </c>
      <c r="K1978" s="95">
        <v>0</v>
      </c>
      <c r="L1978" s="95" t="s">
        <v>8423</v>
      </c>
      <c r="M1978" s="95" t="s">
        <v>8423</v>
      </c>
      <c r="N1978" s="28" t="s">
        <v>543</v>
      </c>
      <c r="O1978" s="95" t="s">
        <v>8091</v>
      </c>
      <c r="P1978" s="95"/>
      <c r="Q1978" s="95"/>
      <c r="R1978" s="95" t="str">
        <f>IF(L1978="R",VLOOKUP(G1978,BARRAS!$C$5:$E$233,3,0),IF(L1978="L",VLOOKUP(G1978,BARRAS!$C$5:$E$233,3,0),""))</f>
        <v/>
      </c>
      <c r="S1978" s="95">
        <f t="shared" si="211"/>
        <v>0</v>
      </c>
      <c r="T1978" s="95"/>
      <c r="U1978" s="95" t="str">
        <f t="shared" si="212"/>
        <v/>
      </c>
      <c r="V1978" s="95" t="s">
        <v>8091</v>
      </c>
      <c r="W1978" s="95"/>
      <c r="X1978" s="95" t="s">
        <v>8687</v>
      </c>
      <c r="Y1978" s="95" t="str">
        <f>+IF(P1978="","No","Sí")</f>
        <v>No</v>
      </c>
      <c r="Z1978" s="95">
        <v>0</v>
      </c>
      <c r="AA1978" s="95" t="str">
        <f t="shared" si="207"/>
        <v>SAESA</v>
      </c>
    </row>
    <row r="1979" spans="1:27" x14ac:dyDescent="0.2">
      <c r="A1979" s="19">
        <f t="shared" si="208"/>
        <v>1</v>
      </c>
      <c r="B1979" s="95">
        <f t="shared" si="209"/>
        <v>1975</v>
      </c>
      <c r="C1979" s="95" t="s">
        <v>13370</v>
      </c>
      <c r="D1979" s="28" t="s">
        <v>8365</v>
      </c>
      <c r="E1979" s="95" t="s">
        <v>12901</v>
      </c>
      <c r="F1979" s="182">
        <v>1</v>
      </c>
      <c r="G1979" s="95" t="s">
        <v>1825</v>
      </c>
      <c r="H1979" s="199">
        <f>VLOOKUP(G1979,BARRAS!$C$5:$E$553,2,0)</f>
        <v>2109993630232</v>
      </c>
      <c r="I1979" s="95">
        <v>0</v>
      </c>
      <c r="J1979" s="204">
        <v>0</v>
      </c>
      <c r="K1979" s="95">
        <v>0</v>
      </c>
      <c r="L1979" s="95" t="s">
        <v>8423</v>
      </c>
      <c r="M1979" s="95" t="s">
        <v>8423</v>
      </c>
      <c r="N1979" s="28" t="s">
        <v>8365</v>
      </c>
      <c r="O1979" s="95" t="s">
        <v>8091</v>
      </c>
      <c r="P1979" s="28"/>
      <c r="Q1979" s="95"/>
      <c r="R1979" s="95"/>
      <c r="S1979" s="95">
        <f t="shared" si="211"/>
        <v>0</v>
      </c>
      <c r="T1979" s="95"/>
      <c r="U1979" s="95" t="str">
        <f t="shared" si="212"/>
        <v/>
      </c>
      <c r="V1979" s="95"/>
      <c r="W1979" s="95"/>
      <c r="X1979" s="95"/>
      <c r="Y1979" s="95"/>
      <c r="Z1979" s="95"/>
      <c r="AA1979" s="95" t="str">
        <f t="shared" si="207"/>
        <v>SAESA</v>
      </c>
    </row>
    <row r="1980" spans="1:27" x14ac:dyDescent="0.2">
      <c r="A1980" s="19">
        <f t="shared" si="208"/>
        <v>1</v>
      </c>
      <c r="B1980" s="95">
        <f t="shared" si="209"/>
        <v>1976</v>
      </c>
      <c r="C1980" s="95" t="s">
        <v>13369</v>
      </c>
      <c r="D1980" s="28" t="s">
        <v>8365</v>
      </c>
      <c r="E1980" s="95" t="s">
        <v>12901</v>
      </c>
      <c r="F1980" s="182">
        <v>1</v>
      </c>
      <c r="G1980" s="95" t="s">
        <v>1825</v>
      </c>
      <c r="H1980" s="199">
        <f>VLOOKUP(G1980,BARRAS!$C$5:$E$553,2,0)</f>
        <v>2109993630232</v>
      </c>
      <c r="I1980" s="95">
        <v>0</v>
      </c>
      <c r="J1980" s="204">
        <v>0</v>
      </c>
      <c r="K1980" s="95">
        <v>0</v>
      </c>
      <c r="L1980" s="95" t="s">
        <v>8423</v>
      </c>
      <c r="M1980" s="95" t="s">
        <v>8423</v>
      </c>
      <c r="N1980" s="28" t="s">
        <v>8365</v>
      </c>
      <c r="O1980" s="95" t="s">
        <v>8091</v>
      </c>
      <c r="P1980" s="28"/>
      <c r="Q1980" s="95"/>
      <c r="R1980" s="95"/>
      <c r="S1980" s="95">
        <f t="shared" si="211"/>
        <v>0</v>
      </c>
      <c r="T1980" s="95"/>
      <c r="U1980" s="95" t="str">
        <f t="shared" si="212"/>
        <v/>
      </c>
      <c r="V1980" s="95"/>
      <c r="W1980" s="95"/>
      <c r="X1980" s="95"/>
      <c r="Y1980" s="95"/>
      <c r="Z1980" s="95"/>
      <c r="AA1980" s="95" t="str">
        <f t="shared" si="207"/>
        <v>SAESA</v>
      </c>
    </row>
    <row r="1981" spans="1:27" x14ac:dyDescent="0.2">
      <c r="A1981" s="19">
        <f t="shared" si="208"/>
        <v>1</v>
      </c>
      <c r="B1981" s="95">
        <f t="shared" si="209"/>
        <v>1977</v>
      </c>
      <c r="C1981" s="95" t="s">
        <v>13414</v>
      </c>
      <c r="D1981" s="28" t="s">
        <v>8365</v>
      </c>
      <c r="E1981" s="95" t="s">
        <v>13415</v>
      </c>
      <c r="F1981" s="182">
        <v>1</v>
      </c>
      <c r="G1981" s="95" t="s">
        <v>1825</v>
      </c>
      <c r="H1981" s="199">
        <f>VLOOKUP(G1981,BARRAS!$C$5:$E$553,2,0)</f>
        <v>2109993630232</v>
      </c>
      <c r="I1981" s="95">
        <v>0</v>
      </c>
      <c r="J1981" s="204">
        <v>0</v>
      </c>
      <c r="K1981" s="95">
        <v>0</v>
      </c>
      <c r="L1981" s="95" t="s">
        <v>8423</v>
      </c>
      <c r="M1981" s="95" t="s">
        <v>8423</v>
      </c>
      <c r="N1981" s="28" t="s">
        <v>8365</v>
      </c>
      <c r="O1981" s="95" t="s">
        <v>8091</v>
      </c>
      <c r="P1981" s="28"/>
      <c r="Q1981" s="95"/>
      <c r="R1981" s="95"/>
      <c r="S1981" s="95">
        <f t="shared" si="211"/>
        <v>0</v>
      </c>
      <c r="T1981" s="95"/>
      <c r="U1981" s="95" t="str">
        <f t="shared" si="212"/>
        <v/>
      </c>
      <c r="V1981" s="95"/>
      <c r="W1981" s="95"/>
      <c r="X1981" s="95"/>
      <c r="Y1981" s="95"/>
      <c r="Z1981" s="95"/>
      <c r="AA1981" s="95" t="str">
        <f t="shared" si="207"/>
        <v>SAESA</v>
      </c>
    </row>
    <row r="1982" spans="1:27" x14ac:dyDescent="0.2">
      <c r="A1982" s="19">
        <f t="shared" si="208"/>
        <v>1</v>
      </c>
      <c r="B1982" s="95">
        <f t="shared" si="209"/>
        <v>1978</v>
      </c>
      <c r="C1982" s="95" t="s">
        <v>13417</v>
      </c>
      <c r="D1982" s="28" t="s">
        <v>543</v>
      </c>
      <c r="E1982" s="159" t="s">
        <v>13709</v>
      </c>
      <c r="F1982" s="182">
        <v>1</v>
      </c>
      <c r="G1982" s="95" t="s">
        <v>1825</v>
      </c>
      <c r="H1982" s="199">
        <f>VLOOKUP(G1982,BARRAS!$C$5:$E$553,2,0)</f>
        <v>2109993630232</v>
      </c>
      <c r="I1982" s="95">
        <v>0</v>
      </c>
      <c r="J1982" s="204">
        <v>0</v>
      </c>
      <c r="K1982" s="95">
        <v>0</v>
      </c>
      <c r="L1982" s="95" t="s">
        <v>8423</v>
      </c>
      <c r="M1982" s="95" t="s">
        <v>8423</v>
      </c>
      <c r="N1982" s="28" t="s">
        <v>543</v>
      </c>
      <c r="O1982" s="28" t="s">
        <v>7939</v>
      </c>
      <c r="P1982" s="28"/>
      <c r="Q1982" s="95"/>
      <c r="R1982" s="95"/>
      <c r="S1982" s="95">
        <f t="shared" si="211"/>
        <v>0</v>
      </c>
      <c r="T1982" s="95"/>
      <c r="U1982" s="95" t="str">
        <f t="shared" si="212"/>
        <v/>
      </c>
      <c r="V1982" s="95"/>
      <c r="W1982" s="95"/>
      <c r="X1982" s="95"/>
      <c r="Y1982" s="95"/>
      <c r="Z1982" s="95"/>
      <c r="AA1982" s="95" t="str">
        <f t="shared" si="207"/>
        <v>CRELL</v>
      </c>
    </row>
    <row r="1983" spans="1:27" x14ac:dyDescent="0.2">
      <c r="A1983" s="19">
        <f t="shared" si="208"/>
        <v>1</v>
      </c>
      <c r="B1983" s="95">
        <f t="shared" si="209"/>
        <v>1979</v>
      </c>
      <c r="C1983" s="95" t="s">
        <v>13567</v>
      </c>
      <c r="D1983" s="28" t="s">
        <v>8365</v>
      </c>
      <c r="E1983" s="95" t="s">
        <v>13568</v>
      </c>
      <c r="F1983" s="182">
        <v>1</v>
      </c>
      <c r="G1983" s="95" t="s">
        <v>1825</v>
      </c>
      <c r="H1983" s="199">
        <f>VLOOKUP(G1983,BARRAS!$C$5:$E$553,2,0)</f>
        <v>2109993630232</v>
      </c>
      <c r="I1983" s="95">
        <v>0</v>
      </c>
      <c r="J1983" s="204">
        <v>0</v>
      </c>
      <c r="K1983" s="95">
        <v>0</v>
      </c>
      <c r="L1983" s="95" t="s">
        <v>8423</v>
      </c>
      <c r="M1983" s="95" t="s">
        <v>8423</v>
      </c>
      <c r="N1983" s="28" t="s">
        <v>8365</v>
      </c>
      <c r="O1983" s="28" t="s">
        <v>8091</v>
      </c>
      <c r="P1983" s="28"/>
      <c r="Q1983" s="95"/>
      <c r="R1983" s="95"/>
      <c r="S1983" s="95">
        <f t="shared" si="211"/>
        <v>0</v>
      </c>
      <c r="T1983" s="95"/>
      <c r="U1983" s="95" t="str">
        <f t="shared" si="212"/>
        <v/>
      </c>
      <c r="V1983" s="95"/>
      <c r="W1983" s="95"/>
      <c r="X1983" s="95"/>
      <c r="Y1983" s="95"/>
      <c r="Z1983" s="95"/>
      <c r="AA1983" s="95" t="str">
        <f t="shared" si="207"/>
        <v>SAESA</v>
      </c>
    </row>
    <row r="1984" spans="1:27" x14ac:dyDescent="0.2">
      <c r="A1984" s="19">
        <f t="shared" si="208"/>
        <v>1</v>
      </c>
      <c r="B1984" s="95">
        <f t="shared" si="209"/>
        <v>1980</v>
      </c>
      <c r="C1984" s="95" t="s">
        <v>13604</v>
      </c>
      <c r="D1984" s="28" t="s">
        <v>13087</v>
      </c>
      <c r="E1984" s="95" t="s">
        <v>13606</v>
      </c>
      <c r="F1984" s="182">
        <v>1</v>
      </c>
      <c r="G1984" s="95" t="s">
        <v>1825</v>
      </c>
      <c r="H1984" s="199">
        <f>VLOOKUP(G1984,BARRAS!$C$5:$E$553,2,0)</f>
        <v>2109993630232</v>
      </c>
      <c r="I1984" s="95">
        <v>0</v>
      </c>
      <c r="J1984" s="204">
        <v>0</v>
      </c>
      <c r="K1984" s="95">
        <v>0</v>
      </c>
      <c r="L1984" s="95" t="s">
        <v>8423</v>
      </c>
      <c r="M1984" s="95" t="s">
        <v>8423</v>
      </c>
      <c r="N1984" s="28" t="s">
        <v>13087</v>
      </c>
      <c r="O1984" s="28" t="s">
        <v>8091</v>
      </c>
      <c r="P1984" s="28"/>
      <c r="Q1984" s="95"/>
      <c r="R1984" s="95"/>
      <c r="S1984" s="95">
        <f t="shared" si="211"/>
        <v>0</v>
      </c>
      <c r="T1984" s="95"/>
      <c r="U1984" s="95" t="str">
        <f t="shared" si="212"/>
        <v/>
      </c>
      <c r="V1984" s="95"/>
      <c r="W1984" s="95"/>
      <c r="X1984" s="95"/>
      <c r="Y1984" s="95"/>
      <c r="Z1984" s="95"/>
      <c r="AA1984" s="95" t="str">
        <f t="shared" si="207"/>
        <v>SAESA</v>
      </c>
    </row>
    <row r="1985" spans="1:27" x14ac:dyDescent="0.2">
      <c r="A1985" s="19">
        <f t="shared" si="208"/>
        <v>1</v>
      </c>
      <c r="B1985" s="95">
        <f t="shared" si="209"/>
        <v>1981</v>
      </c>
      <c r="C1985" s="95" t="s">
        <v>13605</v>
      </c>
      <c r="D1985" s="28" t="s">
        <v>12122</v>
      </c>
      <c r="E1985" s="95" t="s">
        <v>13607</v>
      </c>
      <c r="F1985" s="182">
        <v>1</v>
      </c>
      <c r="G1985" s="95" t="s">
        <v>1825</v>
      </c>
      <c r="H1985" s="199">
        <f>VLOOKUP(G1985,BARRAS!$C$5:$E$553,2,0)</f>
        <v>2109993630232</v>
      </c>
      <c r="I1985" s="95">
        <v>0</v>
      </c>
      <c r="J1985" s="204">
        <v>0</v>
      </c>
      <c r="K1985" s="95">
        <v>0</v>
      </c>
      <c r="L1985" s="95" t="s">
        <v>8423</v>
      </c>
      <c r="M1985" s="95" t="s">
        <v>8423</v>
      </c>
      <c r="N1985" s="28" t="s">
        <v>12122</v>
      </c>
      <c r="O1985" s="28" t="s">
        <v>8091</v>
      </c>
      <c r="P1985" s="28"/>
      <c r="Q1985" s="95"/>
      <c r="R1985" s="95"/>
      <c r="S1985" s="95">
        <f t="shared" si="211"/>
        <v>0</v>
      </c>
      <c r="T1985" s="95"/>
      <c r="U1985" s="95" t="str">
        <f t="shared" si="212"/>
        <v/>
      </c>
      <c r="V1985" s="95"/>
      <c r="W1985" s="95"/>
      <c r="X1985" s="95"/>
      <c r="Y1985" s="95"/>
      <c r="Z1985" s="95"/>
      <c r="AA1985" s="95" t="str">
        <f t="shared" si="207"/>
        <v>SAESA</v>
      </c>
    </row>
    <row r="1986" spans="1:27" x14ac:dyDescent="0.2">
      <c r="A1986" s="19">
        <f t="shared" si="208"/>
        <v>1</v>
      </c>
      <c r="B1986" s="95">
        <f t="shared" si="209"/>
        <v>1982</v>
      </c>
      <c r="C1986" s="95" t="s">
        <v>8932</v>
      </c>
      <c r="D1986" s="28" t="s">
        <v>8365</v>
      </c>
      <c r="E1986" s="95" t="s">
        <v>8965</v>
      </c>
      <c r="F1986" s="182">
        <v>1</v>
      </c>
      <c r="G1986" s="95" t="s">
        <v>1825</v>
      </c>
      <c r="H1986" s="199">
        <f>VLOOKUP(G1986,BARRAS!$C$5:$E$553,2,0)</f>
        <v>2109993630232</v>
      </c>
      <c r="I1986" s="95">
        <v>0</v>
      </c>
      <c r="J1986" s="204">
        <v>0</v>
      </c>
      <c r="K1986" s="95">
        <v>0</v>
      </c>
      <c r="L1986" s="95" t="s">
        <v>8423</v>
      </c>
      <c r="M1986" s="95" t="s">
        <v>8423</v>
      </c>
      <c r="N1986" s="95" t="s">
        <v>8365</v>
      </c>
      <c r="O1986" s="95" t="s">
        <v>8091</v>
      </c>
      <c r="P1986" s="95"/>
      <c r="Q1986" s="95"/>
      <c r="R1986" s="95" t="str">
        <f>IF(L1986="R",VLOOKUP(G1986,BARRAS!$C$5:$E$233,3,0),IF(L1986="L",VLOOKUP(G1986,BARRAS!$C$5:$E$233,3,0),""))</f>
        <v/>
      </c>
      <c r="S1986" s="95">
        <f t="shared" si="211"/>
        <v>0</v>
      </c>
      <c r="T1986" s="95"/>
      <c r="U1986" s="95" t="str">
        <f t="shared" si="212"/>
        <v/>
      </c>
      <c r="V1986" s="95" t="s">
        <v>8091</v>
      </c>
      <c r="W1986" s="95"/>
      <c r="X1986" s="95"/>
      <c r="Y1986" s="95" t="str">
        <f>+IF(P1986="","No","Sí")</f>
        <v>No</v>
      </c>
      <c r="Z1986" s="95">
        <v>0</v>
      </c>
      <c r="AA1986" s="95" t="str">
        <f t="shared" ref="AA1986:AA2058" si="215">IF(OR(N1986="Dx",N1986="No_informado"),P1986,O1986)</f>
        <v>SAESA</v>
      </c>
    </row>
    <row r="1987" spans="1:27" x14ac:dyDescent="0.2">
      <c r="A1987" s="19">
        <f t="shared" si="208"/>
        <v>1</v>
      </c>
      <c r="B1987" s="95">
        <f t="shared" si="209"/>
        <v>1983</v>
      </c>
      <c r="C1987" s="95" t="s">
        <v>10631</v>
      </c>
      <c r="D1987" s="28" t="s">
        <v>9294</v>
      </c>
      <c r="E1987" s="95" t="s">
        <v>8952</v>
      </c>
      <c r="F1987" s="182">
        <v>1</v>
      </c>
      <c r="G1987" s="95" t="s">
        <v>1825</v>
      </c>
      <c r="H1987" s="199">
        <f>VLOOKUP(G1987,BARRAS!$C$5:$E$553,2,0)</f>
        <v>2109993630232</v>
      </c>
      <c r="I1987" s="95">
        <v>0</v>
      </c>
      <c r="J1987" s="204">
        <v>0</v>
      </c>
      <c r="K1987" s="95">
        <v>0</v>
      </c>
      <c r="L1987" s="95" t="s">
        <v>8423</v>
      </c>
      <c r="M1987" s="95" t="s">
        <v>8423</v>
      </c>
      <c r="N1987" s="95" t="s">
        <v>9294</v>
      </c>
      <c r="O1987" s="95" t="s">
        <v>8091</v>
      </c>
      <c r="P1987" s="95"/>
      <c r="Q1987" s="95"/>
      <c r="R1987" s="95" t="str">
        <f>IF(L1987="R",VLOOKUP(G1987,BARRAS!$C$5:$E$233,3,0),IF(L1987="L",VLOOKUP(G1987,BARRAS!$C$5:$E$233,3,0),""))</f>
        <v/>
      </c>
      <c r="S1987" s="95">
        <f t="shared" si="211"/>
        <v>0</v>
      </c>
      <c r="T1987" s="95"/>
      <c r="U1987" s="95" t="str">
        <f t="shared" si="212"/>
        <v/>
      </c>
      <c r="V1987" s="95"/>
      <c r="W1987" s="95"/>
      <c r="X1987" s="95"/>
      <c r="Y1987" s="95"/>
      <c r="Z1987" s="95"/>
      <c r="AA1987" s="95" t="str">
        <f t="shared" si="215"/>
        <v>SAESA</v>
      </c>
    </row>
    <row r="1988" spans="1:27" x14ac:dyDescent="0.2">
      <c r="A1988" s="19">
        <f t="shared" si="208"/>
        <v>1</v>
      </c>
      <c r="B1988" s="95">
        <f t="shared" si="209"/>
        <v>1984</v>
      </c>
      <c r="C1988" s="95" t="s">
        <v>13738</v>
      </c>
      <c r="D1988" s="28" t="s">
        <v>545</v>
      </c>
      <c r="E1988" s="95" t="s">
        <v>13724</v>
      </c>
      <c r="F1988" s="182">
        <v>1</v>
      </c>
      <c r="G1988" s="95" t="s">
        <v>1825</v>
      </c>
      <c r="H1988" s="199">
        <f>VLOOKUP(G1988,BARRAS!$C$5:$E$553,2,0)</f>
        <v>2109993630232</v>
      </c>
      <c r="I1988" s="95">
        <v>0</v>
      </c>
      <c r="J1988" s="204">
        <v>0</v>
      </c>
      <c r="K1988" s="95">
        <v>0</v>
      </c>
      <c r="L1988" s="95" t="s">
        <v>8423</v>
      </c>
      <c r="M1988" s="95" t="s">
        <v>8423</v>
      </c>
      <c r="N1988" s="95" t="s">
        <v>545</v>
      </c>
      <c r="O1988" s="95" t="s">
        <v>8091</v>
      </c>
      <c r="P1988" s="95"/>
      <c r="Q1988" s="95"/>
      <c r="R1988" s="95"/>
      <c r="S1988" s="95">
        <f t="shared" si="211"/>
        <v>0</v>
      </c>
      <c r="T1988" s="95"/>
      <c r="U1988" s="95" t="str">
        <f t="shared" si="212"/>
        <v/>
      </c>
      <c r="V1988" s="95"/>
      <c r="W1988" s="95"/>
      <c r="X1988" s="95"/>
      <c r="Y1988" s="95"/>
      <c r="Z1988" s="95"/>
      <c r="AA1988" s="95" t="str">
        <f t="shared" si="215"/>
        <v>SAESA</v>
      </c>
    </row>
    <row r="1989" spans="1:27" x14ac:dyDescent="0.2">
      <c r="A1989" s="19">
        <f t="shared" ref="A1989:A2052" si="216">+COUNTIF($C:$C,C1989)</f>
        <v>1</v>
      </c>
      <c r="B1989" s="95">
        <f t="shared" si="209"/>
        <v>1985</v>
      </c>
      <c r="C1989" s="95" t="s">
        <v>13809</v>
      </c>
      <c r="D1989" s="28" t="s">
        <v>9294</v>
      </c>
      <c r="E1989" s="95" t="s">
        <v>13810</v>
      </c>
      <c r="F1989" s="182">
        <v>1</v>
      </c>
      <c r="G1989" s="95" t="s">
        <v>1825</v>
      </c>
      <c r="H1989" s="199">
        <f>VLOOKUP(G1989,BARRAS!$C$5:$E$553,2,0)</f>
        <v>2109993630232</v>
      </c>
      <c r="I1989" s="95">
        <v>0</v>
      </c>
      <c r="J1989" s="204">
        <v>0</v>
      </c>
      <c r="K1989" s="95">
        <v>0</v>
      </c>
      <c r="L1989" s="95" t="s">
        <v>8423</v>
      </c>
      <c r="M1989" s="95" t="s">
        <v>8423</v>
      </c>
      <c r="N1989" s="28" t="s">
        <v>9294</v>
      </c>
      <c r="O1989" s="95" t="s">
        <v>8091</v>
      </c>
      <c r="P1989" s="95"/>
      <c r="Q1989" s="95"/>
      <c r="R1989" s="95"/>
      <c r="S1989" s="95">
        <f t="shared" si="211"/>
        <v>0</v>
      </c>
      <c r="T1989" s="95"/>
      <c r="U1989" s="95" t="str">
        <f t="shared" si="212"/>
        <v/>
      </c>
      <c r="V1989" s="95"/>
      <c r="W1989" s="95"/>
      <c r="X1989" s="95"/>
      <c r="Y1989" s="95"/>
      <c r="Z1989" s="95"/>
      <c r="AA1989" s="95" t="str">
        <f t="shared" si="215"/>
        <v>SAESA</v>
      </c>
    </row>
    <row r="1990" spans="1:27" x14ac:dyDescent="0.2">
      <c r="A1990" s="19">
        <f t="shared" si="216"/>
        <v>1</v>
      </c>
      <c r="B1990" s="95">
        <f t="shared" si="209"/>
        <v>1986</v>
      </c>
      <c r="C1990" s="95" t="s">
        <v>13855</v>
      </c>
      <c r="D1990" s="28" t="s">
        <v>543</v>
      </c>
      <c r="E1990" s="95" t="s">
        <v>13857</v>
      </c>
      <c r="F1990" s="182">
        <v>1</v>
      </c>
      <c r="G1990" s="95" t="s">
        <v>1825</v>
      </c>
      <c r="H1990" s="199">
        <f>VLOOKUP(G1990,BARRAS!$C$5:$E$553,2,0)</f>
        <v>2109993630232</v>
      </c>
      <c r="I1990" s="95">
        <v>0</v>
      </c>
      <c r="J1990" s="204">
        <v>0</v>
      </c>
      <c r="K1990" s="95">
        <v>0</v>
      </c>
      <c r="L1990" s="95" t="s">
        <v>8423</v>
      </c>
      <c r="M1990" s="95" t="s">
        <v>8423</v>
      </c>
      <c r="N1990" s="28" t="s">
        <v>543</v>
      </c>
      <c r="O1990" s="95" t="s">
        <v>8091</v>
      </c>
      <c r="P1990" s="95"/>
      <c r="Q1990" s="95"/>
      <c r="R1990" s="95"/>
      <c r="S1990" s="95">
        <f t="shared" si="211"/>
        <v>0</v>
      </c>
      <c r="T1990" s="95"/>
      <c r="U1990" s="95" t="str">
        <f t="shared" si="212"/>
        <v/>
      </c>
      <c r="V1990" s="95"/>
      <c r="W1990" s="95"/>
      <c r="X1990" s="95"/>
      <c r="Y1990" s="95"/>
      <c r="Z1990" s="95"/>
      <c r="AA1990" s="95" t="str">
        <f t="shared" si="215"/>
        <v>SAESA</v>
      </c>
    </row>
    <row r="1991" spans="1:27" x14ac:dyDescent="0.2">
      <c r="A1991" s="19">
        <f t="shared" si="216"/>
        <v>1</v>
      </c>
      <c r="B1991" s="95">
        <f t="shared" si="209"/>
        <v>1987</v>
      </c>
      <c r="C1991" s="95" t="s">
        <v>13856</v>
      </c>
      <c r="D1991" s="28" t="s">
        <v>8241</v>
      </c>
      <c r="E1991" s="95" t="s">
        <v>13858</v>
      </c>
      <c r="F1991" s="182">
        <v>1</v>
      </c>
      <c r="G1991" s="95" t="s">
        <v>1825</v>
      </c>
      <c r="H1991" s="199">
        <f>VLOOKUP(G1991,BARRAS!$C$5:$E$553,2,0)</f>
        <v>2109993630232</v>
      </c>
      <c r="I1991" s="95">
        <v>0</v>
      </c>
      <c r="J1991" s="204">
        <v>0</v>
      </c>
      <c r="K1991" s="95">
        <v>0</v>
      </c>
      <c r="L1991" s="95" t="s">
        <v>8423</v>
      </c>
      <c r="M1991" s="95" t="s">
        <v>8423</v>
      </c>
      <c r="N1991" s="28" t="s">
        <v>8241</v>
      </c>
      <c r="O1991" s="95" t="s">
        <v>8091</v>
      </c>
      <c r="P1991" s="95"/>
      <c r="Q1991" s="95"/>
      <c r="R1991" s="95"/>
      <c r="S1991" s="95">
        <f t="shared" si="211"/>
        <v>0</v>
      </c>
      <c r="T1991" s="95"/>
      <c r="U1991" s="95" t="str">
        <f t="shared" si="212"/>
        <v/>
      </c>
      <c r="V1991" s="95"/>
      <c r="W1991" s="95"/>
      <c r="X1991" s="95"/>
      <c r="Y1991" s="95"/>
      <c r="Z1991" s="95"/>
      <c r="AA1991" s="95" t="str">
        <f t="shared" si="215"/>
        <v>SAESA</v>
      </c>
    </row>
    <row r="1992" spans="1:27" x14ac:dyDescent="0.2">
      <c r="A1992" s="19">
        <f t="shared" si="216"/>
        <v>1</v>
      </c>
      <c r="B1992" s="95">
        <f t="shared" si="209"/>
        <v>1988</v>
      </c>
      <c r="C1992" s="95" t="s">
        <v>13910</v>
      </c>
      <c r="D1992" s="28" t="s">
        <v>8365</v>
      </c>
      <c r="E1992" s="95" t="s">
        <v>13911</v>
      </c>
      <c r="F1992" s="182">
        <v>1</v>
      </c>
      <c r="G1992" s="95" t="s">
        <v>1825</v>
      </c>
      <c r="H1992" s="199">
        <f>VLOOKUP(G1992,BARRAS!$C$5:$E$553,2,0)</f>
        <v>2109993630232</v>
      </c>
      <c r="I1992" s="95">
        <v>0</v>
      </c>
      <c r="J1992" s="204">
        <v>0</v>
      </c>
      <c r="K1992" s="95">
        <v>0</v>
      </c>
      <c r="L1992" s="95" t="s">
        <v>8423</v>
      </c>
      <c r="M1992" s="95" t="s">
        <v>8423</v>
      </c>
      <c r="N1992" s="28" t="s">
        <v>8365</v>
      </c>
      <c r="O1992" s="28" t="s">
        <v>8091</v>
      </c>
      <c r="P1992" s="95"/>
      <c r="Q1992" s="95"/>
      <c r="R1992" s="95"/>
      <c r="S1992" s="95">
        <f t="shared" si="211"/>
        <v>0</v>
      </c>
      <c r="T1992" s="95"/>
      <c r="U1992" s="95" t="str">
        <f t="shared" si="212"/>
        <v/>
      </c>
      <c r="V1992" s="95"/>
      <c r="W1992" s="95"/>
      <c r="X1992" s="95"/>
      <c r="Y1992" s="95"/>
      <c r="Z1992" s="95"/>
      <c r="AA1992" s="95" t="str">
        <f t="shared" si="215"/>
        <v>SAESA</v>
      </c>
    </row>
    <row r="1993" spans="1:27" x14ac:dyDescent="0.2">
      <c r="A1993" s="19">
        <f t="shared" si="216"/>
        <v>1</v>
      </c>
      <c r="B1993" s="95">
        <f t="shared" ref="B1993:B2056" si="217">B1992+1</f>
        <v>1989</v>
      </c>
      <c r="C1993" s="95" t="s">
        <v>13990</v>
      </c>
      <c r="D1993" s="28" t="s">
        <v>543</v>
      </c>
      <c r="E1993" s="95" t="s">
        <v>13857</v>
      </c>
      <c r="F1993" s="182">
        <v>1</v>
      </c>
      <c r="G1993" s="95" t="s">
        <v>1825</v>
      </c>
      <c r="H1993" s="199">
        <f>VLOOKUP(G1993,BARRAS!$C$5:$E$553,2,0)</f>
        <v>2109993630232</v>
      </c>
      <c r="I1993" s="95">
        <v>0</v>
      </c>
      <c r="J1993" s="204">
        <v>0</v>
      </c>
      <c r="K1993" s="95">
        <v>0</v>
      </c>
      <c r="L1993" s="95" t="s">
        <v>8423</v>
      </c>
      <c r="M1993" s="95" t="s">
        <v>8423</v>
      </c>
      <c r="N1993" s="28" t="s">
        <v>543</v>
      </c>
      <c r="O1993" s="28" t="s">
        <v>8091</v>
      </c>
      <c r="P1993" s="95"/>
      <c r="Q1993" s="95"/>
      <c r="R1993" s="95"/>
      <c r="S1993" s="95">
        <f t="shared" si="211"/>
        <v>0</v>
      </c>
      <c r="T1993" s="95"/>
      <c r="U1993" s="95" t="str">
        <f t="shared" si="212"/>
        <v/>
      </c>
      <c r="V1993" s="95"/>
      <c r="W1993" s="95"/>
      <c r="X1993" s="95"/>
      <c r="Y1993" s="95"/>
      <c r="Z1993" s="95"/>
      <c r="AA1993" s="95" t="str">
        <f t="shared" si="215"/>
        <v>SAESA</v>
      </c>
    </row>
    <row r="1994" spans="1:27" x14ac:dyDescent="0.2">
      <c r="A1994" s="19">
        <f t="shared" si="216"/>
        <v>1</v>
      </c>
      <c r="B1994" s="95">
        <f t="shared" si="217"/>
        <v>1990</v>
      </c>
      <c r="C1994" s="95" t="s">
        <v>14510</v>
      </c>
      <c r="D1994" s="28" t="s">
        <v>543</v>
      </c>
      <c r="E1994" s="95" t="s">
        <v>14511</v>
      </c>
      <c r="F1994" s="182">
        <v>1</v>
      </c>
      <c r="G1994" s="95" t="s">
        <v>1825</v>
      </c>
      <c r="H1994" s="199">
        <f>VLOOKUP(G1994,BARRAS!$C$5:$E$553,2,0)</f>
        <v>2109993630232</v>
      </c>
      <c r="I1994" s="95">
        <v>0</v>
      </c>
      <c r="J1994" s="204">
        <v>0</v>
      </c>
      <c r="K1994" s="95">
        <v>0</v>
      </c>
      <c r="L1994" s="95" t="s">
        <v>8423</v>
      </c>
      <c r="M1994" s="95" t="s">
        <v>8423</v>
      </c>
      <c r="N1994" s="28" t="s">
        <v>543</v>
      </c>
      <c r="O1994" s="28" t="s">
        <v>8091</v>
      </c>
      <c r="P1994" s="95"/>
      <c r="Q1994" s="95"/>
      <c r="R1994" s="95"/>
      <c r="S1994" s="95">
        <f t="shared" si="211"/>
        <v>0</v>
      </c>
      <c r="T1994" s="95"/>
      <c r="U1994" s="95" t="str">
        <f t="shared" si="212"/>
        <v/>
      </c>
      <c r="V1994" s="95"/>
      <c r="W1994" s="95"/>
      <c r="X1994" s="95"/>
      <c r="Y1994" s="95"/>
      <c r="Z1994" s="95"/>
      <c r="AA1994" s="95" t="str">
        <f t="shared" si="215"/>
        <v>SAESA</v>
      </c>
    </row>
    <row r="1995" spans="1:27" x14ac:dyDescent="0.2">
      <c r="A1995" s="230">
        <f t="shared" si="216"/>
        <v>1</v>
      </c>
      <c r="B1995" s="95">
        <f t="shared" si="217"/>
        <v>1991</v>
      </c>
      <c r="C1995" s="95" t="s">
        <v>14653</v>
      </c>
      <c r="D1995" s="28" t="s">
        <v>543</v>
      </c>
      <c r="E1995" s="95" t="s">
        <v>9943</v>
      </c>
      <c r="F1995" s="182">
        <v>1</v>
      </c>
      <c r="G1995" s="95" t="s">
        <v>1825</v>
      </c>
      <c r="H1995" s="199">
        <f>VLOOKUP(G1995,BARRAS!$C$5:$E$553,2,0)</f>
        <v>2109993630232</v>
      </c>
      <c r="I1995" s="95">
        <v>0</v>
      </c>
      <c r="J1995" s="204">
        <v>0</v>
      </c>
      <c r="K1995" s="95">
        <v>0</v>
      </c>
      <c r="L1995" s="95" t="s">
        <v>8423</v>
      </c>
      <c r="M1995" s="95" t="s">
        <v>8423</v>
      </c>
      <c r="N1995" s="28" t="s">
        <v>543</v>
      </c>
      <c r="O1995" s="28" t="s">
        <v>8091</v>
      </c>
      <c r="P1995" s="95"/>
      <c r="Q1995" s="95"/>
      <c r="R1995" s="95"/>
      <c r="S1995" s="95">
        <f t="shared" si="211"/>
        <v>0</v>
      </c>
      <c r="T1995" s="95"/>
      <c r="U1995" s="95" t="str">
        <f t="shared" si="212"/>
        <v/>
      </c>
      <c r="V1995" s="95"/>
      <c r="W1995" s="95"/>
      <c r="X1995" s="95"/>
      <c r="Y1995" s="95"/>
      <c r="Z1995" s="95"/>
      <c r="AA1995" s="95" t="str">
        <f t="shared" si="215"/>
        <v>SAESA</v>
      </c>
    </row>
    <row r="1996" spans="1:27" x14ac:dyDescent="0.2">
      <c r="A1996" s="230">
        <f t="shared" si="216"/>
        <v>1</v>
      </c>
      <c r="B1996" s="95">
        <f t="shared" si="217"/>
        <v>1992</v>
      </c>
      <c r="C1996" s="95" t="s">
        <v>14654</v>
      </c>
      <c r="D1996" s="28" t="s">
        <v>8365</v>
      </c>
      <c r="E1996" s="95" t="s">
        <v>10550</v>
      </c>
      <c r="F1996" s="182">
        <v>1</v>
      </c>
      <c r="G1996" s="95" t="s">
        <v>1825</v>
      </c>
      <c r="H1996" s="199">
        <f>VLOOKUP(G1996,BARRAS!$C$5:$E$553,2,0)</f>
        <v>2109993630232</v>
      </c>
      <c r="I1996" s="95">
        <v>0</v>
      </c>
      <c r="J1996" s="204">
        <v>0</v>
      </c>
      <c r="K1996" s="95">
        <v>0</v>
      </c>
      <c r="L1996" s="95" t="s">
        <v>8423</v>
      </c>
      <c r="M1996" s="95" t="s">
        <v>8423</v>
      </c>
      <c r="N1996" s="28" t="s">
        <v>8365</v>
      </c>
      <c r="O1996" s="28" t="s">
        <v>8091</v>
      </c>
      <c r="P1996" s="95"/>
      <c r="Q1996" s="95"/>
      <c r="R1996" s="95"/>
      <c r="S1996" s="95">
        <f t="shared" ref="S1996:S2004" si="218">IF(RIGHT(LEFT(E1996,6),4)="PMGD",1,IF(RIGHT(LEFT(E1996,6),4)="PMG_",1,0))</f>
        <v>0</v>
      </c>
      <c r="T1996" s="95"/>
      <c r="U1996" s="95" t="str">
        <f t="shared" ref="U1996:U2004" si="219">+IF(L1996="G",LEFT(RIGHT(E1996,LEN(E1996)-2),4),"")</f>
        <v/>
      </c>
      <c r="V1996" s="95"/>
      <c r="W1996" s="95"/>
      <c r="X1996" s="95"/>
      <c r="Y1996" s="95"/>
      <c r="Z1996" s="95"/>
      <c r="AA1996" s="95" t="str">
        <f t="shared" si="215"/>
        <v>SAESA</v>
      </c>
    </row>
    <row r="1997" spans="1:27" x14ac:dyDescent="0.2">
      <c r="A1997" s="230">
        <f t="shared" si="216"/>
        <v>1</v>
      </c>
      <c r="B1997" s="95">
        <f t="shared" si="217"/>
        <v>1993</v>
      </c>
      <c r="C1997" s="95" t="s">
        <v>14655</v>
      </c>
      <c r="D1997" s="28" t="s">
        <v>543</v>
      </c>
      <c r="E1997" s="95" t="s">
        <v>9359</v>
      </c>
      <c r="F1997" s="182">
        <v>1</v>
      </c>
      <c r="G1997" s="95" t="s">
        <v>1825</v>
      </c>
      <c r="H1997" s="199">
        <f>VLOOKUP(G1997,BARRAS!$C$5:$E$553,2,0)</f>
        <v>2109993630232</v>
      </c>
      <c r="I1997" s="95">
        <v>0</v>
      </c>
      <c r="J1997" s="204">
        <v>0</v>
      </c>
      <c r="K1997" s="95">
        <v>0</v>
      </c>
      <c r="L1997" s="95" t="s">
        <v>8423</v>
      </c>
      <c r="M1997" s="95" t="s">
        <v>8423</v>
      </c>
      <c r="N1997" s="28" t="s">
        <v>543</v>
      </c>
      <c r="O1997" s="28" t="s">
        <v>8091</v>
      </c>
      <c r="P1997" s="95"/>
      <c r="Q1997" s="95"/>
      <c r="R1997" s="95"/>
      <c r="S1997" s="95">
        <f t="shared" si="218"/>
        <v>0</v>
      </c>
      <c r="T1997" s="95"/>
      <c r="U1997" s="95" t="str">
        <f t="shared" si="219"/>
        <v/>
      </c>
      <c r="V1997" s="95"/>
      <c r="W1997" s="95"/>
      <c r="X1997" s="95"/>
      <c r="Y1997" s="95"/>
      <c r="Z1997" s="95"/>
      <c r="AA1997" s="95" t="str">
        <f t="shared" si="215"/>
        <v>SAESA</v>
      </c>
    </row>
    <row r="1998" spans="1:27" x14ac:dyDescent="0.2">
      <c r="A1998" s="230">
        <f t="shared" si="216"/>
        <v>1</v>
      </c>
      <c r="B1998" s="95">
        <f t="shared" si="217"/>
        <v>1994</v>
      </c>
      <c r="C1998" s="95" t="s">
        <v>14656</v>
      </c>
      <c r="D1998" s="28" t="s">
        <v>1830</v>
      </c>
      <c r="E1998" s="95" t="s">
        <v>469</v>
      </c>
      <c r="F1998" s="182">
        <v>1</v>
      </c>
      <c r="G1998" s="95" t="s">
        <v>1825</v>
      </c>
      <c r="H1998" s="199">
        <f>VLOOKUP(G1998,BARRAS!$C$5:$E$553,2,0)</f>
        <v>2109993630232</v>
      </c>
      <c r="I1998" s="95">
        <v>0</v>
      </c>
      <c r="J1998" s="204">
        <v>0</v>
      </c>
      <c r="K1998" s="95">
        <v>0</v>
      </c>
      <c r="L1998" s="95" t="s">
        <v>8423</v>
      </c>
      <c r="M1998" s="95" t="s">
        <v>8423</v>
      </c>
      <c r="N1998" s="28" t="s">
        <v>1830</v>
      </c>
      <c r="O1998" s="28" t="s">
        <v>8091</v>
      </c>
      <c r="P1998" s="95"/>
      <c r="Q1998" s="95"/>
      <c r="R1998" s="95"/>
      <c r="S1998" s="95">
        <f t="shared" si="218"/>
        <v>0</v>
      </c>
      <c r="T1998" s="95"/>
      <c r="U1998" s="95" t="str">
        <f t="shared" si="219"/>
        <v/>
      </c>
      <c r="V1998" s="95"/>
      <c r="W1998" s="95"/>
      <c r="X1998" s="95"/>
      <c r="Y1998" s="95"/>
      <c r="Z1998" s="95"/>
      <c r="AA1998" s="95" t="str">
        <f t="shared" si="215"/>
        <v>SAESA</v>
      </c>
    </row>
    <row r="1999" spans="1:27" x14ac:dyDescent="0.2">
      <c r="A1999" s="230">
        <f t="shared" si="216"/>
        <v>1</v>
      </c>
      <c r="B1999" s="95">
        <f t="shared" si="217"/>
        <v>1995</v>
      </c>
      <c r="C1999" s="95" t="s">
        <v>14657</v>
      </c>
      <c r="D1999" s="28" t="s">
        <v>1830</v>
      </c>
      <c r="E1999" s="95" t="s">
        <v>469</v>
      </c>
      <c r="F1999" s="182">
        <v>1</v>
      </c>
      <c r="G1999" s="95" t="s">
        <v>1825</v>
      </c>
      <c r="H1999" s="199">
        <f>VLOOKUP(G1999,BARRAS!$C$5:$E$553,2,0)</f>
        <v>2109993630232</v>
      </c>
      <c r="I1999" s="95">
        <v>0</v>
      </c>
      <c r="J1999" s="204">
        <v>0</v>
      </c>
      <c r="K1999" s="95">
        <v>0</v>
      </c>
      <c r="L1999" s="95" t="s">
        <v>8423</v>
      </c>
      <c r="M1999" s="95" t="s">
        <v>8423</v>
      </c>
      <c r="N1999" s="28" t="s">
        <v>1830</v>
      </c>
      <c r="O1999" s="28" t="s">
        <v>8091</v>
      </c>
      <c r="P1999" s="95"/>
      <c r="Q1999" s="95"/>
      <c r="R1999" s="95"/>
      <c r="S1999" s="95">
        <f t="shared" si="218"/>
        <v>0</v>
      </c>
      <c r="T1999" s="95"/>
      <c r="U1999" s="95" t="str">
        <f t="shared" si="219"/>
        <v/>
      </c>
      <c r="V1999" s="95"/>
      <c r="W1999" s="95"/>
      <c r="X1999" s="95"/>
      <c r="Y1999" s="95"/>
      <c r="Z1999" s="95"/>
      <c r="AA1999" s="95" t="str">
        <f t="shared" si="215"/>
        <v>SAESA</v>
      </c>
    </row>
    <row r="2000" spans="1:27" x14ac:dyDescent="0.2">
      <c r="A2000" s="230">
        <f t="shared" si="216"/>
        <v>1</v>
      </c>
      <c r="B2000" s="95">
        <f t="shared" si="217"/>
        <v>1996</v>
      </c>
      <c r="C2000" s="95" t="s">
        <v>14658</v>
      </c>
      <c r="D2000" s="28" t="s">
        <v>12122</v>
      </c>
      <c r="E2000" s="95" t="s">
        <v>14358</v>
      </c>
      <c r="F2000" s="182">
        <v>1</v>
      </c>
      <c r="G2000" s="95" t="s">
        <v>1825</v>
      </c>
      <c r="H2000" s="199">
        <f>VLOOKUP(G2000,BARRAS!$C$5:$E$553,2,0)</f>
        <v>2109993630232</v>
      </c>
      <c r="I2000" s="95">
        <v>0</v>
      </c>
      <c r="J2000" s="204">
        <v>0</v>
      </c>
      <c r="K2000" s="95">
        <v>0</v>
      </c>
      <c r="L2000" s="95" t="s">
        <v>8423</v>
      </c>
      <c r="M2000" s="95" t="s">
        <v>8423</v>
      </c>
      <c r="N2000" s="28" t="s">
        <v>12122</v>
      </c>
      <c r="O2000" s="28" t="s">
        <v>8091</v>
      </c>
      <c r="P2000" s="95"/>
      <c r="Q2000" s="95"/>
      <c r="R2000" s="95"/>
      <c r="S2000" s="95">
        <f t="shared" si="218"/>
        <v>0</v>
      </c>
      <c r="T2000" s="95"/>
      <c r="U2000" s="95" t="str">
        <f t="shared" si="219"/>
        <v/>
      </c>
      <c r="V2000" s="95"/>
      <c r="W2000" s="95"/>
      <c r="X2000" s="95"/>
      <c r="Y2000" s="95"/>
      <c r="Z2000" s="95"/>
      <c r="AA2000" s="95" t="str">
        <f t="shared" si="215"/>
        <v>SAESA</v>
      </c>
    </row>
    <row r="2001" spans="1:27" x14ac:dyDescent="0.2">
      <c r="A2001" s="230">
        <f t="shared" si="216"/>
        <v>1</v>
      </c>
      <c r="B2001" s="95">
        <f t="shared" si="217"/>
        <v>1997</v>
      </c>
      <c r="C2001" s="95" t="s">
        <v>14659</v>
      </c>
      <c r="D2001" s="28" t="s">
        <v>13087</v>
      </c>
      <c r="E2001" s="95" t="s">
        <v>8984</v>
      </c>
      <c r="F2001" s="182">
        <v>1</v>
      </c>
      <c r="G2001" s="95" t="s">
        <v>1825</v>
      </c>
      <c r="H2001" s="199">
        <f>VLOOKUP(G2001,BARRAS!$C$5:$E$553,2,0)</f>
        <v>2109993630232</v>
      </c>
      <c r="I2001" s="95">
        <v>0</v>
      </c>
      <c r="J2001" s="204">
        <v>0</v>
      </c>
      <c r="K2001" s="95">
        <v>0</v>
      </c>
      <c r="L2001" s="95" t="s">
        <v>8423</v>
      </c>
      <c r="M2001" s="95" t="s">
        <v>8423</v>
      </c>
      <c r="N2001" s="28" t="s">
        <v>13087</v>
      </c>
      <c r="O2001" s="28" t="s">
        <v>8091</v>
      </c>
      <c r="P2001" s="95"/>
      <c r="Q2001" s="95"/>
      <c r="R2001" s="95"/>
      <c r="S2001" s="95">
        <f t="shared" si="218"/>
        <v>0</v>
      </c>
      <c r="T2001" s="95"/>
      <c r="U2001" s="95" t="str">
        <f t="shared" si="219"/>
        <v/>
      </c>
      <c r="V2001" s="95"/>
      <c r="W2001" s="95"/>
      <c r="X2001" s="95"/>
      <c r="Y2001" s="95"/>
      <c r="Z2001" s="95"/>
      <c r="AA2001" s="95" t="str">
        <f t="shared" si="215"/>
        <v>SAESA</v>
      </c>
    </row>
    <row r="2002" spans="1:27" x14ac:dyDescent="0.2">
      <c r="A2002" s="230">
        <f t="shared" si="216"/>
        <v>1</v>
      </c>
      <c r="B2002" s="95">
        <f t="shared" si="217"/>
        <v>1998</v>
      </c>
      <c r="C2002" s="95" t="s">
        <v>14660</v>
      </c>
      <c r="D2002" s="28" t="s">
        <v>543</v>
      </c>
      <c r="E2002" s="95" t="s">
        <v>13226</v>
      </c>
      <c r="F2002" s="182">
        <v>1</v>
      </c>
      <c r="G2002" s="95" t="s">
        <v>1825</v>
      </c>
      <c r="H2002" s="199">
        <f>VLOOKUP(G2002,BARRAS!$C$5:$E$553,2,0)</f>
        <v>2109993630232</v>
      </c>
      <c r="I2002" s="95">
        <v>0</v>
      </c>
      <c r="J2002" s="204">
        <v>0</v>
      </c>
      <c r="K2002" s="95">
        <v>0</v>
      </c>
      <c r="L2002" s="95" t="s">
        <v>8423</v>
      </c>
      <c r="M2002" s="95" t="s">
        <v>8423</v>
      </c>
      <c r="N2002" s="28" t="s">
        <v>543</v>
      </c>
      <c r="O2002" s="28" t="s">
        <v>8091</v>
      </c>
      <c r="P2002" s="95"/>
      <c r="Q2002" s="95"/>
      <c r="R2002" s="95"/>
      <c r="S2002" s="95">
        <f t="shared" si="218"/>
        <v>0</v>
      </c>
      <c r="T2002" s="95"/>
      <c r="U2002" s="95" t="str">
        <f t="shared" si="219"/>
        <v/>
      </c>
      <c r="V2002" s="95"/>
      <c r="W2002" s="95"/>
      <c r="X2002" s="95"/>
      <c r="Y2002" s="95"/>
      <c r="Z2002" s="95"/>
      <c r="AA2002" s="95" t="str">
        <f t="shared" si="215"/>
        <v>SAESA</v>
      </c>
    </row>
    <row r="2003" spans="1:27" x14ac:dyDescent="0.2">
      <c r="A2003" s="230">
        <f t="shared" si="216"/>
        <v>1</v>
      </c>
      <c r="B2003" s="95">
        <f t="shared" si="217"/>
        <v>1999</v>
      </c>
      <c r="C2003" s="95" t="s">
        <v>14661</v>
      </c>
      <c r="D2003" s="28" t="s">
        <v>9294</v>
      </c>
      <c r="E2003" s="95" t="s">
        <v>13264</v>
      </c>
      <c r="F2003" s="182">
        <v>1</v>
      </c>
      <c r="G2003" s="95" t="s">
        <v>1825</v>
      </c>
      <c r="H2003" s="199">
        <f>VLOOKUP(G2003,BARRAS!$C$5:$E$553,2,0)</f>
        <v>2109993630232</v>
      </c>
      <c r="I2003" s="95">
        <v>0</v>
      </c>
      <c r="J2003" s="204">
        <v>0</v>
      </c>
      <c r="K2003" s="95">
        <v>0</v>
      </c>
      <c r="L2003" s="95" t="s">
        <v>8423</v>
      </c>
      <c r="M2003" s="95" t="s">
        <v>8423</v>
      </c>
      <c r="N2003" s="28" t="s">
        <v>9294</v>
      </c>
      <c r="O2003" s="28" t="s">
        <v>8091</v>
      </c>
      <c r="P2003" s="95"/>
      <c r="Q2003" s="95"/>
      <c r="R2003" s="95"/>
      <c r="S2003" s="95">
        <f t="shared" si="218"/>
        <v>0</v>
      </c>
      <c r="T2003" s="95"/>
      <c r="U2003" s="95" t="str">
        <f t="shared" si="219"/>
        <v/>
      </c>
      <c r="V2003" s="95"/>
      <c r="W2003" s="95"/>
      <c r="X2003" s="95"/>
      <c r="Y2003" s="95"/>
      <c r="Z2003" s="95"/>
      <c r="AA2003" s="95" t="str">
        <f t="shared" si="215"/>
        <v>SAESA</v>
      </c>
    </row>
    <row r="2004" spans="1:27" x14ac:dyDescent="0.2">
      <c r="A2004" s="19">
        <f t="shared" si="216"/>
        <v>1</v>
      </c>
      <c r="B2004" s="95">
        <f t="shared" si="217"/>
        <v>2000</v>
      </c>
      <c r="C2004" s="95" t="s">
        <v>8636</v>
      </c>
      <c r="D2004" s="28" t="s">
        <v>2030</v>
      </c>
      <c r="E2004" s="95" t="s">
        <v>8637</v>
      </c>
      <c r="F2004" s="182">
        <v>1</v>
      </c>
      <c r="G2004" s="95" t="s">
        <v>1825</v>
      </c>
      <c r="H2004" s="199">
        <f>VLOOKUP(G2004,BARRAS!$C$5:$E$553,2,0)</f>
        <v>2109993630232</v>
      </c>
      <c r="I2004" s="95">
        <v>0</v>
      </c>
      <c r="J2004" s="204">
        <v>0</v>
      </c>
      <c r="K2004" s="95">
        <v>0</v>
      </c>
      <c r="L2004" s="95" t="s">
        <v>747</v>
      </c>
      <c r="M2004" s="95" t="s">
        <v>747</v>
      </c>
      <c r="N2004" s="95" t="s">
        <v>2030</v>
      </c>
      <c r="O2004" s="95" t="s">
        <v>8091</v>
      </c>
      <c r="P2004" s="95"/>
      <c r="Q2004" s="95" t="str">
        <f t="shared" ref="Q2004:Q2022" si="220">IF(L2004="R","R",IF(L2004="L","L",""))</f>
        <v/>
      </c>
      <c r="R2004" s="95" t="str">
        <f>IF(L2004="R",VLOOKUP(G2004,BARRAS!$C$5:$E$233,3,0),IF(L2004="L",VLOOKUP(G2004,BARRAS!$C$5:$E$233,3,0),""))</f>
        <v/>
      </c>
      <c r="S2004" s="95">
        <f t="shared" si="218"/>
        <v>1</v>
      </c>
      <c r="T2004" s="95"/>
      <c r="U2004" s="95" t="str">
        <f t="shared" si="219"/>
        <v>PMGD</v>
      </c>
      <c r="V2004" s="95">
        <v>0</v>
      </c>
      <c r="W2004" s="95">
        <v>1</v>
      </c>
      <c r="X2004" s="95"/>
      <c r="Y2004" s="95" t="str">
        <f t="shared" ref="Y2004:Y2014" si="221">+IF(P2004="","No","Sí")</f>
        <v>No</v>
      </c>
      <c r="Z2004" s="95">
        <v>0</v>
      </c>
      <c r="AA2004" s="95" t="str">
        <f t="shared" si="215"/>
        <v>SAESA</v>
      </c>
    </row>
    <row r="2005" spans="1:27" x14ac:dyDescent="0.2">
      <c r="A2005" s="19">
        <f t="shared" si="216"/>
        <v>1</v>
      </c>
      <c r="B2005" s="95">
        <f t="shared" si="217"/>
        <v>2001</v>
      </c>
      <c r="C2005" s="95" t="s">
        <v>8348</v>
      </c>
      <c r="D2005" s="28" t="s">
        <v>2030</v>
      </c>
      <c r="E2005" s="95" t="s">
        <v>8349</v>
      </c>
      <c r="F2005" s="182">
        <v>1</v>
      </c>
      <c r="G2005" s="95" t="s">
        <v>1825</v>
      </c>
      <c r="H2005" s="199">
        <f>VLOOKUP(G2005,BARRAS!$C$5:$E$553,2,0)</f>
        <v>2109993630232</v>
      </c>
      <c r="I2005" s="95">
        <v>0</v>
      </c>
      <c r="J2005" s="204">
        <v>0</v>
      </c>
      <c r="K2005" s="95">
        <v>0</v>
      </c>
      <c r="L2005" s="95" t="s">
        <v>747</v>
      </c>
      <c r="M2005" s="95" t="s">
        <v>747</v>
      </c>
      <c r="N2005" s="95" t="s">
        <v>2030</v>
      </c>
      <c r="O2005" s="95" t="s">
        <v>8091</v>
      </c>
      <c r="P2005" s="95"/>
      <c r="Q2005" s="95" t="str">
        <f>IF(L2005="R","R",IF(L2005="L","L",""))</f>
        <v/>
      </c>
      <c r="R2005" s="95" t="str">
        <f>IF(L2005="R",VLOOKUP(G2005,BARRAS!$C$5:$E$233,3,0),IF(L2005="L",VLOOKUP(G2005,BARRAS!$C$5:$E$233,3,0),""))</f>
        <v/>
      </c>
      <c r="S2005" s="95">
        <f t="shared" ref="S2005:S2067" si="222">IF(RIGHT(LEFT(E2005,6),4)="PMGD",1,IF(RIGHT(LEFT(E2005,6),4)="PMG_",1,0))</f>
        <v>1</v>
      </c>
      <c r="T2005" s="95" t="s">
        <v>8349</v>
      </c>
      <c r="U2005" s="95" t="str">
        <f t="shared" ref="U2005:U2067" si="223">+IF(L2005="G",LEFT(RIGHT(E2005,LEN(E2005)-2),4),"")</f>
        <v>PMGD</v>
      </c>
      <c r="V2005" s="95">
        <v>0</v>
      </c>
      <c r="W2005" s="95"/>
      <c r="X2005" s="95"/>
      <c r="Y2005" s="95" t="str">
        <f t="shared" si="221"/>
        <v>No</v>
      </c>
      <c r="Z2005" s="95">
        <v>0</v>
      </c>
      <c r="AA2005" s="95" t="str">
        <f t="shared" si="215"/>
        <v>SAESA</v>
      </c>
    </row>
    <row r="2006" spans="1:27" x14ac:dyDescent="0.2">
      <c r="A2006" s="19">
        <f t="shared" si="216"/>
        <v>1</v>
      </c>
      <c r="B2006" s="95">
        <f t="shared" si="217"/>
        <v>2002</v>
      </c>
      <c r="C2006" s="95" t="s">
        <v>10618</v>
      </c>
      <c r="D2006" s="28" t="s">
        <v>10619</v>
      </c>
      <c r="E2006" s="95" t="s">
        <v>10621</v>
      </c>
      <c r="F2006" s="182">
        <v>1</v>
      </c>
      <c r="G2006" s="95" t="s">
        <v>1825</v>
      </c>
      <c r="H2006" s="199">
        <f>VLOOKUP(G2006,BARRAS!$C$5:$E$553,2,0)</f>
        <v>2109993630232</v>
      </c>
      <c r="I2006" s="95">
        <v>0</v>
      </c>
      <c r="J2006" s="204">
        <v>0</v>
      </c>
      <c r="K2006" s="95">
        <v>0</v>
      </c>
      <c r="L2006" s="95" t="s">
        <v>747</v>
      </c>
      <c r="M2006" s="95" t="s">
        <v>747</v>
      </c>
      <c r="N2006" s="95" t="s">
        <v>10619</v>
      </c>
      <c r="O2006" s="95" t="s">
        <v>8091</v>
      </c>
      <c r="P2006" s="95"/>
      <c r="Q2006" s="95" t="str">
        <f t="shared" si="220"/>
        <v/>
      </c>
      <c r="R2006" s="95" t="str">
        <f>IF(L2006="R",VLOOKUP(G2006,BARRAS!$C$5:$E$233,3,0),IF(L2006="L",VLOOKUP(G2006,BARRAS!$C$5:$E$233,3,0),""))</f>
        <v/>
      </c>
      <c r="S2006" s="95">
        <f t="shared" si="222"/>
        <v>1</v>
      </c>
      <c r="T2006" s="95"/>
      <c r="U2006" s="95" t="str">
        <f t="shared" si="223"/>
        <v>PMGD</v>
      </c>
      <c r="V2006" s="95">
        <v>0</v>
      </c>
      <c r="W2006" s="95">
        <v>0</v>
      </c>
      <c r="X2006" s="95"/>
      <c r="Y2006" s="95" t="str">
        <f t="shared" si="221"/>
        <v>No</v>
      </c>
      <c r="Z2006" s="95">
        <v>0</v>
      </c>
      <c r="AA2006" s="95" t="str">
        <f t="shared" si="215"/>
        <v>SAESA</v>
      </c>
    </row>
    <row r="2007" spans="1:27" x14ac:dyDescent="0.2">
      <c r="A2007" s="19">
        <f t="shared" si="216"/>
        <v>1</v>
      </c>
      <c r="B2007" s="95">
        <f t="shared" si="217"/>
        <v>2003</v>
      </c>
      <c r="C2007" s="95" t="s">
        <v>10617</v>
      </c>
      <c r="D2007" s="28" t="s">
        <v>10619</v>
      </c>
      <c r="E2007" s="95" t="s">
        <v>10620</v>
      </c>
      <c r="F2007" s="182">
        <v>1</v>
      </c>
      <c r="G2007" s="95" t="s">
        <v>1825</v>
      </c>
      <c r="H2007" s="199">
        <f>VLOOKUP(G2007,BARRAS!$C$5:$E$553,2,0)</f>
        <v>2109993630232</v>
      </c>
      <c r="I2007" s="95">
        <v>0</v>
      </c>
      <c r="J2007" s="204">
        <v>0</v>
      </c>
      <c r="K2007" s="95">
        <v>0</v>
      </c>
      <c r="L2007" s="95" t="s">
        <v>747</v>
      </c>
      <c r="M2007" s="95" t="s">
        <v>747</v>
      </c>
      <c r="N2007" s="95" t="s">
        <v>10619</v>
      </c>
      <c r="O2007" s="95" t="s">
        <v>8091</v>
      </c>
      <c r="P2007" s="95"/>
      <c r="Q2007" s="95" t="str">
        <f>IF(L2007="R","R",IF(L2007="L","L",""))</f>
        <v/>
      </c>
      <c r="R2007" s="95" t="str">
        <f>IF(L2007="R",VLOOKUP(G2007,BARRAS!$C$5:$E$233,3,0),IF(L2007="L",VLOOKUP(G2007,BARRAS!$C$5:$E$233,3,0),""))</f>
        <v/>
      </c>
      <c r="S2007" s="95">
        <f t="shared" si="222"/>
        <v>1</v>
      </c>
      <c r="T2007" s="95"/>
      <c r="U2007" s="95" t="str">
        <f t="shared" si="223"/>
        <v>PMGD</v>
      </c>
      <c r="V2007" s="95">
        <v>0</v>
      </c>
      <c r="W2007" s="95"/>
      <c r="X2007" s="95"/>
      <c r="Y2007" s="95" t="str">
        <f t="shared" si="221"/>
        <v>No</v>
      </c>
      <c r="Z2007" s="95">
        <v>0</v>
      </c>
      <c r="AA2007" s="95" t="str">
        <f t="shared" si="215"/>
        <v>SAESA</v>
      </c>
    </row>
    <row r="2008" spans="1:27" x14ac:dyDescent="0.2">
      <c r="A2008" s="19">
        <f t="shared" si="216"/>
        <v>1</v>
      </c>
      <c r="B2008" s="95">
        <f t="shared" si="217"/>
        <v>2004</v>
      </c>
      <c r="C2008" s="95" t="s">
        <v>10614</v>
      </c>
      <c r="D2008" s="28" t="s">
        <v>10297</v>
      </c>
      <c r="E2008" s="95" t="s">
        <v>10616</v>
      </c>
      <c r="F2008" s="182">
        <v>1</v>
      </c>
      <c r="G2008" s="95" t="s">
        <v>1825</v>
      </c>
      <c r="H2008" s="199">
        <f>VLOOKUP(G2008,BARRAS!$C$5:$E$553,2,0)</f>
        <v>2109993630232</v>
      </c>
      <c r="I2008" s="95">
        <v>0</v>
      </c>
      <c r="J2008" s="204">
        <v>0</v>
      </c>
      <c r="K2008" s="95">
        <v>0</v>
      </c>
      <c r="L2008" s="95" t="s">
        <v>747</v>
      </c>
      <c r="M2008" s="95" t="s">
        <v>747</v>
      </c>
      <c r="N2008" s="95" t="s">
        <v>10297</v>
      </c>
      <c r="O2008" s="95" t="s">
        <v>8091</v>
      </c>
      <c r="P2008" s="95"/>
      <c r="Q2008" s="95" t="str">
        <f t="shared" si="220"/>
        <v/>
      </c>
      <c r="R2008" s="95" t="str">
        <f>IF(L2008="R",VLOOKUP(G2008,BARRAS!$C$5:$E$233,3,0),IF(L2008="L",VLOOKUP(G2008,BARRAS!$C$5:$E$233,3,0),""))</f>
        <v/>
      </c>
      <c r="S2008" s="95">
        <f t="shared" si="222"/>
        <v>1</v>
      </c>
      <c r="T2008" s="95"/>
      <c r="U2008" s="95" t="str">
        <f t="shared" si="223"/>
        <v>PMGD</v>
      </c>
      <c r="V2008" s="95">
        <v>0</v>
      </c>
      <c r="W2008" s="95">
        <v>0</v>
      </c>
      <c r="X2008" s="95"/>
      <c r="Y2008" s="95" t="str">
        <f t="shared" si="221"/>
        <v>No</v>
      </c>
      <c r="Z2008" s="95">
        <v>0</v>
      </c>
      <c r="AA2008" s="95" t="str">
        <f t="shared" si="215"/>
        <v>SAESA</v>
      </c>
    </row>
    <row r="2009" spans="1:27" x14ac:dyDescent="0.2">
      <c r="A2009" s="19">
        <f t="shared" si="216"/>
        <v>1</v>
      </c>
      <c r="B2009" s="95">
        <f t="shared" si="217"/>
        <v>2005</v>
      </c>
      <c r="C2009" s="95" t="s">
        <v>10613</v>
      </c>
      <c r="D2009" s="28" t="s">
        <v>10297</v>
      </c>
      <c r="E2009" s="95" t="s">
        <v>10615</v>
      </c>
      <c r="F2009" s="182">
        <v>1</v>
      </c>
      <c r="G2009" s="95" t="s">
        <v>1825</v>
      </c>
      <c r="H2009" s="199">
        <f>VLOOKUP(G2009,BARRAS!$C$5:$E$553,2,0)</f>
        <v>2109993630232</v>
      </c>
      <c r="I2009" s="95">
        <v>0</v>
      </c>
      <c r="J2009" s="204">
        <v>0</v>
      </c>
      <c r="K2009" s="95">
        <v>0</v>
      </c>
      <c r="L2009" s="95" t="s">
        <v>747</v>
      </c>
      <c r="M2009" s="95" t="s">
        <v>747</v>
      </c>
      <c r="N2009" s="95" t="s">
        <v>10297</v>
      </c>
      <c r="O2009" s="95" t="s">
        <v>8091</v>
      </c>
      <c r="P2009" s="95"/>
      <c r="Q2009" s="95" t="str">
        <f>IF(L2009="R","R",IF(L2009="L","L",""))</f>
        <v/>
      </c>
      <c r="R2009" s="95" t="str">
        <f>IF(L2009="R",VLOOKUP(G2009,BARRAS!$C$5:$E$233,3,0),IF(L2009="L",VLOOKUP(G2009,BARRAS!$C$5:$E$233,3,0),""))</f>
        <v/>
      </c>
      <c r="S2009" s="95">
        <f t="shared" si="222"/>
        <v>1</v>
      </c>
      <c r="T2009" s="95"/>
      <c r="U2009" s="95" t="str">
        <f t="shared" si="223"/>
        <v>PMGD</v>
      </c>
      <c r="V2009" s="95">
        <v>0</v>
      </c>
      <c r="W2009" s="95"/>
      <c r="X2009" s="95"/>
      <c r="Y2009" s="95" t="str">
        <f t="shared" si="221"/>
        <v>No</v>
      </c>
      <c r="Z2009" s="95">
        <v>0</v>
      </c>
      <c r="AA2009" s="95" t="str">
        <f t="shared" si="215"/>
        <v>SAESA</v>
      </c>
    </row>
    <row r="2010" spans="1:27" x14ac:dyDescent="0.2">
      <c r="A2010" s="19">
        <f t="shared" si="216"/>
        <v>1</v>
      </c>
      <c r="B2010" s="95">
        <f t="shared" si="217"/>
        <v>2006</v>
      </c>
      <c r="C2010" s="95" t="s">
        <v>12168</v>
      </c>
      <c r="D2010" s="28" t="s">
        <v>9079</v>
      </c>
      <c r="E2010" s="95" t="s">
        <v>12169</v>
      </c>
      <c r="F2010" s="182">
        <v>1</v>
      </c>
      <c r="G2010" s="95" t="s">
        <v>1825</v>
      </c>
      <c r="H2010" s="199">
        <f>VLOOKUP(G2010,BARRAS!$C$5:$E$553,2,0)</f>
        <v>2109993630232</v>
      </c>
      <c r="I2010" s="95">
        <v>0</v>
      </c>
      <c r="J2010" s="204">
        <v>0</v>
      </c>
      <c r="K2010" s="95">
        <v>0</v>
      </c>
      <c r="L2010" s="95" t="s">
        <v>747</v>
      </c>
      <c r="M2010" s="95" t="s">
        <v>747</v>
      </c>
      <c r="N2010" s="95" t="s">
        <v>9079</v>
      </c>
      <c r="O2010" s="95" t="s">
        <v>7939</v>
      </c>
      <c r="P2010" s="95"/>
      <c r="Q2010" s="95" t="str">
        <f t="shared" si="220"/>
        <v/>
      </c>
      <c r="R2010" s="95" t="str">
        <f>IF(L2010="R",VLOOKUP(G2010,BARRAS!$C$5:$E$233,3,0),IF(L2010="L",VLOOKUP(G2010,BARRAS!$C$5:$E$233,3,0),""))</f>
        <v/>
      </c>
      <c r="S2010" s="95">
        <f t="shared" si="222"/>
        <v>1</v>
      </c>
      <c r="T2010" s="95"/>
      <c r="U2010" s="95" t="str">
        <f t="shared" si="223"/>
        <v>PMGD</v>
      </c>
      <c r="V2010" s="95">
        <v>0</v>
      </c>
      <c r="W2010" s="95">
        <v>0</v>
      </c>
      <c r="X2010" s="95"/>
      <c r="Y2010" s="95" t="str">
        <f t="shared" si="221"/>
        <v>No</v>
      </c>
      <c r="Z2010" s="95">
        <v>0</v>
      </c>
      <c r="AA2010" s="95" t="str">
        <f t="shared" si="215"/>
        <v>CRELL</v>
      </c>
    </row>
    <row r="2011" spans="1:27" x14ac:dyDescent="0.2">
      <c r="A2011" s="19">
        <f t="shared" si="216"/>
        <v>1</v>
      </c>
      <c r="B2011" s="95">
        <f t="shared" si="217"/>
        <v>2007</v>
      </c>
      <c r="C2011" s="95" t="s">
        <v>8424</v>
      </c>
      <c r="D2011" s="28" t="s">
        <v>9079</v>
      </c>
      <c r="E2011" s="95" t="s">
        <v>8425</v>
      </c>
      <c r="F2011" s="182">
        <v>1</v>
      </c>
      <c r="G2011" s="95" t="s">
        <v>1825</v>
      </c>
      <c r="H2011" s="199">
        <f>VLOOKUP(G2011,BARRAS!$C$5:$E$553,2,0)</f>
        <v>2109993630232</v>
      </c>
      <c r="I2011" s="95">
        <v>0</v>
      </c>
      <c r="J2011" s="204">
        <v>0</v>
      </c>
      <c r="K2011" s="95">
        <v>0</v>
      </c>
      <c r="L2011" s="95" t="s">
        <v>747</v>
      </c>
      <c r="M2011" s="95" t="s">
        <v>747</v>
      </c>
      <c r="N2011" s="95" t="s">
        <v>9079</v>
      </c>
      <c r="O2011" s="95" t="s">
        <v>7939</v>
      </c>
      <c r="P2011" s="95"/>
      <c r="Q2011" s="95" t="str">
        <f>IF(L2011="R","R",IF(L2011="L","L",""))</f>
        <v/>
      </c>
      <c r="R2011" s="95" t="str">
        <f>IF(L2011="R",VLOOKUP(G2011,BARRAS!$C$5:$E$233,3,0),IF(L2011="L",VLOOKUP(G2011,BARRAS!$C$5:$E$233,3,0),""))</f>
        <v/>
      </c>
      <c r="S2011" s="95">
        <f t="shared" si="222"/>
        <v>1</v>
      </c>
      <c r="T2011" s="95"/>
      <c r="U2011" s="95" t="str">
        <f t="shared" si="223"/>
        <v>PMGD</v>
      </c>
      <c r="V2011" s="95">
        <v>0</v>
      </c>
      <c r="W2011" s="95"/>
      <c r="X2011" s="95"/>
      <c r="Y2011" s="95" t="str">
        <f t="shared" si="221"/>
        <v>No</v>
      </c>
      <c r="Z2011" s="95">
        <v>0</v>
      </c>
      <c r="AA2011" s="95" t="str">
        <f t="shared" si="215"/>
        <v>CRELL</v>
      </c>
    </row>
    <row r="2012" spans="1:27" x14ac:dyDescent="0.2">
      <c r="A2012" s="19">
        <f t="shared" si="216"/>
        <v>1</v>
      </c>
      <c r="B2012" s="95">
        <f t="shared" si="217"/>
        <v>2008</v>
      </c>
      <c r="C2012" s="95" t="s">
        <v>2035</v>
      </c>
      <c r="D2012" s="28" t="s">
        <v>2036</v>
      </c>
      <c r="E2012" s="95" t="s">
        <v>7586</v>
      </c>
      <c r="F2012" s="182">
        <v>1</v>
      </c>
      <c r="G2012" s="95" t="s">
        <v>1825</v>
      </c>
      <c r="H2012" s="199">
        <f>VLOOKUP(G2012,BARRAS!$C$5:$E$553,2,0)</f>
        <v>2109993630232</v>
      </c>
      <c r="I2012" s="95">
        <v>0</v>
      </c>
      <c r="J2012" s="204">
        <v>0</v>
      </c>
      <c r="K2012" s="95">
        <v>0</v>
      </c>
      <c r="L2012" s="95" t="s">
        <v>747</v>
      </c>
      <c r="M2012" s="95" t="s">
        <v>747</v>
      </c>
      <c r="N2012" s="95" t="s">
        <v>2036</v>
      </c>
      <c r="O2012" s="95" t="s">
        <v>8091</v>
      </c>
      <c r="P2012" s="95"/>
      <c r="Q2012" s="95" t="str">
        <f t="shared" si="220"/>
        <v/>
      </c>
      <c r="R2012" s="95" t="str">
        <f>IF(L2012="R",VLOOKUP(G2012,BARRAS!$C$5:$E$233,3,0),IF(L2012="L",VLOOKUP(G2012,BARRAS!$C$5:$E$233,3,0),""))</f>
        <v/>
      </c>
      <c r="S2012" s="95">
        <f t="shared" si="222"/>
        <v>1</v>
      </c>
      <c r="T2012" s="95" t="s">
        <v>7586</v>
      </c>
      <c r="U2012" s="95" t="str">
        <f t="shared" si="223"/>
        <v>PMGD</v>
      </c>
      <c r="V2012" s="95">
        <v>0</v>
      </c>
      <c r="W2012" s="95"/>
      <c r="X2012" s="95"/>
      <c r="Y2012" s="95" t="str">
        <f t="shared" si="221"/>
        <v>No</v>
      </c>
      <c r="Z2012" s="95">
        <v>0</v>
      </c>
      <c r="AA2012" s="95" t="str">
        <f t="shared" si="215"/>
        <v>SAESA</v>
      </c>
    </row>
    <row r="2013" spans="1:27" x14ac:dyDescent="0.2">
      <c r="A2013" s="19">
        <f t="shared" si="216"/>
        <v>1</v>
      </c>
      <c r="B2013" s="95">
        <f t="shared" si="217"/>
        <v>2009</v>
      </c>
      <c r="C2013" s="95" t="s">
        <v>1963</v>
      </c>
      <c r="D2013" s="28" t="s">
        <v>545</v>
      </c>
      <c r="E2013" s="95" t="s">
        <v>7601</v>
      </c>
      <c r="F2013" s="182">
        <v>1</v>
      </c>
      <c r="G2013" s="95" t="s">
        <v>1825</v>
      </c>
      <c r="H2013" s="199">
        <f>VLOOKUP(G2013,BARRAS!$C$5:$E$553,2,0)</f>
        <v>2109993630232</v>
      </c>
      <c r="I2013" s="95">
        <v>0</v>
      </c>
      <c r="J2013" s="204">
        <v>0</v>
      </c>
      <c r="K2013" s="95">
        <v>0</v>
      </c>
      <c r="L2013" s="95" t="s">
        <v>747</v>
      </c>
      <c r="M2013" s="95" t="s">
        <v>747</v>
      </c>
      <c r="N2013" s="95" t="s">
        <v>545</v>
      </c>
      <c r="O2013" s="95" t="s">
        <v>8091</v>
      </c>
      <c r="P2013" s="95"/>
      <c r="Q2013" s="95" t="str">
        <f t="shared" si="220"/>
        <v/>
      </c>
      <c r="R2013" s="95" t="str">
        <f>IF(L2013="R",VLOOKUP(G2013,BARRAS!$C$5:$E$233,3,0),IF(L2013="L",VLOOKUP(G2013,BARRAS!$C$5:$E$233,3,0),""))</f>
        <v/>
      </c>
      <c r="S2013" s="95">
        <f t="shared" si="222"/>
        <v>1</v>
      </c>
      <c r="T2013" s="95"/>
      <c r="U2013" s="95" t="str">
        <f t="shared" si="223"/>
        <v>PMGD</v>
      </c>
      <c r="V2013" s="95">
        <v>0</v>
      </c>
      <c r="W2013" s="95"/>
      <c r="X2013" s="95"/>
      <c r="Y2013" s="95" t="str">
        <f t="shared" si="221"/>
        <v>No</v>
      </c>
      <c r="Z2013" s="95">
        <v>0</v>
      </c>
      <c r="AA2013" s="95" t="str">
        <f t="shared" si="215"/>
        <v>SAESA</v>
      </c>
    </row>
    <row r="2014" spans="1:27" x14ac:dyDescent="0.2">
      <c r="A2014" s="19">
        <f t="shared" si="216"/>
        <v>1</v>
      </c>
      <c r="B2014" s="95">
        <f t="shared" si="217"/>
        <v>2010</v>
      </c>
      <c r="C2014" s="95" t="s">
        <v>1964</v>
      </c>
      <c r="D2014" s="28" t="s">
        <v>545</v>
      </c>
      <c r="E2014" s="95" t="s">
        <v>7602</v>
      </c>
      <c r="F2014" s="182">
        <v>1</v>
      </c>
      <c r="G2014" s="95" t="s">
        <v>1825</v>
      </c>
      <c r="H2014" s="199">
        <f>VLOOKUP(G2014,BARRAS!$C$5:$E$553,2,0)</f>
        <v>2109993630232</v>
      </c>
      <c r="I2014" s="95">
        <v>0</v>
      </c>
      <c r="J2014" s="204">
        <v>0</v>
      </c>
      <c r="K2014" s="95">
        <v>0</v>
      </c>
      <c r="L2014" s="95" t="s">
        <v>747</v>
      </c>
      <c r="M2014" s="95" t="s">
        <v>747</v>
      </c>
      <c r="N2014" s="95" t="s">
        <v>545</v>
      </c>
      <c r="O2014" s="95" t="s">
        <v>8091</v>
      </c>
      <c r="P2014" s="95"/>
      <c r="Q2014" s="95" t="str">
        <f t="shared" si="220"/>
        <v/>
      </c>
      <c r="R2014" s="95" t="str">
        <f>IF(L2014="R",VLOOKUP(G2014,BARRAS!$C$5:$E$233,3,0),IF(L2014="L",VLOOKUP(G2014,BARRAS!$C$5:$E$233,3,0),""))</f>
        <v/>
      </c>
      <c r="S2014" s="95">
        <f t="shared" si="222"/>
        <v>1</v>
      </c>
      <c r="T2014" s="95"/>
      <c r="U2014" s="95" t="str">
        <f t="shared" si="223"/>
        <v>PMGD</v>
      </c>
      <c r="V2014" s="95">
        <v>0</v>
      </c>
      <c r="W2014" s="95"/>
      <c r="X2014" s="95"/>
      <c r="Y2014" s="95" t="str">
        <f t="shared" si="221"/>
        <v>No</v>
      </c>
      <c r="Z2014" s="95">
        <v>0</v>
      </c>
      <c r="AA2014" s="95" t="str">
        <f t="shared" si="215"/>
        <v>SAESA</v>
      </c>
    </row>
    <row r="2015" spans="1:27" x14ac:dyDescent="0.2">
      <c r="A2015" s="19">
        <f t="shared" si="216"/>
        <v>1</v>
      </c>
      <c r="B2015" s="95">
        <f t="shared" si="217"/>
        <v>2011</v>
      </c>
      <c r="C2015" s="95" t="s">
        <v>14295</v>
      </c>
      <c r="D2015" s="28" t="s">
        <v>14297</v>
      </c>
      <c r="E2015" s="28" t="s">
        <v>14299</v>
      </c>
      <c r="F2015" s="182">
        <v>1</v>
      </c>
      <c r="G2015" s="95" t="s">
        <v>1825</v>
      </c>
      <c r="H2015" s="199">
        <f>VLOOKUP(G2015,BARRAS!$C$5:$E$553,2,0)</f>
        <v>2109993630232</v>
      </c>
      <c r="I2015" s="95">
        <v>0</v>
      </c>
      <c r="J2015" s="204">
        <v>0</v>
      </c>
      <c r="K2015" s="95">
        <v>0</v>
      </c>
      <c r="L2015" s="95" t="s">
        <v>747</v>
      </c>
      <c r="M2015" s="95" t="s">
        <v>747</v>
      </c>
      <c r="N2015" s="28" t="s">
        <v>14297</v>
      </c>
      <c r="O2015" s="95" t="s">
        <v>8091</v>
      </c>
      <c r="P2015" s="95"/>
      <c r="Q2015" s="95"/>
      <c r="R2015" s="95"/>
      <c r="S2015" s="95">
        <f t="shared" si="222"/>
        <v>1</v>
      </c>
      <c r="T2015" s="95"/>
      <c r="U2015" s="95" t="str">
        <f t="shared" si="223"/>
        <v>PMGD</v>
      </c>
      <c r="V2015" s="95"/>
      <c r="W2015" s="95"/>
      <c r="X2015" s="95"/>
      <c r="Y2015" s="95"/>
      <c r="Z2015" s="95"/>
      <c r="AA2015" s="95" t="str">
        <f t="shared" si="215"/>
        <v>SAESA</v>
      </c>
    </row>
    <row r="2016" spans="1:27" x14ac:dyDescent="0.2">
      <c r="A2016" s="19">
        <f t="shared" si="216"/>
        <v>1</v>
      </c>
      <c r="B2016" s="95">
        <f t="shared" si="217"/>
        <v>2012</v>
      </c>
      <c r="C2016" s="95" t="s">
        <v>14296</v>
      </c>
      <c r="D2016" s="28" t="s">
        <v>14297</v>
      </c>
      <c r="E2016" s="28" t="s">
        <v>14298</v>
      </c>
      <c r="F2016" s="182">
        <v>1</v>
      </c>
      <c r="G2016" s="95" t="s">
        <v>1825</v>
      </c>
      <c r="H2016" s="199">
        <f>VLOOKUP(G2016,BARRAS!$C$5:$E$553,2,0)</f>
        <v>2109993630232</v>
      </c>
      <c r="I2016" s="95">
        <v>0</v>
      </c>
      <c r="J2016" s="204">
        <v>0</v>
      </c>
      <c r="K2016" s="95">
        <v>0</v>
      </c>
      <c r="L2016" s="95" t="s">
        <v>747</v>
      </c>
      <c r="M2016" s="95" t="s">
        <v>747</v>
      </c>
      <c r="N2016" s="28" t="s">
        <v>14297</v>
      </c>
      <c r="O2016" s="95" t="s">
        <v>8091</v>
      </c>
      <c r="P2016" s="95"/>
      <c r="Q2016" s="95"/>
      <c r="R2016" s="95"/>
      <c r="S2016" s="95">
        <f t="shared" si="222"/>
        <v>1</v>
      </c>
      <c r="T2016" s="95"/>
      <c r="U2016" s="95" t="str">
        <f t="shared" si="223"/>
        <v>PMGD</v>
      </c>
      <c r="V2016" s="95"/>
      <c r="W2016" s="95"/>
      <c r="X2016" s="95"/>
      <c r="Y2016" s="95"/>
      <c r="Z2016" s="95"/>
      <c r="AA2016" s="95" t="str">
        <f t="shared" si="215"/>
        <v>SAESA</v>
      </c>
    </row>
    <row r="2017" spans="1:27" x14ac:dyDescent="0.2">
      <c r="A2017" s="19">
        <f t="shared" si="216"/>
        <v>1</v>
      </c>
      <c r="B2017" s="95">
        <f t="shared" si="217"/>
        <v>2013</v>
      </c>
      <c r="C2017" s="95" t="s">
        <v>7943</v>
      </c>
      <c r="D2017" s="28" t="s">
        <v>7936</v>
      </c>
      <c r="E2017" s="95" t="s">
        <v>7939</v>
      </c>
      <c r="F2017" s="182">
        <v>1</v>
      </c>
      <c r="G2017" s="95" t="s">
        <v>1825</v>
      </c>
      <c r="H2017" s="199">
        <f>VLOOKUP(G2017,BARRAS!$C$5:$E$553,2,0)</f>
        <v>2109993630232</v>
      </c>
      <c r="I2017" s="95">
        <v>0</v>
      </c>
      <c r="J2017" s="204">
        <v>1</v>
      </c>
      <c r="K2017" s="95">
        <v>0</v>
      </c>
      <c r="L2017" s="95" t="s">
        <v>489</v>
      </c>
      <c r="M2017" s="95" t="s">
        <v>489</v>
      </c>
      <c r="N2017" s="95" t="s">
        <v>9178</v>
      </c>
      <c r="O2017" s="95"/>
      <c r="P2017" s="95" t="s">
        <v>7939</v>
      </c>
      <c r="Q2017" s="95" t="str">
        <f t="shared" si="220"/>
        <v>R</v>
      </c>
      <c r="R2017" s="95">
        <f>IF(L2017="R",VLOOKUP(G2017,BARRAS!$C$5:$E$233,3,0),IF(L2017="L",VLOOKUP(G2017,BARRAS!$C$5:$E$233,3,0),""))</f>
        <v>0</v>
      </c>
      <c r="S2017" s="95">
        <f t="shared" si="222"/>
        <v>0</v>
      </c>
      <c r="T2017" s="95"/>
      <c r="U2017" s="95" t="str">
        <f t="shared" si="223"/>
        <v/>
      </c>
      <c r="V2017" s="95">
        <v>0</v>
      </c>
      <c r="W2017" s="95"/>
      <c r="X2017" s="95"/>
      <c r="Y2017" s="95" t="str">
        <f t="shared" ref="Y2017:Y2022" si="224">+IF(P2017="","No","Sí")</f>
        <v>Sí</v>
      </c>
      <c r="Z2017" s="95">
        <v>0</v>
      </c>
      <c r="AA2017" s="95" t="str">
        <f t="shared" si="215"/>
        <v>CRELL</v>
      </c>
    </row>
    <row r="2018" spans="1:27" x14ac:dyDescent="0.2">
      <c r="A2018" s="19">
        <f t="shared" si="216"/>
        <v>1</v>
      </c>
      <c r="B2018" s="95">
        <f t="shared" si="217"/>
        <v>2014</v>
      </c>
      <c r="C2018" s="95" t="s">
        <v>7944</v>
      </c>
      <c r="D2018" s="28" t="s">
        <v>7937</v>
      </c>
      <c r="E2018" s="95" t="s">
        <v>7939</v>
      </c>
      <c r="F2018" s="182">
        <v>1</v>
      </c>
      <c r="G2018" s="95" t="s">
        <v>1825</v>
      </c>
      <c r="H2018" s="199">
        <f>VLOOKUP(G2018,BARRAS!$C$5:$E$553,2,0)</f>
        <v>2109993630232</v>
      </c>
      <c r="I2018" s="95">
        <v>0</v>
      </c>
      <c r="J2018" s="204">
        <v>1</v>
      </c>
      <c r="K2018" s="95">
        <v>0</v>
      </c>
      <c r="L2018" s="95" t="s">
        <v>489</v>
      </c>
      <c r="M2018" s="95" t="s">
        <v>489</v>
      </c>
      <c r="N2018" s="95" t="s">
        <v>9178</v>
      </c>
      <c r="O2018" s="95"/>
      <c r="P2018" s="95" t="s">
        <v>7939</v>
      </c>
      <c r="Q2018" s="95" t="str">
        <f t="shared" si="220"/>
        <v>R</v>
      </c>
      <c r="R2018" s="95">
        <f>IF(L2018="R",VLOOKUP(G2018,BARRAS!$C$5:$E$233,3,0),IF(L2018="L",VLOOKUP(G2018,BARRAS!$C$5:$E$233,3,0),""))</f>
        <v>0</v>
      </c>
      <c r="S2018" s="95">
        <f t="shared" si="222"/>
        <v>0</v>
      </c>
      <c r="T2018" s="95"/>
      <c r="U2018" s="95" t="str">
        <f t="shared" si="223"/>
        <v/>
      </c>
      <c r="V2018" s="95">
        <v>0</v>
      </c>
      <c r="W2018" s="95"/>
      <c r="X2018" s="95"/>
      <c r="Y2018" s="95" t="str">
        <f t="shared" si="224"/>
        <v>Sí</v>
      </c>
      <c r="Z2018" s="95">
        <v>0</v>
      </c>
      <c r="AA2018" s="95" t="str">
        <f t="shared" si="215"/>
        <v>CRELL</v>
      </c>
    </row>
    <row r="2019" spans="1:27" x14ac:dyDescent="0.2">
      <c r="A2019" s="19">
        <f t="shared" si="216"/>
        <v>1</v>
      </c>
      <c r="B2019" s="95">
        <f t="shared" si="217"/>
        <v>2015</v>
      </c>
      <c r="C2019" s="95" t="s">
        <v>7945</v>
      </c>
      <c r="D2019" s="28" t="s">
        <v>7938</v>
      </c>
      <c r="E2019" s="95" t="s">
        <v>7939</v>
      </c>
      <c r="F2019" s="182">
        <v>1</v>
      </c>
      <c r="G2019" s="95" t="s">
        <v>1825</v>
      </c>
      <c r="H2019" s="199">
        <f>VLOOKUP(G2019,BARRAS!$C$5:$E$553,2,0)</f>
        <v>2109993630232</v>
      </c>
      <c r="I2019" s="95">
        <v>0</v>
      </c>
      <c r="J2019" s="204">
        <v>1</v>
      </c>
      <c r="K2019" s="95">
        <v>0</v>
      </c>
      <c r="L2019" s="95" t="s">
        <v>489</v>
      </c>
      <c r="M2019" s="95" t="s">
        <v>489</v>
      </c>
      <c r="N2019" s="95" t="s">
        <v>9178</v>
      </c>
      <c r="O2019" s="95"/>
      <c r="P2019" s="95" t="s">
        <v>7939</v>
      </c>
      <c r="Q2019" s="95" t="str">
        <f t="shared" si="220"/>
        <v>R</v>
      </c>
      <c r="R2019" s="95">
        <f>IF(L2019="R",VLOOKUP(G2019,BARRAS!$C$5:$E$233,3,0),IF(L2019="L",VLOOKUP(G2019,BARRAS!$C$5:$E$233,3,0),""))</f>
        <v>0</v>
      </c>
      <c r="S2019" s="95">
        <f t="shared" si="222"/>
        <v>0</v>
      </c>
      <c r="T2019" s="95"/>
      <c r="U2019" s="95" t="str">
        <f t="shared" si="223"/>
        <v/>
      </c>
      <c r="V2019" s="95">
        <v>0</v>
      </c>
      <c r="W2019" s="95"/>
      <c r="X2019" s="95"/>
      <c r="Y2019" s="95" t="str">
        <f t="shared" si="224"/>
        <v>Sí</v>
      </c>
      <c r="Z2019" s="95">
        <v>0</v>
      </c>
      <c r="AA2019" s="95" t="str">
        <f t="shared" si="215"/>
        <v>CRELL</v>
      </c>
    </row>
    <row r="2020" spans="1:27" x14ac:dyDescent="0.2">
      <c r="A2020" s="19">
        <f t="shared" si="216"/>
        <v>1</v>
      </c>
      <c r="B2020" s="95">
        <f t="shared" si="217"/>
        <v>2016</v>
      </c>
      <c r="C2020" s="95" t="s">
        <v>8119</v>
      </c>
      <c r="D2020" s="28" t="s">
        <v>8088</v>
      </c>
      <c r="E2020" s="95" t="s">
        <v>8091</v>
      </c>
      <c r="F2020" s="182">
        <v>1</v>
      </c>
      <c r="G2020" s="95" t="s">
        <v>1825</v>
      </c>
      <c r="H2020" s="199">
        <f>VLOOKUP(G2020,BARRAS!$C$5:$E$553,2,0)</f>
        <v>2109993630232</v>
      </c>
      <c r="I2020" s="95">
        <v>0</v>
      </c>
      <c r="J2020" s="204">
        <v>1</v>
      </c>
      <c r="K2020" s="95">
        <v>0</v>
      </c>
      <c r="L2020" s="95" t="s">
        <v>489</v>
      </c>
      <c r="M2020" s="95" t="s">
        <v>489</v>
      </c>
      <c r="N2020" s="95" t="s">
        <v>9178</v>
      </c>
      <c r="O2020" s="95"/>
      <c r="P2020" s="95" t="s">
        <v>8091</v>
      </c>
      <c r="Q2020" s="95" t="str">
        <f t="shared" si="220"/>
        <v>R</v>
      </c>
      <c r="R2020" s="95">
        <f>IF(L2020="R",VLOOKUP(G2020,BARRAS!$C$5:$E$233,3,0),IF(L2020="L",VLOOKUP(G2020,BARRAS!$C$5:$E$233,3,0),""))</f>
        <v>0</v>
      </c>
      <c r="S2020" s="95">
        <f t="shared" si="222"/>
        <v>0</v>
      </c>
      <c r="T2020" s="95"/>
      <c r="U2020" s="95" t="str">
        <f t="shared" si="223"/>
        <v/>
      </c>
      <c r="V2020" s="95">
        <v>0</v>
      </c>
      <c r="W2020" s="95"/>
      <c r="X2020" s="95"/>
      <c r="Y2020" s="95" t="str">
        <f t="shared" si="224"/>
        <v>Sí</v>
      </c>
      <c r="Z2020" s="95">
        <v>0</v>
      </c>
      <c r="AA2020" s="95" t="str">
        <f t="shared" si="215"/>
        <v>SAESA</v>
      </c>
    </row>
    <row r="2021" spans="1:27" x14ac:dyDescent="0.2">
      <c r="A2021" s="19">
        <f t="shared" si="216"/>
        <v>1</v>
      </c>
      <c r="B2021" s="95">
        <f t="shared" si="217"/>
        <v>2017</v>
      </c>
      <c r="C2021" s="95" t="s">
        <v>8120</v>
      </c>
      <c r="D2021" s="28" t="s">
        <v>8089</v>
      </c>
      <c r="E2021" s="95" t="s">
        <v>8091</v>
      </c>
      <c r="F2021" s="182">
        <v>1</v>
      </c>
      <c r="G2021" s="95" t="s">
        <v>1825</v>
      </c>
      <c r="H2021" s="199">
        <f>VLOOKUP(G2021,BARRAS!$C$5:$E$553,2,0)</f>
        <v>2109993630232</v>
      </c>
      <c r="I2021" s="95">
        <v>0</v>
      </c>
      <c r="J2021" s="204">
        <v>1</v>
      </c>
      <c r="K2021" s="95">
        <v>0</v>
      </c>
      <c r="L2021" s="95" t="s">
        <v>489</v>
      </c>
      <c r="M2021" s="95" t="s">
        <v>489</v>
      </c>
      <c r="N2021" s="95" t="s">
        <v>9178</v>
      </c>
      <c r="O2021" s="95"/>
      <c r="P2021" s="95" t="s">
        <v>8091</v>
      </c>
      <c r="Q2021" s="95" t="str">
        <f t="shared" si="220"/>
        <v>R</v>
      </c>
      <c r="R2021" s="95">
        <f>IF(L2021="R",VLOOKUP(G2021,BARRAS!$C$5:$E$233,3,0),IF(L2021="L",VLOOKUP(G2021,BARRAS!$C$5:$E$233,3,0),""))</f>
        <v>0</v>
      </c>
      <c r="S2021" s="95">
        <f t="shared" si="222"/>
        <v>0</v>
      </c>
      <c r="T2021" s="95"/>
      <c r="U2021" s="95" t="str">
        <f t="shared" si="223"/>
        <v/>
      </c>
      <c r="V2021" s="95">
        <v>0</v>
      </c>
      <c r="W2021" s="95"/>
      <c r="X2021" s="95"/>
      <c r="Y2021" s="95" t="str">
        <f t="shared" si="224"/>
        <v>Sí</v>
      </c>
      <c r="Z2021" s="95">
        <v>0</v>
      </c>
      <c r="AA2021" s="95" t="str">
        <f t="shared" si="215"/>
        <v>SAESA</v>
      </c>
    </row>
    <row r="2022" spans="1:27" x14ac:dyDescent="0.2">
      <c r="A2022" s="19">
        <f t="shared" si="216"/>
        <v>1</v>
      </c>
      <c r="B2022" s="95">
        <f t="shared" si="217"/>
        <v>2018</v>
      </c>
      <c r="C2022" s="95" t="s">
        <v>8121</v>
      </c>
      <c r="D2022" s="28" t="s">
        <v>8090</v>
      </c>
      <c r="E2022" s="95" t="s">
        <v>8091</v>
      </c>
      <c r="F2022" s="182">
        <v>1</v>
      </c>
      <c r="G2022" s="95" t="s">
        <v>1825</v>
      </c>
      <c r="H2022" s="199">
        <f>VLOOKUP(G2022,BARRAS!$C$5:$E$553,2,0)</f>
        <v>2109993630232</v>
      </c>
      <c r="I2022" s="95">
        <v>0</v>
      </c>
      <c r="J2022" s="204">
        <v>1</v>
      </c>
      <c r="K2022" s="95">
        <v>0</v>
      </c>
      <c r="L2022" s="95" t="s">
        <v>489</v>
      </c>
      <c r="M2022" s="95" t="s">
        <v>489</v>
      </c>
      <c r="N2022" s="95" t="s">
        <v>9178</v>
      </c>
      <c r="O2022" s="95"/>
      <c r="P2022" s="95" t="s">
        <v>8091</v>
      </c>
      <c r="Q2022" s="95" t="str">
        <f t="shared" si="220"/>
        <v>R</v>
      </c>
      <c r="R2022" s="95">
        <f>IF(L2022="R",VLOOKUP(G2022,BARRAS!$C$5:$E$233,3,0),IF(L2022="L",VLOOKUP(G2022,BARRAS!$C$5:$E$233,3,0),""))</f>
        <v>0</v>
      </c>
      <c r="S2022" s="95">
        <f t="shared" si="222"/>
        <v>0</v>
      </c>
      <c r="T2022" s="95"/>
      <c r="U2022" s="95" t="str">
        <f t="shared" si="223"/>
        <v/>
      </c>
      <c r="V2022" s="95">
        <v>0</v>
      </c>
      <c r="W2022" s="95"/>
      <c r="X2022" s="95"/>
      <c r="Y2022" s="95" t="str">
        <f t="shared" si="224"/>
        <v>Sí</v>
      </c>
      <c r="Z2022" s="95">
        <v>0</v>
      </c>
      <c r="AA2022" s="95" t="str">
        <f t="shared" si="215"/>
        <v>SAESA</v>
      </c>
    </row>
    <row r="2023" spans="1:27" x14ac:dyDescent="0.2">
      <c r="A2023" s="19">
        <f t="shared" si="216"/>
        <v>1</v>
      </c>
      <c r="B2023" s="95">
        <f t="shared" si="217"/>
        <v>2019</v>
      </c>
      <c r="C2023" s="213" t="s">
        <v>13066</v>
      </c>
      <c r="D2023" s="213" t="s">
        <v>13032</v>
      </c>
      <c r="E2023" s="194" t="s">
        <v>2351</v>
      </c>
      <c r="F2023" s="182">
        <v>0</v>
      </c>
      <c r="G2023" s="95" t="s">
        <v>1825</v>
      </c>
      <c r="H2023" s="199">
        <f>VLOOKUP(G2023,BARRAS!$C$5:$E$553,2,0)</f>
        <v>2109993630232</v>
      </c>
      <c r="I2023" s="95">
        <v>2743</v>
      </c>
      <c r="J2023" s="204">
        <v>0</v>
      </c>
      <c r="K2023" s="95">
        <v>2</v>
      </c>
      <c r="L2023" s="95" t="s">
        <v>12347</v>
      </c>
      <c r="M2023" s="95" t="s">
        <v>12347</v>
      </c>
      <c r="N2023" s="95" t="s">
        <v>12352</v>
      </c>
      <c r="O2023" s="95"/>
      <c r="P2023" s="95"/>
      <c r="Q2023" s="95"/>
      <c r="R2023" s="95" t="str">
        <f>IF(L2023="R",VLOOKUP(G2023,BARRAS!$C$5:$E$233,3,0),IF(L2023="L",VLOOKUP(G2023,BARRAS!$C$5:$E$233,3,0),""))</f>
        <v/>
      </c>
      <c r="S2023" s="95">
        <f t="shared" si="222"/>
        <v>0</v>
      </c>
      <c r="T2023" s="95"/>
      <c r="U2023" s="95" t="str">
        <f t="shared" si="223"/>
        <v/>
      </c>
      <c r="V2023" s="95"/>
      <c r="W2023" s="95"/>
      <c r="X2023" s="95"/>
      <c r="Y2023" s="95"/>
      <c r="Z2023" s="95"/>
      <c r="AA2023" s="95">
        <f t="shared" si="215"/>
        <v>0</v>
      </c>
    </row>
    <row r="2024" spans="1:27" x14ac:dyDescent="0.2">
      <c r="A2024" s="19">
        <f t="shared" si="216"/>
        <v>1</v>
      </c>
      <c r="B2024" s="95">
        <f t="shared" si="217"/>
        <v>2020</v>
      </c>
      <c r="C2024" s="213" t="s">
        <v>13067</v>
      </c>
      <c r="D2024" s="213" t="s">
        <v>13032</v>
      </c>
      <c r="E2024" s="194" t="s">
        <v>13815</v>
      </c>
      <c r="F2024" s="182">
        <v>0</v>
      </c>
      <c r="G2024" s="95" t="s">
        <v>1825</v>
      </c>
      <c r="H2024" s="199">
        <f>VLOOKUP(G2024,BARRAS!$C$5:$E$553,2,0)</f>
        <v>2109993630232</v>
      </c>
      <c r="I2024" s="95">
        <v>2741</v>
      </c>
      <c r="J2024" s="204">
        <v>0</v>
      </c>
      <c r="K2024" s="95">
        <v>2</v>
      </c>
      <c r="L2024" s="95" t="s">
        <v>12347</v>
      </c>
      <c r="M2024" s="95" t="s">
        <v>12347</v>
      </c>
      <c r="N2024" s="95" t="s">
        <v>12352</v>
      </c>
      <c r="O2024" s="95"/>
      <c r="P2024" s="95"/>
      <c r="Q2024" s="95"/>
      <c r="R2024" s="95" t="str">
        <f>IF(L2024="R",VLOOKUP(G2024,BARRAS!$C$5:$E$233,3,0),IF(L2024="L",VLOOKUP(G2024,BARRAS!$C$5:$E$233,3,0),""))</f>
        <v/>
      </c>
      <c r="S2024" s="95">
        <f t="shared" si="222"/>
        <v>0</v>
      </c>
      <c r="T2024" s="95"/>
      <c r="U2024" s="95" t="str">
        <f t="shared" si="223"/>
        <v/>
      </c>
      <c r="V2024" s="95"/>
      <c r="W2024" s="95"/>
      <c r="X2024" s="95"/>
      <c r="Y2024" s="95"/>
      <c r="Z2024" s="95"/>
      <c r="AA2024" s="95">
        <f t="shared" si="215"/>
        <v>0</v>
      </c>
    </row>
    <row r="2025" spans="1:27" x14ac:dyDescent="0.2">
      <c r="A2025" s="19">
        <f t="shared" si="216"/>
        <v>1</v>
      </c>
      <c r="B2025" s="95">
        <f t="shared" si="217"/>
        <v>2021</v>
      </c>
      <c r="C2025" s="95" t="s">
        <v>13037</v>
      </c>
      <c r="D2025" s="28" t="s">
        <v>13032</v>
      </c>
      <c r="E2025" s="95" t="s">
        <v>2354</v>
      </c>
      <c r="F2025" s="182">
        <v>1</v>
      </c>
      <c r="G2025" s="95" t="s">
        <v>1301</v>
      </c>
      <c r="H2025" s="199">
        <f>VLOOKUP(G2025,BARRAS!$C$5:$E$553,2,0)</f>
        <v>2109993630662</v>
      </c>
      <c r="I2025" s="95">
        <v>2743</v>
      </c>
      <c r="J2025" s="204">
        <v>0</v>
      </c>
      <c r="K2025" s="95">
        <v>0</v>
      </c>
      <c r="L2025" s="95" t="s">
        <v>12347</v>
      </c>
      <c r="M2025" s="95" t="s">
        <v>12347</v>
      </c>
      <c r="N2025" s="95" t="s">
        <v>12352</v>
      </c>
      <c r="O2025" s="95"/>
      <c r="P2025" s="95"/>
      <c r="Q2025" s="95"/>
      <c r="R2025" s="95"/>
      <c r="S2025" s="95">
        <f t="shared" si="222"/>
        <v>0</v>
      </c>
      <c r="T2025" s="95"/>
      <c r="U2025" s="95" t="str">
        <f t="shared" si="223"/>
        <v/>
      </c>
      <c r="V2025" s="95"/>
      <c r="W2025" s="95"/>
      <c r="X2025" s="95"/>
      <c r="Y2025" s="95"/>
      <c r="Z2025" s="95"/>
      <c r="AA2025" s="95">
        <f t="shared" si="215"/>
        <v>0</v>
      </c>
    </row>
    <row r="2026" spans="1:27" x14ac:dyDescent="0.2">
      <c r="A2026" s="19">
        <f t="shared" si="216"/>
        <v>1</v>
      </c>
      <c r="B2026" s="95">
        <f t="shared" si="217"/>
        <v>2022</v>
      </c>
      <c r="C2026" s="213" t="s">
        <v>13041</v>
      </c>
      <c r="D2026" s="213" t="s">
        <v>1304</v>
      </c>
      <c r="E2026" s="194" t="s">
        <v>10795</v>
      </c>
      <c r="F2026" s="182">
        <v>0</v>
      </c>
      <c r="G2026" s="95" t="s">
        <v>1301</v>
      </c>
      <c r="H2026" s="199">
        <f>VLOOKUP(G2026,BARRAS!$C$5:$E$553,2,0)</f>
        <v>2109993630662</v>
      </c>
      <c r="I2026" s="95">
        <v>0</v>
      </c>
      <c r="J2026" s="204">
        <v>0</v>
      </c>
      <c r="K2026" s="95">
        <v>1</v>
      </c>
      <c r="L2026" s="95" t="s">
        <v>492</v>
      </c>
      <c r="M2026" s="95" t="s">
        <v>492</v>
      </c>
      <c r="N2026" s="95" t="s">
        <v>12352</v>
      </c>
      <c r="O2026" s="95"/>
      <c r="P2026" s="95"/>
      <c r="Q2026" s="95"/>
      <c r="R2026" s="95" t="str">
        <f>IF(L2026="R",VLOOKUP(G2026,BARRAS!$C$5:$E$233,3,0),IF(L2026="L",VLOOKUP(G2026,BARRAS!$C$5:$E$233,3,0),""))</f>
        <v/>
      </c>
      <c r="S2026" s="95">
        <f t="shared" si="222"/>
        <v>0</v>
      </c>
      <c r="T2026" s="95"/>
      <c r="U2026" s="95" t="str">
        <f t="shared" si="223"/>
        <v/>
      </c>
      <c r="V2026" s="95"/>
      <c r="W2026" s="95"/>
      <c r="X2026" s="95"/>
      <c r="Y2026" s="95"/>
      <c r="Z2026" s="95"/>
      <c r="AA2026" s="95">
        <f t="shared" si="215"/>
        <v>0</v>
      </c>
    </row>
    <row r="2027" spans="1:27" x14ac:dyDescent="0.2">
      <c r="A2027" s="19">
        <f t="shared" si="216"/>
        <v>1</v>
      </c>
      <c r="B2027" s="95">
        <f t="shared" si="217"/>
        <v>2023</v>
      </c>
      <c r="C2027" s="95" t="s">
        <v>1829</v>
      </c>
      <c r="D2027" s="28" t="s">
        <v>13032</v>
      </c>
      <c r="E2027" s="95" t="s">
        <v>2354</v>
      </c>
      <c r="F2027" s="182">
        <v>1</v>
      </c>
      <c r="G2027" s="95" t="s">
        <v>7633</v>
      </c>
      <c r="H2027" s="199">
        <f>VLOOKUP(G2027,BARRAS!$C$5:$E$553,2,0)</f>
        <v>2109993632203</v>
      </c>
      <c r="I2027" s="95">
        <v>2741</v>
      </c>
      <c r="J2027" s="204">
        <v>0</v>
      </c>
      <c r="K2027" s="95">
        <v>0</v>
      </c>
      <c r="L2027" s="95" t="s">
        <v>12347</v>
      </c>
      <c r="M2027" s="95" t="s">
        <v>12347</v>
      </c>
      <c r="N2027" s="95" t="s">
        <v>546</v>
      </c>
      <c r="O2027" s="95"/>
      <c r="P2027" s="95"/>
      <c r="Q2027" s="95"/>
      <c r="R2027" s="95"/>
      <c r="S2027" s="95">
        <f t="shared" si="222"/>
        <v>0</v>
      </c>
      <c r="T2027" s="95"/>
      <c r="U2027" s="95" t="str">
        <f t="shared" si="223"/>
        <v/>
      </c>
      <c r="V2027" s="95"/>
      <c r="W2027" s="95"/>
      <c r="X2027" s="95"/>
      <c r="Y2027" s="95"/>
      <c r="Z2027" s="95"/>
      <c r="AA2027" s="95">
        <f t="shared" si="215"/>
        <v>0</v>
      </c>
    </row>
    <row r="2028" spans="1:27" x14ac:dyDescent="0.2">
      <c r="A2028" s="19">
        <f t="shared" si="216"/>
        <v>1</v>
      </c>
      <c r="B2028" s="95">
        <f t="shared" si="217"/>
        <v>2024</v>
      </c>
      <c r="C2028" s="213" t="s">
        <v>13038</v>
      </c>
      <c r="D2028" s="213" t="s">
        <v>1304</v>
      </c>
      <c r="E2028" s="194" t="s">
        <v>10795</v>
      </c>
      <c r="F2028" s="182">
        <v>0</v>
      </c>
      <c r="G2028" s="95" t="s">
        <v>7633</v>
      </c>
      <c r="H2028" s="199">
        <f>VLOOKUP(G2028,BARRAS!$C$5:$E$553,2,0)</f>
        <v>2109993632203</v>
      </c>
      <c r="I2028" s="95">
        <v>0</v>
      </c>
      <c r="J2028" s="204">
        <v>0</v>
      </c>
      <c r="K2028" s="95">
        <v>1</v>
      </c>
      <c r="L2028" s="95" t="s">
        <v>492</v>
      </c>
      <c r="M2028" s="95" t="s">
        <v>492</v>
      </c>
      <c r="N2028" s="95" t="s">
        <v>12352</v>
      </c>
      <c r="O2028" s="95"/>
      <c r="P2028" s="95"/>
      <c r="Q2028" s="95"/>
      <c r="R2028" s="95" t="str">
        <f>IF(L2028="R",VLOOKUP(G2028,BARRAS!$C$5:$E$233,3,0),IF(L2028="L",VLOOKUP(G2028,BARRAS!$C$5:$E$233,3,0),""))</f>
        <v/>
      </c>
      <c r="S2028" s="95">
        <f t="shared" si="222"/>
        <v>0</v>
      </c>
      <c r="T2028" s="95"/>
      <c r="U2028" s="95" t="str">
        <f t="shared" si="223"/>
        <v/>
      </c>
      <c r="V2028" s="95"/>
      <c r="W2028" s="95"/>
      <c r="X2028" s="95"/>
      <c r="Y2028" s="95"/>
      <c r="Z2028" s="95"/>
      <c r="AA2028" s="95">
        <f t="shared" si="215"/>
        <v>0</v>
      </c>
    </row>
    <row r="2029" spans="1:27" x14ac:dyDescent="0.2">
      <c r="A2029" s="19">
        <f t="shared" si="216"/>
        <v>1</v>
      </c>
      <c r="B2029" s="95">
        <f t="shared" si="217"/>
        <v>2025</v>
      </c>
      <c r="C2029" s="95" t="s">
        <v>14307</v>
      </c>
      <c r="D2029" s="28" t="s">
        <v>8808</v>
      </c>
      <c r="E2029" s="28" t="s">
        <v>14308</v>
      </c>
      <c r="F2029" s="182">
        <v>1</v>
      </c>
      <c r="G2029" s="95" t="s">
        <v>251</v>
      </c>
      <c r="H2029" s="199">
        <f>VLOOKUP(G2029,BARRAS!$C$5:$E$553,2,0)</f>
        <v>2079993430132</v>
      </c>
      <c r="I2029" s="95">
        <v>0</v>
      </c>
      <c r="J2029" s="204">
        <v>0</v>
      </c>
      <c r="K2029" s="95">
        <v>0</v>
      </c>
      <c r="L2029" s="95" t="s">
        <v>8423</v>
      </c>
      <c r="M2029" s="95" t="s">
        <v>8423</v>
      </c>
      <c r="N2029" s="28" t="s">
        <v>8808</v>
      </c>
      <c r="O2029" s="95" t="s">
        <v>9972</v>
      </c>
      <c r="P2029" s="95"/>
      <c r="Q2029" s="95" t="s">
        <v>509</v>
      </c>
      <c r="R2029" s="95" t="str">
        <f>IF(L2029="R",VLOOKUP(G2029,BARRAS!$C$5:$E$233,3,0),IF(L2029="L",VLOOKUP(G2029,BARRAS!$C$5:$E$233,3,0),""))</f>
        <v/>
      </c>
      <c r="S2029" s="95">
        <f t="shared" si="222"/>
        <v>0</v>
      </c>
      <c r="T2029" s="95"/>
      <c r="U2029" s="95" t="str">
        <f t="shared" si="223"/>
        <v/>
      </c>
      <c r="V2029" s="95" t="s">
        <v>1869</v>
      </c>
      <c r="W2029" s="95"/>
      <c r="X2029" s="95">
        <v>0</v>
      </c>
      <c r="Y2029" s="95">
        <v>0</v>
      </c>
      <c r="Z2029" s="95"/>
      <c r="AA2029" s="95" t="str">
        <f t="shared" si="215"/>
        <v>CGE</v>
      </c>
    </row>
    <row r="2030" spans="1:27" x14ac:dyDescent="0.2">
      <c r="A2030" s="19">
        <f t="shared" si="216"/>
        <v>1</v>
      </c>
      <c r="B2030" s="95">
        <f t="shared" si="217"/>
        <v>2026</v>
      </c>
      <c r="C2030" s="95" t="s">
        <v>11424</v>
      </c>
      <c r="D2030" s="28" t="s">
        <v>8241</v>
      </c>
      <c r="E2030" s="95" t="s">
        <v>11425</v>
      </c>
      <c r="F2030" s="182">
        <v>1</v>
      </c>
      <c r="G2030" s="95" t="s">
        <v>251</v>
      </c>
      <c r="H2030" s="199">
        <f>VLOOKUP(G2030,BARRAS!$C$5:$E$553,2,0)</f>
        <v>2079993430132</v>
      </c>
      <c r="I2030" s="95">
        <v>0</v>
      </c>
      <c r="J2030" s="204">
        <v>0</v>
      </c>
      <c r="K2030" s="95">
        <v>0</v>
      </c>
      <c r="L2030" s="95" t="s">
        <v>8423</v>
      </c>
      <c r="M2030" s="95" t="s">
        <v>8423</v>
      </c>
      <c r="N2030" s="28" t="s">
        <v>8241</v>
      </c>
      <c r="O2030" s="95" t="s">
        <v>9972</v>
      </c>
      <c r="P2030" s="95"/>
      <c r="Q2030" s="95" t="s">
        <v>509</v>
      </c>
      <c r="R2030" s="95" t="str">
        <f>IF(L2030="R",VLOOKUP(G2030,BARRAS!$C$5:$E$233,3,0),IF(L2030="L",VLOOKUP(G2030,BARRAS!$C$5:$E$233,3,0),""))</f>
        <v/>
      </c>
      <c r="S2030" s="95">
        <f t="shared" si="222"/>
        <v>0</v>
      </c>
      <c r="T2030" s="95"/>
      <c r="U2030" s="95" t="str">
        <f t="shared" si="223"/>
        <v/>
      </c>
      <c r="V2030" s="95"/>
      <c r="W2030" s="95"/>
      <c r="X2030" s="95">
        <v>0</v>
      </c>
      <c r="Y2030" s="95">
        <v>0</v>
      </c>
      <c r="Z2030" s="95"/>
      <c r="AA2030" s="95" t="str">
        <f t="shared" si="215"/>
        <v>CGE</v>
      </c>
    </row>
    <row r="2031" spans="1:27" x14ac:dyDescent="0.2">
      <c r="A2031" s="19">
        <f t="shared" si="216"/>
        <v>1</v>
      </c>
      <c r="B2031" s="95">
        <f t="shared" si="217"/>
        <v>2027</v>
      </c>
      <c r="C2031" s="95" t="s">
        <v>11144</v>
      </c>
      <c r="D2031" s="28" t="s">
        <v>8365</v>
      </c>
      <c r="E2031" s="95" t="s">
        <v>11145</v>
      </c>
      <c r="F2031" s="182">
        <v>1</v>
      </c>
      <c r="G2031" s="95" t="s">
        <v>251</v>
      </c>
      <c r="H2031" s="199">
        <f>VLOOKUP(G2031,BARRAS!$C$5:$E$553,2,0)</f>
        <v>2079993430132</v>
      </c>
      <c r="I2031" s="95">
        <v>0</v>
      </c>
      <c r="J2031" s="204">
        <v>0</v>
      </c>
      <c r="K2031" s="95">
        <v>0</v>
      </c>
      <c r="L2031" s="95" t="s">
        <v>8423</v>
      </c>
      <c r="M2031" s="95" t="s">
        <v>8423</v>
      </c>
      <c r="N2031" s="95" t="s">
        <v>8365</v>
      </c>
      <c r="O2031" s="95" t="s">
        <v>9972</v>
      </c>
      <c r="P2031" s="95"/>
      <c r="Q2031" s="95" t="s">
        <v>509</v>
      </c>
      <c r="R2031" s="95" t="str">
        <f>IF(L2031="R",VLOOKUP(G2031,BARRAS!$C$5:$E$233,3,0),IF(L2031="L",VLOOKUP(G2031,BARRAS!$C$5:$E$233,3,0),""))</f>
        <v/>
      </c>
      <c r="S2031" s="95">
        <f t="shared" si="222"/>
        <v>0</v>
      </c>
      <c r="T2031" s="95"/>
      <c r="U2031" s="95" t="str">
        <f t="shared" si="223"/>
        <v/>
      </c>
      <c r="V2031" s="95" t="s">
        <v>1869</v>
      </c>
      <c r="W2031" s="95"/>
      <c r="X2031" s="95">
        <v>0</v>
      </c>
      <c r="Y2031" s="95">
        <v>0</v>
      </c>
      <c r="Z2031" s="95"/>
      <c r="AA2031" s="95" t="str">
        <f t="shared" si="215"/>
        <v>CGE</v>
      </c>
    </row>
    <row r="2032" spans="1:27" x14ac:dyDescent="0.2">
      <c r="A2032" s="19">
        <f t="shared" si="216"/>
        <v>1</v>
      </c>
      <c r="B2032" s="95">
        <f t="shared" si="217"/>
        <v>2028</v>
      </c>
      <c r="C2032" s="95" t="s">
        <v>11142</v>
      </c>
      <c r="D2032" s="28" t="s">
        <v>8365</v>
      </c>
      <c r="E2032" s="95" t="s">
        <v>11143</v>
      </c>
      <c r="F2032" s="182">
        <v>1</v>
      </c>
      <c r="G2032" s="95" t="s">
        <v>251</v>
      </c>
      <c r="H2032" s="199">
        <f>VLOOKUP(G2032,BARRAS!$C$5:$E$553,2,0)</f>
        <v>2079993430132</v>
      </c>
      <c r="I2032" s="95">
        <v>0</v>
      </c>
      <c r="J2032" s="204">
        <v>0</v>
      </c>
      <c r="K2032" s="95">
        <v>0</v>
      </c>
      <c r="L2032" s="95" t="s">
        <v>8423</v>
      </c>
      <c r="M2032" s="95" t="s">
        <v>8423</v>
      </c>
      <c r="N2032" s="95" t="s">
        <v>8365</v>
      </c>
      <c r="O2032" s="95" t="s">
        <v>9972</v>
      </c>
      <c r="P2032" s="95"/>
      <c r="Q2032" s="95" t="s">
        <v>509</v>
      </c>
      <c r="R2032" s="95" t="str">
        <f>IF(L2032="R",VLOOKUP(G2032,BARRAS!$C$5:$E$233,3,0),IF(L2032="L",VLOOKUP(G2032,BARRAS!$C$5:$E$233,3,0),""))</f>
        <v/>
      </c>
      <c r="S2032" s="95">
        <f t="shared" si="222"/>
        <v>0</v>
      </c>
      <c r="T2032" s="95"/>
      <c r="U2032" s="95" t="str">
        <f t="shared" si="223"/>
        <v/>
      </c>
      <c r="V2032" s="95" t="s">
        <v>1869</v>
      </c>
      <c r="W2032" s="95"/>
      <c r="X2032" s="95">
        <v>0</v>
      </c>
      <c r="Y2032" s="95">
        <v>0</v>
      </c>
      <c r="Z2032" s="95"/>
      <c r="AA2032" s="95" t="str">
        <f t="shared" si="215"/>
        <v>CGE</v>
      </c>
    </row>
    <row r="2033" spans="1:27" x14ac:dyDescent="0.2">
      <c r="A2033" s="19">
        <f t="shared" si="216"/>
        <v>1</v>
      </c>
      <c r="B2033" s="95">
        <f t="shared" si="217"/>
        <v>2029</v>
      </c>
      <c r="C2033" s="95" t="s">
        <v>11140</v>
      </c>
      <c r="D2033" s="28" t="s">
        <v>8365</v>
      </c>
      <c r="E2033" s="95" t="s">
        <v>11141</v>
      </c>
      <c r="F2033" s="182">
        <v>1</v>
      </c>
      <c r="G2033" s="95" t="s">
        <v>251</v>
      </c>
      <c r="H2033" s="199">
        <f>VLOOKUP(G2033,BARRAS!$C$5:$E$553,2,0)</f>
        <v>2079993430132</v>
      </c>
      <c r="I2033" s="95">
        <v>0</v>
      </c>
      <c r="J2033" s="204">
        <v>0</v>
      </c>
      <c r="K2033" s="95">
        <v>0</v>
      </c>
      <c r="L2033" s="95" t="s">
        <v>8423</v>
      </c>
      <c r="M2033" s="95" t="s">
        <v>8423</v>
      </c>
      <c r="N2033" s="95" t="s">
        <v>8365</v>
      </c>
      <c r="O2033" s="95" t="s">
        <v>9972</v>
      </c>
      <c r="P2033" s="95"/>
      <c r="Q2033" s="95" t="s">
        <v>509</v>
      </c>
      <c r="R2033" s="95" t="str">
        <f>IF(L2033="R",VLOOKUP(G2033,BARRAS!$C$5:$E$233,3,0),IF(L2033="L",VLOOKUP(G2033,BARRAS!$C$5:$E$233,3,0),""))</f>
        <v/>
      </c>
      <c r="S2033" s="95">
        <f t="shared" si="222"/>
        <v>0</v>
      </c>
      <c r="T2033" s="95"/>
      <c r="U2033" s="95" t="str">
        <f t="shared" si="223"/>
        <v/>
      </c>
      <c r="V2033" s="95" t="s">
        <v>1869</v>
      </c>
      <c r="W2033" s="95"/>
      <c r="X2033" s="95">
        <v>0</v>
      </c>
      <c r="Y2033" s="95">
        <v>0</v>
      </c>
      <c r="Z2033" s="95"/>
      <c r="AA2033" s="95" t="str">
        <f t="shared" si="215"/>
        <v>CGE</v>
      </c>
    </row>
    <row r="2034" spans="1:27" x14ac:dyDescent="0.2">
      <c r="A2034" s="19">
        <f t="shared" si="216"/>
        <v>1</v>
      </c>
      <c r="B2034" s="95">
        <f t="shared" si="217"/>
        <v>2030</v>
      </c>
      <c r="C2034" s="95" t="s">
        <v>11146</v>
      </c>
      <c r="D2034" s="28" t="s">
        <v>8365</v>
      </c>
      <c r="E2034" s="95" t="s">
        <v>11141</v>
      </c>
      <c r="F2034" s="182">
        <v>1</v>
      </c>
      <c r="G2034" s="95" t="s">
        <v>251</v>
      </c>
      <c r="H2034" s="199">
        <f>VLOOKUP(G2034,BARRAS!$C$5:$E$553,2,0)</f>
        <v>2079993430132</v>
      </c>
      <c r="I2034" s="95">
        <v>0</v>
      </c>
      <c r="J2034" s="204">
        <v>0</v>
      </c>
      <c r="K2034" s="95">
        <v>0</v>
      </c>
      <c r="L2034" s="95" t="s">
        <v>8423</v>
      </c>
      <c r="M2034" s="95" t="s">
        <v>8423</v>
      </c>
      <c r="N2034" s="95" t="s">
        <v>8365</v>
      </c>
      <c r="O2034" s="95" t="s">
        <v>9972</v>
      </c>
      <c r="P2034" s="95"/>
      <c r="Q2034" s="95" t="s">
        <v>509</v>
      </c>
      <c r="R2034" s="95" t="str">
        <f>IF(L2034="R",VLOOKUP(G2034,BARRAS!$C$5:$E$233,3,0),IF(L2034="L",VLOOKUP(G2034,BARRAS!$C$5:$E$233,3,0),""))</f>
        <v/>
      </c>
      <c r="S2034" s="95">
        <f t="shared" si="222"/>
        <v>0</v>
      </c>
      <c r="T2034" s="95"/>
      <c r="U2034" s="95" t="str">
        <f t="shared" si="223"/>
        <v/>
      </c>
      <c r="V2034" s="95" t="s">
        <v>1869</v>
      </c>
      <c r="W2034" s="95"/>
      <c r="X2034" s="95">
        <v>0</v>
      </c>
      <c r="Y2034" s="95">
        <v>0</v>
      </c>
      <c r="Z2034" s="95"/>
      <c r="AA2034" s="95" t="str">
        <f t="shared" si="215"/>
        <v>CGE</v>
      </c>
    </row>
    <row r="2035" spans="1:27" x14ac:dyDescent="0.2">
      <c r="A2035" s="19">
        <f t="shared" si="216"/>
        <v>1</v>
      </c>
      <c r="B2035" s="95">
        <f t="shared" si="217"/>
        <v>2031</v>
      </c>
      <c r="C2035" s="95" t="s">
        <v>11356</v>
      </c>
      <c r="D2035" s="28" t="s">
        <v>9079</v>
      </c>
      <c r="E2035" s="95" t="s">
        <v>11357</v>
      </c>
      <c r="F2035" s="182">
        <v>1</v>
      </c>
      <c r="G2035" s="95" t="s">
        <v>251</v>
      </c>
      <c r="H2035" s="199">
        <f>VLOOKUP(G2035,BARRAS!$C$5:$E$553,2,0)</f>
        <v>2079993430132</v>
      </c>
      <c r="I2035" s="95">
        <v>0</v>
      </c>
      <c r="J2035" s="204">
        <v>0</v>
      </c>
      <c r="K2035" s="95">
        <v>0</v>
      </c>
      <c r="L2035" s="95" t="s">
        <v>8423</v>
      </c>
      <c r="M2035" s="95" t="s">
        <v>8423</v>
      </c>
      <c r="N2035" s="95" t="s">
        <v>9079</v>
      </c>
      <c r="O2035" s="95" t="s">
        <v>9972</v>
      </c>
      <c r="P2035" s="95"/>
      <c r="Q2035" s="95" t="s">
        <v>509</v>
      </c>
      <c r="R2035" s="95" t="str">
        <f>IF(L2035="R",VLOOKUP(G2035,BARRAS!$C$5:$E$233,3,0),IF(L2035="L",VLOOKUP(G2035,BARRAS!$C$5:$E$233,3,0),""))</f>
        <v/>
      </c>
      <c r="S2035" s="95">
        <f t="shared" si="222"/>
        <v>0</v>
      </c>
      <c r="T2035" s="95"/>
      <c r="U2035" s="95" t="str">
        <f t="shared" si="223"/>
        <v/>
      </c>
      <c r="V2035" s="95"/>
      <c r="W2035" s="95"/>
      <c r="X2035" s="95">
        <v>0</v>
      </c>
      <c r="Y2035" s="95">
        <v>0</v>
      </c>
      <c r="Z2035" s="95"/>
      <c r="AA2035" s="95" t="str">
        <f t="shared" si="215"/>
        <v>CGE</v>
      </c>
    </row>
    <row r="2036" spans="1:27" x14ac:dyDescent="0.2">
      <c r="A2036" s="19">
        <f t="shared" si="216"/>
        <v>1</v>
      </c>
      <c r="B2036" s="95">
        <f t="shared" si="217"/>
        <v>2032</v>
      </c>
      <c r="C2036" s="95" t="s">
        <v>11504</v>
      </c>
      <c r="D2036" s="28" t="s">
        <v>543</v>
      </c>
      <c r="E2036" s="95" t="s">
        <v>11505</v>
      </c>
      <c r="F2036" s="182">
        <v>1</v>
      </c>
      <c r="G2036" s="95" t="s">
        <v>251</v>
      </c>
      <c r="H2036" s="199">
        <f>VLOOKUP(G2036,BARRAS!$C$5:$E$553,2,0)</f>
        <v>2079993430132</v>
      </c>
      <c r="I2036" s="95">
        <v>0</v>
      </c>
      <c r="J2036" s="204">
        <v>0</v>
      </c>
      <c r="K2036" s="95">
        <v>0</v>
      </c>
      <c r="L2036" s="95" t="s">
        <v>8423</v>
      </c>
      <c r="M2036" s="95" t="s">
        <v>8423</v>
      </c>
      <c r="N2036" s="95" t="s">
        <v>543</v>
      </c>
      <c r="O2036" s="95" t="s">
        <v>9972</v>
      </c>
      <c r="P2036" s="95"/>
      <c r="Q2036" s="95" t="s">
        <v>509</v>
      </c>
      <c r="R2036" s="95" t="str">
        <f>IF(L2036="R",VLOOKUP(G2036,BARRAS!$C$5:$E$233,3,0),IF(L2036="L",VLOOKUP(G2036,BARRAS!$C$5:$E$233,3,0),""))</f>
        <v/>
      </c>
      <c r="S2036" s="95">
        <f t="shared" si="222"/>
        <v>0</v>
      </c>
      <c r="T2036" s="95"/>
      <c r="U2036" s="95" t="str">
        <f t="shared" si="223"/>
        <v/>
      </c>
      <c r="V2036" s="95"/>
      <c r="W2036" s="95"/>
      <c r="X2036" s="95">
        <v>0</v>
      </c>
      <c r="Y2036" s="95">
        <v>0</v>
      </c>
      <c r="Z2036" s="95"/>
      <c r="AA2036" s="95" t="str">
        <f t="shared" si="215"/>
        <v>CGE</v>
      </c>
    </row>
    <row r="2037" spans="1:27" x14ac:dyDescent="0.2">
      <c r="A2037" s="19">
        <f t="shared" si="216"/>
        <v>1</v>
      </c>
      <c r="B2037" s="95">
        <f t="shared" si="217"/>
        <v>2033</v>
      </c>
      <c r="C2037" s="95" t="s">
        <v>11710</v>
      </c>
      <c r="D2037" s="28" t="s">
        <v>14110</v>
      </c>
      <c r="E2037" s="95" t="s">
        <v>11711</v>
      </c>
      <c r="F2037" s="182">
        <v>1</v>
      </c>
      <c r="G2037" s="95" t="s">
        <v>251</v>
      </c>
      <c r="H2037" s="199">
        <f>VLOOKUP(G2037,BARRAS!$C$5:$E$553,2,0)</f>
        <v>2079993430132</v>
      </c>
      <c r="I2037" s="95">
        <v>0</v>
      </c>
      <c r="J2037" s="204">
        <v>0</v>
      </c>
      <c r="K2037" s="95">
        <v>0</v>
      </c>
      <c r="L2037" s="95" t="s">
        <v>8423</v>
      </c>
      <c r="M2037" s="95" t="s">
        <v>8423</v>
      </c>
      <c r="N2037" s="28" t="s">
        <v>14110</v>
      </c>
      <c r="O2037" s="95" t="s">
        <v>9972</v>
      </c>
      <c r="P2037" s="95"/>
      <c r="Q2037" s="95" t="s">
        <v>509</v>
      </c>
      <c r="R2037" s="95" t="str">
        <f>IF(L2037="R",VLOOKUP(G2037,BARRAS!$C$5:$E$233,3,0),IF(L2037="L",VLOOKUP(G2037,BARRAS!$C$5:$E$233,3,0),""))</f>
        <v/>
      </c>
      <c r="S2037" s="95">
        <f t="shared" si="222"/>
        <v>0</v>
      </c>
      <c r="T2037" s="95"/>
      <c r="U2037" s="95" t="str">
        <f t="shared" si="223"/>
        <v/>
      </c>
      <c r="V2037" s="95"/>
      <c r="W2037" s="95"/>
      <c r="X2037" s="95"/>
      <c r="Y2037" s="95"/>
      <c r="Z2037" s="95"/>
      <c r="AA2037" s="95" t="str">
        <f t="shared" si="215"/>
        <v>CGE</v>
      </c>
    </row>
    <row r="2038" spans="1:27" x14ac:dyDescent="0.2">
      <c r="A2038" s="19">
        <f t="shared" si="216"/>
        <v>1</v>
      </c>
      <c r="B2038" s="95">
        <f t="shared" si="217"/>
        <v>2034</v>
      </c>
      <c r="C2038" s="95" t="s">
        <v>11186</v>
      </c>
      <c r="D2038" s="28" t="s">
        <v>8365</v>
      </c>
      <c r="E2038" s="95" t="s">
        <v>8827</v>
      </c>
      <c r="F2038" s="182">
        <v>1</v>
      </c>
      <c r="G2038" s="95" t="s">
        <v>251</v>
      </c>
      <c r="H2038" s="199">
        <f>VLOOKUP(G2038,BARRAS!$C$5:$E$553,2,0)</f>
        <v>2079993430132</v>
      </c>
      <c r="I2038" s="95">
        <v>0</v>
      </c>
      <c r="J2038" s="204">
        <v>0</v>
      </c>
      <c r="K2038" s="95">
        <v>0</v>
      </c>
      <c r="L2038" s="95" t="s">
        <v>8423</v>
      </c>
      <c r="M2038" s="95" t="s">
        <v>8423</v>
      </c>
      <c r="N2038" s="95" t="s">
        <v>8365</v>
      </c>
      <c r="O2038" s="95" t="s">
        <v>9972</v>
      </c>
      <c r="P2038" s="95"/>
      <c r="Q2038" s="95" t="s">
        <v>509</v>
      </c>
      <c r="R2038" s="95" t="str">
        <f>IF(L2038="R",VLOOKUP(G2038,BARRAS!$C$5:$E$233,3,0),IF(L2038="L",VLOOKUP(G2038,BARRAS!$C$5:$E$233,3,0),""))</f>
        <v/>
      </c>
      <c r="S2038" s="95">
        <f t="shared" si="222"/>
        <v>0</v>
      </c>
      <c r="T2038" s="95"/>
      <c r="U2038" s="95" t="str">
        <f t="shared" si="223"/>
        <v/>
      </c>
      <c r="V2038" s="95" t="s">
        <v>1869</v>
      </c>
      <c r="W2038" s="95"/>
      <c r="X2038" s="95">
        <v>0</v>
      </c>
      <c r="Y2038" s="95">
        <v>0</v>
      </c>
      <c r="Z2038" s="95"/>
      <c r="AA2038" s="95" t="str">
        <f t="shared" si="215"/>
        <v>CGE</v>
      </c>
    </row>
    <row r="2039" spans="1:27" x14ac:dyDescent="0.2">
      <c r="A2039" s="19">
        <f t="shared" si="216"/>
        <v>1</v>
      </c>
      <c r="B2039" s="95">
        <f t="shared" si="217"/>
        <v>2035</v>
      </c>
      <c r="C2039" s="95" t="s">
        <v>11087</v>
      </c>
      <c r="D2039" s="28" t="s">
        <v>543</v>
      </c>
      <c r="E2039" s="28" t="s">
        <v>13575</v>
      </c>
      <c r="F2039" s="182">
        <v>1</v>
      </c>
      <c r="G2039" s="95" t="s">
        <v>251</v>
      </c>
      <c r="H2039" s="199">
        <f>VLOOKUP(G2039,BARRAS!$C$5:$E$553,2,0)</f>
        <v>2079993430132</v>
      </c>
      <c r="I2039" s="95">
        <v>0</v>
      </c>
      <c r="J2039" s="204">
        <v>0</v>
      </c>
      <c r="K2039" s="95">
        <v>0</v>
      </c>
      <c r="L2039" s="95" t="s">
        <v>8423</v>
      </c>
      <c r="M2039" s="95" t="s">
        <v>8423</v>
      </c>
      <c r="N2039" s="95" t="s">
        <v>543</v>
      </c>
      <c r="O2039" s="95" t="s">
        <v>9972</v>
      </c>
      <c r="P2039" s="95"/>
      <c r="Q2039" s="95" t="s">
        <v>509</v>
      </c>
      <c r="R2039" s="95" t="str">
        <f>IF(L2039="R",VLOOKUP(G2039,BARRAS!$C$5:$E$233,3,0),IF(L2039="L",VLOOKUP(G2039,BARRAS!$C$5:$E$233,3,0),""))</f>
        <v/>
      </c>
      <c r="S2039" s="95">
        <f t="shared" si="222"/>
        <v>0</v>
      </c>
      <c r="T2039" s="95"/>
      <c r="U2039" s="95" t="str">
        <f t="shared" si="223"/>
        <v/>
      </c>
      <c r="V2039" s="95" t="s">
        <v>1869</v>
      </c>
      <c r="W2039" s="95"/>
      <c r="X2039" s="95">
        <v>0</v>
      </c>
      <c r="Y2039" s="95">
        <v>0</v>
      </c>
      <c r="Z2039" s="95"/>
      <c r="AA2039" s="95" t="str">
        <f t="shared" si="215"/>
        <v>CGE</v>
      </c>
    </row>
    <row r="2040" spans="1:27" x14ac:dyDescent="0.2">
      <c r="A2040" s="19">
        <f t="shared" si="216"/>
        <v>1</v>
      </c>
      <c r="B2040" s="95">
        <f t="shared" si="217"/>
        <v>2036</v>
      </c>
      <c r="C2040" s="95" t="s">
        <v>11088</v>
      </c>
      <c r="D2040" s="28" t="s">
        <v>543</v>
      </c>
      <c r="E2040" s="28" t="s">
        <v>13575</v>
      </c>
      <c r="F2040" s="182">
        <v>1</v>
      </c>
      <c r="G2040" s="95" t="s">
        <v>251</v>
      </c>
      <c r="H2040" s="199">
        <f>VLOOKUP(G2040,BARRAS!$C$5:$E$553,2,0)</f>
        <v>2079993430132</v>
      </c>
      <c r="I2040" s="95">
        <v>0</v>
      </c>
      <c r="J2040" s="204">
        <v>0</v>
      </c>
      <c r="K2040" s="95">
        <v>0</v>
      </c>
      <c r="L2040" s="95" t="s">
        <v>8423</v>
      </c>
      <c r="M2040" s="95" t="s">
        <v>8423</v>
      </c>
      <c r="N2040" s="95" t="s">
        <v>543</v>
      </c>
      <c r="O2040" s="95" t="s">
        <v>9972</v>
      </c>
      <c r="P2040" s="95"/>
      <c r="Q2040" s="95" t="s">
        <v>509</v>
      </c>
      <c r="R2040" s="95" t="str">
        <f>IF(L2040="R",VLOOKUP(G2040,BARRAS!$C$5:$E$233,3,0),IF(L2040="L",VLOOKUP(G2040,BARRAS!$C$5:$E$233,3,0),""))</f>
        <v/>
      </c>
      <c r="S2040" s="95">
        <f t="shared" si="222"/>
        <v>0</v>
      </c>
      <c r="T2040" s="95"/>
      <c r="U2040" s="95" t="str">
        <f t="shared" si="223"/>
        <v/>
      </c>
      <c r="V2040" s="95" t="s">
        <v>1869</v>
      </c>
      <c r="W2040" s="95"/>
      <c r="X2040" s="95">
        <v>0</v>
      </c>
      <c r="Y2040" s="95">
        <v>0</v>
      </c>
      <c r="Z2040" s="95"/>
      <c r="AA2040" s="95" t="str">
        <f t="shared" si="215"/>
        <v>CGE</v>
      </c>
    </row>
    <row r="2041" spans="1:27" x14ac:dyDescent="0.2">
      <c r="A2041" s="19">
        <f t="shared" si="216"/>
        <v>1</v>
      </c>
      <c r="B2041" s="95">
        <f t="shared" si="217"/>
        <v>2037</v>
      </c>
      <c r="C2041" s="95" t="s">
        <v>11392</v>
      </c>
      <c r="D2041" s="28" t="s">
        <v>9080</v>
      </c>
      <c r="E2041" s="95" t="s">
        <v>11393</v>
      </c>
      <c r="F2041" s="182">
        <v>1</v>
      </c>
      <c r="G2041" s="95" t="s">
        <v>251</v>
      </c>
      <c r="H2041" s="199">
        <f>VLOOKUP(G2041,BARRAS!$C$5:$E$553,2,0)</f>
        <v>2079993430132</v>
      </c>
      <c r="I2041" s="95">
        <v>0</v>
      </c>
      <c r="J2041" s="204">
        <v>0</v>
      </c>
      <c r="K2041" s="95">
        <v>0</v>
      </c>
      <c r="L2041" s="95" t="s">
        <v>8423</v>
      </c>
      <c r="M2041" s="95" t="s">
        <v>8423</v>
      </c>
      <c r="N2041" s="95" t="s">
        <v>9080</v>
      </c>
      <c r="O2041" s="95" t="s">
        <v>9972</v>
      </c>
      <c r="P2041" s="95"/>
      <c r="Q2041" s="95" t="s">
        <v>509</v>
      </c>
      <c r="R2041" s="95" t="str">
        <f>IF(L2041="R",VLOOKUP(G2041,BARRAS!$C$5:$E$233,3,0),IF(L2041="L",VLOOKUP(G2041,BARRAS!$C$5:$E$233,3,0),""))</f>
        <v/>
      </c>
      <c r="S2041" s="95">
        <f t="shared" si="222"/>
        <v>0</v>
      </c>
      <c r="T2041" s="95"/>
      <c r="U2041" s="95" t="str">
        <f t="shared" si="223"/>
        <v/>
      </c>
      <c r="V2041" s="95"/>
      <c r="W2041" s="95"/>
      <c r="X2041" s="95">
        <v>0</v>
      </c>
      <c r="Y2041" s="95">
        <v>0</v>
      </c>
      <c r="Z2041" s="95"/>
      <c r="AA2041" s="95" t="str">
        <f t="shared" si="215"/>
        <v>CGE</v>
      </c>
    </row>
    <row r="2042" spans="1:27" x14ac:dyDescent="0.2">
      <c r="A2042" s="19">
        <f t="shared" si="216"/>
        <v>1</v>
      </c>
      <c r="B2042" s="95">
        <f t="shared" si="217"/>
        <v>2038</v>
      </c>
      <c r="C2042" s="95" t="s">
        <v>11153</v>
      </c>
      <c r="D2042" s="28" t="s">
        <v>9079</v>
      </c>
      <c r="E2042" s="95" t="s">
        <v>11135</v>
      </c>
      <c r="F2042" s="182">
        <v>1</v>
      </c>
      <c r="G2042" s="95" t="s">
        <v>251</v>
      </c>
      <c r="H2042" s="199">
        <f>VLOOKUP(G2042,BARRAS!$C$5:$E$553,2,0)</f>
        <v>2079993430132</v>
      </c>
      <c r="I2042" s="95">
        <v>0</v>
      </c>
      <c r="J2042" s="204">
        <v>0</v>
      </c>
      <c r="K2042" s="95">
        <v>0</v>
      </c>
      <c r="L2042" s="95" t="s">
        <v>8423</v>
      </c>
      <c r="M2042" s="95" t="s">
        <v>8423</v>
      </c>
      <c r="N2042" s="95" t="s">
        <v>9079</v>
      </c>
      <c r="O2042" s="95" t="s">
        <v>9972</v>
      </c>
      <c r="P2042" s="95"/>
      <c r="Q2042" s="95" t="s">
        <v>509</v>
      </c>
      <c r="R2042" s="95" t="str">
        <f>IF(L2042="R",VLOOKUP(G2042,BARRAS!$C$5:$E$233,3,0),IF(L2042="L",VLOOKUP(G2042,BARRAS!$C$5:$E$233,3,0),""))</f>
        <v/>
      </c>
      <c r="S2042" s="95">
        <f t="shared" si="222"/>
        <v>0</v>
      </c>
      <c r="T2042" s="95"/>
      <c r="U2042" s="95" t="str">
        <f t="shared" si="223"/>
        <v/>
      </c>
      <c r="V2042" s="95" t="s">
        <v>1869</v>
      </c>
      <c r="W2042" s="95"/>
      <c r="X2042" s="95">
        <v>0</v>
      </c>
      <c r="Y2042" s="95">
        <v>0</v>
      </c>
      <c r="Z2042" s="95"/>
      <c r="AA2042" s="95" t="str">
        <f t="shared" si="215"/>
        <v>CGE</v>
      </c>
    </row>
    <row r="2043" spans="1:27" x14ac:dyDescent="0.2">
      <c r="A2043" s="19">
        <f t="shared" si="216"/>
        <v>1</v>
      </c>
      <c r="B2043" s="95">
        <f t="shared" si="217"/>
        <v>2039</v>
      </c>
      <c r="C2043" s="95" t="s">
        <v>11108</v>
      </c>
      <c r="D2043" s="28" t="s">
        <v>9079</v>
      </c>
      <c r="E2043" s="95" t="s">
        <v>11135</v>
      </c>
      <c r="F2043" s="182">
        <v>1</v>
      </c>
      <c r="G2043" s="95" t="s">
        <v>251</v>
      </c>
      <c r="H2043" s="199">
        <f>VLOOKUP(G2043,BARRAS!$C$5:$E$553,2,0)</f>
        <v>2079993430132</v>
      </c>
      <c r="I2043" s="95">
        <v>0</v>
      </c>
      <c r="J2043" s="204">
        <v>0</v>
      </c>
      <c r="K2043" s="95">
        <v>0</v>
      </c>
      <c r="L2043" s="95" t="s">
        <v>8423</v>
      </c>
      <c r="M2043" s="95" t="s">
        <v>8423</v>
      </c>
      <c r="N2043" s="95" t="s">
        <v>9079</v>
      </c>
      <c r="O2043" s="95" t="s">
        <v>9972</v>
      </c>
      <c r="P2043" s="95"/>
      <c r="Q2043" s="95" t="s">
        <v>509</v>
      </c>
      <c r="R2043" s="95" t="str">
        <f>IF(L2043="R",VLOOKUP(G2043,BARRAS!$C$5:$E$233,3,0),IF(L2043="L",VLOOKUP(G2043,BARRAS!$C$5:$E$233,3,0),""))</f>
        <v/>
      </c>
      <c r="S2043" s="95">
        <f t="shared" si="222"/>
        <v>0</v>
      </c>
      <c r="T2043" s="95"/>
      <c r="U2043" s="95" t="str">
        <f t="shared" si="223"/>
        <v/>
      </c>
      <c r="V2043" s="95" t="s">
        <v>1869</v>
      </c>
      <c r="W2043" s="95"/>
      <c r="X2043" s="95">
        <v>0</v>
      </c>
      <c r="Y2043" s="95">
        <v>0</v>
      </c>
      <c r="Z2043" s="95"/>
      <c r="AA2043" s="95" t="str">
        <f t="shared" si="215"/>
        <v>CGE</v>
      </c>
    </row>
    <row r="2044" spans="1:27" x14ac:dyDescent="0.2">
      <c r="A2044" s="19">
        <f t="shared" si="216"/>
        <v>1</v>
      </c>
      <c r="B2044" s="95">
        <f t="shared" si="217"/>
        <v>2040</v>
      </c>
      <c r="C2044" s="95" t="s">
        <v>11276</v>
      </c>
      <c r="D2044" s="28" t="s">
        <v>8365</v>
      </c>
      <c r="E2044" s="95" t="s">
        <v>11277</v>
      </c>
      <c r="F2044" s="182">
        <v>1</v>
      </c>
      <c r="G2044" s="95" t="s">
        <v>251</v>
      </c>
      <c r="H2044" s="199">
        <f>VLOOKUP(G2044,BARRAS!$C$5:$E$553,2,0)</f>
        <v>2079993430132</v>
      </c>
      <c r="I2044" s="95">
        <v>0</v>
      </c>
      <c r="J2044" s="204">
        <v>0</v>
      </c>
      <c r="K2044" s="95">
        <v>0</v>
      </c>
      <c r="L2044" s="95" t="s">
        <v>8423</v>
      </c>
      <c r="M2044" s="95" t="s">
        <v>8423</v>
      </c>
      <c r="N2044" s="95" t="s">
        <v>8365</v>
      </c>
      <c r="O2044" s="95" t="s">
        <v>9972</v>
      </c>
      <c r="P2044" s="95"/>
      <c r="Q2044" s="95" t="s">
        <v>509</v>
      </c>
      <c r="R2044" s="95" t="str">
        <f>IF(L2044="R",VLOOKUP(G2044,BARRAS!$C$5:$E$233,3,0),IF(L2044="L",VLOOKUP(G2044,BARRAS!$C$5:$E$233,3,0),""))</f>
        <v/>
      </c>
      <c r="S2044" s="95">
        <f t="shared" si="222"/>
        <v>0</v>
      </c>
      <c r="T2044" s="95"/>
      <c r="U2044" s="95" t="str">
        <f t="shared" si="223"/>
        <v/>
      </c>
      <c r="V2044" s="95"/>
      <c r="W2044" s="95"/>
      <c r="X2044" s="95">
        <v>0</v>
      </c>
      <c r="Y2044" s="95">
        <v>0</v>
      </c>
      <c r="Z2044" s="95"/>
      <c r="AA2044" s="95" t="str">
        <f t="shared" si="215"/>
        <v>CGE</v>
      </c>
    </row>
    <row r="2045" spans="1:27" x14ac:dyDescent="0.2">
      <c r="A2045" s="19">
        <f t="shared" si="216"/>
        <v>1</v>
      </c>
      <c r="B2045" s="95">
        <f t="shared" si="217"/>
        <v>2041</v>
      </c>
      <c r="C2045" s="95" t="s">
        <v>11278</v>
      </c>
      <c r="D2045" s="28" t="s">
        <v>8365</v>
      </c>
      <c r="E2045" s="95" t="s">
        <v>11277</v>
      </c>
      <c r="F2045" s="182">
        <v>1</v>
      </c>
      <c r="G2045" s="95" t="s">
        <v>251</v>
      </c>
      <c r="H2045" s="199">
        <f>VLOOKUP(G2045,BARRAS!$C$5:$E$553,2,0)</f>
        <v>2079993430132</v>
      </c>
      <c r="I2045" s="95">
        <v>0</v>
      </c>
      <c r="J2045" s="204">
        <v>0</v>
      </c>
      <c r="K2045" s="95">
        <v>0</v>
      </c>
      <c r="L2045" s="95" t="s">
        <v>8423</v>
      </c>
      <c r="M2045" s="95" t="s">
        <v>8423</v>
      </c>
      <c r="N2045" s="95" t="s">
        <v>8365</v>
      </c>
      <c r="O2045" s="95" t="s">
        <v>9972</v>
      </c>
      <c r="P2045" s="95"/>
      <c r="Q2045" s="95" t="s">
        <v>509</v>
      </c>
      <c r="R2045" s="95" t="str">
        <f>IF(L2045="R",VLOOKUP(G2045,BARRAS!$C$5:$E$233,3,0),IF(L2045="L",VLOOKUP(G2045,BARRAS!$C$5:$E$233,3,0),""))</f>
        <v/>
      </c>
      <c r="S2045" s="95">
        <f t="shared" si="222"/>
        <v>0</v>
      </c>
      <c r="T2045" s="95"/>
      <c r="U2045" s="95" t="str">
        <f t="shared" si="223"/>
        <v/>
      </c>
      <c r="V2045" s="95"/>
      <c r="W2045" s="95"/>
      <c r="X2045" s="95">
        <v>0</v>
      </c>
      <c r="Y2045" s="95">
        <v>0</v>
      </c>
      <c r="Z2045" s="95"/>
      <c r="AA2045" s="95" t="str">
        <f t="shared" si="215"/>
        <v>CGE</v>
      </c>
    </row>
    <row r="2046" spans="1:27" x14ac:dyDescent="0.2">
      <c r="A2046" s="19">
        <f t="shared" si="216"/>
        <v>1</v>
      </c>
      <c r="B2046" s="95">
        <f t="shared" si="217"/>
        <v>2042</v>
      </c>
      <c r="C2046" s="95" t="s">
        <v>11328</v>
      </c>
      <c r="D2046" s="28" t="s">
        <v>8365</v>
      </c>
      <c r="E2046" s="95" t="s">
        <v>12595</v>
      </c>
      <c r="F2046" s="182">
        <v>1</v>
      </c>
      <c r="G2046" s="95" t="s">
        <v>251</v>
      </c>
      <c r="H2046" s="199">
        <f>VLOOKUP(G2046,BARRAS!$C$5:$E$553,2,0)</f>
        <v>2079993430132</v>
      </c>
      <c r="I2046" s="95">
        <v>0</v>
      </c>
      <c r="J2046" s="204">
        <v>0</v>
      </c>
      <c r="K2046" s="95">
        <v>0</v>
      </c>
      <c r="L2046" s="95" t="s">
        <v>8423</v>
      </c>
      <c r="M2046" s="95" t="s">
        <v>8423</v>
      </c>
      <c r="N2046" s="95" t="s">
        <v>9720</v>
      </c>
      <c r="O2046" s="95" t="s">
        <v>9972</v>
      </c>
      <c r="P2046" s="95"/>
      <c r="Q2046" s="95" t="s">
        <v>509</v>
      </c>
      <c r="R2046" s="95" t="str">
        <f>IF(L2046="R",VLOOKUP(G2046,BARRAS!$C$5:$E$233,3,0),IF(L2046="L",VLOOKUP(G2046,BARRAS!$C$5:$E$233,3,0),""))</f>
        <v/>
      </c>
      <c r="S2046" s="95">
        <f t="shared" si="222"/>
        <v>0</v>
      </c>
      <c r="T2046" s="95"/>
      <c r="U2046" s="95" t="str">
        <f t="shared" si="223"/>
        <v/>
      </c>
      <c r="V2046" s="95"/>
      <c r="W2046" s="95"/>
      <c r="X2046" s="95">
        <v>0</v>
      </c>
      <c r="Y2046" s="95">
        <v>0</v>
      </c>
      <c r="Z2046" s="95"/>
      <c r="AA2046" s="95" t="str">
        <f t="shared" si="215"/>
        <v>CGE</v>
      </c>
    </row>
    <row r="2047" spans="1:27" x14ac:dyDescent="0.2">
      <c r="A2047" s="19">
        <f t="shared" si="216"/>
        <v>1</v>
      </c>
      <c r="B2047" s="95">
        <f t="shared" si="217"/>
        <v>2043</v>
      </c>
      <c r="C2047" s="95" t="s">
        <v>12958</v>
      </c>
      <c r="D2047" s="28" t="s">
        <v>9525</v>
      </c>
      <c r="E2047" s="95" t="s">
        <v>12959</v>
      </c>
      <c r="F2047" s="182">
        <v>1</v>
      </c>
      <c r="G2047" s="95" t="s">
        <v>251</v>
      </c>
      <c r="H2047" s="199">
        <f>VLOOKUP(G2047,BARRAS!$C$5:$E$553,2,0)</f>
        <v>2079993430132</v>
      </c>
      <c r="I2047" s="95">
        <v>0</v>
      </c>
      <c r="J2047" s="204">
        <v>0</v>
      </c>
      <c r="K2047" s="95">
        <v>0</v>
      </c>
      <c r="L2047" s="95" t="s">
        <v>8423</v>
      </c>
      <c r="M2047" s="95" t="s">
        <v>8423</v>
      </c>
      <c r="N2047" s="28" t="s">
        <v>9525</v>
      </c>
      <c r="O2047" s="28" t="s">
        <v>9972</v>
      </c>
      <c r="P2047" s="95"/>
      <c r="Q2047" s="95"/>
      <c r="R2047" s="95" t="str">
        <f>IF(L2047="R",VLOOKUP(G2047,BARRAS!$C$5:$E$233,3,0),IF(L2047="L",VLOOKUP(G2047,BARRAS!$C$5:$E$233,3,0),""))</f>
        <v/>
      </c>
      <c r="S2047" s="95">
        <f t="shared" si="222"/>
        <v>0</v>
      </c>
      <c r="T2047" s="95"/>
      <c r="U2047" s="95" t="str">
        <f t="shared" si="223"/>
        <v/>
      </c>
      <c r="V2047" s="95"/>
      <c r="W2047" s="95"/>
      <c r="X2047" s="95"/>
      <c r="Y2047" s="95"/>
      <c r="Z2047" s="95"/>
      <c r="AA2047" s="95" t="str">
        <f t="shared" si="215"/>
        <v>CGE</v>
      </c>
    </row>
    <row r="2048" spans="1:27" x14ac:dyDescent="0.2">
      <c r="A2048" s="19">
        <f t="shared" si="216"/>
        <v>1</v>
      </c>
      <c r="B2048" s="95">
        <f t="shared" si="217"/>
        <v>2044</v>
      </c>
      <c r="C2048" s="95" t="s">
        <v>11349</v>
      </c>
      <c r="D2048" s="28" t="s">
        <v>8365</v>
      </c>
      <c r="E2048" s="95" t="s">
        <v>11350</v>
      </c>
      <c r="F2048" s="182">
        <v>1</v>
      </c>
      <c r="G2048" s="95" t="s">
        <v>251</v>
      </c>
      <c r="H2048" s="199">
        <f>VLOOKUP(G2048,BARRAS!$C$5:$E$553,2,0)</f>
        <v>2079993430132</v>
      </c>
      <c r="I2048" s="95">
        <v>0</v>
      </c>
      <c r="J2048" s="204">
        <v>0</v>
      </c>
      <c r="K2048" s="95">
        <v>0</v>
      </c>
      <c r="L2048" s="95" t="s">
        <v>8423</v>
      </c>
      <c r="M2048" s="95" t="s">
        <v>8423</v>
      </c>
      <c r="N2048" s="95" t="s">
        <v>8365</v>
      </c>
      <c r="O2048" s="95" t="s">
        <v>8091</v>
      </c>
      <c r="P2048" s="95"/>
      <c r="Q2048" s="95" t="s">
        <v>509</v>
      </c>
      <c r="R2048" s="95" t="str">
        <f>IF(L2048="R",VLOOKUP(G2048,BARRAS!$C$5:$E$233,3,0),IF(L2048="L",VLOOKUP(G2048,BARRAS!$C$5:$E$233,3,0),""))</f>
        <v/>
      </c>
      <c r="S2048" s="95">
        <f t="shared" si="222"/>
        <v>0</v>
      </c>
      <c r="T2048" s="95"/>
      <c r="U2048" s="95" t="str">
        <f t="shared" si="223"/>
        <v/>
      </c>
      <c r="V2048" s="95"/>
      <c r="W2048" s="95"/>
      <c r="X2048" s="95">
        <v>0</v>
      </c>
      <c r="Y2048" s="95">
        <v>0</v>
      </c>
      <c r="Z2048" s="95"/>
      <c r="AA2048" s="95" t="str">
        <f t="shared" si="215"/>
        <v>SAESA</v>
      </c>
    </row>
    <row r="2049" spans="1:27" x14ac:dyDescent="0.2">
      <c r="A2049" s="19">
        <f t="shared" si="216"/>
        <v>1</v>
      </c>
      <c r="B2049" s="95">
        <f t="shared" si="217"/>
        <v>2045</v>
      </c>
      <c r="C2049" s="95" t="s">
        <v>10857</v>
      </c>
      <c r="D2049" s="28" t="s">
        <v>8365</v>
      </c>
      <c r="E2049" s="95" t="s">
        <v>10858</v>
      </c>
      <c r="F2049" s="182">
        <v>1</v>
      </c>
      <c r="G2049" s="95" t="s">
        <v>251</v>
      </c>
      <c r="H2049" s="199">
        <f>VLOOKUP(G2049,BARRAS!$C$5:$E$553,2,0)</f>
        <v>2079993430132</v>
      </c>
      <c r="I2049" s="95">
        <v>0</v>
      </c>
      <c r="J2049" s="204">
        <v>0</v>
      </c>
      <c r="K2049" s="95">
        <v>0</v>
      </c>
      <c r="L2049" s="95" t="s">
        <v>8423</v>
      </c>
      <c r="M2049" s="95" t="s">
        <v>8423</v>
      </c>
      <c r="N2049" s="95" t="s">
        <v>8365</v>
      </c>
      <c r="O2049" s="95" t="s">
        <v>9972</v>
      </c>
      <c r="P2049" s="95"/>
      <c r="Q2049" s="95" t="s">
        <v>509</v>
      </c>
      <c r="R2049" s="95" t="str">
        <f>IF(L2049="R",VLOOKUP(G2049,BARRAS!$C$5:$E$233,3,0),IF(L2049="L",VLOOKUP(G2049,BARRAS!$C$5:$E$233,3,0),""))</f>
        <v/>
      </c>
      <c r="S2049" s="95">
        <f t="shared" si="222"/>
        <v>0</v>
      </c>
      <c r="T2049" s="95"/>
      <c r="U2049" s="95" t="str">
        <f t="shared" si="223"/>
        <v/>
      </c>
      <c r="V2049" s="95" t="s">
        <v>1869</v>
      </c>
      <c r="W2049" s="95"/>
      <c r="X2049" s="95">
        <v>0</v>
      </c>
      <c r="Y2049" s="95">
        <v>0</v>
      </c>
      <c r="Z2049" s="95"/>
      <c r="AA2049" s="95" t="str">
        <f t="shared" si="215"/>
        <v>CGE</v>
      </c>
    </row>
    <row r="2050" spans="1:27" x14ac:dyDescent="0.2">
      <c r="A2050" s="19">
        <f t="shared" si="216"/>
        <v>1</v>
      </c>
      <c r="B2050" s="95">
        <f t="shared" si="217"/>
        <v>2046</v>
      </c>
      <c r="C2050" s="95" t="s">
        <v>12766</v>
      </c>
      <c r="D2050" s="28" t="s">
        <v>8365</v>
      </c>
      <c r="E2050" s="95" t="s">
        <v>11244</v>
      </c>
      <c r="F2050" s="182">
        <v>1</v>
      </c>
      <c r="G2050" s="95" t="s">
        <v>251</v>
      </c>
      <c r="H2050" s="199">
        <f>VLOOKUP(G2050,BARRAS!$C$5:$E$553,2,0)</f>
        <v>2079993430132</v>
      </c>
      <c r="I2050" s="95">
        <v>0</v>
      </c>
      <c r="J2050" s="204">
        <v>0</v>
      </c>
      <c r="K2050" s="95">
        <v>0</v>
      </c>
      <c r="L2050" s="95" t="s">
        <v>8423</v>
      </c>
      <c r="M2050" s="95" t="s">
        <v>8423</v>
      </c>
      <c r="N2050" s="95" t="s">
        <v>8365</v>
      </c>
      <c r="O2050" s="95" t="s">
        <v>9972</v>
      </c>
      <c r="P2050" s="95"/>
      <c r="Q2050" s="95" t="s">
        <v>509</v>
      </c>
      <c r="R2050" s="95" t="str">
        <f>IF(L2050="R",VLOOKUP(G2050,BARRAS!$C$5:$E$233,3,0),IF(L2050="L",VLOOKUP(G2050,BARRAS!$C$5:$E$233,3,0),""))</f>
        <v/>
      </c>
      <c r="S2050" s="95">
        <f t="shared" si="222"/>
        <v>0</v>
      </c>
      <c r="T2050" s="95"/>
      <c r="U2050" s="95" t="str">
        <f t="shared" si="223"/>
        <v/>
      </c>
      <c r="V2050" s="95"/>
      <c r="W2050" s="95"/>
      <c r="X2050" s="95">
        <v>0</v>
      </c>
      <c r="Y2050" s="95">
        <v>0</v>
      </c>
      <c r="Z2050" s="95"/>
      <c r="AA2050" s="95" t="str">
        <f t="shared" si="215"/>
        <v>CGE</v>
      </c>
    </row>
    <row r="2051" spans="1:27" x14ac:dyDescent="0.2">
      <c r="A2051" s="19">
        <f t="shared" si="216"/>
        <v>1</v>
      </c>
      <c r="B2051" s="95">
        <f t="shared" si="217"/>
        <v>2047</v>
      </c>
      <c r="C2051" s="95" t="s">
        <v>12769</v>
      </c>
      <c r="D2051" s="28" t="s">
        <v>8365</v>
      </c>
      <c r="E2051" s="95" t="s">
        <v>11244</v>
      </c>
      <c r="F2051" s="182">
        <v>1</v>
      </c>
      <c r="G2051" s="95" t="s">
        <v>251</v>
      </c>
      <c r="H2051" s="199">
        <f>VLOOKUP(G2051,BARRAS!$C$5:$E$553,2,0)</f>
        <v>2079993430132</v>
      </c>
      <c r="I2051" s="95">
        <v>0</v>
      </c>
      <c r="J2051" s="204">
        <v>0</v>
      </c>
      <c r="K2051" s="95">
        <v>0</v>
      </c>
      <c r="L2051" s="95" t="s">
        <v>8423</v>
      </c>
      <c r="M2051" s="95" t="s">
        <v>8423</v>
      </c>
      <c r="N2051" s="95" t="s">
        <v>8365</v>
      </c>
      <c r="O2051" s="95" t="s">
        <v>9972</v>
      </c>
      <c r="P2051" s="95"/>
      <c r="Q2051" s="95" t="s">
        <v>509</v>
      </c>
      <c r="R2051" s="95" t="str">
        <f>IF(L2051="R",VLOOKUP(G2051,BARRAS!$C$5:$E$233,3,0),IF(L2051="L",VLOOKUP(G2051,BARRAS!$C$5:$E$233,3,0),""))</f>
        <v/>
      </c>
      <c r="S2051" s="95">
        <f t="shared" si="222"/>
        <v>0</v>
      </c>
      <c r="T2051" s="95"/>
      <c r="U2051" s="95" t="str">
        <f t="shared" si="223"/>
        <v/>
      </c>
      <c r="V2051" s="95"/>
      <c r="W2051" s="95"/>
      <c r="X2051" s="95">
        <v>0</v>
      </c>
      <c r="Y2051" s="95">
        <v>0</v>
      </c>
      <c r="Z2051" s="95"/>
      <c r="AA2051" s="95" t="str">
        <f t="shared" si="215"/>
        <v>CGE</v>
      </c>
    </row>
    <row r="2052" spans="1:27" x14ac:dyDescent="0.2">
      <c r="A2052" s="19">
        <f t="shared" si="216"/>
        <v>1</v>
      </c>
      <c r="B2052" s="95">
        <f t="shared" si="217"/>
        <v>2048</v>
      </c>
      <c r="C2052" s="95" t="s">
        <v>12765</v>
      </c>
      <c r="D2052" s="28" t="s">
        <v>8365</v>
      </c>
      <c r="E2052" s="95" t="s">
        <v>11244</v>
      </c>
      <c r="F2052" s="182">
        <v>1</v>
      </c>
      <c r="G2052" s="95" t="s">
        <v>251</v>
      </c>
      <c r="H2052" s="199">
        <f>VLOOKUP(G2052,BARRAS!$C$5:$E$553,2,0)</f>
        <v>2079993430132</v>
      </c>
      <c r="I2052" s="95">
        <v>0</v>
      </c>
      <c r="J2052" s="204">
        <v>0</v>
      </c>
      <c r="K2052" s="95">
        <v>0</v>
      </c>
      <c r="L2052" s="95" t="s">
        <v>8423</v>
      </c>
      <c r="M2052" s="95" t="s">
        <v>8423</v>
      </c>
      <c r="N2052" s="95" t="s">
        <v>8365</v>
      </c>
      <c r="O2052" s="95" t="s">
        <v>9972</v>
      </c>
      <c r="P2052" s="95"/>
      <c r="Q2052" s="95" t="s">
        <v>509</v>
      </c>
      <c r="R2052" s="95" t="str">
        <f>IF(L2052="R",VLOOKUP(G2052,BARRAS!$C$5:$E$233,3,0),IF(L2052="L",VLOOKUP(G2052,BARRAS!$C$5:$E$233,3,0),""))</f>
        <v/>
      </c>
      <c r="S2052" s="95">
        <f t="shared" si="222"/>
        <v>0</v>
      </c>
      <c r="T2052" s="95"/>
      <c r="U2052" s="95" t="str">
        <f t="shared" si="223"/>
        <v/>
      </c>
      <c r="V2052" s="95"/>
      <c r="W2052" s="95"/>
      <c r="X2052" s="95">
        <v>0</v>
      </c>
      <c r="Y2052" s="95">
        <v>0</v>
      </c>
      <c r="Z2052" s="95"/>
      <c r="AA2052" s="95" t="str">
        <f t="shared" si="215"/>
        <v>CGE</v>
      </c>
    </row>
    <row r="2053" spans="1:27" x14ac:dyDescent="0.2">
      <c r="A2053" s="19">
        <f t="shared" ref="A2053:A2116" si="225">+COUNTIF($C:$C,C2053)</f>
        <v>1</v>
      </c>
      <c r="B2053" s="95">
        <f t="shared" si="217"/>
        <v>2049</v>
      </c>
      <c r="C2053" s="95" t="s">
        <v>11149</v>
      </c>
      <c r="D2053" s="28" t="s">
        <v>13087</v>
      </c>
      <c r="E2053" s="95" t="s">
        <v>11150</v>
      </c>
      <c r="F2053" s="182">
        <v>1</v>
      </c>
      <c r="G2053" s="95" t="s">
        <v>251</v>
      </c>
      <c r="H2053" s="199">
        <f>VLOOKUP(G2053,BARRAS!$C$5:$E$553,2,0)</f>
        <v>2079993430132</v>
      </c>
      <c r="I2053" s="95">
        <v>0</v>
      </c>
      <c r="J2053" s="204">
        <v>0</v>
      </c>
      <c r="K2053" s="95">
        <v>0</v>
      </c>
      <c r="L2053" s="95" t="s">
        <v>8423</v>
      </c>
      <c r="M2053" s="95" t="s">
        <v>8423</v>
      </c>
      <c r="N2053" s="28" t="s">
        <v>13087</v>
      </c>
      <c r="O2053" s="95" t="s">
        <v>9972</v>
      </c>
      <c r="P2053" s="95"/>
      <c r="Q2053" s="95" t="s">
        <v>509</v>
      </c>
      <c r="R2053" s="95" t="str">
        <f>IF(L2053="R",VLOOKUP(G2053,BARRAS!$C$5:$E$233,3,0),IF(L2053="L",VLOOKUP(G2053,BARRAS!$C$5:$E$233,3,0),""))</f>
        <v/>
      </c>
      <c r="S2053" s="95">
        <f t="shared" si="222"/>
        <v>0</v>
      </c>
      <c r="T2053" s="95"/>
      <c r="U2053" s="95" t="str">
        <f t="shared" si="223"/>
        <v/>
      </c>
      <c r="V2053" s="95" t="s">
        <v>1869</v>
      </c>
      <c r="W2053" s="95"/>
      <c r="X2053" s="95">
        <v>0</v>
      </c>
      <c r="Y2053" s="95">
        <v>0</v>
      </c>
      <c r="Z2053" s="95"/>
      <c r="AA2053" s="95" t="str">
        <f t="shared" si="215"/>
        <v>CGE</v>
      </c>
    </row>
    <row r="2054" spans="1:27" x14ac:dyDescent="0.2">
      <c r="A2054" s="19">
        <f t="shared" si="225"/>
        <v>1</v>
      </c>
      <c r="B2054" s="95">
        <f t="shared" si="217"/>
        <v>2050</v>
      </c>
      <c r="C2054" s="95" t="s">
        <v>11151</v>
      </c>
      <c r="D2054" s="28" t="s">
        <v>13087</v>
      </c>
      <c r="E2054" s="95" t="s">
        <v>11150</v>
      </c>
      <c r="F2054" s="182">
        <v>1</v>
      </c>
      <c r="G2054" s="95" t="s">
        <v>251</v>
      </c>
      <c r="H2054" s="199">
        <f>VLOOKUP(G2054,BARRAS!$C$5:$E$553,2,0)</f>
        <v>2079993430132</v>
      </c>
      <c r="I2054" s="95">
        <v>0</v>
      </c>
      <c r="J2054" s="204">
        <v>0</v>
      </c>
      <c r="K2054" s="95">
        <v>0</v>
      </c>
      <c r="L2054" s="95" t="s">
        <v>8423</v>
      </c>
      <c r="M2054" s="95" t="s">
        <v>8423</v>
      </c>
      <c r="N2054" s="28" t="s">
        <v>13087</v>
      </c>
      <c r="O2054" s="95" t="s">
        <v>9972</v>
      </c>
      <c r="P2054" s="95"/>
      <c r="Q2054" s="95" t="s">
        <v>509</v>
      </c>
      <c r="R2054" s="95" t="str">
        <f>IF(L2054="R",VLOOKUP(G2054,BARRAS!$C$5:$E$233,3,0),IF(L2054="L",VLOOKUP(G2054,BARRAS!$C$5:$E$233,3,0),""))</f>
        <v/>
      </c>
      <c r="S2054" s="95">
        <f t="shared" si="222"/>
        <v>0</v>
      </c>
      <c r="T2054" s="95"/>
      <c r="U2054" s="95" t="str">
        <f t="shared" si="223"/>
        <v/>
      </c>
      <c r="V2054" s="95" t="s">
        <v>1869</v>
      </c>
      <c r="W2054" s="95"/>
      <c r="X2054" s="95">
        <v>0</v>
      </c>
      <c r="Y2054" s="95">
        <v>0</v>
      </c>
      <c r="Z2054" s="95"/>
      <c r="AA2054" s="95" t="str">
        <f t="shared" si="215"/>
        <v>CGE</v>
      </c>
    </row>
    <row r="2055" spans="1:27" x14ac:dyDescent="0.2">
      <c r="A2055" s="19">
        <f t="shared" si="225"/>
        <v>1</v>
      </c>
      <c r="B2055" s="95">
        <f t="shared" si="217"/>
        <v>2051</v>
      </c>
      <c r="C2055" s="95" t="s">
        <v>11347</v>
      </c>
      <c r="D2055" s="28" t="s">
        <v>1830</v>
      </c>
      <c r="E2055" s="95" t="s">
        <v>11348</v>
      </c>
      <c r="F2055" s="182">
        <v>1</v>
      </c>
      <c r="G2055" s="95" t="s">
        <v>251</v>
      </c>
      <c r="H2055" s="199">
        <f>VLOOKUP(G2055,BARRAS!$C$5:$E$553,2,0)</f>
        <v>2079993430132</v>
      </c>
      <c r="I2055" s="95">
        <v>0</v>
      </c>
      <c r="J2055" s="204">
        <v>0</v>
      </c>
      <c r="K2055" s="95">
        <v>0</v>
      </c>
      <c r="L2055" s="95" t="s">
        <v>8423</v>
      </c>
      <c r="M2055" s="95" t="s">
        <v>8423</v>
      </c>
      <c r="N2055" s="95" t="s">
        <v>1830</v>
      </c>
      <c r="O2055" s="95" t="s">
        <v>9972</v>
      </c>
      <c r="P2055" s="95"/>
      <c r="Q2055" s="95" t="s">
        <v>509</v>
      </c>
      <c r="R2055" s="95" t="str">
        <f>IF(L2055="R",VLOOKUP(G2055,BARRAS!$C$5:$E$233,3,0),IF(L2055="L",VLOOKUP(G2055,BARRAS!$C$5:$E$233,3,0),""))</f>
        <v/>
      </c>
      <c r="S2055" s="95">
        <f t="shared" si="222"/>
        <v>0</v>
      </c>
      <c r="T2055" s="95"/>
      <c r="U2055" s="95" t="str">
        <f t="shared" si="223"/>
        <v/>
      </c>
      <c r="V2055" s="95"/>
      <c r="W2055" s="95"/>
      <c r="X2055" s="95">
        <v>0</v>
      </c>
      <c r="Y2055" s="95">
        <v>0</v>
      </c>
      <c r="Z2055" s="95"/>
      <c r="AA2055" s="95" t="str">
        <f t="shared" si="215"/>
        <v>CGE</v>
      </c>
    </row>
    <row r="2056" spans="1:27" x14ac:dyDescent="0.2">
      <c r="A2056" s="19">
        <f t="shared" si="225"/>
        <v>1</v>
      </c>
      <c r="B2056" s="95">
        <f t="shared" si="217"/>
        <v>2052</v>
      </c>
      <c r="C2056" s="95" t="s">
        <v>11500</v>
      </c>
      <c r="D2056" s="28" t="s">
        <v>543</v>
      </c>
      <c r="E2056" s="95" t="s">
        <v>11501</v>
      </c>
      <c r="F2056" s="182">
        <v>1</v>
      </c>
      <c r="G2056" s="95" t="s">
        <v>251</v>
      </c>
      <c r="H2056" s="199">
        <f>VLOOKUP(G2056,BARRAS!$C$5:$E$553,2,0)</f>
        <v>2079993430132</v>
      </c>
      <c r="I2056" s="95">
        <v>0</v>
      </c>
      <c r="J2056" s="204">
        <v>0</v>
      </c>
      <c r="K2056" s="95">
        <v>0</v>
      </c>
      <c r="L2056" s="95" t="s">
        <v>8423</v>
      </c>
      <c r="M2056" s="95" t="s">
        <v>8423</v>
      </c>
      <c r="N2056" s="95" t="s">
        <v>543</v>
      </c>
      <c r="O2056" s="95" t="s">
        <v>9972</v>
      </c>
      <c r="P2056" s="95"/>
      <c r="Q2056" s="95" t="s">
        <v>509</v>
      </c>
      <c r="R2056" s="95" t="str">
        <f>IF(L2056="R",VLOOKUP(G2056,BARRAS!$C$5:$E$233,3,0),IF(L2056="L",VLOOKUP(G2056,BARRAS!$C$5:$E$233,3,0),""))</f>
        <v/>
      </c>
      <c r="S2056" s="95">
        <f t="shared" si="222"/>
        <v>0</v>
      </c>
      <c r="T2056" s="95"/>
      <c r="U2056" s="95" t="str">
        <f t="shared" si="223"/>
        <v/>
      </c>
      <c r="V2056" s="95"/>
      <c r="W2056" s="95"/>
      <c r="X2056" s="95">
        <v>0</v>
      </c>
      <c r="Y2056" s="95">
        <v>0</v>
      </c>
      <c r="Z2056" s="95"/>
      <c r="AA2056" s="95" t="str">
        <f t="shared" si="215"/>
        <v>CGE</v>
      </c>
    </row>
    <row r="2057" spans="1:27" x14ac:dyDescent="0.2">
      <c r="A2057" s="19">
        <f t="shared" si="225"/>
        <v>1</v>
      </c>
      <c r="B2057" s="95">
        <f t="shared" ref="B2057:B2120" si="226">B2056+1</f>
        <v>2053</v>
      </c>
      <c r="C2057" s="95" t="s">
        <v>11463</v>
      </c>
      <c r="D2057" s="28" t="s">
        <v>9079</v>
      </c>
      <c r="E2057" s="95" t="s">
        <v>11464</v>
      </c>
      <c r="F2057" s="182">
        <v>1</v>
      </c>
      <c r="G2057" s="95" t="s">
        <v>251</v>
      </c>
      <c r="H2057" s="199">
        <f>VLOOKUP(G2057,BARRAS!$C$5:$E$553,2,0)</f>
        <v>2079993430132</v>
      </c>
      <c r="I2057" s="95">
        <v>0</v>
      </c>
      <c r="J2057" s="204">
        <v>0</v>
      </c>
      <c r="K2057" s="95">
        <v>0</v>
      </c>
      <c r="L2057" s="95" t="s">
        <v>8423</v>
      </c>
      <c r="M2057" s="95" t="s">
        <v>8423</v>
      </c>
      <c r="N2057" s="95" t="s">
        <v>9079</v>
      </c>
      <c r="O2057" s="95" t="s">
        <v>9972</v>
      </c>
      <c r="P2057" s="95"/>
      <c r="Q2057" s="95" t="s">
        <v>509</v>
      </c>
      <c r="R2057" s="95" t="str">
        <f>IF(L2057="R",VLOOKUP(G2057,BARRAS!$C$5:$E$233,3,0),IF(L2057="L",VLOOKUP(G2057,BARRAS!$C$5:$E$233,3,0),""))</f>
        <v/>
      </c>
      <c r="S2057" s="95">
        <f t="shared" si="222"/>
        <v>0</v>
      </c>
      <c r="T2057" s="95"/>
      <c r="U2057" s="95" t="str">
        <f t="shared" si="223"/>
        <v/>
      </c>
      <c r="V2057" s="95"/>
      <c r="W2057" s="95"/>
      <c r="X2057" s="95">
        <v>0</v>
      </c>
      <c r="Y2057" s="95">
        <v>0</v>
      </c>
      <c r="Z2057" s="95"/>
      <c r="AA2057" s="95" t="str">
        <f t="shared" si="215"/>
        <v>CGE</v>
      </c>
    </row>
    <row r="2058" spans="1:27" x14ac:dyDescent="0.2">
      <c r="A2058" s="19">
        <f t="shared" si="225"/>
        <v>1</v>
      </c>
      <c r="B2058" s="95">
        <f t="shared" si="226"/>
        <v>2054</v>
      </c>
      <c r="C2058" s="95" t="s">
        <v>11665</v>
      </c>
      <c r="D2058" s="28" t="s">
        <v>543</v>
      </c>
      <c r="E2058" s="95" t="s">
        <v>11666</v>
      </c>
      <c r="F2058" s="182">
        <v>1</v>
      </c>
      <c r="G2058" s="95" t="s">
        <v>251</v>
      </c>
      <c r="H2058" s="199">
        <f>VLOOKUP(G2058,BARRAS!$C$5:$E$553,2,0)</f>
        <v>2079993430132</v>
      </c>
      <c r="I2058" s="95">
        <v>0</v>
      </c>
      <c r="J2058" s="204">
        <v>0</v>
      </c>
      <c r="K2058" s="95">
        <v>0</v>
      </c>
      <c r="L2058" s="95" t="s">
        <v>8423</v>
      </c>
      <c r="M2058" s="95" t="s">
        <v>8423</v>
      </c>
      <c r="N2058" s="95" t="s">
        <v>543</v>
      </c>
      <c r="O2058" s="95" t="s">
        <v>9972</v>
      </c>
      <c r="P2058" s="95"/>
      <c r="Q2058" s="95" t="s">
        <v>509</v>
      </c>
      <c r="R2058" s="95" t="str">
        <f>IF(L2058="R",VLOOKUP(G2058,BARRAS!$C$5:$E$233,3,0),IF(L2058="L",VLOOKUP(G2058,BARRAS!$C$5:$E$233,3,0),""))</f>
        <v/>
      </c>
      <c r="S2058" s="95">
        <f t="shared" si="222"/>
        <v>0</v>
      </c>
      <c r="T2058" s="95"/>
      <c r="U2058" s="95" t="str">
        <f t="shared" si="223"/>
        <v/>
      </c>
      <c r="V2058" s="95"/>
      <c r="W2058" s="95"/>
      <c r="X2058" s="95"/>
      <c r="Y2058" s="95">
        <v>0</v>
      </c>
      <c r="Z2058" s="95"/>
      <c r="AA2058" s="95" t="str">
        <f t="shared" si="215"/>
        <v>CGE</v>
      </c>
    </row>
    <row r="2059" spans="1:27" x14ac:dyDescent="0.2">
      <c r="A2059" s="19">
        <f t="shared" si="225"/>
        <v>1</v>
      </c>
      <c r="B2059" s="95">
        <f t="shared" si="226"/>
        <v>2055</v>
      </c>
      <c r="C2059" s="95" t="s">
        <v>11138</v>
      </c>
      <c r="D2059" s="28" t="s">
        <v>3652</v>
      </c>
      <c r="E2059" s="95" t="s">
        <v>11139</v>
      </c>
      <c r="F2059" s="182">
        <v>1</v>
      </c>
      <c r="G2059" s="95" t="s">
        <v>251</v>
      </c>
      <c r="H2059" s="199">
        <f>VLOOKUP(G2059,BARRAS!$C$5:$E$553,2,0)</f>
        <v>2079993430132</v>
      </c>
      <c r="I2059" s="95">
        <v>0</v>
      </c>
      <c r="J2059" s="204">
        <v>0</v>
      </c>
      <c r="K2059" s="95">
        <v>0</v>
      </c>
      <c r="L2059" s="95" t="s">
        <v>8423</v>
      </c>
      <c r="M2059" s="95" t="s">
        <v>8423</v>
      </c>
      <c r="N2059" s="95" t="s">
        <v>3652</v>
      </c>
      <c r="O2059" s="95" t="s">
        <v>9972</v>
      </c>
      <c r="P2059" s="95"/>
      <c r="Q2059" s="95" t="s">
        <v>509</v>
      </c>
      <c r="R2059" s="95" t="str">
        <f>IF(L2059="R",VLOOKUP(G2059,BARRAS!$C$5:$E$233,3,0),IF(L2059="L",VLOOKUP(G2059,BARRAS!$C$5:$E$233,3,0),""))</f>
        <v/>
      </c>
      <c r="S2059" s="95">
        <f t="shared" si="222"/>
        <v>0</v>
      </c>
      <c r="T2059" s="95"/>
      <c r="U2059" s="95" t="str">
        <f t="shared" si="223"/>
        <v/>
      </c>
      <c r="V2059" s="95" t="s">
        <v>1869</v>
      </c>
      <c r="W2059" s="95"/>
      <c r="X2059" s="95">
        <v>0</v>
      </c>
      <c r="Y2059" s="95">
        <v>0</v>
      </c>
      <c r="Z2059" s="95"/>
      <c r="AA2059" s="95" t="str">
        <f t="shared" ref="AA2059:AA2123" si="227">IF(OR(N2059="Dx",N2059="No_informado"),P2059,O2059)</f>
        <v>CGE</v>
      </c>
    </row>
    <row r="2060" spans="1:27" x14ac:dyDescent="0.2">
      <c r="A2060" s="19">
        <f t="shared" si="225"/>
        <v>1</v>
      </c>
      <c r="B2060" s="95">
        <f t="shared" si="226"/>
        <v>2056</v>
      </c>
      <c r="C2060" s="95" t="s">
        <v>11147</v>
      </c>
      <c r="D2060" s="28" t="s">
        <v>8365</v>
      </c>
      <c r="E2060" s="95" t="s">
        <v>11148</v>
      </c>
      <c r="F2060" s="182">
        <v>1</v>
      </c>
      <c r="G2060" s="95" t="s">
        <v>251</v>
      </c>
      <c r="H2060" s="199">
        <f>VLOOKUP(G2060,BARRAS!$C$5:$E$553,2,0)</f>
        <v>2079993430132</v>
      </c>
      <c r="I2060" s="95">
        <v>0</v>
      </c>
      <c r="J2060" s="204">
        <v>0</v>
      </c>
      <c r="K2060" s="95">
        <v>0</v>
      </c>
      <c r="L2060" s="95" t="s">
        <v>8423</v>
      </c>
      <c r="M2060" s="95" t="s">
        <v>8423</v>
      </c>
      <c r="N2060" s="95" t="s">
        <v>8365</v>
      </c>
      <c r="O2060" s="95" t="s">
        <v>9972</v>
      </c>
      <c r="P2060" s="95"/>
      <c r="Q2060" s="95" t="s">
        <v>509</v>
      </c>
      <c r="R2060" s="95" t="str">
        <f>IF(L2060="R",VLOOKUP(G2060,BARRAS!$C$5:$E$233,3,0),IF(L2060="L",VLOOKUP(G2060,BARRAS!$C$5:$E$233,3,0),""))</f>
        <v/>
      </c>
      <c r="S2060" s="95">
        <f t="shared" si="222"/>
        <v>0</v>
      </c>
      <c r="T2060" s="95"/>
      <c r="U2060" s="95" t="str">
        <f t="shared" si="223"/>
        <v/>
      </c>
      <c r="V2060" s="95" t="s">
        <v>1869</v>
      </c>
      <c r="W2060" s="95"/>
      <c r="X2060" s="95">
        <v>0</v>
      </c>
      <c r="Y2060" s="95">
        <v>0</v>
      </c>
      <c r="Z2060" s="95"/>
      <c r="AA2060" s="95" t="str">
        <f t="shared" si="227"/>
        <v>CGE</v>
      </c>
    </row>
    <row r="2061" spans="1:27" x14ac:dyDescent="0.2">
      <c r="A2061" s="19">
        <f t="shared" si="225"/>
        <v>1</v>
      </c>
      <c r="B2061" s="95">
        <f t="shared" si="226"/>
        <v>2057</v>
      </c>
      <c r="C2061" s="95" t="s">
        <v>11456</v>
      </c>
      <c r="D2061" s="28" t="s">
        <v>8365</v>
      </c>
      <c r="E2061" s="95" t="s">
        <v>11148</v>
      </c>
      <c r="F2061" s="182">
        <v>1</v>
      </c>
      <c r="G2061" s="95" t="s">
        <v>251</v>
      </c>
      <c r="H2061" s="199">
        <f>VLOOKUP(G2061,BARRAS!$C$5:$E$553,2,0)</f>
        <v>2079993430132</v>
      </c>
      <c r="I2061" s="95">
        <v>0</v>
      </c>
      <c r="J2061" s="204">
        <v>0</v>
      </c>
      <c r="K2061" s="95">
        <v>0</v>
      </c>
      <c r="L2061" s="95" t="s">
        <v>8423</v>
      </c>
      <c r="M2061" s="95" t="s">
        <v>8423</v>
      </c>
      <c r="N2061" s="95" t="s">
        <v>8365</v>
      </c>
      <c r="O2061" s="95" t="s">
        <v>9972</v>
      </c>
      <c r="P2061" s="95"/>
      <c r="Q2061" s="95" t="s">
        <v>509</v>
      </c>
      <c r="R2061" s="95" t="str">
        <f>IF(L2061="R",VLOOKUP(G2061,BARRAS!$C$5:$E$233,3,0),IF(L2061="L",VLOOKUP(G2061,BARRAS!$C$5:$E$233,3,0),""))</f>
        <v/>
      </c>
      <c r="S2061" s="95">
        <f t="shared" si="222"/>
        <v>0</v>
      </c>
      <c r="T2061" s="95"/>
      <c r="U2061" s="95" t="str">
        <f t="shared" si="223"/>
        <v/>
      </c>
      <c r="V2061" s="95"/>
      <c r="W2061" s="95"/>
      <c r="X2061" s="95">
        <v>0</v>
      </c>
      <c r="Y2061" s="95">
        <v>0</v>
      </c>
      <c r="Z2061" s="95"/>
      <c r="AA2061" s="95" t="str">
        <f t="shared" si="227"/>
        <v>CGE</v>
      </c>
    </row>
    <row r="2062" spans="1:27" x14ac:dyDescent="0.2">
      <c r="A2062" s="19">
        <f t="shared" si="225"/>
        <v>1</v>
      </c>
      <c r="B2062" s="95">
        <f t="shared" si="226"/>
        <v>2058</v>
      </c>
      <c r="C2062" s="95" t="s">
        <v>11279</v>
      </c>
      <c r="D2062" s="28" t="s">
        <v>8365</v>
      </c>
      <c r="E2062" s="95" t="s">
        <v>11280</v>
      </c>
      <c r="F2062" s="182">
        <v>1</v>
      </c>
      <c r="G2062" s="95" t="s">
        <v>251</v>
      </c>
      <c r="H2062" s="199">
        <f>VLOOKUP(G2062,BARRAS!$C$5:$E$553,2,0)</f>
        <v>2079993430132</v>
      </c>
      <c r="I2062" s="95">
        <v>0</v>
      </c>
      <c r="J2062" s="204">
        <v>0</v>
      </c>
      <c r="K2062" s="95">
        <v>0</v>
      </c>
      <c r="L2062" s="95" t="s">
        <v>8423</v>
      </c>
      <c r="M2062" s="95" t="s">
        <v>8423</v>
      </c>
      <c r="N2062" s="95" t="s">
        <v>8365</v>
      </c>
      <c r="O2062" s="95" t="s">
        <v>9972</v>
      </c>
      <c r="P2062" s="95"/>
      <c r="Q2062" s="95" t="s">
        <v>509</v>
      </c>
      <c r="R2062" s="95" t="str">
        <f>IF(L2062="R",VLOOKUP(G2062,BARRAS!$C$5:$E$233,3,0),IF(L2062="L",VLOOKUP(G2062,BARRAS!$C$5:$E$233,3,0),""))</f>
        <v/>
      </c>
      <c r="S2062" s="95">
        <f t="shared" si="222"/>
        <v>0</v>
      </c>
      <c r="T2062" s="95"/>
      <c r="U2062" s="95" t="str">
        <f t="shared" si="223"/>
        <v/>
      </c>
      <c r="V2062" s="95"/>
      <c r="W2062" s="95"/>
      <c r="X2062" s="95">
        <v>0</v>
      </c>
      <c r="Y2062" s="95">
        <v>0</v>
      </c>
      <c r="Z2062" s="95"/>
      <c r="AA2062" s="95" t="str">
        <f t="shared" si="227"/>
        <v>CGE</v>
      </c>
    </row>
    <row r="2063" spans="1:27" x14ac:dyDescent="0.2">
      <c r="A2063" s="19">
        <f t="shared" si="225"/>
        <v>1</v>
      </c>
      <c r="B2063" s="95">
        <f t="shared" si="226"/>
        <v>2059</v>
      </c>
      <c r="C2063" s="95" t="s">
        <v>11379</v>
      </c>
      <c r="D2063" s="28" t="s">
        <v>8365</v>
      </c>
      <c r="E2063" s="95" t="s">
        <v>11280</v>
      </c>
      <c r="F2063" s="182">
        <v>1</v>
      </c>
      <c r="G2063" s="95" t="s">
        <v>251</v>
      </c>
      <c r="H2063" s="199">
        <f>VLOOKUP(G2063,BARRAS!$C$5:$E$553,2,0)</f>
        <v>2079993430132</v>
      </c>
      <c r="I2063" s="95">
        <v>0</v>
      </c>
      <c r="J2063" s="204">
        <v>0</v>
      </c>
      <c r="K2063" s="95">
        <v>0</v>
      </c>
      <c r="L2063" s="95" t="s">
        <v>8423</v>
      </c>
      <c r="M2063" s="95" t="s">
        <v>8423</v>
      </c>
      <c r="N2063" s="95" t="s">
        <v>8365</v>
      </c>
      <c r="O2063" s="95" t="s">
        <v>9972</v>
      </c>
      <c r="P2063" s="95"/>
      <c r="Q2063" s="95" t="s">
        <v>509</v>
      </c>
      <c r="R2063" s="95" t="str">
        <f>IF(L2063="R",VLOOKUP(G2063,BARRAS!$C$5:$E$233,3,0),IF(L2063="L",VLOOKUP(G2063,BARRAS!$C$5:$E$233,3,0),""))</f>
        <v/>
      </c>
      <c r="S2063" s="95">
        <f t="shared" si="222"/>
        <v>0</v>
      </c>
      <c r="T2063" s="95"/>
      <c r="U2063" s="95" t="str">
        <f t="shared" si="223"/>
        <v/>
      </c>
      <c r="V2063" s="95"/>
      <c r="W2063" s="95"/>
      <c r="X2063" s="95">
        <v>0</v>
      </c>
      <c r="Y2063" s="95">
        <v>0</v>
      </c>
      <c r="Z2063" s="95"/>
      <c r="AA2063" s="95" t="str">
        <f t="shared" si="227"/>
        <v>CGE</v>
      </c>
    </row>
    <row r="2064" spans="1:27" x14ac:dyDescent="0.2">
      <c r="A2064" s="19">
        <f t="shared" si="225"/>
        <v>1</v>
      </c>
      <c r="B2064" s="95">
        <f t="shared" si="226"/>
        <v>2060</v>
      </c>
      <c r="C2064" s="95" t="s">
        <v>13268</v>
      </c>
      <c r="D2064" s="28" t="s">
        <v>9525</v>
      </c>
      <c r="E2064" s="95" t="s">
        <v>13269</v>
      </c>
      <c r="F2064" s="182">
        <v>1</v>
      </c>
      <c r="G2064" s="95" t="s">
        <v>251</v>
      </c>
      <c r="H2064" s="199">
        <f>VLOOKUP(G2064,BARRAS!$C$5:$E$553,2,0)</f>
        <v>2079993430132</v>
      </c>
      <c r="I2064" s="95">
        <v>0</v>
      </c>
      <c r="J2064" s="204">
        <v>0</v>
      </c>
      <c r="K2064" s="95">
        <v>0</v>
      </c>
      <c r="L2064" s="95" t="s">
        <v>8423</v>
      </c>
      <c r="M2064" s="95" t="s">
        <v>8423</v>
      </c>
      <c r="N2064" s="28" t="s">
        <v>9525</v>
      </c>
      <c r="O2064" s="95" t="s">
        <v>9972</v>
      </c>
      <c r="P2064" s="95"/>
      <c r="Q2064" s="95"/>
      <c r="R2064" s="95"/>
      <c r="S2064" s="95">
        <f t="shared" si="222"/>
        <v>0</v>
      </c>
      <c r="T2064" s="95"/>
      <c r="U2064" s="95" t="str">
        <f t="shared" si="223"/>
        <v/>
      </c>
      <c r="V2064" s="95"/>
      <c r="W2064" s="95"/>
      <c r="X2064" s="95"/>
      <c r="Y2064" s="95"/>
      <c r="Z2064" s="95"/>
      <c r="AA2064" s="95" t="str">
        <f t="shared" si="227"/>
        <v>CGE</v>
      </c>
    </row>
    <row r="2065" spans="1:27" x14ac:dyDescent="0.2">
      <c r="A2065" s="19">
        <f t="shared" si="225"/>
        <v>1</v>
      </c>
      <c r="B2065" s="95">
        <f t="shared" si="226"/>
        <v>2061</v>
      </c>
      <c r="C2065" s="95" t="s">
        <v>13395</v>
      </c>
      <c r="D2065" s="28" t="s">
        <v>543</v>
      </c>
      <c r="E2065" s="28" t="s">
        <v>13575</v>
      </c>
      <c r="F2065" s="182">
        <v>1</v>
      </c>
      <c r="G2065" s="95" t="s">
        <v>251</v>
      </c>
      <c r="H2065" s="199">
        <f>VLOOKUP(G2065,BARRAS!$C$5:$E$553,2,0)</f>
        <v>2079993430132</v>
      </c>
      <c r="I2065" s="95">
        <v>0</v>
      </c>
      <c r="J2065" s="204">
        <v>0</v>
      </c>
      <c r="K2065" s="95">
        <v>0</v>
      </c>
      <c r="L2065" s="95" t="s">
        <v>8423</v>
      </c>
      <c r="M2065" s="95" t="s">
        <v>8423</v>
      </c>
      <c r="N2065" s="28" t="s">
        <v>543</v>
      </c>
      <c r="O2065" s="95" t="s">
        <v>9972</v>
      </c>
      <c r="P2065" s="95"/>
      <c r="Q2065" s="95"/>
      <c r="R2065" s="95"/>
      <c r="S2065" s="95">
        <f t="shared" si="222"/>
        <v>0</v>
      </c>
      <c r="T2065" s="95"/>
      <c r="U2065" s="95" t="str">
        <f t="shared" si="223"/>
        <v/>
      </c>
      <c r="V2065" s="95"/>
      <c r="W2065" s="95"/>
      <c r="X2065" s="95"/>
      <c r="Y2065" s="95"/>
      <c r="Z2065" s="95"/>
      <c r="AA2065" s="95" t="str">
        <f t="shared" si="227"/>
        <v>CGE</v>
      </c>
    </row>
    <row r="2066" spans="1:27" x14ac:dyDescent="0.2">
      <c r="A2066" s="19">
        <f t="shared" si="225"/>
        <v>1</v>
      </c>
      <c r="B2066" s="95">
        <f t="shared" si="226"/>
        <v>2062</v>
      </c>
      <c r="C2066" s="95" t="s">
        <v>13396</v>
      </c>
      <c r="D2066" s="28" t="s">
        <v>543</v>
      </c>
      <c r="E2066" s="28" t="s">
        <v>13575</v>
      </c>
      <c r="F2066" s="182">
        <v>1</v>
      </c>
      <c r="G2066" s="95" t="s">
        <v>251</v>
      </c>
      <c r="H2066" s="199">
        <f>VLOOKUP(G2066,BARRAS!$C$5:$E$553,2,0)</f>
        <v>2079993430132</v>
      </c>
      <c r="I2066" s="95">
        <v>0</v>
      </c>
      <c r="J2066" s="204">
        <v>0</v>
      </c>
      <c r="K2066" s="95">
        <v>0</v>
      </c>
      <c r="L2066" s="95" t="s">
        <v>8423</v>
      </c>
      <c r="M2066" s="95" t="s">
        <v>8423</v>
      </c>
      <c r="N2066" s="28" t="s">
        <v>543</v>
      </c>
      <c r="O2066" s="95" t="s">
        <v>9972</v>
      </c>
      <c r="P2066" s="95"/>
      <c r="Q2066" s="95"/>
      <c r="R2066" s="95"/>
      <c r="S2066" s="95">
        <f t="shared" si="222"/>
        <v>0</v>
      </c>
      <c r="T2066" s="95"/>
      <c r="U2066" s="95" t="str">
        <f t="shared" si="223"/>
        <v/>
      </c>
      <c r="V2066" s="95"/>
      <c r="W2066" s="95"/>
      <c r="X2066" s="95"/>
      <c r="Y2066" s="95"/>
      <c r="Z2066" s="95"/>
      <c r="AA2066" s="95" t="str">
        <f t="shared" si="227"/>
        <v>CGE</v>
      </c>
    </row>
    <row r="2067" spans="1:27" x14ac:dyDescent="0.2">
      <c r="A2067" s="19">
        <f t="shared" si="225"/>
        <v>1</v>
      </c>
      <c r="B2067" s="95">
        <f t="shared" si="226"/>
        <v>2063</v>
      </c>
      <c r="C2067" s="95" t="s">
        <v>13422</v>
      </c>
      <c r="D2067" s="28" t="s">
        <v>8365</v>
      </c>
      <c r="E2067" s="95" t="s">
        <v>13423</v>
      </c>
      <c r="F2067" s="182">
        <v>1</v>
      </c>
      <c r="G2067" s="95" t="s">
        <v>251</v>
      </c>
      <c r="H2067" s="199">
        <f>VLOOKUP(G2067,BARRAS!$C$5:$E$553,2,0)</f>
        <v>2079993430132</v>
      </c>
      <c r="I2067" s="95">
        <v>0</v>
      </c>
      <c r="J2067" s="204">
        <v>0</v>
      </c>
      <c r="K2067" s="95">
        <v>0</v>
      </c>
      <c r="L2067" s="95" t="s">
        <v>8423</v>
      </c>
      <c r="M2067" s="95" t="s">
        <v>8423</v>
      </c>
      <c r="N2067" s="28" t="s">
        <v>8365</v>
      </c>
      <c r="O2067" s="95" t="s">
        <v>9972</v>
      </c>
      <c r="P2067" s="95"/>
      <c r="Q2067" s="95"/>
      <c r="R2067" s="95"/>
      <c r="S2067" s="95">
        <f t="shared" si="222"/>
        <v>0</v>
      </c>
      <c r="T2067" s="95"/>
      <c r="U2067" s="95" t="str">
        <f t="shared" si="223"/>
        <v/>
      </c>
      <c r="V2067" s="95"/>
      <c r="W2067" s="95"/>
      <c r="X2067" s="95"/>
      <c r="Y2067" s="95"/>
      <c r="Z2067" s="95"/>
      <c r="AA2067" s="95" t="str">
        <f t="shared" si="227"/>
        <v>CGE</v>
      </c>
    </row>
    <row r="2068" spans="1:27" x14ac:dyDescent="0.2">
      <c r="A2068" s="19">
        <f t="shared" si="225"/>
        <v>1</v>
      </c>
      <c r="B2068" s="95">
        <f t="shared" si="226"/>
        <v>2064</v>
      </c>
      <c r="C2068" s="95" t="s">
        <v>13836</v>
      </c>
      <c r="D2068" s="28" t="s">
        <v>1682</v>
      </c>
      <c r="E2068" s="95" t="s">
        <v>13837</v>
      </c>
      <c r="F2068" s="182">
        <v>1</v>
      </c>
      <c r="G2068" s="95" t="s">
        <v>251</v>
      </c>
      <c r="H2068" s="199">
        <f>VLOOKUP(G2068,BARRAS!$C$5:$E$553,2,0)</f>
        <v>2079993430132</v>
      </c>
      <c r="I2068" s="95">
        <v>0</v>
      </c>
      <c r="J2068" s="204">
        <v>0</v>
      </c>
      <c r="K2068" s="95">
        <v>0</v>
      </c>
      <c r="L2068" s="95" t="s">
        <v>8423</v>
      </c>
      <c r="M2068" s="95" t="s">
        <v>8423</v>
      </c>
      <c r="N2068" s="28" t="s">
        <v>1682</v>
      </c>
      <c r="O2068" s="95" t="s">
        <v>9972</v>
      </c>
      <c r="P2068" s="95"/>
      <c r="Q2068" s="95"/>
      <c r="R2068" s="95"/>
      <c r="S2068" s="95">
        <f t="shared" ref="S2068:S2129" si="228">IF(RIGHT(LEFT(E2068,6),4)="PMGD",1,IF(RIGHT(LEFT(E2068,6),4)="PMG_",1,0))</f>
        <v>0</v>
      </c>
      <c r="T2068" s="95"/>
      <c r="U2068" s="95" t="str">
        <f t="shared" ref="U2068:U2129" si="229">+IF(L2068="G",LEFT(RIGHT(E2068,LEN(E2068)-2),4),"")</f>
        <v/>
      </c>
      <c r="V2068" s="95"/>
      <c r="W2068" s="95"/>
      <c r="X2068" s="95"/>
      <c r="Y2068" s="95"/>
      <c r="Z2068" s="95"/>
      <c r="AA2068" s="95" t="str">
        <f t="shared" si="227"/>
        <v>CGE</v>
      </c>
    </row>
    <row r="2069" spans="1:27" x14ac:dyDescent="0.2">
      <c r="A2069" s="19">
        <f t="shared" si="225"/>
        <v>1</v>
      </c>
      <c r="B2069" s="95">
        <f t="shared" si="226"/>
        <v>2065</v>
      </c>
      <c r="C2069" s="95" t="s">
        <v>14055</v>
      </c>
      <c r="D2069" s="28" t="s">
        <v>13087</v>
      </c>
      <c r="E2069" s="95" t="s">
        <v>14056</v>
      </c>
      <c r="F2069" s="182">
        <v>1</v>
      </c>
      <c r="G2069" s="95" t="s">
        <v>251</v>
      </c>
      <c r="H2069" s="199">
        <f>VLOOKUP(G2069,BARRAS!$C$5:$E$553,2,0)</f>
        <v>2079993430132</v>
      </c>
      <c r="I2069" s="95">
        <v>0</v>
      </c>
      <c r="J2069" s="204">
        <v>0</v>
      </c>
      <c r="K2069" s="95">
        <v>0</v>
      </c>
      <c r="L2069" s="95" t="s">
        <v>8423</v>
      </c>
      <c r="M2069" s="95" t="s">
        <v>8423</v>
      </c>
      <c r="N2069" s="95" t="s">
        <v>13087</v>
      </c>
      <c r="O2069" s="95" t="s">
        <v>9972</v>
      </c>
      <c r="P2069" s="95"/>
      <c r="Q2069" s="95"/>
      <c r="R2069" s="95"/>
      <c r="S2069" s="95">
        <f t="shared" si="228"/>
        <v>0</v>
      </c>
      <c r="T2069" s="95"/>
      <c r="U2069" s="95" t="str">
        <f t="shared" si="229"/>
        <v/>
      </c>
      <c r="V2069" s="95"/>
      <c r="W2069" s="95"/>
      <c r="X2069" s="95"/>
      <c r="Y2069" s="95"/>
      <c r="Z2069" s="95"/>
      <c r="AA2069" s="95" t="str">
        <f t="shared" si="227"/>
        <v>CGE</v>
      </c>
    </row>
    <row r="2070" spans="1:27" x14ac:dyDescent="0.2">
      <c r="A2070" s="19">
        <f t="shared" si="225"/>
        <v>1</v>
      </c>
      <c r="B2070" s="95">
        <f t="shared" si="226"/>
        <v>2066</v>
      </c>
      <c r="C2070" s="95" t="s">
        <v>14347</v>
      </c>
      <c r="D2070" s="28" t="s">
        <v>543</v>
      </c>
      <c r="E2070" s="95" t="s">
        <v>13575</v>
      </c>
      <c r="F2070" s="182">
        <v>1</v>
      </c>
      <c r="G2070" s="95" t="s">
        <v>251</v>
      </c>
      <c r="H2070" s="199">
        <f>VLOOKUP(G2070,BARRAS!$C$5:$E$553,2,0)</f>
        <v>2079993430132</v>
      </c>
      <c r="I2070" s="95">
        <v>0</v>
      </c>
      <c r="J2070" s="204">
        <v>0</v>
      </c>
      <c r="K2070" s="95">
        <v>0</v>
      </c>
      <c r="L2070" s="95" t="s">
        <v>8423</v>
      </c>
      <c r="M2070" s="95" t="s">
        <v>8423</v>
      </c>
      <c r="N2070" s="95" t="s">
        <v>543</v>
      </c>
      <c r="O2070" s="95" t="s">
        <v>9972</v>
      </c>
      <c r="P2070" s="95"/>
      <c r="Q2070" s="95"/>
      <c r="R2070" s="95"/>
      <c r="S2070" s="95">
        <f t="shared" si="228"/>
        <v>0</v>
      </c>
      <c r="T2070" s="95"/>
      <c r="U2070" s="95" t="str">
        <f t="shared" si="229"/>
        <v/>
      </c>
      <c r="V2070" s="95"/>
      <c r="W2070" s="95"/>
      <c r="X2070" s="95"/>
      <c r="Y2070" s="95"/>
      <c r="Z2070" s="95"/>
      <c r="AA2070" s="95" t="str">
        <f t="shared" si="227"/>
        <v>CGE</v>
      </c>
    </row>
    <row r="2071" spans="1:27" x14ac:dyDescent="0.2">
      <c r="A2071" s="231">
        <f t="shared" si="225"/>
        <v>1</v>
      </c>
      <c r="B2071" s="95">
        <f t="shared" si="226"/>
        <v>2067</v>
      </c>
      <c r="C2071" s="95" t="s">
        <v>14575</v>
      </c>
      <c r="D2071" s="28" t="s">
        <v>13087</v>
      </c>
      <c r="E2071" s="28" t="s">
        <v>14576</v>
      </c>
      <c r="F2071" s="182">
        <v>1</v>
      </c>
      <c r="G2071" s="95" t="s">
        <v>251</v>
      </c>
      <c r="H2071" s="199">
        <f>VLOOKUP(G2071,BARRAS!$C$5:$E$553,2,0)</f>
        <v>2079993430132</v>
      </c>
      <c r="I2071" s="95">
        <v>0</v>
      </c>
      <c r="J2071" s="204">
        <v>0</v>
      </c>
      <c r="K2071" s="95">
        <v>0</v>
      </c>
      <c r="L2071" s="95" t="s">
        <v>8423</v>
      </c>
      <c r="M2071" s="95" t="s">
        <v>8423</v>
      </c>
      <c r="N2071" s="28" t="s">
        <v>13087</v>
      </c>
      <c r="O2071" s="28" t="s">
        <v>9972</v>
      </c>
      <c r="P2071" s="95"/>
      <c r="Q2071" s="95"/>
      <c r="R2071" s="95"/>
      <c r="S2071" s="95">
        <f t="shared" si="228"/>
        <v>0</v>
      </c>
      <c r="T2071" s="95"/>
      <c r="U2071" s="95" t="str">
        <f t="shared" si="229"/>
        <v/>
      </c>
      <c r="V2071" s="95"/>
      <c r="W2071" s="95"/>
      <c r="X2071" s="95"/>
      <c r="Y2071" s="95"/>
      <c r="Z2071" s="95"/>
      <c r="AA2071" s="95" t="str">
        <f t="shared" si="227"/>
        <v>CGE</v>
      </c>
    </row>
    <row r="2072" spans="1:27" x14ac:dyDescent="0.2">
      <c r="A2072" s="19">
        <f t="shared" si="225"/>
        <v>1</v>
      </c>
      <c r="B2072" s="95">
        <f t="shared" si="226"/>
        <v>2068</v>
      </c>
      <c r="C2072" s="95" t="s">
        <v>11718</v>
      </c>
      <c r="D2072" s="28" t="s">
        <v>9185</v>
      </c>
      <c r="E2072" s="95" t="s">
        <v>11719</v>
      </c>
      <c r="F2072" s="182">
        <v>1</v>
      </c>
      <c r="G2072" s="95" t="s">
        <v>251</v>
      </c>
      <c r="H2072" s="199">
        <f>VLOOKUP(G2072,BARRAS!$C$5:$E$553,2,0)</f>
        <v>2079993430132</v>
      </c>
      <c r="I2072" s="95">
        <v>0</v>
      </c>
      <c r="J2072" s="204">
        <v>0</v>
      </c>
      <c r="K2072" s="95">
        <v>0</v>
      </c>
      <c r="L2072" s="95" t="s">
        <v>747</v>
      </c>
      <c r="M2072" s="95" t="s">
        <v>747</v>
      </c>
      <c r="N2072" s="95" t="s">
        <v>9185</v>
      </c>
      <c r="O2072" s="95" t="s">
        <v>9972</v>
      </c>
      <c r="P2072" s="95"/>
      <c r="Q2072" s="95" t="s">
        <v>509</v>
      </c>
      <c r="R2072" s="95" t="str">
        <f>IF(L2072="R",VLOOKUP(G2072,BARRAS!$C$5:$E$233,3,0),IF(L2072="L",VLOOKUP(G2072,BARRAS!$C$5:$E$233,3,0),""))</f>
        <v/>
      </c>
      <c r="S2072" s="95">
        <f t="shared" si="228"/>
        <v>1</v>
      </c>
      <c r="T2072" s="95"/>
      <c r="U2072" s="95" t="str">
        <f t="shared" si="229"/>
        <v>PMGD</v>
      </c>
      <c r="V2072" s="95"/>
      <c r="W2072" s="95">
        <v>1</v>
      </c>
      <c r="X2072" s="95"/>
      <c r="Y2072" s="95"/>
      <c r="Z2072" s="95"/>
      <c r="AA2072" s="95" t="str">
        <f t="shared" si="227"/>
        <v>CGE</v>
      </c>
    </row>
    <row r="2073" spans="1:27" x14ac:dyDescent="0.2">
      <c r="A2073" s="19">
        <f t="shared" si="225"/>
        <v>1</v>
      </c>
      <c r="B2073" s="95">
        <f t="shared" si="226"/>
        <v>2069</v>
      </c>
      <c r="C2073" s="95" t="s">
        <v>11716</v>
      </c>
      <c r="D2073" s="28" t="s">
        <v>9185</v>
      </c>
      <c r="E2073" s="95" t="s">
        <v>11717</v>
      </c>
      <c r="F2073" s="182">
        <v>1</v>
      </c>
      <c r="G2073" s="95" t="s">
        <v>251</v>
      </c>
      <c r="H2073" s="199">
        <f>VLOOKUP(G2073,BARRAS!$C$5:$E$553,2,0)</f>
        <v>2079993430132</v>
      </c>
      <c r="I2073" s="95">
        <v>0</v>
      </c>
      <c r="J2073" s="204">
        <v>0</v>
      </c>
      <c r="K2073" s="95">
        <v>0</v>
      </c>
      <c r="L2073" s="95" t="s">
        <v>747</v>
      </c>
      <c r="M2073" s="95" t="s">
        <v>747</v>
      </c>
      <c r="N2073" s="95" t="s">
        <v>9185</v>
      </c>
      <c r="O2073" s="95" t="s">
        <v>9972</v>
      </c>
      <c r="P2073" s="95"/>
      <c r="Q2073" s="95" t="s">
        <v>509</v>
      </c>
      <c r="R2073" s="95" t="str">
        <f>IF(L2073="R",VLOOKUP(G2073,BARRAS!$C$5:$E$233,3,0),IF(L2073="L",VLOOKUP(G2073,BARRAS!$C$5:$E$233,3,0),""))</f>
        <v/>
      </c>
      <c r="S2073" s="95">
        <f t="shared" si="228"/>
        <v>1</v>
      </c>
      <c r="T2073" s="95" t="s">
        <v>11717</v>
      </c>
      <c r="U2073" s="95" t="str">
        <f t="shared" si="229"/>
        <v>PMGD</v>
      </c>
      <c r="V2073" s="95"/>
      <c r="W2073" s="95"/>
      <c r="X2073" s="95"/>
      <c r="Y2073" s="95"/>
      <c r="Z2073" s="95"/>
      <c r="AA2073" s="95" t="str">
        <f t="shared" si="227"/>
        <v>CGE</v>
      </c>
    </row>
    <row r="2074" spans="1:27" x14ac:dyDescent="0.2">
      <c r="A2074" s="19">
        <f t="shared" si="225"/>
        <v>1</v>
      </c>
      <c r="B2074" s="95">
        <f t="shared" si="226"/>
        <v>2070</v>
      </c>
      <c r="C2074" s="95" t="s">
        <v>11074</v>
      </c>
      <c r="D2074" s="28" t="s">
        <v>11072</v>
      </c>
      <c r="E2074" s="95" t="s">
        <v>11075</v>
      </c>
      <c r="F2074" s="182">
        <v>1</v>
      </c>
      <c r="G2074" s="95" t="s">
        <v>251</v>
      </c>
      <c r="H2074" s="199">
        <f>VLOOKUP(G2074,BARRAS!$C$5:$E$553,2,0)</f>
        <v>2079993430132</v>
      </c>
      <c r="I2074" s="95">
        <v>0</v>
      </c>
      <c r="J2074" s="204">
        <v>0</v>
      </c>
      <c r="K2074" s="95">
        <v>0</v>
      </c>
      <c r="L2074" s="95" t="s">
        <v>747</v>
      </c>
      <c r="M2074" s="95" t="s">
        <v>747</v>
      </c>
      <c r="N2074" s="95" t="s">
        <v>11072</v>
      </c>
      <c r="O2074" s="95" t="s">
        <v>9972</v>
      </c>
      <c r="P2074" s="95"/>
      <c r="Q2074" s="95" t="s">
        <v>509</v>
      </c>
      <c r="R2074" s="95" t="str">
        <f>IF(L2074="R",VLOOKUP(G2074,BARRAS!$C$5:$E$233,3,0),IF(L2074="L",VLOOKUP(G2074,BARRAS!$C$5:$E$233,3,0),""))</f>
        <v/>
      </c>
      <c r="S2074" s="95">
        <f t="shared" si="228"/>
        <v>1</v>
      </c>
      <c r="T2074" s="95"/>
      <c r="U2074" s="95" t="str">
        <f t="shared" si="229"/>
        <v>PMGD</v>
      </c>
      <c r="V2074" s="95">
        <v>0</v>
      </c>
      <c r="W2074" s="95">
        <v>1</v>
      </c>
      <c r="X2074" s="95">
        <v>0</v>
      </c>
      <c r="Y2074" s="95">
        <v>0</v>
      </c>
      <c r="Z2074" s="95"/>
      <c r="AA2074" s="95" t="str">
        <f t="shared" si="227"/>
        <v>CGE</v>
      </c>
    </row>
    <row r="2075" spans="1:27" x14ac:dyDescent="0.2">
      <c r="A2075" s="19">
        <f t="shared" si="225"/>
        <v>1</v>
      </c>
      <c r="B2075" s="95">
        <f t="shared" si="226"/>
        <v>2071</v>
      </c>
      <c r="C2075" s="95" t="s">
        <v>13182</v>
      </c>
      <c r="D2075" s="28" t="s">
        <v>11072</v>
      </c>
      <c r="E2075" s="95" t="s">
        <v>11073</v>
      </c>
      <c r="F2075" s="182">
        <v>1</v>
      </c>
      <c r="G2075" s="95" t="s">
        <v>251</v>
      </c>
      <c r="H2075" s="199">
        <f>VLOOKUP(G2075,BARRAS!$C$5:$E$553,2,0)</f>
        <v>2079993430132</v>
      </c>
      <c r="I2075" s="95">
        <v>0</v>
      </c>
      <c r="J2075" s="204">
        <v>0</v>
      </c>
      <c r="K2075" s="95">
        <v>0</v>
      </c>
      <c r="L2075" s="95" t="s">
        <v>747</v>
      </c>
      <c r="M2075" s="95" t="s">
        <v>747</v>
      </c>
      <c r="N2075" s="95" t="s">
        <v>11072</v>
      </c>
      <c r="O2075" s="95" t="s">
        <v>9972</v>
      </c>
      <c r="P2075" s="95"/>
      <c r="Q2075" s="95" t="s">
        <v>509</v>
      </c>
      <c r="R2075" s="95" t="str">
        <f>IF(L2075="R",VLOOKUP(G2075,BARRAS!$C$5:$E$233,3,0),IF(L2075="L",VLOOKUP(G2075,BARRAS!$C$5:$E$233,3,0),""))</f>
        <v/>
      </c>
      <c r="S2075" s="95">
        <f t="shared" si="228"/>
        <v>1</v>
      </c>
      <c r="T2075" s="95" t="s">
        <v>11073</v>
      </c>
      <c r="U2075" s="95" t="str">
        <f t="shared" si="229"/>
        <v>PMGD</v>
      </c>
      <c r="V2075" s="95">
        <v>0</v>
      </c>
      <c r="W2075" s="95"/>
      <c r="X2075" s="95">
        <v>0</v>
      </c>
      <c r="Y2075" s="95">
        <v>0</v>
      </c>
      <c r="Z2075" s="95"/>
      <c r="AA2075" s="95" t="str">
        <f t="shared" si="227"/>
        <v>CGE</v>
      </c>
    </row>
    <row r="2076" spans="1:27" x14ac:dyDescent="0.2">
      <c r="A2076" s="19">
        <f t="shared" si="225"/>
        <v>1</v>
      </c>
      <c r="B2076" s="95">
        <f t="shared" si="226"/>
        <v>2072</v>
      </c>
      <c r="C2076" s="95" t="s">
        <v>10886</v>
      </c>
      <c r="D2076" s="28" t="s">
        <v>2030</v>
      </c>
      <c r="E2076" s="95" t="s">
        <v>10887</v>
      </c>
      <c r="F2076" s="182">
        <v>1</v>
      </c>
      <c r="G2076" s="95" t="s">
        <v>251</v>
      </c>
      <c r="H2076" s="199">
        <f>VLOOKUP(G2076,BARRAS!$C$5:$E$553,2,0)</f>
        <v>2079993430132</v>
      </c>
      <c r="I2076" s="95">
        <v>0</v>
      </c>
      <c r="J2076" s="204">
        <v>0</v>
      </c>
      <c r="K2076" s="95">
        <v>0</v>
      </c>
      <c r="L2076" s="95" t="s">
        <v>747</v>
      </c>
      <c r="M2076" s="95" t="s">
        <v>747</v>
      </c>
      <c r="N2076" s="95" t="s">
        <v>2030</v>
      </c>
      <c r="O2076" s="95" t="s">
        <v>9972</v>
      </c>
      <c r="P2076" s="95"/>
      <c r="Q2076" s="95" t="s">
        <v>509</v>
      </c>
      <c r="R2076" s="95" t="str">
        <f>IF(L2076="R",VLOOKUP(G2076,BARRAS!$C$5:$E$233,3,0),IF(L2076="L",VLOOKUP(G2076,BARRAS!$C$5:$E$233,3,0),""))</f>
        <v/>
      </c>
      <c r="S2076" s="95">
        <f t="shared" si="228"/>
        <v>1</v>
      </c>
      <c r="T2076" s="95"/>
      <c r="U2076" s="95" t="str">
        <f t="shared" si="229"/>
        <v>PMGD</v>
      </c>
      <c r="V2076" s="95">
        <v>0</v>
      </c>
      <c r="W2076" s="95">
        <v>1</v>
      </c>
      <c r="X2076" s="95">
        <v>0</v>
      </c>
      <c r="Y2076" s="95">
        <v>0</v>
      </c>
      <c r="Z2076" s="95"/>
      <c r="AA2076" s="95" t="str">
        <f t="shared" si="227"/>
        <v>CGE</v>
      </c>
    </row>
    <row r="2077" spans="1:27" x14ac:dyDescent="0.2">
      <c r="A2077" s="19">
        <f t="shared" si="225"/>
        <v>1</v>
      </c>
      <c r="B2077" s="95">
        <f t="shared" si="226"/>
        <v>2073</v>
      </c>
      <c r="C2077" s="95" t="s">
        <v>10884</v>
      </c>
      <c r="D2077" s="28" t="s">
        <v>2030</v>
      </c>
      <c r="E2077" s="95" t="s">
        <v>10885</v>
      </c>
      <c r="F2077" s="182">
        <v>1</v>
      </c>
      <c r="G2077" s="95" t="s">
        <v>251</v>
      </c>
      <c r="H2077" s="199">
        <f>VLOOKUP(G2077,BARRAS!$C$5:$E$553,2,0)</f>
        <v>2079993430132</v>
      </c>
      <c r="I2077" s="95">
        <v>0</v>
      </c>
      <c r="J2077" s="204">
        <v>0</v>
      </c>
      <c r="K2077" s="95">
        <v>0</v>
      </c>
      <c r="L2077" s="95" t="s">
        <v>747</v>
      </c>
      <c r="M2077" s="95" t="s">
        <v>747</v>
      </c>
      <c r="N2077" s="95" t="s">
        <v>2030</v>
      </c>
      <c r="O2077" s="95" t="s">
        <v>9972</v>
      </c>
      <c r="P2077" s="95"/>
      <c r="Q2077" s="95" t="s">
        <v>509</v>
      </c>
      <c r="R2077" s="95" t="str">
        <f>IF(L2077="R",VLOOKUP(G2077,BARRAS!$C$5:$E$233,3,0),IF(L2077="L",VLOOKUP(G2077,BARRAS!$C$5:$E$233,3,0),""))</f>
        <v/>
      </c>
      <c r="S2077" s="95">
        <f t="shared" si="228"/>
        <v>1</v>
      </c>
      <c r="T2077" s="95" t="s">
        <v>10885</v>
      </c>
      <c r="U2077" s="95" t="str">
        <f t="shared" si="229"/>
        <v>PMGD</v>
      </c>
      <c r="V2077" s="95">
        <v>0</v>
      </c>
      <c r="W2077" s="95"/>
      <c r="X2077" s="95">
        <v>0</v>
      </c>
      <c r="Y2077" s="95">
        <v>0</v>
      </c>
      <c r="Z2077" s="95"/>
      <c r="AA2077" s="95" t="str">
        <f t="shared" si="227"/>
        <v>CGE</v>
      </c>
    </row>
    <row r="2078" spans="1:27" x14ac:dyDescent="0.2">
      <c r="A2078" s="19">
        <f t="shared" si="225"/>
        <v>1</v>
      </c>
      <c r="B2078" s="95">
        <f t="shared" si="226"/>
        <v>2074</v>
      </c>
      <c r="C2078" s="95" t="s">
        <v>10876</v>
      </c>
      <c r="D2078" s="28" t="s">
        <v>2030</v>
      </c>
      <c r="E2078" s="95" t="s">
        <v>10877</v>
      </c>
      <c r="F2078" s="182">
        <v>1</v>
      </c>
      <c r="G2078" s="95" t="s">
        <v>251</v>
      </c>
      <c r="H2078" s="199">
        <f>VLOOKUP(G2078,BARRAS!$C$5:$E$553,2,0)</f>
        <v>2079993430132</v>
      </c>
      <c r="I2078" s="95">
        <v>0</v>
      </c>
      <c r="J2078" s="204">
        <v>0</v>
      </c>
      <c r="K2078" s="95">
        <v>0</v>
      </c>
      <c r="L2078" s="95" t="s">
        <v>747</v>
      </c>
      <c r="M2078" s="95" t="s">
        <v>747</v>
      </c>
      <c r="N2078" s="95" t="s">
        <v>2030</v>
      </c>
      <c r="O2078" s="95" t="s">
        <v>9972</v>
      </c>
      <c r="P2078" s="95"/>
      <c r="Q2078" s="95" t="s">
        <v>509</v>
      </c>
      <c r="R2078" s="95" t="str">
        <f>IF(L2078="R",VLOOKUP(G2078,BARRAS!$C$5:$E$233,3,0),IF(L2078="L",VLOOKUP(G2078,BARRAS!$C$5:$E$233,3,0),""))</f>
        <v/>
      </c>
      <c r="S2078" s="95">
        <f t="shared" si="228"/>
        <v>1</v>
      </c>
      <c r="T2078" s="95"/>
      <c r="U2078" s="95" t="str">
        <f t="shared" si="229"/>
        <v>PMGD</v>
      </c>
      <c r="V2078" s="95">
        <v>0</v>
      </c>
      <c r="W2078" s="95">
        <v>1</v>
      </c>
      <c r="X2078" s="95">
        <v>0</v>
      </c>
      <c r="Y2078" s="95">
        <v>0</v>
      </c>
      <c r="Z2078" s="95"/>
      <c r="AA2078" s="95" t="str">
        <f t="shared" si="227"/>
        <v>CGE</v>
      </c>
    </row>
    <row r="2079" spans="1:27" x14ac:dyDescent="0.2">
      <c r="A2079" s="19">
        <f t="shared" si="225"/>
        <v>1</v>
      </c>
      <c r="B2079" s="95">
        <f t="shared" si="226"/>
        <v>2075</v>
      </c>
      <c r="C2079" s="95" t="s">
        <v>2046</v>
      </c>
      <c r="D2079" s="28" t="s">
        <v>2030</v>
      </c>
      <c r="E2079" s="95" t="s">
        <v>10875</v>
      </c>
      <c r="F2079" s="182">
        <v>1</v>
      </c>
      <c r="G2079" s="95" t="s">
        <v>251</v>
      </c>
      <c r="H2079" s="199">
        <f>VLOOKUP(G2079,BARRAS!$C$5:$E$553,2,0)</f>
        <v>2079993430132</v>
      </c>
      <c r="I2079" s="95">
        <v>0</v>
      </c>
      <c r="J2079" s="204">
        <v>0</v>
      </c>
      <c r="K2079" s="95">
        <v>0</v>
      </c>
      <c r="L2079" s="95" t="s">
        <v>747</v>
      </c>
      <c r="M2079" s="95" t="s">
        <v>747</v>
      </c>
      <c r="N2079" s="95" t="s">
        <v>2030</v>
      </c>
      <c r="O2079" s="95" t="s">
        <v>9972</v>
      </c>
      <c r="P2079" s="95"/>
      <c r="Q2079" s="95" t="s">
        <v>509</v>
      </c>
      <c r="R2079" s="95" t="str">
        <f>IF(L2079="R",VLOOKUP(G2079,BARRAS!$C$5:$E$233,3,0),IF(L2079="L",VLOOKUP(G2079,BARRAS!$C$5:$E$233,3,0),""))</f>
        <v/>
      </c>
      <c r="S2079" s="95">
        <f t="shared" si="228"/>
        <v>1</v>
      </c>
      <c r="T2079" s="95" t="s">
        <v>10875</v>
      </c>
      <c r="U2079" s="95" t="str">
        <f t="shared" si="229"/>
        <v>PMGD</v>
      </c>
      <c r="V2079" s="95">
        <v>0</v>
      </c>
      <c r="W2079" s="95"/>
      <c r="X2079" s="95">
        <v>0</v>
      </c>
      <c r="Y2079" s="95">
        <v>0</v>
      </c>
      <c r="Z2079" s="95"/>
      <c r="AA2079" s="95" t="str">
        <f t="shared" si="227"/>
        <v>CGE</v>
      </c>
    </row>
    <row r="2080" spans="1:27" x14ac:dyDescent="0.2">
      <c r="A2080" s="19">
        <f t="shared" si="225"/>
        <v>1</v>
      </c>
      <c r="B2080" s="95">
        <f t="shared" si="226"/>
        <v>2076</v>
      </c>
      <c r="C2080" s="95" t="s">
        <v>10891</v>
      </c>
      <c r="D2080" s="28" t="s">
        <v>10889</v>
      </c>
      <c r="E2080" s="95" t="s">
        <v>10892</v>
      </c>
      <c r="F2080" s="182">
        <v>1</v>
      </c>
      <c r="G2080" s="95" t="s">
        <v>251</v>
      </c>
      <c r="H2080" s="199">
        <f>VLOOKUP(G2080,BARRAS!$C$5:$E$553,2,0)</f>
        <v>2079993430132</v>
      </c>
      <c r="I2080" s="95">
        <v>0</v>
      </c>
      <c r="J2080" s="204">
        <v>0</v>
      </c>
      <c r="K2080" s="95">
        <v>0</v>
      </c>
      <c r="L2080" s="95" t="s">
        <v>747</v>
      </c>
      <c r="M2080" s="95" t="s">
        <v>747</v>
      </c>
      <c r="N2080" s="95" t="s">
        <v>10889</v>
      </c>
      <c r="O2080" s="95" t="s">
        <v>9972</v>
      </c>
      <c r="P2080" s="95"/>
      <c r="Q2080" s="95" t="s">
        <v>509</v>
      </c>
      <c r="R2080" s="95" t="str">
        <f>IF(L2080="R",VLOOKUP(G2080,BARRAS!$C$5:$E$233,3,0),IF(L2080="L",VLOOKUP(G2080,BARRAS!$C$5:$E$233,3,0),""))</f>
        <v/>
      </c>
      <c r="S2080" s="95">
        <f t="shared" si="228"/>
        <v>1</v>
      </c>
      <c r="T2080" s="95"/>
      <c r="U2080" s="95" t="str">
        <f t="shared" si="229"/>
        <v>PMGD</v>
      </c>
      <c r="V2080" s="95">
        <v>0</v>
      </c>
      <c r="W2080" s="95">
        <v>1</v>
      </c>
      <c r="X2080" s="95">
        <v>0</v>
      </c>
      <c r="Y2080" s="95">
        <v>0</v>
      </c>
      <c r="Z2080" s="95"/>
      <c r="AA2080" s="95" t="str">
        <f t="shared" si="227"/>
        <v>CGE</v>
      </c>
    </row>
    <row r="2081" spans="1:27" x14ac:dyDescent="0.2">
      <c r="A2081" s="19">
        <f t="shared" si="225"/>
        <v>1</v>
      </c>
      <c r="B2081" s="95">
        <f t="shared" si="226"/>
        <v>2077</v>
      </c>
      <c r="C2081" s="95" t="s">
        <v>10888</v>
      </c>
      <c r="D2081" s="28" t="s">
        <v>10889</v>
      </c>
      <c r="E2081" s="95" t="s">
        <v>10890</v>
      </c>
      <c r="F2081" s="182">
        <v>1</v>
      </c>
      <c r="G2081" s="95" t="s">
        <v>251</v>
      </c>
      <c r="H2081" s="199">
        <f>VLOOKUP(G2081,BARRAS!$C$5:$E$553,2,0)</f>
        <v>2079993430132</v>
      </c>
      <c r="I2081" s="95">
        <v>0</v>
      </c>
      <c r="J2081" s="204">
        <v>0</v>
      </c>
      <c r="K2081" s="95">
        <v>0</v>
      </c>
      <c r="L2081" s="95" t="s">
        <v>747</v>
      </c>
      <c r="M2081" s="95" t="s">
        <v>747</v>
      </c>
      <c r="N2081" s="95" t="s">
        <v>10889</v>
      </c>
      <c r="O2081" s="95" t="s">
        <v>9972</v>
      </c>
      <c r="P2081" s="95"/>
      <c r="Q2081" s="95" t="s">
        <v>509</v>
      </c>
      <c r="R2081" s="95" t="str">
        <f>IF(L2081="R",VLOOKUP(G2081,BARRAS!$C$5:$E$233,3,0),IF(L2081="L",VLOOKUP(G2081,BARRAS!$C$5:$E$233,3,0),""))</f>
        <v/>
      </c>
      <c r="S2081" s="95">
        <f t="shared" si="228"/>
        <v>1</v>
      </c>
      <c r="T2081" s="95"/>
      <c r="U2081" s="95" t="str">
        <f t="shared" si="229"/>
        <v>PMGD</v>
      </c>
      <c r="V2081" s="95">
        <v>0</v>
      </c>
      <c r="W2081" s="95"/>
      <c r="X2081" s="95">
        <v>0</v>
      </c>
      <c r="Y2081" s="95">
        <v>0</v>
      </c>
      <c r="Z2081" s="95"/>
      <c r="AA2081" s="95" t="str">
        <f t="shared" si="227"/>
        <v>CGE</v>
      </c>
    </row>
    <row r="2082" spans="1:27" x14ac:dyDescent="0.2">
      <c r="A2082" s="19">
        <f t="shared" si="225"/>
        <v>1</v>
      </c>
      <c r="B2082" s="95">
        <f t="shared" si="226"/>
        <v>2078</v>
      </c>
      <c r="C2082" s="95" t="s">
        <v>12034</v>
      </c>
      <c r="D2082" s="28" t="s">
        <v>10879</v>
      </c>
      <c r="E2082" s="95" t="s">
        <v>12035</v>
      </c>
      <c r="F2082" s="182">
        <v>1</v>
      </c>
      <c r="G2082" s="95" t="s">
        <v>251</v>
      </c>
      <c r="H2082" s="199">
        <f>VLOOKUP(G2082,BARRAS!$C$5:$E$553,2,0)</f>
        <v>2079993430132</v>
      </c>
      <c r="I2082" s="95">
        <v>0</v>
      </c>
      <c r="J2082" s="204">
        <v>0</v>
      </c>
      <c r="K2082" s="95">
        <v>0</v>
      </c>
      <c r="L2082" s="95" t="s">
        <v>747</v>
      </c>
      <c r="M2082" s="95" t="s">
        <v>747</v>
      </c>
      <c r="N2082" s="95" t="s">
        <v>10879</v>
      </c>
      <c r="O2082" s="95" t="s">
        <v>9972</v>
      </c>
      <c r="P2082" s="95"/>
      <c r="Q2082" s="95" t="s">
        <v>509</v>
      </c>
      <c r="R2082" s="95" t="str">
        <f>IF(L2082="R",VLOOKUP(G2082,BARRAS!$C$5:$E$233,3,0),IF(L2082="L",VLOOKUP(G2082,BARRAS!$C$5:$E$233,3,0),""))</f>
        <v/>
      </c>
      <c r="S2082" s="95">
        <f t="shared" si="228"/>
        <v>1</v>
      </c>
      <c r="T2082" s="95"/>
      <c r="U2082" s="95" t="str">
        <f t="shared" si="229"/>
        <v>PMGD</v>
      </c>
      <c r="V2082" s="95">
        <v>0</v>
      </c>
      <c r="W2082" s="95">
        <v>1</v>
      </c>
      <c r="X2082" s="95">
        <v>0</v>
      </c>
      <c r="Y2082" s="95">
        <v>0</v>
      </c>
      <c r="Z2082" s="95"/>
      <c r="AA2082" s="95" t="str">
        <f t="shared" si="227"/>
        <v>CGE</v>
      </c>
    </row>
    <row r="2083" spans="1:27" x14ac:dyDescent="0.2">
      <c r="A2083" s="19">
        <f t="shared" si="225"/>
        <v>1</v>
      </c>
      <c r="B2083" s="95">
        <f t="shared" si="226"/>
        <v>2079</v>
      </c>
      <c r="C2083" s="95" t="s">
        <v>10878</v>
      </c>
      <c r="D2083" s="28" t="s">
        <v>10879</v>
      </c>
      <c r="E2083" s="95" t="s">
        <v>10880</v>
      </c>
      <c r="F2083" s="182">
        <v>1</v>
      </c>
      <c r="G2083" s="95" t="s">
        <v>251</v>
      </c>
      <c r="H2083" s="199">
        <f>VLOOKUP(G2083,BARRAS!$C$5:$E$553,2,0)</f>
        <v>2079993430132</v>
      </c>
      <c r="I2083" s="95">
        <v>0</v>
      </c>
      <c r="J2083" s="204">
        <v>0</v>
      </c>
      <c r="K2083" s="95">
        <v>0</v>
      </c>
      <c r="L2083" s="95" t="s">
        <v>747</v>
      </c>
      <c r="M2083" s="95" t="s">
        <v>747</v>
      </c>
      <c r="N2083" s="95" t="s">
        <v>10879</v>
      </c>
      <c r="O2083" s="95" t="s">
        <v>9972</v>
      </c>
      <c r="P2083" s="95"/>
      <c r="Q2083" s="95" t="s">
        <v>509</v>
      </c>
      <c r="R2083" s="95" t="str">
        <f>IF(L2083="R",VLOOKUP(G2083,BARRAS!$C$5:$E$233,3,0),IF(L2083="L",VLOOKUP(G2083,BARRAS!$C$5:$E$233,3,0),""))</f>
        <v/>
      </c>
      <c r="S2083" s="95">
        <f t="shared" si="228"/>
        <v>1</v>
      </c>
      <c r="T2083" s="95"/>
      <c r="U2083" s="95" t="str">
        <f t="shared" si="229"/>
        <v>PMGD</v>
      </c>
      <c r="V2083" s="95">
        <v>0</v>
      </c>
      <c r="W2083" s="95"/>
      <c r="X2083" s="95">
        <v>0</v>
      </c>
      <c r="Y2083" s="95">
        <v>0</v>
      </c>
      <c r="Z2083" s="95"/>
      <c r="AA2083" s="95" t="str">
        <f t="shared" si="227"/>
        <v>CGE</v>
      </c>
    </row>
    <row r="2084" spans="1:27" x14ac:dyDescent="0.2">
      <c r="A2084" s="19">
        <f t="shared" si="225"/>
        <v>1</v>
      </c>
      <c r="B2084" s="95">
        <f t="shared" si="226"/>
        <v>2080</v>
      </c>
      <c r="C2084" s="95" t="s">
        <v>13348</v>
      </c>
      <c r="D2084" s="28" t="s">
        <v>14384</v>
      </c>
      <c r="E2084" s="28" t="s">
        <v>13350</v>
      </c>
      <c r="F2084" s="182">
        <v>1</v>
      </c>
      <c r="G2084" s="95" t="s">
        <v>251</v>
      </c>
      <c r="H2084" s="199">
        <f>VLOOKUP(G2084,BARRAS!$C$5:$E$553,2,0)</f>
        <v>2079993430132</v>
      </c>
      <c r="I2084" s="95">
        <v>0</v>
      </c>
      <c r="J2084" s="204">
        <v>0</v>
      </c>
      <c r="K2084" s="95">
        <v>0</v>
      </c>
      <c r="L2084" s="95" t="s">
        <v>747</v>
      </c>
      <c r="M2084" s="95" t="s">
        <v>747</v>
      </c>
      <c r="N2084" s="95" t="s">
        <v>14384</v>
      </c>
      <c r="O2084" s="95" t="s">
        <v>9972</v>
      </c>
      <c r="P2084" s="95"/>
      <c r="Q2084" s="95"/>
      <c r="R2084" s="95"/>
      <c r="S2084" s="95">
        <f t="shared" si="228"/>
        <v>1</v>
      </c>
      <c r="T2084" s="95"/>
      <c r="U2084" s="95" t="str">
        <f t="shared" si="229"/>
        <v>PMGD</v>
      </c>
      <c r="V2084" s="95"/>
      <c r="W2084" s="95"/>
      <c r="X2084" s="95"/>
      <c r="Y2084" s="95"/>
      <c r="Z2084" s="95"/>
      <c r="AA2084" s="95" t="str">
        <f t="shared" si="227"/>
        <v>CGE</v>
      </c>
    </row>
    <row r="2085" spans="1:27" x14ac:dyDescent="0.2">
      <c r="A2085" s="19">
        <f t="shared" si="225"/>
        <v>1</v>
      </c>
      <c r="B2085" s="95">
        <f t="shared" si="226"/>
        <v>2081</v>
      </c>
      <c r="C2085" s="95" t="s">
        <v>13349</v>
      </c>
      <c r="D2085" s="28" t="s">
        <v>14384</v>
      </c>
      <c r="E2085" s="28" t="s">
        <v>13351</v>
      </c>
      <c r="F2085" s="182">
        <v>1</v>
      </c>
      <c r="G2085" s="95" t="s">
        <v>251</v>
      </c>
      <c r="H2085" s="199">
        <f>VLOOKUP(G2085,BARRAS!$C$5:$E$553,2,0)</f>
        <v>2079993430132</v>
      </c>
      <c r="I2085" s="95">
        <v>0</v>
      </c>
      <c r="J2085" s="204">
        <v>0</v>
      </c>
      <c r="K2085" s="95">
        <v>0</v>
      </c>
      <c r="L2085" s="95" t="s">
        <v>747</v>
      </c>
      <c r="M2085" s="95" t="s">
        <v>747</v>
      </c>
      <c r="N2085" s="95" t="s">
        <v>14384</v>
      </c>
      <c r="O2085" s="95" t="s">
        <v>9972</v>
      </c>
      <c r="P2085" s="95"/>
      <c r="Q2085" s="95"/>
      <c r="R2085" s="95"/>
      <c r="S2085" s="95">
        <f t="shared" si="228"/>
        <v>1</v>
      </c>
      <c r="T2085" s="28" t="s">
        <v>13351</v>
      </c>
      <c r="U2085" s="95" t="str">
        <f t="shared" si="229"/>
        <v>PMGD</v>
      </c>
      <c r="V2085" s="95"/>
      <c r="W2085" s="95"/>
      <c r="X2085" s="95"/>
      <c r="Y2085" s="95"/>
      <c r="Z2085" s="95"/>
      <c r="AA2085" s="95" t="str">
        <f t="shared" si="227"/>
        <v>CGE</v>
      </c>
    </row>
    <row r="2086" spans="1:27" x14ac:dyDescent="0.2">
      <c r="A2086" s="19">
        <f t="shared" si="225"/>
        <v>1</v>
      </c>
      <c r="B2086" s="95">
        <f t="shared" si="226"/>
        <v>2082</v>
      </c>
      <c r="C2086" s="95" t="s">
        <v>11069</v>
      </c>
      <c r="D2086" s="28" t="s">
        <v>8970</v>
      </c>
      <c r="E2086" s="95" t="s">
        <v>1870</v>
      </c>
      <c r="F2086" s="182">
        <v>1</v>
      </c>
      <c r="G2086" s="95" t="s">
        <v>251</v>
      </c>
      <c r="H2086" s="199">
        <f>VLOOKUP(G2086,BARRAS!$C$5:$E$553,2,0)</f>
        <v>2079993430132</v>
      </c>
      <c r="I2086" s="95">
        <v>0</v>
      </c>
      <c r="J2086" s="204">
        <v>1</v>
      </c>
      <c r="K2086" s="95">
        <v>0</v>
      </c>
      <c r="L2086" s="95" t="s">
        <v>489</v>
      </c>
      <c r="M2086" s="95" t="s">
        <v>489</v>
      </c>
      <c r="N2086" s="95" t="s">
        <v>9178</v>
      </c>
      <c r="O2086" s="95"/>
      <c r="P2086" s="95" t="s">
        <v>9972</v>
      </c>
      <c r="Q2086" s="95" t="s">
        <v>489</v>
      </c>
      <c r="R2086" s="95">
        <f>IF(L2086="R",VLOOKUP(G2086,BARRAS!$C$5:$E$233,3,0),IF(L2086="L",VLOOKUP(G2086,BARRAS!$C$5:$E$233,3,0),""))</f>
        <v>0</v>
      </c>
      <c r="S2086" s="95">
        <f t="shared" si="228"/>
        <v>0</v>
      </c>
      <c r="T2086" s="95"/>
      <c r="U2086" s="95" t="str">
        <f t="shared" si="229"/>
        <v/>
      </c>
      <c r="V2086" s="95">
        <v>0</v>
      </c>
      <c r="W2086" s="95"/>
      <c r="X2086" s="95">
        <v>0</v>
      </c>
      <c r="Y2086" s="95">
        <v>0</v>
      </c>
      <c r="Z2086" s="95"/>
      <c r="AA2086" s="95" t="str">
        <f t="shared" si="227"/>
        <v>CGE</v>
      </c>
    </row>
    <row r="2087" spans="1:27" x14ac:dyDescent="0.2">
      <c r="A2087" s="19">
        <f t="shared" si="225"/>
        <v>1</v>
      </c>
      <c r="B2087" s="95">
        <f t="shared" si="226"/>
        <v>2083</v>
      </c>
      <c r="C2087" s="95" t="s">
        <v>11070</v>
      </c>
      <c r="D2087" s="28" t="s">
        <v>8971</v>
      </c>
      <c r="E2087" s="95" t="s">
        <v>1870</v>
      </c>
      <c r="F2087" s="182">
        <v>1</v>
      </c>
      <c r="G2087" s="95" t="s">
        <v>251</v>
      </c>
      <c r="H2087" s="199">
        <f>VLOOKUP(G2087,BARRAS!$C$5:$E$553,2,0)</f>
        <v>2079993430132</v>
      </c>
      <c r="I2087" s="95">
        <v>0</v>
      </c>
      <c r="J2087" s="204">
        <v>1</v>
      </c>
      <c r="K2087" s="95">
        <v>0</v>
      </c>
      <c r="L2087" s="95" t="s">
        <v>489</v>
      </c>
      <c r="M2087" s="95" t="s">
        <v>489</v>
      </c>
      <c r="N2087" s="95" t="s">
        <v>9178</v>
      </c>
      <c r="O2087" s="95"/>
      <c r="P2087" s="95" t="s">
        <v>9972</v>
      </c>
      <c r="Q2087" s="95" t="s">
        <v>489</v>
      </c>
      <c r="R2087" s="95">
        <f>IF(L2087="R",VLOOKUP(G2087,BARRAS!$C$5:$E$233,3,0),IF(L2087="L",VLOOKUP(G2087,BARRAS!$C$5:$E$233,3,0),""))</f>
        <v>0</v>
      </c>
      <c r="S2087" s="95">
        <f t="shared" si="228"/>
        <v>0</v>
      </c>
      <c r="T2087" s="95"/>
      <c r="U2087" s="95" t="str">
        <f t="shared" si="229"/>
        <v/>
      </c>
      <c r="V2087" s="95">
        <v>0</v>
      </c>
      <c r="W2087" s="95"/>
      <c r="X2087" s="95">
        <v>0</v>
      </c>
      <c r="Y2087" s="95">
        <v>0</v>
      </c>
      <c r="Z2087" s="95"/>
      <c r="AA2087" s="95" t="str">
        <f t="shared" si="227"/>
        <v>CGE</v>
      </c>
    </row>
    <row r="2088" spans="1:27" x14ac:dyDescent="0.2">
      <c r="A2088" s="19">
        <f t="shared" si="225"/>
        <v>1</v>
      </c>
      <c r="B2088" s="95">
        <f t="shared" si="226"/>
        <v>2084</v>
      </c>
      <c r="C2088" s="95" t="s">
        <v>11071</v>
      </c>
      <c r="D2088" s="28" t="s">
        <v>8972</v>
      </c>
      <c r="E2088" s="95" t="s">
        <v>1870</v>
      </c>
      <c r="F2088" s="182">
        <v>1</v>
      </c>
      <c r="G2088" s="95" t="s">
        <v>251</v>
      </c>
      <c r="H2088" s="199">
        <f>VLOOKUP(G2088,BARRAS!$C$5:$E$553,2,0)</f>
        <v>2079993430132</v>
      </c>
      <c r="I2088" s="95">
        <v>0</v>
      </c>
      <c r="J2088" s="204">
        <v>1</v>
      </c>
      <c r="K2088" s="95">
        <v>0</v>
      </c>
      <c r="L2088" s="95" t="s">
        <v>489</v>
      </c>
      <c r="M2088" s="95" t="s">
        <v>489</v>
      </c>
      <c r="N2088" s="95" t="s">
        <v>9178</v>
      </c>
      <c r="O2088" s="95"/>
      <c r="P2088" s="95" t="s">
        <v>9972</v>
      </c>
      <c r="Q2088" s="95" t="s">
        <v>489</v>
      </c>
      <c r="R2088" s="95">
        <f>IF(L2088="R",VLOOKUP(G2088,BARRAS!$C$5:$E$233,3,0),IF(L2088="L",VLOOKUP(G2088,BARRAS!$C$5:$E$233,3,0),""))</f>
        <v>0</v>
      </c>
      <c r="S2088" s="95">
        <f t="shared" si="228"/>
        <v>0</v>
      </c>
      <c r="T2088" s="95"/>
      <c r="U2088" s="95" t="str">
        <f t="shared" si="229"/>
        <v/>
      </c>
      <c r="V2088" s="95">
        <v>0</v>
      </c>
      <c r="W2088" s="95"/>
      <c r="X2088" s="95">
        <v>0</v>
      </c>
      <c r="Y2088" s="95">
        <v>0</v>
      </c>
      <c r="Z2088" s="95"/>
      <c r="AA2088" s="95" t="str">
        <f t="shared" si="227"/>
        <v>CGE</v>
      </c>
    </row>
    <row r="2089" spans="1:27" x14ac:dyDescent="0.2">
      <c r="A2089" s="19">
        <f t="shared" si="225"/>
        <v>1</v>
      </c>
      <c r="B2089" s="95">
        <f t="shared" si="226"/>
        <v>2085</v>
      </c>
      <c r="C2089" s="95" t="s">
        <v>10881</v>
      </c>
      <c r="D2089" s="28" t="s">
        <v>10013</v>
      </c>
      <c r="E2089" s="95" t="s">
        <v>3208</v>
      </c>
      <c r="F2089" s="182">
        <v>1</v>
      </c>
      <c r="G2089" s="95" t="s">
        <v>251</v>
      </c>
      <c r="H2089" s="199">
        <f>VLOOKUP(G2089,BARRAS!$C$5:$E$553,2,0)</f>
        <v>2079993430132</v>
      </c>
      <c r="I2089" s="95">
        <v>0</v>
      </c>
      <c r="J2089" s="204">
        <v>1</v>
      </c>
      <c r="K2089" s="95">
        <v>0</v>
      </c>
      <c r="L2089" s="95" t="s">
        <v>489</v>
      </c>
      <c r="M2089" s="95" t="s">
        <v>489</v>
      </c>
      <c r="N2089" s="95" t="s">
        <v>9178</v>
      </c>
      <c r="O2089" s="95"/>
      <c r="P2089" s="95" t="s">
        <v>9972</v>
      </c>
      <c r="Q2089" s="95" t="s">
        <v>489</v>
      </c>
      <c r="R2089" s="95">
        <f>IF(L2089="R",VLOOKUP(G2089,BARRAS!$C$5:$E$233,3,0),IF(L2089="L",VLOOKUP(G2089,BARRAS!$C$5:$E$233,3,0),""))</f>
        <v>0</v>
      </c>
      <c r="S2089" s="95">
        <f t="shared" si="228"/>
        <v>0</v>
      </c>
      <c r="T2089" s="95"/>
      <c r="U2089" s="95" t="str">
        <f t="shared" si="229"/>
        <v/>
      </c>
      <c r="V2089" s="95">
        <v>0</v>
      </c>
      <c r="W2089" s="95"/>
      <c r="X2089" s="95">
        <v>0</v>
      </c>
      <c r="Y2089" s="95">
        <v>0</v>
      </c>
      <c r="Z2089" s="95"/>
      <c r="AA2089" s="95" t="str">
        <f t="shared" si="227"/>
        <v>CGE</v>
      </c>
    </row>
    <row r="2090" spans="1:27" x14ac:dyDescent="0.2">
      <c r="A2090" s="19">
        <f t="shared" si="225"/>
        <v>1</v>
      </c>
      <c r="B2090" s="95">
        <f t="shared" si="226"/>
        <v>2086</v>
      </c>
      <c r="C2090" s="95" t="s">
        <v>10882</v>
      </c>
      <c r="D2090" s="28" t="s">
        <v>10014</v>
      </c>
      <c r="E2090" s="95" t="s">
        <v>3208</v>
      </c>
      <c r="F2090" s="182">
        <v>1</v>
      </c>
      <c r="G2090" s="95" t="s">
        <v>251</v>
      </c>
      <c r="H2090" s="199">
        <f>VLOOKUP(G2090,BARRAS!$C$5:$E$553,2,0)</f>
        <v>2079993430132</v>
      </c>
      <c r="I2090" s="95">
        <v>0</v>
      </c>
      <c r="J2090" s="204">
        <v>1</v>
      </c>
      <c r="K2090" s="95">
        <v>0</v>
      </c>
      <c r="L2090" s="95" t="s">
        <v>489</v>
      </c>
      <c r="M2090" s="95" t="s">
        <v>489</v>
      </c>
      <c r="N2090" s="95" t="s">
        <v>9178</v>
      </c>
      <c r="O2090" s="95"/>
      <c r="P2090" s="95" t="s">
        <v>9972</v>
      </c>
      <c r="Q2090" s="95" t="s">
        <v>489</v>
      </c>
      <c r="R2090" s="95">
        <f>IF(L2090="R",VLOOKUP(G2090,BARRAS!$C$5:$E$233,3,0),IF(L2090="L",VLOOKUP(G2090,BARRAS!$C$5:$E$233,3,0),""))</f>
        <v>0</v>
      </c>
      <c r="S2090" s="95">
        <f t="shared" si="228"/>
        <v>0</v>
      </c>
      <c r="T2090" s="95"/>
      <c r="U2090" s="95" t="str">
        <f t="shared" si="229"/>
        <v/>
      </c>
      <c r="V2090" s="95">
        <v>0</v>
      </c>
      <c r="W2090" s="95"/>
      <c r="X2090" s="95">
        <v>0</v>
      </c>
      <c r="Y2090" s="95">
        <v>0</v>
      </c>
      <c r="Z2090" s="95"/>
      <c r="AA2090" s="95" t="str">
        <f t="shared" si="227"/>
        <v>CGE</v>
      </c>
    </row>
    <row r="2091" spans="1:27" x14ac:dyDescent="0.2">
      <c r="A2091" s="19">
        <f t="shared" si="225"/>
        <v>1</v>
      </c>
      <c r="B2091" s="95">
        <f t="shared" si="226"/>
        <v>2087</v>
      </c>
      <c r="C2091" s="95" t="s">
        <v>10883</v>
      </c>
      <c r="D2091" s="28" t="s">
        <v>10015</v>
      </c>
      <c r="E2091" s="95" t="s">
        <v>3208</v>
      </c>
      <c r="F2091" s="182">
        <v>1</v>
      </c>
      <c r="G2091" s="95" t="s">
        <v>251</v>
      </c>
      <c r="H2091" s="199">
        <f>VLOOKUP(G2091,BARRAS!$C$5:$E$553,2,0)</f>
        <v>2079993430132</v>
      </c>
      <c r="I2091" s="95">
        <v>0</v>
      </c>
      <c r="J2091" s="204">
        <v>1</v>
      </c>
      <c r="K2091" s="95">
        <v>0</v>
      </c>
      <c r="L2091" s="95" t="s">
        <v>489</v>
      </c>
      <c r="M2091" s="95" t="s">
        <v>489</v>
      </c>
      <c r="N2091" s="95" t="s">
        <v>9178</v>
      </c>
      <c r="O2091" s="95"/>
      <c r="P2091" s="95" t="s">
        <v>9972</v>
      </c>
      <c r="Q2091" s="95" t="s">
        <v>489</v>
      </c>
      <c r="R2091" s="95">
        <f>IF(L2091="R",VLOOKUP(G2091,BARRAS!$C$5:$E$233,3,0),IF(L2091="L",VLOOKUP(G2091,BARRAS!$C$5:$E$233,3,0),""))</f>
        <v>0</v>
      </c>
      <c r="S2091" s="95">
        <f t="shared" si="228"/>
        <v>0</v>
      </c>
      <c r="T2091" s="95"/>
      <c r="U2091" s="95" t="str">
        <f t="shared" si="229"/>
        <v/>
      </c>
      <c r="V2091" s="95">
        <v>0</v>
      </c>
      <c r="W2091" s="95"/>
      <c r="X2091" s="95">
        <v>0</v>
      </c>
      <c r="Y2091" s="95">
        <v>0</v>
      </c>
      <c r="Z2091" s="95"/>
      <c r="AA2091" s="95" t="str">
        <f t="shared" si="227"/>
        <v>CGE</v>
      </c>
    </row>
    <row r="2092" spans="1:27" x14ac:dyDescent="0.2">
      <c r="A2092" s="19">
        <f t="shared" si="225"/>
        <v>1</v>
      </c>
      <c r="B2092" s="95">
        <f t="shared" si="226"/>
        <v>2088</v>
      </c>
      <c r="C2092" s="194" t="s">
        <v>11762</v>
      </c>
      <c r="D2092" s="213" t="s">
        <v>12351</v>
      </c>
      <c r="E2092" s="194" t="s">
        <v>2490</v>
      </c>
      <c r="F2092" s="182">
        <v>0</v>
      </c>
      <c r="G2092" s="95" t="s">
        <v>251</v>
      </c>
      <c r="H2092" s="199">
        <f>VLOOKUP(G2092,BARRAS!$C$5:$E$553,2,0)</f>
        <v>2079993430132</v>
      </c>
      <c r="I2092" s="95">
        <v>3640</v>
      </c>
      <c r="J2092" s="204">
        <v>0</v>
      </c>
      <c r="K2092" s="95">
        <v>2</v>
      </c>
      <c r="L2092" s="95" t="s">
        <v>12347</v>
      </c>
      <c r="M2092" s="95" t="s">
        <v>12347</v>
      </c>
      <c r="N2092" s="95" t="s">
        <v>12352</v>
      </c>
      <c r="O2092" s="95"/>
      <c r="P2092" s="95"/>
      <c r="Q2092" s="95"/>
      <c r="R2092" s="95" t="str">
        <f>IF(L2092="R",VLOOKUP(G2092,BARRAS!$C$5:$E$233,3,0),IF(L2092="L",VLOOKUP(G2092,BARRAS!$C$5:$E$233,3,0),""))</f>
        <v/>
      </c>
      <c r="S2092" s="95">
        <f t="shared" si="228"/>
        <v>0</v>
      </c>
      <c r="T2092" s="95"/>
      <c r="U2092" s="95" t="str">
        <f t="shared" si="229"/>
        <v/>
      </c>
      <c r="V2092" s="95"/>
      <c r="W2092" s="95"/>
      <c r="X2092" s="95"/>
      <c r="Y2092" s="95"/>
      <c r="Z2092" s="95"/>
      <c r="AA2092" s="95">
        <f t="shared" si="227"/>
        <v>0</v>
      </c>
    </row>
    <row r="2093" spans="1:27" x14ac:dyDescent="0.2">
      <c r="A2093" s="19">
        <f t="shared" si="225"/>
        <v>1</v>
      </c>
      <c r="B2093" s="95">
        <f t="shared" si="226"/>
        <v>2089</v>
      </c>
      <c r="C2093" s="95" t="s">
        <v>224</v>
      </c>
      <c r="D2093" s="28" t="s">
        <v>12351</v>
      </c>
      <c r="E2093" s="95" t="s">
        <v>2487</v>
      </c>
      <c r="F2093" s="182">
        <v>1</v>
      </c>
      <c r="G2093" s="95" t="s">
        <v>1426</v>
      </c>
      <c r="H2093" s="199">
        <f>VLOOKUP(G2093,BARRAS!$C$5:$E$553,2,0)</f>
        <v>2079993430662</v>
      </c>
      <c r="I2093" s="95">
        <v>3640</v>
      </c>
      <c r="J2093" s="204">
        <v>0</v>
      </c>
      <c r="K2093" s="95">
        <v>0</v>
      </c>
      <c r="L2093" s="95" t="s">
        <v>12347</v>
      </c>
      <c r="M2093" s="95" t="s">
        <v>12347</v>
      </c>
      <c r="N2093" s="28" t="s">
        <v>9972</v>
      </c>
      <c r="O2093" s="28"/>
      <c r="P2093" s="95"/>
      <c r="Q2093" s="95"/>
      <c r="R2093" s="95"/>
      <c r="S2093" s="95">
        <f t="shared" si="228"/>
        <v>0</v>
      </c>
      <c r="T2093" s="95"/>
      <c r="U2093" s="95" t="str">
        <f t="shared" si="229"/>
        <v/>
      </c>
      <c r="V2093" s="95"/>
      <c r="W2093" s="95"/>
      <c r="X2093" s="95"/>
      <c r="Y2093" s="95"/>
      <c r="Z2093" s="95"/>
      <c r="AA2093" s="95">
        <f t="shared" si="227"/>
        <v>0</v>
      </c>
    </row>
    <row r="2094" spans="1:27" x14ac:dyDescent="0.2">
      <c r="A2094" s="19">
        <f t="shared" si="225"/>
        <v>1</v>
      </c>
      <c r="B2094" s="95">
        <f t="shared" si="226"/>
        <v>2090</v>
      </c>
      <c r="C2094" s="213" t="s">
        <v>13042</v>
      </c>
      <c r="D2094" s="213" t="s">
        <v>1304</v>
      </c>
      <c r="E2094" s="194" t="s">
        <v>10795</v>
      </c>
      <c r="F2094" s="182">
        <v>0</v>
      </c>
      <c r="G2094" s="95" t="s">
        <v>1426</v>
      </c>
      <c r="H2094" s="199">
        <f>VLOOKUP(G2094,BARRAS!$C$5:$E$553,2,0)</f>
        <v>2079993430662</v>
      </c>
      <c r="I2094" s="95">
        <v>0</v>
      </c>
      <c r="J2094" s="204">
        <v>0</v>
      </c>
      <c r="K2094" s="95">
        <v>1</v>
      </c>
      <c r="L2094" s="95" t="s">
        <v>492</v>
      </c>
      <c r="M2094" s="95" t="s">
        <v>492</v>
      </c>
      <c r="N2094" s="95" t="s">
        <v>12352</v>
      </c>
      <c r="O2094" s="95"/>
      <c r="P2094" s="95"/>
      <c r="Q2094" s="95"/>
      <c r="R2094" s="95" t="str">
        <f>IF(L2094="R",VLOOKUP(G2094,BARRAS!$C$5:$E$233,3,0),IF(L2094="L",VLOOKUP(G2094,BARRAS!$C$5:$E$233,3,0),""))</f>
        <v/>
      </c>
      <c r="S2094" s="95">
        <f t="shared" si="228"/>
        <v>0</v>
      </c>
      <c r="T2094" s="95"/>
      <c r="U2094" s="95" t="str">
        <f t="shared" si="229"/>
        <v/>
      </c>
      <c r="V2094" s="95"/>
      <c r="W2094" s="95"/>
      <c r="X2094" s="95"/>
      <c r="Y2094" s="95"/>
      <c r="Z2094" s="95"/>
      <c r="AA2094" s="95">
        <f t="shared" si="227"/>
        <v>0</v>
      </c>
    </row>
    <row r="2095" spans="1:27" x14ac:dyDescent="0.2">
      <c r="A2095" s="19">
        <f t="shared" si="225"/>
        <v>1</v>
      </c>
      <c r="B2095" s="95">
        <f t="shared" si="226"/>
        <v>2091</v>
      </c>
      <c r="C2095" s="95" t="s">
        <v>13096</v>
      </c>
      <c r="D2095" s="28" t="s">
        <v>545</v>
      </c>
      <c r="E2095" s="95" t="s">
        <v>13097</v>
      </c>
      <c r="F2095" s="182">
        <v>1</v>
      </c>
      <c r="G2095" s="95" t="s">
        <v>7712</v>
      </c>
      <c r="H2095" s="199">
        <f>VLOOKUP(G2095,BARRAS!$C$5:$E$553,2,0)</f>
        <v>2089989250132</v>
      </c>
      <c r="I2095" s="95">
        <v>0</v>
      </c>
      <c r="J2095" s="204">
        <v>0</v>
      </c>
      <c r="K2095" s="95">
        <v>0</v>
      </c>
      <c r="L2095" s="95" t="s">
        <v>8423</v>
      </c>
      <c r="M2095" s="95" t="s">
        <v>8423</v>
      </c>
      <c r="N2095" s="95" t="s">
        <v>545</v>
      </c>
      <c r="O2095" s="95" t="s">
        <v>8091</v>
      </c>
      <c r="P2095" s="95"/>
      <c r="Q2095" s="95"/>
      <c r="R2095" s="95"/>
      <c r="S2095" s="95">
        <f t="shared" si="228"/>
        <v>0</v>
      </c>
      <c r="T2095" s="95"/>
      <c r="U2095" s="95" t="str">
        <f t="shared" si="229"/>
        <v/>
      </c>
      <c r="V2095" s="95"/>
      <c r="W2095" s="95"/>
      <c r="X2095" s="95"/>
      <c r="Y2095" s="95"/>
      <c r="Z2095" s="95"/>
      <c r="AA2095" s="95" t="str">
        <f t="shared" si="227"/>
        <v>SAESA</v>
      </c>
    </row>
    <row r="2096" spans="1:27" x14ac:dyDescent="0.2">
      <c r="A2096" s="19">
        <f t="shared" si="225"/>
        <v>1</v>
      </c>
      <c r="B2096" s="95">
        <f t="shared" si="226"/>
        <v>2092</v>
      </c>
      <c r="C2096" s="95" t="s">
        <v>9413</v>
      </c>
      <c r="D2096" s="28" t="s">
        <v>545</v>
      </c>
      <c r="E2096" s="95" t="s">
        <v>9431</v>
      </c>
      <c r="F2096" s="182">
        <v>1</v>
      </c>
      <c r="G2096" s="95" t="s">
        <v>7712</v>
      </c>
      <c r="H2096" s="199">
        <f>VLOOKUP(G2096,BARRAS!$C$5:$E$553,2,0)</f>
        <v>2089989250132</v>
      </c>
      <c r="I2096" s="95">
        <v>0</v>
      </c>
      <c r="J2096" s="204">
        <v>0</v>
      </c>
      <c r="K2096" s="95">
        <v>0</v>
      </c>
      <c r="L2096" s="95" t="s">
        <v>8423</v>
      </c>
      <c r="M2096" s="95" t="s">
        <v>8423</v>
      </c>
      <c r="N2096" s="95" t="s">
        <v>545</v>
      </c>
      <c r="O2096" s="95" t="s">
        <v>8091</v>
      </c>
      <c r="P2096" s="95"/>
      <c r="Q2096" s="95"/>
      <c r="R2096" s="95" t="str">
        <f>IF(L2096="R",VLOOKUP(G2096,BARRAS!$C$5:$E$233,3,0),IF(L2096="L",VLOOKUP(G2096,BARRAS!$C$5:$E$233,3,0),""))</f>
        <v/>
      </c>
      <c r="S2096" s="95">
        <f t="shared" si="228"/>
        <v>0</v>
      </c>
      <c r="T2096" s="95"/>
      <c r="U2096" s="95" t="str">
        <f t="shared" si="229"/>
        <v/>
      </c>
      <c r="V2096" s="95"/>
      <c r="W2096" s="95"/>
      <c r="X2096" s="95"/>
      <c r="Y2096" s="95"/>
      <c r="Z2096" s="95">
        <v>0</v>
      </c>
      <c r="AA2096" s="95" t="str">
        <f t="shared" si="227"/>
        <v>SAESA</v>
      </c>
    </row>
    <row r="2097" spans="1:27" x14ac:dyDescent="0.2">
      <c r="A2097" s="19">
        <f t="shared" si="225"/>
        <v>1</v>
      </c>
      <c r="B2097" s="95">
        <f t="shared" si="226"/>
        <v>2093</v>
      </c>
      <c r="C2097" s="95" t="s">
        <v>9416</v>
      </c>
      <c r="D2097" s="28" t="s">
        <v>545</v>
      </c>
      <c r="E2097" s="95" t="s">
        <v>9434</v>
      </c>
      <c r="F2097" s="182">
        <v>1</v>
      </c>
      <c r="G2097" s="95" t="s">
        <v>7712</v>
      </c>
      <c r="H2097" s="199">
        <f>VLOOKUP(G2097,BARRAS!$C$5:$E$553,2,0)</f>
        <v>2089989250132</v>
      </c>
      <c r="I2097" s="95">
        <v>0</v>
      </c>
      <c r="J2097" s="204">
        <v>0</v>
      </c>
      <c r="K2097" s="95">
        <v>0</v>
      </c>
      <c r="L2097" s="95" t="s">
        <v>8423</v>
      </c>
      <c r="M2097" s="95" t="s">
        <v>8423</v>
      </c>
      <c r="N2097" s="95" t="s">
        <v>545</v>
      </c>
      <c r="O2097" s="95" t="s">
        <v>8091</v>
      </c>
      <c r="P2097" s="95"/>
      <c r="Q2097" s="95"/>
      <c r="R2097" s="95" t="str">
        <f>IF(L2097="R",VLOOKUP(G2097,BARRAS!$C$5:$E$233,3,0),IF(L2097="L",VLOOKUP(G2097,BARRAS!$C$5:$E$233,3,0),""))</f>
        <v/>
      </c>
      <c r="S2097" s="95">
        <f t="shared" si="228"/>
        <v>0</v>
      </c>
      <c r="T2097" s="95"/>
      <c r="U2097" s="95" t="str">
        <f t="shared" si="229"/>
        <v/>
      </c>
      <c r="V2097" s="95"/>
      <c r="W2097" s="95"/>
      <c r="X2097" s="95"/>
      <c r="Y2097" s="95"/>
      <c r="Z2097" s="95">
        <v>0</v>
      </c>
      <c r="AA2097" s="95" t="str">
        <f t="shared" si="227"/>
        <v>SAESA</v>
      </c>
    </row>
    <row r="2098" spans="1:27" x14ac:dyDescent="0.2">
      <c r="A2098" s="19">
        <f t="shared" si="225"/>
        <v>1</v>
      </c>
      <c r="B2098" s="95">
        <f t="shared" si="226"/>
        <v>2094</v>
      </c>
      <c r="C2098" s="95" t="s">
        <v>9688</v>
      </c>
      <c r="D2098" s="28" t="s">
        <v>545</v>
      </c>
      <c r="E2098" s="95" t="s">
        <v>9434</v>
      </c>
      <c r="F2098" s="182">
        <v>1</v>
      </c>
      <c r="G2098" s="95" t="s">
        <v>7712</v>
      </c>
      <c r="H2098" s="199">
        <f>VLOOKUP(G2098,BARRAS!$C$5:$E$553,2,0)</f>
        <v>2089989250132</v>
      </c>
      <c r="I2098" s="95">
        <v>0</v>
      </c>
      <c r="J2098" s="204">
        <v>0</v>
      </c>
      <c r="K2098" s="95">
        <v>0</v>
      </c>
      <c r="L2098" s="95" t="s">
        <v>8423</v>
      </c>
      <c r="M2098" s="95" t="s">
        <v>8423</v>
      </c>
      <c r="N2098" s="95" t="s">
        <v>545</v>
      </c>
      <c r="O2098" s="95" t="s">
        <v>8091</v>
      </c>
      <c r="P2098" s="95"/>
      <c r="Q2098" s="95"/>
      <c r="R2098" s="95" t="str">
        <f>IF(L2098="R",VLOOKUP(G2098,BARRAS!$C$5:$E$233,3,0),IF(L2098="L",VLOOKUP(G2098,BARRAS!$C$5:$E$233,3,0),""))</f>
        <v/>
      </c>
      <c r="S2098" s="95">
        <f t="shared" si="228"/>
        <v>0</v>
      </c>
      <c r="T2098" s="95"/>
      <c r="U2098" s="95" t="str">
        <f t="shared" si="229"/>
        <v/>
      </c>
      <c r="V2098" s="95"/>
      <c r="W2098" s="95"/>
      <c r="X2098" s="95"/>
      <c r="Y2098" s="95"/>
      <c r="Z2098" s="95">
        <v>0</v>
      </c>
      <c r="AA2098" s="95" t="str">
        <f t="shared" si="227"/>
        <v>SAESA</v>
      </c>
    </row>
    <row r="2099" spans="1:27" x14ac:dyDescent="0.2">
      <c r="A2099" s="19">
        <f t="shared" si="225"/>
        <v>1</v>
      </c>
      <c r="B2099" s="95">
        <f t="shared" si="226"/>
        <v>2095</v>
      </c>
      <c r="C2099" s="95" t="s">
        <v>9414</v>
      </c>
      <c r="D2099" s="28" t="s">
        <v>545</v>
      </c>
      <c r="E2099" s="95" t="s">
        <v>9432</v>
      </c>
      <c r="F2099" s="182">
        <v>1</v>
      </c>
      <c r="G2099" s="95" t="s">
        <v>7712</v>
      </c>
      <c r="H2099" s="199">
        <f>VLOOKUP(G2099,BARRAS!$C$5:$E$553,2,0)</f>
        <v>2089989250132</v>
      </c>
      <c r="I2099" s="95">
        <v>0</v>
      </c>
      <c r="J2099" s="204">
        <v>0</v>
      </c>
      <c r="K2099" s="95">
        <v>0</v>
      </c>
      <c r="L2099" s="95" t="s">
        <v>8423</v>
      </c>
      <c r="M2099" s="95" t="s">
        <v>8423</v>
      </c>
      <c r="N2099" s="95" t="s">
        <v>545</v>
      </c>
      <c r="O2099" s="95" t="s">
        <v>8091</v>
      </c>
      <c r="P2099" s="95"/>
      <c r="Q2099" s="95"/>
      <c r="R2099" s="95" t="str">
        <f>IF(L2099="R",VLOOKUP(G2099,BARRAS!$C$5:$E$233,3,0),IF(L2099="L",VLOOKUP(G2099,BARRAS!$C$5:$E$233,3,0),""))</f>
        <v/>
      </c>
      <c r="S2099" s="95">
        <f t="shared" si="228"/>
        <v>0</v>
      </c>
      <c r="T2099" s="95"/>
      <c r="U2099" s="95" t="str">
        <f t="shared" si="229"/>
        <v/>
      </c>
      <c r="V2099" s="95"/>
      <c r="W2099" s="95"/>
      <c r="X2099" s="95"/>
      <c r="Y2099" s="95"/>
      <c r="Z2099" s="95">
        <v>0</v>
      </c>
      <c r="AA2099" s="95" t="str">
        <f t="shared" si="227"/>
        <v>SAESA</v>
      </c>
    </row>
    <row r="2100" spans="1:27" x14ac:dyDescent="0.2">
      <c r="A2100" s="19">
        <f t="shared" si="225"/>
        <v>1</v>
      </c>
      <c r="B2100" s="95">
        <f t="shared" si="226"/>
        <v>2096</v>
      </c>
      <c r="C2100" s="95" t="s">
        <v>9415</v>
      </c>
      <c r="D2100" s="28" t="s">
        <v>545</v>
      </c>
      <c r="E2100" s="95" t="s">
        <v>9433</v>
      </c>
      <c r="F2100" s="182">
        <v>1</v>
      </c>
      <c r="G2100" s="95" t="s">
        <v>7712</v>
      </c>
      <c r="H2100" s="199">
        <f>VLOOKUP(G2100,BARRAS!$C$5:$E$553,2,0)</f>
        <v>2089989250132</v>
      </c>
      <c r="I2100" s="95">
        <v>0</v>
      </c>
      <c r="J2100" s="204">
        <v>0</v>
      </c>
      <c r="K2100" s="95">
        <v>0</v>
      </c>
      <c r="L2100" s="95" t="s">
        <v>8423</v>
      </c>
      <c r="M2100" s="95" t="s">
        <v>8423</v>
      </c>
      <c r="N2100" s="95" t="s">
        <v>545</v>
      </c>
      <c r="O2100" s="95" t="s">
        <v>8091</v>
      </c>
      <c r="P2100" s="95"/>
      <c r="Q2100" s="95"/>
      <c r="R2100" s="95" t="str">
        <f>IF(L2100="R",VLOOKUP(G2100,BARRAS!$C$5:$E$233,3,0),IF(L2100="L",VLOOKUP(G2100,BARRAS!$C$5:$E$233,3,0),""))</f>
        <v/>
      </c>
      <c r="S2100" s="95">
        <f t="shared" si="228"/>
        <v>0</v>
      </c>
      <c r="T2100" s="95"/>
      <c r="U2100" s="95" t="str">
        <f t="shared" si="229"/>
        <v/>
      </c>
      <c r="V2100" s="95"/>
      <c r="W2100" s="95"/>
      <c r="X2100" s="95"/>
      <c r="Y2100" s="95"/>
      <c r="Z2100" s="95">
        <v>0</v>
      </c>
      <c r="AA2100" s="95" t="str">
        <f t="shared" si="227"/>
        <v>SAESA</v>
      </c>
    </row>
    <row r="2101" spans="1:27" x14ac:dyDescent="0.2">
      <c r="A2101" s="19">
        <f t="shared" si="225"/>
        <v>1</v>
      </c>
      <c r="B2101" s="95">
        <f t="shared" si="226"/>
        <v>2097</v>
      </c>
      <c r="C2101" s="95" t="s">
        <v>9689</v>
      </c>
      <c r="D2101" s="28" t="s">
        <v>545</v>
      </c>
      <c r="E2101" s="95" t="s">
        <v>9433</v>
      </c>
      <c r="F2101" s="182">
        <v>1</v>
      </c>
      <c r="G2101" s="95" t="s">
        <v>7712</v>
      </c>
      <c r="H2101" s="199">
        <f>VLOOKUP(G2101,BARRAS!$C$5:$E$553,2,0)</f>
        <v>2089989250132</v>
      </c>
      <c r="I2101" s="95">
        <v>0</v>
      </c>
      <c r="J2101" s="204">
        <v>0</v>
      </c>
      <c r="K2101" s="95">
        <v>0</v>
      </c>
      <c r="L2101" s="95" t="s">
        <v>8423</v>
      </c>
      <c r="M2101" s="95" t="s">
        <v>8423</v>
      </c>
      <c r="N2101" s="95" t="s">
        <v>545</v>
      </c>
      <c r="O2101" s="95" t="s">
        <v>8091</v>
      </c>
      <c r="P2101" s="95"/>
      <c r="Q2101" s="95"/>
      <c r="R2101" s="95" t="str">
        <f>IF(L2101="R",VLOOKUP(G2101,BARRAS!$C$5:$E$233,3,0),IF(L2101="L",VLOOKUP(G2101,BARRAS!$C$5:$E$233,3,0),""))</f>
        <v/>
      </c>
      <c r="S2101" s="95">
        <f t="shared" si="228"/>
        <v>0</v>
      </c>
      <c r="T2101" s="95"/>
      <c r="U2101" s="95" t="str">
        <f t="shared" si="229"/>
        <v/>
      </c>
      <c r="V2101" s="95"/>
      <c r="W2101" s="95"/>
      <c r="X2101" s="95"/>
      <c r="Y2101" s="95"/>
      <c r="Z2101" s="95">
        <v>0</v>
      </c>
      <c r="AA2101" s="95" t="str">
        <f t="shared" si="227"/>
        <v>SAESA</v>
      </c>
    </row>
    <row r="2102" spans="1:27" x14ac:dyDescent="0.2">
      <c r="A2102" s="19">
        <f t="shared" si="225"/>
        <v>1</v>
      </c>
      <c r="B2102" s="95">
        <f t="shared" si="226"/>
        <v>2098</v>
      </c>
      <c r="C2102" s="95" t="s">
        <v>9690</v>
      </c>
      <c r="D2102" s="28" t="s">
        <v>545</v>
      </c>
      <c r="E2102" s="95" t="s">
        <v>9433</v>
      </c>
      <c r="F2102" s="182">
        <v>1</v>
      </c>
      <c r="G2102" s="95" t="s">
        <v>7712</v>
      </c>
      <c r="H2102" s="199">
        <f>VLOOKUP(G2102,BARRAS!$C$5:$E$553,2,0)</f>
        <v>2089989250132</v>
      </c>
      <c r="I2102" s="95">
        <v>0</v>
      </c>
      <c r="J2102" s="204">
        <v>0</v>
      </c>
      <c r="K2102" s="95">
        <v>0</v>
      </c>
      <c r="L2102" s="95" t="s">
        <v>8423</v>
      </c>
      <c r="M2102" s="95" t="s">
        <v>8423</v>
      </c>
      <c r="N2102" s="95" t="s">
        <v>545</v>
      </c>
      <c r="O2102" s="95" t="s">
        <v>8091</v>
      </c>
      <c r="P2102" s="95"/>
      <c r="Q2102" s="95"/>
      <c r="R2102" s="95" t="str">
        <f>IF(L2102="R",VLOOKUP(G2102,BARRAS!$C$5:$E$233,3,0),IF(L2102="L",VLOOKUP(G2102,BARRAS!$C$5:$E$233,3,0),""))</f>
        <v/>
      </c>
      <c r="S2102" s="95">
        <f t="shared" si="228"/>
        <v>0</v>
      </c>
      <c r="T2102" s="95"/>
      <c r="U2102" s="95" t="str">
        <f t="shared" si="229"/>
        <v/>
      </c>
      <c r="V2102" s="95"/>
      <c r="W2102" s="95"/>
      <c r="X2102" s="95"/>
      <c r="Y2102" s="95"/>
      <c r="Z2102" s="95">
        <v>0</v>
      </c>
      <c r="AA2102" s="95" t="str">
        <f t="shared" si="227"/>
        <v>SAESA</v>
      </c>
    </row>
    <row r="2103" spans="1:27" x14ac:dyDescent="0.2">
      <c r="A2103" s="19">
        <f t="shared" si="225"/>
        <v>1</v>
      </c>
      <c r="B2103" s="95">
        <f t="shared" si="226"/>
        <v>2099</v>
      </c>
      <c r="C2103" s="95" t="s">
        <v>10468</v>
      </c>
      <c r="D2103" s="28" t="s">
        <v>545</v>
      </c>
      <c r="E2103" s="95" t="s">
        <v>9433</v>
      </c>
      <c r="F2103" s="182">
        <v>1</v>
      </c>
      <c r="G2103" s="95" t="s">
        <v>7712</v>
      </c>
      <c r="H2103" s="199">
        <f>VLOOKUP(G2103,BARRAS!$C$5:$E$553,2,0)</f>
        <v>2089989250132</v>
      </c>
      <c r="I2103" s="95">
        <v>0</v>
      </c>
      <c r="J2103" s="204">
        <v>0</v>
      </c>
      <c r="K2103" s="95">
        <v>0</v>
      </c>
      <c r="L2103" s="95" t="s">
        <v>8423</v>
      </c>
      <c r="M2103" s="95" t="s">
        <v>8423</v>
      </c>
      <c r="N2103" s="95" t="s">
        <v>545</v>
      </c>
      <c r="O2103" s="95" t="s">
        <v>8091</v>
      </c>
      <c r="P2103" s="95"/>
      <c r="Q2103" s="95"/>
      <c r="R2103" s="95" t="str">
        <f>IF(L2103="R",VLOOKUP(G2103,BARRAS!$C$5:$E$233,3,0),IF(L2103="L",VLOOKUP(G2103,BARRAS!$C$5:$E$233,3,0),""))</f>
        <v/>
      </c>
      <c r="S2103" s="95">
        <f t="shared" si="228"/>
        <v>0</v>
      </c>
      <c r="T2103" s="95"/>
      <c r="U2103" s="95" t="str">
        <f t="shared" si="229"/>
        <v/>
      </c>
      <c r="V2103" s="95"/>
      <c r="W2103" s="95"/>
      <c r="X2103" s="95"/>
      <c r="Y2103" s="95"/>
      <c r="Z2103" s="95"/>
      <c r="AA2103" s="95" t="str">
        <f t="shared" si="227"/>
        <v>SAESA</v>
      </c>
    </row>
    <row r="2104" spans="1:27" x14ac:dyDescent="0.2">
      <c r="A2104" s="19">
        <f t="shared" si="225"/>
        <v>1</v>
      </c>
      <c r="B2104" s="95">
        <f t="shared" si="226"/>
        <v>2100</v>
      </c>
      <c r="C2104" s="95" t="s">
        <v>8501</v>
      </c>
      <c r="D2104" s="28" t="s">
        <v>8365</v>
      </c>
      <c r="E2104" s="95" t="s">
        <v>8519</v>
      </c>
      <c r="F2104" s="182">
        <v>1</v>
      </c>
      <c r="G2104" s="95" t="s">
        <v>7712</v>
      </c>
      <c r="H2104" s="199">
        <f>VLOOKUP(G2104,BARRAS!$C$5:$E$553,2,0)</f>
        <v>2089989250132</v>
      </c>
      <c r="I2104" s="95">
        <v>0</v>
      </c>
      <c r="J2104" s="204">
        <v>0</v>
      </c>
      <c r="K2104" s="95">
        <v>0</v>
      </c>
      <c r="L2104" s="95" t="s">
        <v>8423</v>
      </c>
      <c r="M2104" s="95" t="s">
        <v>8423</v>
      </c>
      <c r="N2104" s="95" t="s">
        <v>8365</v>
      </c>
      <c r="O2104" s="95" t="s">
        <v>8091</v>
      </c>
      <c r="P2104" s="95"/>
      <c r="Q2104" s="95" t="str">
        <f>IF(L2104="R","R",IF(L2104="L","L",""))</f>
        <v/>
      </c>
      <c r="R2104" s="95" t="str">
        <f>IF(L2104="R",VLOOKUP(G2104,BARRAS!$C$5:$E$233,3,0),IF(L2104="L",VLOOKUP(G2104,BARRAS!$C$5:$E$233,3,0),""))</f>
        <v/>
      </c>
      <c r="S2104" s="95">
        <f t="shared" si="228"/>
        <v>0</v>
      </c>
      <c r="T2104" s="95"/>
      <c r="U2104" s="95" t="str">
        <f t="shared" si="229"/>
        <v/>
      </c>
      <c r="V2104" s="95" t="s">
        <v>7984</v>
      </c>
      <c r="W2104" s="95"/>
      <c r="X2104" s="95" t="s">
        <v>8688</v>
      </c>
      <c r="Y2104" s="95" t="str">
        <f>+IF(P2104="","No","Sí")</f>
        <v>No</v>
      </c>
      <c r="Z2104" s="95">
        <v>0</v>
      </c>
      <c r="AA2104" s="95" t="str">
        <f t="shared" si="227"/>
        <v>SAESA</v>
      </c>
    </row>
    <row r="2105" spans="1:27" x14ac:dyDescent="0.2">
      <c r="A2105" s="19">
        <f t="shared" si="225"/>
        <v>1</v>
      </c>
      <c r="B2105" s="95">
        <f t="shared" si="226"/>
        <v>2101</v>
      </c>
      <c r="C2105" s="95" t="s">
        <v>10568</v>
      </c>
      <c r="D2105" s="28" t="s">
        <v>545</v>
      </c>
      <c r="E2105" s="95" t="s">
        <v>10569</v>
      </c>
      <c r="F2105" s="182">
        <v>1</v>
      </c>
      <c r="G2105" s="95" t="s">
        <v>7712</v>
      </c>
      <c r="H2105" s="199">
        <f>VLOOKUP(G2105,BARRAS!$C$5:$E$553,2,0)</f>
        <v>2089989250132</v>
      </c>
      <c r="I2105" s="95">
        <v>0</v>
      </c>
      <c r="J2105" s="204">
        <v>0</v>
      </c>
      <c r="K2105" s="95">
        <v>0</v>
      </c>
      <c r="L2105" s="95" t="s">
        <v>8423</v>
      </c>
      <c r="M2105" s="95" t="s">
        <v>8423</v>
      </c>
      <c r="N2105" s="95" t="s">
        <v>545</v>
      </c>
      <c r="O2105" s="95" t="s">
        <v>8091</v>
      </c>
      <c r="P2105" s="95"/>
      <c r="Q2105" s="95"/>
      <c r="R2105" s="95" t="str">
        <f>IF(L2105="R",VLOOKUP(G2105,BARRAS!$C$5:$E$233,3,0),IF(L2105="L",VLOOKUP(G2105,BARRAS!$C$5:$E$233,3,0),""))</f>
        <v/>
      </c>
      <c r="S2105" s="95">
        <f t="shared" si="228"/>
        <v>0</v>
      </c>
      <c r="T2105" s="95"/>
      <c r="U2105" s="95" t="str">
        <f t="shared" si="229"/>
        <v/>
      </c>
      <c r="V2105" s="95"/>
      <c r="W2105" s="95"/>
      <c r="X2105" s="95"/>
      <c r="Y2105" s="95"/>
      <c r="Z2105" s="95"/>
      <c r="AA2105" s="95" t="str">
        <f t="shared" si="227"/>
        <v>SAESA</v>
      </c>
    </row>
    <row r="2106" spans="1:27" x14ac:dyDescent="0.2">
      <c r="A2106" s="19">
        <f t="shared" si="225"/>
        <v>1</v>
      </c>
      <c r="B2106" s="95">
        <f t="shared" si="226"/>
        <v>2102</v>
      </c>
      <c r="C2106" s="95" t="s">
        <v>9340</v>
      </c>
      <c r="D2106" s="28" t="s">
        <v>545</v>
      </c>
      <c r="E2106" s="95" t="s">
        <v>9345</v>
      </c>
      <c r="F2106" s="182">
        <v>1</v>
      </c>
      <c r="G2106" s="95" t="s">
        <v>7712</v>
      </c>
      <c r="H2106" s="199">
        <f>VLOOKUP(G2106,BARRAS!$C$5:$E$553,2,0)</f>
        <v>2089989250132</v>
      </c>
      <c r="I2106" s="95">
        <v>0</v>
      </c>
      <c r="J2106" s="204">
        <v>0</v>
      </c>
      <c r="K2106" s="95">
        <v>0</v>
      </c>
      <c r="L2106" s="95" t="s">
        <v>8423</v>
      </c>
      <c r="M2106" s="95" t="s">
        <v>8423</v>
      </c>
      <c r="N2106" s="95" t="s">
        <v>545</v>
      </c>
      <c r="O2106" s="95" t="s">
        <v>8091</v>
      </c>
      <c r="P2106" s="95"/>
      <c r="Q2106" s="95"/>
      <c r="R2106" s="95" t="str">
        <f>IF(L2106="R",VLOOKUP(G2106,BARRAS!$C$5:$E$233,3,0),IF(L2106="L",VLOOKUP(G2106,BARRAS!$C$5:$E$233,3,0),""))</f>
        <v/>
      </c>
      <c r="S2106" s="95">
        <f t="shared" si="228"/>
        <v>0</v>
      </c>
      <c r="T2106" s="95"/>
      <c r="U2106" s="95" t="str">
        <f t="shared" si="229"/>
        <v/>
      </c>
      <c r="V2106" s="95"/>
      <c r="W2106" s="95"/>
      <c r="X2106" s="95"/>
      <c r="Y2106" s="95"/>
      <c r="Z2106" s="95">
        <v>0</v>
      </c>
      <c r="AA2106" s="95" t="str">
        <f t="shared" si="227"/>
        <v>SAESA</v>
      </c>
    </row>
    <row r="2107" spans="1:27" x14ac:dyDescent="0.2">
      <c r="A2107" s="19">
        <f t="shared" si="225"/>
        <v>1</v>
      </c>
      <c r="B2107" s="95">
        <f t="shared" si="226"/>
        <v>2103</v>
      </c>
      <c r="C2107" s="95" t="s">
        <v>13991</v>
      </c>
      <c r="D2107" s="28" t="s">
        <v>545</v>
      </c>
      <c r="E2107" s="95" t="s">
        <v>13992</v>
      </c>
      <c r="F2107" s="182">
        <v>1</v>
      </c>
      <c r="G2107" s="95" t="s">
        <v>7712</v>
      </c>
      <c r="H2107" s="199">
        <f>VLOOKUP(G2107,BARRAS!$C$5:$E$553,2,0)</f>
        <v>2089989250132</v>
      </c>
      <c r="I2107" s="95">
        <v>0</v>
      </c>
      <c r="J2107" s="204">
        <v>0</v>
      </c>
      <c r="K2107" s="95">
        <v>0</v>
      </c>
      <c r="L2107" s="95" t="s">
        <v>8423</v>
      </c>
      <c r="M2107" s="95" t="s">
        <v>8423</v>
      </c>
      <c r="N2107" s="28" t="s">
        <v>545</v>
      </c>
      <c r="O2107" s="28" t="s">
        <v>7984</v>
      </c>
      <c r="P2107" s="95"/>
      <c r="Q2107" s="95"/>
      <c r="R2107" s="95"/>
      <c r="S2107" s="95">
        <f t="shared" si="228"/>
        <v>0</v>
      </c>
      <c r="T2107" s="95"/>
      <c r="U2107" s="95" t="str">
        <f t="shared" si="229"/>
        <v/>
      </c>
      <c r="V2107" s="95"/>
      <c r="W2107" s="95"/>
      <c r="X2107" s="95"/>
      <c r="Y2107" s="95"/>
      <c r="Z2107" s="95"/>
      <c r="AA2107" s="95" t="str">
        <f t="shared" si="227"/>
        <v>FRONTEL</v>
      </c>
    </row>
    <row r="2108" spans="1:27" x14ac:dyDescent="0.2">
      <c r="A2108" s="19">
        <f t="shared" si="225"/>
        <v>1</v>
      </c>
      <c r="B2108" s="95">
        <f t="shared" si="226"/>
        <v>2104</v>
      </c>
      <c r="C2108" s="95" t="s">
        <v>8039</v>
      </c>
      <c r="D2108" s="28" t="s">
        <v>7985</v>
      </c>
      <c r="E2108" s="95" t="s">
        <v>7984</v>
      </c>
      <c r="F2108" s="182">
        <v>1</v>
      </c>
      <c r="G2108" s="95" t="s">
        <v>7712</v>
      </c>
      <c r="H2108" s="199">
        <f>VLOOKUP(G2108,BARRAS!$C$5:$E$553,2,0)</f>
        <v>2089989250132</v>
      </c>
      <c r="I2108" s="95">
        <v>0</v>
      </c>
      <c r="J2108" s="204">
        <v>1</v>
      </c>
      <c r="K2108" s="95">
        <v>0</v>
      </c>
      <c r="L2108" s="95" t="s">
        <v>489</v>
      </c>
      <c r="M2108" s="95" t="s">
        <v>489</v>
      </c>
      <c r="N2108" s="95" t="s">
        <v>9178</v>
      </c>
      <c r="O2108" s="95"/>
      <c r="P2108" s="95" t="s">
        <v>7984</v>
      </c>
      <c r="Q2108" s="95" t="str">
        <f>IF(L2108="R","R",IF(L2108="L","L",""))</f>
        <v>R</v>
      </c>
      <c r="R2108" s="95" t="str">
        <f>IF(L2108="R",VLOOKUP(G2108,BARRAS!$C$5:$E$233,3,0),IF(L2108="L",VLOOKUP(G2108,BARRAS!$C$5:$E$233,3,0),""))</f>
        <v>S6</v>
      </c>
      <c r="S2108" s="95">
        <f t="shared" si="228"/>
        <v>0</v>
      </c>
      <c r="T2108" s="95"/>
      <c r="U2108" s="95" t="str">
        <f t="shared" si="229"/>
        <v/>
      </c>
      <c r="V2108" s="95">
        <v>0</v>
      </c>
      <c r="W2108" s="95"/>
      <c r="X2108" s="95"/>
      <c r="Y2108" s="95" t="str">
        <f>+IF(P2108="","No","Sí")</f>
        <v>Sí</v>
      </c>
      <c r="Z2108" s="95">
        <v>0</v>
      </c>
      <c r="AA2108" s="95" t="str">
        <f t="shared" si="227"/>
        <v>FRONTEL</v>
      </c>
    </row>
    <row r="2109" spans="1:27" x14ac:dyDescent="0.2">
      <c r="A2109" s="19">
        <f t="shared" si="225"/>
        <v>1</v>
      </c>
      <c r="B2109" s="95">
        <f t="shared" si="226"/>
        <v>2105</v>
      </c>
      <c r="C2109" s="95" t="s">
        <v>8040</v>
      </c>
      <c r="D2109" s="28" t="s">
        <v>7986</v>
      </c>
      <c r="E2109" s="95" t="s">
        <v>7984</v>
      </c>
      <c r="F2109" s="182">
        <v>1</v>
      </c>
      <c r="G2109" s="95" t="s">
        <v>7712</v>
      </c>
      <c r="H2109" s="199">
        <f>VLOOKUP(G2109,BARRAS!$C$5:$E$553,2,0)</f>
        <v>2089989250132</v>
      </c>
      <c r="I2109" s="95">
        <v>0</v>
      </c>
      <c r="J2109" s="204">
        <v>1</v>
      </c>
      <c r="K2109" s="95">
        <v>0</v>
      </c>
      <c r="L2109" s="95" t="s">
        <v>489</v>
      </c>
      <c r="M2109" s="95" t="s">
        <v>489</v>
      </c>
      <c r="N2109" s="95" t="s">
        <v>9178</v>
      </c>
      <c r="O2109" s="95"/>
      <c r="P2109" s="95" t="s">
        <v>7984</v>
      </c>
      <c r="Q2109" s="95" t="str">
        <f>IF(L2109="R","R",IF(L2109="L","L",""))</f>
        <v>R</v>
      </c>
      <c r="R2109" s="95" t="str">
        <f>IF(L2109="R",VLOOKUP(G2109,BARRAS!$C$5:$E$233,3,0),IF(L2109="L",VLOOKUP(G2109,BARRAS!$C$5:$E$233,3,0),""))</f>
        <v>S6</v>
      </c>
      <c r="S2109" s="95">
        <f t="shared" si="228"/>
        <v>0</v>
      </c>
      <c r="T2109" s="95"/>
      <c r="U2109" s="95" t="str">
        <f t="shared" si="229"/>
        <v/>
      </c>
      <c r="V2109" s="95">
        <v>0</v>
      </c>
      <c r="W2109" s="95"/>
      <c r="X2109" s="95"/>
      <c r="Y2109" s="95" t="str">
        <f>+IF(P2109="","No","Sí")</f>
        <v>Sí</v>
      </c>
      <c r="Z2109" s="95">
        <v>0</v>
      </c>
      <c r="AA2109" s="95" t="str">
        <f t="shared" si="227"/>
        <v>FRONTEL</v>
      </c>
    </row>
    <row r="2110" spans="1:27" x14ac:dyDescent="0.2">
      <c r="A2110" s="19">
        <f t="shared" si="225"/>
        <v>1</v>
      </c>
      <c r="B2110" s="95">
        <f t="shared" si="226"/>
        <v>2106</v>
      </c>
      <c r="C2110" s="95" t="s">
        <v>8041</v>
      </c>
      <c r="D2110" s="28" t="s">
        <v>7987</v>
      </c>
      <c r="E2110" s="95" t="s">
        <v>7984</v>
      </c>
      <c r="F2110" s="182">
        <v>1</v>
      </c>
      <c r="G2110" s="95" t="s">
        <v>7712</v>
      </c>
      <c r="H2110" s="199">
        <f>VLOOKUP(G2110,BARRAS!$C$5:$E$553,2,0)</f>
        <v>2089989250132</v>
      </c>
      <c r="I2110" s="95">
        <v>0</v>
      </c>
      <c r="J2110" s="204">
        <v>1</v>
      </c>
      <c r="K2110" s="95">
        <v>0</v>
      </c>
      <c r="L2110" s="95" t="s">
        <v>489</v>
      </c>
      <c r="M2110" s="95" t="s">
        <v>489</v>
      </c>
      <c r="N2110" s="95" t="s">
        <v>9178</v>
      </c>
      <c r="O2110" s="95"/>
      <c r="P2110" s="95" t="s">
        <v>7984</v>
      </c>
      <c r="Q2110" s="95" t="str">
        <f>IF(L2110="R","R",IF(L2110="L","L",""))</f>
        <v>R</v>
      </c>
      <c r="R2110" s="95" t="str">
        <f>IF(L2110="R",VLOOKUP(G2110,BARRAS!$C$5:$E$233,3,0),IF(L2110="L",VLOOKUP(G2110,BARRAS!$C$5:$E$233,3,0),""))</f>
        <v>S6</v>
      </c>
      <c r="S2110" s="95">
        <f t="shared" si="228"/>
        <v>0</v>
      </c>
      <c r="T2110" s="95"/>
      <c r="U2110" s="95" t="str">
        <f t="shared" si="229"/>
        <v/>
      </c>
      <c r="V2110" s="95">
        <v>0</v>
      </c>
      <c r="W2110" s="95"/>
      <c r="X2110" s="95"/>
      <c r="Y2110" s="95" t="str">
        <f>+IF(P2110="","No","Sí")</f>
        <v>Sí</v>
      </c>
      <c r="Z2110" s="95">
        <v>0</v>
      </c>
      <c r="AA2110" s="95" t="str">
        <f t="shared" si="227"/>
        <v>FRONTEL</v>
      </c>
    </row>
    <row r="2111" spans="1:27" x14ac:dyDescent="0.2">
      <c r="A2111" s="19">
        <f t="shared" si="225"/>
        <v>1</v>
      </c>
      <c r="B2111" s="95">
        <f t="shared" si="226"/>
        <v>2107</v>
      </c>
      <c r="C2111" s="194" t="s">
        <v>11965</v>
      </c>
      <c r="D2111" s="213" t="s">
        <v>1304</v>
      </c>
      <c r="E2111" s="194" t="s">
        <v>11979</v>
      </c>
      <c r="F2111" s="182">
        <v>1</v>
      </c>
      <c r="G2111" s="95" t="s">
        <v>7712</v>
      </c>
      <c r="H2111" s="199">
        <f>VLOOKUP(G2111,BARRAS!$C$5:$E$553,2,0)</f>
        <v>2089989250132</v>
      </c>
      <c r="I2111" s="95">
        <v>0</v>
      </c>
      <c r="J2111" s="204">
        <v>0</v>
      </c>
      <c r="K2111" s="95">
        <v>0</v>
      </c>
      <c r="L2111" s="95" t="s">
        <v>492</v>
      </c>
      <c r="M2111" s="95" t="s">
        <v>492</v>
      </c>
      <c r="N2111" s="95" t="s">
        <v>12352</v>
      </c>
      <c r="O2111" s="95"/>
      <c r="P2111" s="95"/>
      <c r="Q2111" s="95"/>
      <c r="R2111" s="95" t="str">
        <f>IF(L2111="R",VLOOKUP(G2111,BARRAS!$C$5:$E$233,3,0),IF(L2111="L",VLOOKUP(G2111,BARRAS!$C$5:$E$233,3,0),""))</f>
        <v/>
      </c>
      <c r="S2111" s="95">
        <f t="shared" si="228"/>
        <v>0</v>
      </c>
      <c r="T2111" s="95"/>
      <c r="U2111" s="95" t="str">
        <f t="shared" si="229"/>
        <v/>
      </c>
      <c r="V2111" s="95"/>
      <c r="W2111" s="95"/>
      <c r="X2111" s="95"/>
      <c r="Y2111" s="95"/>
      <c r="Z2111" s="95"/>
      <c r="AA2111" s="95">
        <f t="shared" si="227"/>
        <v>0</v>
      </c>
    </row>
    <row r="2112" spans="1:27" x14ac:dyDescent="0.2">
      <c r="A2112" s="19">
        <f t="shared" si="225"/>
        <v>1</v>
      </c>
      <c r="B2112" s="95">
        <f t="shared" si="226"/>
        <v>2108</v>
      </c>
      <c r="C2112" s="95" t="s">
        <v>11363</v>
      </c>
      <c r="D2112" s="28" t="s">
        <v>8808</v>
      </c>
      <c r="E2112" s="95" t="s">
        <v>11364</v>
      </c>
      <c r="F2112" s="182">
        <v>1</v>
      </c>
      <c r="G2112" s="95" t="s">
        <v>1648</v>
      </c>
      <c r="H2112" s="199">
        <f>VLOOKUP(G2112,BARRAS!$C$5:$E$553,2,0)</f>
        <v>2069993180132</v>
      </c>
      <c r="I2112" s="95">
        <v>0</v>
      </c>
      <c r="J2112" s="204">
        <v>0</v>
      </c>
      <c r="K2112" s="95">
        <v>0</v>
      </c>
      <c r="L2112" s="95" t="s">
        <v>8423</v>
      </c>
      <c r="M2112" s="95" t="s">
        <v>8423</v>
      </c>
      <c r="N2112" s="95" t="s">
        <v>8808</v>
      </c>
      <c r="O2112" s="95" t="s">
        <v>9972</v>
      </c>
      <c r="P2112" s="95"/>
      <c r="Q2112" s="95" t="s">
        <v>509</v>
      </c>
      <c r="R2112" s="95" t="str">
        <f>IF(L2112="R",VLOOKUP(G2112,BARRAS!$C$5:$E$233,3,0),IF(L2112="L",VLOOKUP(G2112,BARRAS!$C$5:$E$233,3,0),""))</f>
        <v/>
      </c>
      <c r="S2112" s="95">
        <f t="shared" si="228"/>
        <v>0</v>
      </c>
      <c r="T2112" s="95"/>
      <c r="U2112" s="95" t="str">
        <f t="shared" si="229"/>
        <v/>
      </c>
      <c r="V2112" s="95"/>
      <c r="W2112" s="95"/>
      <c r="X2112" s="95">
        <v>0</v>
      </c>
      <c r="Y2112" s="95">
        <v>0</v>
      </c>
      <c r="Z2112" s="95"/>
      <c r="AA2112" s="95" t="str">
        <f t="shared" si="227"/>
        <v>CGE</v>
      </c>
    </row>
    <row r="2113" spans="1:27" x14ac:dyDescent="0.2">
      <c r="A2113" s="19">
        <f t="shared" si="225"/>
        <v>1</v>
      </c>
      <c r="B2113" s="95">
        <f t="shared" si="226"/>
        <v>2109</v>
      </c>
      <c r="C2113" s="95" t="s">
        <v>11301</v>
      </c>
      <c r="D2113" s="28" t="s">
        <v>9080</v>
      </c>
      <c r="E2113" s="95" t="s">
        <v>11302</v>
      </c>
      <c r="F2113" s="182">
        <v>1</v>
      </c>
      <c r="G2113" s="95" t="s">
        <v>1648</v>
      </c>
      <c r="H2113" s="199">
        <f>VLOOKUP(G2113,BARRAS!$C$5:$E$553,2,0)</f>
        <v>2069993180132</v>
      </c>
      <c r="I2113" s="95">
        <v>0</v>
      </c>
      <c r="J2113" s="204">
        <v>0</v>
      </c>
      <c r="K2113" s="95">
        <v>0</v>
      </c>
      <c r="L2113" s="95" t="s">
        <v>8423</v>
      </c>
      <c r="M2113" s="95" t="s">
        <v>8423</v>
      </c>
      <c r="N2113" s="95" t="s">
        <v>9080</v>
      </c>
      <c r="O2113" s="95" t="s">
        <v>9972</v>
      </c>
      <c r="P2113" s="95"/>
      <c r="Q2113" s="95" t="s">
        <v>509</v>
      </c>
      <c r="R2113" s="95" t="str">
        <f>IF(L2113="R",VLOOKUP(G2113,BARRAS!$C$5:$E$233,3,0),IF(L2113="L",VLOOKUP(G2113,BARRAS!$C$5:$E$233,3,0),""))</f>
        <v/>
      </c>
      <c r="S2113" s="95">
        <f t="shared" si="228"/>
        <v>0</v>
      </c>
      <c r="T2113" s="95"/>
      <c r="U2113" s="95" t="str">
        <f t="shared" si="229"/>
        <v/>
      </c>
      <c r="V2113" s="95"/>
      <c r="W2113" s="95"/>
      <c r="X2113" s="95">
        <v>0</v>
      </c>
      <c r="Y2113" s="95">
        <v>0</v>
      </c>
      <c r="Z2113" s="95"/>
      <c r="AA2113" s="95" t="str">
        <f t="shared" si="227"/>
        <v>CGE</v>
      </c>
    </row>
    <row r="2114" spans="1:27" x14ac:dyDescent="0.2">
      <c r="A2114" s="19">
        <f t="shared" si="225"/>
        <v>1</v>
      </c>
      <c r="B2114" s="95">
        <f t="shared" si="226"/>
        <v>2110</v>
      </c>
      <c r="C2114" s="28" t="s">
        <v>14367</v>
      </c>
      <c r="D2114" s="28" t="s">
        <v>14110</v>
      </c>
      <c r="E2114" s="95" t="s">
        <v>11300</v>
      </c>
      <c r="F2114" s="182">
        <v>1</v>
      </c>
      <c r="G2114" s="95" t="s">
        <v>1648</v>
      </c>
      <c r="H2114" s="199">
        <f>VLOOKUP(G2114,BARRAS!$C$5:$E$553,2,0)</f>
        <v>2069993180132</v>
      </c>
      <c r="I2114" s="95">
        <v>0</v>
      </c>
      <c r="J2114" s="204">
        <v>0</v>
      </c>
      <c r="K2114" s="95">
        <v>0</v>
      </c>
      <c r="L2114" s="95" t="s">
        <v>8423</v>
      </c>
      <c r="M2114" s="95" t="s">
        <v>8423</v>
      </c>
      <c r="N2114" s="28" t="s">
        <v>14110</v>
      </c>
      <c r="O2114" s="95" t="s">
        <v>9972</v>
      </c>
      <c r="P2114" s="95"/>
      <c r="Q2114" s="95" t="s">
        <v>509</v>
      </c>
      <c r="R2114" s="95" t="str">
        <f>IF(L2114="R",VLOOKUP(G2114,BARRAS!$C$5:$E$233,3,0),IF(L2114="L",VLOOKUP(G2114,BARRAS!$C$5:$E$233,3,0),""))</f>
        <v/>
      </c>
      <c r="S2114" s="95">
        <f t="shared" si="228"/>
        <v>0</v>
      </c>
      <c r="T2114" s="95"/>
      <c r="U2114" s="95" t="str">
        <f t="shared" si="229"/>
        <v/>
      </c>
      <c r="V2114" s="95"/>
      <c r="W2114" s="95"/>
      <c r="X2114" s="95">
        <v>0</v>
      </c>
      <c r="Y2114" s="95">
        <v>0</v>
      </c>
      <c r="Z2114" s="95"/>
      <c r="AA2114" s="95" t="str">
        <f t="shared" si="227"/>
        <v>CGE</v>
      </c>
    </row>
    <row r="2115" spans="1:27" x14ac:dyDescent="0.2">
      <c r="A2115" s="19">
        <f t="shared" si="225"/>
        <v>1</v>
      </c>
      <c r="B2115" s="95">
        <f t="shared" si="226"/>
        <v>2111</v>
      </c>
      <c r="C2115" s="95" t="s">
        <v>11334</v>
      </c>
      <c r="D2115" s="28" t="s">
        <v>8808</v>
      </c>
      <c r="E2115" s="95" t="s">
        <v>11335</v>
      </c>
      <c r="F2115" s="182">
        <v>1</v>
      </c>
      <c r="G2115" s="95" t="s">
        <v>1648</v>
      </c>
      <c r="H2115" s="199">
        <f>VLOOKUP(G2115,BARRAS!$C$5:$E$553,2,0)</f>
        <v>2069993180132</v>
      </c>
      <c r="I2115" s="95">
        <v>0</v>
      </c>
      <c r="J2115" s="204">
        <v>0</v>
      </c>
      <c r="K2115" s="95">
        <v>0</v>
      </c>
      <c r="L2115" s="95" t="s">
        <v>8423</v>
      </c>
      <c r="M2115" s="95" t="s">
        <v>8423</v>
      </c>
      <c r="N2115" s="95" t="s">
        <v>8808</v>
      </c>
      <c r="O2115" s="95" t="s">
        <v>9972</v>
      </c>
      <c r="P2115" s="95"/>
      <c r="Q2115" s="95" t="s">
        <v>509</v>
      </c>
      <c r="R2115" s="95" t="str">
        <f>IF(L2115="R",VLOOKUP(G2115,BARRAS!$C$5:$E$233,3,0),IF(L2115="L",VLOOKUP(G2115,BARRAS!$C$5:$E$233,3,0),""))</f>
        <v/>
      </c>
      <c r="S2115" s="95">
        <f t="shared" si="228"/>
        <v>0</v>
      </c>
      <c r="T2115" s="95"/>
      <c r="U2115" s="95" t="str">
        <f t="shared" si="229"/>
        <v/>
      </c>
      <c r="V2115" s="95"/>
      <c r="W2115" s="95"/>
      <c r="X2115" s="95">
        <v>0</v>
      </c>
      <c r="Y2115" s="95">
        <v>0</v>
      </c>
      <c r="Z2115" s="95"/>
      <c r="AA2115" s="95" t="str">
        <f t="shared" si="227"/>
        <v>CGE</v>
      </c>
    </row>
    <row r="2116" spans="1:27" x14ac:dyDescent="0.2">
      <c r="A2116" s="19">
        <f t="shared" si="225"/>
        <v>1</v>
      </c>
      <c r="B2116" s="95">
        <f t="shared" si="226"/>
        <v>2112</v>
      </c>
      <c r="C2116" s="95" t="s">
        <v>11449</v>
      </c>
      <c r="D2116" s="28" t="s">
        <v>8808</v>
      </c>
      <c r="E2116" s="95" t="s">
        <v>11335</v>
      </c>
      <c r="F2116" s="182">
        <v>1</v>
      </c>
      <c r="G2116" s="95" t="s">
        <v>1648</v>
      </c>
      <c r="H2116" s="199">
        <f>VLOOKUP(G2116,BARRAS!$C$5:$E$553,2,0)</f>
        <v>2069993180132</v>
      </c>
      <c r="I2116" s="95">
        <v>0</v>
      </c>
      <c r="J2116" s="204">
        <v>0</v>
      </c>
      <c r="K2116" s="95">
        <v>0</v>
      </c>
      <c r="L2116" s="95" t="s">
        <v>8423</v>
      </c>
      <c r="M2116" s="95" t="s">
        <v>8423</v>
      </c>
      <c r="N2116" s="95" t="s">
        <v>8808</v>
      </c>
      <c r="O2116" s="95" t="s">
        <v>9972</v>
      </c>
      <c r="P2116" s="95"/>
      <c r="Q2116" s="95" t="s">
        <v>509</v>
      </c>
      <c r="R2116" s="95" t="str">
        <f>IF(L2116="R",VLOOKUP(G2116,BARRAS!$C$5:$E$233,3,0),IF(L2116="L",VLOOKUP(G2116,BARRAS!$C$5:$E$233,3,0),""))</f>
        <v/>
      </c>
      <c r="S2116" s="95">
        <f t="shared" si="228"/>
        <v>0</v>
      </c>
      <c r="T2116" s="95"/>
      <c r="U2116" s="95" t="str">
        <f t="shared" si="229"/>
        <v/>
      </c>
      <c r="V2116" s="95"/>
      <c r="W2116" s="95"/>
      <c r="X2116" s="95">
        <v>0</v>
      </c>
      <c r="Y2116" s="95">
        <v>0</v>
      </c>
      <c r="Z2116" s="95"/>
      <c r="AA2116" s="95" t="str">
        <f t="shared" si="227"/>
        <v>CGE</v>
      </c>
    </row>
    <row r="2117" spans="1:27" x14ac:dyDescent="0.2">
      <c r="A2117" s="19">
        <f t="shared" ref="A2117:A2180" si="230">+COUNTIF($C:$C,C2117)</f>
        <v>1</v>
      </c>
      <c r="B2117" s="95">
        <f t="shared" si="226"/>
        <v>2113</v>
      </c>
      <c r="C2117" s="95" t="s">
        <v>11534</v>
      </c>
      <c r="D2117" s="28" t="s">
        <v>11532</v>
      </c>
      <c r="E2117" s="95" t="s">
        <v>11535</v>
      </c>
      <c r="F2117" s="182">
        <v>1</v>
      </c>
      <c r="G2117" s="95" t="s">
        <v>1648</v>
      </c>
      <c r="H2117" s="199">
        <f>VLOOKUP(G2117,BARRAS!$C$5:$E$553,2,0)</f>
        <v>2069993180132</v>
      </c>
      <c r="I2117" s="95">
        <v>0</v>
      </c>
      <c r="J2117" s="204">
        <v>0</v>
      </c>
      <c r="K2117" s="95">
        <v>0</v>
      </c>
      <c r="L2117" s="95" t="s">
        <v>747</v>
      </c>
      <c r="M2117" s="95" t="s">
        <v>747</v>
      </c>
      <c r="N2117" s="95" t="s">
        <v>11532</v>
      </c>
      <c r="O2117" s="95" t="s">
        <v>9972</v>
      </c>
      <c r="P2117" s="95"/>
      <c r="Q2117" s="95" t="s">
        <v>509</v>
      </c>
      <c r="R2117" s="95" t="str">
        <f>IF(L2117="R",VLOOKUP(G2117,BARRAS!$C$5:$E$233,3,0),IF(L2117="L",VLOOKUP(G2117,BARRAS!$C$5:$E$233,3,0),""))</f>
        <v/>
      </c>
      <c r="S2117" s="95">
        <f t="shared" si="228"/>
        <v>1</v>
      </c>
      <c r="T2117" s="95"/>
      <c r="U2117" s="95" t="str">
        <f t="shared" si="229"/>
        <v>PMGD</v>
      </c>
      <c r="V2117" s="95"/>
      <c r="W2117" s="95">
        <v>1</v>
      </c>
      <c r="X2117" s="95">
        <v>0</v>
      </c>
      <c r="Y2117" s="95">
        <v>0</v>
      </c>
      <c r="Z2117" s="95"/>
      <c r="AA2117" s="95" t="str">
        <f t="shared" si="227"/>
        <v>CGE</v>
      </c>
    </row>
    <row r="2118" spans="1:27" x14ac:dyDescent="0.2">
      <c r="A2118" s="19">
        <f t="shared" si="230"/>
        <v>1</v>
      </c>
      <c r="B2118" s="95">
        <f t="shared" si="226"/>
        <v>2114</v>
      </c>
      <c r="C2118" s="95" t="s">
        <v>11531</v>
      </c>
      <c r="D2118" s="28" t="s">
        <v>11532</v>
      </c>
      <c r="E2118" s="95" t="s">
        <v>11533</v>
      </c>
      <c r="F2118" s="182">
        <v>1</v>
      </c>
      <c r="G2118" s="95" t="s">
        <v>1648</v>
      </c>
      <c r="H2118" s="199">
        <f>VLOOKUP(G2118,BARRAS!$C$5:$E$553,2,0)</f>
        <v>2069993180132</v>
      </c>
      <c r="I2118" s="95">
        <v>0</v>
      </c>
      <c r="J2118" s="204">
        <v>0</v>
      </c>
      <c r="K2118" s="95">
        <v>0</v>
      </c>
      <c r="L2118" s="95" t="s">
        <v>747</v>
      </c>
      <c r="M2118" s="95" t="s">
        <v>747</v>
      </c>
      <c r="N2118" s="95" t="s">
        <v>11532</v>
      </c>
      <c r="O2118" s="95" t="s">
        <v>9972</v>
      </c>
      <c r="P2118" s="95"/>
      <c r="Q2118" s="95" t="s">
        <v>509</v>
      </c>
      <c r="R2118" s="95" t="str">
        <f>IF(L2118="R",VLOOKUP(G2118,BARRAS!$C$5:$E$233,3,0),IF(L2118="L",VLOOKUP(G2118,BARRAS!$C$5:$E$233,3,0),""))</f>
        <v/>
      </c>
      <c r="S2118" s="95">
        <f t="shared" si="228"/>
        <v>1</v>
      </c>
      <c r="T2118" s="95" t="s">
        <v>11533</v>
      </c>
      <c r="U2118" s="95" t="str">
        <f t="shared" si="229"/>
        <v>PMGD</v>
      </c>
      <c r="V2118" s="95"/>
      <c r="W2118" s="95"/>
      <c r="X2118" s="95">
        <v>0</v>
      </c>
      <c r="Y2118" s="95">
        <v>0</v>
      </c>
      <c r="Z2118" s="95"/>
      <c r="AA2118" s="95" t="str">
        <f t="shared" si="227"/>
        <v>CGE</v>
      </c>
    </row>
    <row r="2119" spans="1:27" x14ac:dyDescent="0.2">
      <c r="A2119" s="19">
        <f t="shared" si="230"/>
        <v>1</v>
      </c>
      <c r="B2119" s="95">
        <f t="shared" si="226"/>
        <v>2115</v>
      </c>
      <c r="C2119" s="224" t="s">
        <v>14170</v>
      </c>
      <c r="D2119" s="28" t="s">
        <v>14174</v>
      </c>
      <c r="E2119" s="95" t="s">
        <v>14172</v>
      </c>
      <c r="F2119" s="182">
        <v>1</v>
      </c>
      <c r="G2119" s="95" t="s">
        <v>1648</v>
      </c>
      <c r="H2119" s="199">
        <f>VLOOKUP(G2119,BARRAS!$C$5:$E$553,2,0)</f>
        <v>2069993180132</v>
      </c>
      <c r="I2119" s="95">
        <v>0</v>
      </c>
      <c r="J2119" s="204">
        <v>0</v>
      </c>
      <c r="K2119" s="95">
        <v>0</v>
      </c>
      <c r="L2119" s="95" t="s">
        <v>747</v>
      </c>
      <c r="M2119" s="95" t="s">
        <v>747</v>
      </c>
      <c r="N2119" s="28" t="s">
        <v>14174</v>
      </c>
      <c r="O2119" s="95" t="s">
        <v>9972</v>
      </c>
      <c r="P2119" s="95"/>
      <c r="Q2119" s="95"/>
      <c r="R2119" s="95"/>
      <c r="S2119" s="95">
        <f t="shared" si="228"/>
        <v>1</v>
      </c>
      <c r="T2119" s="95"/>
      <c r="U2119" s="95" t="str">
        <f t="shared" si="229"/>
        <v>PMGD</v>
      </c>
      <c r="V2119" s="95"/>
      <c r="W2119" s="95"/>
      <c r="X2119" s="95"/>
      <c r="Y2119" s="95"/>
      <c r="Z2119" s="95"/>
      <c r="AA2119" s="95" t="str">
        <f t="shared" si="227"/>
        <v>CGE</v>
      </c>
    </row>
    <row r="2120" spans="1:27" x14ac:dyDescent="0.2">
      <c r="A2120" s="19">
        <f t="shared" si="230"/>
        <v>1</v>
      </c>
      <c r="B2120" s="95">
        <f t="shared" si="226"/>
        <v>2116</v>
      </c>
      <c r="C2120" s="224" t="s">
        <v>14171</v>
      </c>
      <c r="D2120" s="28" t="s">
        <v>14174</v>
      </c>
      <c r="E2120" s="95" t="s">
        <v>14173</v>
      </c>
      <c r="F2120" s="182">
        <v>1</v>
      </c>
      <c r="G2120" s="95" t="s">
        <v>1648</v>
      </c>
      <c r="H2120" s="199">
        <f>VLOOKUP(G2120,BARRAS!$C$5:$E$553,2,0)</f>
        <v>2069993180132</v>
      </c>
      <c r="I2120" s="95">
        <v>0</v>
      </c>
      <c r="J2120" s="204">
        <v>0</v>
      </c>
      <c r="K2120" s="95">
        <v>0</v>
      </c>
      <c r="L2120" s="95" t="s">
        <v>747</v>
      </c>
      <c r="M2120" s="95" t="s">
        <v>747</v>
      </c>
      <c r="N2120" s="28" t="s">
        <v>14174</v>
      </c>
      <c r="O2120" s="95" t="s">
        <v>9972</v>
      </c>
      <c r="P2120" s="95"/>
      <c r="Q2120" s="95"/>
      <c r="R2120" s="95"/>
      <c r="S2120" s="95">
        <f t="shared" si="228"/>
        <v>1</v>
      </c>
      <c r="T2120" s="95"/>
      <c r="U2120" s="95" t="str">
        <f t="shared" si="229"/>
        <v>PMGD</v>
      </c>
      <c r="V2120" s="95"/>
      <c r="W2120" s="95"/>
      <c r="X2120" s="95"/>
      <c r="Y2120" s="95"/>
      <c r="Z2120" s="95"/>
      <c r="AA2120" s="95" t="str">
        <f t="shared" si="227"/>
        <v>CGE</v>
      </c>
    </row>
    <row r="2121" spans="1:27" x14ac:dyDescent="0.2">
      <c r="A2121" s="19">
        <f t="shared" si="230"/>
        <v>1</v>
      </c>
      <c r="B2121" s="95">
        <f t="shared" ref="B2121:B2184" si="231">B2120+1</f>
        <v>2117</v>
      </c>
      <c r="C2121" s="95" t="s">
        <v>10872</v>
      </c>
      <c r="D2121" s="28" t="s">
        <v>10013</v>
      </c>
      <c r="E2121" s="95" t="s">
        <v>3208</v>
      </c>
      <c r="F2121" s="182">
        <v>1</v>
      </c>
      <c r="G2121" s="95" t="s">
        <v>1648</v>
      </c>
      <c r="H2121" s="199">
        <f>VLOOKUP(G2121,BARRAS!$C$5:$E$553,2,0)</f>
        <v>2069993180132</v>
      </c>
      <c r="I2121" s="95">
        <v>0</v>
      </c>
      <c r="J2121" s="204">
        <v>1</v>
      </c>
      <c r="K2121" s="95">
        <v>0</v>
      </c>
      <c r="L2121" s="95" t="s">
        <v>489</v>
      </c>
      <c r="M2121" s="95" t="s">
        <v>489</v>
      </c>
      <c r="N2121" s="95" t="s">
        <v>9178</v>
      </c>
      <c r="O2121" s="95"/>
      <c r="P2121" s="95" t="s">
        <v>9972</v>
      </c>
      <c r="Q2121" s="95" t="s">
        <v>489</v>
      </c>
      <c r="R2121" s="95">
        <f>IF(L2121="R",VLOOKUP(G2121,BARRAS!$C$5:$E$233,3,0),IF(L2121="L",VLOOKUP(G2121,BARRAS!$C$5:$E$233,3,0),""))</f>
        <v>0</v>
      </c>
      <c r="S2121" s="95">
        <f t="shared" si="228"/>
        <v>0</v>
      </c>
      <c r="T2121" s="95"/>
      <c r="U2121" s="95" t="str">
        <f t="shared" si="229"/>
        <v/>
      </c>
      <c r="V2121" s="95">
        <v>0</v>
      </c>
      <c r="W2121" s="95"/>
      <c r="X2121" s="95">
        <v>0</v>
      </c>
      <c r="Y2121" s="95">
        <v>0</v>
      </c>
      <c r="Z2121" s="95"/>
      <c r="AA2121" s="95" t="str">
        <f t="shared" si="227"/>
        <v>CGE</v>
      </c>
    </row>
    <row r="2122" spans="1:27" x14ac:dyDescent="0.2">
      <c r="A2122" s="19">
        <f t="shared" si="230"/>
        <v>1</v>
      </c>
      <c r="B2122" s="95">
        <f t="shared" si="231"/>
        <v>2118</v>
      </c>
      <c r="C2122" s="95" t="s">
        <v>10873</v>
      </c>
      <c r="D2122" s="28" t="s">
        <v>10014</v>
      </c>
      <c r="E2122" s="95" t="s">
        <v>3208</v>
      </c>
      <c r="F2122" s="182">
        <v>1</v>
      </c>
      <c r="G2122" s="95" t="s">
        <v>1648</v>
      </c>
      <c r="H2122" s="199">
        <f>VLOOKUP(G2122,BARRAS!$C$5:$E$553,2,0)</f>
        <v>2069993180132</v>
      </c>
      <c r="I2122" s="95">
        <v>0</v>
      </c>
      <c r="J2122" s="204">
        <v>1</v>
      </c>
      <c r="K2122" s="95">
        <v>0</v>
      </c>
      <c r="L2122" s="95" t="s">
        <v>489</v>
      </c>
      <c r="M2122" s="95" t="s">
        <v>489</v>
      </c>
      <c r="N2122" s="95" t="s">
        <v>9178</v>
      </c>
      <c r="O2122" s="95"/>
      <c r="P2122" s="95" t="s">
        <v>9972</v>
      </c>
      <c r="Q2122" s="95" t="s">
        <v>489</v>
      </c>
      <c r="R2122" s="95">
        <f>IF(L2122="R",VLOOKUP(G2122,BARRAS!$C$5:$E$233,3,0),IF(L2122="L",VLOOKUP(G2122,BARRAS!$C$5:$E$233,3,0),""))</f>
        <v>0</v>
      </c>
      <c r="S2122" s="95">
        <f t="shared" si="228"/>
        <v>0</v>
      </c>
      <c r="T2122" s="95"/>
      <c r="U2122" s="95" t="str">
        <f t="shared" si="229"/>
        <v/>
      </c>
      <c r="V2122" s="95">
        <v>0</v>
      </c>
      <c r="W2122" s="95"/>
      <c r="X2122" s="95">
        <v>0</v>
      </c>
      <c r="Y2122" s="95">
        <v>0</v>
      </c>
      <c r="Z2122" s="95"/>
      <c r="AA2122" s="95" t="str">
        <f t="shared" si="227"/>
        <v>CGE</v>
      </c>
    </row>
    <row r="2123" spans="1:27" x14ac:dyDescent="0.2">
      <c r="A2123" s="19">
        <f t="shared" si="230"/>
        <v>1</v>
      </c>
      <c r="B2123" s="95">
        <f t="shared" si="231"/>
        <v>2119</v>
      </c>
      <c r="C2123" s="95" t="s">
        <v>10874</v>
      </c>
      <c r="D2123" s="28" t="s">
        <v>10015</v>
      </c>
      <c r="E2123" s="95" t="s">
        <v>3208</v>
      </c>
      <c r="F2123" s="182">
        <v>1</v>
      </c>
      <c r="G2123" s="95" t="s">
        <v>1648</v>
      </c>
      <c r="H2123" s="199">
        <f>VLOOKUP(G2123,BARRAS!$C$5:$E$553,2,0)</f>
        <v>2069993180132</v>
      </c>
      <c r="I2123" s="95">
        <v>0</v>
      </c>
      <c r="J2123" s="204">
        <v>1</v>
      </c>
      <c r="K2123" s="95">
        <v>0</v>
      </c>
      <c r="L2123" s="95" t="s">
        <v>489</v>
      </c>
      <c r="M2123" s="95" t="s">
        <v>489</v>
      </c>
      <c r="N2123" s="95" t="s">
        <v>9178</v>
      </c>
      <c r="O2123" s="95"/>
      <c r="P2123" s="95" t="s">
        <v>9972</v>
      </c>
      <c r="Q2123" s="95" t="s">
        <v>489</v>
      </c>
      <c r="R2123" s="95">
        <f>IF(L2123="R",VLOOKUP(G2123,BARRAS!$C$5:$E$233,3,0),IF(L2123="L",VLOOKUP(G2123,BARRAS!$C$5:$E$233,3,0),""))</f>
        <v>0</v>
      </c>
      <c r="S2123" s="95">
        <f t="shared" si="228"/>
        <v>0</v>
      </c>
      <c r="T2123" s="95"/>
      <c r="U2123" s="95" t="str">
        <f t="shared" si="229"/>
        <v/>
      </c>
      <c r="V2123" s="95">
        <v>0</v>
      </c>
      <c r="W2123" s="95"/>
      <c r="X2123" s="95">
        <v>0</v>
      </c>
      <c r="Y2123" s="95">
        <v>0</v>
      </c>
      <c r="Z2123" s="95"/>
      <c r="AA2123" s="95" t="str">
        <f t="shared" si="227"/>
        <v>CGE</v>
      </c>
    </row>
    <row r="2124" spans="1:27" x14ac:dyDescent="0.2">
      <c r="A2124" s="19">
        <f t="shared" si="230"/>
        <v>1</v>
      </c>
      <c r="B2124" s="95">
        <f t="shared" si="231"/>
        <v>2120</v>
      </c>
      <c r="C2124" s="194" t="s">
        <v>11767</v>
      </c>
      <c r="D2124" s="213" t="s">
        <v>1304</v>
      </c>
      <c r="E2124" s="194" t="s">
        <v>14475</v>
      </c>
      <c r="F2124" s="182">
        <v>1</v>
      </c>
      <c r="G2124" s="95" t="s">
        <v>1648</v>
      </c>
      <c r="H2124" s="199">
        <f>VLOOKUP(G2124,BARRAS!$C$5:$E$553,2,0)</f>
        <v>2069993180132</v>
      </c>
      <c r="I2124" s="95">
        <v>0</v>
      </c>
      <c r="J2124" s="204">
        <v>0</v>
      </c>
      <c r="K2124" s="95">
        <v>0</v>
      </c>
      <c r="L2124" s="28" t="s">
        <v>492</v>
      </c>
      <c r="M2124" s="28" t="s">
        <v>492</v>
      </c>
      <c r="N2124" s="95" t="s">
        <v>12352</v>
      </c>
      <c r="O2124" s="95"/>
      <c r="P2124" s="95"/>
      <c r="Q2124" s="95"/>
      <c r="R2124" s="95" t="str">
        <f>IF(L2124="R",VLOOKUP(G2124,BARRAS!$C$5:$E$233,3,0),IF(L2124="L",VLOOKUP(G2124,BARRAS!$C$5:$E$233,3,0),""))</f>
        <v/>
      </c>
      <c r="S2124" s="95">
        <f t="shared" si="228"/>
        <v>0</v>
      </c>
      <c r="T2124" s="95"/>
      <c r="U2124" s="95" t="str">
        <f t="shared" si="229"/>
        <v/>
      </c>
      <c r="V2124" s="95"/>
      <c r="W2124" s="95"/>
      <c r="X2124" s="95"/>
      <c r="Y2124" s="95"/>
      <c r="Z2124" s="95"/>
      <c r="AA2124" s="95">
        <f t="shared" ref="AA2124:AA2185" si="232">IF(OR(N2124="Dx",N2124="No_informado"),P2124,O2124)</f>
        <v>0</v>
      </c>
    </row>
    <row r="2125" spans="1:27" x14ac:dyDescent="0.2">
      <c r="A2125" s="19">
        <f t="shared" si="230"/>
        <v>1</v>
      </c>
      <c r="B2125" s="95">
        <f t="shared" si="231"/>
        <v>2121</v>
      </c>
      <c r="C2125" s="95" t="s">
        <v>10312</v>
      </c>
      <c r="D2125" s="28" t="s">
        <v>545</v>
      </c>
      <c r="E2125" s="95" t="s">
        <v>10309</v>
      </c>
      <c r="F2125" s="182">
        <v>1</v>
      </c>
      <c r="G2125" s="95" t="s">
        <v>8336</v>
      </c>
      <c r="H2125" s="199">
        <f>VLOOKUP(G2125,BARRAS!$C$5:$E$553,2,0)</f>
        <v>2089993130132</v>
      </c>
      <c r="I2125" s="95">
        <v>0</v>
      </c>
      <c r="J2125" s="204">
        <v>0</v>
      </c>
      <c r="K2125" s="95">
        <v>0</v>
      </c>
      <c r="L2125" s="95" t="s">
        <v>8423</v>
      </c>
      <c r="M2125" s="95" t="s">
        <v>8423</v>
      </c>
      <c r="N2125" s="95" t="s">
        <v>545</v>
      </c>
      <c r="O2125" s="95" t="s">
        <v>8091</v>
      </c>
      <c r="P2125" s="95"/>
      <c r="Q2125" s="95"/>
      <c r="R2125" s="95" t="str">
        <f>IF(L2125="R",VLOOKUP(G2125,BARRAS!$C$5:$E$233,3,0),IF(L2125="L",VLOOKUP(G2125,BARRAS!$C$5:$E$233,3,0),""))</f>
        <v/>
      </c>
      <c r="S2125" s="95">
        <f t="shared" si="228"/>
        <v>0</v>
      </c>
      <c r="T2125" s="95"/>
      <c r="U2125" s="95" t="str">
        <f t="shared" si="229"/>
        <v/>
      </c>
      <c r="V2125" s="95"/>
      <c r="W2125" s="95"/>
      <c r="X2125" s="95"/>
      <c r="Y2125" s="95"/>
      <c r="Z2125" s="95"/>
      <c r="AA2125" s="95" t="str">
        <f t="shared" si="232"/>
        <v>SAESA</v>
      </c>
    </row>
    <row r="2126" spans="1:27" x14ac:dyDescent="0.2">
      <c r="A2126" s="19">
        <f t="shared" si="230"/>
        <v>1</v>
      </c>
      <c r="B2126" s="95">
        <f t="shared" si="231"/>
        <v>2122</v>
      </c>
      <c r="C2126" s="95" t="s">
        <v>10393</v>
      </c>
      <c r="D2126" s="28" t="s">
        <v>545</v>
      </c>
      <c r="E2126" s="95" t="s">
        <v>10309</v>
      </c>
      <c r="F2126" s="182">
        <v>1</v>
      </c>
      <c r="G2126" s="95" t="s">
        <v>8336</v>
      </c>
      <c r="H2126" s="199">
        <f>VLOOKUP(G2126,BARRAS!$C$5:$E$553,2,0)</f>
        <v>2089993130132</v>
      </c>
      <c r="I2126" s="95">
        <v>0</v>
      </c>
      <c r="J2126" s="204">
        <v>0</v>
      </c>
      <c r="K2126" s="95">
        <v>0</v>
      </c>
      <c r="L2126" s="95" t="s">
        <v>8423</v>
      </c>
      <c r="M2126" s="95" t="s">
        <v>8423</v>
      </c>
      <c r="N2126" s="95" t="s">
        <v>545</v>
      </c>
      <c r="O2126" s="95" t="s">
        <v>8091</v>
      </c>
      <c r="P2126" s="95"/>
      <c r="Q2126" s="95"/>
      <c r="R2126" s="95" t="str">
        <f>IF(L2126="R",VLOOKUP(G2126,BARRAS!$C$5:$E$233,3,0),IF(L2126="L",VLOOKUP(G2126,BARRAS!$C$5:$E$233,3,0),""))</f>
        <v/>
      </c>
      <c r="S2126" s="95">
        <f t="shared" si="228"/>
        <v>0</v>
      </c>
      <c r="T2126" s="95"/>
      <c r="U2126" s="95" t="str">
        <f t="shared" si="229"/>
        <v/>
      </c>
      <c r="V2126" s="95"/>
      <c r="W2126" s="95"/>
      <c r="X2126" s="95"/>
      <c r="Y2126" s="95"/>
      <c r="Z2126" s="95"/>
      <c r="AA2126" s="95" t="str">
        <f t="shared" si="232"/>
        <v>SAESA</v>
      </c>
    </row>
    <row r="2127" spans="1:27" x14ac:dyDescent="0.2">
      <c r="A2127" s="19">
        <f t="shared" si="230"/>
        <v>1</v>
      </c>
      <c r="B2127" s="95">
        <f t="shared" si="231"/>
        <v>2123</v>
      </c>
      <c r="C2127" s="95" t="s">
        <v>9330</v>
      </c>
      <c r="D2127" s="28" t="s">
        <v>545</v>
      </c>
      <c r="E2127" s="95" t="s">
        <v>9346</v>
      </c>
      <c r="F2127" s="182">
        <v>1</v>
      </c>
      <c r="G2127" s="95" t="s">
        <v>8336</v>
      </c>
      <c r="H2127" s="199">
        <f>VLOOKUP(G2127,BARRAS!$C$5:$E$553,2,0)</f>
        <v>2089993130132</v>
      </c>
      <c r="I2127" s="95">
        <v>0</v>
      </c>
      <c r="J2127" s="204">
        <v>0</v>
      </c>
      <c r="K2127" s="95">
        <v>0</v>
      </c>
      <c r="L2127" s="95" t="s">
        <v>8423</v>
      </c>
      <c r="M2127" s="95" t="s">
        <v>8423</v>
      </c>
      <c r="N2127" s="95" t="s">
        <v>545</v>
      </c>
      <c r="O2127" s="95" t="s">
        <v>8091</v>
      </c>
      <c r="P2127" s="95"/>
      <c r="Q2127" s="95"/>
      <c r="R2127" s="95" t="str">
        <f>IF(L2127="R",VLOOKUP(G2127,BARRAS!$C$5:$E$233,3,0),IF(L2127="L",VLOOKUP(G2127,BARRAS!$C$5:$E$233,3,0),""))</f>
        <v/>
      </c>
      <c r="S2127" s="95">
        <f t="shared" si="228"/>
        <v>0</v>
      </c>
      <c r="T2127" s="95"/>
      <c r="U2127" s="95" t="str">
        <f t="shared" si="229"/>
        <v/>
      </c>
      <c r="V2127" s="95"/>
      <c r="W2127" s="95"/>
      <c r="X2127" s="95"/>
      <c r="Y2127" s="95"/>
      <c r="Z2127" s="95">
        <v>0</v>
      </c>
      <c r="AA2127" s="95" t="str">
        <f t="shared" si="232"/>
        <v>SAESA</v>
      </c>
    </row>
    <row r="2128" spans="1:27" x14ac:dyDescent="0.2">
      <c r="A2128" s="19">
        <f t="shared" si="230"/>
        <v>1</v>
      </c>
      <c r="B2128" s="95">
        <f t="shared" si="231"/>
        <v>2124</v>
      </c>
      <c r="C2128" s="95" t="s">
        <v>9579</v>
      </c>
      <c r="D2128" s="28" t="s">
        <v>545</v>
      </c>
      <c r="E2128" s="95" t="s">
        <v>9346</v>
      </c>
      <c r="F2128" s="182">
        <v>1</v>
      </c>
      <c r="G2128" s="95" t="s">
        <v>8336</v>
      </c>
      <c r="H2128" s="199">
        <f>VLOOKUP(G2128,BARRAS!$C$5:$E$553,2,0)</f>
        <v>2089993130132</v>
      </c>
      <c r="I2128" s="95">
        <v>0</v>
      </c>
      <c r="J2128" s="204">
        <v>0</v>
      </c>
      <c r="K2128" s="95">
        <v>0</v>
      </c>
      <c r="L2128" s="95" t="s">
        <v>8423</v>
      </c>
      <c r="M2128" s="95" t="s">
        <v>8423</v>
      </c>
      <c r="N2128" s="95" t="s">
        <v>545</v>
      </c>
      <c r="O2128" s="95" t="s">
        <v>8091</v>
      </c>
      <c r="P2128" s="95"/>
      <c r="Q2128" s="95"/>
      <c r="R2128" s="95" t="str">
        <f>IF(L2128="R",VLOOKUP(G2128,BARRAS!$C$5:$E$233,3,0),IF(L2128="L",VLOOKUP(G2128,BARRAS!$C$5:$E$233,3,0),""))</f>
        <v/>
      </c>
      <c r="S2128" s="95">
        <f t="shared" si="228"/>
        <v>0</v>
      </c>
      <c r="T2128" s="95"/>
      <c r="U2128" s="95" t="str">
        <f t="shared" si="229"/>
        <v/>
      </c>
      <c r="V2128" s="95"/>
      <c r="W2128" s="95"/>
      <c r="X2128" s="95"/>
      <c r="Y2128" s="95"/>
      <c r="Z2128" s="95">
        <v>0</v>
      </c>
      <c r="AA2128" s="95" t="str">
        <f t="shared" si="232"/>
        <v>SAESA</v>
      </c>
    </row>
    <row r="2129" spans="1:27" x14ac:dyDescent="0.2">
      <c r="A2129" s="19">
        <f t="shared" si="230"/>
        <v>1</v>
      </c>
      <c r="B2129" s="95">
        <f t="shared" si="231"/>
        <v>2125</v>
      </c>
      <c r="C2129" s="95" t="s">
        <v>10262</v>
      </c>
      <c r="D2129" s="28" t="s">
        <v>8365</v>
      </c>
      <c r="E2129" s="95" t="s">
        <v>10263</v>
      </c>
      <c r="F2129" s="182">
        <v>1</v>
      </c>
      <c r="G2129" s="95" t="s">
        <v>8336</v>
      </c>
      <c r="H2129" s="199">
        <f>VLOOKUP(G2129,BARRAS!$C$5:$E$553,2,0)</f>
        <v>2089993130132</v>
      </c>
      <c r="I2129" s="95">
        <v>0</v>
      </c>
      <c r="J2129" s="204">
        <v>0</v>
      </c>
      <c r="K2129" s="95">
        <v>0</v>
      </c>
      <c r="L2129" s="95" t="s">
        <v>8423</v>
      </c>
      <c r="M2129" s="95" t="s">
        <v>8423</v>
      </c>
      <c r="N2129" s="95" t="s">
        <v>8365</v>
      </c>
      <c r="O2129" s="95" t="s">
        <v>8091</v>
      </c>
      <c r="P2129" s="95"/>
      <c r="Q2129" s="95"/>
      <c r="R2129" s="95" t="str">
        <f>IF(L2129="R",VLOOKUP(G2129,BARRAS!$C$5:$E$233,3,0),IF(L2129="L",VLOOKUP(G2129,BARRAS!$C$5:$E$233,3,0),""))</f>
        <v/>
      </c>
      <c r="S2129" s="95">
        <f t="shared" si="228"/>
        <v>0</v>
      </c>
      <c r="T2129" s="95"/>
      <c r="U2129" s="95" t="str">
        <f t="shared" si="229"/>
        <v/>
      </c>
      <c r="V2129" s="95"/>
      <c r="W2129" s="95"/>
      <c r="X2129" s="95"/>
      <c r="Y2129" s="95"/>
      <c r="Z2129" s="95"/>
      <c r="AA2129" s="95" t="str">
        <f t="shared" si="232"/>
        <v>SAESA</v>
      </c>
    </row>
    <row r="2130" spans="1:27" x14ac:dyDescent="0.2">
      <c r="A2130" s="19">
        <f t="shared" si="230"/>
        <v>1</v>
      </c>
      <c r="B2130" s="95">
        <f t="shared" si="231"/>
        <v>2126</v>
      </c>
      <c r="C2130" s="95" t="s">
        <v>9186</v>
      </c>
      <c r="D2130" s="28" t="s">
        <v>8365</v>
      </c>
      <c r="E2130" s="95" t="s">
        <v>9190</v>
      </c>
      <c r="F2130" s="182">
        <v>1</v>
      </c>
      <c r="G2130" s="95" t="s">
        <v>8336</v>
      </c>
      <c r="H2130" s="199">
        <f>VLOOKUP(G2130,BARRAS!$C$5:$E$553,2,0)</f>
        <v>2089993130132</v>
      </c>
      <c r="I2130" s="95">
        <v>0</v>
      </c>
      <c r="J2130" s="204">
        <v>0</v>
      </c>
      <c r="K2130" s="95">
        <v>0</v>
      </c>
      <c r="L2130" s="95" t="s">
        <v>8423</v>
      </c>
      <c r="M2130" s="95" t="s">
        <v>8423</v>
      </c>
      <c r="N2130" s="95" t="s">
        <v>8365</v>
      </c>
      <c r="O2130" s="95" t="s">
        <v>7984</v>
      </c>
      <c r="P2130" s="95"/>
      <c r="Q2130" s="95"/>
      <c r="R2130" s="95" t="str">
        <f>IF(L2130="R",VLOOKUP(G2130,BARRAS!$C$5:$E$233,3,0),IF(L2130="L",VLOOKUP(G2130,BARRAS!$C$5:$E$233,3,0),""))</f>
        <v/>
      </c>
      <c r="S2130" s="95">
        <f t="shared" ref="S2130:S2193" si="233">IF(RIGHT(LEFT(E2130,6),4)="PMGD",1,IF(RIGHT(LEFT(E2130,6),4)="PMG_",1,0))</f>
        <v>0</v>
      </c>
      <c r="T2130" s="95"/>
      <c r="U2130" s="95" t="str">
        <f t="shared" ref="U2130:U2193" si="234">+IF(L2130="G",LEFT(RIGHT(E2130,LEN(E2130)-2),4),"")</f>
        <v/>
      </c>
      <c r="V2130" s="95"/>
      <c r="W2130" s="95"/>
      <c r="X2130" s="95"/>
      <c r="Y2130" s="95" t="str">
        <f>+IF(P2130="","No","Sí")</f>
        <v>No</v>
      </c>
      <c r="Z2130" s="95">
        <v>0</v>
      </c>
      <c r="AA2130" s="95" t="str">
        <f t="shared" si="232"/>
        <v>FRONTEL</v>
      </c>
    </row>
    <row r="2131" spans="1:27" x14ac:dyDescent="0.2">
      <c r="A2131" s="19">
        <f t="shared" si="230"/>
        <v>1</v>
      </c>
      <c r="B2131" s="95">
        <f t="shared" si="231"/>
        <v>2127</v>
      </c>
      <c r="C2131" s="95" t="s">
        <v>10579</v>
      </c>
      <c r="D2131" s="28" t="s">
        <v>8365</v>
      </c>
      <c r="E2131" s="95" t="s">
        <v>10314</v>
      </c>
      <c r="F2131" s="182">
        <v>1</v>
      </c>
      <c r="G2131" s="95" t="s">
        <v>8336</v>
      </c>
      <c r="H2131" s="199">
        <f>VLOOKUP(G2131,BARRAS!$C$5:$E$553,2,0)</f>
        <v>2089993130132</v>
      </c>
      <c r="I2131" s="95">
        <v>0</v>
      </c>
      <c r="J2131" s="204">
        <v>0</v>
      </c>
      <c r="K2131" s="95">
        <v>0</v>
      </c>
      <c r="L2131" s="95" t="s">
        <v>8423</v>
      </c>
      <c r="M2131" s="95" t="s">
        <v>8423</v>
      </c>
      <c r="N2131" s="95" t="s">
        <v>8365</v>
      </c>
      <c r="O2131" s="95" t="s">
        <v>7984</v>
      </c>
      <c r="P2131" s="95"/>
      <c r="Q2131" s="95"/>
      <c r="R2131" s="95" t="str">
        <f>IF(L2131="R",VLOOKUP(G2131,BARRAS!$C$5:$E$233,3,0),IF(L2131="L",VLOOKUP(G2131,BARRAS!$C$5:$E$233,3,0),""))</f>
        <v/>
      </c>
      <c r="S2131" s="95">
        <f t="shared" si="233"/>
        <v>0</v>
      </c>
      <c r="T2131" s="95"/>
      <c r="U2131" s="95" t="str">
        <f t="shared" si="234"/>
        <v/>
      </c>
      <c r="V2131" s="95"/>
      <c r="W2131" s="95"/>
      <c r="X2131" s="95"/>
      <c r="Y2131" s="95"/>
      <c r="Z2131" s="95"/>
      <c r="AA2131" s="95" t="str">
        <f t="shared" si="232"/>
        <v>FRONTEL</v>
      </c>
    </row>
    <row r="2132" spans="1:27" x14ac:dyDescent="0.2">
      <c r="A2132" s="19">
        <f t="shared" si="230"/>
        <v>1</v>
      </c>
      <c r="B2132" s="95">
        <f t="shared" si="231"/>
        <v>2128</v>
      </c>
      <c r="C2132" s="95" t="s">
        <v>10580</v>
      </c>
      <c r="D2132" s="28" t="s">
        <v>8365</v>
      </c>
      <c r="E2132" s="95" t="s">
        <v>10314</v>
      </c>
      <c r="F2132" s="182">
        <v>1</v>
      </c>
      <c r="G2132" s="95" t="s">
        <v>8336</v>
      </c>
      <c r="H2132" s="199">
        <f>VLOOKUP(G2132,BARRAS!$C$5:$E$553,2,0)</f>
        <v>2089993130132</v>
      </c>
      <c r="I2132" s="95">
        <v>0</v>
      </c>
      <c r="J2132" s="204">
        <v>0</v>
      </c>
      <c r="K2132" s="95">
        <v>0</v>
      </c>
      <c r="L2132" s="95" t="s">
        <v>8423</v>
      </c>
      <c r="M2132" s="95" t="s">
        <v>8423</v>
      </c>
      <c r="N2132" s="95" t="s">
        <v>8365</v>
      </c>
      <c r="O2132" s="95" t="s">
        <v>7984</v>
      </c>
      <c r="P2132" s="95"/>
      <c r="Q2132" s="95"/>
      <c r="R2132" s="95" t="str">
        <f>IF(L2132="R",VLOOKUP(G2132,BARRAS!$C$5:$E$233,3,0),IF(L2132="L",VLOOKUP(G2132,BARRAS!$C$5:$E$233,3,0),""))</f>
        <v/>
      </c>
      <c r="S2132" s="95">
        <f t="shared" si="233"/>
        <v>0</v>
      </c>
      <c r="T2132" s="95"/>
      <c r="U2132" s="95" t="str">
        <f t="shared" si="234"/>
        <v/>
      </c>
      <c r="V2132" s="95"/>
      <c r="W2132" s="95"/>
      <c r="X2132" s="95"/>
      <c r="Y2132" s="95"/>
      <c r="Z2132" s="95"/>
      <c r="AA2132" s="95" t="str">
        <f t="shared" si="232"/>
        <v>FRONTEL</v>
      </c>
    </row>
    <row r="2133" spans="1:27" x14ac:dyDescent="0.2">
      <c r="A2133" s="19">
        <f t="shared" si="230"/>
        <v>1</v>
      </c>
      <c r="B2133" s="95">
        <f t="shared" si="231"/>
        <v>2129</v>
      </c>
      <c r="C2133" s="95" t="s">
        <v>10394</v>
      </c>
      <c r="D2133" s="28" t="s">
        <v>545</v>
      </c>
      <c r="E2133" s="95" t="s">
        <v>10420</v>
      </c>
      <c r="F2133" s="182">
        <v>1</v>
      </c>
      <c r="G2133" s="95" t="s">
        <v>8336</v>
      </c>
      <c r="H2133" s="199">
        <f>VLOOKUP(G2133,BARRAS!$C$5:$E$553,2,0)</f>
        <v>2089993130132</v>
      </c>
      <c r="I2133" s="95">
        <v>0</v>
      </c>
      <c r="J2133" s="204">
        <v>0</v>
      </c>
      <c r="K2133" s="95">
        <v>0</v>
      </c>
      <c r="L2133" s="95" t="s">
        <v>8423</v>
      </c>
      <c r="M2133" s="95" t="s">
        <v>8423</v>
      </c>
      <c r="N2133" s="95" t="s">
        <v>545</v>
      </c>
      <c r="O2133" s="95" t="s">
        <v>8091</v>
      </c>
      <c r="P2133" s="95"/>
      <c r="Q2133" s="95"/>
      <c r="R2133" s="95" t="str">
        <f>IF(L2133="R",VLOOKUP(G2133,BARRAS!$C$5:$E$233,3,0),IF(L2133="L",VLOOKUP(G2133,BARRAS!$C$5:$E$233,3,0),""))</f>
        <v/>
      </c>
      <c r="S2133" s="95">
        <f t="shared" si="233"/>
        <v>0</v>
      </c>
      <c r="T2133" s="95"/>
      <c r="U2133" s="95" t="str">
        <f t="shared" si="234"/>
        <v/>
      </c>
      <c r="V2133" s="95"/>
      <c r="W2133" s="95"/>
      <c r="X2133" s="95"/>
      <c r="Y2133" s="95"/>
      <c r="Z2133" s="95"/>
      <c r="AA2133" s="95" t="str">
        <f t="shared" si="232"/>
        <v>SAESA</v>
      </c>
    </row>
    <row r="2134" spans="1:27" x14ac:dyDescent="0.2">
      <c r="A2134" s="19">
        <f t="shared" si="230"/>
        <v>1</v>
      </c>
      <c r="B2134" s="95">
        <f t="shared" si="231"/>
        <v>2130</v>
      </c>
      <c r="C2134" s="95" t="s">
        <v>10395</v>
      </c>
      <c r="D2134" s="28" t="s">
        <v>545</v>
      </c>
      <c r="E2134" s="95" t="s">
        <v>10420</v>
      </c>
      <c r="F2134" s="182">
        <v>1</v>
      </c>
      <c r="G2134" s="95" t="s">
        <v>8336</v>
      </c>
      <c r="H2134" s="199">
        <f>VLOOKUP(G2134,BARRAS!$C$5:$E$553,2,0)</f>
        <v>2089993130132</v>
      </c>
      <c r="I2134" s="95">
        <v>0</v>
      </c>
      <c r="J2134" s="204">
        <v>0</v>
      </c>
      <c r="K2134" s="95">
        <v>0</v>
      </c>
      <c r="L2134" s="95" t="s">
        <v>8423</v>
      </c>
      <c r="M2134" s="95" t="s">
        <v>8423</v>
      </c>
      <c r="N2134" s="95" t="s">
        <v>545</v>
      </c>
      <c r="O2134" s="95" t="s">
        <v>8091</v>
      </c>
      <c r="P2134" s="95"/>
      <c r="Q2134" s="95"/>
      <c r="R2134" s="95" t="str">
        <f>IF(L2134="R",VLOOKUP(G2134,BARRAS!$C$5:$E$233,3,0),IF(L2134="L",VLOOKUP(G2134,BARRAS!$C$5:$E$233,3,0),""))</f>
        <v/>
      </c>
      <c r="S2134" s="95">
        <f t="shared" si="233"/>
        <v>0</v>
      </c>
      <c r="T2134" s="95"/>
      <c r="U2134" s="95" t="str">
        <f t="shared" si="234"/>
        <v/>
      </c>
      <c r="V2134" s="95"/>
      <c r="W2134" s="95"/>
      <c r="X2134" s="95"/>
      <c r="Y2134" s="95"/>
      <c r="Z2134" s="95"/>
      <c r="AA2134" s="95" t="str">
        <f t="shared" si="232"/>
        <v>SAESA</v>
      </c>
    </row>
    <row r="2135" spans="1:27" x14ac:dyDescent="0.2">
      <c r="A2135" s="19">
        <f t="shared" si="230"/>
        <v>1</v>
      </c>
      <c r="B2135" s="95">
        <f t="shared" si="231"/>
        <v>2131</v>
      </c>
      <c r="C2135" s="95" t="s">
        <v>13108</v>
      </c>
      <c r="D2135" s="28" t="s">
        <v>545</v>
      </c>
      <c r="E2135" s="95" t="s">
        <v>13109</v>
      </c>
      <c r="F2135" s="182">
        <v>1</v>
      </c>
      <c r="G2135" s="95" t="s">
        <v>8336</v>
      </c>
      <c r="H2135" s="199">
        <f>VLOOKUP(G2135,BARRAS!$C$5:$E$553,2,0)</f>
        <v>2089993130132</v>
      </c>
      <c r="I2135" s="95">
        <v>0</v>
      </c>
      <c r="J2135" s="204">
        <v>0</v>
      </c>
      <c r="K2135" s="95">
        <v>0</v>
      </c>
      <c r="L2135" s="95" t="s">
        <v>8423</v>
      </c>
      <c r="M2135" s="95" t="s">
        <v>8423</v>
      </c>
      <c r="N2135" s="95" t="s">
        <v>545</v>
      </c>
      <c r="O2135" s="95" t="s">
        <v>8091</v>
      </c>
      <c r="P2135" s="95"/>
      <c r="Q2135" s="95"/>
      <c r="R2135" s="95"/>
      <c r="S2135" s="95">
        <f t="shared" si="233"/>
        <v>0</v>
      </c>
      <c r="T2135" s="95"/>
      <c r="U2135" s="95" t="str">
        <f t="shared" si="234"/>
        <v/>
      </c>
      <c r="V2135" s="95"/>
      <c r="W2135" s="95"/>
      <c r="X2135" s="95"/>
      <c r="Y2135" s="95"/>
      <c r="Z2135" s="95"/>
      <c r="AA2135" s="95" t="str">
        <f t="shared" si="232"/>
        <v>SAESA</v>
      </c>
    </row>
    <row r="2136" spans="1:27" x14ac:dyDescent="0.2">
      <c r="A2136" s="19">
        <f t="shared" si="230"/>
        <v>1</v>
      </c>
      <c r="B2136" s="95">
        <f t="shared" si="231"/>
        <v>2132</v>
      </c>
      <c r="C2136" s="95" t="s">
        <v>8745</v>
      </c>
      <c r="D2136" s="28" t="s">
        <v>8365</v>
      </c>
      <c r="E2136" s="95" t="s">
        <v>8750</v>
      </c>
      <c r="F2136" s="182">
        <v>1</v>
      </c>
      <c r="G2136" s="95" t="s">
        <v>8336</v>
      </c>
      <c r="H2136" s="199">
        <f>VLOOKUP(G2136,BARRAS!$C$5:$E$553,2,0)</f>
        <v>2089993130132</v>
      </c>
      <c r="I2136" s="95">
        <v>0</v>
      </c>
      <c r="J2136" s="204">
        <v>0</v>
      </c>
      <c r="K2136" s="95">
        <v>0</v>
      </c>
      <c r="L2136" s="95" t="s">
        <v>8423</v>
      </c>
      <c r="M2136" s="95" t="s">
        <v>8423</v>
      </c>
      <c r="N2136" s="95" t="s">
        <v>8365</v>
      </c>
      <c r="O2136" s="95" t="s">
        <v>7984</v>
      </c>
      <c r="P2136" s="95"/>
      <c r="Q2136" s="95"/>
      <c r="R2136" s="95" t="str">
        <f>IF(L2136="R",VLOOKUP(G2136,BARRAS!$C$5:$E$233,3,0),IF(L2136="L",VLOOKUP(G2136,BARRAS!$C$5:$E$233,3,0),""))</f>
        <v/>
      </c>
      <c r="S2136" s="95">
        <f t="shared" si="233"/>
        <v>0</v>
      </c>
      <c r="T2136" s="95"/>
      <c r="U2136" s="95" t="str">
        <f t="shared" si="234"/>
        <v/>
      </c>
      <c r="V2136" s="95" t="s">
        <v>7984</v>
      </c>
      <c r="W2136" s="95"/>
      <c r="X2136" s="95" t="s">
        <v>8688</v>
      </c>
      <c r="Y2136" s="95" t="str">
        <f>+IF(P2136="","No","Sí")</f>
        <v>No</v>
      </c>
      <c r="Z2136" s="95">
        <v>0</v>
      </c>
      <c r="AA2136" s="95" t="str">
        <f t="shared" si="232"/>
        <v>FRONTEL</v>
      </c>
    </row>
    <row r="2137" spans="1:27" x14ac:dyDescent="0.2">
      <c r="A2137" s="19">
        <f t="shared" si="230"/>
        <v>1</v>
      </c>
      <c r="B2137" s="95">
        <f t="shared" si="231"/>
        <v>2133</v>
      </c>
      <c r="C2137" s="95" t="s">
        <v>10396</v>
      </c>
      <c r="D2137" s="28" t="s">
        <v>545</v>
      </c>
      <c r="E2137" s="95" t="s">
        <v>10422</v>
      </c>
      <c r="F2137" s="182">
        <v>1</v>
      </c>
      <c r="G2137" s="95" t="s">
        <v>8336</v>
      </c>
      <c r="H2137" s="199">
        <f>VLOOKUP(G2137,BARRAS!$C$5:$E$553,2,0)</f>
        <v>2089993130132</v>
      </c>
      <c r="I2137" s="95">
        <v>0</v>
      </c>
      <c r="J2137" s="204">
        <v>0</v>
      </c>
      <c r="K2137" s="95">
        <v>0</v>
      </c>
      <c r="L2137" s="95" t="s">
        <v>8423</v>
      </c>
      <c r="M2137" s="95" t="s">
        <v>8423</v>
      </c>
      <c r="N2137" s="95" t="s">
        <v>545</v>
      </c>
      <c r="O2137" s="95" t="s">
        <v>8091</v>
      </c>
      <c r="P2137" s="95"/>
      <c r="Q2137" s="95"/>
      <c r="R2137" s="95" t="str">
        <f>IF(L2137="R",VLOOKUP(G2137,BARRAS!$C$5:$E$233,3,0),IF(L2137="L",VLOOKUP(G2137,BARRAS!$C$5:$E$233,3,0),""))</f>
        <v/>
      </c>
      <c r="S2137" s="95">
        <f t="shared" si="233"/>
        <v>0</v>
      </c>
      <c r="T2137" s="95"/>
      <c r="U2137" s="95" t="str">
        <f t="shared" si="234"/>
        <v/>
      </c>
      <c r="V2137" s="95"/>
      <c r="W2137" s="95"/>
      <c r="X2137" s="95"/>
      <c r="Y2137" s="95"/>
      <c r="Z2137" s="95"/>
      <c r="AA2137" s="95" t="str">
        <f t="shared" si="232"/>
        <v>SAESA</v>
      </c>
    </row>
    <row r="2138" spans="1:27" x14ac:dyDescent="0.2">
      <c r="A2138" s="19">
        <f t="shared" si="230"/>
        <v>1</v>
      </c>
      <c r="B2138" s="95">
        <f t="shared" si="231"/>
        <v>2134</v>
      </c>
      <c r="C2138" s="95" t="s">
        <v>10570</v>
      </c>
      <c r="D2138" s="28" t="s">
        <v>545</v>
      </c>
      <c r="E2138" s="95" t="s">
        <v>10571</v>
      </c>
      <c r="F2138" s="182">
        <v>1</v>
      </c>
      <c r="G2138" s="95" t="s">
        <v>8336</v>
      </c>
      <c r="H2138" s="199">
        <f>VLOOKUP(G2138,BARRAS!$C$5:$E$553,2,0)</f>
        <v>2089993130132</v>
      </c>
      <c r="I2138" s="95">
        <v>0</v>
      </c>
      <c r="J2138" s="204">
        <v>0</v>
      </c>
      <c r="K2138" s="95">
        <v>0</v>
      </c>
      <c r="L2138" s="95" t="s">
        <v>8423</v>
      </c>
      <c r="M2138" s="95" t="s">
        <v>8423</v>
      </c>
      <c r="N2138" s="95" t="s">
        <v>545</v>
      </c>
      <c r="O2138" s="95" t="s">
        <v>8091</v>
      </c>
      <c r="P2138" s="95"/>
      <c r="Q2138" s="95"/>
      <c r="R2138" s="95" t="str">
        <f>IF(L2138="R",VLOOKUP(G2138,BARRAS!$C$5:$E$233,3,0),IF(L2138="L",VLOOKUP(G2138,BARRAS!$C$5:$E$233,3,0),""))</f>
        <v/>
      </c>
      <c r="S2138" s="95">
        <f t="shared" si="233"/>
        <v>0</v>
      </c>
      <c r="T2138" s="95"/>
      <c r="U2138" s="95" t="str">
        <f t="shared" si="234"/>
        <v/>
      </c>
      <c r="V2138" s="95"/>
      <c r="W2138" s="95"/>
      <c r="X2138" s="95"/>
      <c r="Y2138" s="95"/>
      <c r="Z2138" s="95"/>
      <c r="AA2138" s="95" t="str">
        <f t="shared" si="232"/>
        <v>SAESA</v>
      </c>
    </row>
    <row r="2139" spans="1:27" x14ac:dyDescent="0.2">
      <c r="A2139" s="19">
        <f t="shared" si="230"/>
        <v>1</v>
      </c>
      <c r="B2139" s="95">
        <f t="shared" si="231"/>
        <v>2135</v>
      </c>
      <c r="C2139" s="95" t="s">
        <v>10572</v>
      </c>
      <c r="D2139" s="28" t="s">
        <v>545</v>
      </c>
      <c r="E2139" s="95" t="s">
        <v>10573</v>
      </c>
      <c r="F2139" s="182">
        <v>1</v>
      </c>
      <c r="G2139" s="95" t="s">
        <v>8336</v>
      </c>
      <c r="H2139" s="199">
        <f>VLOOKUP(G2139,BARRAS!$C$5:$E$553,2,0)</f>
        <v>2089993130132</v>
      </c>
      <c r="I2139" s="95">
        <v>0</v>
      </c>
      <c r="J2139" s="204">
        <v>0</v>
      </c>
      <c r="K2139" s="95">
        <v>0</v>
      </c>
      <c r="L2139" s="95" t="s">
        <v>8423</v>
      </c>
      <c r="M2139" s="95" t="s">
        <v>8423</v>
      </c>
      <c r="N2139" s="95" t="s">
        <v>545</v>
      </c>
      <c r="O2139" s="95" t="s">
        <v>8091</v>
      </c>
      <c r="P2139" s="95"/>
      <c r="Q2139" s="95"/>
      <c r="R2139" s="95" t="str">
        <f>IF(L2139="R",VLOOKUP(G2139,BARRAS!$C$5:$E$233,3,0),IF(L2139="L",VLOOKUP(G2139,BARRAS!$C$5:$E$233,3,0),""))</f>
        <v/>
      </c>
      <c r="S2139" s="95">
        <f t="shared" si="233"/>
        <v>0</v>
      </c>
      <c r="T2139" s="95"/>
      <c r="U2139" s="95" t="str">
        <f t="shared" si="234"/>
        <v/>
      </c>
      <c r="V2139" s="95"/>
      <c r="W2139" s="95"/>
      <c r="X2139" s="95"/>
      <c r="Y2139" s="95"/>
      <c r="Z2139" s="95"/>
      <c r="AA2139" s="95" t="str">
        <f t="shared" si="232"/>
        <v>SAESA</v>
      </c>
    </row>
    <row r="2140" spans="1:27" x14ac:dyDescent="0.2">
      <c r="A2140" s="19">
        <f t="shared" si="230"/>
        <v>1</v>
      </c>
      <c r="B2140" s="95">
        <f t="shared" si="231"/>
        <v>2136</v>
      </c>
      <c r="C2140" s="95" t="s">
        <v>9329</v>
      </c>
      <c r="D2140" s="28" t="s">
        <v>545</v>
      </c>
      <c r="E2140" s="95" t="s">
        <v>9347</v>
      </c>
      <c r="F2140" s="182">
        <v>1</v>
      </c>
      <c r="G2140" s="95" t="s">
        <v>8336</v>
      </c>
      <c r="H2140" s="199">
        <f>VLOOKUP(G2140,BARRAS!$C$5:$E$553,2,0)</f>
        <v>2089993130132</v>
      </c>
      <c r="I2140" s="95">
        <v>0</v>
      </c>
      <c r="J2140" s="204">
        <v>0</v>
      </c>
      <c r="K2140" s="95">
        <v>0</v>
      </c>
      <c r="L2140" s="95" t="s">
        <v>8423</v>
      </c>
      <c r="M2140" s="95" t="s">
        <v>8423</v>
      </c>
      <c r="N2140" s="95" t="s">
        <v>545</v>
      </c>
      <c r="O2140" s="95" t="s">
        <v>8091</v>
      </c>
      <c r="P2140" s="95"/>
      <c r="Q2140" s="95"/>
      <c r="R2140" s="95" t="str">
        <f>IF(L2140="R",VLOOKUP(G2140,BARRAS!$C$5:$E$233,3,0),IF(L2140="L",VLOOKUP(G2140,BARRAS!$C$5:$E$233,3,0),""))</f>
        <v/>
      </c>
      <c r="S2140" s="95">
        <f t="shared" si="233"/>
        <v>0</v>
      </c>
      <c r="T2140" s="95"/>
      <c r="U2140" s="95" t="str">
        <f t="shared" si="234"/>
        <v/>
      </c>
      <c r="V2140" s="95"/>
      <c r="W2140" s="95"/>
      <c r="X2140" s="95"/>
      <c r="Y2140" s="95"/>
      <c r="Z2140" s="95">
        <v>0</v>
      </c>
      <c r="AA2140" s="95" t="str">
        <f t="shared" si="232"/>
        <v>SAESA</v>
      </c>
    </row>
    <row r="2141" spans="1:27" x14ac:dyDescent="0.2">
      <c r="A2141" s="19">
        <f t="shared" si="230"/>
        <v>1</v>
      </c>
      <c r="B2141" s="95">
        <f t="shared" si="231"/>
        <v>2137</v>
      </c>
      <c r="C2141" s="95" t="s">
        <v>13098</v>
      </c>
      <c r="D2141" s="28" t="s">
        <v>545</v>
      </c>
      <c r="E2141" s="95" t="s">
        <v>13099</v>
      </c>
      <c r="F2141" s="182">
        <v>1</v>
      </c>
      <c r="G2141" s="95" t="s">
        <v>8336</v>
      </c>
      <c r="H2141" s="199">
        <f>VLOOKUP(G2141,BARRAS!$C$5:$E$553,2,0)</f>
        <v>2089993130132</v>
      </c>
      <c r="I2141" s="95">
        <v>0</v>
      </c>
      <c r="J2141" s="204">
        <v>0</v>
      </c>
      <c r="K2141" s="95">
        <v>0</v>
      </c>
      <c r="L2141" s="95" t="s">
        <v>8423</v>
      </c>
      <c r="M2141" s="95" t="s">
        <v>8423</v>
      </c>
      <c r="N2141" s="95" t="s">
        <v>545</v>
      </c>
      <c r="O2141" s="95" t="s">
        <v>8091</v>
      </c>
      <c r="P2141" s="95"/>
      <c r="Q2141" s="95"/>
      <c r="R2141" s="95"/>
      <c r="S2141" s="95">
        <f t="shared" si="233"/>
        <v>0</v>
      </c>
      <c r="T2141" s="95"/>
      <c r="U2141" s="95" t="str">
        <f t="shared" si="234"/>
        <v/>
      </c>
      <c r="V2141" s="95"/>
      <c r="W2141" s="95"/>
      <c r="X2141" s="95"/>
      <c r="Y2141" s="95"/>
      <c r="Z2141" s="95"/>
      <c r="AA2141" s="95" t="str">
        <f t="shared" si="232"/>
        <v>SAESA</v>
      </c>
    </row>
    <row r="2142" spans="1:27" x14ac:dyDescent="0.2">
      <c r="A2142" s="19">
        <f t="shared" si="230"/>
        <v>1</v>
      </c>
      <c r="B2142" s="95">
        <f t="shared" si="231"/>
        <v>2138</v>
      </c>
      <c r="C2142" s="95" t="s">
        <v>13202</v>
      </c>
      <c r="D2142" s="28" t="s">
        <v>545</v>
      </c>
      <c r="E2142" s="95" t="s">
        <v>13205</v>
      </c>
      <c r="F2142" s="182">
        <v>1</v>
      </c>
      <c r="G2142" s="95" t="s">
        <v>8336</v>
      </c>
      <c r="H2142" s="199">
        <f>VLOOKUP(G2142,BARRAS!$C$5:$E$553,2,0)</f>
        <v>2089993130132</v>
      </c>
      <c r="I2142" s="95">
        <v>0</v>
      </c>
      <c r="J2142" s="204">
        <v>0</v>
      </c>
      <c r="K2142" s="95">
        <v>0</v>
      </c>
      <c r="L2142" s="95" t="s">
        <v>8423</v>
      </c>
      <c r="M2142" s="95" t="s">
        <v>8423</v>
      </c>
      <c r="N2142" s="28" t="s">
        <v>545</v>
      </c>
      <c r="O2142" s="95" t="s">
        <v>7984</v>
      </c>
      <c r="P2142" s="95"/>
      <c r="Q2142" s="95"/>
      <c r="R2142" s="95"/>
      <c r="S2142" s="95">
        <f t="shared" si="233"/>
        <v>0</v>
      </c>
      <c r="T2142" s="95"/>
      <c r="U2142" s="95" t="str">
        <f t="shared" si="234"/>
        <v/>
      </c>
      <c r="V2142" s="95"/>
      <c r="W2142" s="95"/>
      <c r="X2142" s="95"/>
      <c r="Y2142" s="95"/>
      <c r="Z2142" s="95"/>
      <c r="AA2142" s="95" t="str">
        <f t="shared" si="232"/>
        <v>FRONTEL</v>
      </c>
    </row>
    <row r="2143" spans="1:27" x14ac:dyDescent="0.2">
      <c r="A2143" s="19">
        <f t="shared" si="230"/>
        <v>1</v>
      </c>
      <c r="B2143" s="95">
        <f t="shared" si="231"/>
        <v>2139</v>
      </c>
      <c r="C2143" s="95" t="s">
        <v>13203</v>
      </c>
      <c r="D2143" s="28" t="s">
        <v>545</v>
      </c>
      <c r="E2143" s="95" t="s">
        <v>13205</v>
      </c>
      <c r="F2143" s="182">
        <v>1</v>
      </c>
      <c r="G2143" s="95" t="s">
        <v>8336</v>
      </c>
      <c r="H2143" s="199">
        <f>VLOOKUP(G2143,BARRAS!$C$5:$E$553,2,0)</f>
        <v>2089993130132</v>
      </c>
      <c r="I2143" s="95">
        <v>0</v>
      </c>
      <c r="J2143" s="204">
        <v>0</v>
      </c>
      <c r="K2143" s="95">
        <v>0</v>
      </c>
      <c r="L2143" s="95" t="s">
        <v>8423</v>
      </c>
      <c r="M2143" s="95" t="s">
        <v>8423</v>
      </c>
      <c r="N2143" s="28" t="s">
        <v>545</v>
      </c>
      <c r="O2143" s="95" t="s">
        <v>7984</v>
      </c>
      <c r="P2143" s="95"/>
      <c r="Q2143" s="95"/>
      <c r="R2143" s="95"/>
      <c r="S2143" s="95">
        <f t="shared" si="233"/>
        <v>0</v>
      </c>
      <c r="T2143" s="95"/>
      <c r="U2143" s="95" t="str">
        <f t="shared" si="234"/>
        <v/>
      </c>
      <c r="V2143" s="95"/>
      <c r="W2143" s="95"/>
      <c r="X2143" s="95"/>
      <c r="Y2143" s="95"/>
      <c r="Z2143" s="95"/>
      <c r="AA2143" s="95" t="str">
        <f t="shared" si="232"/>
        <v>FRONTEL</v>
      </c>
    </row>
    <row r="2144" spans="1:27" x14ac:dyDescent="0.2">
      <c r="A2144" s="19">
        <f t="shared" si="230"/>
        <v>1</v>
      </c>
      <c r="B2144" s="95">
        <f t="shared" si="231"/>
        <v>2140</v>
      </c>
      <c r="C2144" s="95" t="s">
        <v>13204</v>
      </c>
      <c r="D2144" s="28" t="s">
        <v>545</v>
      </c>
      <c r="E2144" s="95" t="s">
        <v>13206</v>
      </c>
      <c r="F2144" s="182">
        <v>1</v>
      </c>
      <c r="G2144" s="95" t="s">
        <v>8336</v>
      </c>
      <c r="H2144" s="199">
        <f>VLOOKUP(G2144,BARRAS!$C$5:$E$553,2,0)</f>
        <v>2089993130132</v>
      </c>
      <c r="I2144" s="95">
        <v>0</v>
      </c>
      <c r="J2144" s="204">
        <v>0</v>
      </c>
      <c r="K2144" s="95">
        <v>0</v>
      </c>
      <c r="L2144" s="95" t="s">
        <v>8423</v>
      </c>
      <c r="M2144" s="95" t="s">
        <v>8423</v>
      </c>
      <c r="N2144" s="28" t="s">
        <v>545</v>
      </c>
      <c r="O2144" s="95" t="s">
        <v>7984</v>
      </c>
      <c r="P2144" s="95"/>
      <c r="Q2144" s="95"/>
      <c r="R2144" s="95"/>
      <c r="S2144" s="95">
        <f t="shared" si="233"/>
        <v>0</v>
      </c>
      <c r="T2144" s="95"/>
      <c r="U2144" s="95" t="str">
        <f t="shared" si="234"/>
        <v/>
      </c>
      <c r="V2144" s="95"/>
      <c r="W2144" s="95"/>
      <c r="X2144" s="95"/>
      <c r="Y2144" s="95"/>
      <c r="Z2144" s="95"/>
      <c r="AA2144" s="95" t="str">
        <f t="shared" si="232"/>
        <v>FRONTEL</v>
      </c>
    </row>
    <row r="2145" spans="1:27" x14ac:dyDescent="0.2">
      <c r="A2145" s="19">
        <f t="shared" si="230"/>
        <v>1</v>
      </c>
      <c r="B2145" s="95">
        <f t="shared" si="231"/>
        <v>2141</v>
      </c>
      <c r="C2145" s="95" t="s">
        <v>13569</v>
      </c>
      <c r="D2145" s="28" t="s">
        <v>8365</v>
      </c>
      <c r="E2145" s="95" t="s">
        <v>13570</v>
      </c>
      <c r="F2145" s="182">
        <v>1</v>
      </c>
      <c r="G2145" s="95" t="s">
        <v>8336</v>
      </c>
      <c r="H2145" s="199">
        <f>VLOOKUP(G2145,BARRAS!$C$5:$E$553,2,0)</f>
        <v>2089993130132</v>
      </c>
      <c r="I2145" s="95">
        <v>0</v>
      </c>
      <c r="J2145" s="204">
        <v>0</v>
      </c>
      <c r="K2145" s="95">
        <v>0</v>
      </c>
      <c r="L2145" s="95" t="s">
        <v>8423</v>
      </c>
      <c r="M2145" s="95" t="s">
        <v>8423</v>
      </c>
      <c r="N2145" s="28" t="s">
        <v>8365</v>
      </c>
      <c r="O2145" s="95" t="s">
        <v>7984</v>
      </c>
      <c r="P2145" s="95"/>
      <c r="Q2145" s="95"/>
      <c r="R2145" s="95"/>
      <c r="S2145" s="95">
        <f t="shared" si="233"/>
        <v>0</v>
      </c>
      <c r="T2145" s="95"/>
      <c r="U2145" s="95" t="str">
        <f t="shared" si="234"/>
        <v/>
      </c>
      <c r="V2145" s="95"/>
      <c r="W2145" s="95"/>
      <c r="X2145" s="95"/>
      <c r="Y2145" s="95"/>
      <c r="Z2145" s="95"/>
      <c r="AA2145" s="95" t="str">
        <f t="shared" si="232"/>
        <v>FRONTEL</v>
      </c>
    </row>
    <row r="2146" spans="1:27" x14ac:dyDescent="0.2">
      <c r="A2146" s="19">
        <f t="shared" si="230"/>
        <v>1</v>
      </c>
      <c r="B2146" s="95">
        <f t="shared" si="231"/>
        <v>2142</v>
      </c>
      <c r="C2146" s="95" t="s">
        <v>14057</v>
      </c>
      <c r="D2146" s="28" t="s">
        <v>545</v>
      </c>
      <c r="E2146" s="95" t="s">
        <v>14058</v>
      </c>
      <c r="F2146" s="182">
        <v>1</v>
      </c>
      <c r="G2146" s="95" t="s">
        <v>8336</v>
      </c>
      <c r="H2146" s="199">
        <f>VLOOKUP(G2146,BARRAS!$C$5:$E$553,2,0)</f>
        <v>2089993130132</v>
      </c>
      <c r="I2146" s="95">
        <v>0</v>
      </c>
      <c r="J2146" s="204">
        <v>0</v>
      </c>
      <c r="K2146" s="95">
        <v>0</v>
      </c>
      <c r="L2146" s="95" t="s">
        <v>8423</v>
      </c>
      <c r="M2146" s="95" t="s">
        <v>8423</v>
      </c>
      <c r="N2146" s="95" t="s">
        <v>545</v>
      </c>
      <c r="O2146" s="95" t="s">
        <v>7984</v>
      </c>
      <c r="P2146" s="95"/>
      <c r="Q2146" s="95"/>
      <c r="R2146" s="95"/>
      <c r="S2146" s="95">
        <f t="shared" si="233"/>
        <v>0</v>
      </c>
      <c r="T2146" s="95"/>
      <c r="U2146" s="95" t="str">
        <f t="shared" si="234"/>
        <v/>
      </c>
      <c r="V2146" s="95"/>
      <c r="W2146" s="95"/>
      <c r="X2146" s="95"/>
      <c r="Y2146" s="95"/>
      <c r="Z2146" s="95"/>
      <c r="AA2146" s="95" t="str">
        <f t="shared" si="232"/>
        <v>FRONTEL</v>
      </c>
    </row>
    <row r="2147" spans="1:27" x14ac:dyDescent="0.2">
      <c r="A2147" s="19">
        <f t="shared" si="230"/>
        <v>1</v>
      </c>
      <c r="B2147" s="95">
        <f t="shared" si="231"/>
        <v>2143</v>
      </c>
      <c r="C2147" s="95" t="s">
        <v>14139</v>
      </c>
      <c r="D2147" s="28" t="s">
        <v>545</v>
      </c>
      <c r="E2147" s="95" t="s">
        <v>14058</v>
      </c>
      <c r="F2147" s="182">
        <v>1</v>
      </c>
      <c r="G2147" s="95" t="s">
        <v>8336</v>
      </c>
      <c r="H2147" s="199">
        <f>VLOOKUP(G2147,BARRAS!$C$5:$E$553,2,0)</f>
        <v>2089993130132</v>
      </c>
      <c r="I2147" s="95">
        <v>0</v>
      </c>
      <c r="J2147" s="204">
        <v>0</v>
      </c>
      <c r="K2147" s="95">
        <v>0</v>
      </c>
      <c r="L2147" s="95" t="s">
        <v>8423</v>
      </c>
      <c r="M2147" s="95" t="s">
        <v>8423</v>
      </c>
      <c r="N2147" s="95" t="s">
        <v>545</v>
      </c>
      <c r="O2147" s="95" t="s">
        <v>7984</v>
      </c>
      <c r="P2147" s="95"/>
      <c r="Q2147" s="95"/>
      <c r="R2147" s="95"/>
      <c r="S2147" s="95">
        <f t="shared" si="233"/>
        <v>0</v>
      </c>
      <c r="T2147" s="95"/>
      <c r="U2147" s="95" t="str">
        <f t="shared" si="234"/>
        <v/>
      </c>
      <c r="V2147" s="95"/>
      <c r="W2147" s="95"/>
      <c r="X2147" s="95"/>
      <c r="Y2147" s="95"/>
      <c r="Z2147" s="95"/>
      <c r="AA2147" s="95" t="str">
        <f t="shared" si="232"/>
        <v>FRONTEL</v>
      </c>
    </row>
    <row r="2148" spans="1:27" x14ac:dyDescent="0.2">
      <c r="A2148" s="19">
        <f t="shared" si="230"/>
        <v>1</v>
      </c>
      <c r="B2148" s="95">
        <f t="shared" si="231"/>
        <v>2144</v>
      </c>
      <c r="C2148" s="95" t="s">
        <v>9822</v>
      </c>
      <c r="D2148" s="28" t="s">
        <v>9825</v>
      </c>
      <c r="E2148" s="95" t="s">
        <v>9824</v>
      </c>
      <c r="F2148" s="182">
        <v>1</v>
      </c>
      <c r="G2148" s="95" t="s">
        <v>8336</v>
      </c>
      <c r="H2148" s="199">
        <f>VLOOKUP(G2148,BARRAS!$C$5:$E$553,2,0)</f>
        <v>2089993130132</v>
      </c>
      <c r="I2148" s="95">
        <v>0</v>
      </c>
      <c r="J2148" s="204">
        <v>0</v>
      </c>
      <c r="K2148" s="95">
        <v>0</v>
      </c>
      <c r="L2148" s="95" t="s">
        <v>747</v>
      </c>
      <c r="M2148" s="95" t="s">
        <v>747</v>
      </c>
      <c r="N2148" s="95" t="s">
        <v>9825</v>
      </c>
      <c r="O2148" s="95" t="s">
        <v>7984</v>
      </c>
      <c r="P2148" s="95"/>
      <c r="Q2148" s="95"/>
      <c r="R2148" s="95" t="str">
        <f>IF(L2148="R",VLOOKUP(G2148,BARRAS!$C$5:$E$233,3,0),IF(L2148="L",VLOOKUP(G2148,BARRAS!$C$5:$E$233,3,0),""))</f>
        <v/>
      </c>
      <c r="S2148" s="95">
        <f t="shared" si="233"/>
        <v>1</v>
      </c>
      <c r="T2148" s="95"/>
      <c r="U2148" s="95" t="str">
        <f t="shared" si="234"/>
        <v>PMGD</v>
      </c>
      <c r="V2148" s="95"/>
      <c r="W2148" s="95">
        <v>0</v>
      </c>
      <c r="X2148" s="95"/>
      <c r="Y2148" s="95"/>
      <c r="Z2148" s="95">
        <v>0</v>
      </c>
      <c r="AA2148" s="95" t="str">
        <f t="shared" si="232"/>
        <v>FRONTEL</v>
      </c>
    </row>
    <row r="2149" spans="1:27" x14ac:dyDescent="0.2">
      <c r="A2149" s="19">
        <f t="shared" si="230"/>
        <v>1</v>
      </c>
      <c r="B2149" s="95">
        <f t="shared" si="231"/>
        <v>2145</v>
      </c>
      <c r="C2149" s="95" t="s">
        <v>9821</v>
      </c>
      <c r="D2149" s="28" t="s">
        <v>9825</v>
      </c>
      <c r="E2149" s="95" t="s">
        <v>9823</v>
      </c>
      <c r="F2149" s="182">
        <v>1</v>
      </c>
      <c r="G2149" s="95" t="s">
        <v>8336</v>
      </c>
      <c r="H2149" s="199">
        <f>VLOOKUP(G2149,BARRAS!$C$5:$E$553,2,0)</f>
        <v>2089993130132</v>
      </c>
      <c r="I2149" s="95">
        <v>0</v>
      </c>
      <c r="J2149" s="204">
        <v>0</v>
      </c>
      <c r="K2149" s="95">
        <v>0</v>
      </c>
      <c r="L2149" s="95" t="s">
        <v>747</v>
      </c>
      <c r="M2149" s="95" t="s">
        <v>747</v>
      </c>
      <c r="N2149" s="95" t="s">
        <v>9825</v>
      </c>
      <c r="O2149" s="95" t="s">
        <v>7984</v>
      </c>
      <c r="P2149" s="95"/>
      <c r="Q2149" s="95"/>
      <c r="R2149" s="95" t="str">
        <f>IF(L2149="R",VLOOKUP(G2149,BARRAS!$C$5:$E$233,3,0),IF(L2149="L",VLOOKUP(G2149,BARRAS!$C$5:$E$233,3,0),""))</f>
        <v/>
      </c>
      <c r="S2149" s="95">
        <f t="shared" si="233"/>
        <v>1</v>
      </c>
      <c r="T2149" s="95" t="s">
        <v>9823</v>
      </c>
      <c r="U2149" s="95" t="str">
        <f t="shared" si="234"/>
        <v>PMGD</v>
      </c>
      <c r="V2149" s="95"/>
      <c r="W2149" s="95"/>
      <c r="X2149" s="95"/>
      <c r="Y2149" s="95"/>
      <c r="Z2149" s="95">
        <v>0</v>
      </c>
      <c r="AA2149" s="95" t="str">
        <f t="shared" si="232"/>
        <v>FRONTEL</v>
      </c>
    </row>
    <row r="2150" spans="1:27" x14ac:dyDescent="0.2">
      <c r="A2150" s="19">
        <f t="shared" si="230"/>
        <v>1</v>
      </c>
      <c r="B2150" s="95">
        <f t="shared" si="231"/>
        <v>2146</v>
      </c>
      <c r="C2150" s="95" t="s">
        <v>8643</v>
      </c>
      <c r="D2150" s="28" t="s">
        <v>7644</v>
      </c>
      <c r="E2150" s="95" t="s">
        <v>8644</v>
      </c>
      <c r="F2150" s="182">
        <v>1</v>
      </c>
      <c r="G2150" s="95" t="s">
        <v>8336</v>
      </c>
      <c r="H2150" s="199">
        <f>VLOOKUP(G2150,BARRAS!$C$5:$E$553,2,0)</f>
        <v>2089993130132</v>
      </c>
      <c r="I2150" s="95">
        <v>0</v>
      </c>
      <c r="J2150" s="204">
        <v>0</v>
      </c>
      <c r="K2150" s="95">
        <v>0</v>
      </c>
      <c r="L2150" s="95" t="s">
        <v>747</v>
      </c>
      <c r="M2150" s="95" t="s">
        <v>747</v>
      </c>
      <c r="N2150" s="95" t="s">
        <v>7644</v>
      </c>
      <c r="O2150" s="95" t="s">
        <v>7984</v>
      </c>
      <c r="P2150" s="95"/>
      <c r="Q2150" s="95" t="str">
        <f t="shared" ref="Q2150:Q2156" si="235">IF(L2150="R","R",IF(L2150="L","L",""))</f>
        <v/>
      </c>
      <c r="R2150" s="95" t="str">
        <f>IF(L2150="R",VLOOKUP(G2150,BARRAS!$C$5:$E$233,3,0),IF(L2150="L",VLOOKUP(G2150,BARRAS!$C$5:$E$233,3,0),""))</f>
        <v/>
      </c>
      <c r="S2150" s="95">
        <f t="shared" si="233"/>
        <v>1</v>
      </c>
      <c r="T2150" s="95"/>
      <c r="U2150" s="95" t="str">
        <f t="shared" si="234"/>
        <v>PMGD</v>
      </c>
      <c r="V2150" s="95">
        <v>0</v>
      </c>
      <c r="W2150" s="95">
        <v>1</v>
      </c>
      <c r="X2150" s="95"/>
      <c r="Y2150" s="95" t="str">
        <f t="shared" ref="Y2150:Y2156" si="236">+IF(P2150="","No","Sí")</f>
        <v>No</v>
      </c>
      <c r="Z2150" s="95">
        <v>0</v>
      </c>
      <c r="AA2150" s="95" t="str">
        <f t="shared" si="232"/>
        <v>FRONTEL</v>
      </c>
    </row>
    <row r="2151" spans="1:27" x14ac:dyDescent="0.2">
      <c r="A2151" s="19">
        <f t="shared" si="230"/>
        <v>1</v>
      </c>
      <c r="B2151" s="95">
        <f t="shared" si="231"/>
        <v>2147</v>
      </c>
      <c r="C2151" s="95" t="s">
        <v>7645</v>
      </c>
      <c r="D2151" s="28" t="s">
        <v>7644</v>
      </c>
      <c r="E2151" s="95" t="s">
        <v>7646</v>
      </c>
      <c r="F2151" s="182">
        <v>1</v>
      </c>
      <c r="G2151" s="95" t="s">
        <v>8336</v>
      </c>
      <c r="H2151" s="199">
        <f>VLOOKUP(G2151,BARRAS!$C$5:$E$553,2,0)</f>
        <v>2089993130132</v>
      </c>
      <c r="I2151" s="95">
        <v>0</v>
      </c>
      <c r="J2151" s="204">
        <v>0</v>
      </c>
      <c r="K2151" s="95">
        <v>0</v>
      </c>
      <c r="L2151" s="95" t="s">
        <v>747</v>
      </c>
      <c r="M2151" s="95" t="s">
        <v>747</v>
      </c>
      <c r="N2151" s="95" t="s">
        <v>7644</v>
      </c>
      <c r="O2151" s="95" t="s">
        <v>7984</v>
      </c>
      <c r="P2151" s="95"/>
      <c r="Q2151" s="95" t="str">
        <f t="shared" si="235"/>
        <v/>
      </c>
      <c r="R2151" s="95" t="str">
        <f>IF(L2151="R",VLOOKUP(G2151,BARRAS!$C$5:$E$233,3,0),IF(L2151="L",VLOOKUP(G2151,BARRAS!$C$5:$E$233,3,0),""))</f>
        <v/>
      </c>
      <c r="S2151" s="95">
        <f t="shared" si="233"/>
        <v>1</v>
      </c>
      <c r="T2151" s="95" t="s">
        <v>7646</v>
      </c>
      <c r="U2151" s="95" t="str">
        <f t="shared" si="234"/>
        <v>PMGD</v>
      </c>
      <c r="V2151" s="95">
        <v>0</v>
      </c>
      <c r="W2151" s="95"/>
      <c r="X2151" s="95"/>
      <c r="Y2151" s="95" t="str">
        <f t="shared" si="236"/>
        <v>No</v>
      </c>
      <c r="Z2151" s="95">
        <v>0</v>
      </c>
      <c r="AA2151" s="95" t="str">
        <f t="shared" si="232"/>
        <v>FRONTEL</v>
      </c>
    </row>
    <row r="2152" spans="1:27" x14ac:dyDescent="0.2">
      <c r="A2152" s="19">
        <f t="shared" si="230"/>
        <v>1</v>
      </c>
      <c r="B2152" s="95">
        <f t="shared" si="231"/>
        <v>2148</v>
      </c>
      <c r="C2152" s="95" t="s">
        <v>8645</v>
      </c>
      <c r="D2152" s="28" t="s">
        <v>7644</v>
      </c>
      <c r="E2152" s="95" t="s">
        <v>8647</v>
      </c>
      <c r="F2152" s="182">
        <v>1</v>
      </c>
      <c r="G2152" s="95" t="s">
        <v>8336</v>
      </c>
      <c r="H2152" s="199">
        <f>VLOOKUP(G2152,BARRAS!$C$5:$E$553,2,0)</f>
        <v>2089993130132</v>
      </c>
      <c r="I2152" s="95">
        <v>0</v>
      </c>
      <c r="J2152" s="204">
        <v>0</v>
      </c>
      <c r="K2152" s="95">
        <v>0</v>
      </c>
      <c r="L2152" s="95" t="s">
        <v>747</v>
      </c>
      <c r="M2152" s="95" t="s">
        <v>747</v>
      </c>
      <c r="N2152" s="95" t="s">
        <v>7644</v>
      </c>
      <c r="O2152" s="95" t="s">
        <v>7984</v>
      </c>
      <c r="P2152" s="95"/>
      <c r="Q2152" s="95" t="str">
        <f t="shared" si="235"/>
        <v/>
      </c>
      <c r="R2152" s="95" t="str">
        <f>IF(L2152="R",VLOOKUP(G2152,BARRAS!$C$5:$E$233,3,0),IF(L2152="L",VLOOKUP(G2152,BARRAS!$C$5:$E$233,3,0),""))</f>
        <v/>
      </c>
      <c r="S2152" s="95">
        <f t="shared" si="233"/>
        <v>1</v>
      </c>
      <c r="T2152" s="95"/>
      <c r="U2152" s="95" t="str">
        <f t="shared" si="234"/>
        <v>PMGD</v>
      </c>
      <c r="V2152" s="95">
        <v>0</v>
      </c>
      <c r="W2152" s="95">
        <v>1</v>
      </c>
      <c r="X2152" s="95"/>
      <c r="Y2152" s="95" t="str">
        <f t="shared" si="236"/>
        <v>No</v>
      </c>
      <c r="Z2152" s="95">
        <v>0</v>
      </c>
      <c r="AA2152" s="95" t="str">
        <f t="shared" si="232"/>
        <v>FRONTEL</v>
      </c>
    </row>
    <row r="2153" spans="1:27" x14ac:dyDescent="0.2">
      <c r="A2153" s="19">
        <f t="shared" si="230"/>
        <v>1</v>
      </c>
      <c r="B2153" s="95">
        <f t="shared" si="231"/>
        <v>2149</v>
      </c>
      <c r="C2153" s="95" t="s">
        <v>7655</v>
      </c>
      <c r="D2153" s="28" t="s">
        <v>7644</v>
      </c>
      <c r="E2153" s="95" t="s">
        <v>7657</v>
      </c>
      <c r="F2153" s="182">
        <v>1</v>
      </c>
      <c r="G2153" s="95" t="s">
        <v>8336</v>
      </c>
      <c r="H2153" s="199">
        <f>VLOOKUP(G2153,BARRAS!$C$5:$E$553,2,0)</f>
        <v>2089993130132</v>
      </c>
      <c r="I2153" s="95">
        <v>0</v>
      </c>
      <c r="J2153" s="204">
        <v>0</v>
      </c>
      <c r="K2153" s="95">
        <v>0</v>
      </c>
      <c r="L2153" s="95" t="s">
        <v>747</v>
      </c>
      <c r="M2153" s="95" t="s">
        <v>747</v>
      </c>
      <c r="N2153" s="95" t="s">
        <v>7644</v>
      </c>
      <c r="O2153" s="95" t="s">
        <v>7984</v>
      </c>
      <c r="P2153" s="95"/>
      <c r="Q2153" s="95" t="str">
        <f t="shared" si="235"/>
        <v/>
      </c>
      <c r="R2153" s="95" t="str">
        <f>IF(L2153="R",VLOOKUP(G2153,BARRAS!$C$5:$E$233,3,0),IF(L2153="L",VLOOKUP(G2153,BARRAS!$C$5:$E$233,3,0),""))</f>
        <v/>
      </c>
      <c r="S2153" s="95">
        <f t="shared" si="233"/>
        <v>1</v>
      </c>
      <c r="T2153" s="95" t="s">
        <v>7657</v>
      </c>
      <c r="U2153" s="95" t="str">
        <f t="shared" si="234"/>
        <v>PMGD</v>
      </c>
      <c r="V2153" s="95">
        <v>0</v>
      </c>
      <c r="W2153" s="95"/>
      <c r="X2153" s="95"/>
      <c r="Y2153" s="95" t="str">
        <f t="shared" si="236"/>
        <v>No</v>
      </c>
      <c r="Z2153" s="95">
        <v>0</v>
      </c>
      <c r="AA2153" s="95" t="str">
        <f t="shared" si="232"/>
        <v>FRONTEL</v>
      </c>
    </row>
    <row r="2154" spans="1:27" x14ac:dyDescent="0.2">
      <c r="A2154" s="19">
        <f t="shared" si="230"/>
        <v>1</v>
      </c>
      <c r="B2154" s="95">
        <f t="shared" si="231"/>
        <v>2150</v>
      </c>
      <c r="C2154" s="95" t="s">
        <v>8646</v>
      </c>
      <c r="D2154" s="28" t="s">
        <v>7644</v>
      </c>
      <c r="E2154" s="95" t="s">
        <v>8648</v>
      </c>
      <c r="F2154" s="182">
        <v>1</v>
      </c>
      <c r="G2154" s="95" t="s">
        <v>8336</v>
      </c>
      <c r="H2154" s="199">
        <f>VLOOKUP(G2154,BARRAS!$C$5:$E$553,2,0)</f>
        <v>2089993130132</v>
      </c>
      <c r="I2154" s="95">
        <v>0</v>
      </c>
      <c r="J2154" s="204">
        <v>0</v>
      </c>
      <c r="K2154" s="95">
        <v>0</v>
      </c>
      <c r="L2154" s="95" t="s">
        <v>747</v>
      </c>
      <c r="M2154" s="95" t="s">
        <v>747</v>
      </c>
      <c r="N2154" s="95" t="s">
        <v>7644</v>
      </c>
      <c r="O2154" s="95" t="s">
        <v>7984</v>
      </c>
      <c r="P2154" s="95"/>
      <c r="Q2154" s="95" t="str">
        <f t="shared" si="235"/>
        <v/>
      </c>
      <c r="R2154" s="95" t="str">
        <f>IF(L2154="R",VLOOKUP(G2154,BARRAS!$C$5:$E$233,3,0),IF(L2154="L",VLOOKUP(G2154,BARRAS!$C$5:$E$233,3,0),""))</f>
        <v/>
      </c>
      <c r="S2154" s="95">
        <f t="shared" si="233"/>
        <v>1</v>
      </c>
      <c r="T2154" s="95"/>
      <c r="U2154" s="95" t="str">
        <f t="shared" si="234"/>
        <v>PMGD</v>
      </c>
      <c r="V2154" s="95">
        <v>0</v>
      </c>
      <c r="W2154" s="95">
        <v>1</v>
      </c>
      <c r="X2154" s="95"/>
      <c r="Y2154" s="95" t="str">
        <f t="shared" si="236"/>
        <v>No</v>
      </c>
      <c r="Z2154" s="95">
        <v>0</v>
      </c>
      <c r="AA2154" s="95" t="str">
        <f t="shared" si="232"/>
        <v>FRONTEL</v>
      </c>
    </row>
    <row r="2155" spans="1:27" x14ac:dyDescent="0.2">
      <c r="A2155" s="19">
        <f t="shared" si="230"/>
        <v>1</v>
      </c>
      <c r="B2155" s="95">
        <f t="shared" si="231"/>
        <v>2151</v>
      </c>
      <c r="C2155" s="28" t="s">
        <v>7656</v>
      </c>
      <c r="D2155" s="28" t="s">
        <v>7644</v>
      </c>
      <c r="E2155" s="95" t="s">
        <v>7658</v>
      </c>
      <c r="F2155" s="182">
        <v>1</v>
      </c>
      <c r="G2155" s="95" t="s">
        <v>8336</v>
      </c>
      <c r="H2155" s="199">
        <f>VLOOKUP(G2155,BARRAS!$C$5:$E$553,2,0)</f>
        <v>2089993130132</v>
      </c>
      <c r="I2155" s="95">
        <v>0</v>
      </c>
      <c r="J2155" s="204">
        <v>0</v>
      </c>
      <c r="K2155" s="95">
        <v>0</v>
      </c>
      <c r="L2155" s="95" t="s">
        <v>747</v>
      </c>
      <c r="M2155" s="95" t="s">
        <v>747</v>
      </c>
      <c r="N2155" s="95" t="s">
        <v>7644</v>
      </c>
      <c r="O2155" s="95" t="s">
        <v>7984</v>
      </c>
      <c r="P2155" s="95"/>
      <c r="Q2155" s="95" t="str">
        <f t="shared" si="235"/>
        <v/>
      </c>
      <c r="R2155" s="95" t="str">
        <f>IF(L2155="R",VLOOKUP(G2155,BARRAS!$C$5:$E$233,3,0),IF(L2155="L",VLOOKUP(G2155,BARRAS!$C$5:$E$233,3,0),""))</f>
        <v/>
      </c>
      <c r="S2155" s="95">
        <f t="shared" si="233"/>
        <v>1</v>
      </c>
      <c r="T2155" s="95" t="s">
        <v>7658</v>
      </c>
      <c r="U2155" s="95" t="str">
        <f t="shared" si="234"/>
        <v>PMGD</v>
      </c>
      <c r="V2155" s="95">
        <v>0</v>
      </c>
      <c r="W2155" s="95"/>
      <c r="X2155" s="95"/>
      <c r="Y2155" s="95" t="str">
        <f t="shared" si="236"/>
        <v>No</v>
      </c>
      <c r="Z2155" s="95">
        <v>0</v>
      </c>
      <c r="AA2155" s="95" t="str">
        <f t="shared" si="232"/>
        <v>FRONTEL</v>
      </c>
    </row>
    <row r="2156" spans="1:27" x14ac:dyDescent="0.2">
      <c r="A2156" s="19">
        <f t="shared" si="230"/>
        <v>1</v>
      </c>
      <c r="B2156" s="95">
        <f t="shared" si="231"/>
        <v>2152</v>
      </c>
      <c r="C2156" s="95" t="s">
        <v>8312</v>
      </c>
      <c r="D2156" s="28" t="s">
        <v>8314</v>
      </c>
      <c r="E2156" s="95" t="s">
        <v>12052</v>
      </c>
      <c r="F2156" s="182">
        <v>1</v>
      </c>
      <c r="G2156" s="95" t="s">
        <v>8336</v>
      </c>
      <c r="H2156" s="199">
        <f>VLOOKUP(G2156,BARRAS!$C$5:$E$553,2,0)</f>
        <v>2089993130132</v>
      </c>
      <c r="I2156" s="95">
        <v>0</v>
      </c>
      <c r="J2156" s="204">
        <v>0</v>
      </c>
      <c r="K2156" s="95">
        <v>0</v>
      </c>
      <c r="L2156" s="95" t="s">
        <v>747</v>
      </c>
      <c r="M2156" s="95" t="s">
        <v>747</v>
      </c>
      <c r="N2156" s="95" t="s">
        <v>8314</v>
      </c>
      <c r="O2156" s="95"/>
      <c r="P2156" s="95"/>
      <c r="Q2156" s="95" t="str">
        <f t="shared" si="235"/>
        <v/>
      </c>
      <c r="R2156" s="95" t="str">
        <f>IF(L2156="R",VLOOKUP(G2156,BARRAS!$C$5:$E$233,3,0),IF(L2156="L",VLOOKUP(G2156,BARRAS!$C$5:$E$233,3,0),""))</f>
        <v/>
      </c>
      <c r="S2156" s="95">
        <f t="shared" si="233"/>
        <v>1</v>
      </c>
      <c r="T2156" s="95" t="s">
        <v>14385</v>
      </c>
      <c r="U2156" s="95" t="str">
        <f t="shared" si="234"/>
        <v>PMG_</v>
      </c>
      <c r="V2156" s="95">
        <v>0</v>
      </c>
      <c r="W2156" s="95"/>
      <c r="X2156" s="95"/>
      <c r="Y2156" s="95" t="str">
        <f t="shared" si="236"/>
        <v>No</v>
      </c>
      <c r="Z2156" s="95">
        <v>0</v>
      </c>
      <c r="AA2156" s="95">
        <f t="shared" si="232"/>
        <v>0</v>
      </c>
    </row>
    <row r="2157" spans="1:27" x14ac:dyDescent="0.2">
      <c r="A2157" s="19">
        <f t="shared" si="230"/>
        <v>1</v>
      </c>
      <c r="B2157" s="95">
        <f t="shared" si="231"/>
        <v>2153</v>
      </c>
      <c r="C2157" s="95" t="s">
        <v>14348</v>
      </c>
      <c r="D2157" s="28" t="s">
        <v>14350</v>
      </c>
      <c r="E2157" s="95" t="s">
        <v>14352</v>
      </c>
      <c r="F2157" s="182">
        <v>1</v>
      </c>
      <c r="G2157" s="95" t="s">
        <v>8336</v>
      </c>
      <c r="H2157" s="199">
        <f>VLOOKUP(G2157,BARRAS!$C$5:$E$553,2,0)</f>
        <v>2089993130132</v>
      </c>
      <c r="I2157" s="95">
        <v>0</v>
      </c>
      <c r="J2157" s="204">
        <v>0</v>
      </c>
      <c r="K2157" s="95">
        <v>0</v>
      </c>
      <c r="L2157" s="95" t="s">
        <v>747</v>
      </c>
      <c r="M2157" s="95" t="s">
        <v>747</v>
      </c>
      <c r="N2157" s="95" t="s">
        <v>14350</v>
      </c>
      <c r="O2157" s="95" t="s">
        <v>7984</v>
      </c>
      <c r="P2157" s="95"/>
      <c r="Q2157" s="95"/>
      <c r="R2157" s="95"/>
      <c r="S2157" s="95">
        <f t="shared" si="233"/>
        <v>1</v>
      </c>
      <c r="T2157" s="95"/>
      <c r="U2157" s="95" t="str">
        <f t="shared" si="234"/>
        <v>PMGD</v>
      </c>
      <c r="V2157" s="95"/>
      <c r="W2157" s="95"/>
      <c r="X2157" s="95"/>
      <c r="Y2157" s="95"/>
      <c r="Z2157" s="95"/>
      <c r="AA2157" s="95" t="str">
        <f t="shared" si="232"/>
        <v>FRONTEL</v>
      </c>
    </row>
    <row r="2158" spans="1:27" x14ac:dyDescent="0.2">
      <c r="A2158" s="19">
        <f t="shared" si="230"/>
        <v>1</v>
      </c>
      <c r="B2158" s="95">
        <f t="shared" si="231"/>
        <v>2154</v>
      </c>
      <c r="C2158" s="95" t="s">
        <v>14349</v>
      </c>
      <c r="D2158" s="28" t="s">
        <v>14350</v>
      </c>
      <c r="E2158" s="95" t="s">
        <v>14351</v>
      </c>
      <c r="F2158" s="182">
        <v>1</v>
      </c>
      <c r="G2158" s="95" t="s">
        <v>8336</v>
      </c>
      <c r="H2158" s="199">
        <f>VLOOKUP(G2158,BARRAS!$C$5:$E$553,2,0)</f>
        <v>2089993130132</v>
      </c>
      <c r="I2158" s="95">
        <v>0</v>
      </c>
      <c r="J2158" s="204">
        <v>0</v>
      </c>
      <c r="K2158" s="95">
        <v>0</v>
      </c>
      <c r="L2158" s="95" t="s">
        <v>747</v>
      </c>
      <c r="M2158" s="95" t="s">
        <v>747</v>
      </c>
      <c r="N2158" s="95" t="s">
        <v>14350</v>
      </c>
      <c r="O2158" s="95" t="s">
        <v>7984</v>
      </c>
      <c r="P2158" s="95"/>
      <c r="Q2158" s="95"/>
      <c r="R2158" s="95"/>
      <c r="S2158" s="95">
        <f t="shared" si="233"/>
        <v>1</v>
      </c>
      <c r="T2158" s="95"/>
      <c r="U2158" s="95" t="str">
        <f t="shared" si="234"/>
        <v>PMGD</v>
      </c>
      <c r="V2158" s="95"/>
      <c r="W2158" s="95"/>
      <c r="X2158" s="95"/>
      <c r="Y2158" s="95"/>
      <c r="Z2158" s="95"/>
      <c r="AA2158" s="95" t="str">
        <f t="shared" si="232"/>
        <v>FRONTEL</v>
      </c>
    </row>
    <row r="2159" spans="1:27" x14ac:dyDescent="0.2">
      <c r="A2159" s="19">
        <f t="shared" si="230"/>
        <v>1</v>
      </c>
      <c r="B2159" s="95">
        <f t="shared" si="231"/>
        <v>2155</v>
      </c>
      <c r="C2159" s="95" t="s">
        <v>8082</v>
      </c>
      <c r="D2159" s="28" t="s">
        <v>8075</v>
      </c>
      <c r="E2159" s="95" t="s">
        <v>8078</v>
      </c>
      <c r="F2159" s="182">
        <v>1</v>
      </c>
      <c r="G2159" s="95" t="s">
        <v>8336</v>
      </c>
      <c r="H2159" s="199">
        <f>VLOOKUP(G2159,BARRAS!$C$5:$E$553,2,0)</f>
        <v>2089993130132</v>
      </c>
      <c r="I2159" s="95">
        <v>0</v>
      </c>
      <c r="J2159" s="223">
        <v>1</v>
      </c>
      <c r="K2159" s="95">
        <v>0</v>
      </c>
      <c r="L2159" s="95" t="s">
        <v>489</v>
      </c>
      <c r="M2159" s="95" t="s">
        <v>489</v>
      </c>
      <c r="N2159" s="95" t="s">
        <v>9178</v>
      </c>
      <c r="O2159" s="95"/>
      <c r="P2159" s="95" t="s">
        <v>8078</v>
      </c>
      <c r="Q2159" s="95" t="str">
        <f t="shared" ref="Q2159:Q2164" si="237">IF(L2159="R","R",IF(L2159="L","L",""))</f>
        <v>R</v>
      </c>
      <c r="R2159" s="95" t="str">
        <f>IF(L2159="R",VLOOKUP(G2159,BARRAS!$C$5:$E$233,3,0),IF(L2159="L",VLOOKUP(G2159,BARRAS!$C$5:$E$233,3,0),""))</f>
        <v>S5</v>
      </c>
      <c r="S2159" s="95">
        <f t="shared" si="233"/>
        <v>0</v>
      </c>
      <c r="T2159" s="95"/>
      <c r="U2159" s="95" t="str">
        <f t="shared" si="234"/>
        <v/>
      </c>
      <c r="V2159" s="95">
        <v>0</v>
      </c>
      <c r="W2159" s="95"/>
      <c r="X2159" s="95"/>
      <c r="Y2159" s="95" t="str">
        <f t="shared" ref="Y2159:Y2164" si="238">+IF(P2159="","No","Sí")</f>
        <v>Sí</v>
      </c>
      <c r="Z2159" s="95">
        <v>0</v>
      </c>
      <c r="AA2159" s="95" t="str">
        <f t="shared" si="232"/>
        <v>COELCHA</v>
      </c>
    </row>
    <row r="2160" spans="1:27" x14ac:dyDescent="0.2">
      <c r="A2160" s="19">
        <f t="shared" si="230"/>
        <v>1</v>
      </c>
      <c r="B2160" s="95">
        <f t="shared" si="231"/>
        <v>2156</v>
      </c>
      <c r="C2160" s="95" t="s">
        <v>8083</v>
      </c>
      <c r="D2160" s="28" t="s">
        <v>8076</v>
      </c>
      <c r="E2160" s="95" t="s">
        <v>8078</v>
      </c>
      <c r="F2160" s="182">
        <v>1</v>
      </c>
      <c r="G2160" s="95" t="s">
        <v>8336</v>
      </c>
      <c r="H2160" s="199">
        <f>VLOOKUP(G2160,BARRAS!$C$5:$E$553,2,0)</f>
        <v>2089993130132</v>
      </c>
      <c r="I2160" s="95">
        <v>0</v>
      </c>
      <c r="J2160" s="223">
        <v>1</v>
      </c>
      <c r="K2160" s="95">
        <v>0</v>
      </c>
      <c r="L2160" s="95" t="s">
        <v>489</v>
      </c>
      <c r="M2160" s="95" t="s">
        <v>489</v>
      </c>
      <c r="N2160" s="95" t="s">
        <v>9178</v>
      </c>
      <c r="O2160" s="95"/>
      <c r="P2160" s="95" t="s">
        <v>8078</v>
      </c>
      <c r="Q2160" s="95" t="str">
        <f t="shared" si="237"/>
        <v>R</v>
      </c>
      <c r="R2160" s="95" t="str">
        <f>IF(L2160="R",VLOOKUP(G2160,BARRAS!$C$5:$E$233,3,0),IF(L2160="L",VLOOKUP(G2160,BARRAS!$C$5:$E$233,3,0),""))</f>
        <v>S5</v>
      </c>
      <c r="S2160" s="95">
        <f t="shared" si="233"/>
        <v>0</v>
      </c>
      <c r="T2160" s="95"/>
      <c r="U2160" s="95" t="str">
        <f t="shared" si="234"/>
        <v/>
      </c>
      <c r="V2160" s="95">
        <v>0</v>
      </c>
      <c r="W2160" s="95"/>
      <c r="X2160" s="95"/>
      <c r="Y2160" s="95" t="str">
        <f t="shared" si="238"/>
        <v>Sí</v>
      </c>
      <c r="Z2160" s="95">
        <v>0</v>
      </c>
      <c r="AA2160" s="95" t="str">
        <f t="shared" si="232"/>
        <v>COELCHA</v>
      </c>
    </row>
    <row r="2161" spans="1:27" x14ac:dyDescent="0.2">
      <c r="A2161" s="19">
        <f t="shared" si="230"/>
        <v>1</v>
      </c>
      <c r="B2161" s="95">
        <f t="shared" si="231"/>
        <v>2157</v>
      </c>
      <c r="C2161" s="95" t="s">
        <v>8084</v>
      </c>
      <c r="D2161" s="28" t="s">
        <v>8077</v>
      </c>
      <c r="E2161" s="95" t="s">
        <v>8078</v>
      </c>
      <c r="F2161" s="182">
        <v>1</v>
      </c>
      <c r="G2161" s="95" t="s">
        <v>8336</v>
      </c>
      <c r="H2161" s="199">
        <f>VLOOKUP(G2161,BARRAS!$C$5:$E$553,2,0)</f>
        <v>2089993130132</v>
      </c>
      <c r="I2161" s="95">
        <v>0</v>
      </c>
      <c r="J2161" s="223">
        <v>1</v>
      </c>
      <c r="K2161" s="95">
        <v>0</v>
      </c>
      <c r="L2161" s="95" t="s">
        <v>489</v>
      </c>
      <c r="M2161" s="95" t="s">
        <v>489</v>
      </c>
      <c r="N2161" s="95" t="s">
        <v>9178</v>
      </c>
      <c r="O2161" s="95"/>
      <c r="P2161" s="95" t="s">
        <v>8078</v>
      </c>
      <c r="Q2161" s="95" t="str">
        <f t="shared" si="237"/>
        <v>R</v>
      </c>
      <c r="R2161" s="95" t="str">
        <f>IF(L2161="R",VLOOKUP(G2161,BARRAS!$C$5:$E$233,3,0),IF(L2161="L",VLOOKUP(G2161,BARRAS!$C$5:$E$233,3,0),""))</f>
        <v>S5</v>
      </c>
      <c r="S2161" s="95">
        <f t="shared" si="233"/>
        <v>0</v>
      </c>
      <c r="T2161" s="95"/>
      <c r="U2161" s="95" t="str">
        <f t="shared" si="234"/>
        <v/>
      </c>
      <c r="V2161" s="95">
        <v>0</v>
      </c>
      <c r="W2161" s="95"/>
      <c r="X2161" s="95"/>
      <c r="Y2161" s="95" t="str">
        <f t="shared" si="238"/>
        <v>Sí</v>
      </c>
      <c r="Z2161" s="95">
        <v>0</v>
      </c>
      <c r="AA2161" s="95" t="str">
        <f t="shared" si="232"/>
        <v>COELCHA</v>
      </c>
    </row>
    <row r="2162" spans="1:27" x14ac:dyDescent="0.2">
      <c r="A2162" s="19">
        <f t="shared" si="230"/>
        <v>1</v>
      </c>
      <c r="B2162" s="95">
        <f t="shared" si="231"/>
        <v>2158</v>
      </c>
      <c r="C2162" s="95" t="s">
        <v>8021</v>
      </c>
      <c r="D2162" s="28" t="s">
        <v>7985</v>
      </c>
      <c r="E2162" s="95" t="s">
        <v>7984</v>
      </c>
      <c r="F2162" s="182">
        <v>1</v>
      </c>
      <c r="G2162" s="95" t="s">
        <v>8336</v>
      </c>
      <c r="H2162" s="199">
        <f>VLOOKUP(G2162,BARRAS!$C$5:$E$553,2,0)</f>
        <v>2089993130132</v>
      </c>
      <c r="I2162" s="95">
        <v>0</v>
      </c>
      <c r="J2162" s="223">
        <v>1</v>
      </c>
      <c r="K2162" s="95">
        <v>0</v>
      </c>
      <c r="L2162" s="95" t="s">
        <v>489</v>
      </c>
      <c r="M2162" s="95" t="s">
        <v>489</v>
      </c>
      <c r="N2162" s="95" t="s">
        <v>9178</v>
      </c>
      <c r="O2162" s="95"/>
      <c r="P2162" s="95" t="s">
        <v>7984</v>
      </c>
      <c r="Q2162" s="95" t="str">
        <f t="shared" si="237"/>
        <v>R</v>
      </c>
      <c r="R2162" s="95" t="str">
        <f>IF(L2162="R",VLOOKUP(G2162,BARRAS!$C$5:$E$233,3,0),IF(L2162="L",VLOOKUP(G2162,BARRAS!$C$5:$E$233,3,0),""))</f>
        <v>S5</v>
      </c>
      <c r="S2162" s="95">
        <f t="shared" si="233"/>
        <v>0</v>
      </c>
      <c r="T2162" s="95"/>
      <c r="U2162" s="95" t="str">
        <f t="shared" si="234"/>
        <v/>
      </c>
      <c r="V2162" s="95">
        <v>0</v>
      </c>
      <c r="W2162" s="95"/>
      <c r="X2162" s="95"/>
      <c r="Y2162" s="95" t="str">
        <f t="shared" si="238"/>
        <v>Sí</v>
      </c>
      <c r="Z2162" s="95">
        <v>0</v>
      </c>
      <c r="AA2162" s="95" t="str">
        <f t="shared" si="232"/>
        <v>FRONTEL</v>
      </c>
    </row>
    <row r="2163" spans="1:27" x14ac:dyDescent="0.2">
      <c r="A2163" s="19">
        <f t="shared" si="230"/>
        <v>1</v>
      </c>
      <c r="B2163" s="95">
        <f t="shared" si="231"/>
        <v>2159</v>
      </c>
      <c r="C2163" s="95" t="s">
        <v>8022</v>
      </c>
      <c r="D2163" s="28" t="s">
        <v>7986</v>
      </c>
      <c r="E2163" s="95" t="s">
        <v>7984</v>
      </c>
      <c r="F2163" s="182">
        <v>1</v>
      </c>
      <c r="G2163" s="95" t="s">
        <v>8336</v>
      </c>
      <c r="H2163" s="199">
        <f>VLOOKUP(G2163,BARRAS!$C$5:$E$553,2,0)</f>
        <v>2089993130132</v>
      </c>
      <c r="I2163" s="95">
        <v>0</v>
      </c>
      <c r="J2163" s="223">
        <v>1</v>
      </c>
      <c r="K2163" s="95">
        <v>0</v>
      </c>
      <c r="L2163" s="95" t="s">
        <v>489</v>
      </c>
      <c r="M2163" s="95" t="s">
        <v>489</v>
      </c>
      <c r="N2163" s="95" t="s">
        <v>9178</v>
      </c>
      <c r="O2163" s="95"/>
      <c r="P2163" s="95" t="s">
        <v>7984</v>
      </c>
      <c r="Q2163" s="95" t="str">
        <f t="shared" si="237"/>
        <v>R</v>
      </c>
      <c r="R2163" s="95" t="str">
        <f>IF(L2163="R",VLOOKUP(G2163,BARRAS!$C$5:$E$233,3,0),IF(L2163="L",VLOOKUP(G2163,BARRAS!$C$5:$E$233,3,0),""))</f>
        <v>S5</v>
      </c>
      <c r="S2163" s="95">
        <f t="shared" si="233"/>
        <v>0</v>
      </c>
      <c r="T2163" s="95"/>
      <c r="U2163" s="95" t="str">
        <f t="shared" si="234"/>
        <v/>
      </c>
      <c r="V2163" s="95">
        <v>0</v>
      </c>
      <c r="W2163" s="95"/>
      <c r="X2163" s="95"/>
      <c r="Y2163" s="95" t="str">
        <f t="shared" si="238"/>
        <v>Sí</v>
      </c>
      <c r="Z2163" s="95">
        <v>0</v>
      </c>
      <c r="AA2163" s="95" t="str">
        <f t="shared" si="232"/>
        <v>FRONTEL</v>
      </c>
    </row>
    <row r="2164" spans="1:27" x14ac:dyDescent="0.2">
      <c r="A2164" s="19">
        <f t="shared" si="230"/>
        <v>1</v>
      </c>
      <c r="B2164" s="95">
        <f t="shared" si="231"/>
        <v>2160</v>
      </c>
      <c r="C2164" s="95" t="s">
        <v>8023</v>
      </c>
      <c r="D2164" s="28" t="s">
        <v>7987</v>
      </c>
      <c r="E2164" s="95" t="s">
        <v>7984</v>
      </c>
      <c r="F2164" s="182">
        <v>1</v>
      </c>
      <c r="G2164" s="95" t="s">
        <v>8336</v>
      </c>
      <c r="H2164" s="199">
        <f>VLOOKUP(G2164,BARRAS!$C$5:$E$553,2,0)</f>
        <v>2089993130132</v>
      </c>
      <c r="I2164" s="95">
        <v>0</v>
      </c>
      <c r="J2164" s="223">
        <v>1</v>
      </c>
      <c r="K2164" s="95">
        <v>0</v>
      </c>
      <c r="L2164" s="95" t="s">
        <v>489</v>
      </c>
      <c r="M2164" s="95" t="s">
        <v>489</v>
      </c>
      <c r="N2164" s="95" t="s">
        <v>9178</v>
      </c>
      <c r="O2164" s="95"/>
      <c r="P2164" s="95" t="s">
        <v>7984</v>
      </c>
      <c r="Q2164" s="95" t="str">
        <f t="shared" si="237"/>
        <v>R</v>
      </c>
      <c r="R2164" s="95" t="str">
        <f>IF(L2164="R",VLOOKUP(G2164,BARRAS!$C$5:$E$233,3,0),IF(L2164="L",VLOOKUP(G2164,BARRAS!$C$5:$E$233,3,0),""))</f>
        <v>S5</v>
      </c>
      <c r="S2164" s="95">
        <f t="shared" si="233"/>
        <v>0</v>
      </c>
      <c r="T2164" s="95"/>
      <c r="U2164" s="95" t="str">
        <f t="shared" si="234"/>
        <v/>
      </c>
      <c r="V2164" s="95">
        <v>0</v>
      </c>
      <c r="W2164" s="95"/>
      <c r="X2164" s="95"/>
      <c r="Y2164" s="95" t="str">
        <f t="shared" si="238"/>
        <v>Sí</v>
      </c>
      <c r="Z2164" s="95">
        <v>0</v>
      </c>
      <c r="AA2164" s="95" t="str">
        <f t="shared" si="232"/>
        <v>FRONTEL</v>
      </c>
    </row>
    <row r="2165" spans="1:27" x14ac:dyDescent="0.2">
      <c r="A2165" s="19">
        <f t="shared" si="230"/>
        <v>1</v>
      </c>
      <c r="B2165" s="95">
        <f t="shared" si="231"/>
        <v>2161</v>
      </c>
      <c r="C2165" s="194" t="s">
        <v>12217</v>
      </c>
      <c r="D2165" s="213" t="s">
        <v>12351</v>
      </c>
      <c r="E2165" s="194" t="s">
        <v>2567</v>
      </c>
      <c r="F2165" s="182">
        <v>0</v>
      </c>
      <c r="G2165" s="95" t="s">
        <v>8336</v>
      </c>
      <c r="H2165" s="199">
        <f>VLOOKUP(G2165,BARRAS!$C$5:$E$553,2,0)</f>
        <v>2089993130132</v>
      </c>
      <c r="I2165" s="95">
        <v>3341</v>
      </c>
      <c r="J2165" s="204">
        <v>0</v>
      </c>
      <c r="K2165" s="95">
        <v>2</v>
      </c>
      <c r="L2165" s="95" t="s">
        <v>12347</v>
      </c>
      <c r="M2165" s="95" t="s">
        <v>12347</v>
      </c>
      <c r="N2165" s="95" t="s">
        <v>12352</v>
      </c>
      <c r="O2165" s="95"/>
      <c r="P2165" s="95"/>
      <c r="Q2165" s="95"/>
      <c r="R2165" s="95" t="str">
        <f>IF(L2165="R",VLOOKUP(G2165,BARRAS!$C$5:$E$233,3,0),IF(L2165="L",VLOOKUP(G2165,BARRAS!$C$5:$E$233,3,0),""))</f>
        <v/>
      </c>
      <c r="S2165" s="95">
        <f t="shared" si="233"/>
        <v>0</v>
      </c>
      <c r="T2165" s="95"/>
      <c r="U2165" s="95" t="str">
        <f t="shared" si="234"/>
        <v/>
      </c>
      <c r="V2165" s="95"/>
      <c r="W2165" s="95"/>
      <c r="X2165" s="95"/>
      <c r="Y2165" s="95"/>
      <c r="Z2165" s="95"/>
      <c r="AA2165" s="95">
        <f t="shared" si="232"/>
        <v>0</v>
      </c>
    </row>
    <row r="2166" spans="1:27" x14ac:dyDescent="0.2">
      <c r="A2166" s="19">
        <f t="shared" si="230"/>
        <v>1</v>
      </c>
      <c r="B2166" s="95">
        <f t="shared" si="231"/>
        <v>2162</v>
      </c>
      <c r="C2166" s="95" t="s">
        <v>1697</v>
      </c>
      <c r="D2166" s="28" t="s">
        <v>12351</v>
      </c>
      <c r="E2166" s="95" t="s">
        <v>8337</v>
      </c>
      <c r="F2166" s="182">
        <v>1</v>
      </c>
      <c r="G2166" s="95" t="s">
        <v>658</v>
      </c>
      <c r="H2166" s="199">
        <f>VLOOKUP(G2166,BARRAS!$C$5:$E$553,2,0)</f>
        <v>2089993130662</v>
      </c>
      <c r="I2166" s="95">
        <v>3341</v>
      </c>
      <c r="J2166" s="204">
        <v>0</v>
      </c>
      <c r="K2166" s="95">
        <v>0</v>
      </c>
      <c r="L2166" s="95" t="s">
        <v>12347</v>
      </c>
      <c r="M2166" s="95" t="s">
        <v>12347</v>
      </c>
      <c r="N2166" s="95" t="s">
        <v>7984</v>
      </c>
      <c r="O2166" s="95"/>
      <c r="P2166" s="95"/>
      <c r="Q2166" s="95"/>
      <c r="R2166" s="95"/>
      <c r="S2166" s="95">
        <f t="shared" si="233"/>
        <v>0</v>
      </c>
      <c r="T2166" s="95"/>
      <c r="U2166" s="95" t="str">
        <f t="shared" si="234"/>
        <v/>
      </c>
      <c r="V2166" s="95"/>
      <c r="W2166" s="95"/>
      <c r="X2166" s="95"/>
      <c r="Y2166" s="95"/>
      <c r="Z2166" s="95"/>
      <c r="AA2166" s="95">
        <f t="shared" si="232"/>
        <v>0</v>
      </c>
    </row>
    <row r="2167" spans="1:27" x14ac:dyDescent="0.2">
      <c r="A2167" s="19">
        <f t="shared" si="230"/>
        <v>1</v>
      </c>
      <c r="B2167" s="95">
        <f t="shared" si="231"/>
        <v>2163</v>
      </c>
      <c r="C2167" s="213" t="s">
        <v>13046</v>
      </c>
      <c r="D2167" s="213" t="s">
        <v>1304</v>
      </c>
      <c r="E2167" s="194" t="s">
        <v>10795</v>
      </c>
      <c r="F2167" s="182">
        <v>0</v>
      </c>
      <c r="G2167" s="95" t="s">
        <v>658</v>
      </c>
      <c r="H2167" s="199">
        <f>VLOOKUP(G2167,BARRAS!$C$5:$E$553,2,0)</f>
        <v>2089993130662</v>
      </c>
      <c r="I2167" s="95">
        <v>0</v>
      </c>
      <c r="J2167" s="204">
        <v>0</v>
      </c>
      <c r="K2167" s="95">
        <v>1</v>
      </c>
      <c r="L2167" s="95" t="s">
        <v>492</v>
      </c>
      <c r="M2167" s="95" t="s">
        <v>492</v>
      </c>
      <c r="N2167" s="95" t="s">
        <v>12352</v>
      </c>
      <c r="O2167" s="95"/>
      <c r="P2167" s="95"/>
      <c r="Q2167" s="95"/>
      <c r="R2167" s="95" t="str">
        <f>IF(L2167="R",VLOOKUP(G2167,BARRAS!$C$5:$E$233,3,0),IF(L2167="L",VLOOKUP(G2167,BARRAS!$C$5:$E$233,3,0),""))</f>
        <v/>
      </c>
      <c r="S2167" s="95">
        <f t="shared" si="233"/>
        <v>0</v>
      </c>
      <c r="T2167" s="95"/>
      <c r="U2167" s="95" t="str">
        <f t="shared" si="234"/>
        <v/>
      </c>
      <c r="V2167" s="95"/>
      <c r="W2167" s="95"/>
      <c r="X2167" s="95"/>
      <c r="Y2167" s="95"/>
      <c r="Z2167" s="95"/>
      <c r="AA2167" s="95">
        <f t="shared" si="232"/>
        <v>0</v>
      </c>
    </row>
    <row r="2168" spans="1:27" x14ac:dyDescent="0.2">
      <c r="A2168" s="19">
        <f t="shared" si="230"/>
        <v>1</v>
      </c>
      <c r="B2168" s="95">
        <f t="shared" si="231"/>
        <v>2164</v>
      </c>
      <c r="C2168" s="95" t="s">
        <v>14250</v>
      </c>
      <c r="D2168" s="28" t="s">
        <v>14110</v>
      </c>
      <c r="E2168" s="95" t="s">
        <v>14251</v>
      </c>
      <c r="F2168" s="182">
        <v>1</v>
      </c>
      <c r="G2168" s="95" t="s">
        <v>2192</v>
      </c>
      <c r="H2168" s="199">
        <f>VLOOKUP(G2168,BARRAS!$C$5:$E$553,2,0)</f>
        <v>2079993030232</v>
      </c>
      <c r="I2168" s="95">
        <v>0</v>
      </c>
      <c r="J2168" s="204">
        <v>0</v>
      </c>
      <c r="K2168" s="95">
        <v>0</v>
      </c>
      <c r="L2168" s="28" t="s">
        <v>8423</v>
      </c>
      <c r="M2168" s="28" t="s">
        <v>8423</v>
      </c>
      <c r="N2168" s="28" t="s">
        <v>14110</v>
      </c>
      <c r="O2168" s="28" t="s">
        <v>9972</v>
      </c>
      <c r="P2168" s="95"/>
      <c r="Q2168" s="95"/>
      <c r="R2168" s="95"/>
      <c r="S2168" s="95">
        <f t="shared" si="233"/>
        <v>0</v>
      </c>
      <c r="T2168" s="95"/>
      <c r="U2168" s="95" t="str">
        <f t="shared" si="234"/>
        <v/>
      </c>
      <c r="V2168" s="95"/>
      <c r="W2168" s="95"/>
      <c r="X2168" s="95"/>
      <c r="Y2168" s="95"/>
      <c r="Z2168" s="95"/>
      <c r="AA2168" s="95" t="str">
        <f t="shared" si="232"/>
        <v>CGE</v>
      </c>
    </row>
    <row r="2169" spans="1:27" x14ac:dyDescent="0.2">
      <c r="A2169" s="19">
        <f t="shared" si="230"/>
        <v>1</v>
      </c>
      <c r="B2169" s="95">
        <f t="shared" si="231"/>
        <v>2165</v>
      </c>
      <c r="C2169" s="95" t="s">
        <v>14412</v>
      </c>
      <c r="D2169" s="28" t="s">
        <v>14110</v>
      </c>
      <c r="E2169" s="95" t="s">
        <v>14413</v>
      </c>
      <c r="F2169" s="182">
        <v>1</v>
      </c>
      <c r="G2169" s="95" t="s">
        <v>2192</v>
      </c>
      <c r="H2169" s="199">
        <f>VLOOKUP(G2169,BARRAS!$C$5:$E$553,2,0)</f>
        <v>2079993030232</v>
      </c>
      <c r="I2169" s="95">
        <v>0</v>
      </c>
      <c r="J2169" s="204">
        <v>0</v>
      </c>
      <c r="K2169" s="95">
        <v>0</v>
      </c>
      <c r="L2169" s="28" t="s">
        <v>8423</v>
      </c>
      <c r="M2169" s="28" t="s">
        <v>8423</v>
      </c>
      <c r="N2169" s="28" t="s">
        <v>14110</v>
      </c>
      <c r="O2169" s="28" t="s">
        <v>9972</v>
      </c>
      <c r="P2169" s="95"/>
      <c r="Q2169" s="95"/>
      <c r="R2169" s="95"/>
      <c r="S2169" s="95">
        <f t="shared" si="233"/>
        <v>0</v>
      </c>
      <c r="T2169" s="95"/>
      <c r="U2169" s="95" t="str">
        <f t="shared" si="234"/>
        <v/>
      </c>
      <c r="V2169" s="95"/>
      <c r="W2169" s="95"/>
      <c r="X2169" s="95"/>
      <c r="Y2169" s="95"/>
      <c r="Z2169" s="95"/>
      <c r="AA2169" s="95" t="str">
        <f t="shared" si="232"/>
        <v>CGE</v>
      </c>
    </row>
    <row r="2170" spans="1:27" x14ac:dyDescent="0.2">
      <c r="A2170" s="19">
        <f t="shared" si="230"/>
        <v>1</v>
      </c>
      <c r="B2170" s="95">
        <f t="shared" si="231"/>
        <v>2166</v>
      </c>
      <c r="C2170" s="95" t="s">
        <v>12139</v>
      </c>
      <c r="D2170" s="28" t="s">
        <v>14384</v>
      </c>
      <c r="E2170" s="95" t="s">
        <v>12141</v>
      </c>
      <c r="F2170" s="182">
        <v>1</v>
      </c>
      <c r="G2170" s="95" t="s">
        <v>2192</v>
      </c>
      <c r="H2170" s="199">
        <f>VLOOKUP(G2170,BARRAS!$C$5:$E$553,2,0)</f>
        <v>2079993030232</v>
      </c>
      <c r="I2170" s="95">
        <v>0</v>
      </c>
      <c r="J2170" s="204">
        <v>0</v>
      </c>
      <c r="K2170" s="95">
        <v>0</v>
      </c>
      <c r="L2170" s="95" t="s">
        <v>747</v>
      </c>
      <c r="M2170" s="95" t="s">
        <v>747</v>
      </c>
      <c r="N2170" s="95" t="s">
        <v>14384</v>
      </c>
      <c r="O2170" s="95" t="s">
        <v>9972</v>
      </c>
      <c r="P2170" s="95"/>
      <c r="Q2170" s="95" t="str">
        <f>IF(L2170="R","R",IF(L2170="L","L",""))</f>
        <v/>
      </c>
      <c r="R2170" s="95" t="str">
        <f>IF(L2170="R",VLOOKUP(G2170,BARRAS!$C$5:$E$233,3,0),IF(L2170="L",VLOOKUP(G2170,BARRAS!$C$5:$E$233,3,0),""))</f>
        <v/>
      </c>
      <c r="S2170" s="95">
        <f t="shared" si="233"/>
        <v>1</v>
      </c>
      <c r="T2170" s="95"/>
      <c r="U2170" s="95" t="str">
        <f t="shared" si="234"/>
        <v>PMGD</v>
      </c>
      <c r="V2170" s="95"/>
      <c r="W2170" s="95">
        <v>0</v>
      </c>
      <c r="X2170" s="95"/>
      <c r="Y2170" s="95"/>
      <c r="Z2170" s="95"/>
      <c r="AA2170" s="95" t="str">
        <f t="shared" si="232"/>
        <v>CGE</v>
      </c>
    </row>
    <row r="2171" spans="1:27" x14ac:dyDescent="0.2">
      <c r="A2171" s="19">
        <f t="shared" si="230"/>
        <v>1</v>
      </c>
      <c r="B2171" s="95">
        <f t="shared" si="231"/>
        <v>2167</v>
      </c>
      <c r="C2171" s="95" t="s">
        <v>12138</v>
      </c>
      <c r="D2171" s="28" t="s">
        <v>14384</v>
      </c>
      <c r="E2171" s="95" t="s">
        <v>12140</v>
      </c>
      <c r="F2171" s="182">
        <v>1</v>
      </c>
      <c r="G2171" s="95" t="s">
        <v>2192</v>
      </c>
      <c r="H2171" s="199">
        <f>VLOOKUP(G2171,BARRAS!$C$5:$E$553,2,0)</f>
        <v>2079993030232</v>
      </c>
      <c r="I2171" s="95">
        <v>0</v>
      </c>
      <c r="J2171" s="204">
        <v>0</v>
      </c>
      <c r="K2171" s="95">
        <v>0</v>
      </c>
      <c r="L2171" s="95" t="s">
        <v>747</v>
      </c>
      <c r="M2171" s="95" t="s">
        <v>747</v>
      </c>
      <c r="N2171" s="95" t="s">
        <v>14384</v>
      </c>
      <c r="O2171" s="95" t="s">
        <v>9972</v>
      </c>
      <c r="P2171" s="95"/>
      <c r="Q2171" s="95" t="str">
        <f>IF(L2171="R","R",IF(L2171="L","L",""))</f>
        <v/>
      </c>
      <c r="R2171" s="95" t="str">
        <f>IF(L2171="R",VLOOKUP(G2171,BARRAS!$C$5:$E$233,3,0),IF(L2171="L",VLOOKUP(G2171,BARRAS!$C$5:$E$233,3,0),""))</f>
        <v/>
      </c>
      <c r="S2171" s="95">
        <f t="shared" si="233"/>
        <v>1</v>
      </c>
      <c r="T2171" s="95" t="s">
        <v>12140</v>
      </c>
      <c r="U2171" s="95" t="str">
        <f t="shared" si="234"/>
        <v>PMGD</v>
      </c>
      <c r="V2171" s="95"/>
      <c r="W2171" s="95"/>
      <c r="X2171" s="95"/>
      <c r="Y2171" s="95"/>
      <c r="Z2171" s="95"/>
      <c r="AA2171" s="95" t="str">
        <f t="shared" si="232"/>
        <v>CGE</v>
      </c>
    </row>
    <row r="2172" spans="1:27" x14ac:dyDescent="0.2">
      <c r="A2172" s="19">
        <f t="shared" si="230"/>
        <v>1</v>
      </c>
      <c r="B2172" s="95">
        <f t="shared" si="231"/>
        <v>2168</v>
      </c>
      <c r="C2172" s="95" t="s">
        <v>14549</v>
      </c>
      <c r="D2172" s="28" t="s">
        <v>14551</v>
      </c>
      <c r="E2172" s="95" t="s">
        <v>14552</v>
      </c>
      <c r="F2172" s="182">
        <v>1</v>
      </c>
      <c r="G2172" s="95" t="s">
        <v>2192</v>
      </c>
      <c r="H2172" s="199">
        <f>VLOOKUP(G2172,BARRAS!$C$5:$E$553,2,0)</f>
        <v>2079993030232</v>
      </c>
      <c r="I2172" s="95">
        <v>0</v>
      </c>
      <c r="J2172" s="204">
        <v>0</v>
      </c>
      <c r="K2172" s="95">
        <v>0</v>
      </c>
      <c r="L2172" s="95" t="s">
        <v>747</v>
      </c>
      <c r="M2172" s="95" t="s">
        <v>747</v>
      </c>
      <c r="N2172" s="95" t="s">
        <v>14551</v>
      </c>
      <c r="O2172" s="95" t="s">
        <v>9972</v>
      </c>
      <c r="P2172" s="95"/>
      <c r="Q2172" s="95"/>
      <c r="R2172" s="95"/>
      <c r="S2172" s="95">
        <f t="shared" si="233"/>
        <v>1</v>
      </c>
      <c r="T2172" s="95"/>
      <c r="U2172" s="95" t="str">
        <f t="shared" si="234"/>
        <v>PMGD</v>
      </c>
      <c r="V2172" s="95"/>
      <c r="W2172" s="95"/>
      <c r="X2172" s="95"/>
      <c r="Y2172" s="95"/>
      <c r="Z2172" s="95"/>
      <c r="AA2172" s="95" t="str">
        <f t="shared" si="232"/>
        <v>CGE</v>
      </c>
    </row>
    <row r="2173" spans="1:27" x14ac:dyDescent="0.2">
      <c r="A2173" s="19">
        <f t="shared" si="230"/>
        <v>1</v>
      </c>
      <c r="B2173" s="95">
        <f t="shared" si="231"/>
        <v>2169</v>
      </c>
      <c r="C2173" s="95" t="s">
        <v>14550</v>
      </c>
      <c r="D2173" s="28" t="s">
        <v>14551</v>
      </c>
      <c r="E2173" s="95" t="s">
        <v>14553</v>
      </c>
      <c r="F2173" s="182">
        <v>1</v>
      </c>
      <c r="G2173" s="95" t="s">
        <v>2192</v>
      </c>
      <c r="H2173" s="199">
        <f>VLOOKUP(G2173,BARRAS!$C$5:$E$553,2,0)</f>
        <v>2079993030232</v>
      </c>
      <c r="I2173" s="95">
        <v>0</v>
      </c>
      <c r="J2173" s="204">
        <v>0</v>
      </c>
      <c r="K2173" s="95">
        <v>0</v>
      </c>
      <c r="L2173" s="95" t="s">
        <v>747</v>
      </c>
      <c r="M2173" s="95" t="s">
        <v>747</v>
      </c>
      <c r="N2173" s="95" t="s">
        <v>14551</v>
      </c>
      <c r="O2173" s="95" t="s">
        <v>9972</v>
      </c>
      <c r="P2173" s="95"/>
      <c r="Q2173" s="95"/>
      <c r="R2173" s="95"/>
      <c r="S2173" s="95">
        <f t="shared" si="233"/>
        <v>1</v>
      </c>
      <c r="T2173" s="95" t="s">
        <v>14553</v>
      </c>
      <c r="U2173" s="95" t="str">
        <f t="shared" si="234"/>
        <v>PMGD</v>
      </c>
      <c r="V2173" s="95"/>
      <c r="W2173" s="95"/>
      <c r="X2173" s="95"/>
      <c r="Y2173" s="95"/>
      <c r="Z2173" s="95"/>
      <c r="AA2173" s="95" t="str">
        <f t="shared" si="232"/>
        <v>CGE</v>
      </c>
    </row>
    <row r="2174" spans="1:27" x14ac:dyDescent="0.2">
      <c r="A2174" s="19">
        <f t="shared" si="230"/>
        <v>1</v>
      </c>
      <c r="B2174" s="95">
        <f t="shared" si="231"/>
        <v>2170</v>
      </c>
      <c r="C2174" s="95" t="s">
        <v>7750</v>
      </c>
      <c r="D2174" s="28" t="s">
        <v>10013</v>
      </c>
      <c r="E2174" s="95" t="s">
        <v>3208</v>
      </c>
      <c r="F2174" s="182">
        <v>1</v>
      </c>
      <c r="G2174" s="95" t="s">
        <v>2192</v>
      </c>
      <c r="H2174" s="199">
        <f>VLOOKUP(G2174,BARRAS!$C$5:$E$553,2,0)</f>
        <v>2079993030232</v>
      </c>
      <c r="I2174" s="95">
        <v>0</v>
      </c>
      <c r="J2174" s="204">
        <v>1</v>
      </c>
      <c r="K2174" s="95">
        <v>0</v>
      </c>
      <c r="L2174" s="95" t="s">
        <v>489</v>
      </c>
      <c r="M2174" s="95" t="s">
        <v>489</v>
      </c>
      <c r="N2174" s="95" t="s">
        <v>9178</v>
      </c>
      <c r="O2174" s="95"/>
      <c r="P2174" s="95" t="s">
        <v>9972</v>
      </c>
      <c r="Q2174" s="95" t="s">
        <v>489</v>
      </c>
      <c r="R2174" s="95">
        <f>IF(L2174="R",VLOOKUP(G2174,BARRAS!$C$5:$E$233,3,0),IF(L2174="L",VLOOKUP(G2174,BARRAS!$C$5:$E$233,3,0),""))</f>
        <v>0</v>
      </c>
      <c r="S2174" s="95">
        <f t="shared" si="233"/>
        <v>0</v>
      </c>
      <c r="T2174" s="95"/>
      <c r="U2174" s="95" t="str">
        <f t="shared" si="234"/>
        <v/>
      </c>
      <c r="V2174" s="95"/>
      <c r="W2174" s="95"/>
      <c r="X2174" s="95">
        <v>0</v>
      </c>
      <c r="Y2174" s="95"/>
      <c r="Z2174" s="95"/>
      <c r="AA2174" s="95" t="str">
        <f t="shared" si="232"/>
        <v>CGE</v>
      </c>
    </row>
    <row r="2175" spans="1:27" x14ac:dyDescent="0.2">
      <c r="A2175" s="19">
        <f t="shared" si="230"/>
        <v>1</v>
      </c>
      <c r="B2175" s="95">
        <f t="shared" si="231"/>
        <v>2171</v>
      </c>
      <c r="C2175" s="95" t="s">
        <v>7751</v>
      </c>
      <c r="D2175" s="28" t="s">
        <v>10014</v>
      </c>
      <c r="E2175" s="95" t="s">
        <v>3208</v>
      </c>
      <c r="F2175" s="182">
        <v>1</v>
      </c>
      <c r="G2175" s="95" t="s">
        <v>2192</v>
      </c>
      <c r="H2175" s="199">
        <f>VLOOKUP(G2175,BARRAS!$C$5:$E$553,2,0)</f>
        <v>2079993030232</v>
      </c>
      <c r="I2175" s="95">
        <v>0</v>
      </c>
      <c r="J2175" s="204">
        <v>1</v>
      </c>
      <c r="K2175" s="95">
        <v>0</v>
      </c>
      <c r="L2175" s="95" t="s">
        <v>489</v>
      </c>
      <c r="M2175" s="95" t="s">
        <v>489</v>
      </c>
      <c r="N2175" s="95" t="s">
        <v>9178</v>
      </c>
      <c r="O2175" s="95"/>
      <c r="P2175" s="95" t="s">
        <v>9972</v>
      </c>
      <c r="Q2175" s="95" t="s">
        <v>489</v>
      </c>
      <c r="R2175" s="95">
        <f>IF(L2175="R",VLOOKUP(G2175,BARRAS!$C$5:$E$233,3,0),IF(L2175="L",VLOOKUP(G2175,BARRAS!$C$5:$E$233,3,0),""))</f>
        <v>0</v>
      </c>
      <c r="S2175" s="95">
        <f t="shared" si="233"/>
        <v>0</v>
      </c>
      <c r="T2175" s="95"/>
      <c r="U2175" s="95" t="str">
        <f t="shared" si="234"/>
        <v/>
      </c>
      <c r="V2175" s="95"/>
      <c r="W2175" s="95"/>
      <c r="X2175" s="95">
        <v>0</v>
      </c>
      <c r="Y2175" s="95"/>
      <c r="Z2175" s="95"/>
      <c r="AA2175" s="95" t="str">
        <f t="shared" si="232"/>
        <v>CGE</v>
      </c>
    </row>
    <row r="2176" spans="1:27" x14ac:dyDescent="0.2">
      <c r="A2176" s="19">
        <f t="shared" si="230"/>
        <v>1</v>
      </c>
      <c r="B2176" s="95">
        <f t="shared" si="231"/>
        <v>2172</v>
      </c>
      <c r="C2176" s="95" t="s">
        <v>7752</v>
      </c>
      <c r="D2176" s="28" t="s">
        <v>10015</v>
      </c>
      <c r="E2176" s="95" t="s">
        <v>3208</v>
      </c>
      <c r="F2176" s="182">
        <v>1</v>
      </c>
      <c r="G2176" s="95" t="s">
        <v>2192</v>
      </c>
      <c r="H2176" s="199">
        <f>VLOOKUP(G2176,BARRAS!$C$5:$E$553,2,0)</f>
        <v>2079993030232</v>
      </c>
      <c r="I2176" s="95">
        <v>0</v>
      </c>
      <c r="J2176" s="204">
        <v>1</v>
      </c>
      <c r="K2176" s="95">
        <v>0</v>
      </c>
      <c r="L2176" s="95" t="s">
        <v>489</v>
      </c>
      <c r="M2176" s="95" t="s">
        <v>489</v>
      </c>
      <c r="N2176" s="95" t="s">
        <v>9178</v>
      </c>
      <c r="O2176" s="95"/>
      <c r="P2176" s="95" t="s">
        <v>9972</v>
      </c>
      <c r="Q2176" s="95" t="s">
        <v>489</v>
      </c>
      <c r="R2176" s="95">
        <f>IF(L2176="R",VLOOKUP(G2176,BARRAS!$C$5:$E$233,3,0),IF(L2176="L",VLOOKUP(G2176,BARRAS!$C$5:$E$233,3,0),""))</f>
        <v>0</v>
      </c>
      <c r="S2176" s="95">
        <f t="shared" si="233"/>
        <v>0</v>
      </c>
      <c r="T2176" s="95"/>
      <c r="U2176" s="95" t="str">
        <f t="shared" si="234"/>
        <v/>
      </c>
      <c r="V2176" s="95"/>
      <c r="W2176" s="95"/>
      <c r="X2176" s="95">
        <v>0</v>
      </c>
      <c r="Y2176" s="95"/>
      <c r="Z2176" s="95"/>
      <c r="AA2176" s="95" t="str">
        <f t="shared" si="232"/>
        <v>CGE</v>
      </c>
    </row>
    <row r="2177" spans="1:27" x14ac:dyDescent="0.2">
      <c r="A2177" s="19">
        <f t="shared" si="230"/>
        <v>1</v>
      </c>
      <c r="B2177" s="95">
        <f t="shared" si="231"/>
        <v>2173</v>
      </c>
      <c r="C2177" s="194" t="s">
        <v>11939</v>
      </c>
      <c r="D2177" s="213" t="s">
        <v>1304</v>
      </c>
      <c r="E2177" s="194" t="s">
        <v>2199</v>
      </c>
      <c r="F2177" s="182">
        <v>1</v>
      </c>
      <c r="G2177" s="95" t="s">
        <v>2192</v>
      </c>
      <c r="H2177" s="199">
        <f>VLOOKUP(G2177,BARRAS!$C$5:$E$553,2,0)</f>
        <v>2079993030232</v>
      </c>
      <c r="I2177" s="95">
        <v>0</v>
      </c>
      <c r="J2177" s="204">
        <v>0</v>
      </c>
      <c r="K2177" s="95">
        <v>0</v>
      </c>
      <c r="L2177" s="95" t="s">
        <v>492</v>
      </c>
      <c r="M2177" s="95" t="s">
        <v>492</v>
      </c>
      <c r="N2177" s="95" t="s">
        <v>12352</v>
      </c>
      <c r="O2177" s="95"/>
      <c r="P2177" s="95"/>
      <c r="Q2177" s="95"/>
      <c r="R2177" s="95" t="str">
        <f>IF(L2177="R",VLOOKUP(G2177,BARRAS!$C$5:$E$233,3,0),IF(L2177="L",VLOOKUP(G2177,BARRAS!$C$5:$E$233,3,0),""))</f>
        <v/>
      </c>
      <c r="S2177" s="95">
        <f t="shared" si="233"/>
        <v>0</v>
      </c>
      <c r="T2177" s="95"/>
      <c r="U2177" s="95" t="str">
        <f t="shared" si="234"/>
        <v/>
      </c>
      <c r="V2177" s="95"/>
      <c r="W2177" s="95"/>
      <c r="X2177" s="95"/>
      <c r="Y2177" s="95"/>
      <c r="Z2177" s="95"/>
      <c r="AA2177" s="95">
        <f t="shared" si="232"/>
        <v>0</v>
      </c>
    </row>
    <row r="2178" spans="1:27" x14ac:dyDescent="0.2">
      <c r="A2178" s="19">
        <f t="shared" si="230"/>
        <v>1</v>
      </c>
      <c r="B2178" s="95">
        <f t="shared" si="231"/>
        <v>2174</v>
      </c>
      <c r="C2178" s="95" t="s">
        <v>12006</v>
      </c>
      <c r="D2178" s="28" t="s">
        <v>8808</v>
      </c>
      <c r="E2178" s="28" t="s">
        <v>13405</v>
      </c>
      <c r="F2178" s="182">
        <v>1</v>
      </c>
      <c r="G2178" s="95" t="s">
        <v>742</v>
      </c>
      <c r="H2178" s="199">
        <f>VLOOKUP(G2178,BARRAS!$C$5:$E$553,2,0)</f>
        <v>2109992980132</v>
      </c>
      <c r="I2178" s="95">
        <v>0</v>
      </c>
      <c r="J2178" s="204">
        <v>0</v>
      </c>
      <c r="K2178" s="95">
        <v>0</v>
      </c>
      <c r="L2178" s="95" t="s">
        <v>8423</v>
      </c>
      <c r="M2178" s="95" t="s">
        <v>8423</v>
      </c>
      <c r="N2178" s="95" t="s">
        <v>8808</v>
      </c>
      <c r="O2178" s="95" t="s">
        <v>8091</v>
      </c>
      <c r="P2178" s="95"/>
      <c r="Q2178" s="95"/>
      <c r="R2178" s="95" t="str">
        <f>IF(L2178="R",VLOOKUP(G2178,BARRAS!$C$5:$E$233,3,0),IF(L2178="L",VLOOKUP(G2178,BARRAS!$C$5:$E$233,3,0),""))</f>
        <v/>
      </c>
      <c r="S2178" s="95">
        <f t="shared" si="233"/>
        <v>0</v>
      </c>
      <c r="T2178" s="95"/>
      <c r="U2178" s="95" t="str">
        <f t="shared" si="234"/>
        <v/>
      </c>
      <c r="V2178" s="95"/>
      <c r="W2178" s="95"/>
      <c r="X2178" s="95"/>
      <c r="Y2178" s="95"/>
      <c r="Z2178" s="95">
        <v>0</v>
      </c>
      <c r="AA2178" s="95" t="str">
        <f t="shared" si="232"/>
        <v>SAESA</v>
      </c>
    </row>
    <row r="2179" spans="1:27" x14ac:dyDescent="0.2">
      <c r="A2179" s="19">
        <f t="shared" si="230"/>
        <v>1</v>
      </c>
      <c r="B2179" s="95">
        <f t="shared" si="231"/>
        <v>2175</v>
      </c>
      <c r="C2179" s="95" t="s">
        <v>9604</v>
      </c>
      <c r="D2179" s="28" t="s">
        <v>545</v>
      </c>
      <c r="E2179" s="95" t="s">
        <v>9607</v>
      </c>
      <c r="F2179" s="182">
        <v>1</v>
      </c>
      <c r="G2179" s="95" t="s">
        <v>742</v>
      </c>
      <c r="H2179" s="199">
        <f>VLOOKUP(G2179,BARRAS!$C$5:$E$553,2,0)</f>
        <v>2109992980132</v>
      </c>
      <c r="I2179" s="95">
        <v>0</v>
      </c>
      <c r="J2179" s="204">
        <v>0</v>
      </c>
      <c r="K2179" s="95">
        <v>0</v>
      </c>
      <c r="L2179" s="95" t="s">
        <v>8423</v>
      </c>
      <c r="M2179" s="95" t="s">
        <v>8423</v>
      </c>
      <c r="N2179" s="28" t="s">
        <v>545</v>
      </c>
      <c r="O2179" s="95" t="s">
        <v>7950</v>
      </c>
      <c r="P2179" s="95"/>
      <c r="Q2179" s="95"/>
      <c r="R2179" s="95" t="str">
        <f>IF(L2179="R",VLOOKUP(G2179,BARRAS!$C$5:$E$233,3,0),IF(L2179="L",VLOOKUP(G2179,BARRAS!$C$5:$E$233,3,0),""))</f>
        <v/>
      </c>
      <c r="S2179" s="95">
        <f t="shared" si="233"/>
        <v>0</v>
      </c>
      <c r="T2179" s="95"/>
      <c r="U2179" s="95" t="str">
        <f t="shared" si="234"/>
        <v/>
      </c>
      <c r="V2179" s="95"/>
      <c r="W2179" s="95"/>
      <c r="X2179" s="95"/>
      <c r="Y2179" s="95"/>
      <c r="Z2179" s="95">
        <v>0</v>
      </c>
      <c r="AA2179" s="95" t="str">
        <f t="shared" si="232"/>
        <v>LUZOSORNO</v>
      </c>
    </row>
    <row r="2180" spans="1:27" x14ac:dyDescent="0.2">
      <c r="A2180" s="19">
        <f t="shared" si="230"/>
        <v>1</v>
      </c>
      <c r="B2180" s="95">
        <f t="shared" si="231"/>
        <v>2176</v>
      </c>
      <c r="C2180" s="95" t="s">
        <v>10441</v>
      </c>
      <c r="D2180" s="28" t="s">
        <v>545</v>
      </c>
      <c r="E2180" s="95" t="s">
        <v>10346</v>
      </c>
      <c r="F2180" s="182">
        <v>1</v>
      </c>
      <c r="G2180" s="95" t="s">
        <v>742</v>
      </c>
      <c r="H2180" s="199">
        <f>VLOOKUP(G2180,BARRAS!$C$5:$E$553,2,0)</f>
        <v>2109992980132</v>
      </c>
      <c r="I2180" s="95">
        <v>0</v>
      </c>
      <c r="J2180" s="204">
        <v>0</v>
      </c>
      <c r="K2180" s="95">
        <v>0</v>
      </c>
      <c r="L2180" s="95" t="s">
        <v>8423</v>
      </c>
      <c r="M2180" s="95" t="s">
        <v>8423</v>
      </c>
      <c r="N2180" s="28" t="s">
        <v>545</v>
      </c>
      <c r="O2180" s="28" t="s">
        <v>7950</v>
      </c>
      <c r="P2180" s="95"/>
      <c r="Q2180" s="95"/>
      <c r="R2180" s="95" t="str">
        <f>IF(L2180="R",VLOOKUP(G2180,BARRAS!$C$5:$E$233,3,0),IF(L2180="L",VLOOKUP(G2180,BARRAS!$C$5:$E$233,3,0),""))</f>
        <v/>
      </c>
      <c r="S2180" s="95">
        <f t="shared" si="233"/>
        <v>0</v>
      </c>
      <c r="T2180" s="95"/>
      <c r="U2180" s="95" t="str">
        <f t="shared" si="234"/>
        <v/>
      </c>
      <c r="V2180" s="95"/>
      <c r="W2180" s="95"/>
      <c r="X2180" s="95"/>
      <c r="Y2180" s="95"/>
      <c r="Z2180" s="95"/>
      <c r="AA2180" s="95" t="str">
        <f t="shared" si="232"/>
        <v>LUZOSORNO</v>
      </c>
    </row>
    <row r="2181" spans="1:27" x14ac:dyDescent="0.2">
      <c r="A2181" s="19">
        <f t="shared" ref="A2181:A2244" si="239">+COUNTIF($C:$C,C2181)</f>
        <v>1</v>
      </c>
      <c r="B2181" s="95">
        <f t="shared" si="231"/>
        <v>2177</v>
      </c>
      <c r="C2181" s="95" t="s">
        <v>8918</v>
      </c>
      <c r="D2181" s="28" t="s">
        <v>8808</v>
      </c>
      <c r="E2181" s="95" t="s">
        <v>8238</v>
      </c>
      <c r="F2181" s="182">
        <v>1</v>
      </c>
      <c r="G2181" s="95" t="s">
        <v>742</v>
      </c>
      <c r="H2181" s="199">
        <f>VLOOKUP(G2181,BARRAS!$C$5:$E$553,2,0)</f>
        <v>2109992980132</v>
      </c>
      <c r="I2181" s="95">
        <v>0</v>
      </c>
      <c r="J2181" s="204">
        <v>0</v>
      </c>
      <c r="K2181" s="95">
        <v>0</v>
      </c>
      <c r="L2181" s="95" t="s">
        <v>8423</v>
      </c>
      <c r="M2181" s="95" t="s">
        <v>8423</v>
      </c>
      <c r="N2181" s="95" t="s">
        <v>8808</v>
      </c>
      <c r="O2181" s="95" t="s">
        <v>8091</v>
      </c>
      <c r="P2181" s="95"/>
      <c r="Q2181" s="95"/>
      <c r="R2181" s="95" t="str">
        <f>IF(L2181="R",VLOOKUP(G2181,BARRAS!$C$5:$E$233,3,0),IF(L2181="L",VLOOKUP(G2181,BARRAS!$C$5:$E$233,3,0),""))</f>
        <v/>
      </c>
      <c r="S2181" s="95">
        <f t="shared" si="233"/>
        <v>0</v>
      </c>
      <c r="T2181" s="95"/>
      <c r="U2181" s="95" t="str">
        <f t="shared" si="234"/>
        <v/>
      </c>
      <c r="V2181" s="95" t="s">
        <v>8091</v>
      </c>
      <c r="W2181" s="95"/>
      <c r="X2181" s="95"/>
      <c r="Y2181" s="95" t="str">
        <f>+IF(P2181="","No","Sí")</f>
        <v>No</v>
      </c>
      <c r="Z2181" s="95">
        <v>0</v>
      </c>
      <c r="AA2181" s="95" t="str">
        <f t="shared" si="232"/>
        <v>SAESA</v>
      </c>
    </row>
    <row r="2182" spans="1:27" x14ac:dyDescent="0.2">
      <c r="A2182" s="19">
        <f t="shared" si="239"/>
        <v>1</v>
      </c>
      <c r="B2182" s="95">
        <f t="shared" si="231"/>
        <v>2178</v>
      </c>
      <c r="C2182" s="95" t="s">
        <v>8919</v>
      </c>
      <c r="D2182" s="28" t="s">
        <v>8808</v>
      </c>
      <c r="E2182" s="95" t="s">
        <v>8238</v>
      </c>
      <c r="F2182" s="182">
        <v>1</v>
      </c>
      <c r="G2182" s="95" t="s">
        <v>742</v>
      </c>
      <c r="H2182" s="199">
        <f>VLOOKUP(G2182,BARRAS!$C$5:$E$553,2,0)</f>
        <v>2109992980132</v>
      </c>
      <c r="I2182" s="95">
        <v>0</v>
      </c>
      <c r="J2182" s="204">
        <v>0</v>
      </c>
      <c r="K2182" s="95">
        <v>0</v>
      </c>
      <c r="L2182" s="95" t="s">
        <v>8423</v>
      </c>
      <c r="M2182" s="95" t="s">
        <v>8423</v>
      </c>
      <c r="N2182" s="95" t="s">
        <v>8808</v>
      </c>
      <c r="O2182" s="95" t="s">
        <v>8091</v>
      </c>
      <c r="P2182" s="95"/>
      <c r="Q2182" s="95"/>
      <c r="R2182" s="95" t="str">
        <f>IF(L2182="R",VLOOKUP(G2182,BARRAS!$C$5:$E$233,3,0),IF(L2182="L",VLOOKUP(G2182,BARRAS!$C$5:$E$233,3,0),""))</f>
        <v/>
      </c>
      <c r="S2182" s="95">
        <f t="shared" si="233"/>
        <v>0</v>
      </c>
      <c r="T2182" s="95"/>
      <c r="U2182" s="95" t="str">
        <f t="shared" si="234"/>
        <v/>
      </c>
      <c r="V2182" s="95" t="s">
        <v>8091</v>
      </c>
      <c r="W2182" s="95"/>
      <c r="X2182" s="95"/>
      <c r="Y2182" s="95" t="str">
        <f>+IF(P2182="","No","Sí")</f>
        <v>No</v>
      </c>
      <c r="Z2182" s="95">
        <v>0</v>
      </c>
      <c r="AA2182" s="95" t="str">
        <f t="shared" si="232"/>
        <v>SAESA</v>
      </c>
    </row>
    <row r="2183" spans="1:27" x14ac:dyDescent="0.2">
      <c r="A2183" s="19">
        <f t="shared" si="239"/>
        <v>1</v>
      </c>
      <c r="B2183" s="95">
        <f t="shared" si="231"/>
        <v>2179</v>
      </c>
      <c r="C2183" s="95" t="s">
        <v>9277</v>
      </c>
      <c r="D2183" s="28" t="s">
        <v>8365</v>
      </c>
      <c r="E2183" s="95" t="s">
        <v>9278</v>
      </c>
      <c r="F2183" s="182">
        <v>1</v>
      </c>
      <c r="G2183" s="95" t="s">
        <v>742</v>
      </c>
      <c r="H2183" s="199">
        <f>VLOOKUP(G2183,BARRAS!$C$5:$E$553,2,0)</f>
        <v>2109992980132</v>
      </c>
      <c r="I2183" s="95">
        <v>0</v>
      </c>
      <c r="J2183" s="204">
        <v>0</v>
      </c>
      <c r="K2183" s="95">
        <v>0</v>
      </c>
      <c r="L2183" s="95" t="s">
        <v>8423</v>
      </c>
      <c r="M2183" s="95" t="s">
        <v>8423</v>
      </c>
      <c r="N2183" s="28" t="s">
        <v>8365</v>
      </c>
      <c r="O2183" s="28" t="s">
        <v>7950</v>
      </c>
      <c r="P2183" s="95"/>
      <c r="Q2183" s="95"/>
      <c r="R2183" s="95" t="str">
        <f>IF(L2183="R",VLOOKUP(G2183,BARRAS!$C$5:$E$233,3,0),IF(L2183="L",VLOOKUP(G2183,BARRAS!$C$5:$E$233,3,0),""))</f>
        <v/>
      </c>
      <c r="S2183" s="95">
        <f t="shared" si="233"/>
        <v>0</v>
      </c>
      <c r="T2183" s="95"/>
      <c r="U2183" s="95" t="str">
        <f t="shared" si="234"/>
        <v/>
      </c>
      <c r="V2183" s="95"/>
      <c r="W2183" s="95"/>
      <c r="X2183" s="95"/>
      <c r="Y2183" s="95" t="str">
        <f>+IF(P2183="","No","Sí")</f>
        <v>No</v>
      </c>
      <c r="Z2183" s="95">
        <v>0</v>
      </c>
      <c r="AA2183" s="95" t="str">
        <f t="shared" si="232"/>
        <v>LUZOSORNO</v>
      </c>
    </row>
    <row r="2184" spans="1:27" x14ac:dyDescent="0.2">
      <c r="A2184" s="19">
        <f t="shared" si="239"/>
        <v>1</v>
      </c>
      <c r="B2184" s="95">
        <f t="shared" si="231"/>
        <v>2180</v>
      </c>
      <c r="C2184" s="95" t="s">
        <v>8674</v>
      </c>
      <c r="D2184" s="28" t="s">
        <v>545</v>
      </c>
      <c r="E2184" s="95" t="s">
        <v>8673</v>
      </c>
      <c r="F2184" s="182">
        <v>1</v>
      </c>
      <c r="G2184" s="95" t="s">
        <v>742</v>
      </c>
      <c r="H2184" s="199">
        <f>VLOOKUP(G2184,BARRAS!$C$5:$E$553,2,0)</f>
        <v>2109992980132</v>
      </c>
      <c r="I2184" s="95">
        <v>0</v>
      </c>
      <c r="J2184" s="204">
        <v>0</v>
      </c>
      <c r="K2184" s="95">
        <v>0</v>
      </c>
      <c r="L2184" s="95" t="s">
        <v>8423</v>
      </c>
      <c r="M2184" s="95" t="s">
        <v>8423</v>
      </c>
      <c r="N2184" s="95" t="s">
        <v>545</v>
      </c>
      <c r="O2184" s="95" t="s">
        <v>8091</v>
      </c>
      <c r="P2184" s="95"/>
      <c r="Q2184" s="95"/>
      <c r="R2184" s="95" t="str">
        <f>IF(L2184="R",VLOOKUP(G2184,BARRAS!$C$5:$E$233,3,0),IF(L2184="L",VLOOKUP(G2184,BARRAS!$C$5:$E$233,3,0),""))</f>
        <v/>
      </c>
      <c r="S2184" s="95">
        <f t="shared" si="233"/>
        <v>0</v>
      </c>
      <c r="T2184" s="95"/>
      <c r="U2184" s="95" t="str">
        <f t="shared" si="234"/>
        <v/>
      </c>
      <c r="V2184" s="95"/>
      <c r="W2184" s="95"/>
      <c r="X2184" s="95" t="s">
        <v>8673</v>
      </c>
      <c r="Y2184" s="95" t="str">
        <f>+IF(P2184="","No","Sí")</f>
        <v>No</v>
      </c>
      <c r="Z2184" s="95">
        <v>0</v>
      </c>
      <c r="AA2184" s="95" t="str">
        <f t="shared" si="232"/>
        <v>SAESA</v>
      </c>
    </row>
    <row r="2185" spans="1:27" x14ac:dyDescent="0.2">
      <c r="A2185" s="19">
        <f t="shared" si="239"/>
        <v>1</v>
      </c>
      <c r="B2185" s="95">
        <f t="shared" ref="B2185:B2248" si="240">B2184+1</f>
        <v>2181</v>
      </c>
      <c r="C2185" s="95" t="s">
        <v>9564</v>
      </c>
      <c r="D2185" s="28" t="s">
        <v>545</v>
      </c>
      <c r="E2185" s="95" t="s">
        <v>8673</v>
      </c>
      <c r="F2185" s="182">
        <v>1</v>
      </c>
      <c r="G2185" s="95" t="s">
        <v>742</v>
      </c>
      <c r="H2185" s="199">
        <f>VLOOKUP(G2185,BARRAS!$C$5:$E$553,2,0)</f>
        <v>2109992980132</v>
      </c>
      <c r="I2185" s="95">
        <v>0</v>
      </c>
      <c r="J2185" s="204">
        <v>0</v>
      </c>
      <c r="K2185" s="95">
        <v>0</v>
      </c>
      <c r="L2185" s="95" t="s">
        <v>8423</v>
      </c>
      <c r="M2185" s="95" t="s">
        <v>8423</v>
      </c>
      <c r="N2185" s="95" t="s">
        <v>545</v>
      </c>
      <c r="O2185" s="95" t="s">
        <v>8091</v>
      </c>
      <c r="P2185" s="95"/>
      <c r="Q2185" s="95"/>
      <c r="R2185" s="95" t="str">
        <f>IF(L2185="R",VLOOKUP(G2185,BARRAS!$C$5:$E$233,3,0),IF(L2185="L",VLOOKUP(G2185,BARRAS!$C$5:$E$233,3,0),""))</f>
        <v/>
      </c>
      <c r="S2185" s="95">
        <f t="shared" si="233"/>
        <v>0</v>
      </c>
      <c r="T2185" s="95"/>
      <c r="U2185" s="95" t="str">
        <f t="shared" si="234"/>
        <v/>
      </c>
      <c r="V2185" s="95"/>
      <c r="W2185" s="95"/>
      <c r="X2185" s="95" t="s">
        <v>8673</v>
      </c>
      <c r="Y2185" s="95" t="str">
        <f>+IF(P2185="","No","Sí")</f>
        <v>No</v>
      </c>
      <c r="Z2185" s="95">
        <v>0</v>
      </c>
      <c r="AA2185" s="95" t="str">
        <f t="shared" si="232"/>
        <v>SAESA</v>
      </c>
    </row>
    <row r="2186" spans="1:27" x14ac:dyDescent="0.2">
      <c r="A2186" s="19">
        <f t="shared" si="239"/>
        <v>1</v>
      </c>
      <c r="B2186" s="95">
        <f t="shared" si="240"/>
        <v>2182</v>
      </c>
      <c r="C2186" s="95" t="s">
        <v>10629</v>
      </c>
      <c r="D2186" s="28" t="s">
        <v>9079</v>
      </c>
      <c r="E2186" s="95" t="s">
        <v>10628</v>
      </c>
      <c r="F2186" s="182">
        <v>1</v>
      </c>
      <c r="G2186" s="95" t="s">
        <v>742</v>
      </c>
      <c r="H2186" s="199">
        <f>VLOOKUP(G2186,BARRAS!$C$5:$E$553,2,0)</f>
        <v>2109992980132</v>
      </c>
      <c r="I2186" s="95">
        <v>0</v>
      </c>
      <c r="J2186" s="204">
        <v>0</v>
      </c>
      <c r="K2186" s="95">
        <v>0</v>
      </c>
      <c r="L2186" s="95" t="s">
        <v>8423</v>
      </c>
      <c r="M2186" s="95" t="s">
        <v>8423</v>
      </c>
      <c r="N2186" s="95" t="s">
        <v>9079</v>
      </c>
      <c r="O2186" s="95" t="s">
        <v>8091</v>
      </c>
      <c r="P2186" s="95"/>
      <c r="Q2186" s="95"/>
      <c r="R2186" s="95" t="str">
        <f>IF(L2186="R",VLOOKUP(G2186,BARRAS!$C$5:$E$233,3,0),IF(L2186="L",VLOOKUP(G2186,BARRAS!$C$5:$E$233,3,0),""))</f>
        <v/>
      </c>
      <c r="S2186" s="95">
        <f t="shared" si="233"/>
        <v>0</v>
      </c>
      <c r="T2186" s="95"/>
      <c r="U2186" s="95" t="str">
        <f t="shared" si="234"/>
        <v/>
      </c>
      <c r="V2186" s="95"/>
      <c r="W2186" s="95"/>
      <c r="X2186" s="95"/>
      <c r="Y2186" s="95"/>
      <c r="Z2186" s="95"/>
      <c r="AA2186" s="95" t="str">
        <f t="shared" ref="AA2186:AA2249" si="241">IF(OR(N2186="Dx",N2186="No_informado"),P2186,O2186)</f>
        <v>SAESA</v>
      </c>
    </row>
    <row r="2187" spans="1:27" x14ac:dyDescent="0.2">
      <c r="A2187" s="19">
        <f t="shared" si="239"/>
        <v>1</v>
      </c>
      <c r="B2187" s="95">
        <f t="shared" si="240"/>
        <v>2183</v>
      </c>
      <c r="C2187" s="95" t="s">
        <v>9805</v>
      </c>
      <c r="D2187" s="28" t="s">
        <v>8365</v>
      </c>
      <c r="E2187" s="95" t="s">
        <v>8965</v>
      </c>
      <c r="F2187" s="182">
        <v>1</v>
      </c>
      <c r="G2187" s="95" t="s">
        <v>742</v>
      </c>
      <c r="H2187" s="199">
        <f>VLOOKUP(G2187,BARRAS!$C$5:$E$553,2,0)</f>
        <v>2109992980132</v>
      </c>
      <c r="I2187" s="95">
        <v>0</v>
      </c>
      <c r="J2187" s="204">
        <v>0</v>
      </c>
      <c r="K2187" s="95">
        <v>0</v>
      </c>
      <c r="L2187" s="95" t="s">
        <v>8423</v>
      </c>
      <c r="M2187" s="95" t="s">
        <v>8423</v>
      </c>
      <c r="N2187" s="95" t="s">
        <v>8365</v>
      </c>
      <c r="O2187" s="95" t="s">
        <v>8091</v>
      </c>
      <c r="P2187" s="95"/>
      <c r="Q2187" s="95"/>
      <c r="R2187" s="95" t="str">
        <f>IF(L2187="R",VLOOKUP(G2187,BARRAS!$C$5:$E$233,3,0),IF(L2187="L",VLOOKUP(G2187,BARRAS!$C$5:$E$233,3,0),""))</f>
        <v/>
      </c>
      <c r="S2187" s="95">
        <f t="shared" si="233"/>
        <v>0</v>
      </c>
      <c r="T2187" s="95"/>
      <c r="U2187" s="95" t="str">
        <f t="shared" si="234"/>
        <v/>
      </c>
      <c r="V2187" s="95"/>
      <c r="W2187" s="95"/>
      <c r="X2187" s="95"/>
      <c r="Y2187" s="95"/>
      <c r="Z2187" s="95">
        <v>0</v>
      </c>
      <c r="AA2187" s="95" t="str">
        <f t="shared" si="241"/>
        <v>SAESA</v>
      </c>
    </row>
    <row r="2188" spans="1:27" x14ac:dyDescent="0.2">
      <c r="A2188" s="19">
        <f t="shared" si="239"/>
        <v>1</v>
      </c>
      <c r="B2188" s="95">
        <f t="shared" si="240"/>
        <v>2184</v>
      </c>
      <c r="C2188" s="95" t="s">
        <v>8928</v>
      </c>
      <c r="D2188" s="28" t="s">
        <v>8365</v>
      </c>
      <c r="E2188" s="95" t="s">
        <v>8965</v>
      </c>
      <c r="F2188" s="182">
        <v>1</v>
      </c>
      <c r="G2188" s="95" t="s">
        <v>742</v>
      </c>
      <c r="H2188" s="199">
        <f>VLOOKUP(G2188,BARRAS!$C$5:$E$553,2,0)</f>
        <v>2109992980132</v>
      </c>
      <c r="I2188" s="95">
        <v>0</v>
      </c>
      <c r="J2188" s="204">
        <v>0</v>
      </c>
      <c r="K2188" s="95">
        <v>0</v>
      </c>
      <c r="L2188" s="95" t="s">
        <v>8423</v>
      </c>
      <c r="M2188" s="95" t="s">
        <v>8423</v>
      </c>
      <c r="N2188" s="95" t="s">
        <v>8365</v>
      </c>
      <c r="O2188" s="95" t="s">
        <v>8091</v>
      </c>
      <c r="P2188" s="95"/>
      <c r="Q2188" s="95"/>
      <c r="R2188" s="95" t="str">
        <f>IF(L2188="R",VLOOKUP(G2188,BARRAS!$C$5:$E$233,3,0),IF(L2188="L",VLOOKUP(G2188,BARRAS!$C$5:$E$233,3,0),""))</f>
        <v/>
      </c>
      <c r="S2188" s="95">
        <f t="shared" si="233"/>
        <v>0</v>
      </c>
      <c r="T2188" s="95"/>
      <c r="U2188" s="95" t="str">
        <f t="shared" si="234"/>
        <v/>
      </c>
      <c r="V2188" s="95" t="s">
        <v>8091</v>
      </c>
      <c r="W2188" s="95"/>
      <c r="X2188" s="95"/>
      <c r="Y2188" s="95" t="str">
        <f>+IF(P2188="","No","Sí")</f>
        <v>No</v>
      </c>
      <c r="Z2188" s="95">
        <v>0</v>
      </c>
      <c r="AA2188" s="95" t="str">
        <f t="shared" si="241"/>
        <v>SAESA</v>
      </c>
    </row>
    <row r="2189" spans="1:27" x14ac:dyDescent="0.2">
      <c r="A2189" s="19">
        <f t="shared" si="239"/>
        <v>1</v>
      </c>
      <c r="B2189" s="95">
        <f t="shared" si="240"/>
        <v>2185</v>
      </c>
      <c r="C2189" s="95" t="s">
        <v>8938</v>
      </c>
      <c r="D2189" s="28" t="s">
        <v>8365</v>
      </c>
      <c r="E2189" s="95" t="s">
        <v>8957</v>
      </c>
      <c r="F2189" s="182">
        <v>1</v>
      </c>
      <c r="G2189" s="95" t="s">
        <v>742</v>
      </c>
      <c r="H2189" s="199">
        <f>VLOOKUP(G2189,BARRAS!$C$5:$E$553,2,0)</f>
        <v>2109992980132</v>
      </c>
      <c r="I2189" s="95">
        <v>0</v>
      </c>
      <c r="J2189" s="204">
        <v>0</v>
      </c>
      <c r="K2189" s="95">
        <v>0</v>
      </c>
      <c r="L2189" s="95" t="s">
        <v>8423</v>
      </c>
      <c r="M2189" s="95" t="s">
        <v>8423</v>
      </c>
      <c r="N2189" s="95" t="s">
        <v>8365</v>
      </c>
      <c r="O2189" s="95" t="s">
        <v>8091</v>
      </c>
      <c r="P2189" s="95"/>
      <c r="Q2189" s="95"/>
      <c r="R2189" s="95" t="str">
        <f>IF(L2189="R",VLOOKUP(G2189,BARRAS!$C$5:$E$233,3,0),IF(L2189="L",VLOOKUP(G2189,BARRAS!$C$5:$E$233,3,0),""))</f>
        <v/>
      </c>
      <c r="S2189" s="95">
        <f t="shared" si="233"/>
        <v>0</v>
      </c>
      <c r="T2189" s="95"/>
      <c r="U2189" s="95" t="str">
        <f t="shared" si="234"/>
        <v/>
      </c>
      <c r="V2189" s="95" t="s">
        <v>8091</v>
      </c>
      <c r="W2189" s="95"/>
      <c r="X2189" s="95"/>
      <c r="Y2189" s="95" t="str">
        <f>+IF(P2189="","No","Sí")</f>
        <v>No</v>
      </c>
      <c r="Z2189" s="95">
        <v>0</v>
      </c>
      <c r="AA2189" s="95" t="str">
        <f t="shared" si="241"/>
        <v>SAESA</v>
      </c>
    </row>
    <row r="2190" spans="1:27" x14ac:dyDescent="0.2">
      <c r="A2190" s="19">
        <f t="shared" si="239"/>
        <v>1</v>
      </c>
      <c r="B2190" s="95">
        <f t="shared" si="240"/>
        <v>2186</v>
      </c>
      <c r="C2190" s="95" t="s">
        <v>9522</v>
      </c>
      <c r="D2190" s="28" t="s">
        <v>8365</v>
      </c>
      <c r="E2190" s="95" t="s">
        <v>10131</v>
      </c>
      <c r="F2190" s="182">
        <v>1</v>
      </c>
      <c r="G2190" s="95" t="s">
        <v>742</v>
      </c>
      <c r="H2190" s="199">
        <f>VLOOKUP(G2190,BARRAS!$C$5:$E$553,2,0)</f>
        <v>2109992980132</v>
      </c>
      <c r="I2190" s="95">
        <v>0</v>
      </c>
      <c r="J2190" s="204">
        <v>0</v>
      </c>
      <c r="K2190" s="95">
        <v>0</v>
      </c>
      <c r="L2190" s="95" t="s">
        <v>8423</v>
      </c>
      <c r="M2190" s="95" t="s">
        <v>8423</v>
      </c>
      <c r="N2190" s="95" t="s">
        <v>8365</v>
      </c>
      <c r="O2190" s="95" t="s">
        <v>8091</v>
      </c>
      <c r="P2190" s="95"/>
      <c r="Q2190" s="95"/>
      <c r="R2190" s="95" t="str">
        <f>IF(L2190="R",VLOOKUP(G2190,BARRAS!$C$5:$E$233,3,0),IF(L2190="L",VLOOKUP(G2190,BARRAS!$C$5:$E$233,3,0),""))</f>
        <v/>
      </c>
      <c r="S2190" s="95">
        <f t="shared" si="233"/>
        <v>0</v>
      </c>
      <c r="T2190" s="95"/>
      <c r="U2190" s="95" t="str">
        <f t="shared" si="234"/>
        <v/>
      </c>
      <c r="V2190" s="95"/>
      <c r="W2190" s="95"/>
      <c r="X2190" s="95"/>
      <c r="Y2190" s="95"/>
      <c r="Z2190" s="95">
        <v>0</v>
      </c>
      <c r="AA2190" s="95" t="str">
        <f t="shared" si="241"/>
        <v>SAESA</v>
      </c>
    </row>
    <row r="2191" spans="1:27" x14ac:dyDescent="0.2">
      <c r="A2191" s="19">
        <f t="shared" si="239"/>
        <v>1</v>
      </c>
      <c r="B2191" s="95">
        <f t="shared" si="240"/>
        <v>2187</v>
      </c>
      <c r="C2191" s="95" t="s">
        <v>8939</v>
      </c>
      <c r="D2191" s="28" t="s">
        <v>8365</v>
      </c>
      <c r="E2191" s="95" t="s">
        <v>8966</v>
      </c>
      <c r="F2191" s="182">
        <v>1</v>
      </c>
      <c r="G2191" s="95" t="s">
        <v>742</v>
      </c>
      <c r="H2191" s="199">
        <f>VLOOKUP(G2191,BARRAS!$C$5:$E$553,2,0)</f>
        <v>2109992980132</v>
      </c>
      <c r="I2191" s="95">
        <v>0</v>
      </c>
      <c r="J2191" s="204">
        <v>0</v>
      </c>
      <c r="K2191" s="95">
        <v>0</v>
      </c>
      <c r="L2191" s="95" t="s">
        <v>8423</v>
      </c>
      <c r="M2191" s="95" t="s">
        <v>8423</v>
      </c>
      <c r="N2191" s="95" t="s">
        <v>8365</v>
      </c>
      <c r="O2191" s="95" t="s">
        <v>8091</v>
      </c>
      <c r="P2191" s="95"/>
      <c r="Q2191" s="95"/>
      <c r="R2191" s="95" t="str">
        <f>IF(L2191="R",VLOOKUP(G2191,BARRAS!$C$5:$E$233,3,0),IF(L2191="L",VLOOKUP(G2191,BARRAS!$C$5:$E$233,3,0),""))</f>
        <v/>
      </c>
      <c r="S2191" s="95">
        <f t="shared" si="233"/>
        <v>0</v>
      </c>
      <c r="T2191" s="95"/>
      <c r="U2191" s="95" t="str">
        <f t="shared" si="234"/>
        <v/>
      </c>
      <c r="V2191" s="95" t="s">
        <v>8091</v>
      </c>
      <c r="W2191" s="95"/>
      <c r="X2191" s="95"/>
      <c r="Y2191" s="95" t="str">
        <f>+IF(P2191="","No","Sí")</f>
        <v>No</v>
      </c>
      <c r="Z2191" s="95">
        <v>0</v>
      </c>
      <c r="AA2191" s="95" t="str">
        <f t="shared" si="241"/>
        <v>SAESA</v>
      </c>
    </row>
    <row r="2192" spans="1:27" x14ac:dyDescent="0.2">
      <c r="A2192" s="19">
        <f t="shared" si="239"/>
        <v>1</v>
      </c>
      <c r="B2192" s="95">
        <f t="shared" si="240"/>
        <v>2188</v>
      </c>
      <c r="C2192" s="95" t="s">
        <v>9565</v>
      </c>
      <c r="D2192" s="28" t="s">
        <v>8365</v>
      </c>
      <c r="E2192" s="95" t="s">
        <v>8966</v>
      </c>
      <c r="F2192" s="182">
        <v>1</v>
      </c>
      <c r="G2192" s="95" t="s">
        <v>742</v>
      </c>
      <c r="H2192" s="199">
        <f>VLOOKUP(G2192,BARRAS!$C$5:$E$553,2,0)</f>
        <v>2109992980132</v>
      </c>
      <c r="I2192" s="95">
        <v>0</v>
      </c>
      <c r="J2192" s="204">
        <v>0</v>
      </c>
      <c r="K2192" s="95">
        <v>0</v>
      </c>
      <c r="L2192" s="95" t="s">
        <v>8423</v>
      </c>
      <c r="M2192" s="95" t="s">
        <v>8423</v>
      </c>
      <c r="N2192" s="95" t="s">
        <v>8365</v>
      </c>
      <c r="O2192" s="95" t="s">
        <v>8091</v>
      </c>
      <c r="P2192" s="95"/>
      <c r="Q2192" s="95"/>
      <c r="R2192" s="95" t="str">
        <f>IF(L2192="R",VLOOKUP(G2192,BARRAS!$C$5:$E$233,3,0),IF(L2192="L",VLOOKUP(G2192,BARRAS!$C$5:$E$233,3,0),""))</f>
        <v/>
      </c>
      <c r="S2192" s="95">
        <f t="shared" si="233"/>
        <v>0</v>
      </c>
      <c r="T2192" s="95"/>
      <c r="U2192" s="95" t="str">
        <f t="shared" si="234"/>
        <v/>
      </c>
      <c r="V2192" s="95" t="s">
        <v>8091</v>
      </c>
      <c r="W2192" s="95"/>
      <c r="X2192" s="95"/>
      <c r="Y2192" s="95" t="str">
        <f>+IF(P2192="","No","Sí")</f>
        <v>No</v>
      </c>
      <c r="Z2192" s="95">
        <v>0</v>
      </c>
      <c r="AA2192" s="95" t="str">
        <f t="shared" si="241"/>
        <v>SAESA</v>
      </c>
    </row>
    <row r="2193" spans="1:27" x14ac:dyDescent="0.2">
      <c r="A2193" s="19">
        <f t="shared" si="239"/>
        <v>1</v>
      </c>
      <c r="B2193" s="95">
        <f t="shared" si="240"/>
        <v>2189</v>
      </c>
      <c r="C2193" s="95" t="s">
        <v>8875</v>
      </c>
      <c r="D2193" s="28" t="s">
        <v>8365</v>
      </c>
      <c r="E2193" s="95" t="s">
        <v>8443</v>
      </c>
      <c r="F2193" s="182">
        <v>1</v>
      </c>
      <c r="G2193" s="95" t="s">
        <v>742</v>
      </c>
      <c r="H2193" s="199">
        <f>VLOOKUP(G2193,BARRAS!$C$5:$E$553,2,0)</f>
        <v>2109992980132</v>
      </c>
      <c r="I2193" s="95">
        <v>0</v>
      </c>
      <c r="J2193" s="204">
        <v>0</v>
      </c>
      <c r="K2193" s="95">
        <v>0</v>
      </c>
      <c r="L2193" s="95" t="s">
        <v>8423</v>
      </c>
      <c r="M2193" s="95" t="s">
        <v>8423</v>
      </c>
      <c r="N2193" s="95" t="s">
        <v>8365</v>
      </c>
      <c r="O2193" s="95" t="s">
        <v>8091</v>
      </c>
      <c r="P2193" s="95"/>
      <c r="Q2193" s="95"/>
      <c r="R2193" s="95" t="str">
        <f>IF(L2193="R",VLOOKUP(G2193,BARRAS!$C$5:$E$233,3,0),IF(L2193="L",VLOOKUP(G2193,BARRAS!$C$5:$E$233,3,0),""))</f>
        <v/>
      </c>
      <c r="S2193" s="95">
        <f t="shared" si="233"/>
        <v>0</v>
      </c>
      <c r="T2193" s="95"/>
      <c r="U2193" s="95" t="str">
        <f t="shared" si="234"/>
        <v/>
      </c>
      <c r="V2193" s="95"/>
      <c r="W2193" s="95"/>
      <c r="X2193" s="95" t="s">
        <v>8443</v>
      </c>
      <c r="Y2193" s="95" t="str">
        <f>+IF(P2193="","No","Sí")</f>
        <v>No</v>
      </c>
      <c r="Z2193" s="95">
        <v>0</v>
      </c>
      <c r="AA2193" s="95" t="str">
        <f t="shared" si="241"/>
        <v>SAESA</v>
      </c>
    </row>
    <row r="2194" spans="1:27" x14ac:dyDescent="0.2">
      <c r="A2194" s="19">
        <f t="shared" si="239"/>
        <v>1</v>
      </c>
      <c r="B2194" s="95">
        <f t="shared" si="240"/>
        <v>2190</v>
      </c>
      <c r="C2194" s="95" t="s">
        <v>8756</v>
      </c>
      <c r="D2194" s="28" t="s">
        <v>8365</v>
      </c>
      <c r="E2194" s="95" t="s">
        <v>8782</v>
      </c>
      <c r="F2194" s="182">
        <v>1</v>
      </c>
      <c r="G2194" s="95" t="s">
        <v>742</v>
      </c>
      <c r="H2194" s="199">
        <f>VLOOKUP(G2194,BARRAS!$C$5:$E$553,2,0)</f>
        <v>2109992980132</v>
      </c>
      <c r="I2194" s="95">
        <v>0</v>
      </c>
      <c r="J2194" s="204">
        <v>0</v>
      </c>
      <c r="K2194" s="95">
        <v>0</v>
      </c>
      <c r="L2194" s="95" t="s">
        <v>8423</v>
      </c>
      <c r="M2194" s="95" t="s">
        <v>8423</v>
      </c>
      <c r="N2194" s="95" t="s">
        <v>8365</v>
      </c>
      <c r="O2194" s="95" t="s">
        <v>8091</v>
      </c>
      <c r="P2194" s="95"/>
      <c r="Q2194" s="95"/>
      <c r="R2194" s="95" t="str">
        <f>IF(L2194="R",VLOOKUP(G2194,BARRAS!$C$5:$E$233,3,0),IF(L2194="L",VLOOKUP(G2194,BARRAS!$C$5:$E$233,3,0),""))</f>
        <v/>
      </c>
      <c r="S2194" s="95">
        <f t="shared" ref="S2194:S2249" si="242">IF(RIGHT(LEFT(E2194,6),4)="PMGD",1,IF(RIGHT(LEFT(E2194,6),4)="PMG_",1,0))</f>
        <v>0</v>
      </c>
      <c r="T2194" s="95"/>
      <c r="U2194" s="95" t="str">
        <f t="shared" ref="U2194:U2249" si="243">+IF(L2194="G",LEFT(RIGHT(E2194,LEN(E2194)-2),4),"")</f>
        <v/>
      </c>
      <c r="V2194" s="95" t="s">
        <v>8091</v>
      </c>
      <c r="W2194" s="95"/>
      <c r="X2194" s="95" t="s">
        <v>8687</v>
      </c>
      <c r="Y2194" s="95" t="str">
        <f>+IF(P2194="","No","Sí")</f>
        <v>No</v>
      </c>
      <c r="Z2194" s="95">
        <v>0</v>
      </c>
      <c r="AA2194" s="95" t="str">
        <f t="shared" si="241"/>
        <v>SAESA</v>
      </c>
    </row>
    <row r="2195" spans="1:27" x14ac:dyDescent="0.2">
      <c r="A2195" s="19">
        <f t="shared" si="239"/>
        <v>1</v>
      </c>
      <c r="B2195" s="95">
        <f t="shared" si="240"/>
        <v>2191</v>
      </c>
      <c r="C2195" s="95" t="s">
        <v>9566</v>
      </c>
      <c r="D2195" s="28" t="s">
        <v>8365</v>
      </c>
      <c r="E2195" s="95" t="s">
        <v>8782</v>
      </c>
      <c r="F2195" s="182">
        <v>1</v>
      </c>
      <c r="G2195" s="95" t="s">
        <v>742</v>
      </c>
      <c r="H2195" s="199">
        <f>VLOOKUP(G2195,BARRAS!$C$5:$E$553,2,0)</f>
        <v>2109992980132</v>
      </c>
      <c r="I2195" s="95">
        <v>0</v>
      </c>
      <c r="J2195" s="204">
        <v>0</v>
      </c>
      <c r="K2195" s="95">
        <v>0</v>
      </c>
      <c r="L2195" s="95" t="s">
        <v>8423</v>
      </c>
      <c r="M2195" s="95" t="s">
        <v>8423</v>
      </c>
      <c r="N2195" s="95" t="s">
        <v>8365</v>
      </c>
      <c r="O2195" s="95" t="s">
        <v>8091</v>
      </c>
      <c r="P2195" s="95"/>
      <c r="Q2195" s="95"/>
      <c r="R2195" s="95" t="str">
        <f>IF(L2195="R",VLOOKUP(G2195,BARRAS!$C$5:$E$233,3,0),IF(L2195="L",VLOOKUP(G2195,BARRAS!$C$5:$E$233,3,0),""))</f>
        <v/>
      </c>
      <c r="S2195" s="95">
        <f t="shared" si="242"/>
        <v>0</v>
      </c>
      <c r="T2195" s="95"/>
      <c r="U2195" s="95" t="str">
        <f t="shared" si="243"/>
        <v/>
      </c>
      <c r="V2195" s="95" t="s">
        <v>8091</v>
      </c>
      <c r="W2195" s="95"/>
      <c r="X2195" s="95" t="s">
        <v>8687</v>
      </c>
      <c r="Y2195" s="95" t="str">
        <f>+IF(P2195="","No","Sí")</f>
        <v>No</v>
      </c>
      <c r="Z2195" s="95">
        <v>0</v>
      </c>
      <c r="AA2195" s="95" t="str">
        <f t="shared" si="241"/>
        <v>SAESA</v>
      </c>
    </row>
    <row r="2196" spans="1:27" x14ac:dyDescent="0.2">
      <c r="A2196" s="19">
        <f t="shared" si="239"/>
        <v>1</v>
      </c>
      <c r="B2196" s="95">
        <f t="shared" si="240"/>
        <v>2192</v>
      </c>
      <c r="C2196" s="95" t="s">
        <v>9454</v>
      </c>
      <c r="D2196" s="28" t="s">
        <v>545</v>
      </c>
      <c r="E2196" s="95" t="s">
        <v>9462</v>
      </c>
      <c r="F2196" s="182">
        <v>1</v>
      </c>
      <c r="G2196" s="95" t="s">
        <v>742</v>
      </c>
      <c r="H2196" s="199">
        <f>VLOOKUP(G2196,BARRAS!$C$5:$E$553,2,0)</f>
        <v>2109992980132</v>
      </c>
      <c r="I2196" s="95">
        <v>0</v>
      </c>
      <c r="J2196" s="204">
        <v>0</v>
      </c>
      <c r="K2196" s="95">
        <v>0</v>
      </c>
      <c r="L2196" s="95" t="s">
        <v>8423</v>
      </c>
      <c r="M2196" s="95" t="s">
        <v>8423</v>
      </c>
      <c r="N2196" s="28" t="s">
        <v>545</v>
      </c>
      <c r="O2196" s="28" t="s">
        <v>7950</v>
      </c>
      <c r="P2196" s="95"/>
      <c r="Q2196" s="95"/>
      <c r="R2196" s="95" t="str">
        <f>IF(L2196="R",VLOOKUP(G2196,BARRAS!$C$5:$E$233,3,0),IF(L2196="L",VLOOKUP(G2196,BARRAS!$C$5:$E$233,3,0),""))</f>
        <v/>
      </c>
      <c r="S2196" s="95">
        <f t="shared" si="242"/>
        <v>0</v>
      </c>
      <c r="T2196" s="95"/>
      <c r="U2196" s="95" t="str">
        <f t="shared" si="243"/>
        <v/>
      </c>
      <c r="V2196" s="95"/>
      <c r="W2196" s="95"/>
      <c r="X2196" s="95"/>
      <c r="Y2196" s="95"/>
      <c r="Z2196" s="95">
        <v>0</v>
      </c>
      <c r="AA2196" s="95" t="str">
        <f t="shared" si="241"/>
        <v>LUZOSORNO</v>
      </c>
    </row>
    <row r="2197" spans="1:27" x14ac:dyDescent="0.2">
      <c r="A2197" s="19">
        <f t="shared" si="239"/>
        <v>1</v>
      </c>
      <c r="B2197" s="95">
        <f t="shared" si="240"/>
        <v>2193</v>
      </c>
      <c r="C2197" s="95" t="s">
        <v>10442</v>
      </c>
      <c r="D2197" s="28" t="s">
        <v>545</v>
      </c>
      <c r="E2197" s="95" t="s">
        <v>10455</v>
      </c>
      <c r="F2197" s="182">
        <v>1</v>
      </c>
      <c r="G2197" s="95" t="s">
        <v>742</v>
      </c>
      <c r="H2197" s="199">
        <f>VLOOKUP(G2197,BARRAS!$C$5:$E$553,2,0)</f>
        <v>2109992980132</v>
      </c>
      <c r="I2197" s="95">
        <v>0</v>
      </c>
      <c r="J2197" s="204">
        <v>0</v>
      </c>
      <c r="K2197" s="95">
        <v>0</v>
      </c>
      <c r="L2197" s="95" t="s">
        <v>8423</v>
      </c>
      <c r="M2197" s="95" t="s">
        <v>8423</v>
      </c>
      <c r="N2197" s="28" t="s">
        <v>545</v>
      </c>
      <c r="O2197" s="28" t="s">
        <v>7950</v>
      </c>
      <c r="P2197" s="95"/>
      <c r="Q2197" s="95"/>
      <c r="R2197" s="95" t="str">
        <f>IF(L2197="R",VLOOKUP(G2197,BARRAS!$C$5:$E$233,3,0),IF(L2197="L",VLOOKUP(G2197,BARRAS!$C$5:$E$233,3,0),""))</f>
        <v/>
      </c>
      <c r="S2197" s="95">
        <f t="shared" si="242"/>
        <v>0</v>
      </c>
      <c r="T2197" s="95"/>
      <c r="U2197" s="95" t="str">
        <f t="shared" si="243"/>
        <v/>
      </c>
      <c r="V2197" s="95"/>
      <c r="W2197" s="95"/>
      <c r="X2197" s="95"/>
      <c r="Y2197" s="95"/>
      <c r="Z2197" s="95"/>
      <c r="AA2197" s="95" t="str">
        <f t="shared" si="241"/>
        <v>LUZOSORNO</v>
      </c>
    </row>
    <row r="2198" spans="1:27" x14ac:dyDescent="0.2">
      <c r="A2198" s="19">
        <f t="shared" si="239"/>
        <v>1</v>
      </c>
      <c r="B2198" s="95">
        <f t="shared" si="240"/>
        <v>2194</v>
      </c>
      <c r="C2198" s="95" t="s">
        <v>12773</v>
      </c>
      <c r="D2198" s="28" t="s">
        <v>3079</v>
      </c>
      <c r="E2198" s="95" t="s">
        <v>10513</v>
      </c>
      <c r="F2198" s="182">
        <v>1</v>
      </c>
      <c r="G2198" s="95" t="s">
        <v>742</v>
      </c>
      <c r="H2198" s="199">
        <f>VLOOKUP(G2198,BARRAS!$C$5:$E$553,2,0)</f>
        <v>2109992980132</v>
      </c>
      <c r="I2198" s="95">
        <v>0</v>
      </c>
      <c r="J2198" s="204">
        <v>0</v>
      </c>
      <c r="K2198" s="95">
        <v>0</v>
      </c>
      <c r="L2198" s="95" t="s">
        <v>8423</v>
      </c>
      <c r="M2198" s="95" t="s">
        <v>8423</v>
      </c>
      <c r="N2198" s="95" t="s">
        <v>9178</v>
      </c>
      <c r="O2198" s="95"/>
      <c r="P2198" s="28" t="s">
        <v>8091</v>
      </c>
      <c r="Q2198" s="95"/>
      <c r="R2198" s="95" t="str">
        <f>IF(L2198="R",VLOOKUP(G2198,BARRAS!$C$5:$E$233,3,0),IF(L2198="L",VLOOKUP(G2198,BARRAS!$C$5:$E$233,3,0),""))</f>
        <v/>
      </c>
      <c r="S2198" s="95">
        <f t="shared" si="242"/>
        <v>0</v>
      </c>
      <c r="T2198" s="95"/>
      <c r="U2198" s="95" t="str">
        <f t="shared" si="243"/>
        <v/>
      </c>
      <c r="V2198" s="95"/>
      <c r="W2198" s="95"/>
      <c r="X2198" s="95"/>
      <c r="Y2198" s="95"/>
      <c r="Z2198" s="95"/>
      <c r="AA2198" s="95" t="str">
        <f t="shared" si="241"/>
        <v>SAESA</v>
      </c>
    </row>
    <row r="2199" spans="1:27" x14ac:dyDescent="0.2">
      <c r="A2199" s="19">
        <f t="shared" si="239"/>
        <v>1</v>
      </c>
      <c r="B2199" s="95">
        <f t="shared" si="240"/>
        <v>2195</v>
      </c>
      <c r="C2199" s="95" t="s">
        <v>9201</v>
      </c>
      <c r="D2199" s="28" t="s">
        <v>9079</v>
      </c>
      <c r="E2199" s="95" t="s">
        <v>12398</v>
      </c>
      <c r="F2199" s="182">
        <v>1</v>
      </c>
      <c r="G2199" s="95" t="s">
        <v>742</v>
      </c>
      <c r="H2199" s="199">
        <f>VLOOKUP(G2199,BARRAS!$C$5:$E$553,2,0)</f>
        <v>2109992980132</v>
      </c>
      <c r="I2199" s="95">
        <v>0</v>
      </c>
      <c r="J2199" s="204">
        <v>0</v>
      </c>
      <c r="K2199" s="95">
        <v>0</v>
      </c>
      <c r="L2199" s="95" t="s">
        <v>8423</v>
      </c>
      <c r="M2199" s="95" t="s">
        <v>8423</v>
      </c>
      <c r="N2199" s="95" t="s">
        <v>9079</v>
      </c>
      <c r="O2199" s="95" t="s">
        <v>7939</v>
      </c>
      <c r="P2199" s="95"/>
      <c r="Q2199" s="95"/>
      <c r="R2199" s="95" t="str">
        <f>IF(L2199="R",VLOOKUP(G2199,BARRAS!$C$5:$E$233,3,0),IF(L2199="L",VLOOKUP(G2199,BARRAS!$C$5:$E$233,3,0),""))</f>
        <v/>
      </c>
      <c r="S2199" s="95">
        <f t="shared" si="242"/>
        <v>0</v>
      </c>
      <c r="T2199" s="95"/>
      <c r="U2199" s="95" t="str">
        <f t="shared" si="243"/>
        <v/>
      </c>
      <c r="V2199" s="95"/>
      <c r="W2199" s="95"/>
      <c r="X2199" s="95"/>
      <c r="Y2199" s="95" t="str">
        <f>+IF(P2199="","No","Sí")</f>
        <v>No</v>
      </c>
      <c r="Z2199" s="95">
        <v>0</v>
      </c>
      <c r="AA2199" s="95" t="str">
        <f t="shared" si="241"/>
        <v>CRELL</v>
      </c>
    </row>
    <row r="2200" spans="1:27" x14ac:dyDescent="0.2">
      <c r="A2200" s="19">
        <f t="shared" si="239"/>
        <v>1</v>
      </c>
      <c r="B2200" s="95">
        <f t="shared" si="240"/>
        <v>2196</v>
      </c>
      <c r="C2200" s="95" t="s">
        <v>9202</v>
      </c>
      <c r="D2200" s="28" t="s">
        <v>9079</v>
      </c>
      <c r="E2200" s="95" t="s">
        <v>12398</v>
      </c>
      <c r="F2200" s="182">
        <v>1</v>
      </c>
      <c r="G2200" s="95" t="s">
        <v>742</v>
      </c>
      <c r="H2200" s="199">
        <f>VLOOKUP(G2200,BARRAS!$C$5:$E$553,2,0)</f>
        <v>2109992980132</v>
      </c>
      <c r="I2200" s="95">
        <v>0</v>
      </c>
      <c r="J2200" s="204">
        <v>0</v>
      </c>
      <c r="K2200" s="95">
        <v>0</v>
      </c>
      <c r="L2200" s="95" t="s">
        <v>8423</v>
      </c>
      <c r="M2200" s="95" t="s">
        <v>8423</v>
      </c>
      <c r="N2200" s="95" t="s">
        <v>9079</v>
      </c>
      <c r="O2200" s="95" t="s">
        <v>7939</v>
      </c>
      <c r="P2200" s="95"/>
      <c r="Q2200" s="95"/>
      <c r="R2200" s="95" t="str">
        <f>IF(L2200="R",VLOOKUP(G2200,BARRAS!$C$5:$E$233,3,0),IF(L2200="L",VLOOKUP(G2200,BARRAS!$C$5:$E$233,3,0),""))</f>
        <v/>
      </c>
      <c r="S2200" s="95">
        <f t="shared" si="242"/>
        <v>0</v>
      </c>
      <c r="T2200" s="95"/>
      <c r="U2200" s="95" t="str">
        <f t="shared" si="243"/>
        <v/>
      </c>
      <c r="V2200" s="95"/>
      <c r="W2200" s="95"/>
      <c r="X2200" s="95"/>
      <c r="Y2200" s="95" t="str">
        <f>+IF(P2200="","No","Sí")</f>
        <v>No</v>
      </c>
      <c r="Z2200" s="95">
        <v>0</v>
      </c>
      <c r="AA2200" s="95" t="str">
        <f t="shared" si="241"/>
        <v>CRELL</v>
      </c>
    </row>
    <row r="2201" spans="1:27" x14ac:dyDescent="0.2">
      <c r="A2201" s="19">
        <f t="shared" si="239"/>
        <v>1</v>
      </c>
      <c r="B2201" s="95">
        <f t="shared" si="240"/>
        <v>2197</v>
      </c>
      <c r="C2201" s="95" t="s">
        <v>12004</v>
      </c>
      <c r="D2201" s="28" t="s">
        <v>9079</v>
      </c>
      <c r="E2201" s="95" t="s">
        <v>12005</v>
      </c>
      <c r="F2201" s="182">
        <v>1</v>
      </c>
      <c r="G2201" s="95" t="s">
        <v>742</v>
      </c>
      <c r="H2201" s="199">
        <f>VLOOKUP(G2201,BARRAS!$C$5:$E$553,2,0)</f>
        <v>2109992980132</v>
      </c>
      <c r="I2201" s="95">
        <v>0</v>
      </c>
      <c r="J2201" s="204">
        <v>0</v>
      </c>
      <c r="K2201" s="95">
        <v>0</v>
      </c>
      <c r="L2201" s="95" t="s">
        <v>8423</v>
      </c>
      <c r="M2201" s="95" t="s">
        <v>8423</v>
      </c>
      <c r="N2201" s="95" t="s">
        <v>9079</v>
      </c>
      <c r="O2201" s="95" t="s">
        <v>8091</v>
      </c>
      <c r="P2201" s="95"/>
      <c r="Q2201" s="95"/>
      <c r="R2201" s="95" t="str">
        <f>IF(L2201="R",VLOOKUP(G2201,BARRAS!$C$5:$E$233,3,0),IF(L2201="L",VLOOKUP(G2201,BARRAS!$C$5:$E$233,3,0),""))</f>
        <v/>
      </c>
      <c r="S2201" s="95">
        <f t="shared" si="242"/>
        <v>0</v>
      </c>
      <c r="T2201" s="95"/>
      <c r="U2201" s="95" t="str">
        <f t="shared" si="243"/>
        <v/>
      </c>
      <c r="V2201" s="95"/>
      <c r="W2201" s="95"/>
      <c r="X2201" s="95"/>
      <c r="Y2201" s="95" t="str">
        <f>+IF(P2201="","No","Sí")</f>
        <v>No</v>
      </c>
      <c r="Z2201" s="95">
        <v>0</v>
      </c>
      <c r="AA2201" s="95" t="str">
        <f t="shared" si="241"/>
        <v>SAESA</v>
      </c>
    </row>
    <row r="2202" spans="1:27" x14ac:dyDescent="0.2">
      <c r="A2202" s="19">
        <f t="shared" si="239"/>
        <v>1</v>
      </c>
      <c r="B2202" s="95">
        <f t="shared" si="240"/>
        <v>2198</v>
      </c>
      <c r="C2202" s="95" t="s">
        <v>9193</v>
      </c>
      <c r="D2202" s="28" t="s">
        <v>8365</v>
      </c>
      <c r="E2202" s="95" t="s">
        <v>9198</v>
      </c>
      <c r="F2202" s="182">
        <v>1</v>
      </c>
      <c r="G2202" s="95" t="s">
        <v>742</v>
      </c>
      <c r="H2202" s="199">
        <f>VLOOKUP(G2202,BARRAS!$C$5:$E$553,2,0)</f>
        <v>2109992980132</v>
      </c>
      <c r="I2202" s="95">
        <v>0</v>
      </c>
      <c r="J2202" s="204">
        <v>0</v>
      </c>
      <c r="K2202" s="95">
        <v>0</v>
      </c>
      <c r="L2202" s="95" t="s">
        <v>8423</v>
      </c>
      <c r="M2202" s="95" t="s">
        <v>8423</v>
      </c>
      <c r="N2202" s="28" t="s">
        <v>8365</v>
      </c>
      <c r="O2202" s="95" t="s">
        <v>8091</v>
      </c>
      <c r="P2202" s="95"/>
      <c r="Q2202" s="95"/>
      <c r="R2202" s="95" t="str">
        <f>IF(L2202="R",VLOOKUP(G2202,BARRAS!$C$5:$E$233,3,0),IF(L2202="L",VLOOKUP(G2202,BARRAS!$C$5:$E$233,3,0),""))</f>
        <v/>
      </c>
      <c r="S2202" s="95">
        <f t="shared" si="242"/>
        <v>0</v>
      </c>
      <c r="T2202" s="95"/>
      <c r="U2202" s="95" t="str">
        <f t="shared" si="243"/>
        <v/>
      </c>
      <c r="V2202" s="95"/>
      <c r="W2202" s="95"/>
      <c r="X2202" s="95"/>
      <c r="Y2202" s="95" t="str">
        <f>+IF(P2202="","No","Sí")</f>
        <v>No</v>
      </c>
      <c r="Z2202" s="95">
        <v>0</v>
      </c>
      <c r="AA2202" s="95" t="str">
        <f t="shared" si="241"/>
        <v>SAESA</v>
      </c>
    </row>
    <row r="2203" spans="1:27" x14ac:dyDescent="0.2">
      <c r="A2203" s="19">
        <f t="shared" si="239"/>
        <v>1</v>
      </c>
      <c r="B2203" s="95">
        <f t="shared" si="240"/>
        <v>2199</v>
      </c>
      <c r="C2203" s="95" t="s">
        <v>9353</v>
      </c>
      <c r="D2203" s="28" t="s">
        <v>8808</v>
      </c>
      <c r="E2203" s="95" t="s">
        <v>9357</v>
      </c>
      <c r="F2203" s="182">
        <v>1</v>
      </c>
      <c r="G2203" s="95" t="s">
        <v>742</v>
      </c>
      <c r="H2203" s="199">
        <f>VLOOKUP(G2203,BARRAS!$C$5:$E$553,2,0)</f>
        <v>2109992980132</v>
      </c>
      <c r="I2203" s="95">
        <v>0</v>
      </c>
      <c r="J2203" s="204">
        <v>0</v>
      </c>
      <c r="K2203" s="95">
        <v>0</v>
      </c>
      <c r="L2203" s="95" t="s">
        <v>8423</v>
      </c>
      <c r="M2203" s="95" t="s">
        <v>8423</v>
      </c>
      <c r="N2203" s="95" t="s">
        <v>8808</v>
      </c>
      <c r="O2203" s="95" t="s">
        <v>8091</v>
      </c>
      <c r="P2203" s="95"/>
      <c r="Q2203" s="95"/>
      <c r="R2203" s="95" t="str">
        <f>IF(L2203="R",VLOOKUP(G2203,BARRAS!$C$5:$E$233,3,0),IF(L2203="L",VLOOKUP(G2203,BARRAS!$C$5:$E$233,3,0),""))</f>
        <v/>
      </c>
      <c r="S2203" s="95">
        <f t="shared" si="242"/>
        <v>0</v>
      </c>
      <c r="T2203" s="95"/>
      <c r="U2203" s="95" t="str">
        <f t="shared" si="243"/>
        <v/>
      </c>
      <c r="V2203" s="95"/>
      <c r="W2203" s="95"/>
      <c r="X2203" s="95"/>
      <c r="Y2203" s="95"/>
      <c r="Z2203" s="95">
        <v>0</v>
      </c>
      <c r="AA2203" s="95" t="str">
        <f t="shared" si="241"/>
        <v>SAESA</v>
      </c>
    </row>
    <row r="2204" spans="1:27" x14ac:dyDescent="0.2">
      <c r="A2204" s="19">
        <f t="shared" si="239"/>
        <v>1</v>
      </c>
      <c r="B2204" s="95">
        <f t="shared" si="240"/>
        <v>2200</v>
      </c>
      <c r="C2204" s="95" t="s">
        <v>10443</v>
      </c>
      <c r="D2204" s="28" t="s">
        <v>545</v>
      </c>
      <c r="E2204" s="95" t="s">
        <v>10456</v>
      </c>
      <c r="F2204" s="182">
        <v>1</v>
      </c>
      <c r="G2204" s="95" t="s">
        <v>742</v>
      </c>
      <c r="H2204" s="199">
        <f>VLOOKUP(G2204,BARRAS!$C$5:$E$553,2,0)</f>
        <v>2109992980132</v>
      </c>
      <c r="I2204" s="95">
        <v>0</v>
      </c>
      <c r="J2204" s="204">
        <v>0</v>
      </c>
      <c r="K2204" s="95">
        <v>0</v>
      </c>
      <c r="L2204" s="95" t="s">
        <v>8423</v>
      </c>
      <c r="M2204" s="95" t="s">
        <v>8423</v>
      </c>
      <c r="N2204" s="28" t="s">
        <v>545</v>
      </c>
      <c r="O2204" s="95" t="s">
        <v>7950</v>
      </c>
      <c r="P2204" s="95"/>
      <c r="Q2204" s="95"/>
      <c r="R2204" s="95" t="str">
        <f>IF(L2204="R",VLOOKUP(G2204,BARRAS!$C$5:$E$233,3,0),IF(L2204="L",VLOOKUP(G2204,BARRAS!$C$5:$E$233,3,0),""))</f>
        <v/>
      </c>
      <c r="S2204" s="95">
        <f t="shared" si="242"/>
        <v>0</v>
      </c>
      <c r="T2204" s="95"/>
      <c r="U2204" s="95" t="str">
        <f t="shared" si="243"/>
        <v/>
      </c>
      <c r="V2204" s="95"/>
      <c r="W2204" s="95"/>
      <c r="X2204" s="95"/>
      <c r="Y2204" s="95"/>
      <c r="Z2204" s="95"/>
      <c r="AA2204" s="95" t="str">
        <f t="shared" si="241"/>
        <v>LUZOSORNO</v>
      </c>
    </row>
    <row r="2205" spans="1:27" x14ac:dyDescent="0.2">
      <c r="A2205" s="19">
        <f t="shared" si="239"/>
        <v>1</v>
      </c>
      <c r="B2205" s="95">
        <f t="shared" si="240"/>
        <v>2201</v>
      </c>
      <c r="C2205" s="95" t="s">
        <v>10464</v>
      </c>
      <c r="D2205" s="28" t="s">
        <v>8365</v>
      </c>
      <c r="E2205" s="95" t="s">
        <v>10465</v>
      </c>
      <c r="F2205" s="182">
        <v>1</v>
      </c>
      <c r="G2205" s="95" t="s">
        <v>742</v>
      </c>
      <c r="H2205" s="199">
        <f>VLOOKUP(G2205,BARRAS!$C$5:$E$553,2,0)</f>
        <v>2109992980132</v>
      </c>
      <c r="I2205" s="95">
        <v>0</v>
      </c>
      <c r="J2205" s="204">
        <v>0</v>
      </c>
      <c r="K2205" s="95">
        <v>0</v>
      </c>
      <c r="L2205" s="95" t="s">
        <v>8423</v>
      </c>
      <c r="M2205" s="95" t="s">
        <v>8423</v>
      </c>
      <c r="N2205" s="95" t="s">
        <v>8365</v>
      </c>
      <c r="O2205" s="95" t="s">
        <v>7950</v>
      </c>
      <c r="P2205" s="95"/>
      <c r="Q2205" s="95"/>
      <c r="R2205" s="95" t="str">
        <f>IF(L2205="R",VLOOKUP(G2205,BARRAS!$C$5:$E$233,3,0),IF(L2205="L",VLOOKUP(G2205,BARRAS!$C$5:$E$233,3,0),""))</f>
        <v/>
      </c>
      <c r="S2205" s="95">
        <f t="shared" si="242"/>
        <v>0</v>
      </c>
      <c r="T2205" s="95"/>
      <c r="U2205" s="95" t="str">
        <f t="shared" si="243"/>
        <v/>
      </c>
      <c r="V2205" s="95"/>
      <c r="W2205" s="95"/>
      <c r="X2205" s="95"/>
      <c r="Y2205" s="95"/>
      <c r="Z2205" s="95"/>
      <c r="AA2205" s="95" t="str">
        <f t="shared" si="241"/>
        <v>LUZOSORNO</v>
      </c>
    </row>
    <row r="2206" spans="1:27" x14ac:dyDescent="0.2">
      <c r="A2206" s="19">
        <f t="shared" si="239"/>
        <v>1</v>
      </c>
      <c r="B2206" s="95">
        <f t="shared" si="240"/>
        <v>2202</v>
      </c>
      <c r="C2206" s="95" t="s">
        <v>8496</v>
      </c>
      <c r="D2206" s="28" t="s">
        <v>545</v>
      </c>
      <c r="E2206" s="95" t="s">
        <v>8506</v>
      </c>
      <c r="F2206" s="182">
        <v>1</v>
      </c>
      <c r="G2206" s="95" t="s">
        <v>742</v>
      </c>
      <c r="H2206" s="199">
        <f>VLOOKUP(G2206,BARRAS!$C$5:$E$553,2,0)</f>
        <v>2109992980132</v>
      </c>
      <c r="I2206" s="95">
        <v>0</v>
      </c>
      <c r="J2206" s="204">
        <v>0</v>
      </c>
      <c r="K2206" s="95">
        <v>0</v>
      </c>
      <c r="L2206" s="95" t="s">
        <v>8423</v>
      </c>
      <c r="M2206" s="95" t="s">
        <v>8423</v>
      </c>
      <c r="N2206" s="95" t="s">
        <v>545</v>
      </c>
      <c r="O2206" s="95" t="s">
        <v>8091</v>
      </c>
      <c r="P2206" s="95"/>
      <c r="Q2206" s="95" t="str">
        <f>IF(L2206="R","R",IF(L2206="L","L",""))</f>
        <v/>
      </c>
      <c r="R2206" s="95" t="str">
        <f>IF(L2206="R",VLOOKUP(G2206,BARRAS!$C$5:$E$233,3,0),IF(L2206="L",VLOOKUP(G2206,BARRAS!$C$5:$E$233,3,0),""))</f>
        <v/>
      </c>
      <c r="S2206" s="95">
        <f t="shared" si="242"/>
        <v>0</v>
      </c>
      <c r="T2206" s="95"/>
      <c r="U2206" s="95" t="str">
        <f t="shared" si="243"/>
        <v/>
      </c>
      <c r="V2206" s="95" t="s">
        <v>8091</v>
      </c>
      <c r="W2206" s="95"/>
      <c r="X2206" s="95" t="s">
        <v>8687</v>
      </c>
      <c r="Y2206" s="95" t="str">
        <f>+IF(P2206="","No","Sí")</f>
        <v>No</v>
      </c>
      <c r="Z2206" s="95">
        <v>0</v>
      </c>
      <c r="AA2206" s="95" t="str">
        <f t="shared" si="241"/>
        <v>SAESA</v>
      </c>
    </row>
    <row r="2207" spans="1:27" x14ac:dyDescent="0.2">
      <c r="A2207" s="19">
        <f t="shared" si="239"/>
        <v>1</v>
      </c>
      <c r="B2207" s="95">
        <f t="shared" si="240"/>
        <v>2203</v>
      </c>
      <c r="C2207" s="95" t="s">
        <v>9544</v>
      </c>
      <c r="D2207" s="28" t="s">
        <v>545</v>
      </c>
      <c r="E2207" s="95" t="s">
        <v>8506</v>
      </c>
      <c r="F2207" s="182">
        <v>1</v>
      </c>
      <c r="G2207" s="95" t="s">
        <v>742</v>
      </c>
      <c r="H2207" s="199">
        <f>VLOOKUP(G2207,BARRAS!$C$5:$E$553,2,0)</f>
        <v>2109992980132</v>
      </c>
      <c r="I2207" s="95">
        <v>0</v>
      </c>
      <c r="J2207" s="204">
        <v>0</v>
      </c>
      <c r="K2207" s="95">
        <v>0</v>
      </c>
      <c r="L2207" s="95" t="s">
        <v>8423</v>
      </c>
      <c r="M2207" s="95" t="s">
        <v>8423</v>
      </c>
      <c r="N2207" s="95" t="s">
        <v>545</v>
      </c>
      <c r="O2207" s="95" t="s">
        <v>8091</v>
      </c>
      <c r="P2207" s="95"/>
      <c r="Q2207" s="95" t="str">
        <f>IF(L2207="R","R",IF(L2207="L","L",""))</f>
        <v/>
      </c>
      <c r="R2207" s="95" t="str">
        <f>IF(L2207="R",VLOOKUP(G2207,BARRAS!$C$5:$E$233,3,0),IF(L2207="L",VLOOKUP(G2207,BARRAS!$C$5:$E$233,3,0),""))</f>
        <v/>
      </c>
      <c r="S2207" s="95">
        <f t="shared" si="242"/>
        <v>0</v>
      </c>
      <c r="T2207" s="95"/>
      <c r="U2207" s="95" t="str">
        <f t="shared" si="243"/>
        <v/>
      </c>
      <c r="V2207" s="95" t="s">
        <v>8091</v>
      </c>
      <c r="W2207" s="95"/>
      <c r="X2207" s="95" t="s">
        <v>8687</v>
      </c>
      <c r="Y2207" s="95" t="str">
        <f>+IF(P2207="","No","Sí")</f>
        <v>No</v>
      </c>
      <c r="Z2207" s="95">
        <v>0</v>
      </c>
      <c r="AA2207" s="95" t="str">
        <f t="shared" si="241"/>
        <v>SAESA</v>
      </c>
    </row>
    <row r="2208" spans="1:27" x14ac:dyDescent="0.2">
      <c r="A2208" s="19">
        <f t="shared" si="239"/>
        <v>1</v>
      </c>
      <c r="B2208" s="95">
        <f t="shared" si="240"/>
        <v>2204</v>
      </c>
      <c r="C2208" s="95" t="s">
        <v>9545</v>
      </c>
      <c r="D2208" s="28" t="s">
        <v>545</v>
      </c>
      <c r="E2208" s="95" t="s">
        <v>8506</v>
      </c>
      <c r="F2208" s="182">
        <v>1</v>
      </c>
      <c r="G2208" s="95" t="s">
        <v>742</v>
      </c>
      <c r="H2208" s="199">
        <f>VLOOKUP(G2208,BARRAS!$C$5:$E$553,2,0)</f>
        <v>2109992980132</v>
      </c>
      <c r="I2208" s="95">
        <v>0</v>
      </c>
      <c r="J2208" s="204">
        <v>0</v>
      </c>
      <c r="K2208" s="95">
        <v>0</v>
      </c>
      <c r="L2208" s="95" t="s">
        <v>8423</v>
      </c>
      <c r="M2208" s="95" t="s">
        <v>8423</v>
      </c>
      <c r="N2208" s="95" t="s">
        <v>545</v>
      </c>
      <c r="O2208" s="95" t="s">
        <v>8091</v>
      </c>
      <c r="P2208" s="95"/>
      <c r="Q2208" s="95" t="str">
        <f>IF(L2208="R","R",IF(L2208="L","L",""))</f>
        <v/>
      </c>
      <c r="R2208" s="95" t="str">
        <f>IF(L2208="R",VLOOKUP(G2208,BARRAS!$C$5:$E$233,3,0),IF(L2208="L",VLOOKUP(G2208,BARRAS!$C$5:$E$233,3,0),""))</f>
        <v/>
      </c>
      <c r="S2208" s="95">
        <f t="shared" si="242"/>
        <v>0</v>
      </c>
      <c r="T2208" s="95"/>
      <c r="U2208" s="95" t="str">
        <f t="shared" si="243"/>
        <v/>
      </c>
      <c r="V2208" s="95" t="s">
        <v>8091</v>
      </c>
      <c r="W2208" s="95"/>
      <c r="X2208" s="95" t="s">
        <v>8687</v>
      </c>
      <c r="Y2208" s="95" t="str">
        <f>+IF(P2208="","No","Sí")</f>
        <v>No</v>
      </c>
      <c r="Z2208" s="95">
        <v>0</v>
      </c>
      <c r="AA2208" s="95" t="str">
        <f t="shared" si="241"/>
        <v>SAESA</v>
      </c>
    </row>
    <row r="2209" spans="1:27" x14ac:dyDescent="0.2">
      <c r="A2209" s="19">
        <f t="shared" si="239"/>
        <v>1</v>
      </c>
      <c r="B2209" s="95">
        <f t="shared" si="240"/>
        <v>2205</v>
      </c>
      <c r="C2209" s="95" t="s">
        <v>9605</v>
      </c>
      <c r="D2209" s="28" t="s">
        <v>545</v>
      </c>
      <c r="E2209" s="95" t="s">
        <v>9608</v>
      </c>
      <c r="F2209" s="182">
        <v>1</v>
      </c>
      <c r="G2209" s="95" t="s">
        <v>742</v>
      </c>
      <c r="H2209" s="199">
        <f>VLOOKUP(G2209,BARRAS!$C$5:$E$553,2,0)</f>
        <v>2109992980132</v>
      </c>
      <c r="I2209" s="95">
        <v>0</v>
      </c>
      <c r="J2209" s="204">
        <v>0</v>
      </c>
      <c r="K2209" s="95">
        <v>0</v>
      </c>
      <c r="L2209" s="95" t="s">
        <v>8423</v>
      </c>
      <c r="M2209" s="95" t="s">
        <v>8423</v>
      </c>
      <c r="N2209" s="95" t="s">
        <v>545</v>
      </c>
      <c r="O2209" s="95" t="s">
        <v>7950</v>
      </c>
      <c r="P2209" s="95"/>
      <c r="Q2209" s="95"/>
      <c r="R2209" s="95" t="str">
        <f>IF(L2209="R",VLOOKUP(G2209,BARRAS!$C$5:$E$233,3,0),IF(L2209="L",VLOOKUP(G2209,BARRAS!$C$5:$E$233,3,0),""))</f>
        <v/>
      </c>
      <c r="S2209" s="95">
        <f t="shared" si="242"/>
        <v>0</v>
      </c>
      <c r="T2209" s="95"/>
      <c r="U2209" s="95" t="str">
        <f t="shared" si="243"/>
        <v/>
      </c>
      <c r="V2209" s="95"/>
      <c r="W2209" s="95"/>
      <c r="X2209" s="95"/>
      <c r="Y2209" s="95"/>
      <c r="Z2209" s="95">
        <v>0</v>
      </c>
      <c r="AA2209" s="95" t="str">
        <f t="shared" si="241"/>
        <v>LUZOSORNO</v>
      </c>
    </row>
    <row r="2210" spans="1:27" x14ac:dyDescent="0.2">
      <c r="A2210" s="19">
        <f t="shared" si="239"/>
        <v>1</v>
      </c>
      <c r="B2210" s="95">
        <f t="shared" si="240"/>
        <v>2206</v>
      </c>
      <c r="C2210" s="95" t="s">
        <v>12774</v>
      </c>
      <c r="D2210" s="28" t="s">
        <v>8365</v>
      </c>
      <c r="E2210" s="95" t="s">
        <v>10179</v>
      </c>
      <c r="F2210" s="182">
        <v>1</v>
      </c>
      <c r="G2210" s="95" t="s">
        <v>742</v>
      </c>
      <c r="H2210" s="199">
        <f>VLOOKUP(G2210,BARRAS!$C$5:$E$553,2,0)</f>
        <v>2109992980132</v>
      </c>
      <c r="I2210" s="95">
        <v>0</v>
      </c>
      <c r="J2210" s="204">
        <v>0</v>
      </c>
      <c r="K2210" s="95">
        <v>0</v>
      </c>
      <c r="L2210" s="95" t="s">
        <v>8423</v>
      </c>
      <c r="M2210" s="95" t="s">
        <v>8423</v>
      </c>
      <c r="N2210" s="95" t="s">
        <v>8365</v>
      </c>
      <c r="O2210" s="95" t="s">
        <v>8091</v>
      </c>
      <c r="P2210" s="95"/>
      <c r="Q2210" s="95"/>
      <c r="R2210" s="95" t="str">
        <f>IF(L2210="R",VLOOKUP(G2210,BARRAS!$C$5:$E$233,3,0),IF(L2210="L",VLOOKUP(G2210,BARRAS!$C$5:$E$233,3,0),""))</f>
        <v/>
      </c>
      <c r="S2210" s="95">
        <f t="shared" si="242"/>
        <v>0</v>
      </c>
      <c r="T2210" s="95"/>
      <c r="U2210" s="95" t="str">
        <f t="shared" si="243"/>
        <v/>
      </c>
      <c r="V2210" s="95" t="s">
        <v>8091</v>
      </c>
      <c r="W2210" s="95"/>
      <c r="X2210" s="95"/>
      <c r="Y2210" s="95" t="str">
        <f>+IF(P2210="","No","Sí")</f>
        <v>No</v>
      </c>
      <c r="Z2210" s="95">
        <v>0</v>
      </c>
      <c r="AA2210" s="95" t="str">
        <f t="shared" si="241"/>
        <v>SAESA</v>
      </c>
    </row>
    <row r="2211" spans="1:27" x14ac:dyDescent="0.2">
      <c r="A2211" s="19">
        <f t="shared" si="239"/>
        <v>1</v>
      </c>
      <c r="B2211" s="95">
        <f t="shared" si="240"/>
        <v>2207</v>
      </c>
      <c r="C2211" s="95" t="s">
        <v>12775</v>
      </c>
      <c r="D2211" s="28" t="s">
        <v>8365</v>
      </c>
      <c r="E2211" s="95" t="s">
        <v>10179</v>
      </c>
      <c r="F2211" s="182">
        <v>1</v>
      </c>
      <c r="G2211" s="95" t="s">
        <v>742</v>
      </c>
      <c r="H2211" s="199">
        <f>VLOOKUP(G2211,BARRAS!$C$5:$E$553,2,0)</f>
        <v>2109992980132</v>
      </c>
      <c r="I2211" s="95">
        <v>0</v>
      </c>
      <c r="J2211" s="204">
        <v>0</v>
      </c>
      <c r="K2211" s="95">
        <v>0</v>
      </c>
      <c r="L2211" s="95" t="s">
        <v>8423</v>
      </c>
      <c r="M2211" s="95" t="s">
        <v>8423</v>
      </c>
      <c r="N2211" s="95" t="s">
        <v>8365</v>
      </c>
      <c r="O2211" s="95" t="s">
        <v>8091</v>
      </c>
      <c r="P2211" s="95"/>
      <c r="Q2211" s="95"/>
      <c r="R2211" s="95" t="str">
        <f>IF(L2211="R",VLOOKUP(G2211,BARRAS!$C$5:$E$233,3,0),IF(L2211="L",VLOOKUP(G2211,BARRAS!$C$5:$E$233,3,0),""))</f>
        <v/>
      </c>
      <c r="S2211" s="95">
        <f t="shared" si="242"/>
        <v>0</v>
      </c>
      <c r="T2211" s="95"/>
      <c r="U2211" s="95" t="str">
        <f t="shared" si="243"/>
        <v/>
      </c>
      <c r="V2211" s="95" t="s">
        <v>8091</v>
      </c>
      <c r="W2211" s="95"/>
      <c r="X2211" s="95"/>
      <c r="Y2211" s="95" t="str">
        <f>+IF(P2211="","No","Sí")</f>
        <v>No</v>
      </c>
      <c r="Z2211" s="95">
        <v>0</v>
      </c>
      <c r="AA2211" s="95" t="str">
        <f t="shared" si="241"/>
        <v>SAESA</v>
      </c>
    </row>
    <row r="2212" spans="1:27" x14ac:dyDescent="0.2">
      <c r="A2212" s="19">
        <f t="shared" si="239"/>
        <v>1</v>
      </c>
      <c r="B2212" s="95">
        <f t="shared" si="240"/>
        <v>2208</v>
      </c>
      <c r="C2212" s="95" t="s">
        <v>12194</v>
      </c>
      <c r="D2212" s="28" t="s">
        <v>8365</v>
      </c>
      <c r="E2212" s="95" t="s">
        <v>8964</v>
      </c>
      <c r="F2212" s="182">
        <v>1</v>
      </c>
      <c r="G2212" s="95" t="s">
        <v>742</v>
      </c>
      <c r="H2212" s="199">
        <f>VLOOKUP(G2212,BARRAS!$C$5:$E$553,2,0)</f>
        <v>2109992980132</v>
      </c>
      <c r="I2212" s="95">
        <v>0</v>
      </c>
      <c r="J2212" s="204">
        <v>0</v>
      </c>
      <c r="K2212" s="95">
        <v>0</v>
      </c>
      <c r="L2212" s="95" t="s">
        <v>8423</v>
      </c>
      <c r="M2212" s="95" t="s">
        <v>8423</v>
      </c>
      <c r="N2212" s="95" t="s">
        <v>8365</v>
      </c>
      <c r="O2212" s="95" t="s">
        <v>8091</v>
      </c>
      <c r="P2212" s="95"/>
      <c r="Q2212" s="95"/>
      <c r="R2212" s="95" t="str">
        <f>IF(L2212="R",VLOOKUP(G2212,BARRAS!$C$5:$E$233,3,0),IF(L2212="L",VLOOKUP(G2212,BARRAS!$C$5:$E$233,3,0),""))</f>
        <v/>
      </c>
      <c r="S2212" s="95">
        <f t="shared" si="242"/>
        <v>0</v>
      </c>
      <c r="T2212" s="95"/>
      <c r="U2212" s="95" t="str">
        <f t="shared" si="243"/>
        <v/>
      </c>
      <c r="V2212" s="95" t="s">
        <v>8091</v>
      </c>
      <c r="W2212" s="95"/>
      <c r="X2212" s="95"/>
      <c r="Y2212" s="95" t="s">
        <v>12165</v>
      </c>
      <c r="Z2212" s="95">
        <v>0</v>
      </c>
      <c r="AA2212" s="95" t="str">
        <f t="shared" si="241"/>
        <v>SAESA</v>
      </c>
    </row>
    <row r="2213" spans="1:27" x14ac:dyDescent="0.2">
      <c r="A2213" s="19">
        <f t="shared" si="239"/>
        <v>1</v>
      </c>
      <c r="B2213" s="95">
        <f t="shared" si="240"/>
        <v>2209</v>
      </c>
      <c r="C2213" s="95" t="s">
        <v>9471</v>
      </c>
      <c r="D2213" s="28" t="s">
        <v>8365</v>
      </c>
      <c r="E2213" s="95" t="s">
        <v>9475</v>
      </c>
      <c r="F2213" s="182">
        <v>1</v>
      </c>
      <c r="G2213" s="95" t="s">
        <v>742</v>
      </c>
      <c r="H2213" s="199">
        <f>VLOOKUP(G2213,BARRAS!$C$5:$E$553,2,0)</f>
        <v>2109992980132</v>
      </c>
      <c r="I2213" s="95">
        <v>0</v>
      </c>
      <c r="J2213" s="204">
        <v>0</v>
      </c>
      <c r="K2213" s="95">
        <v>0</v>
      </c>
      <c r="L2213" s="95" t="s">
        <v>8423</v>
      </c>
      <c r="M2213" s="95" t="s">
        <v>8423</v>
      </c>
      <c r="N2213" s="95" t="s">
        <v>8365</v>
      </c>
      <c r="O2213" s="95" t="s">
        <v>8091</v>
      </c>
      <c r="P2213" s="95"/>
      <c r="Q2213" s="95"/>
      <c r="R2213" s="95" t="str">
        <f>IF(L2213="R",VLOOKUP(G2213,BARRAS!$C$5:$E$233,3,0),IF(L2213="L",VLOOKUP(G2213,BARRAS!$C$5:$E$233,3,0),""))</f>
        <v/>
      </c>
      <c r="S2213" s="95">
        <f t="shared" si="242"/>
        <v>0</v>
      </c>
      <c r="T2213" s="95"/>
      <c r="U2213" s="95" t="str">
        <f t="shared" si="243"/>
        <v/>
      </c>
      <c r="V2213" s="95"/>
      <c r="W2213" s="95"/>
      <c r="X2213" s="95"/>
      <c r="Y2213" s="95"/>
      <c r="Z2213" s="95">
        <v>0</v>
      </c>
      <c r="AA2213" s="95" t="str">
        <f t="shared" si="241"/>
        <v>SAESA</v>
      </c>
    </row>
    <row r="2214" spans="1:27" x14ac:dyDescent="0.2">
      <c r="A2214" s="19">
        <f t="shared" si="239"/>
        <v>1</v>
      </c>
      <c r="B2214" s="95">
        <f t="shared" si="240"/>
        <v>2210</v>
      </c>
      <c r="C2214" s="95" t="s">
        <v>10630</v>
      </c>
      <c r="D2214" s="28" t="s">
        <v>545</v>
      </c>
      <c r="E2214" s="95" t="s">
        <v>10630</v>
      </c>
      <c r="F2214" s="182">
        <v>1</v>
      </c>
      <c r="G2214" s="95" t="s">
        <v>742</v>
      </c>
      <c r="H2214" s="199">
        <f>VLOOKUP(G2214,BARRAS!$C$5:$E$553,2,0)</f>
        <v>2109992980132</v>
      </c>
      <c r="I2214" s="95">
        <v>0</v>
      </c>
      <c r="J2214" s="204">
        <v>0</v>
      </c>
      <c r="K2214" s="95">
        <v>0</v>
      </c>
      <c r="L2214" s="95" t="s">
        <v>8423</v>
      </c>
      <c r="M2214" s="95" t="s">
        <v>8423</v>
      </c>
      <c r="N2214" s="95" t="s">
        <v>545</v>
      </c>
      <c r="O2214" s="95" t="s">
        <v>8091</v>
      </c>
      <c r="P2214" s="95"/>
      <c r="Q2214" s="95"/>
      <c r="R2214" s="95" t="str">
        <f>IF(L2214="R",VLOOKUP(G2214,BARRAS!$C$5:$E$233,3,0),IF(L2214="L",VLOOKUP(G2214,BARRAS!$C$5:$E$233,3,0),""))</f>
        <v/>
      </c>
      <c r="S2214" s="95">
        <f t="shared" si="242"/>
        <v>0</v>
      </c>
      <c r="T2214" s="95"/>
      <c r="U2214" s="95" t="str">
        <f t="shared" si="243"/>
        <v/>
      </c>
      <c r="V2214" s="95"/>
      <c r="W2214" s="95"/>
      <c r="X2214" s="95"/>
      <c r="Y2214" s="95"/>
      <c r="Z2214" s="95"/>
      <c r="AA2214" s="95" t="str">
        <f t="shared" si="241"/>
        <v>SAESA</v>
      </c>
    </row>
    <row r="2215" spans="1:27" x14ac:dyDescent="0.2">
      <c r="A2215" s="19">
        <f t="shared" si="239"/>
        <v>1</v>
      </c>
      <c r="B2215" s="95">
        <f t="shared" si="240"/>
        <v>2211</v>
      </c>
      <c r="C2215" s="95" t="s">
        <v>8877</v>
      </c>
      <c r="D2215" s="28" t="s">
        <v>8365</v>
      </c>
      <c r="E2215" s="95" t="s">
        <v>8444</v>
      </c>
      <c r="F2215" s="182">
        <v>1</v>
      </c>
      <c r="G2215" s="95" t="s">
        <v>742</v>
      </c>
      <c r="H2215" s="199">
        <f>VLOOKUP(G2215,BARRAS!$C$5:$E$553,2,0)</f>
        <v>2109992980132</v>
      </c>
      <c r="I2215" s="95">
        <v>0</v>
      </c>
      <c r="J2215" s="204">
        <v>0</v>
      </c>
      <c r="K2215" s="95">
        <v>0</v>
      </c>
      <c r="L2215" s="95" t="s">
        <v>8423</v>
      </c>
      <c r="M2215" s="95" t="s">
        <v>8423</v>
      </c>
      <c r="N2215" s="28" t="s">
        <v>8365</v>
      </c>
      <c r="O2215" s="95" t="s">
        <v>8091</v>
      </c>
      <c r="P2215" s="95"/>
      <c r="Q2215" s="95"/>
      <c r="R2215" s="95" t="str">
        <f>IF(L2215="R",VLOOKUP(G2215,BARRAS!$C$5:$E$233,3,0),IF(L2215="L",VLOOKUP(G2215,BARRAS!$C$5:$E$233,3,0),""))</f>
        <v/>
      </c>
      <c r="S2215" s="95">
        <f t="shared" si="242"/>
        <v>0</v>
      </c>
      <c r="T2215" s="95"/>
      <c r="U2215" s="95" t="str">
        <f t="shared" si="243"/>
        <v/>
      </c>
      <c r="V2215" s="95"/>
      <c r="W2215" s="95"/>
      <c r="X2215" s="95" t="s">
        <v>8444</v>
      </c>
      <c r="Y2215" s="95" t="str">
        <f>+IF(P2215="","No","Sí")</f>
        <v>No</v>
      </c>
      <c r="Z2215" s="95">
        <v>0</v>
      </c>
      <c r="AA2215" s="95" t="str">
        <f t="shared" si="241"/>
        <v>SAESA</v>
      </c>
    </row>
    <row r="2216" spans="1:27" x14ac:dyDescent="0.2">
      <c r="A2216" s="19">
        <f t="shared" si="239"/>
        <v>1</v>
      </c>
      <c r="B2216" s="95">
        <f t="shared" si="240"/>
        <v>2212</v>
      </c>
      <c r="C2216" s="95" t="s">
        <v>8846</v>
      </c>
      <c r="D2216" s="28" t="s">
        <v>543</v>
      </c>
      <c r="E2216" s="95" t="s">
        <v>8831</v>
      </c>
      <c r="F2216" s="182">
        <v>1</v>
      </c>
      <c r="G2216" s="95" t="s">
        <v>742</v>
      </c>
      <c r="H2216" s="199">
        <f>VLOOKUP(G2216,BARRAS!$C$5:$E$553,2,0)</f>
        <v>2109992980132</v>
      </c>
      <c r="I2216" s="95">
        <v>0</v>
      </c>
      <c r="J2216" s="204">
        <v>0</v>
      </c>
      <c r="K2216" s="95">
        <v>0</v>
      </c>
      <c r="L2216" s="95" t="s">
        <v>8423</v>
      </c>
      <c r="M2216" s="95" t="s">
        <v>8423</v>
      </c>
      <c r="N2216" s="95" t="s">
        <v>543</v>
      </c>
      <c r="O2216" s="95" t="s">
        <v>8091</v>
      </c>
      <c r="P2216" s="95"/>
      <c r="Q2216" s="95"/>
      <c r="R2216" s="95" t="str">
        <f>IF(L2216="R",VLOOKUP(G2216,BARRAS!$C$5:$E$233,3,0),IF(L2216="L",VLOOKUP(G2216,BARRAS!$C$5:$E$233,3,0),""))</f>
        <v/>
      </c>
      <c r="S2216" s="95">
        <f t="shared" si="242"/>
        <v>0</v>
      </c>
      <c r="T2216" s="95"/>
      <c r="U2216" s="95" t="str">
        <f t="shared" si="243"/>
        <v/>
      </c>
      <c r="V2216" s="95" t="s">
        <v>8091</v>
      </c>
      <c r="W2216" s="95"/>
      <c r="X2216" s="95" t="s">
        <v>8831</v>
      </c>
      <c r="Y2216" s="95" t="str">
        <f>+IF(P2216="","No","Sí")</f>
        <v>No</v>
      </c>
      <c r="Z2216" s="95">
        <v>0</v>
      </c>
      <c r="AA2216" s="95" t="str">
        <f t="shared" si="241"/>
        <v>SAESA</v>
      </c>
    </row>
    <row r="2217" spans="1:27" x14ac:dyDescent="0.2">
      <c r="A2217" s="19">
        <f t="shared" si="239"/>
        <v>1</v>
      </c>
      <c r="B2217" s="95">
        <f t="shared" si="240"/>
        <v>2213</v>
      </c>
      <c r="C2217" s="95" t="s">
        <v>8847</v>
      </c>
      <c r="D2217" s="28" t="s">
        <v>543</v>
      </c>
      <c r="E2217" s="95" t="s">
        <v>8831</v>
      </c>
      <c r="F2217" s="182">
        <v>1</v>
      </c>
      <c r="G2217" s="95" t="s">
        <v>742</v>
      </c>
      <c r="H2217" s="199">
        <f>VLOOKUP(G2217,BARRAS!$C$5:$E$553,2,0)</f>
        <v>2109992980132</v>
      </c>
      <c r="I2217" s="95">
        <v>0</v>
      </c>
      <c r="J2217" s="204">
        <v>0</v>
      </c>
      <c r="K2217" s="95">
        <v>0</v>
      </c>
      <c r="L2217" s="95" t="s">
        <v>8423</v>
      </c>
      <c r="M2217" s="95" t="s">
        <v>8423</v>
      </c>
      <c r="N2217" s="95" t="s">
        <v>543</v>
      </c>
      <c r="O2217" s="95" t="s">
        <v>8091</v>
      </c>
      <c r="P2217" s="95"/>
      <c r="Q2217" s="95"/>
      <c r="R2217" s="95" t="str">
        <f>IF(L2217="R",VLOOKUP(G2217,BARRAS!$C$5:$E$233,3,0),IF(L2217="L",VLOOKUP(G2217,BARRAS!$C$5:$E$233,3,0),""))</f>
        <v/>
      </c>
      <c r="S2217" s="95">
        <f t="shared" si="242"/>
        <v>0</v>
      </c>
      <c r="T2217" s="95"/>
      <c r="U2217" s="95" t="str">
        <f t="shared" si="243"/>
        <v/>
      </c>
      <c r="V2217" s="95" t="s">
        <v>8091</v>
      </c>
      <c r="W2217" s="95"/>
      <c r="X2217" s="95" t="s">
        <v>8831</v>
      </c>
      <c r="Y2217" s="95" t="str">
        <f>+IF(P2217="","No","Sí")</f>
        <v>No</v>
      </c>
      <c r="Z2217" s="95">
        <v>0</v>
      </c>
      <c r="AA2217" s="95" t="str">
        <f t="shared" si="241"/>
        <v>SAESA</v>
      </c>
    </row>
    <row r="2218" spans="1:27" x14ac:dyDescent="0.2">
      <c r="A2218" s="19">
        <f t="shared" si="239"/>
        <v>1</v>
      </c>
      <c r="B2218" s="95">
        <f t="shared" si="240"/>
        <v>2214</v>
      </c>
      <c r="C2218" s="95" t="s">
        <v>13209</v>
      </c>
      <c r="D2218" s="28" t="s">
        <v>545</v>
      </c>
      <c r="E2218" s="95" t="s">
        <v>13213</v>
      </c>
      <c r="F2218" s="182">
        <v>1</v>
      </c>
      <c r="G2218" s="95" t="s">
        <v>742</v>
      </c>
      <c r="H2218" s="199">
        <f>VLOOKUP(G2218,BARRAS!$C$5:$E$553,2,0)</f>
        <v>2109992980132</v>
      </c>
      <c r="I2218" s="95">
        <v>0</v>
      </c>
      <c r="J2218" s="204">
        <v>0</v>
      </c>
      <c r="K2218" s="95">
        <v>0</v>
      </c>
      <c r="L2218" s="95" t="s">
        <v>8423</v>
      </c>
      <c r="M2218" s="95" t="s">
        <v>8423</v>
      </c>
      <c r="N2218" s="95" t="s">
        <v>545</v>
      </c>
      <c r="O2218" s="95" t="s">
        <v>7950</v>
      </c>
      <c r="P2218" s="95"/>
      <c r="Q2218" s="95"/>
      <c r="R2218" s="95"/>
      <c r="S2218" s="95">
        <f t="shared" si="242"/>
        <v>0</v>
      </c>
      <c r="T2218" s="95"/>
      <c r="U2218" s="95" t="str">
        <f t="shared" si="243"/>
        <v/>
      </c>
      <c r="V2218" s="95"/>
      <c r="W2218" s="95"/>
      <c r="X2218" s="95"/>
      <c r="Y2218" s="95"/>
      <c r="Z2218" s="95"/>
      <c r="AA2218" s="95" t="str">
        <f t="shared" si="241"/>
        <v>LUZOSORNO</v>
      </c>
    </row>
    <row r="2219" spans="1:27" x14ac:dyDescent="0.2">
      <c r="A2219" s="19">
        <f t="shared" si="239"/>
        <v>1</v>
      </c>
      <c r="B2219" s="95">
        <f t="shared" si="240"/>
        <v>2215</v>
      </c>
      <c r="C2219" s="95" t="s">
        <v>13210</v>
      </c>
      <c r="D2219" s="28" t="s">
        <v>545</v>
      </c>
      <c r="E2219" s="95" t="s">
        <v>13213</v>
      </c>
      <c r="F2219" s="182">
        <v>1</v>
      </c>
      <c r="G2219" s="95" t="s">
        <v>742</v>
      </c>
      <c r="H2219" s="199">
        <f>VLOOKUP(G2219,BARRAS!$C$5:$E$553,2,0)</f>
        <v>2109992980132</v>
      </c>
      <c r="I2219" s="95">
        <v>0</v>
      </c>
      <c r="J2219" s="204">
        <v>0</v>
      </c>
      <c r="K2219" s="95">
        <v>0</v>
      </c>
      <c r="L2219" s="95" t="s">
        <v>8423</v>
      </c>
      <c r="M2219" s="95" t="s">
        <v>8423</v>
      </c>
      <c r="N2219" s="95" t="s">
        <v>545</v>
      </c>
      <c r="O2219" s="95" t="s">
        <v>7950</v>
      </c>
      <c r="P2219" s="95"/>
      <c r="Q2219" s="95"/>
      <c r="R2219" s="95"/>
      <c r="S2219" s="95">
        <f t="shared" si="242"/>
        <v>0</v>
      </c>
      <c r="T2219" s="95"/>
      <c r="U2219" s="95" t="str">
        <f t="shared" si="243"/>
        <v/>
      </c>
      <c r="V2219" s="95"/>
      <c r="W2219" s="95"/>
      <c r="X2219" s="95"/>
      <c r="Y2219" s="95"/>
      <c r="Z2219" s="95"/>
      <c r="AA2219" s="95" t="str">
        <f t="shared" si="241"/>
        <v>LUZOSORNO</v>
      </c>
    </row>
    <row r="2220" spans="1:27" x14ac:dyDescent="0.2">
      <c r="A2220" s="19">
        <f t="shared" si="239"/>
        <v>1</v>
      </c>
      <c r="B2220" s="95">
        <f t="shared" si="240"/>
        <v>2216</v>
      </c>
      <c r="C2220" s="95" t="s">
        <v>13211</v>
      </c>
      <c r="D2220" s="28" t="s">
        <v>545</v>
      </c>
      <c r="E2220" s="95" t="s">
        <v>13213</v>
      </c>
      <c r="F2220" s="182">
        <v>1</v>
      </c>
      <c r="G2220" s="95" t="s">
        <v>742</v>
      </c>
      <c r="H2220" s="199">
        <f>VLOOKUP(G2220,BARRAS!$C$5:$E$553,2,0)</f>
        <v>2109992980132</v>
      </c>
      <c r="I2220" s="95">
        <v>0</v>
      </c>
      <c r="J2220" s="204">
        <v>0</v>
      </c>
      <c r="K2220" s="95">
        <v>0</v>
      </c>
      <c r="L2220" s="95" t="s">
        <v>8423</v>
      </c>
      <c r="M2220" s="95" t="s">
        <v>8423</v>
      </c>
      <c r="N2220" s="95" t="s">
        <v>545</v>
      </c>
      <c r="O2220" s="95" t="s">
        <v>7950</v>
      </c>
      <c r="P2220" s="95"/>
      <c r="Q2220" s="95"/>
      <c r="R2220" s="95"/>
      <c r="S2220" s="95">
        <f t="shared" si="242"/>
        <v>0</v>
      </c>
      <c r="T2220" s="95"/>
      <c r="U2220" s="95" t="str">
        <f t="shared" si="243"/>
        <v/>
      </c>
      <c r="V2220" s="95"/>
      <c r="W2220" s="95"/>
      <c r="X2220" s="95"/>
      <c r="Y2220" s="95"/>
      <c r="Z2220" s="95"/>
      <c r="AA2220" s="95" t="str">
        <f t="shared" si="241"/>
        <v>LUZOSORNO</v>
      </c>
    </row>
    <row r="2221" spans="1:27" x14ac:dyDescent="0.2">
      <c r="A2221" s="19">
        <f t="shared" si="239"/>
        <v>1</v>
      </c>
      <c r="B2221" s="95">
        <f t="shared" si="240"/>
        <v>2217</v>
      </c>
      <c r="C2221" s="95" t="s">
        <v>13212</v>
      </c>
      <c r="D2221" s="28" t="s">
        <v>545</v>
      </c>
      <c r="E2221" s="95" t="s">
        <v>13214</v>
      </c>
      <c r="F2221" s="182">
        <v>1</v>
      </c>
      <c r="G2221" s="95" t="s">
        <v>742</v>
      </c>
      <c r="H2221" s="199">
        <f>VLOOKUP(G2221,BARRAS!$C$5:$E$553,2,0)</f>
        <v>2109992980132</v>
      </c>
      <c r="I2221" s="95">
        <v>0</v>
      </c>
      <c r="J2221" s="204">
        <v>0</v>
      </c>
      <c r="K2221" s="95">
        <v>0</v>
      </c>
      <c r="L2221" s="95" t="s">
        <v>8423</v>
      </c>
      <c r="M2221" s="95" t="s">
        <v>8423</v>
      </c>
      <c r="N2221" s="95" t="s">
        <v>545</v>
      </c>
      <c r="O2221" s="95" t="s">
        <v>7950</v>
      </c>
      <c r="P2221" s="95"/>
      <c r="Q2221" s="95"/>
      <c r="R2221" s="95"/>
      <c r="S2221" s="95">
        <f t="shared" si="242"/>
        <v>0</v>
      </c>
      <c r="T2221" s="95"/>
      <c r="U2221" s="95" t="str">
        <f t="shared" si="243"/>
        <v/>
      </c>
      <c r="V2221" s="95"/>
      <c r="W2221" s="95"/>
      <c r="X2221" s="95"/>
      <c r="Y2221" s="95"/>
      <c r="Z2221" s="95"/>
      <c r="AA2221" s="95" t="str">
        <f t="shared" si="241"/>
        <v>LUZOSORNO</v>
      </c>
    </row>
    <row r="2222" spans="1:27" x14ac:dyDescent="0.2">
      <c r="A2222" s="19">
        <f t="shared" si="239"/>
        <v>1</v>
      </c>
      <c r="B2222" s="95">
        <f t="shared" si="240"/>
        <v>2218</v>
      </c>
      <c r="C2222" s="95" t="s">
        <v>13223</v>
      </c>
      <c r="D2222" s="28" t="s">
        <v>9294</v>
      </c>
      <c r="E2222" s="95" t="s">
        <v>13224</v>
      </c>
      <c r="F2222" s="182">
        <v>1</v>
      </c>
      <c r="G2222" s="95" t="s">
        <v>742</v>
      </c>
      <c r="H2222" s="199">
        <f>VLOOKUP(G2222,BARRAS!$C$5:$E$553,2,0)</f>
        <v>2109992980132</v>
      </c>
      <c r="I2222" s="95">
        <v>0</v>
      </c>
      <c r="J2222" s="204">
        <v>0</v>
      </c>
      <c r="K2222" s="95">
        <v>0</v>
      </c>
      <c r="L2222" s="95" t="s">
        <v>8423</v>
      </c>
      <c r="M2222" s="95" t="s">
        <v>8423</v>
      </c>
      <c r="N2222" s="95" t="s">
        <v>9294</v>
      </c>
      <c r="O2222" s="95" t="s">
        <v>8091</v>
      </c>
      <c r="P2222" s="95"/>
      <c r="Q2222" s="95"/>
      <c r="R2222" s="95"/>
      <c r="S2222" s="95">
        <f t="shared" si="242"/>
        <v>0</v>
      </c>
      <c r="T2222" s="95"/>
      <c r="U2222" s="95" t="str">
        <f t="shared" si="243"/>
        <v/>
      </c>
      <c r="V2222" s="95"/>
      <c r="W2222" s="95"/>
      <c r="X2222" s="95"/>
      <c r="Y2222" s="95"/>
      <c r="Z2222" s="95"/>
      <c r="AA2222" s="95" t="str">
        <f t="shared" si="241"/>
        <v>SAESA</v>
      </c>
    </row>
    <row r="2223" spans="1:27" x14ac:dyDescent="0.2">
      <c r="A2223" s="19">
        <f t="shared" si="239"/>
        <v>1</v>
      </c>
      <c r="B2223" s="95">
        <f t="shared" si="240"/>
        <v>2219</v>
      </c>
      <c r="C2223" s="95" t="s">
        <v>13608</v>
      </c>
      <c r="D2223" s="28" t="s">
        <v>13087</v>
      </c>
      <c r="E2223" s="95" t="s">
        <v>13606</v>
      </c>
      <c r="F2223" s="182">
        <v>1</v>
      </c>
      <c r="G2223" s="95" t="s">
        <v>742</v>
      </c>
      <c r="H2223" s="199">
        <f>VLOOKUP(G2223,BARRAS!$C$5:$E$553,2,0)</f>
        <v>2109992980132</v>
      </c>
      <c r="I2223" s="95">
        <v>0</v>
      </c>
      <c r="J2223" s="204">
        <v>0</v>
      </c>
      <c r="K2223" s="95">
        <v>0</v>
      </c>
      <c r="L2223" s="95" t="s">
        <v>8423</v>
      </c>
      <c r="M2223" s="95" t="s">
        <v>8423</v>
      </c>
      <c r="N2223" s="28" t="s">
        <v>13087</v>
      </c>
      <c r="O2223" s="95" t="s">
        <v>8091</v>
      </c>
      <c r="P2223" s="95"/>
      <c r="Q2223" s="95"/>
      <c r="R2223" s="95"/>
      <c r="S2223" s="95">
        <f t="shared" si="242"/>
        <v>0</v>
      </c>
      <c r="T2223" s="95"/>
      <c r="U2223" s="95" t="str">
        <f t="shared" si="243"/>
        <v/>
      </c>
      <c r="V2223" s="95"/>
      <c r="W2223" s="95"/>
      <c r="X2223" s="95"/>
      <c r="Y2223" s="95"/>
      <c r="Z2223" s="95"/>
      <c r="AA2223" s="95" t="str">
        <f t="shared" si="241"/>
        <v>SAESA</v>
      </c>
    </row>
    <row r="2224" spans="1:27" x14ac:dyDescent="0.2">
      <c r="A2224" s="19">
        <f t="shared" si="239"/>
        <v>1</v>
      </c>
      <c r="B2224" s="95">
        <f t="shared" si="240"/>
        <v>2220</v>
      </c>
      <c r="C2224" s="95" t="s">
        <v>14059</v>
      </c>
      <c r="D2224" s="28" t="s">
        <v>545</v>
      </c>
      <c r="E2224" s="95" t="s">
        <v>14060</v>
      </c>
      <c r="F2224" s="182">
        <v>1</v>
      </c>
      <c r="G2224" s="95" t="s">
        <v>742</v>
      </c>
      <c r="H2224" s="199">
        <f>VLOOKUP(G2224,BARRAS!$C$5:$E$553,2,0)</f>
        <v>2109992980132</v>
      </c>
      <c r="I2224" s="95">
        <v>0</v>
      </c>
      <c r="J2224" s="204">
        <v>0</v>
      </c>
      <c r="K2224" s="95">
        <v>0</v>
      </c>
      <c r="L2224" s="95" t="s">
        <v>8423</v>
      </c>
      <c r="M2224" s="95" t="s">
        <v>8423</v>
      </c>
      <c r="N2224" s="95" t="s">
        <v>545</v>
      </c>
      <c r="O2224" s="95" t="s">
        <v>7950</v>
      </c>
      <c r="P2224" s="95"/>
      <c r="Q2224" s="95"/>
      <c r="R2224" s="95"/>
      <c r="S2224" s="95">
        <f t="shared" si="242"/>
        <v>0</v>
      </c>
      <c r="T2224" s="95"/>
      <c r="U2224" s="95" t="str">
        <f t="shared" si="243"/>
        <v/>
      </c>
      <c r="V2224" s="95"/>
      <c r="W2224" s="95"/>
      <c r="X2224" s="95"/>
      <c r="Y2224" s="95"/>
      <c r="Z2224" s="95"/>
      <c r="AA2224" s="95" t="str">
        <f t="shared" si="241"/>
        <v>LUZOSORNO</v>
      </c>
    </row>
    <row r="2225" spans="1:27" x14ac:dyDescent="0.2">
      <c r="A2225" s="19">
        <f t="shared" si="239"/>
        <v>1</v>
      </c>
      <c r="B2225" s="95">
        <f t="shared" si="240"/>
        <v>2221</v>
      </c>
      <c r="C2225" s="95" t="s">
        <v>14140</v>
      </c>
      <c r="D2225" s="28" t="s">
        <v>545</v>
      </c>
      <c r="E2225" s="95" t="s">
        <v>14141</v>
      </c>
      <c r="F2225" s="182">
        <v>1</v>
      </c>
      <c r="G2225" s="95" t="s">
        <v>742</v>
      </c>
      <c r="H2225" s="199">
        <f>VLOOKUP(G2225,BARRAS!$C$5:$E$553,2,0)</f>
        <v>2109992980132</v>
      </c>
      <c r="I2225" s="95">
        <v>0</v>
      </c>
      <c r="J2225" s="204">
        <v>0</v>
      </c>
      <c r="K2225" s="95">
        <v>0</v>
      </c>
      <c r="L2225" s="95" t="s">
        <v>8423</v>
      </c>
      <c r="M2225" s="95" t="s">
        <v>8423</v>
      </c>
      <c r="N2225" s="95" t="s">
        <v>545</v>
      </c>
      <c r="O2225" s="95" t="s">
        <v>7950</v>
      </c>
      <c r="P2225" s="95"/>
      <c r="Q2225" s="95"/>
      <c r="R2225" s="95"/>
      <c r="S2225" s="95">
        <f t="shared" si="242"/>
        <v>0</v>
      </c>
      <c r="T2225" s="95"/>
      <c r="U2225" s="95" t="str">
        <f t="shared" si="243"/>
        <v/>
      </c>
      <c r="V2225" s="95"/>
      <c r="W2225" s="95"/>
      <c r="X2225" s="95"/>
      <c r="Y2225" s="95"/>
      <c r="Z2225" s="95"/>
      <c r="AA2225" s="95" t="str">
        <f t="shared" si="241"/>
        <v>LUZOSORNO</v>
      </c>
    </row>
    <row r="2226" spans="1:27" x14ac:dyDescent="0.2">
      <c r="A2226" s="19">
        <f t="shared" si="239"/>
        <v>1</v>
      </c>
      <c r="B2226" s="95">
        <f t="shared" si="240"/>
        <v>2222</v>
      </c>
      <c r="C2226" s="95" t="s">
        <v>9889</v>
      </c>
      <c r="D2226" s="28" t="s">
        <v>9079</v>
      </c>
      <c r="E2226" s="95" t="s">
        <v>9890</v>
      </c>
      <c r="F2226" s="182">
        <v>1</v>
      </c>
      <c r="G2226" s="95" t="s">
        <v>742</v>
      </c>
      <c r="H2226" s="199">
        <f>VLOOKUP(G2226,BARRAS!$C$5:$E$553,2,0)</f>
        <v>2109992980132</v>
      </c>
      <c r="I2226" s="95">
        <v>0</v>
      </c>
      <c r="J2226" s="204">
        <v>0</v>
      </c>
      <c r="K2226" s="95">
        <v>0</v>
      </c>
      <c r="L2226" s="95" t="s">
        <v>747</v>
      </c>
      <c r="M2226" s="95" t="s">
        <v>747</v>
      </c>
      <c r="N2226" s="95" t="s">
        <v>9079</v>
      </c>
      <c r="O2226" s="95" t="s">
        <v>8091</v>
      </c>
      <c r="P2226" s="95"/>
      <c r="Q2226" s="95"/>
      <c r="R2226" s="95" t="str">
        <f>IF(L2226="R",VLOOKUP(G2226,BARRAS!$C$5:$E$233,3,0),IF(L2226="L",VLOOKUP(G2226,BARRAS!$C$5:$E$233,3,0),""))</f>
        <v/>
      </c>
      <c r="S2226" s="95">
        <f t="shared" si="242"/>
        <v>1</v>
      </c>
      <c r="T2226" s="95"/>
      <c r="U2226" s="95" t="str">
        <f t="shared" si="243"/>
        <v>PMGD</v>
      </c>
      <c r="V2226" s="95"/>
      <c r="W2226" s="95">
        <v>0</v>
      </c>
      <c r="X2226" s="95"/>
      <c r="Y2226" s="95"/>
      <c r="Z2226" s="95">
        <v>0</v>
      </c>
      <c r="AA2226" s="95" t="str">
        <f t="shared" si="241"/>
        <v>SAESA</v>
      </c>
    </row>
    <row r="2227" spans="1:27" x14ac:dyDescent="0.2">
      <c r="A2227" s="19">
        <f t="shared" si="239"/>
        <v>1</v>
      </c>
      <c r="B2227" s="95">
        <f t="shared" si="240"/>
        <v>2223</v>
      </c>
      <c r="C2227" s="95" t="s">
        <v>9888</v>
      </c>
      <c r="D2227" s="28" t="s">
        <v>9079</v>
      </c>
      <c r="E2227" s="95" t="s">
        <v>9891</v>
      </c>
      <c r="F2227" s="182">
        <v>1</v>
      </c>
      <c r="G2227" s="95" t="s">
        <v>742</v>
      </c>
      <c r="H2227" s="199">
        <f>VLOOKUP(G2227,BARRAS!$C$5:$E$553,2,0)</f>
        <v>2109992980132</v>
      </c>
      <c r="I2227" s="95">
        <v>0</v>
      </c>
      <c r="J2227" s="204">
        <v>0</v>
      </c>
      <c r="K2227" s="95">
        <v>0</v>
      </c>
      <c r="L2227" s="95" t="s">
        <v>747</v>
      </c>
      <c r="M2227" s="95" t="s">
        <v>747</v>
      </c>
      <c r="N2227" s="95" t="s">
        <v>9079</v>
      </c>
      <c r="O2227" s="95" t="s">
        <v>8091</v>
      </c>
      <c r="P2227" s="95"/>
      <c r="Q2227" s="95"/>
      <c r="R2227" s="95" t="str">
        <f>IF(L2227="R",VLOOKUP(G2227,BARRAS!$C$5:$E$233,3,0),IF(L2227="L",VLOOKUP(G2227,BARRAS!$C$5:$E$233,3,0),""))</f>
        <v/>
      </c>
      <c r="S2227" s="95">
        <f t="shared" si="242"/>
        <v>1</v>
      </c>
      <c r="T2227" s="95"/>
      <c r="U2227" s="95" t="str">
        <f t="shared" si="243"/>
        <v>PMGD</v>
      </c>
      <c r="V2227" s="95"/>
      <c r="W2227" s="95"/>
      <c r="X2227" s="95"/>
      <c r="Y2227" s="95"/>
      <c r="Z2227" s="95">
        <v>0</v>
      </c>
      <c r="AA2227" s="95" t="str">
        <f t="shared" si="241"/>
        <v>SAESA</v>
      </c>
    </row>
    <row r="2228" spans="1:27" x14ac:dyDescent="0.2">
      <c r="A2228" s="19">
        <f t="shared" si="239"/>
        <v>1</v>
      </c>
      <c r="B2228" s="95">
        <f t="shared" si="240"/>
        <v>2224</v>
      </c>
      <c r="C2228" s="95" t="s">
        <v>2007</v>
      </c>
      <c r="D2228" s="28" t="s">
        <v>545</v>
      </c>
      <c r="E2228" s="95" t="s">
        <v>7604</v>
      </c>
      <c r="F2228" s="182">
        <v>1</v>
      </c>
      <c r="G2228" s="95" t="s">
        <v>742</v>
      </c>
      <c r="H2228" s="199">
        <f>VLOOKUP(G2228,BARRAS!$C$5:$E$553,2,0)</f>
        <v>2109992980132</v>
      </c>
      <c r="I2228" s="95">
        <v>0</v>
      </c>
      <c r="J2228" s="204">
        <v>0</v>
      </c>
      <c r="K2228" s="95">
        <v>0</v>
      </c>
      <c r="L2228" s="95" t="s">
        <v>747</v>
      </c>
      <c r="M2228" s="95" t="s">
        <v>747</v>
      </c>
      <c r="N2228" s="95" t="s">
        <v>545</v>
      </c>
      <c r="O2228" s="95"/>
      <c r="P2228" s="95"/>
      <c r="Q2228" s="95" t="str">
        <f t="shared" ref="Q2228:Q2237" si="244">IF(L2228="R","R",IF(L2228="L","L",""))</f>
        <v/>
      </c>
      <c r="R2228" s="95" t="str">
        <f>IF(L2228="R",VLOOKUP(G2228,BARRAS!$C$5:$E$233,3,0),IF(L2228="L",VLOOKUP(G2228,BARRAS!$C$5:$E$233,3,0),""))</f>
        <v/>
      </c>
      <c r="S2228" s="95">
        <f t="shared" si="242"/>
        <v>1</v>
      </c>
      <c r="T2228" s="95"/>
      <c r="U2228" s="95" t="str">
        <f t="shared" si="243"/>
        <v>PMGD</v>
      </c>
      <c r="V2228" s="95">
        <v>0</v>
      </c>
      <c r="W2228" s="95"/>
      <c r="X2228" s="95"/>
      <c r="Y2228" s="95" t="str">
        <f t="shared" ref="Y2228:Y2237" si="245">+IF(P2228="","No","Sí")</f>
        <v>No</v>
      </c>
      <c r="Z2228" s="95">
        <v>0</v>
      </c>
      <c r="AA2228" s="95">
        <f t="shared" si="241"/>
        <v>0</v>
      </c>
    </row>
    <row r="2229" spans="1:27" x14ac:dyDescent="0.2">
      <c r="A2229" s="19">
        <f t="shared" si="239"/>
        <v>1</v>
      </c>
      <c r="B2229" s="95">
        <f t="shared" si="240"/>
        <v>2225</v>
      </c>
      <c r="C2229" s="95" t="s">
        <v>1965</v>
      </c>
      <c r="D2229" s="28" t="s">
        <v>545</v>
      </c>
      <c r="E2229" s="95" t="s">
        <v>7599</v>
      </c>
      <c r="F2229" s="182">
        <v>1</v>
      </c>
      <c r="G2229" s="95" t="s">
        <v>742</v>
      </c>
      <c r="H2229" s="199">
        <f>VLOOKUP(G2229,BARRAS!$C$5:$E$553,2,0)</f>
        <v>2109992980132</v>
      </c>
      <c r="I2229" s="95">
        <v>0</v>
      </c>
      <c r="J2229" s="204">
        <v>0</v>
      </c>
      <c r="K2229" s="95">
        <v>0</v>
      </c>
      <c r="L2229" s="95" t="s">
        <v>747</v>
      </c>
      <c r="M2229" s="95" t="s">
        <v>747</v>
      </c>
      <c r="N2229" s="95" t="s">
        <v>545</v>
      </c>
      <c r="O2229" s="95"/>
      <c r="P2229" s="95"/>
      <c r="Q2229" s="95" t="str">
        <f t="shared" si="244"/>
        <v/>
      </c>
      <c r="R2229" s="95" t="str">
        <f>IF(L2229="R",VLOOKUP(G2229,BARRAS!$C$5:$E$233,3,0),IF(L2229="L",VLOOKUP(G2229,BARRAS!$C$5:$E$233,3,0),""))</f>
        <v/>
      </c>
      <c r="S2229" s="95">
        <f t="shared" si="242"/>
        <v>1</v>
      </c>
      <c r="T2229" s="95"/>
      <c r="U2229" s="95" t="str">
        <f t="shared" si="243"/>
        <v>PMGD</v>
      </c>
      <c r="V2229" s="95">
        <v>0</v>
      </c>
      <c r="W2229" s="95"/>
      <c r="X2229" s="95"/>
      <c r="Y2229" s="95" t="str">
        <f t="shared" si="245"/>
        <v>No</v>
      </c>
      <c r="Z2229" s="95">
        <v>0</v>
      </c>
      <c r="AA2229" s="95">
        <f t="shared" si="241"/>
        <v>0</v>
      </c>
    </row>
    <row r="2230" spans="1:27" x14ac:dyDescent="0.2">
      <c r="A2230" s="19">
        <f t="shared" si="239"/>
        <v>1</v>
      </c>
      <c r="B2230" s="95">
        <f t="shared" si="240"/>
        <v>2226</v>
      </c>
      <c r="C2230" s="95" t="s">
        <v>1966</v>
      </c>
      <c r="D2230" s="28" t="s">
        <v>545</v>
      </c>
      <c r="E2230" s="95" t="s">
        <v>7600</v>
      </c>
      <c r="F2230" s="182">
        <v>1</v>
      </c>
      <c r="G2230" s="95" t="s">
        <v>742</v>
      </c>
      <c r="H2230" s="199">
        <f>VLOOKUP(G2230,BARRAS!$C$5:$E$553,2,0)</f>
        <v>2109992980132</v>
      </c>
      <c r="I2230" s="95">
        <v>0</v>
      </c>
      <c r="J2230" s="204">
        <v>0</v>
      </c>
      <c r="K2230" s="95">
        <v>0</v>
      </c>
      <c r="L2230" s="95" t="s">
        <v>747</v>
      </c>
      <c r="M2230" s="95" t="s">
        <v>747</v>
      </c>
      <c r="N2230" s="95" t="s">
        <v>545</v>
      </c>
      <c r="O2230" s="95"/>
      <c r="P2230" s="95"/>
      <c r="Q2230" s="95" t="str">
        <f t="shared" si="244"/>
        <v/>
      </c>
      <c r="R2230" s="95" t="str">
        <f>IF(L2230="R",VLOOKUP(G2230,BARRAS!$C$5:$E$233,3,0),IF(L2230="L",VLOOKUP(G2230,BARRAS!$C$5:$E$233,3,0),""))</f>
        <v/>
      </c>
      <c r="S2230" s="95">
        <f t="shared" si="242"/>
        <v>1</v>
      </c>
      <c r="T2230" s="95"/>
      <c r="U2230" s="95" t="str">
        <f t="shared" si="243"/>
        <v>PMGD</v>
      </c>
      <c r="V2230" s="95">
        <v>0</v>
      </c>
      <c r="W2230" s="95"/>
      <c r="X2230" s="95"/>
      <c r="Y2230" s="95" t="str">
        <f t="shared" si="245"/>
        <v>No</v>
      </c>
      <c r="Z2230" s="95">
        <v>0</v>
      </c>
      <c r="AA2230" s="95">
        <f t="shared" si="241"/>
        <v>0</v>
      </c>
    </row>
    <row r="2231" spans="1:27" x14ac:dyDescent="0.2">
      <c r="A2231" s="19">
        <f t="shared" si="239"/>
        <v>1</v>
      </c>
      <c r="B2231" s="95">
        <f t="shared" si="240"/>
        <v>2227</v>
      </c>
      <c r="C2231" s="95" t="s">
        <v>13642</v>
      </c>
      <c r="D2231" s="28" t="s">
        <v>9079</v>
      </c>
      <c r="E2231" s="28" t="s">
        <v>13644</v>
      </c>
      <c r="F2231" s="182">
        <v>1</v>
      </c>
      <c r="G2231" s="95" t="s">
        <v>742</v>
      </c>
      <c r="H2231" s="199">
        <f>VLOOKUP(G2231,BARRAS!$C$5:$E$553,2,0)</f>
        <v>2109992980132</v>
      </c>
      <c r="I2231" s="95">
        <v>0</v>
      </c>
      <c r="J2231" s="204">
        <v>0</v>
      </c>
      <c r="K2231" s="95">
        <v>0</v>
      </c>
      <c r="L2231" s="28" t="s">
        <v>747</v>
      </c>
      <c r="M2231" s="28" t="s">
        <v>747</v>
      </c>
      <c r="N2231" s="28" t="s">
        <v>9079</v>
      </c>
      <c r="O2231" s="95" t="s">
        <v>8091</v>
      </c>
      <c r="P2231" s="95"/>
      <c r="Q2231" s="95"/>
      <c r="R2231" s="95"/>
      <c r="S2231" s="95">
        <f t="shared" si="242"/>
        <v>1</v>
      </c>
      <c r="T2231" s="95"/>
      <c r="U2231" s="95" t="str">
        <f t="shared" si="243"/>
        <v>PMGD</v>
      </c>
      <c r="V2231" s="95"/>
      <c r="W2231" s="95"/>
      <c r="X2231" s="95"/>
      <c r="Y2231" s="95"/>
      <c r="Z2231" s="95"/>
      <c r="AA2231" s="95" t="str">
        <f t="shared" si="241"/>
        <v>SAESA</v>
      </c>
    </row>
    <row r="2232" spans="1:27" x14ac:dyDescent="0.2">
      <c r="A2232" s="19">
        <f t="shared" si="239"/>
        <v>1</v>
      </c>
      <c r="B2232" s="95">
        <f t="shared" si="240"/>
        <v>2228</v>
      </c>
      <c r="C2232" s="95" t="s">
        <v>13643</v>
      </c>
      <c r="D2232" s="28" t="s">
        <v>9079</v>
      </c>
      <c r="E2232" s="28" t="s">
        <v>13645</v>
      </c>
      <c r="F2232" s="182">
        <v>1</v>
      </c>
      <c r="G2232" s="95" t="s">
        <v>742</v>
      </c>
      <c r="H2232" s="199">
        <f>VLOOKUP(G2232,BARRAS!$C$5:$E$553,2,0)</f>
        <v>2109992980132</v>
      </c>
      <c r="I2232" s="95">
        <v>0</v>
      </c>
      <c r="J2232" s="204">
        <v>0</v>
      </c>
      <c r="K2232" s="95">
        <v>0</v>
      </c>
      <c r="L2232" s="28" t="s">
        <v>747</v>
      </c>
      <c r="M2232" s="28" t="s">
        <v>747</v>
      </c>
      <c r="N2232" s="28" t="s">
        <v>9079</v>
      </c>
      <c r="O2232" s="95" t="s">
        <v>8091</v>
      </c>
      <c r="P2232" s="95"/>
      <c r="Q2232" s="95"/>
      <c r="R2232" s="95"/>
      <c r="S2232" s="95">
        <f t="shared" si="242"/>
        <v>1</v>
      </c>
      <c r="T2232" s="95"/>
      <c r="U2232" s="95" t="str">
        <f t="shared" si="243"/>
        <v>PMGD</v>
      </c>
      <c r="V2232" s="95"/>
      <c r="W2232" s="95"/>
      <c r="X2232" s="95"/>
      <c r="Y2232" s="95"/>
      <c r="Z2232" s="95"/>
      <c r="AA2232" s="95" t="str">
        <f t="shared" si="241"/>
        <v>SAESA</v>
      </c>
    </row>
    <row r="2233" spans="1:27" x14ac:dyDescent="0.2">
      <c r="A2233" s="19">
        <f t="shared" si="239"/>
        <v>1</v>
      </c>
      <c r="B2233" s="95">
        <f t="shared" si="240"/>
        <v>2229</v>
      </c>
      <c r="C2233" s="95" t="s">
        <v>12396</v>
      </c>
      <c r="D2233" s="28" t="s">
        <v>8241</v>
      </c>
      <c r="E2233" s="95" t="s">
        <v>13363</v>
      </c>
      <c r="F2233" s="182">
        <v>1</v>
      </c>
      <c r="G2233" s="95" t="s">
        <v>742</v>
      </c>
      <c r="H2233" s="199">
        <f>VLOOKUP(G2233,BARRAS!$C$5:$E$553,2,0)</f>
        <v>2109992980132</v>
      </c>
      <c r="I2233" s="95">
        <v>0</v>
      </c>
      <c r="J2233" s="204">
        <v>0</v>
      </c>
      <c r="K2233" s="95">
        <v>0</v>
      </c>
      <c r="L2233" s="95" t="s">
        <v>489</v>
      </c>
      <c r="M2233" s="95" t="s">
        <v>489</v>
      </c>
      <c r="N2233" s="95" t="s">
        <v>8241</v>
      </c>
      <c r="O2233" s="28" t="s">
        <v>8091</v>
      </c>
      <c r="P2233" s="95"/>
      <c r="Q2233" s="95" t="s">
        <v>489</v>
      </c>
      <c r="R2233" s="95">
        <f>IF(L2233="R",VLOOKUP(G2233,BARRAS!$C$5:$E$233,3,0),IF(L2233="L",VLOOKUP(G2233,BARRAS!$C$5:$E$233,3,0),""))</f>
        <v>0</v>
      </c>
      <c r="S2233" s="95">
        <f t="shared" si="242"/>
        <v>0</v>
      </c>
      <c r="T2233" s="95"/>
      <c r="U2233" s="95" t="str">
        <f t="shared" si="243"/>
        <v/>
      </c>
      <c r="V2233" s="95"/>
      <c r="W2233" s="95"/>
      <c r="X2233" s="95"/>
      <c r="Y2233" s="95"/>
      <c r="Z2233" s="95"/>
      <c r="AA2233" s="95" t="str">
        <f t="shared" si="241"/>
        <v>SAESA</v>
      </c>
    </row>
    <row r="2234" spans="1:27" x14ac:dyDescent="0.2">
      <c r="A2234" s="19">
        <f t="shared" si="239"/>
        <v>1</v>
      </c>
      <c r="B2234" s="95">
        <f t="shared" si="240"/>
        <v>2230</v>
      </c>
      <c r="C2234" s="95" t="s">
        <v>13222</v>
      </c>
      <c r="D2234" s="28" t="s">
        <v>8241</v>
      </c>
      <c r="E2234" s="95" t="s">
        <v>13366</v>
      </c>
      <c r="F2234" s="182">
        <v>1</v>
      </c>
      <c r="G2234" s="95" t="s">
        <v>742</v>
      </c>
      <c r="H2234" s="199">
        <f>VLOOKUP(G2234,BARRAS!$C$5:$E$553,2,0)</f>
        <v>2109992980132</v>
      </c>
      <c r="I2234" s="95">
        <v>0</v>
      </c>
      <c r="J2234" s="204">
        <v>0</v>
      </c>
      <c r="K2234" s="95">
        <v>0</v>
      </c>
      <c r="L2234" s="95" t="s">
        <v>489</v>
      </c>
      <c r="M2234" s="95" t="s">
        <v>489</v>
      </c>
      <c r="N2234" s="95" t="s">
        <v>8241</v>
      </c>
      <c r="O2234" s="28" t="s">
        <v>7950</v>
      </c>
      <c r="P2234" s="95"/>
      <c r="Q2234" s="95"/>
      <c r="R2234" s="95"/>
      <c r="S2234" s="95">
        <f t="shared" si="242"/>
        <v>0</v>
      </c>
      <c r="T2234" s="95"/>
      <c r="U2234" s="95" t="str">
        <f t="shared" si="243"/>
        <v/>
      </c>
      <c r="V2234" s="95"/>
      <c r="W2234" s="95"/>
      <c r="X2234" s="95"/>
      <c r="Y2234" s="95"/>
      <c r="Z2234" s="95"/>
      <c r="AA2234" s="95" t="str">
        <f t="shared" si="241"/>
        <v>LUZOSORNO</v>
      </c>
    </row>
    <row r="2235" spans="1:27" x14ac:dyDescent="0.2">
      <c r="A2235" s="19">
        <f t="shared" si="239"/>
        <v>1</v>
      </c>
      <c r="B2235" s="95">
        <f t="shared" si="240"/>
        <v>2231</v>
      </c>
      <c r="C2235" s="95" t="s">
        <v>7966</v>
      </c>
      <c r="D2235" s="28" t="s">
        <v>7951</v>
      </c>
      <c r="E2235" s="95" t="s">
        <v>7950</v>
      </c>
      <c r="F2235" s="182">
        <v>1</v>
      </c>
      <c r="G2235" s="95" t="s">
        <v>742</v>
      </c>
      <c r="H2235" s="199">
        <f>VLOOKUP(G2235,BARRAS!$C$5:$E$553,2,0)</f>
        <v>2109992980132</v>
      </c>
      <c r="I2235" s="95">
        <v>0</v>
      </c>
      <c r="J2235" s="204">
        <v>1</v>
      </c>
      <c r="K2235" s="95">
        <v>0</v>
      </c>
      <c r="L2235" s="95" t="s">
        <v>489</v>
      </c>
      <c r="M2235" s="95" t="s">
        <v>489</v>
      </c>
      <c r="N2235" s="95" t="s">
        <v>9178</v>
      </c>
      <c r="O2235" s="95"/>
      <c r="P2235" s="95" t="s">
        <v>7950</v>
      </c>
      <c r="Q2235" s="95" t="str">
        <f t="shared" si="244"/>
        <v>R</v>
      </c>
      <c r="R2235" s="95">
        <f>IF(L2235="R",VLOOKUP(G2235,BARRAS!$C$5:$E$233,3,0),IF(L2235="L",VLOOKUP(G2235,BARRAS!$C$5:$E$233,3,0),""))</f>
        <v>0</v>
      </c>
      <c r="S2235" s="95">
        <f t="shared" si="242"/>
        <v>0</v>
      </c>
      <c r="T2235" s="95"/>
      <c r="U2235" s="95" t="str">
        <f t="shared" si="243"/>
        <v/>
      </c>
      <c r="V2235" s="95">
        <v>0</v>
      </c>
      <c r="W2235" s="95"/>
      <c r="X2235" s="95"/>
      <c r="Y2235" s="95" t="str">
        <f t="shared" si="245"/>
        <v>Sí</v>
      </c>
      <c r="Z2235" s="95">
        <v>0</v>
      </c>
      <c r="AA2235" s="95" t="str">
        <f t="shared" si="241"/>
        <v>LUZOSORNO</v>
      </c>
    </row>
    <row r="2236" spans="1:27" x14ac:dyDescent="0.2">
      <c r="A2236" s="19">
        <f t="shared" si="239"/>
        <v>1</v>
      </c>
      <c r="B2236" s="95">
        <f t="shared" si="240"/>
        <v>2232</v>
      </c>
      <c r="C2236" s="95" t="s">
        <v>7967</v>
      </c>
      <c r="D2236" s="28" t="s">
        <v>7952</v>
      </c>
      <c r="E2236" s="95" t="s">
        <v>7950</v>
      </c>
      <c r="F2236" s="182">
        <v>1</v>
      </c>
      <c r="G2236" s="95" t="s">
        <v>742</v>
      </c>
      <c r="H2236" s="199">
        <f>VLOOKUP(G2236,BARRAS!$C$5:$E$553,2,0)</f>
        <v>2109992980132</v>
      </c>
      <c r="I2236" s="95">
        <v>0</v>
      </c>
      <c r="J2236" s="204">
        <v>1</v>
      </c>
      <c r="K2236" s="95">
        <v>0</v>
      </c>
      <c r="L2236" s="95" t="s">
        <v>489</v>
      </c>
      <c r="M2236" s="95" t="s">
        <v>489</v>
      </c>
      <c r="N2236" s="95" t="s">
        <v>9178</v>
      </c>
      <c r="O2236" s="95"/>
      <c r="P2236" s="95" t="s">
        <v>7950</v>
      </c>
      <c r="Q2236" s="95" t="str">
        <f t="shared" si="244"/>
        <v>R</v>
      </c>
      <c r="R2236" s="95">
        <f>IF(L2236="R",VLOOKUP(G2236,BARRAS!$C$5:$E$233,3,0),IF(L2236="L",VLOOKUP(G2236,BARRAS!$C$5:$E$233,3,0),""))</f>
        <v>0</v>
      </c>
      <c r="S2236" s="95">
        <f t="shared" si="242"/>
        <v>0</v>
      </c>
      <c r="T2236" s="95"/>
      <c r="U2236" s="95" t="str">
        <f t="shared" si="243"/>
        <v/>
      </c>
      <c r="V2236" s="95">
        <v>0</v>
      </c>
      <c r="W2236" s="95"/>
      <c r="X2236" s="95"/>
      <c r="Y2236" s="95" t="str">
        <f t="shared" si="245"/>
        <v>Sí</v>
      </c>
      <c r="Z2236" s="95">
        <v>0</v>
      </c>
      <c r="AA2236" s="95" t="str">
        <f t="shared" si="241"/>
        <v>LUZOSORNO</v>
      </c>
    </row>
    <row r="2237" spans="1:27" x14ac:dyDescent="0.2">
      <c r="A2237" s="19">
        <f t="shared" si="239"/>
        <v>1</v>
      </c>
      <c r="B2237" s="95">
        <f t="shared" si="240"/>
        <v>2233</v>
      </c>
      <c r="C2237" s="95" t="s">
        <v>7968</v>
      </c>
      <c r="D2237" s="28" t="s">
        <v>7953</v>
      </c>
      <c r="E2237" s="95" t="s">
        <v>7950</v>
      </c>
      <c r="F2237" s="182">
        <v>1</v>
      </c>
      <c r="G2237" s="95" t="s">
        <v>742</v>
      </c>
      <c r="H2237" s="199">
        <f>VLOOKUP(G2237,BARRAS!$C$5:$E$553,2,0)</f>
        <v>2109992980132</v>
      </c>
      <c r="I2237" s="95">
        <v>0</v>
      </c>
      <c r="J2237" s="204">
        <v>1</v>
      </c>
      <c r="K2237" s="95">
        <v>0</v>
      </c>
      <c r="L2237" s="95" t="s">
        <v>489</v>
      </c>
      <c r="M2237" s="95" t="s">
        <v>489</v>
      </c>
      <c r="N2237" s="95" t="s">
        <v>9178</v>
      </c>
      <c r="O2237" s="95"/>
      <c r="P2237" s="95" t="s">
        <v>7950</v>
      </c>
      <c r="Q2237" s="95" t="str">
        <f t="shared" si="244"/>
        <v>R</v>
      </c>
      <c r="R2237" s="95">
        <f>IF(L2237="R",VLOOKUP(G2237,BARRAS!$C$5:$E$233,3,0),IF(L2237="L",VLOOKUP(G2237,BARRAS!$C$5:$E$233,3,0),""))</f>
        <v>0</v>
      </c>
      <c r="S2237" s="95">
        <f t="shared" si="242"/>
        <v>0</v>
      </c>
      <c r="T2237" s="95"/>
      <c r="U2237" s="95" t="str">
        <f t="shared" si="243"/>
        <v/>
      </c>
      <c r="V2237" s="95">
        <v>0</v>
      </c>
      <c r="W2237" s="95"/>
      <c r="X2237" s="95"/>
      <c r="Y2237" s="95" t="str">
        <f t="shared" si="245"/>
        <v>Sí</v>
      </c>
      <c r="Z2237" s="95">
        <v>0</v>
      </c>
      <c r="AA2237" s="95" t="str">
        <f t="shared" si="241"/>
        <v>LUZOSORNO</v>
      </c>
    </row>
    <row r="2238" spans="1:27" x14ac:dyDescent="0.2">
      <c r="A2238" s="19">
        <f t="shared" si="239"/>
        <v>1</v>
      </c>
      <c r="B2238" s="95">
        <f t="shared" si="240"/>
        <v>2234</v>
      </c>
      <c r="C2238" s="95" t="s">
        <v>8146</v>
      </c>
      <c r="D2238" s="28" t="s">
        <v>8088</v>
      </c>
      <c r="E2238" s="95" t="s">
        <v>8091</v>
      </c>
      <c r="F2238" s="182">
        <v>1</v>
      </c>
      <c r="G2238" s="95" t="s">
        <v>742</v>
      </c>
      <c r="H2238" s="199">
        <f>VLOOKUP(G2238,BARRAS!$C$5:$E$553,2,0)</f>
        <v>2109992980132</v>
      </c>
      <c r="I2238" s="95">
        <v>0</v>
      </c>
      <c r="J2238" s="204">
        <v>1</v>
      </c>
      <c r="K2238" s="95">
        <v>0</v>
      </c>
      <c r="L2238" s="95" t="s">
        <v>489</v>
      </c>
      <c r="M2238" s="95" t="s">
        <v>489</v>
      </c>
      <c r="N2238" s="95" t="s">
        <v>9178</v>
      </c>
      <c r="O2238" s="95"/>
      <c r="P2238" s="95" t="s">
        <v>8091</v>
      </c>
      <c r="Q2238" s="95" t="str">
        <f>IF(L2238="R","R",IF(L2238="L","L",""))</f>
        <v>R</v>
      </c>
      <c r="R2238" s="95">
        <f>IF(L2238="R",VLOOKUP(G2238,BARRAS!$C$5:$E$233,3,0),IF(L2238="L",VLOOKUP(G2238,BARRAS!$C$5:$E$233,3,0),""))</f>
        <v>0</v>
      </c>
      <c r="S2238" s="95">
        <f t="shared" si="242"/>
        <v>0</v>
      </c>
      <c r="T2238" s="95"/>
      <c r="U2238" s="95" t="str">
        <f t="shared" si="243"/>
        <v/>
      </c>
      <c r="V2238" s="95">
        <v>0</v>
      </c>
      <c r="W2238" s="95"/>
      <c r="X2238" s="95"/>
      <c r="Y2238" s="95" t="str">
        <f>+IF(P2238="","No","Sí")</f>
        <v>Sí</v>
      </c>
      <c r="Z2238" s="95">
        <v>0</v>
      </c>
      <c r="AA2238" s="95" t="str">
        <f t="shared" si="241"/>
        <v>SAESA</v>
      </c>
    </row>
    <row r="2239" spans="1:27" x14ac:dyDescent="0.2">
      <c r="A2239" s="19">
        <f t="shared" si="239"/>
        <v>1</v>
      </c>
      <c r="B2239" s="95">
        <f t="shared" si="240"/>
        <v>2235</v>
      </c>
      <c r="C2239" s="95" t="s">
        <v>8147</v>
      </c>
      <c r="D2239" s="28" t="s">
        <v>8089</v>
      </c>
      <c r="E2239" s="95" t="s">
        <v>8091</v>
      </c>
      <c r="F2239" s="182">
        <v>1</v>
      </c>
      <c r="G2239" s="95" t="s">
        <v>742</v>
      </c>
      <c r="H2239" s="199">
        <f>VLOOKUP(G2239,BARRAS!$C$5:$E$553,2,0)</f>
        <v>2109992980132</v>
      </c>
      <c r="I2239" s="95">
        <v>0</v>
      </c>
      <c r="J2239" s="204">
        <v>1</v>
      </c>
      <c r="K2239" s="95">
        <v>0</v>
      </c>
      <c r="L2239" s="95" t="s">
        <v>489</v>
      </c>
      <c r="M2239" s="95" t="s">
        <v>489</v>
      </c>
      <c r="N2239" s="95" t="s">
        <v>9178</v>
      </c>
      <c r="O2239" s="95"/>
      <c r="P2239" s="95" t="s">
        <v>8091</v>
      </c>
      <c r="Q2239" s="95" t="str">
        <f>IF(L2239="R","R",IF(L2239="L","L",""))</f>
        <v>R</v>
      </c>
      <c r="R2239" s="95">
        <f>IF(L2239="R",VLOOKUP(G2239,BARRAS!$C$5:$E$233,3,0),IF(L2239="L",VLOOKUP(G2239,BARRAS!$C$5:$E$233,3,0),""))</f>
        <v>0</v>
      </c>
      <c r="S2239" s="95">
        <f t="shared" si="242"/>
        <v>0</v>
      </c>
      <c r="T2239" s="95"/>
      <c r="U2239" s="95" t="str">
        <f t="shared" si="243"/>
        <v/>
      </c>
      <c r="V2239" s="95">
        <v>0</v>
      </c>
      <c r="W2239" s="95"/>
      <c r="X2239" s="95"/>
      <c r="Y2239" s="95" t="str">
        <f>+IF(P2239="","No","Sí")</f>
        <v>Sí</v>
      </c>
      <c r="Z2239" s="95">
        <v>0</v>
      </c>
      <c r="AA2239" s="95" t="str">
        <f t="shared" si="241"/>
        <v>SAESA</v>
      </c>
    </row>
    <row r="2240" spans="1:27" x14ac:dyDescent="0.2">
      <c r="A2240" s="19">
        <f t="shared" si="239"/>
        <v>1</v>
      </c>
      <c r="B2240" s="95">
        <f t="shared" si="240"/>
        <v>2236</v>
      </c>
      <c r="C2240" s="95" t="s">
        <v>8148</v>
      </c>
      <c r="D2240" s="28" t="s">
        <v>8090</v>
      </c>
      <c r="E2240" s="95" t="s">
        <v>8091</v>
      </c>
      <c r="F2240" s="182">
        <v>1</v>
      </c>
      <c r="G2240" s="95" t="s">
        <v>742</v>
      </c>
      <c r="H2240" s="199">
        <f>VLOOKUP(G2240,BARRAS!$C$5:$E$553,2,0)</f>
        <v>2109992980132</v>
      </c>
      <c r="I2240" s="95">
        <v>0</v>
      </c>
      <c r="J2240" s="204">
        <v>1</v>
      </c>
      <c r="K2240" s="95">
        <v>0</v>
      </c>
      <c r="L2240" s="95" t="s">
        <v>489</v>
      </c>
      <c r="M2240" s="95" t="s">
        <v>489</v>
      </c>
      <c r="N2240" s="95" t="s">
        <v>9178</v>
      </c>
      <c r="O2240" s="95"/>
      <c r="P2240" s="95" t="s">
        <v>8091</v>
      </c>
      <c r="Q2240" s="95" t="str">
        <f>IF(L2240="R","R",IF(L2240="L","L",""))</f>
        <v>R</v>
      </c>
      <c r="R2240" s="95">
        <f>IF(L2240="R",VLOOKUP(G2240,BARRAS!$C$5:$E$233,3,0),IF(L2240="L",VLOOKUP(G2240,BARRAS!$C$5:$E$233,3,0),""))</f>
        <v>0</v>
      </c>
      <c r="S2240" s="95">
        <f t="shared" si="242"/>
        <v>0</v>
      </c>
      <c r="T2240" s="95"/>
      <c r="U2240" s="95" t="str">
        <f t="shared" si="243"/>
        <v/>
      </c>
      <c r="V2240" s="95">
        <v>0</v>
      </c>
      <c r="W2240" s="95"/>
      <c r="X2240" s="95"/>
      <c r="Y2240" s="95" t="str">
        <f>+IF(P2240="","No","Sí")</f>
        <v>Sí</v>
      </c>
      <c r="Z2240" s="95">
        <v>0</v>
      </c>
      <c r="AA2240" s="95" t="str">
        <f t="shared" si="241"/>
        <v>SAESA</v>
      </c>
    </row>
    <row r="2241" spans="1:27" x14ac:dyDescent="0.2">
      <c r="A2241" s="19">
        <f t="shared" si="239"/>
        <v>1</v>
      </c>
      <c r="B2241" s="95">
        <f t="shared" si="240"/>
        <v>2237</v>
      </c>
      <c r="C2241" s="28" t="s">
        <v>14102</v>
      </c>
      <c r="D2241" s="28" t="s">
        <v>13032</v>
      </c>
      <c r="E2241" s="28" t="s">
        <v>14103</v>
      </c>
      <c r="F2241" s="182">
        <v>0</v>
      </c>
      <c r="G2241" s="28" t="s">
        <v>742</v>
      </c>
      <c r="H2241" s="199">
        <f>VLOOKUP(G2241,BARRAS!$C$5:$E$553,2,0)</f>
        <v>2109992980132</v>
      </c>
      <c r="I2241" s="95">
        <v>50011</v>
      </c>
      <c r="J2241" s="204">
        <v>0</v>
      </c>
      <c r="K2241" s="95">
        <v>2</v>
      </c>
      <c r="L2241" s="28" t="s">
        <v>12347</v>
      </c>
      <c r="M2241" s="28" t="s">
        <v>12347</v>
      </c>
      <c r="N2241" s="28" t="s">
        <v>12352</v>
      </c>
      <c r="O2241" s="95"/>
      <c r="P2241" s="95"/>
      <c r="Q2241" s="95" t="str">
        <f>IF(L2241="R","R",IF(L2241="L","L",""))</f>
        <v/>
      </c>
      <c r="R2241" s="95"/>
      <c r="S2241" s="95">
        <f t="shared" si="242"/>
        <v>0</v>
      </c>
      <c r="T2241" s="95"/>
      <c r="U2241" s="95" t="str">
        <f t="shared" si="243"/>
        <v/>
      </c>
      <c r="V2241" s="95"/>
      <c r="W2241" s="95"/>
      <c r="X2241" s="95"/>
      <c r="Y2241" s="95"/>
      <c r="Z2241" s="95"/>
      <c r="AA2241" s="95">
        <f t="shared" si="241"/>
        <v>0</v>
      </c>
    </row>
    <row r="2242" spans="1:27" x14ac:dyDescent="0.2">
      <c r="A2242" s="19">
        <f t="shared" si="239"/>
        <v>1</v>
      </c>
      <c r="B2242" s="95">
        <f t="shared" si="240"/>
        <v>2238</v>
      </c>
      <c r="C2242" s="194" t="s">
        <v>12218</v>
      </c>
      <c r="D2242" s="213" t="s">
        <v>1304</v>
      </c>
      <c r="E2242" s="194" t="s">
        <v>1415</v>
      </c>
      <c r="F2242" s="182">
        <v>1</v>
      </c>
      <c r="G2242" s="95" t="s">
        <v>742</v>
      </c>
      <c r="H2242" s="199">
        <f>VLOOKUP(G2242,BARRAS!$C$5:$E$553,2,0)</f>
        <v>2109992980132</v>
      </c>
      <c r="I2242" s="95">
        <v>0</v>
      </c>
      <c r="J2242" s="204">
        <v>0</v>
      </c>
      <c r="K2242" s="95">
        <v>0</v>
      </c>
      <c r="L2242" s="95" t="s">
        <v>492</v>
      </c>
      <c r="M2242" s="95" t="s">
        <v>492</v>
      </c>
      <c r="N2242" s="95" t="s">
        <v>12352</v>
      </c>
      <c r="O2242" s="95"/>
      <c r="P2242" s="95"/>
      <c r="Q2242" s="95"/>
      <c r="R2242" s="95" t="str">
        <f>IF(L2242="R",VLOOKUP(G2242,BARRAS!$C$5:$E$233,3,0),IF(L2242="L",VLOOKUP(G2242,BARRAS!$C$5:$E$233,3,0),""))</f>
        <v/>
      </c>
      <c r="S2242" s="95">
        <f t="shared" si="242"/>
        <v>0</v>
      </c>
      <c r="T2242" s="95"/>
      <c r="U2242" s="95" t="str">
        <f t="shared" si="243"/>
        <v/>
      </c>
      <c r="V2242" s="95"/>
      <c r="W2242" s="95"/>
      <c r="X2242" s="95"/>
      <c r="Y2242" s="95"/>
      <c r="Z2242" s="95"/>
      <c r="AA2242" s="95">
        <f t="shared" si="241"/>
        <v>0</v>
      </c>
    </row>
    <row r="2243" spans="1:27" x14ac:dyDescent="0.2">
      <c r="A2243" s="19">
        <f t="shared" si="239"/>
        <v>1</v>
      </c>
      <c r="B2243" s="95">
        <f t="shared" si="240"/>
        <v>2239</v>
      </c>
      <c r="C2243" s="95" t="s">
        <v>9802</v>
      </c>
      <c r="D2243" s="28" t="s">
        <v>543</v>
      </c>
      <c r="E2243" s="95" t="s">
        <v>9810</v>
      </c>
      <c r="F2243" s="182">
        <v>1</v>
      </c>
      <c r="G2243" s="95" t="s">
        <v>746</v>
      </c>
      <c r="H2243" s="199">
        <f>VLOOKUP(G2243,BARRAS!$C$5:$E$553,2,0)</f>
        <v>2109992680132</v>
      </c>
      <c r="I2243" s="95">
        <v>0</v>
      </c>
      <c r="J2243" s="204">
        <v>0</v>
      </c>
      <c r="K2243" s="95">
        <v>0</v>
      </c>
      <c r="L2243" s="95" t="s">
        <v>8423</v>
      </c>
      <c r="M2243" s="95" t="s">
        <v>8423</v>
      </c>
      <c r="N2243" s="95" t="s">
        <v>543</v>
      </c>
      <c r="O2243" s="28" t="s">
        <v>8091</v>
      </c>
      <c r="P2243" s="95"/>
      <c r="Q2243" s="95"/>
      <c r="R2243" s="95" t="str">
        <f>IF(L2243="R",VLOOKUP(G2243,BARRAS!$C$5:$E$233,3,0),IF(L2243="L",VLOOKUP(G2243,BARRAS!$C$5:$E$233,3,0),""))</f>
        <v/>
      </c>
      <c r="S2243" s="95">
        <f t="shared" si="242"/>
        <v>0</v>
      </c>
      <c r="T2243" s="95"/>
      <c r="U2243" s="95" t="str">
        <f t="shared" si="243"/>
        <v/>
      </c>
      <c r="V2243" s="95"/>
      <c r="W2243" s="95"/>
      <c r="X2243" s="95"/>
      <c r="Y2243" s="95"/>
      <c r="Z2243" s="95">
        <v>0</v>
      </c>
      <c r="AA2243" s="95" t="str">
        <f t="shared" si="241"/>
        <v>SAESA</v>
      </c>
    </row>
    <row r="2244" spans="1:27" x14ac:dyDescent="0.2">
      <c r="A2244" s="19">
        <f t="shared" si="239"/>
        <v>1</v>
      </c>
      <c r="B2244" s="95">
        <f t="shared" si="240"/>
        <v>2240</v>
      </c>
      <c r="C2244" s="95" t="s">
        <v>9303</v>
      </c>
      <c r="D2244" s="28" t="s">
        <v>543</v>
      </c>
      <c r="E2244" s="95" t="s">
        <v>9304</v>
      </c>
      <c r="F2244" s="182">
        <v>1</v>
      </c>
      <c r="G2244" s="95" t="s">
        <v>746</v>
      </c>
      <c r="H2244" s="199">
        <f>VLOOKUP(G2244,BARRAS!$C$5:$E$553,2,0)</f>
        <v>2109992680132</v>
      </c>
      <c r="I2244" s="95">
        <v>0</v>
      </c>
      <c r="J2244" s="204">
        <v>0</v>
      </c>
      <c r="K2244" s="95">
        <v>0</v>
      </c>
      <c r="L2244" s="95" t="s">
        <v>8423</v>
      </c>
      <c r="M2244" s="95" t="s">
        <v>8423</v>
      </c>
      <c r="N2244" s="95" t="s">
        <v>543</v>
      </c>
      <c r="O2244" s="95" t="s">
        <v>8091</v>
      </c>
      <c r="P2244" s="95"/>
      <c r="Q2244" s="95"/>
      <c r="R2244" s="95" t="str">
        <f>IF(L2244="R",VLOOKUP(G2244,BARRAS!$C$5:$E$233,3,0),IF(L2244="L",VLOOKUP(G2244,BARRAS!$C$5:$E$233,3,0),""))</f>
        <v/>
      </c>
      <c r="S2244" s="95">
        <f t="shared" si="242"/>
        <v>0</v>
      </c>
      <c r="T2244" s="95"/>
      <c r="U2244" s="95" t="str">
        <f t="shared" si="243"/>
        <v/>
      </c>
      <c r="V2244" s="95"/>
      <c r="W2244" s="95"/>
      <c r="X2244" s="95"/>
      <c r="Y2244" s="95" t="str">
        <f t="shared" ref="Y2244:Y2250" si="246">+IF(P2244="","No","Sí")</f>
        <v>No</v>
      </c>
      <c r="Z2244" s="95">
        <v>0</v>
      </c>
      <c r="AA2244" s="95" t="str">
        <f t="shared" si="241"/>
        <v>SAESA</v>
      </c>
    </row>
    <row r="2245" spans="1:27" x14ac:dyDescent="0.2">
      <c r="A2245" s="19">
        <f t="shared" ref="A2245:A2308" si="247">+COUNTIF($C:$C,C2245)</f>
        <v>1</v>
      </c>
      <c r="B2245" s="95">
        <f t="shared" si="240"/>
        <v>2241</v>
      </c>
      <c r="C2245" s="95" t="s">
        <v>8765</v>
      </c>
      <c r="D2245" s="28" t="s">
        <v>12122</v>
      </c>
      <c r="E2245" s="95" t="s">
        <v>8790</v>
      </c>
      <c r="F2245" s="182">
        <v>1</v>
      </c>
      <c r="G2245" s="95" t="s">
        <v>746</v>
      </c>
      <c r="H2245" s="199">
        <f>VLOOKUP(G2245,BARRAS!$C$5:$E$553,2,0)</f>
        <v>2109992680132</v>
      </c>
      <c r="I2245" s="95">
        <v>0</v>
      </c>
      <c r="J2245" s="204">
        <v>0</v>
      </c>
      <c r="K2245" s="95">
        <v>0</v>
      </c>
      <c r="L2245" s="95" t="s">
        <v>8423</v>
      </c>
      <c r="M2245" s="95" t="s">
        <v>8423</v>
      </c>
      <c r="N2245" s="95" t="s">
        <v>12122</v>
      </c>
      <c r="O2245" s="95" t="s">
        <v>8091</v>
      </c>
      <c r="P2245" s="95"/>
      <c r="Q2245" s="95"/>
      <c r="R2245" s="95" t="str">
        <f>IF(L2245="R",VLOOKUP(G2245,BARRAS!$C$5:$E$233,3,0),IF(L2245="L",VLOOKUP(G2245,BARRAS!$C$5:$E$233,3,0),""))</f>
        <v/>
      </c>
      <c r="S2245" s="95">
        <f t="shared" si="242"/>
        <v>0</v>
      </c>
      <c r="T2245" s="95"/>
      <c r="U2245" s="95" t="str">
        <f t="shared" si="243"/>
        <v/>
      </c>
      <c r="V2245" s="95" t="s">
        <v>8091</v>
      </c>
      <c r="W2245" s="95"/>
      <c r="X2245" s="95" t="s">
        <v>8687</v>
      </c>
      <c r="Y2245" s="95" t="str">
        <f t="shared" si="246"/>
        <v>No</v>
      </c>
      <c r="Z2245" s="95">
        <v>0</v>
      </c>
      <c r="AA2245" s="95" t="str">
        <f t="shared" si="241"/>
        <v>SAESA</v>
      </c>
    </row>
    <row r="2246" spans="1:27" x14ac:dyDescent="0.2">
      <c r="A2246" s="19">
        <f t="shared" si="247"/>
        <v>1</v>
      </c>
      <c r="B2246" s="95">
        <f t="shared" si="240"/>
        <v>2242</v>
      </c>
      <c r="C2246" s="95" t="s">
        <v>8927</v>
      </c>
      <c r="D2246" s="28" t="s">
        <v>8365</v>
      </c>
      <c r="E2246" s="95" t="s">
        <v>8965</v>
      </c>
      <c r="F2246" s="182">
        <v>1</v>
      </c>
      <c r="G2246" s="95" t="s">
        <v>746</v>
      </c>
      <c r="H2246" s="199">
        <f>VLOOKUP(G2246,BARRAS!$C$5:$E$553,2,0)</f>
        <v>2109992680132</v>
      </c>
      <c r="I2246" s="95">
        <v>0</v>
      </c>
      <c r="J2246" s="204">
        <v>0</v>
      </c>
      <c r="K2246" s="95">
        <v>0</v>
      </c>
      <c r="L2246" s="95" t="s">
        <v>8423</v>
      </c>
      <c r="M2246" s="95" t="s">
        <v>8423</v>
      </c>
      <c r="N2246" s="95" t="s">
        <v>8365</v>
      </c>
      <c r="O2246" s="95" t="s">
        <v>8091</v>
      </c>
      <c r="P2246" s="95"/>
      <c r="Q2246" s="95"/>
      <c r="R2246" s="95" t="str">
        <f>IF(L2246="R",VLOOKUP(G2246,BARRAS!$C$5:$E$233,3,0),IF(L2246="L",VLOOKUP(G2246,BARRAS!$C$5:$E$233,3,0),""))</f>
        <v/>
      </c>
      <c r="S2246" s="95">
        <f t="shared" si="242"/>
        <v>0</v>
      </c>
      <c r="T2246" s="95"/>
      <c r="U2246" s="95" t="str">
        <f t="shared" si="243"/>
        <v/>
      </c>
      <c r="V2246" s="95" t="s">
        <v>8091</v>
      </c>
      <c r="W2246" s="95"/>
      <c r="X2246" s="95"/>
      <c r="Y2246" s="95" t="str">
        <f t="shared" si="246"/>
        <v>No</v>
      </c>
      <c r="Z2246" s="95">
        <v>0</v>
      </c>
      <c r="AA2246" s="95" t="str">
        <f t="shared" si="241"/>
        <v>SAESA</v>
      </c>
    </row>
    <row r="2247" spans="1:27" x14ac:dyDescent="0.2">
      <c r="A2247" s="19">
        <f t="shared" si="247"/>
        <v>1</v>
      </c>
      <c r="B2247" s="95">
        <f t="shared" si="240"/>
        <v>2243</v>
      </c>
      <c r="C2247" s="95" t="s">
        <v>8936</v>
      </c>
      <c r="D2247" s="28" t="s">
        <v>8365</v>
      </c>
      <c r="E2247" s="95" t="s">
        <v>8955</v>
      </c>
      <c r="F2247" s="182">
        <v>1</v>
      </c>
      <c r="G2247" s="95" t="s">
        <v>746</v>
      </c>
      <c r="H2247" s="199">
        <f>VLOOKUP(G2247,BARRAS!$C$5:$E$553,2,0)</f>
        <v>2109992680132</v>
      </c>
      <c r="I2247" s="95">
        <v>0</v>
      </c>
      <c r="J2247" s="204">
        <v>0</v>
      </c>
      <c r="K2247" s="95">
        <v>0</v>
      </c>
      <c r="L2247" s="95" t="s">
        <v>8423</v>
      </c>
      <c r="M2247" s="95" t="s">
        <v>8423</v>
      </c>
      <c r="N2247" s="95" t="s">
        <v>8365</v>
      </c>
      <c r="O2247" s="95" t="s">
        <v>8091</v>
      </c>
      <c r="P2247" s="95"/>
      <c r="Q2247" s="95"/>
      <c r="R2247" s="95" t="str">
        <f>IF(L2247="R",VLOOKUP(G2247,BARRAS!$C$5:$E$233,3,0),IF(L2247="L",VLOOKUP(G2247,BARRAS!$C$5:$E$233,3,0),""))</f>
        <v/>
      </c>
      <c r="S2247" s="95">
        <f t="shared" si="242"/>
        <v>0</v>
      </c>
      <c r="T2247" s="95"/>
      <c r="U2247" s="95" t="str">
        <f t="shared" si="243"/>
        <v/>
      </c>
      <c r="V2247" s="95" t="s">
        <v>8091</v>
      </c>
      <c r="W2247" s="95"/>
      <c r="X2247" s="95"/>
      <c r="Y2247" s="95" t="str">
        <f t="shared" si="246"/>
        <v>No</v>
      </c>
      <c r="Z2247" s="95">
        <v>0</v>
      </c>
      <c r="AA2247" s="95" t="str">
        <f t="shared" si="241"/>
        <v>SAESA</v>
      </c>
    </row>
    <row r="2248" spans="1:27" x14ac:dyDescent="0.2">
      <c r="A2248" s="19">
        <f t="shared" si="247"/>
        <v>1</v>
      </c>
      <c r="B2248" s="95">
        <f t="shared" si="240"/>
        <v>2244</v>
      </c>
      <c r="C2248" s="95" t="s">
        <v>9568</v>
      </c>
      <c r="D2248" s="28" t="s">
        <v>8365</v>
      </c>
      <c r="E2248" s="95" t="s">
        <v>8955</v>
      </c>
      <c r="F2248" s="182">
        <v>1</v>
      </c>
      <c r="G2248" s="95" t="s">
        <v>746</v>
      </c>
      <c r="H2248" s="199">
        <f>VLOOKUP(G2248,BARRAS!$C$5:$E$553,2,0)</f>
        <v>2109992680132</v>
      </c>
      <c r="I2248" s="95">
        <v>0</v>
      </c>
      <c r="J2248" s="204">
        <v>0</v>
      </c>
      <c r="K2248" s="95">
        <v>0</v>
      </c>
      <c r="L2248" s="95" t="s">
        <v>8423</v>
      </c>
      <c r="M2248" s="95" t="s">
        <v>8423</v>
      </c>
      <c r="N2248" s="95" t="s">
        <v>8365</v>
      </c>
      <c r="O2248" s="95" t="s">
        <v>8091</v>
      </c>
      <c r="P2248" s="95"/>
      <c r="Q2248" s="95"/>
      <c r="R2248" s="95" t="str">
        <f>IF(L2248="R",VLOOKUP(G2248,BARRAS!$C$5:$E$233,3,0),IF(L2248="L",VLOOKUP(G2248,BARRAS!$C$5:$E$233,3,0),""))</f>
        <v/>
      </c>
      <c r="S2248" s="95">
        <f t="shared" si="242"/>
        <v>0</v>
      </c>
      <c r="T2248" s="95"/>
      <c r="U2248" s="95" t="str">
        <f t="shared" si="243"/>
        <v/>
      </c>
      <c r="V2248" s="95" t="s">
        <v>8091</v>
      </c>
      <c r="W2248" s="95"/>
      <c r="X2248" s="95"/>
      <c r="Y2248" s="95" t="str">
        <f t="shared" si="246"/>
        <v>No</v>
      </c>
      <c r="Z2248" s="95">
        <v>0</v>
      </c>
      <c r="AA2248" s="95" t="str">
        <f t="shared" si="241"/>
        <v>SAESA</v>
      </c>
    </row>
    <row r="2249" spans="1:27" x14ac:dyDescent="0.2">
      <c r="A2249" s="19">
        <f t="shared" si="247"/>
        <v>1</v>
      </c>
      <c r="B2249" s="95">
        <f t="shared" ref="B2249:B2312" si="248">B2248+1</f>
        <v>2245</v>
      </c>
      <c r="C2249" s="95" t="s">
        <v>9569</v>
      </c>
      <c r="D2249" s="28" t="s">
        <v>8365</v>
      </c>
      <c r="E2249" s="95" t="s">
        <v>8955</v>
      </c>
      <c r="F2249" s="182">
        <v>1</v>
      </c>
      <c r="G2249" s="95" t="s">
        <v>746</v>
      </c>
      <c r="H2249" s="199">
        <f>VLOOKUP(G2249,BARRAS!$C$5:$E$553,2,0)</f>
        <v>2109992680132</v>
      </c>
      <c r="I2249" s="95">
        <v>0</v>
      </c>
      <c r="J2249" s="204">
        <v>0</v>
      </c>
      <c r="K2249" s="95">
        <v>0</v>
      </c>
      <c r="L2249" s="95" t="s">
        <v>8423</v>
      </c>
      <c r="M2249" s="95" t="s">
        <v>8423</v>
      </c>
      <c r="N2249" s="95" t="s">
        <v>8365</v>
      </c>
      <c r="O2249" s="95" t="s">
        <v>8091</v>
      </c>
      <c r="P2249" s="95"/>
      <c r="Q2249" s="95"/>
      <c r="R2249" s="95" t="str">
        <f>IF(L2249="R",VLOOKUP(G2249,BARRAS!$C$5:$E$233,3,0),IF(L2249="L",VLOOKUP(G2249,BARRAS!$C$5:$E$233,3,0),""))</f>
        <v/>
      </c>
      <c r="S2249" s="95">
        <f t="shared" si="242"/>
        <v>0</v>
      </c>
      <c r="T2249" s="95"/>
      <c r="U2249" s="95" t="str">
        <f t="shared" si="243"/>
        <v/>
      </c>
      <c r="V2249" s="95" t="s">
        <v>8091</v>
      </c>
      <c r="W2249" s="95"/>
      <c r="X2249" s="95"/>
      <c r="Y2249" s="95" t="str">
        <f t="shared" si="246"/>
        <v>No</v>
      </c>
      <c r="Z2249" s="95">
        <v>0</v>
      </c>
      <c r="AA2249" s="95" t="str">
        <f t="shared" si="241"/>
        <v>SAESA</v>
      </c>
    </row>
    <row r="2250" spans="1:27" x14ac:dyDescent="0.2">
      <c r="A2250" s="19">
        <f t="shared" si="247"/>
        <v>1</v>
      </c>
      <c r="B2250" s="95">
        <f t="shared" si="248"/>
        <v>2246</v>
      </c>
      <c r="C2250" s="95" t="s">
        <v>8937</v>
      </c>
      <c r="D2250" s="28" t="s">
        <v>8365</v>
      </c>
      <c r="E2250" s="95" t="s">
        <v>8956</v>
      </c>
      <c r="F2250" s="182">
        <v>1</v>
      </c>
      <c r="G2250" s="95" t="s">
        <v>746</v>
      </c>
      <c r="H2250" s="199">
        <f>VLOOKUP(G2250,BARRAS!$C$5:$E$553,2,0)</f>
        <v>2109992680132</v>
      </c>
      <c r="I2250" s="95">
        <v>0</v>
      </c>
      <c r="J2250" s="204">
        <v>0</v>
      </c>
      <c r="K2250" s="95">
        <v>0</v>
      </c>
      <c r="L2250" s="95" t="s">
        <v>8423</v>
      </c>
      <c r="M2250" s="95" t="s">
        <v>8423</v>
      </c>
      <c r="N2250" s="95" t="s">
        <v>8365</v>
      </c>
      <c r="O2250" s="95" t="s">
        <v>8091</v>
      </c>
      <c r="P2250" s="95"/>
      <c r="Q2250" s="95"/>
      <c r="R2250" s="95" t="str">
        <f>IF(L2250="R",VLOOKUP(G2250,BARRAS!$C$5:$E$233,3,0),IF(L2250="L",VLOOKUP(G2250,BARRAS!$C$5:$E$233,3,0),""))</f>
        <v/>
      </c>
      <c r="S2250" s="95">
        <f t="shared" ref="S2250:S2313" si="249">IF(RIGHT(LEFT(E2250,6),4)="PMGD",1,IF(RIGHT(LEFT(E2250,6),4)="PMG_",1,0))</f>
        <v>0</v>
      </c>
      <c r="T2250" s="95"/>
      <c r="U2250" s="95" t="str">
        <f t="shared" ref="U2250:U2313" si="250">+IF(L2250="G",LEFT(RIGHT(E2250,LEN(E2250)-2),4),"")</f>
        <v/>
      </c>
      <c r="V2250" s="95" t="s">
        <v>8091</v>
      </c>
      <c r="W2250" s="95"/>
      <c r="X2250" s="95"/>
      <c r="Y2250" s="95" t="str">
        <f t="shared" si="246"/>
        <v>No</v>
      </c>
      <c r="Z2250" s="95">
        <v>0</v>
      </c>
      <c r="AA2250" s="95" t="str">
        <f t="shared" ref="AA2250:AA2314" si="251">IF(OR(N2250="Dx",N2250="No_informado"),P2250,O2250)</f>
        <v>SAESA</v>
      </c>
    </row>
    <row r="2251" spans="1:27" x14ac:dyDescent="0.2">
      <c r="A2251" s="19">
        <f t="shared" si="247"/>
        <v>1</v>
      </c>
      <c r="B2251" s="95">
        <f t="shared" si="248"/>
        <v>2247</v>
      </c>
      <c r="C2251" s="95" t="s">
        <v>9806</v>
      </c>
      <c r="D2251" s="28" t="s">
        <v>543</v>
      </c>
      <c r="E2251" s="95" t="s">
        <v>9812</v>
      </c>
      <c r="F2251" s="182">
        <v>1</v>
      </c>
      <c r="G2251" s="95" t="s">
        <v>746</v>
      </c>
      <c r="H2251" s="199">
        <f>VLOOKUP(G2251,BARRAS!$C$5:$E$553,2,0)</f>
        <v>2109992680132</v>
      </c>
      <c r="I2251" s="95">
        <v>0</v>
      </c>
      <c r="J2251" s="204">
        <v>0</v>
      </c>
      <c r="K2251" s="95">
        <v>0</v>
      </c>
      <c r="L2251" s="95" t="s">
        <v>8423</v>
      </c>
      <c r="M2251" s="95" t="s">
        <v>8423</v>
      </c>
      <c r="N2251" s="95" t="s">
        <v>543</v>
      </c>
      <c r="O2251" s="95" t="s">
        <v>8091</v>
      </c>
      <c r="P2251" s="95"/>
      <c r="Q2251" s="95"/>
      <c r="R2251" s="95" t="str">
        <f>IF(L2251="R",VLOOKUP(G2251,BARRAS!$C$5:$E$233,3,0),IF(L2251="L",VLOOKUP(G2251,BARRAS!$C$5:$E$233,3,0),""))</f>
        <v/>
      </c>
      <c r="S2251" s="95">
        <f t="shared" si="249"/>
        <v>0</v>
      </c>
      <c r="T2251" s="95"/>
      <c r="U2251" s="95" t="str">
        <f t="shared" si="250"/>
        <v/>
      </c>
      <c r="V2251" s="95"/>
      <c r="W2251" s="95"/>
      <c r="X2251" s="95"/>
      <c r="Y2251" s="95"/>
      <c r="Z2251" s="95">
        <v>0</v>
      </c>
      <c r="AA2251" s="95" t="str">
        <f t="shared" si="251"/>
        <v>SAESA</v>
      </c>
    </row>
    <row r="2252" spans="1:27" x14ac:dyDescent="0.2">
      <c r="A2252" s="19">
        <f t="shared" si="247"/>
        <v>1</v>
      </c>
      <c r="B2252" s="95">
        <f t="shared" si="248"/>
        <v>2248</v>
      </c>
      <c r="C2252" s="95" t="s">
        <v>9083</v>
      </c>
      <c r="D2252" s="28" t="s">
        <v>12122</v>
      </c>
      <c r="E2252" s="95" t="s">
        <v>8968</v>
      </c>
      <c r="F2252" s="182">
        <v>1</v>
      </c>
      <c r="G2252" s="95" t="s">
        <v>746</v>
      </c>
      <c r="H2252" s="199">
        <f>VLOOKUP(G2252,BARRAS!$C$5:$E$553,2,0)</f>
        <v>2109992680132</v>
      </c>
      <c r="I2252" s="95">
        <v>0</v>
      </c>
      <c r="J2252" s="204">
        <v>0</v>
      </c>
      <c r="K2252" s="95">
        <v>0</v>
      </c>
      <c r="L2252" s="95" t="s">
        <v>8423</v>
      </c>
      <c r="M2252" s="95" t="s">
        <v>8423</v>
      </c>
      <c r="N2252" s="95" t="s">
        <v>12122</v>
      </c>
      <c r="O2252" s="95" t="s">
        <v>8091</v>
      </c>
      <c r="P2252" s="95"/>
      <c r="Q2252" s="95"/>
      <c r="R2252" s="95" t="str">
        <f>IF(L2252="R",VLOOKUP(G2252,BARRAS!$C$5:$E$233,3,0),IF(L2252="L",VLOOKUP(G2252,BARRAS!$C$5:$E$233,3,0),""))</f>
        <v/>
      </c>
      <c r="S2252" s="95">
        <f t="shared" si="249"/>
        <v>0</v>
      </c>
      <c r="T2252" s="95"/>
      <c r="U2252" s="95" t="str">
        <f t="shared" si="250"/>
        <v/>
      </c>
      <c r="V2252" s="95" t="s">
        <v>8091</v>
      </c>
      <c r="W2252" s="95"/>
      <c r="X2252" s="95"/>
      <c r="Y2252" s="95" t="str">
        <f>+IF(P2252="","No","Sí")</f>
        <v>No</v>
      </c>
      <c r="Z2252" s="95">
        <v>0</v>
      </c>
      <c r="AA2252" s="95" t="str">
        <f t="shared" si="251"/>
        <v>SAESA</v>
      </c>
    </row>
    <row r="2253" spans="1:27" x14ac:dyDescent="0.2">
      <c r="A2253" s="19">
        <f t="shared" si="247"/>
        <v>1</v>
      </c>
      <c r="B2253" s="95">
        <f t="shared" si="248"/>
        <v>2249</v>
      </c>
      <c r="C2253" s="95" t="s">
        <v>8948</v>
      </c>
      <c r="D2253" s="28" t="s">
        <v>2217</v>
      </c>
      <c r="E2253" s="95" t="s">
        <v>8961</v>
      </c>
      <c r="F2253" s="182">
        <v>1</v>
      </c>
      <c r="G2253" s="95" t="s">
        <v>746</v>
      </c>
      <c r="H2253" s="199">
        <f>VLOOKUP(G2253,BARRAS!$C$5:$E$553,2,0)</f>
        <v>2109992680132</v>
      </c>
      <c r="I2253" s="95">
        <v>0</v>
      </c>
      <c r="J2253" s="204">
        <v>0</v>
      </c>
      <c r="K2253" s="95">
        <v>0</v>
      </c>
      <c r="L2253" s="95" t="s">
        <v>8423</v>
      </c>
      <c r="M2253" s="95" t="s">
        <v>8423</v>
      </c>
      <c r="N2253" s="95" t="s">
        <v>2217</v>
      </c>
      <c r="O2253" s="95" t="s">
        <v>8091</v>
      </c>
      <c r="P2253" s="95"/>
      <c r="Q2253" s="95"/>
      <c r="R2253" s="95" t="str">
        <f>IF(L2253="R",VLOOKUP(G2253,BARRAS!$C$5:$E$233,3,0),IF(L2253="L",VLOOKUP(G2253,BARRAS!$C$5:$E$233,3,0),""))</f>
        <v/>
      </c>
      <c r="S2253" s="95">
        <f t="shared" si="249"/>
        <v>0</v>
      </c>
      <c r="T2253" s="95"/>
      <c r="U2253" s="95" t="str">
        <f t="shared" si="250"/>
        <v/>
      </c>
      <c r="V2253" s="95" t="s">
        <v>8091</v>
      </c>
      <c r="W2253" s="95"/>
      <c r="X2253" s="95"/>
      <c r="Y2253" s="95" t="str">
        <f>+IF(P2253="","No","Sí")</f>
        <v>No</v>
      </c>
      <c r="Z2253" s="95">
        <v>0</v>
      </c>
      <c r="AA2253" s="95" t="str">
        <f t="shared" si="251"/>
        <v>SAESA</v>
      </c>
    </row>
    <row r="2254" spans="1:27" x14ac:dyDescent="0.2">
      <c r="A2254" s="19">
        <f t="shared" si="247"/>
        <v>1</v>
      </c>
      <c r="B2254" s="95">
        <f t="shared" si="248"/>
        <v>2250</v>
      </c>
      <c r="C2254" s="95" t="s">
        <v>9820</v>
      </c>
      <c r="D2254" s="28" t="s">
        <v>8365</v>
      </c>
      <c r="E2254" s="95" t="s">
        <v>9763</v>
      </c>
      <c r="F2254" s="182">
        <v>1</v>
      </c>
      <c r="G2254" s="95" t="s">
        <v>746</v>
      </c>
      <c r="H2254" s="199">
        <f>VLOOKUP(G2254,BARRAS!$C$5:$E$553,2,0)</f>
        <v>2109992680132</v>
      </c>
      <c r="I2254" s="95">
        <v>0</v>
      </c>
      <c r="J2254" s="204">
        <v>0</v>
      </c>
      <c r="K2254" s="95">
        <v>0</v>
      </c>
      <c r="L2254" s="95" t="s">
        <v>8423</v>
      </c>
      <c r="M2254" s="95" t="s">
        <v>8423</v>
      </c>
      <c r="N2254" s="28" t="s">
        <v>8365</v>
      </c>
      <c r="O2254" s="28" t="s">
        <v>8091</v>
      </c>
      <c r="P2254" s="95"/>
      <c r="Q2254" s="95"/>
      <c r="R2254" s="95" t="str">
        <f>IF(L2254="R",VLOOKUP(G2254,BARRAS!$C$5:$E$233,3,0),IF(L2254="L",VLOOKUP(G2254,BARRAS!$C$5:$E$233,3,0),""))</f>
        <v/>
      </c>
      <c r="S2254" s="95">
        <f t="shared" si="249"/>
        <v>0</v>
      </c>
      <c r="T2254" s="95"/>
      <c r="U2254" s="95" t="str">
        <f t="shared" si="250"/>
        <v/>
      </c>
      <c r="V2254" s="95"/>
      <c r="W2254" s="95"/>
      <c r="X2254" s="95"/>
      <c r="Y2254" s="95"/>
      <c r="Z2254" s="95">
        <v>0</v>
      </c>
      <c r="AA2254" s="95" t="str">
        <f t="shared" si="251"/>
        <v>SAESA</v>
      </c>
    </row>
    <row r="2255" spans="1:27" x14ac:dyDescent="0.2">
      <c r="A2255" s="19">
        <f t="shared" si="247"/>
        <v>1</v>
      </c>
      <c r="B2255" s="95">
        <f t="shared" si="248"/>
        <v>2251</v>
      </c>
      <c r="C2255" s="95" t="s">
        <v>9520</v>
      </c>
      <c r="D2255" s="28" t="s">
        <v>8365</v>
      </c>
      <c r="E2255" s="95" t="s">
        <v>9526</v>
      </c>
      <c r="F2255" s="182">
        <v>1</v>
      </c>
      <c r="G2255" s="95" t="s">
        <v>746</v>
      </c>
      <c r="H2255" s="199">
        <f>VLOOKUP(G2255,BARRAS!$C$5:$E$553,2,0)</f>
        <v>2109992680132</v>
      </c>
      <c r="I2255" s="95">
        <v>0</v>
      </c>
      <c r="J2255" s="204">
        <v>0</v>
      </c>
      <c r="K2255" s="95">
        <v>0</v>
      </c>
      <c r="L2255" s="95" t="s">
        <v>8423</v>
      </c>
      <c r="M2255" s="95" t="s">
        <v>8423</v>
      </c>
      <c r="N2255" s="95" t="s">
        <v>8365</v>
      </c>
      <c r="O2255" s="28" t="s">
        <v>8091</v>
      </c>
      <c r="P2255" s="95"/>
      <c r="Q2255" s="95"/>
      <c r="R2255" s="95" t="str">
        <f>IF(L2255="R",VLOOKUP(G2255,BARRAS!$C$5:$E$233,3,0),IF(L2255="L",VLOOKUP(G2255,BARRAS!$C$5:$E$233,3,0),""))</f>
        <v/>
      </c>
      <c r="S2255" s="95">
        <f t="shared" si="249"/>
        <v>0</v>
      </c>
      <c r="T2255" s="95"/>
      <c r="U2255" s="95" t="str">
        <f t="shared" si="250"/>
        <v/>
      </c>
      <c r="V2255" s="95"/>
      <c r="W2255" s="95"/>
      <c r="X2255" s="95"/>
      <c r="Y2255" s="95"/>
      <c r="Z2255" s="95">
        <v>0</v>
      </c>
      <c r="AA2255" s="95" t="str">
        <f t="shared" si="251"/>
        <v>SAESA</v>
      </c>
    </row>
    <row r="2256" spans="1:27" x14ac:dyDescent="0.2">
      <c r="A2256" s="19">
        <f t="shared" si="247"/>
        <v>1</v>
      </c>
      <c r="B2256" s="95">
        <f t="shared" si="248"/>
        <v>2252</v>
      </c>
      <c r="C2256" s="95" t="s">
        <v>9058</v>
      </c>
      <c r="D2256" s="28" t="s">
        <v>2217</v>
      </c>
      <c r="E2256" s="95" t="s">
        <v>10807</v>
      </c>
      <c r="F2256" s="182">
        <v>1</v>
      </c>
      <c r="G2256" s="95" t="s">
        <v>746</v>
      </c>
      <c r="H2256" s="199">
        <f>VLOOKUP(G2256,BARRAS!$C$5:$E$553,2,0)</f>
        <v>2109992680132</v>
      </c>
      <c r="I2256" s="95">
        <v>0</v>
      </c>
      <c r="J2256" s="204">
        <v>0</v>
      </c>
      <c r="K2256" s="95">
        <v>0</v>
      </c>
      <c r="L2256" s="95" t="s">
        <v>8423</v>
      </c>
      <c r="M2256" s="95" t="s">
        <v>8423</v>
      </c>
      <c r="N2256" s="95" t="s">
        <v>2217</v>
      </c>
      <c r="O2256" s="95" t="s">
        <v>7939</v>
      </c>
      <c r="P2256" s="95"/>
      <c r="Q2256" s="95"/>
      <c r="R2256" s="95" t="str">
        <f>IF(L2256="R",VLOOKUP(G2256,BARRAS!$C$5:$E$233,3,0),IF(L2256="L",VLOOKUP(G2256,BARRAS!$C$5:$E$233,3,0),""))</f>
        <v/>
      </c>
      <c r="S2256" s="95">
        <f t="shared" si="249"/>
        <v>0</v>
      </c>
      <c r="T2256" s="95"/>
      <c r="U2256" s="95" t="str">
        <f t="shared" si="250"/>
        <v/>
      </c>
      <c r="V2256" s="95"/>
      <c r="W2256" s="95"/>
      <c r="X2256" s="95"/>
      <c r="Y2256" s="95" t="str">
        <f t="shared" ref="Y2256:Y2272" si="252">+IF(P2256="","No","Sí")</f>
        <v>No</v>
      </c>
      <c r="Z2256" s="95">
        <v>0</v>
      </c>
      <c r="AA2256" s="95" t="str">
        <f t="shared" si="251"/>
        <v>CRELL</v>
      </c>
    </row>
    <row r="2257" spans="1:27" x14ac:dyDescent="0.2">
      <c r="A2257" s="19">
        <f t="shared" si="247"/>
        <v>1</v>
      </c>
      <c r="B2257" s="95">
        <f t="shared" si="248"/>
        <v>2253</v>
      </c>
      <c r="C2257" s="95" t="s">
        <v>8769</v>
      </c>
      <c r="D2257" s="28" t="s">
        <v>12122</v>
      </c>
      <c r="E2257" s="95" t="s">
        <v>8780</v>
      </c>
      <c r="F2257" s="182">
        <v>1</v>
      </c>
      <c r="G2257" s="95" t="s">
        <v>746</v>
      </c>
      <c r="H2257" s="199">
        <f>VLOOKUP(G2257,BARRAS!$C$5:$E$553,2,0)</f>
        <v>2109992680132</v>
      </c>
      <c r="I2257" s="95">
        <v>0</v>
      </c>
      <c r="J2257" s="204">
        <v>0</v>
      </c>
      <c r="K2257" s="95">
        <v>0</v>
      </c>
      <c r="L2257" s="95" t="s">
        <v>8423</v>
      </c>
      <c r="M2257" s="95" t="s">
        <v>8423</v>
      </c>
      <c r="N2257" s="95" t="s">
        <v>12122</v>
      </c>
      <c r="O2257" s="95" t="s">
        <v>8091</v>
      </c>
      <c r="P2257" s="95"/>
      <c r="Q2257" s="95"/>
      <c r="R2257" s="95" t="str">
        <f>IF(L2257="R",VLOOKUP(G2257,BARRAS!$C$5:$E$233,3,0),IF(L2257="L",VLOOKUP(G2257,BARRAS!$C$5:$E$233,3,0),""))</f>
        <v/>
      </c>
      <c r="S2257" s="95">
        <f t="shared" si="249"/>
        <v>0</v>
      </c>
      <c r="T2257" s="95"/>
      <c r="U2257" s="95" t="str">
        <f t="shared" si="250"/>
        <v/>
      </c>
      <c r="V2257" s="95" t="s">
        <v>8091</v>
      </c>
      <c r="W2257" s="95"/>
      <c r="X2257" s="95" t="s">
        <v>8687</v>
      </c>
      <c r="Y2257" s="95" t="str">
        <f t="shared" si="252"/>
        <v>No</v>
      </c>
      <c r="Z2257" s="95">
        <v>0</v>
      </c>
      <c r="AA2257" s="95" t="str">
        <f t="shared" si="251"/>
        <v>SAESA</v>
      </c>
    </row>
    <row r="2258" spans="1:27" x14ac:dyDescent="0.2">
      <c r="A2258" s="19">
        <f t="shared" si="247"/>
        <v>1</v>
      </c>
      <c r="B2258" s="95">
        <f t="shared" si="248"/>
        <v>2254</v>
      </c>
      <c r="C2258" s="95" t="s">
        <v>9567</v>
      </c>
      <c r="D2258" s="28" t="s">
        <v>12122</v>
      </c>
      <c r="E2258" s="95" t="s">
        <v>8780</v>
      </c>
      <c r="F2258" s="182">
        <v>1</v>
      </c>
      <c r="G2258" s="95" t="s">
        <v>746</v>
      </c>
      <c r="H2258" s="199">
        <f>VLOOKUP(G2258,BARRAS!$C$5:$E$553,2,0)</f>
        <v>2109992680132</v>
      </c>
      <c r="I2258" s="95">
        <v>0</v>
      </c>
      <c r="J2258" s="204">
        <v>0</v>
      </c>
      <c r="K2258" s="95">
        <v>0</v>
      </c>
      <c r="L2258" s="95" t="s">
        <v>8423</v>
      </c>
      <c r="M2258" s="95" t="s">
        <v>8423</v>
      </c>
      <c r="N2258" s="95" t="s">
        <v>12122</v>
      </c>
      <c r="O2258" s="95" t="s">
        <v>8091</v>
      </c>
      <c r="P2258" s="95"/>
      <c r="Q2258" s="95"/>
      <c r="R2258" s="95" t="str">
        <f>IF(L2258="R",VLOOKUP(G2258,BARRAS!$C$5:$E$233,3,0),IF(L2258="L",VLOOKUP(G2258,BARRAS!$C$5:$E$233,3,0),""))</f>
        <v/>
      </c>
      <c r="S2258" s="95">
        <f t="shared" si="249"/>
        <v>0</v>
      </c>
      <c r="T2258" s="95"/>
      <c r="U2258" s="95" t="str">
        <f t="shared" si="250"/>
        <v/>
      </c>
      <c r="V2258" s="95" t="s">
        <v>8091</v>
      </c>
      <c r="W2258" s="95"/>
      <c r="X2258" s="95" t="s">
        <v>8687</v>
      </c>
      <c r="Y2258" s="95" t="str">
        <f t="shared" si="252"/>
        <v>No</v>
      </c>
      <c r="Z2258" s="95">
        <v>0</v>
      </c>
      <c r="AA2258" s="95" t="str">
        <f t="shared" si="251"/>
        <v>SAESA</v>
      </c>
    </row>
    <row r="2259" spans="1:27" x14ac:dyDescent="0.2">
      <c r="A2259" s="19">
        <f t="shared" si="247"/>
        <v>1</v>
      </c>
      <c r="B2259" s="95">
        <f t="shared" si="248"/>
        <v>2255</v>
      </c>
      <c r="C2259" s="95" t="s">
        <v>8778</v>
      </c>
      <c r="D2259" s="28" t="s">
        <v>8365</v>
      </c>
      <c r="E2259" s="95" t="s">
        <v>8801</v>
      </c>
      <c r="F2259" s="182">
        <v>1</v>
      </c>
      <c r="G2259" s="95" t="s">
        <v>746</v>
      </c>
      <c r="H2259" s="199">
        <f>VLOOKUP(G2259,BARRAS!$C$5:$E$553,2,0)</f>
        <v>2109992680132</v>
      </c>
      <c r="I2259" s="95">
        <v>0</v>
      </c>
      <c r="J2259" s="204">
        <v>0</v>
      </c>
      <c r="K2259" s="95">
        <v>0</v>
      </c>
      <c r="L2259" s="95" t="s">
        <v>8423</v>
      </c>
      <c r="M2259" s="95" t="s">
        <v>8423</v>
      </c>
      <c r="N2259" s="95" t="s">
        <v>8365</v>
      </c>
      <c r="O2259" s="95" t="s">
        <v>8091</v>
      </c>
      <c r="P2259" s="95"/>
      <c r="Q2259" s="95"/>
      <c r="R2259" s="95" t="str">
        <f>IF(L2259="R",VLOOKUP(G2259,BARRAS!$C$5:$E$233,3,0),IF(L2259="L",VLOOKUP(G2259,BARRAS!$C$5:$E$233,3,0),""))</f>
        <v/>
      </c>
      <c r="S2259" s="95">
        <f t="shared" si="249"/>
        <v>0</v>
      </c>
      <c r="T2259" s="95"/>
      <c r="U2259" s="95" t="str">
        <f t="shared" si="250"/>
        <v/>
      </c>
      <c r="V2259" s="95" t="s">
        <v>8091</v>
      </c>
      <c r="W2259" s="95"/>
      <c r="X2259" s="95" t="s">
        <v>8687</v>
      </c>
      <c r="Y2259" s="95" t="str">
        <f t="shared" si="252"/>
        <v>No</v>
      </c>
      <c r="Z2259" s="95">
        <v>0</v>
      </c>
      <c r="AA2259" s="95" t="str">
        <f t="shared" si="251"/>
        <v>SAESA</v>
      </c>
    </row>
    <row r="2260" spans="1:27" x14ac:dyDescent="0.2">
      <c r="A2260" s="19">
        <f t="shared" si="247"/>
        <v>1</v>
      </c>
      <c r="B2260" s="95">
        <f t="shared" si="248"/>
        <v>2256</v>
      </c>
      <c r="C2260" s="28" t="s">
        <v>13416</v>
      </c>
      <c r="D2260" s="28" t="s">
        <v>8365</v>
      </c>
      <c r="E2260" s="95" t="s">
        <v>8796</v>
      </c>
      <c r="F2260" s="182">
        <v>1</v>
      </c>
      <c r="G2260" s="95" t="s">
        <v>746</v>
      </c>
      <c r="H2260" s="199">
        <f>VLOOKUP(G2260,BARRAS!$C$5:$E$553,2,0)</f>
        <v>2109992680132</v>
      </c>
      <c r="I2260" s="95">
        <v>0</v>
      </c>
      <c r="J2260" s="204">
        <v>0</v>
      </c>
      <c r="K2260" s="95">
        <v>0</v>
      </c>
      <c r="L2260" s="95" t="s">
        <v>8423</v>
      </c>
      <c r="M2260" s="95" t="s">
        <v>8423</v>
      </c>
      <c r="N2260" s="95" t="s">
        <v>8365</v>
      </c>
      <c r="O2260" s="28" t="s">
        <v>7939</v>
      </c>
      <c r="P2260" s="95"/>
      <c r="Q2260" s="95"/>
      <c r="R2260" s="95"/>
      <c r="S2260" s="95">
        <f t="shared" si="249"/>
        <v>0</v>
      </c>
      <c r="T2260" s="95"/>
      <c r="U2260" s="95" t="str">
        <f t="shared" si="250"/>
        <v/>
      </c>
      <c r="V2260" s="95"/>
      <c r="W2260" s="95"/>
      <c r="X2260" s="95"/>
      <c r="Y2260" s="95"/>
      <c r="Z2260" s="95"/>
      <c r="AA2260" s="95" t="str">
        <f t="shared" si="251"/>
        <v>CRELL</v>
      </c>
    </row>
    <row r="2261" spans="1:27" x14ac:dyDescent="0.2">
      <c r="A2261" s="19">
        <f t="shared" si="247"/>
        <v>1</v>
      </c>
      <c r="B2261" s="95">
        <f t="shared" si="248"/>
        <v>2257</v>
      </c>
      <c r="C2261" s="28" t="s">
        <v>13707</v>
      </c>
      <c r="D2261" s="28" t="s">
        <v>13087</v>
      </c>
      <c r="E2261" s="95" t="s">
        <v>13705</v>
      </c>
      <c r="F2261" s="182">
        <v>1</v>
      </c>
      <c r="G2261" s="95" t="s">
        <v>746</v>
      </c>
      <c r="H2261" s="199">
        <f>VLOOKUP(G2261,BARRAS!$C$5:$E$553,2,0)</f>
        <v>2109992680132</v>
      </c>
      <c r="I2261" s="95">
        <v>0</v>
      </c>
      <c r="J2261" s="204">
        <v>0</v>
      </c>
      <c r="K2261" s="95">
        <v>0</v>
      </c>
      <c r="L2261" s="95" t="s">
        <v>8423</v>
      </c>
      <c r="M2261" s="95" t="s">
        <v>8423</v>
      </c>
      <c r="N2261" s="95" t="s">
        <v>13087</v>
      </c>
      <c r="O2261" s="28" t="s">
        <v>7939</v>
      </c>
      <c r="P2261" s="95"/>
      <c r="Q2261" s="95"/>
      <c r="R2261" s="95"/>
      <c r="S2261" s="95">
        <f t="shared" si="249"/>
        <v>0</v>
      </c>
      <c r="T2261" s="95"/>
      <c r="U2261" s="95" t="str">
        <f t="shared" si="250"/>
        <v/>
      </c>
      <c r="V2261" s="95"/>
      <c r="W2261" s="95"/>
      <c r="X2261" s="95"/>
      <c r="Y2261" s="95"/>
      <c r="Z2261" s="95"/>
      <c r="AA2261" s="95" t="str">
        <f t="shared" si="251"/>
        <v>CRELL</v>
      </c>
    </row>
    <row r="2262" spans="1:27" x14ac:dyDescent="0.2">
      <c r="A2262" s="19">
        <f t="shared" si="247"/>
        <v>1</v>
      </c>
      <c r="B2262" s="95">
        <f t="shared" si="248"/>
        <v>2258</v>
      </c>
      <c r="C2262" s="28" t="s">
        <v>13708</v>
      </c>
      <c r="D2262" s="28" t="s">
        <v>9079</v>
      </c>
      <c r="E2262" s="95" t="s">
        <v>13706</v>
      </c>
      <c r="F2262" s="182">
        <v>1</v>
      </c>
      <c r="G2262" s="95" t="s">
        <v>746</v>
      </c>
      <c r="H2262" s="199">
        <f>VLOOKUP(G2262,BARRAS!$C$5:$E$553,2,0)</f>
        <v>2109992680132</v>
      </c>
      <c r="I2262" s="95">
        <v>0</v>
      </c>
      <c r="J2262" s="204">
        <v>0</v>
      </c>
      <c r="K2262" s="95">
        <v>0</v>
      </c>
      <c r="L2262" s="95" t="s">
        <v>8423</v>
      </c>
      <c r="M2262" s="95" t="s">
        <v>8423</v>
      </c>
      <c r="N2262" s="95" t="s">
        <v>9079</v>
      </c>
      <c r="O2262" s="28" t="s">
        <v>7939</v>
      </c>
      <c r="P2262" s="95"/>
      <c r="Q2262" s="95"/>
      <c r="R2262" s="95"/>
      <c r="S2262" s="95">
        <f t="shared" si="249"/>
        <v>0</v>
      </c>
      <c r="T2262" s="95"/>
      <c r="U2262" s="95" t="str">
        <f t="shared" si="250"/>
        <v/>
      </c>
      <c r="V2262" s="95"/>
      <c r="W2262" s="95"/>
      <c r="X2262" s="95"/>
      <c r="Y2262" s="95"/>
      <c r="Z2262" s="95"/>
      <c r="AA2262" s="95" t="str">
        <f t="shared" si="251"/>
        <v>CRELL</v>
      </c>
    </row>
    <row r="2263" spans="1:27" x14ac:dyDescent="0.2">
      <c r="A2263" s="19">
        <f t="shared" si="247"/>
        <v>1</v>
      </c>
      <c r="B2263" s="95">
        <f t="shared" si="248"/>
        <v>2259</v>
      </c>
      <c r="C2263" s="95" t="s">
        <v>14161</v>
      </c>
      <c r="D2263" s="28" t="s">
        <v>545</v>
      </c>
      <c r="E2263" s="95" t="s">
        <v>13724</v>
      </c>
      <c r="F2263" s="182">
        <v>1</v>
      </c>
      <c r="G2263" s="95" t="s">
        <v>746</v>
      </c>
      <c r="H2263" s="199">
        <f>VLOOKUP(G2263,BARRAS!$C$5:$E$553,2,0)</f>
        <v>2109992680132</v>
      </c>
      <c r="I2263" s="95">
        <v>0</v>
      </c>
      <c r="J2263" s="204">
        <v>0</v>
      </c>
      <c r="K2263" s="95">
        <v>0</v>
      </c>
      <c r="L2263" s="95" t="s">
        <v>8423</v>
      </c>
      <c r="M2263" s="95" t="s">
        <v>8423</v>
      </c>
      <c r="N2263" s="28" t="s">
        <v>545</v>
      </c>
      <c r="O2263" s="28" t="s">
        <v>8091</v>
      </c>
      <c r="P2263" s="95"/>
      <c r="Q2263" s="95"/>
      <c r="R2263" s="95"/>
      <c r="S2263" s="95">
        <f t="shared" si="249"/>
        <v>0</v>
      </c>
      <c r="T2263" s="95"/>
      <c r="U2263" s="95" t="str">
        <f t="shared" si="250"/>
        <v/>
      </c>
      <c r="V2263" s="95"/>
      <c r="W2263" s="95"/>
      <c r="X2263" s="95"/>
      <c r="Y2263" s="95"/>
      <c r="Z2263" s="95"/>
      <c r="AA2263" s="95" t="str">
        <f t="shared" si="251"/>
        <v>SAESA</v>
      </c>
    </row>
    <row r="2264" spans="1:27" x14ac:dyDescent="0.2">
      <c r="A2264" s="19">
        <f t="shared" si="247"/>
        <v>1</v>
      </c>
      <c r="B2264" s="95">
        <f t="shared" si="248"/>
        <v>2260</v>
      </c>
      <c r="C2264" s="28" t="s">
        <v>14565</v>
      </c>
      <c r="D2264" s="28" t="s">
        <v>2317</v>
      </c>
      <c r="E2264" s="95" t="s">
        <v>7585</v>
      </c>
      <c r="F2264" s="182">
        <v>1</v>
      </c>
      <c r="G2264" s="95" t="s">
        <v>746</v>
      </c>
      <c r="H2264" s="199">
        <f>VLOOKUP(G2264,BARRAS!$C$5:$E$553,2,0)</f>
        <v>2109992680132</v>
      </c>
      <c r="I2264" s="95">
        <v>0</v>
      </c>
      <c r="J2264" s="204">
        <v>0</v>
      </c>
      <c r="K2264" s="95">
        <v>0</v>
      </c>
      <c r="L2264" s="95" t="s">
        <v>747</v>
      </c>
      <c r="M2264" s="95" t="s">
        <v>747</v>
      </c>
      <c r="N2264" s="95" t="s">
        <v>2317</v>
      </c>
      <c r="O2264" s="95"/>
      <c r="P2264" s="95"/>
      <c r="Q2264" s="95" t="str">
        <f t="shared" ref="Q2264:Q2272" si="253">IF(L2264="R","R",IF(L2264="L","L",""))</f>
        <v/>
      </c>
      <c r="R2264" s="95" t="str">
        <f>IF(L2264="R",VLOOKUP(G2264,BARRAS!$C$5:$E$233,3,0),IF(L2264="L",VLOOKUP(G2264,BARRAS!$C$5:$E$233,3,0),""))</f>
        <v/>
      </c>
      <c r="S2264" s="95">
        <f t="shared" si="249"/>
        <v>1</v>
      </c>
      <c r="T2264" s="95"/>
      <c r="U2264" s="95" t="str">
        <f t="shared" si="250"/>
        <v>PMGD</v>
      </c>
      <c r="V2264" s="95">
        <v>0</v>
      </c>
      <c r="W2264" s="95"/>
      <c r="X2264" s="95"/>
      <c r="Y2264" s="95" t="str">
        <f t="shared" si="252"/>
        <v>No</v>
      </c>
      <c r="Z2264" s="95">
        <v>0</v>
      </c>
      <c r="AA2264" s="95">
        <f t="shared" si="251"/>
        <v>0</v>
      </c>
    </row>
    <row r="2265" spans="1:27" x14ac:dyDescent="0.2">
      <c r="A2265" s="19">
        <f t="shared" si="247"/>
        <v>1</v>
      </c>
      <c r="B2265" s="95">
        <f t="shared" si="248"/>
        <v>2261</v>
      </c>
      <c r="C2265" s="28" t="s">
        <v>14566</v>
      </c>
      <c r="D2265" s="28" t="s">
        <v>2317</v>
      </c>
      <c r="E2265" s="28" t="s">
        <v>14564</v>
      </c>
      <c r="F2265" s="182">
        <v>1</v>
      </c>
      <c r="G2265" s="95" t="s">
        <v>746</v>
      </c>
      <c r="H2265" s="199">
        <f>VLOOKUP(G2265,BARRAS!$C$5:$E$553,2,0)</f>
        <v>2109992680132</v>
      </c>
      <c r="I2265" s="95">
        <v>0</v>
      </c>
      <c r="J2265" s="204">
        <v>0</v>
      </c>
      <c r="K2265" s="95">
        <v>0</v>
      </c>
      <c r="L2265" s="95" t="s">
        <v>747</v>
      </c>
      <c r="M2265" s="95" t="s">
        <v>747</v>
      </c>
      <c r="N2265" s="95" t="s">
        <v>2317</v>
      </c>
      <c r="O2265" s="95"/>
      <c r="P2265" s="95"/>
      <c r="Q2265" s="95"/>
      <c r="R2265" s="95"/>
      <c r="S2265" s="95">
        <f t="shared" si="249"/>
        <v>1</v>
      </c>
      <c r="T2265" s="95"/>
      <c r="U2265" s="95" t="str">
        <f t="shared" si="250"/>
        <v>PMGD</v>
      </c>
      <c r="V2265" s="95"/>
      <c r="W2265" s="95"/>
      <c r="X2265" s="95"/>
      <c r="Y2265" s="95"/>
      <c r="Z2265" s="95"/>
      <c r="AA2265" s="95">
        <f t="shared" si="251"/>
        <v>0</v>
      </c>
    </row>
    <row r="2266" spans="1:27" x14ac:dyDescent="0.2">
      <c r="A2266" s="19">
        <f t="shared" si="247"/>
        <v>1</v>
      </c>
      <c r="B2266" s="95">
        <f t="shared" si="248"/>
        <v>2262</v>
      </c>
      <c r="C2266" s="95" t="s">
        <v>7717</v>
      </c>
      <c r="D2266" s="28" t="s">
        <v>8447</v>
      </c>
      <c r="E2266" s="95" t="s">
        <v>8322</v>
      </c>
      <c r="F2266" s="182">
        <v>1</v>
      </c>
      <c r="G2266" s="95" t="s">
        <v>746</v>
      </c>
      <c r="H2266" s="199">
        <f>VLOOKUP(G2266,BARRAS!$C$5:$E$553,2,0)</f>
        <v>2109992680132</v>
      </c>
      <c r="I2266" s="95">
        <v>0</v>
      </c>
      <c r="J2266" s="204">
        <v>0</v>
      </c>
      <c r="K2266" s="95">
        <v>0</v>
      </c>
      <c r="L2266" s="95" t="s">
        <v>747</v>
      </c>
      <c r="M2266" s="95" t="s">
        <v>747</v>
      </c>
      <c r="N2266" s="95" t="s">
        <v>9185</v>
      </c>
      <c r="O2266" s="95" t="s">
        <v>7939</v>
      </c>
      <c r="P2266" s="95"/>
      <c r="Q2266" s="95" t="str">
        <f t="shared" si="253"/>
        <v/>
      </c>
      <c r="R2266" s="95" t="str">
        <f>IF(L2266="R",VLOOKUP(G2266,BARRAS!$C$5:$E$233,3,0),IF(L2266="L",VLOOKUP(G2266,BARRAS!$C$5:$E$233,3,0),""))</f>
        <v/>
      </c>
      <c r="S2266" s="95">
        <f t="shared" si="249"/>
        <v>1</v>
      </c>
      <c r="T2266" s="95"/>
      <c r="U2266" s="95" t="str">
        <f t="shared" si="250"/>
        <v>PMGD</v>
      </c>
      <c r="V2266" s="95">
        <v>0</v>
      </c>
      <c r="W2266" s="95"/>
      <c r="X2266" s="95"/>
      <c r="Y2266" s="95" t="str">
        <f t="shared" si="252"/>
        <v>No</v>
      </c>
      <c r="Z2266" s="95">
        <v>0</v>
      </c>
      <c r="AA2266" s="95" t="str">
        <f t="shared" si="251"/>
        <v>CRELL</v>
      </c>
    </row>
    <row r="2267" spans="1:27" x14ac:dyDescent="0.2">
      <c r="A2267" s="19">
        <f t="shared" si="247"/>
        <v>1</v>
      </c>
      <c r="B2267" s="95">
        <f t="shared" si="248"/>
        <v>2263</v>
      </c>
      <c r="C2267" s="95" t="s">
        <v>7940</v>
      </c>
      <c r="D2267" s="28" t="s">
        <v>7936</v>
      </c>
      <c r="E2267" s="95" t="s">
        <v>7939</v>
      </c>
      <c r="F2267" s="182">
        <v>1</v>
      </c>
      <c r="G2267" s="95" t="s">
        <v>746</v>
      </c>
      <c r="H2267" s="199">
        <f>VLOOKUP(G2267,BARRAS!$C$5:$E$553,2,0)</f>
        <v>2109992680132</v>
      </c>
      <c r="I2267" s="95">
        <v>0</v>
      </c>
      <c r="J2267" s="204">
        <v>1</v>
      </c>
      <c r="K2267" s="95">
        <v>0</v>
      </c>
      <c r="L2267" s="95" t="s">
        <v>489</v>
      </c>
      <c r="M2267" s="95" t="s">
        <v>489</v>
      </c>
      <c r="N2267" s="95" t="s">
        <v>9178</v>
      </c>
      <c r="O2267" s="95"/>
      <c r="P2267" s="95" t="s">
        <v>7939</v>
      </c>
      <c r="Q2267" s="95" t="str">
        <f t="shared" si="253"/>
        <v>R</v>
      </c>
      <c r="R2267" s="95" t="str">
        <f>IF(L2267="R",VLOOKUP(G2267,BARRAS!$C$5:$E$233,3,0),IF(L2267="L",VLOOKUP(G2267,BARRAS!$C$5:$E$233,3,0),""))</f>
        <v>S6</v>
      </c>
      <c r="S2267" s="95">
        <f t="shared" si="249"/>
        <v>0</v>
      </c>
      <c r="T2267" s="95"/>
      <c r="U2267" s="95" t="str">
        <f t="shared" si="250"/>
        <v/>
      </c>
      <c r="V2267" s="95">
        <v>0</v>
      </c>
      <c r="W2267" s="95"/>
      <c r="X2267" s="95"/>
      <c r="Y2267" s="95" t="str">
        <f t="shared" si="252"/>
        <v>Sí</v>
      </c>
      <c r="Z2267" s="95">
        <v>0</v>
      </c>
      <c r="AA2267" s="95" t="str">
        <f t="shared" si="251"/>
        <v>CRELL</v>
      </c>
    </row>
    <row r="2268" spans="1:27" x14ac:dyDescent="0.2">
      <c r="A2268" s="19">
        <f t="shared" si="247"/>
        <v>1</v>
      </c>
      <c r="B2268" s="95">
        <f t="shared" si="248"/>
        <v>2264</v>
      </c>
      <c r="C2268" s="95" t="s">
        <v>7941</v>
      </c>
      <c r="D2268" s="28" t="s">
        <v>7937</v>
      </c>
      <c r="E2268" s="95" t="s">
        <v>7939</v>
      </c>
      <c r="F2268" s="182">
        <v>1</v>
      </c>
      <c r="G2268" s="95" t="s">
        <v>746</v>
      </c>
      <c r="H2268" s="199">
        <f>VLOOKUP(G2268,BARRAS!$C$5:$E$553,2,0)</f>
        <v>2109992680132</v>
      </c>
      <c r="I2268" s="95">
        <v>0</v>
      </c>
      <c r="J2268" s="204">
        <v>1</v>
      </c>
      <c r="K2268" s="95">
        <v>0</v>
      </c>
      <c r="L2268" s="95" t="s">
        <v>489</v>
      </c>
      <c r="M2268" s="95" t="s">
        <v>489</v>
      </c>
      <c r="N2268" s="95" t="s">
        <v>9178</v>
      </c>
      <c r="O2268" s="95"/>
      <c r="P2268" s="95" t="s">
        <v>7939</v>
      </c>
      <c r="Q2268" s="95" t="str">
        <f t="shared" si="253"/>
        <v>R</v>
      </c>
      <c r="R2268" s="95" t="str">
        <f>IF(L2268="R",VLOOKUP(G2268,BARRAS!$C$5:$E$233,3,0),IF(L2268="L",VLOOKUP(G2268,BARRAS!$C$5:$E$233,3,0),""))</f>
        <v>S6</v>
      </c>
      <c r="S2268" s="95">
        <f t="shared" si="249"/>
        <v>0</v>
      </c>
      <c r="T2268" s="95"/>
      <c r="U2268" s="95" t="str">
        <f t="shared" si="250"/>
        <v/>
      </c>
      <c r="V2268" s="95">
        <v>0</v>
      </c>
      <c r="W2268" s="95"/>
      <c r="X2268" s="95"/>
      <c r="Y2268" s="95" t="str">
        <f t="shared" si="252"/>
        <v>Sí</v>
      </c>
      <c r="Z2268" s="95">
        <v>0</v>
      </c>
      <c r="AA2268" s="95" t="str">
        <f t="shared" si="251"/>
        <v>CRELL</v>
      </c>
    </row>
    <row r="2269" spans="1:27" x14ac:dyDescent="0.2">
      <c r="A2269" s="19">
        <f t="shared" si="247"/>
        <v>1</v>
      </c>
      <c r="B2269" s="95">
        <f t="shared" si="248"/>
        <v>2265</v>
      </c>
      <c r="C2269" s="95" t="s">
        <v>7942</v>
      </c>
      <c r="D2269" s="28" t="s">
        <v>7938</v>
      </c>
      <c r="E2269" s="95" t="s">
        <v>7939</v>
      </c>
      <c r="F2269" s="182">
        <v>1</v>
      </c>
      <c r="G2269" s="95" t="s">
        <v>746</v>
      </c>
      <c r="H2269" s="199">
        <f>VLOOKUP(G2269,BARRAS!$C$5:$E$553,2,0)</f>
        <v>2109992680132</v>
      </c>
      <c r="I2269" s="95">
        <v>0</v>
      </c>
      <c r="J2269" s="204">
        <v>1</v>
      </c>
      <c r="K2269" s="95">
        <v>0</v>
      </c>
      <c r="L2269" s="95" t="s">
        <v>489</v>
      </c>
      <c r="M2269" s="95" t="s">
        <v>489</v>
      </c>
      <c r="N2269" s="95" t="s">
        <v>9178</v>
      </c>
      <c r="O2269" s="95"/>
      <c r="P2269" s="95" t="s">
        <v>7939</v>
      </c>
      <c r="Q2269" s="95" t="str">
        <f t="shared" si="253"/>
        <v>R</v>
      </c>
      <c r="R2269" s="95" t="str">
        <f>IF(L2269="R",VLOOKUP(G2269,BARRAS!$C$5:$E$233,3,0),IF(L2269="L",VLOOKUP(G2269,BARRAS!$C$5:$E$233,3,0),""))</f>
        <v>S6</v>
      </c>
      <c r="S2269" s="95">
        <f t="shared" si="249"/>
        <v>0</v>
      </c>
      <c r="T2269" s="95"/>
      <c r="U2269" s="95" t="str">
        <f t="shared" si="250"/>
        <v/>
      </c>
      <c r="V2269" s="95">
        <v>0</v>
      </c>
      <c r="W2269" s="95"/>
      <c r="X2269" s="95"/>
      <c r="Y2269" s="95" t="str">
        <f t="shared" si="252"/>
        <v>Sí</v>
      </c>
      <c r="Z2269" s="95">
        <v>0</v>
      </c>
      <c r="AA2269" s="95" t="str">
        <f t="shared" si="251"/>
        <v>CRELL</v>
      </c>
    </row>
    <row r="2270" spans="1:27" x14ac:dyDescent="0.2">
      <c r="A2270" s="19">
        <f t="shared" si="247"/>
        <v>1</v>
      </c>
      <c r="B2270" s="95">
        <f t="shared" si="248"/>
        <v>2266</v>
      </c>
      <c r="C2270" s="95" t="s">
        <v>8137</v>
      </c>
      <c r="D2270" s="28" t="s">
        <v>8088</v>
      </c>
      <c r="E2270" s="95" t="s">
        <v>8091</v>
      </c>
      <c r="F2270" s="182">
        <v>1</v>
      </c>
      <c r="G2270" s="95" t="s">
        <v>746</v>
      </c>
      <c r="H2270" s="199">
        <f>VLOOKUP(G2270,BARRAS!$C$5:$E$553,2,0)</f>
        <v>2109992680132</v>
      </c>
      <c r="I2270" s="95">
        <v>0</v>
      </c>
      <c r="J2270" s="204">
        <v>1</v>
      </c>
      <c r="K2270" s="95">
        <v>0</v>
      </c>
      <c r="L2270" s="95" t="s">
        <v>489</v>
      </c>
      <c r="M2270" s="95" t="s">
        <v>489</v>
      </c>
      <c r="N2270" s="95" t="s">
        <v>9178</v>
      </c>
      <c r="O2270" s="95"/>
      <c r="P2270" s="95" t="s">
        <v>8091</v>
      </c>
      <c r="Q2270" s="95" t="str">
        <f t="shared" si="253"/>
        <v>R</v>
      </c>
      <c r="R2270" s="95" t="str">
        <f>IF(L2270="R",VLOOKUP(G2270,BARRAS!$C$5:$E$233,3,0),IF(L2270="L",VLOOKUP(G2270,BARRAS!$C$5:$E$233,3,0),""))</f>
        <v>S6</v>
      </c>
      <c r="S2270" s="95">
        <f t="shared" si="249"/>
        <v>0</v>
      </c>
      <c r="T2270" s="95"/>
      <c r="U2270" s="95" t="str">
        <f t="shared" si="250"/>
        <v/>
      </c>
      <c r="V2270" s="95">
        <v>0</v>
      </c>
      <c r="W2270" s="95"/>
      <c r="X2270" s="95"/>
      <c r="Y2270" s="95" t="str">
        <f t="shared" si="252"/>
        <v>Sí</v>
      </c>
      <c r="Z2270" s="95">
        <v>0</v>
      </c>
      <c r="AA2270" s="95" t="str">
        <f t="shared" si="251"/>
        <v>SAESA</v>
      </c>
    </row>
    <row r="2271" spans="1:27" x14ac:dyDescent="0.2">
      <c r="A2271" s="19">
        <f t="shared" si="247"/>
        <v>1</v>
      </c>
      <c r="B2271" s="95">
        <f t="shared" si="248"/>
        <v>2267</v>
      </c>
      <c r="C2271" s="95" t="s">
        <v>8138</v>
      </c>
      <c r="D2271" s="28" t="s">
        <v>8089</v>
      </c>
      <c r="E2271" s="95" t="s">
        <v>8091</v>
      </c>
      <c r="F2271" s="182">
        <v>1</v>
      </c>
      <c r="G2271" s="95" t="s">
        <v>746</v>
      </c>
      <c r="H2271" s="199">
        <f>VLOOKUP(G2271,BARRAS!$C$5:$E$553,2,0)</f>
        <v>2109992680132</v>
      </c>
      <c r="I2271" s="95">
        <v>0</v>
      </c>
      <c r="J2271" s="204">
        <v>1</v>
      </c>
      <c r="K2271" s="95">
        <v>0</v>
      </c>
      <c r="L2271" s="95" t="s">
        <v>489</v>
      </c>
      <c r="M2271" s="95" t="s">
        <v>489</v>
      </c>
      <c r="N2271" s="95" t="s">
        <v>9178</v>
      </c>
      <c r="O2271" s="95"/>
      <c r="P2271" s="95" t="s">
        <v>8091</v>
      </c>
      <c r="Q2271" s="95" t="str">
        <f t="shared" si="253"/>
        <v>R</v>
      </c>
      <c r="R2271" s="95" t="str">
        <f>IF(L2271="R",VLOOKUP(G2271,BARRAS!$C$5:$E$233,3,0),IF(L2271="L",VLOOKUP(G2271,BARRAS!$C$5:$E$233,3,0),""))</f>
        <v>S6</v>
      </c>
      <c r="S2271" s="95">
        <f t="shared" si="249"/>
        <v>0</v>
      </c>
      <c r="T2271" s="95"/>
      <c r="U2271" s="95" t="str">
        <f t="shared" si="250"/>
        <v/>
      </c>
      <c r="V2271" s="95">
        <v>0</v>
      </c>
      <c r="W2271" s="95"/>
      <c r="X2271" s="95"/>
      <c r="Y2271" s="95" t="str">
        <f t="shared" si="252"/>
        <v>Sí</v>
      </c>
      <c r="Z2271" s="95">
        <v>0</v>
      </c>
      <c r="AA2271" s="95" t="str">
        <f t="shared" si="251"/>
        <v>SAESA</v>
      </c>
    </row>
    <row r="2272" spans="1:27" x14ac:dyDescent="0.2">
      <c r="A2272" s="19">
        <f t="shared" si="247"/>
        <v>1</v>
      </c>
      <c r="B2272" s="95">
        <f t="shared" si="248"/>
        <v>2268</v>
      </c>
      <c r="C2272" s="95" t="s">
        <v>8139</v>
      </c>
      <c r="D2272" s="28" t="s">
        <v>8090</v>
      </c>
      <c r="E2272" s="95" t="s">
        <v>8091</v>
      </c>
      <c r="F2272" s="182">
        <v>1</v>
      </c>
      <c r="G2272" s="95" t="s">
        <v>746</v>
      </c>
      <c r="H2272" s="199">
        <f>VLOOKUP(G2272,BARRAS!$C$5:$E$553,2,0)</f>
        <v>2109992680132</v>
      </c>
      <c r="I2272" s="95">
        <v>0</v>
      </c>
      <c r="J2272" s="204">
        <v>1</v>
      </c>
      <c r="K2272" s="95">
        <v>0</v>
      </c>
      <c r="L2272" s="95" t="s">
        <v>489</v>
      </c>
      <c r="M2272" s="95" t="s">
        <v>489</v>
      </c>
      <c r="N2272" s="95" t="s">
        <v>9178</v>
      </c>
      <c r="O2272" s="95"/>
      <c r="P2272" s="95" t="s">
        <v>8091</v>
      </c>
      <c r="Q2272" s="95" t="str">
        <f t="shared" si="253"/>
        <v>R</v>
      </c>
      <c r="R2272" s="95" t="str">
        <f>IF(L2272="R",VLOOKUP(G2272,BARRAS!$C$5:$E$233,3,0),IF(L2272="L",VLOOKUP(G2272,BARRAS!$C$5:$E$233,3,0),""))</f>
        <v>S6</v>
      </c>
      <c r="S2272" s="95">
        <f t="shared" si="249"/>
        <v>0</v>
      </c>
      <c r="T2272" s="95"/>
      <c r="U2272" s="95" t="str">
        <f t="shared" si="250"/>
        <v/>
      </c>
      <c r="V2272" s="95">
        <v>0</v>
      </c>
      <c r="W2272" s="95"/>
      <c r="X2272" s="95"/>
      <c r="Y2272" s="95" t="str">
        <f t="shared" si="252"/>
        <v>Sí</v>
      </c>
      <c r="Z2272" s="95">
        <v>0</v>
      </c>
      <c r="AA2272" s="95" t="str">
        <f t="shared" si="251"/>
        <v>SAESA</v>
      </c>
    </row>
    <row r="2273" spans="1:27" x14ac:dyDescent="0.2">
      <c r="A2273" s="19">
        <f t="shared" si="247"/>
        <v>1</v>
      </c>
      <c r="B2273" s="95">
        <f t="shared" si="248"/>
        <v>2269</v>
      </c>
      <c r="C2273" s="194" t="s">
        <v>11902</v>
      </c>
      <c r="D2273" s="213" t="s">
        <v>1304</v>
      </c>
      <c r="E2273" s="194" t="s">
        <v>1424</v>
      </c>
      <c r="F2273" s="182">
        <v>1</v>
      </c>
      <c r="G2273" s="95" t="s">
        <v>746</v>
      </c>
      <c r="H2273" s="199">
        <f>VLOOKUP(G2273,BARRAS!$C$5:$E$553,2,0)</f>
        <v>2109992680132</v>
      </c>
      <c r="I2273" s="95">
        <v>0</v>
      </c>
      <c r="J2273" s="204">
        <v>0</v>
      </c>
      <c r="K2273" s="95">
        <v>0</v>
      </c>
      <c r="L2273" s="95" t="s">
        <v>492</v>
      </c>
      <c r="M2273" s="95" t="s">
        <v>492</v>
      </c>
      <c r="N2273" s="95" t="s">
        <v>12352</v>
      </c>
      <c r="O2273" s="95"/>
      <c r="P2273" s="95"/>
      <c r="Q2273" s="95"/>
      <c r="R2273" s="95" t="str">
        <f>IF(L2273="R",VLOOKUP(G2273,BARRAS!$C$5:$E$233,3,0),IF(L2273="L",VLOOKUP(G2273,BARRAS!$C$5:$E$233,3,0),""))</f>
        <v/>
      </c>
      <c r="S2273" s="95">
        <f t="shared" si="249"/>
        <v>0</v>
      </c>
      <c r="T2273" s="95"/>
      <c r="U2273" s="95" t="str">
        <f t="shared" si="250"/>
        <v/>
      </c>
      <c r="V2273" s="95"/>
      <c r="W2273" s="95"/>
      <c r="X2273" s="95"/>
      <c r="Y2273" s="95"/>
      <c r="Z2273" s="95"/>
      <c r="AA2273" s="95">
        <f t="shared" si="251"/>
        <v>0</v>
      </c>
    </row>
    <row r="2274" spans="1:27" x14ac:dyDescent="0.2">
      <c r="A2274" s="19">
        <f t="shared" si="247"/>
        <v>1</v>
      </c>
      <c r="B2274" s="95">
        <f t="shared" si="248"/>
        <v>2270</v>
      </c>
      <c r="C2274" s="194" t="s">
        <v>11901</v>
      </c>
      <c r="D2274" s="213" t="s">
        <v>1304</v>
      </c>
      <c r="E2274" s="194" t="s">
        <v>1425</v>
      </c>
      <c r="F2274" s="182">
        <v>1</v>
      </c>
      <c r="G2274" s="95" t="s">
        <v>746</v>
      </c>
      <c r="H2274" s="199">
        <f>VLOOKUP(G2274,BARRAS!$C$5:$E$553,2,0)</f>
        <v>2109992680132</v>
      </c>
      <c r="I2274" s="95">
        <v>0</v>
      </c>
      <c r="J2274" s="204">
        <v>0</v>
      </c>
      <c r="K2274" s="95">
        <v>0</v>
      </c>
      <c r="L2274" s="95" t="s">
        <v>492</v>
      </c>
      <c r="M2274" s="95" t="s">
        <v>492</v>
      </c>
      <c r="N2274" s="95" t="s">
        <v>12352</v>
      </c>
      <c r="O2274" s="95"/>
      <c r="P2274" s="95"/>
      <c r="Q2274" s="95"/>
      <c r="R2274" s="95" t="str">
        <f>IF(L2274="R",VLOOKUP(G2274,BARRAS!$C$5:$E$233,3,0),IF(L2274="L",VLOOKUP(G2274,BARRAS!$C$5:$E$233,3,0),""))</f>
        <v/>
      </c>
      <c r="S2274" s="95">
        <f t="shared" si="249"/>
        <v>0</v>
      </c>
      <c r="T2274" s="95"/>
      <c r="U2274" s="95" t="str">
        <f t="shared" si="250"/>
        <v/>
      </c>
      <c r="V2274" s="95"/>
      <c r="W2274" s="95"/>
      <c r="X2274" s="95"/>
      <c r="Y2274" s="95"/>
      <c r="Z2274" s="95"/>
      <c r="AA2274" s="95">
        <f t="shared" si="251"/>
        <v>0</v>
      </c>
    </row>
    <row r="2275" spans="1:27" x14ac:dyDescent="0.2">
      <c r="A2275" s="19">
        <f t="shared" si="247"/>
        <v>1</v>
      </c>
      <c r="B2275" s="95">
        <f t="shared" si="248"/>
        <v>2271</v>
      </c>
      <c r="C2275" s="95" t="s">
        <v>9958</v>
      </c>
      <c r="D2275" s="28" t="s">
        <v>8365</v>
      </c>
      <c r="E2275" s="95" t="s">
        <v>9953</v>
      </c>
      <c r="F2275" s="182">
        <v>1</v>
      </c>
      <c r="G2275" s="95" t="s">
        <v>165</v>
      </c>
      <c r="H2275" s="199">
        <f>VLOOKUP(G2275,BARRAS!$C$5:$E$553,2,0)</f>
        <v>2149992630132</v>
      </c>
      <c r="I2275" s="95">
        <v>0</v>
      </c>
      <c r="J2275" s="204">
        <v>0</v>
      </c>
      <c r="K2275" s="95">
        <v>0</v>
      </c>
      <c r="L2275" s="95" t="s">
        <v>8423</v>
      </c>
      <c r="M2275" s="95" t="s">
        <v>8423</v>
      </c>
      <c r="N2275" s="95" t="s">
        <v>8365</v>
      </c>
      <c r="O2275" s="28" t="s">
        <v>8210</v>
      </c>
      <c r="P2275" s="95"/>
      <c r="Q2275" s="95"/>
      <c r="R2275" s="95" t="str">
        <f>IF(L2275="R",VLOOKUP(G2275,BARRAS!$C$5:$E$233,3,0),IF(L2275="L",VLOOKUP(G2275,BARRAS!$C$5:$E$233,3,0),""))</f>
        <v/>
      </c>
      <c r="S2275" s="95">
        <f t="shared" si="249"/>
        <v>0</v>
      </c>
      <c r="T2275" s="95"/>
      <c r="U2275" s="95" t="str">
        <f t="shared" si="250"/>
        <v/>
      </c>
      <c r="V2275" s="95">
        <v>0</v>
      </c>
      <c r="W2275" s="95"/>
      <c r="X2275" s="95"/>
      <c r="Y2275" s="95"/>
      <c r="Z2275" s="95">
        <v>0</v>
      </c>
      <c r="AA2275" s="95" t="str">
        <f t="shared" si="251"/>
        <v>SOCOEPA</v>
      </c>
    </row>
    <row r="2276" spans="1:27" x14ac:dyDescent="0.2">
      <c r="A2276" s="19">
        <f t="shared" si="247"/>
        <v>1</v>
      </c>
      <c r="B2276" s="95">
        <f t="shared" si="248"/>
        <v>2272</v>
      </c>
      <c r="C2276" s="95" t="s">
        <v>9959</v>
      </c>
      <c r="D2276" s="28" t="s">
        <v>8365</v>
      </c>
      <c r="E2276" s="95" t="s">
        <v>9953</v>
      </c>
      <c r="F2276" s="182">
        <v>1</v>
      </c>
      <c r="G2276" s="95" t="s">
        <v>165</v>
      </c>
      <c r="H2276" s="199">
        <f>VLOOKUP(G2276,BARRAS!$C$5:$E$553,2,0)</f>
        <v>2149992630132</v>
      </c>
      <c r="I2276" s="95">
        <v>0</v>
      </c>
      <c r="J2276" s="204">
        <v>0</v>
      </c>
      <c r="K2276" s="95">
        <v>0</v>
      </c>
      <c r="L2276" s="95" t="s">
        <v>8423</v>
      </c>
      <c r="M2276" s="95" t="s">
        <v>8423</v>
      </c>
      <c r="N2276" s="95" t="s">
        <v>8365</v>
      </c>
      <c r="O2276" s="28" t="s">
        <v>8210</v>
      </c>
      <c r="P2276" s="95"/>
      <c r="Q2276" s="95"/>
      <c r="R2276" s="95" t="str">
        <f>IF(L2276="R",VLOOKUP(G2276,BARRAS!$C$5:$E$233,3,0),IF(L2276="L",VLOOKUP(G2276,BARRAS!$C$5:$E$233,3,0),""))</f>
        <v/>
      </c>
      <c r="S2276" s="95">
        <f t="shared" si="249"/>
        <v>0</v>
      </c>
      <c r="T2276" s="95"/>
      <c r="U2276" s="95" t="str">
        <f t="shared" si="250"/>
        <v/>
      </c>
      <c r="V2276" s="95">
        <v>0</v>
      </c>
      <c r="W2276" s="95"/>
      <c r="X2276" s="95"/>
      <c r="Y2276" s="95"/>
      <c r="Z2276" s="95">
        <v>0</v>
      </c>
      <c r="AA2276" s="95" t="str">
        <f t="shared" si="251"/>
        <v>SOCOEPA</v>
      </c>
    </row>
    <row r="2277" spans="1:27" x14ac:dyDescent="0.2">
      <c r="A2277" s="19">
        <f t="shared" si="247"/>
        <v>1</v>
      </c>
      <c r="B2277" s="95">
        <f t="shared" si="248"/>
        <v>2273</v>
      </c>
      <c r="C2277" s="95" t="s">
        <v>8217</v>
      </c>
      <c r="D2277" s="28" t="s">
        <v>8211</v>
      </c>
      <c r="E2277" s="95" t="s">
        <v>8210</v>
      </c>
      <c r="F2277" s="182">
        <v>1</v>
      </c>
      <c r="G2277" s="95" t="s">
        <v>165</v>
      </c>
      <c r="H2277" s="199">
        <f>VLOOKUP(G2277,BARRAS!$C$5:$E$553,2,0)</f>
        <v>2149992630132</v>
      </c>
      <c r="I2277" s="95">
        <v>0</v>
      </c>
      <c r="J2277" s="204">
        <v>1</v>
      </c>
      <c r="K2277" s="95">
        <v>0</v>
      </c>
      <c r="L2277" s="95" t="s">
        <v>489</v>
      </c>
      <c r="M2277" s="95" t="s">
        <v>489</v>
      </c>
      <c r="N2277" s="95" t="s">
        <v>9178</v>
      </c>
      <c r="O2277" s="95"/>
      <c r="P2277" s="95" t="s">
        <v>8210</v>
      </c>
      <c r="Q2277" s="95" t="str">
        <f>IF(L2277="R","R",IF(L2277="L","L",""))</f>
        <v>R</v>
      </c>
      <c r="R2277" s="95" t="str">
        <f>IF(L2277="R",VLOOKUP(G2277,BARRAS!$C$5:$E$233,3,0),IF(L2277="L",VLOOKUP(G2277,BARRAS!$C$5:$E$233,3,0),""))</f>
        <v>S6</v>
      </c>
      <c r="S2277" s="95">
        <f t="shared" si="249"/>
        <v>0</v>
      </c>
      <c r="T2277" s="95"/>
      <c r="U2277" s="95" t="str">
        <f t="shared" si="250"/>
        <v/>
      </c>
      <c r="V2277" s="95">
        <v>0</v>
      </c>
      <c r="W2277" s="95"/>
      <c r="X2277" s="95"/>
      <c r="Y2277" s="95" t="str">
        <f>+IF(P2277="","No","Sí")</f>
        <v>Sí</v>
      </c>
      <c r="Z2277" s="95">
        <v>0</v>
      </c>
      <c r="AA2277" s="95" t="str">
        <f t="shared" si="251"/>
        <v>SOCOEPA</v>
      </c>
    </row>
    <row r="2278" spans="1:27" x14ac:dyDescent="0.2">
      <c r="A2278" s="19">
        <f t="shared" si="247"/>
        <v>1</v>
      </c>
      <c r="B2278" s="95">
        <f t="shared" si="248"/>
        <v>2274</v>
      </c>
      <c r="C2278" s="95" t="s">
        <v>8218</v>
      </c>
      <c r="D2278" s="28" t="s">
        <v>8212</v>
      </c>
      <c r="E2278" s="95" t="s">
        <v>8210</v>
      </c>
      <c r="F2278" s="182">
        <v>1</v>
      </c>
      <c r="G2278" s="95" t="s">
        <v>165</v>
      </c>
      <c r="H2278" s="199">
        <f>VLOOKUP(G2278,BARRAS!$C$5:$E$553,2,0)</f>
        <v>2149992630132</v>
      </c>
      <c r="I2278" s="95">
        <v>0</v>
      </c>
      <c r="J2278" s="204">
        <v>1</v>
      </c>
      <c r="K2278" s="95">
        <v>0</v>
      </c>
      <c r="L2278" s="95" t="s">
        <v>489</v>
      </c>
      <c r="M2278" s="95" t="s">
        <v>489</v>
      </c>
      <c r="N2278" s="95" t="s">
        <v>9178</v>
      </c>
      <c r="O2278" s="95"/>
      <c r="P2278" s="95" t="s">
        <v>8210</v>
      </c>
      <c r="Q2278" s="95" t="str">
        <f>IF(L2278="R","R",IF(L2278="L","L",""))</f>
        <v>R</v>
      </c>
      <c r="R2278" s="95" t="str">
        <f>IF(L2278="R",VLOOKUP(G2278,BARRAS!$C$5:$E$233,3,0),IF(L2278="L",VLOOKUP(G2278,BARRAS!$C$5:$E$233,3,0),""))</f>
        <v>S6</v>
      </c>
      <c r="S2278" s="95">
        <f t="shared" si="249"/>
        <v>0</v>
      </c>
      <c r="T2278" s="95"/>
      <c r="U2278" s="95" t="str">
        <f t="shared" si="250"/>
        <v/>
      </c>
      <c r="V2278" s="95">
        <v>0</v>
      </c>
      <c r="W2278" s="95"/>
      <c r="X2278" s="95"/>
      <c r="Y2278" s="95" t="str">
        <f>+IF(P2278="","No","Sí")</f>
        <v>Sí</v>
      </c>
      <c r="Z2278" s="95">
        <v>0</v>
      </c>
      <c r="AA2278" s="95" t="str">
        <f t="shared" si="251"/>
        <v>SOCOEPA</v>
      </c>
    </row>
    <row r="2279" spans="1:27" x14ac:dyDescent="0.2">
      <c r="A2279" s="19">
        <f t="shared" si="247"/>
        <v>1</v>
      </c>
      <c r="B2279" s="95">
        <f t="shared" si="248"/>
        <v>2275</v>
      </c>
      <c r="C2279" s="95" t="s">
        <v>8219</v>
      </c>
      <c r="D2279" s="28" t="s">
        <v>8213</v>
      </c>
      <c r="E2279" s="95" t="s">
        <v>8210</v>
      </c>
      <c r="F2279" s="182">
        <v>1</v>
      </c>
      <c r="G2279" s="95" t="s">
        <v>165</v>
      </c>
      <c r="H2279" s="199">
        <f>VLOOKUP(G2279,BARRAS!$C$5:$E$553,2,0)</f>
        <v>2149992630132</v>
      </c>
      <c r="I2279" s="95">
        <v>0</v>
      </c>
      <c r="J2279" s="204">
        <v>1</v>
      </c>
      <c r="K2279" s="95">
        <v>0</v>
      </c>
      <c r="L2279" s="95" t="s">
        <v>489</v>
      </c>
      <c r="M2279" s="95" t="s">
        <v>489</v>
      </c>
      <c r="N2279" s="95" t="s">
        <v>9178</v>
      </c>
      <c r="O2279" s="95"/>
      <c r="P2279" s="95" t="s">
        <v>8210</v>
      </c>
      <c r="Q2279" s="95" t="str">
        <f>IF(L2279="R","R",IF(L2279="L","L",""))</f>
        <v>R</v>
      </c>
      <c r="R2279" s="95" t="str">
        <f>IF(L2279="R",VLOOKUP(G2279,BARRAS!$C$5:$E$233,3,0),IF(L2279="L",VLOOKUP(G2279,BARRAS!$C$5:$E$233,3,0),""))</f>
        <v>S6</v>
      </c>
      <c r="S2279" s="95">
        <f t="shared" si="249"/>
        <v>0</v>
      </c>
      <c r="T2279" s="95"/>
      <c r="U2279" s="95" t="str">
        <f t="shared" si="250"/>
        <v/>
      </c>
      <c r="V2279" s="95">
        <v>0</v>
      </c>
      <c r="W2279" s="95"/>
      <c r="X2279" s="95"/>
      <c r="Y2279" s="95" t="str">
        <f>+IF(P2279="","No","Sí")</f>
        <v>Sí</v>
      </c>
      <c r="Z2279" s="95">
        <v>0</v>
      </c>
      <c r="AA2279" s="95" t="str">
        <f t="shared" si="251"/>
        <v>SOCOEPA</v>
      </c>
    </row>
    <row r="2280" spans="1:27" x14ac:dyDescent="0.2">
      <c r="A2280" s="19">
        <f t="shared" si="247"/>
        <v>1</v>
      </c>
      <c r="B2280" s="95">
        <f t="shared" si="248"/>
        <v>2276</v>
      </c>
      <c r="C2280" s="194" t="s">
        <v>11903</v>
      </c>
      <c r="D2280" s="213" t="s">
        <v>1304</v>
      </c>
      <c r="E2280" s="194" t="s">
        <v>170</v>
      </c>
      <c r="F2280" s="222">
        <v>1</v>
      </c>
      <c r="G2280" s="95" t="s">
        <v>165</v>
      </c>
      <c r="H2280" s="199">
        <f>VLOOKUP(G2280,BARRAS!$C$5:$E$553,2,0)</f>
        <v>2149992630132</v>
      </c>
      <c r="I2280" s="95">
        <v>0</v>
      </c>
      <c r="J2280" s="204">
        <v>0</v>
      </c>
      <c r="K2280" s="95">
        <v>1</v>
      </c>
      <c r="L2280" s="95" t="s">
        <v>492</v>
      </c>
      <c r="M2280" s="95" t="s">
        <v>492</v>
      </c>
      <c r="N2280" s="95" t="s">
        <v>12352</v>
      </c>
      <c r="O2280" s="95"/>
      <c r="P2280" s="95"/>
      <c r="Q2280" s="95"/>
      <c r="R2280" s="95" t="str">
        <f>IF(L2280="R",VLOOKUP(G2280,BARRAS!$C$5:$E$233,3,0),IF(L2280="L",VLOOKUP(G2280,BARRAS!$C$5:$E$233,3,0),""))</f>
        <v/>
      </c>
      <c r="S2280" s="95">
        <f t="shared" si="249"/>
        <v>0</v>
      </c>
      <c r="T2280" s="95"/>
      <c r="U2280" s="95" t="str">
        <f t="shared" si="250"/>
        <v/>
      </c>
      <c r="V2280" s="95"/>
      <c r="W2280" s="95"/>
      <c r="X2280" s="95"/>
      <c r="Y2280" s="95"/>
      <c r="Z2280" s="95"/>
      <c r="AA2280" s="95">
        <f t="shared" si="251"/>
        <v>0</v>
      </c>
    </row>
    <row r="2281" spans="1:27" x14ac:dyDescent="0.2">
      <c r="A2281" s="19">
        <f t="shared" si="247"/>
        <v>1</v>
      </c>
      <c r="B2281" s="95">
        <f t="shared" si="248"/>
        <v>2277</v>
      </c>
      <c r="C2281" s="95" t="s">
        <v>9147</v>
      </c>
      <c r="D2281" s="28" t="s">
        <v>8365</v>
      </c>
      <c r="E2281" s="95" t="s">
        <v>10100</v>
      </c>
      <c r="F2281" s="182">
        <v>1</v>
      </c>
      <c r="G2281" s="95" t="s">
        <v>8719</v>
      </c>
      <c r="H2281" s="199">
        <f>VLOOKUP(G2281,BARRAS!$C$5:$E$553,2,0)</f>
        <v>2079992430132</v>
      </c>
      <c r="I2281" s="95">
        <v>0</v>
      </c>
      <c r="J2281" s="204">
        <v>0</v>
      </c>
      <c r="K2281" s="95">
        <v>0</v>
      </c>
      <c r="L2281" s="95" t="s">
        <v>8423</v>
      </c>
      <c r="M2281" s="95" t="s">
        <v>8423</v>
      </c>
      <c r="N2281" s="95" t="s">
        <v>8365</v>
      </c>
      <c r="O2281" s="95" t="s">
        <v>9972</v>
      </c>
      <c r="P2281" s="95"/>
      <c r="Q2281" s="95" t="s">
        <v>509</v>
      </c>
      <c r="R2281" s="95" t="str">
        <f>IF(L2281="R",VLOOKUP(G2281,BARRAS!$C$5:$E$233,3,0),IF(L2281="L",VLOOKUP(G2281,BARRAS!$C$5:$E$233,3,0),""))</f>
        <v/>
      </c>
      <c r="S2281" s="95">
        <f t="shared" si="249"/>
        <v>0</v>
      </c>
      <c r="T2281" s="95"/>
      <c r="U2281" s="95" t="str">
        <f t="shared" si="250"/>
        <v/>
      </c>
      <c r="V2281" s="95"/>
      <c r="W2281" s="95"/>
      <c r="X2281" s="95">
        <v>0</v>
      </c>
      <c r="Y2281" s="95"/>
      <c r="Z2281" s="95"/>
      <c r="AA2281" s="95" t="str">
        <f t="shared" si="251"/>
        <v>CGE</v>
      </c>
    </row>
    <row r="2282" spans="1:27" x14ac:dyDescent="0.2">
      <c r="A2282" s="19">
        <f t="shared" si="247"/>
        <v>1</v>
      </c>
      <c r="B2282" s="95">
        <f t="shared" si="248"/>
        <v>2278</v>
      </c>
      <c r="C2282" s="95" t="s">
        <v>9148</v>
      </c>
      <c r="D2282" s="28" t="s">
        <v>8365</v>
      </c>
      <c r="E2282" s="95" t="s">
        <v>10100</v>
      </c>
      <c r="F2282" s="182">
        <v>1</v>
      </c>
      <c r="G2282" s="95" t="s">
        <v>8719</v>
      </c>
      <c r="H2282" s="199">
        <f>VLOOKUP(G2282,BARRAS!$C$5:$E$553,2,0)</f>
        <v>2079992430132</v>
      </c>
      <c r="I2282" s="95">
        <v>0</v>
      </c>
      <c r="J2282" s="204">
        <v>0</v>
      </c>
      <c r="K2282" s="95">
        <v>0</v>
      </c>
      <c r="L2282" s="95" t="s">
        <v>8423</v>
      </c>
      <c r="M2282" s="95" t="s">
        <v>8423</v>
      </c>
      <c r="N2282" s="95" t="s">
        <v>8365</v>
      </c>
      <c r="O2282" s="95" t="s">
        <v>9972</v>
      </c>
      <c r="P2282" s="95"/>
      <c r="Q2282" s="95" t="s">
        <v>509</v>
      </c>
      <c r="R2282" s="95" t="str">
        <f>IF(L2282="R",VLOOKUP(G2282,BARRAS!$C$5:$E$233,3,0),IF(L2282="L",VLOOKUP(G2282,BARRAS!$C$5:$E$233,3,0),""))</f>
        <v/>
      </c>
      <c r="S2282" s="95">
        <f t="shared" si="249"/>
        <v>0</v>
      </c>
      <c r="T2282" s="95"/>
      <c r="U2282" s="95" t="str">
        <f t="shared" si="250"/>
        <v/>
      </c>
      <c r="V2282" s="95"/>
      <c r="W2282" s="95"/>
      <c r="X2282" s="95">
        <v>0</v>
      </c>
      <c r="Y2282" s="95"/>
      <c r="Z2282" s="95"/>
      <c r="AA2282" s="95" t="str">
        <f t="shared" si="251"/>
        <v>CGE</v>
      </c>
    </row>
    <row r="2283" spans="1:27" x14ac:dyDescent="0.2">
      <c r="A2283" s="19">
        <f t="shared" si="247"/>
        <v>1</v>
      </c>
      <c r="B2283" s="95">
        <f t="shared" si="248"/>
        <v>2279</v>
      </c>
      <c r="C2283" s="95" t="s">
        <v>13246</v>
      </c>
      <c r="D2283" s="28" t="s">
        <v>12122</v>
      </c>
      <c r="E2283" s="28" t="s">
        <v>12275</v>
      </c>
      <c r="F2283" s="182">
        <v>1</v>
      </c>
      <c r="G2283" s="95" t="s">
        <v>8719</v>
      </c>
      <c r="H2283" s="199">
        <f>VLOOKUP(G2283,BARRAS!$C$5:$E$553,2,0)</f>
        <v>2079992430132</v>
      </c>
      <c r="I2283" s="95">
        <v>0</v>
      </c>
      <c r="J2283" s="204">
        <v>0</v>
      </c>
      <c r="K2283" s="95">
        <v>0</v>
      </c>
      <c r="L2283" s="95" t="s">
        <v>8423</v>
      </c>
      <c r="M2283" s="95" t="s">
        <v>8423</v>
      </c>
      <c r="N2283" s="28" t="s">
        <v>12122</v>
      </c>
      <c r="O2283" s="28" t="s">
        <v>9972</v>
      </c>
      <c r="P2283" s="95"/>
      <c r="Q2283" s="95"/>
      <c r="R2283" s="95"/>
      <c r="S2283" s="95">
        <f t="shared" si="249"/>
        <v>0</v>
      </c>
      <c r="T2283" s="95"/>
      <c r="U2283" s="95" t="str">
        <f t="shared" si="250"/>
        <v/>
      </c>
      <c r="V2283" s="95"/>
      <c r="W2283" s="95"/>
      <c r="X2283" s="95"/>
      <c r="Y2283" s="95"/>
      <c r="Z2283" s="95"/>
      <c r="AA2283" s="95" t="str">
        <f t="shared" si="251"/>
        <v>CGE</v>
      </c>
    </row>
    <row r="2284" spans="1:27" x14ac:dyDescent="0.2">
      <c r="A2284" s="19">
        <f t="shared" si="247"/>
        <v>1</v>
      </c>
      <c r="B2284" s="95">
        <f t="shared" si="248"/>
        <v>2280</v>
      </c>
      <c r="C2284" s="95" t="s">
        <v>13883</v>
      </c>
      <c r="D2284" s="28" t="s">
        <v>8365</v>
      </c>
      <c r="E2284" s="28" t="s">
        <v>13885</v>
      </c>
      <c r="F2284" s="182">
        <v>1</v>
      </c>
      <c r="G2284" s="95" t="s">
        <v>8719</v>
      </c>
      <c r="H2284" s="199">
        <f>VLOOKUP(G2284,BARRAS!$C$5:$E$553,2,0)</f>
        <v>2079992430132</v>
      </c>
      <c r="I2284" s="95">
        <v>0</v>
      </c>
      <c r="J2284" s="204">
        <v>0</v>
      </c>
      <c r="K2284" s="95">
        <v>0</v>
      </c>
      <c r="L2284" s="95" t="s">
        <v>8423</v>
      </c>
      <c r="M2284" s="95" t="s">
        <v>8423</v>
      </c>
      <c r="N2284" s="28" t="s">
        <v>8365</v>
      </c>
      <c r="O2284" s="28" t="s">
        <v>9972</v>
      </c>
      <c r="P2284" s="95"/>
      <c r="Q2284" s="95"/>
      <c r="R2284" s="95"/>
      <c r="S2284" s="95">
        <f t="shared" si="249"/>
        <v>0</v>
      </c>
      <c r="T2284" s="95"/>
      <c r="U2284" s="95" t="str">
        <f t="shared" si="250"/>
        <v/>
      </c>
      <c r="V2284" s="95"/>
      <c r="W2284" s="95"/>
      <c r="X2284" s="95"/>
      <c r="Y2284" s="95"/>
      <c r="Z2284" s="95"/>
      <c r="AA2284" s="95" t="str">
        <f t="shared" si="251"/>
        <v>CGE</v>
      </c>
    </row>
    <row r="2285" spans="1:27" x14ac:dyDescent="0.2">
      <c r="A2285" s="19">
        <f t="shared" si="247"/>
        <v>1</v>
      </c>
      <c r="B2285" s="95">
        <f t="shared" si="248"/>
        <v>2281</v>
      </c>
      <c r="C2285" s="95" t="s">
        <v>13884</v>
      </c>
      <c r="D2285" s="28" t="s">
        <v>8365</v>
      </c>
      <c r="E2285" s="28" t="s">
        <v>13885</v>
      </c>
      <c r="F2285" s="182">
        <v>1</v>
      </c>
      <c r="G2285" s="95" t="s">
        <v>8719</v>
      </c>
      <c r="H2285" s="199">
        <f>VLOOKUP(G2285,BARRAS!$C$5:$E$553,2,0)</f>
        <v>2079992430132</v>
      </c>
      <c r="I2285" s="95">
        <v>0</v>
      </c>
      <c r="J2285" s="204">
        <v>0</v>
      </c>
      <c r="K2285" s="95">
        <v>0</v>
      </c>
      <c r="L2285" s="95" t="s">
        <v>8423</v>
      </c>
      <c r="M2285" s="95" t="s">
        <v>8423</v>
      </c>
      <c r="N2285" s="28" t="s">
        <v>8365</v>
      </c>
      <c r="O2285" s="28" t="s">
        <v>9972</v>
      </c>
      <c r="P2285" s="95"/>
      <c r="Q2285" s="95"/>
      <c r="R2285" s="95"/>
      <c r="S2285" s="95">
        <f t="shared" si="249"/>
        <v>0</v>
      </c>
      <c r="T2285" s="95"/>
      <c r="U2285" s="95" t="str">
        <f t="shared" si="250"/>
        <v/>
      </c>
      <c r="V2285" s="95"/>
      <c r="W2285" s="95"/>
      <c r="X2285" s="95"/>
      <c r="Y2285" s="95"/>
      <c r="Z2285" s="95"/>
      <c r="AA2285" s="95" t="str">
        <f t="shared" si="251"/>
        <v>CGE</v>
      </c>
    </row>
    <row r="2286" spans="1:27" x14ac:dyDescent="0.2">
      <c r="A2286" s="19">
        <f t="shared" si="247"/>
        <v>1</v>
      </c>
      <c r="B2286" s="95">
        <f t="shared" si="248"/>
        <v>2282</v>
      </c>
      <c r="C2286" s="95" t="s">
        <v>14252</v>
      </c>
      <c r="D2286" s="28" t="s">
        <v>13087</v>
      </c>
      <c r="E2286" s="95" t="s">
        <v>14254</v>
      </c>
      <c r="F2286" s="182">
        <v>1</v>
      </c>
      <c r="G2286" s="95" t="s">
        <v>8719</v>
      </c>
      <c r="H2286" s="199">
        <f>VLOOKUP(G2286,BARRAS!$C$5:$E$553,2,0)</f>
        <v>2079992430132</v>
      </c>
      <c r="I2286" s="95">
        <v>0</v>
      </c>
      <c r="J2286" s="204">
        <v>0</v>
      </c>
      <c r="K2286" s="95">
        <v>0</v>
      </c>
      <c r="L2286" s="95" t="s">
        <v>8423</v>
      </c>
      <c r="M2286" s="95" t="s">
        <v>8423</v>
      </c>
      <c r="N2286" s="28" t="s">
        <v>13087</v>
      </c>
      <c r="O2286" s="28" t="s">
        <v>9972</v>
      </c>
      <c r="P2286" s="95"/>
      <c r="Q2286" s="95"/>
      <c r="R2286" s="95"/>
      <c r="S2286" s="95">
        <f t="shared" si="249"/>
        <v>0</v>
      </c>
      <c r="T2286" s="95"/>
      <c r="U2286" s="95" t="str">
        <f t="shared" si="250"/>
        <v/>
      </c>
      <c r="V2286" s="95"/>
      <c r="W2286" s="95"/>
      <c r="X2286" s="95"/>
      <c r="Y2286" s="95"/>
      <c r="Z2286" s="95"/>
      <c r="AA2286" s="95" t="str">
        <f t="shared" si="251"/>
        <v>CGE</v>
      </c>
    </row>
    <row r="2287" spans="1:27" x14ac:dyDescent="0.2">
      <c r="A2287" s="19">
        <f t="shared" si="247"/>
        <v>1</v>
      </c>
      <c r="B2287" s="95">
        <f t="shared" si="248"/>
        <v>2283</v>
      </c>
      <c r="C2287" s="95" t="s">
        <v>14253</v>
      </c>
      <c r="D2287" s="28" t="s">
        <v>13087</v>
      </c>
      <c r="E2287" s="95" t="s">
        <v>14254</v>
      </c>
      <c r="F2287" s="182">
        <v>1</v>
      </c>
      <c r="G2287" s="95" t="s">
        <v>8719</v>
      </c>
      <c r="H2287" s="199">
        <f>VLOOKUP(G2287,BARRAS!$C$5:$E$553,2,0)</f>
        <v>2079992430132</v>
      </c>
      <c r="I2287" s="95">
        <v>0</v>
      </c>
      <c r="J2287" s="204">
        <v>0</v>
      </c>
      <c r="K2287" s="95">
        <v>0</v>
      </c>
      <c r="L2287" s="95" t="s">
        <v>8423</v>
      </c>
      <c r="M2287" s="95" t="s">
        <v>8423</v>
      </c>
      <c r="N2287" s="28" t="s">
        <v>13087</v>
      </c>
      <c r="O2287" s="28" t="s">
        <v>9972</v>
      </c>
      <c r="P2287" s="95"/>
      <c r="Q2287" s="95"/>
      <c r="R2287" s="95"/>
      <c r="S2287" s="95">
        <f t="shared" si="249"/>
        <v>0</v>
      </c>
      <c r="T2287" s="95"/>
      <c r="U2287" s="95" t="str">
        <f t="shared" si="250"/>
        <v/>
      </c>
      <c r="V2287" s="95"/>
      <c r="W2287" s="95"/>
      <c r="X2287" s="95"/>
      <c r="Y2287" s="95"/>
      <c r="Z2287" s="95"/>
      <c r="AA2287" s="95" t="str">
        <f t="shared" si="251"/>
        <v>CGE</v>
      </c>
    </row>
    <row r="2288" spans="1:27" x14ac:dyDescent="0.2">
      <c r="A2288" s="19">
        <f t="shared" si="247"/>
        <v>1</v>
      </c>
      <c r="B2288" s="95">
        <f t="shared" si="248"/>
        <v>2284</v>
      </c>
      <c r="C2288" s="95" t="s">
        <v>10285</v>
      </c>
      <c r="D2288" s="28" t="s">
        <v>10283</v>
      </c>
      <c r="E2288" s="95" t="s">
        <v>10287</v>
      </c>
      <c r="F2288" s="182">
        <v>1</v>
      </c>
      <c r="G2288" s="95" t="s">
        <v>8719</v>
      </c>
      <c r="H2288" s="199">
        <f>VLOOKUP(G2288,BARRAS!$C$5:$E$553,2,0)</f>
        <v>2079992430132</v>
      </c>
      <c r="I2288" s="95">
        <v>0</v>
      </c>
      <c r="J2288" s="204">
        <v>0</v>
      </c>
      <c r="K2288" s="95">
        <v>0</v>
      </c>
      <c r="L2288" s="95" t="s">
        <v>747</v>
      </c>
      <c r="M2288" s="95" t="s">
        <v>747</v>
      </c>
      <c r="N2288" s="95" t="s">
        <v>10283</v>
      </c>
      <c r="O2288" s="95" t="s">
        <v>9972</v>
      </c>
      <c r="P2288" s="95"/>
      <c r="Q2288" s="95" t="s">
        <v>509</v>
      </c>
      <c r="R2288" s="95" t="str">
        <f>IF(L2288="R",VLOOKUP(G2288,BARRAS!$C$5:$E$233,3,0),IF(L2288="L",VLOOKUP(G2288,BARRAS!$C$5:$E$233,3,0),""))</f>
        <v/>
      </c>
      <c r="S2288" s="95">
        <f t="shared" si="249"/>
        <v>1</v>
      </c>
      <c r="T2288" s="95"/>
      <c r="U2288" s="95" t="str">
        <f t="shared" si="250"/>
        <v>PMGD</v>
      </c>
      <c r="V2288" s="95"/>
      <c r="W2288" s="95">
        <v>0</v>
      </c>
      <c r="X2288" s="95">
        <v>0</v>
      </c>
      <c r="Y2288" s="95"/>
      <c r="Z2288" s="95"/>
      <c r="AA2288" s="95" t="str">
        <f t="shared" si="251"/>
        <v>CGE</v>
      </c>
    </row>
    <row r="2289" spans="1:27" x14ac:dyDescent="0.2">
      <c r="A2289" s="19">
        <f t="shared" si="247"/>
        <v>1</v>
      </c>
      <c r="B2289" s="95">
        <f t="shared" si="248"/>
        <v>2285</v>
      </c>
      <c r="C2289" s="95" t="s">
        <v>10284</v>
      </c>
      <c r="D2289" s="28" t="s">
        <v>10283</v>
      </c>
      <c r="E2289" s="95" t="s">
        <v>10286</v>
      </c>
      <c r="F2289" s="182">
        <v>1</v>
      </c>
      <c r="G2289" s="95" t="s">
        <v>8719</v>
      </c>
      <c r="H2289" s="199">
        <f>VLOOKUP(G2289,BARRAS!$C$5:$E$553,2,0)</f>
        <v>2079992430132</v>
      </c>
      <c r="I2289" s="95">
        <v>0</v>
      </c>
      <c r="J2289" s="204">
        <v>0</v>
      </c>
      <c r="K2289" s="95">
        <v>0</v>
      </c>
      <c r="L2289" s="95" t="s">
        <v>747</v>
      </c>
      <c r="M2289" s="95" t="s">
        <v>747</v>
      </c>
      <c r="N2289" s="95" t="s">
        <v>10283</v>
      </c>
      <c r="O2289" s="95" t="s">
        <v>9972</v>
      </c>
      <c r="P2289" s="95"/>
      <c r="Q2289" s="95" t="s">
        <v>509</v>
      </c>
      <c r="R2289" s="95" t="str">
        <f>IF(L2289="R",VLOOKUP(G2289,BARRAS!$C$5:$E$233,3,0),IF(L2289="L",VLOOKUP(G2289,BARRAS!$C$5:$E$233,3,0),""))</f>
        <v/>
      </c>
      <c r="S2289" s="95">
        <f t="shared" si="249"/>
        <v>1</v>
      </c>
      <c r="T2289" s="95" t="s">
        <v>10286</v>
      </c>
      <c r="U2289" s="95" t="str">
        <f t="shared" si="250"/>
        <v>PMGD</v>
      </c>
      <c r="V2289" s="95"/>
      <c r="W2289" s="95"/>
      <c r="X2289" s="95">
        <v>0</v>
      </c>
      <c r="Y2289" s="95"/>
      <c r="Z2289" s="95"/>
      <c r="AA2289" s="95" t="str">
        <f t="shared" si="251"/>
        <v>CGE</v>
      </c>
    </row>
    <row r="2290" spans="1:27" x14ac:dyDescent="0.2">
      <c r="A2290" s="19">
        <f t="shared" si="247"/>
        <v>1</v>
      </c>
      <c r="B2290" s="95">
        <f t="shared" si="248"/>
        <v>2286</v>
      </c>
      <c r="C2290" s="221" t="s">
        <v>14198</v>
      </c>
      <c r="D2290" s="28" t="s">
        <v>14200</v>
      </c>
      <c r="E2290" s="28" t="s">
        <v>14437</v>
      </c>
      <c r="F2290" s="182">
        <v>1</v>
      </c>
      <c r="G2290" s="95" t="s">
        <v>8719</v>
      </c>
      <c r="H2290" s="199">
        <f>VLOOKUP(G2290,BARRAS!$C$5:$E$553,2,0)</f>
        <v>2079992430132</v>
      </c>
      <c r="I2290" s="95">
        <v>0</v>
      </c>
      <c r="J2290" s="204">
        <v>0</v>
      </c>
      <c r="K2290" s="95">
        <v>0</v>
      </c>
      <c r="L2290" s="95" t="s">
        <v>747</v>
      </c>
      <c r="M2290" s="95" t="s">
        <v>747</v>
      </c>
      <c r="N2290" s="95" t="s">
        <v>14200</v>
      </c>
      <c r="O2290" s="95" t="s">
        <v>9972</v>
      </c>
      <c r="P2290" s="95"/>
      <c r="Q2290" s="95"/>
      <c r="R2290" s="95"/>
      <c r="S2290" s="95">
        <f t="shared" si="249"/>
        <v>1</v>
      </c>
      <c r="T2290" s="95"/>
      <c r="U2290" s="95" t="str">
        <f t="shared" si="250"/>
        <v>PMGD</v>
      </c>
      <c r="V2290" s="95"/>
      <c r="W2290" s="95"/>
      <c r="X2290" s="95"/>
      <c r="Y2290" s="95"/>
      <c r="Z2290" s="95"/>
      <c r="AA2290" s="95" t="str">
        <f t="shared" si="251"/>
        <v>CGE</v>
      </c>
    </row>
    <row r="2291" spans="1:27" x14ac:dyDescent="0.2">
      <c r="A2291" s="19">
        <f t="shared" si="247"/>
        <v>1</v>
      </c>
      <c r="B2291" s="95">
        <f t="shared" si="248"/>
        <v>2287</v>
      </c>
      <c r="C2291" s="221" t="s">
        <v>14199</v>
      </c>
      <c r="D2291" s="28" t="s">
        <v>14200</v>
      </c>
      <c r="E2291" s="28" t="s">
        <v>14438</v>
      </c>
      <c r="F2291" s="182">
        <v>1</v>
      </c>
      <c r="G2291" s="95" t="s">
        <v>8719</v>
      </c>
      <c r="H2291" s="199">
        <f>VLOOKUP(G2291,BARRAS!$C$5:$E$553,2,0)</f>
        <v>2079992430132</v>
      </c>
      <c r="I2291" s="95">
        <v>0</v>
      </c>
      <c r="J2291" s="204">
        <v>0</v>
      </c>
      <c r="K2291" s="95">
        <v>0</v>
      </c>
      <c r="L2291" s="95" t="s">
        <v>747</v>
      </c>
      <c r="M2291" s="95" t="s">
        <v>747</v>
      </c>
      <c r="N2291" s="95" t="s">
        <v>14200</v>
      </c>
      <c r="O2291" s="95" t="s">
        <v>9972</v>
      </c>
      <c r="P2291" s="95"/>
      <c r="Q2291" s="95"/>
      <c r="R2291" s="95"/>
      <c r="S2291" s="95">
        <f t="shared" si="249"/>
        <v>1</v>
      </c>
      <c r="T2291" s="95" t="s">
        <v>14199</v>
      </c>
      <c r="U2291" s="95" t="str">
        <f t="shared" si="250"/>
        <v>PMGD</v>
      </c>
      <c r="V2291" s="95"/>
      <c r="W2291" s="95"/>
      <c r="X2291" s="95"/>
      <c r="Y2291" s="95"/>
      <c r="Z2291" s="95"/>
      <c r="AA2291" s="95" t="str">
        <f t="shared" si="251"/>
        <v>CGE</v>
      </c>
    </row>
    <row r="2292" spans="1:27" x14ac:dyDescent="0.2">
      <c r="A2292" s="19">
        <f t="shared" si="247"/>
        <v>1</v>
      </c>
      <c r="B2292" s="95">
        <f t="shared" si="248"/>
        <v>2288</v>
      </c>
      <c r="C2292" s="95" t="s">
        <v>7888</v>
      </c>
      <c r="D2292" s="28" t="s">
        <v>8970</v>
      </c>
      <c r="E2292" s="28" t="s">
        <v>1870</v>
      </c>
      <c r="F2292" s="182">
        <v>1</v>
      </c>
      <c r="G2292" s="95" t="s">
        <v>8719</v>
      </c>
      <c r="H2292" s="199">
        <f>VLOOKUP(G2292,BARRAS!$C$5:$E$553,2,0)</f>
        <v>2079992430132</v>
      </c>
      <c r="I2292" s="95">
        <v>0</v>
      </c>
      <c r="J2292" s="204">
        <v>1</v>
      </c>
      <c r="K2292" s="95">
        <v>0</v>
      </c>
      <c r="L2292" s="95" t="s">
        <v>489</v>
      </c>
      <c r="M2292" s="95" t="s">
        <v>489</v>
      </c>
      <c r="N2292" s="95" t="s">
        <v>9178</v>
      </c>
      <c r="O2292" s="95"/>
      <c r="P2292" s="95" t="s">
        <v>9972</v>
      </c>
      <c r="Q2292" s="95" t="s">
        <v>489</v>
      </c>
      <c r="R2292" s="95">
        <f>IF(L2292="R",VLOOKUP(G2292,BARRAS!$C$5:$E$233,3,0),IF(L2292="L",VLOOKUP(G2292,BARRAS!$C$5:$E$233,3,0),""))</f>
        <v>0</v>
      </c>
      <c r="S2292" s="95">
        <f t="shared" si="249"/>
        <v>0</v>
      </c>
      <c r="T2292" s="95"/>
      <c r="U2292" s="95" t="str">
        <f t="shared" si="250"/>
        <v/>
      </c>
      <c r="V2292" s="95"/>
      <c r="W2292" s="95"/>
      <c r="X2292" s="95">
        <v>0</v>
      </c>
      <c r="Y2292" s="95"/>
      <c r="Z2292" s="95"/>
      <c r="AA2292" s="95" t="str">
        <f t="shared" si="251"/>
        <v>CGE</v>
      </c>
    </row>
    <row r="2293" spans="1:27" x14ac:dyDescent="0.2">
      <c r="A2293" s="19">
        <f t="shared" si="247"/>
        <v>1</v>
      </c>
      <c r="B2293" s="95">
        <f t="shared" si="248"/>
        <v>2289</v>
      </c>
      <c r="C2293" s="95" t="s">
        <v>7889</v>
      </c>
      <c r="D2293" s="28" t="s">
        <v>8971</v>
      </c>
      <c r="E2293" s="95" t="s">
        <v>1870</v>
      </c>
      <c r="F2293" s="182">
        <v>1</v>
      </c>
      <c r="G2293" s="95" t="s">
        <v>8719</v>
      </c>
      <c r="H2293" s="199">
        <f>VLOOKUP(G2293,BARRAS!$C$5:$E$553,2,0)</f>
        <v>2079992430132</v>
      </c>
      <c r="I2293" s="95">
        <v>0</v>
      </c>
      <c r="J2293" s="204">
        <v>1</v>
      </c>
      <c r="K2293" s="95">
        <v>0</v>
      </c>
      <c r="L2293" s="95" t="s">
        <v>489</v>
      </c>
      <c r="M2293" s="95" t="s">
        <v>489</v>
      </c>
      <c r="N2293" s="95" t="s">
        <v>9178</v>
      </c>
      <c r="O2293" s="95"/>
      <c r="P2293" s="95" t="s">
        <v>9972</v>
      </c>
      <c r="Q2293" s="95" t="s">
        <v>489</v>
      </c>
      <c r="R2293" s="95">
        <f>IF(L2293="R",VLOOKUP(G2293,BARRAS!$C$5:$E$233,3,0),IF(L2293="L",VLOOKUP(G2293,BARRAS!$C$5:$E$233,3,0),""))</f>
        <v>0</v>
      </c>
      <c r="S2293" s="95">
        <f t="shared" si="249"/>
        <v>0</v>
      </c>
      <c r="T2293" s="95"/>
      <c r="U2293" s="95" t="str">
        <f t="shared" si="250"/>
        <v/>
      </c>
      <c r="V2293" s="95"/>
      <c r="W2293" s="95"/>
      <c r="X2293" s="95">
        <v>0</v>
      </c>
      <c r="Y2293" s="95"/>
      <c r="Z2293" s="95"/>
      <c r="AA2293" s="95" t="str">
        <f t="shared" si="251"/>
        <v>CGE</v>
      </c>
    </row>
    <row r="2294" spans="1:27" x14ac:dyDescent="0.2">
      <c r="A2294" s="19">
        <f t="shared" si="247"/>
        <v>1</v>
      </c>
      <c r="B2294" s="95">
        <f t="shared" si="248"/>
        <v>2290</v>
      </c>
      <c r="C2294" s="95" t="s">
        <v>7890</v>
      </c>
      <c r="D2294" s="28" t="s">
        <v>8972</v>
      </c>
      <c r="E2294" s="95" t="s">
        <v>1870</v>
      </c>
      <c r="F2294" s="182">
        <v>1</v>
      </c>
      <c r="G2294" s="95" t="s">
        <v>8719</v>
      </c>
      <c r="H2294" s="199">
        <f>VLOOKUP(G2294,BARRAS!$C$5:$E$553,2,0)</f>
        <v>2079992430132</v>
      </c>
      <c r="I2294" s="95">
        <v>0</v>
      </c>
      <c r="J2294" s="204">
        <v>1</v>
      </c>
      <c r="K2294" s="95">
        <v>0</v>
      </c>
      <c r="L2294" s="95" t="s">
        <v>489</v>
      </c>
      <c r="M2294" s="95" t="s">
        <v>489</v>
      </c>
      <c r="N2294" s="95" t="s">
        <v>9178</v>
      </c>
      <c r="O2294" s="95"/>
      <c r="P2294" s="95" t="s">
        <v>9972</v>
      </c>
      <c r="Q2294" s="95" t="s">
        <v>489</v>
      </c>
      <c r="R2294" s="95">
        <f>IF(L2294="R",VLOOKUP(G2294,BARRAS!$C$5:$E$233,3,0),IF(L2294="L",VLOOKUP(G2294,BARRAS!$C$5:$E$233,3,0),""))</f>
        <v>0</v>
      </c>
      <c r="S2294" s="95">
        <f t="shared" si="249"/>
        <v>0</v>
      </c>
      <c r="T2294" s="95"/>
      <c r="U2294" s="95" t="str">
        <f t="shared" si="250"/>
        <v/>
      </c>
      <c r="V2294" s="95"/>
      <c r="W2294" s="95"/>
      <c r="X2294" s="95">
        <v>0</v>
      </c>
      <c r="Y2294" s="95"/>
      <c r="Z2294" s="95"/>
      <c r="AA2294" s="95" t="str">
        <f t="shared" si="251"/>
        <v>CGE</v>
      </c>
    </row>
    <row r="2295" spans="1:27" x14ac:dyDescent="0.2">
      <c r="A2295" s="19">
        <f t="shared" si="247"/>
        <v>1</v>
      </c>
      <c r="B2295" s="95">
        <f t="shared" si="248"/>
        <v>2291</v>
      </c>
      <c r="C2295" s="95" t="s">
        <v>8707</v>
      </c>
      <c r="D2295" s="28" t="s">
        <v>10009</v>
      </c>
      <c r="E2295" s="95" t="s">
        <v>10010</v>
      </c>
      <c r="F2295" s="182">
        <v>1</v>
      </c>
      <c r="G2295" s="95" t="s">
        <v>8719</v>
      </c>
      <c r="H2295" s="199">
        <f>VLOOKUP(G2295,BARRAS!$C$5:$E$553,2,0)</f>
        <v>2079992430132</v>
      </c>
      <c r="I2295" s="95">
        <v>0</v>
      </c>
      <c r="J2295" s="204">
        <v>1</v>
      </c>
      <c r="K2295" s="95">
        <v>0</v>
      </c>
      <c r="L2295" s="95" t="s">
        <v>489</v>
      </c>
      <c r="M2295" s="95" t="s">
        <v>489</v>
      </c>
      <c r="N2295" s="95" t="s">
        <v>9178</v>
      </c>
      <c r="O2295" s="95"/>
      <c r="P2295" s="95" t="s">
        <v>9972</v>
      </c>
      <c r="Q2295" s="95" t="s">
        <v>489</v>
      </c>
      <c r="R2295" s="95">
        <f>IF(L2295="R",VLOOKUP(G2295,BARRAS!$C$5:$E$233,3,0),IF(L2295="L",VLOOKUP(G2295,BARRAS!$C$5:$E$233,3,0),""))</f>
        <v>0</v>
      </c>
      <c r="S2295" s="95">
        <f t="shared" si="249"/>
        <v>0</v>
      </c>
      <c r="T2295" s="95"/>
      <c r="U2295" s="95" t="str">
        <f t="shared" si="250"/>
        <v/>
      </c>
      <c r="V2295" s="95"/>
      <c r="W2295" s="95"/>
      <c r="X2295" s="95">
        <v>0</v>
      </c>
      <c r="Y2295" s="95"/>
      <c r="Z2295" s="95"/>
      <c r="AA2295" s="95" t="str">
        <f t="shared" si="251"/>
        <v>CGE</v>
      </c>
    </row>
    <row r="2296" spans="1:27" x14ac:dyDescent="0.2">
      <c r="A2296" s="19">
        <f t="shared" si="247"/>
        <v>1</v>
      </c>
      <c r="B2296" s="95">
        <f t="shared" si="248"/>
        <v>2292</v>
      </c>
      <c r="C2296" s="95" t="s">
        <v>8708</v>
      </c>
      <c r="D2296" s="28" t="s">
        <v>10011</v>
      </c>
      <c r="E2296" s="95" t="s">
        <v>10010</v>
      </c>
      <c r="F2296" s="182">
        <v>1</v>
      </c>
      <c r="G2296" s="95" t="s">
        <v>8719</v>
      </c>
      <c r="H2296" s="199">
        <f>VLOOKUP(G2296,BARRAS!$C$5:$E$553,2,0)</f>
        <v>2079992430132</v>
      </c>
      <c r="I2296" s="95">
        <v>0</v>
      </c>
      <c r="J2296" s="204">
        <v>1</v>
      </c>
      <c r="K2296" s="95">
        <v>0</v>
      </c>
      <c r="L2296" s="95" t="s">
        <v>489</v>
      </c>
      <c r="M2296" s="95" t="s">
        <v>489</v>
      </c>
      <c r="N2296" s="95" t="s">
        <v>9178</v>
      </c>
      <c r="O2296" s="95"/>
      <c r="P2296" s="95" t="s">
        <v>9972</v>
      </c>
      <c r="Q2296" s="95" t="s">
        <v>489</v>
      </c>
      <c r="R2296" s="95">
        <f>IF(L2296="R",VLOOKUP(G2296,BARRAS!$C$5:$E$233,3,0),IF(L2296="L",VLOOKUP(G2296,BARRAS!$C$5:$E$233,3,0),""))</f>
        <v>0</v>
      </c>
      <c r="S2296" s="95">
        <f t="shared" si="249"/>
        <v>0</v>
      </c>
      <c r="T2296" s="95"/>
      <c r="U2296" s="95" t="str">
        <f t="shared" si="250"/>
        <v/>
      </c>
      <c r="V2296" s="95"/>
      <c r="W2296" s="95"/>
      <c r="X2296" s="95">
        <v>0</v>
      </c>
      <c r="Y2296" s="95"/>
      <c r="Z2296" s="95"/>
      <c r="AA2296" s="95" t="str">
        <f t="shared" si="251"/>
        <v>CGE</v>
      </c>
    </row>
    <row r="2297" spans="1:27" x14ac:dyDescent="0.2">
      <c r="A2297" s="19">
        <f t="shared" si="247"/>
        <v>1</v>
      </c>
      <c r="B2297" s="95">
        <f t="shared" si="248"/>
        <v>2293</v>
      </c>
      <c r="C2297" s="95" t="s">
        <v>8709</v>
      </c>
      <c r="D2297" s="28" t="s">
        <v>10012</v>
      </c>
      <c r="E2297" s="95" t="s">
        <v>10010</v>
      </c>
      <c r="F2297" s="182">
        <v>1</v>
      </c>
      <c r="G2297" s="95" t="s">
        <v>8719</v>
      </c>
      <c r="H2297" s="199">
        <f>VLOOKUP(G2297,BARRAS!$C$5:$E$553,2,0)</f>
        <v>2079992430132</v>
      </c>
      <c r="I2297" s="95">
        <v>0</v>
      </c>
      <c r="J2297" s="204">
        <v>1</v>
      </c>
      <c r="K2297" s="95">
        <v>0</v>
      </c>
      <c r="L2297" s="95" t="s">
        <v>489</v>
      </c>
      <c r="M2297" s="95" t="s">
        <v>489</v>
      </c>
      <c r="N2297" s="95" t="s">
        <v>9178</v>
      </c>
      <c r="O2297" s="95"/>
      <c r="P2297" s="95" t="s">
        <v>9972</v>
      </c>
      <c r="Q2297" s="95" t="s">
        <v>489</v>
      </c>
      <c r="R2297" s="95">
        <f>IF(L2297="R",VLOOKUP(G2297,BARRAS!$C$5:$E$233,3,0),IF(L2297="L",VLOOKUP(G2297,BARRAS!$C$5:$E$233,3,0),""))</f>
        <v>0</v>
      </c>
      <c r="S2297" s="95">
        <f t="shared" si="249"/>
        <v>0</v>
      </c>
      <c r="T2297" s="95"/>
      <c r="U2297" s="95" t="str">
        <f t="shared" si="250"/>
        <v/>
      </c>
      <c r="V2297" s="95"/>
      <c r="W2297" s="95"/>
      <c r="X2297" s="95">
        <v>0</v>
      </c>
      <c r="Y2297" s="95"/>
      <c r="Z2297" s="95"/>
      <c r="AA2297" s="95" t="str">
        <f t="shared" si="251"/>
        <v>CGE</v>
      </c>
    </row>
    <row r="2298" spans="1:27" x14ac:dyDescent="0.2">
      <c r="A2298" s="19">
        <f t="shared" si="247"/>
        <v>1</v>
      </c>
      <c r="B2298" s="95">
        <f t="shared" si="248"/>
        <v>2294</v>
      </c>
      <c r="C2298" s="194" t="s">
        <v>12219</v>
      </c>
      <c r="D2298" s="213" t="s">
        <v>1304</v>
      </c>
      <c r="E2298" s="194" t="s">
        <v>1602</v>
      </c>
      <c r="F2298" s="182">
        <v>1</v>
      </c>
      <c r="G2298" s="95" t="s">
        <v>8719</v>
      </c>
      <c r="H2298" s="199">
        <f>VLOOKUP(G2298,BARRAS!$C$5:$E$553,2,0)</f>
        <v>2079992430132</v>
      </c>
      <c r="I2298" s="95">
        <v>0</v>
      </c>
      <c r="J2298" s="204">
        <v>0</v>
      </c>
      <c r="K2298" s="95">
        <v>0</v>
      </c>
      <c r="L2298" s="95" t="s">
        <v>492</v>
      </c>
      <c r="M2298" s="95" t="s">
        <v>492</v>
      </c>
      <c r="N2298" s="95" t="s">
        <v>12352</v>
      </c>
      <c r="O2298" s="95"/>
      <c r="P2298" s="95"/>
      <c r="Q2298" s="95"/>
      <c r="R2298" s="95" t="str">
        <f>IF(L2298="R",VLOOKUP(G2298,BARRAS!$C$5:$E$233,3,0),IF(L2298="L",VLOOKUP(G2298,BARRAS!$C$5:$E$233,3,0),""))</f>
        <v/>
      </c>
      <c r="S2298" s="95">
        <f t="shared" si="249"/>
        <v>0</v>
      </c>
      <c r="T2298" s="95"/>
      <c r="U2298" s="95" t="str">
        <f t="shared" si="250"/>
        <v/>
      </c>
      <c r="V2298" s="95"/>
      <c r="W2298" s="95"/>
      <c r="X2298" s="95"/>
      <c r="Y2298" s="95"/>
      <c r="Z2298" s="95"/>
      <c r="AA2298" s="95">
        <f t="shared" si="251"/>
        <v>0</v>
      </c>
    </row>
    <row r="2299" spans="1:27" x14ac:dyDescent="0.2">
      <c r="A2299" s="19">
        <f t="shared" si="247"/>
        <v>1</v>
      </c>
      <c r="B2299" s="95">
        <f t="shared" si="248"/>
        <v>2295</v>
      </c>
      <c r="C2299" s="95" t="s">
        <v>9949</v>
      </c>
      <c r="D2299" s="28" t="s">
        <v>8365</v>
      </c>
      <c r="E2299" s="95" t="s">
        <v>9811</v>
      </c>
      <c r="F2299" s="182">
        <v>1</v>
      </c>
      <c r="G2299" s="95" t="s">
        <v>714</v>
      </c>
      <c r="H2299" s="199">
        <f>VLOOKUP(G2299,BARRAS!$C$5:$E$553,2,0)</f>
        <v>2149992330232</v>
      </c>
      <c r="I2299" s="95">
        <v>0</v>
      </c>
      <c r="J2299" s="204">
        <v>0</v>
      </c>
      <c r="K2299" s="95">
        <v>0</v>
      </c>
      <c r="L2299" s="95" t="s">
        <v>8423</v>
      </c>
      <c r="M2299" s="95" t="s">
        <v>8423</v>
      </c>
      <c r="N2299" s="95" t="s">
        <v>8365</v>
      </c>
      <c r="O2299" s="95" t="s">
        <v>8091</v>
      </c>
      <c r="P2299" s="95"/>
      <c r="Q2299" s="95"/>
      <c r="R2299" s="95" t="str">
        <f>IF(L2299="R",VLOOKUP(G2299,BARRAS!$C$5:$E$233,3,0),IF(L2299="L",VLOOKUP(G2299,BARRAS!$C$5:$E$233,3,0),""))</f>
        <v/>
      </c>
      <c r="S2299" s="95">
        <f t="shared" si="249"/>
        <v>0</v>
      </c>
      <c r="T2299" s="95"/>
      <c r="U2299" s="95" t="str">
        <f t="shared" si="250"/>
        <v/>
      </c>
      <c r="V2299" s="95"/>
      <c r="W2299" s="95"/>
      <c r="X2299" s="95"/>
      <c r="Y2299" s="95"/>
      <c r="Z2299" s="95">
        <v>0</v>
      </c>
      <c r="AA2299" s="95" t="str">
        <f t="shared" si="251"/>
        <v>SAESA</v>
      </c>
    </row>
    <row r="2300" spans="1:27" x14ac:dyDescent="0.2">
      <c r="A2300" s="19">
        <f t="shared" si="247"/>
        <v>1</v>
      </c>
      <c r="B2300" s="95">
        <f t="shared" si="248"/>
        <v>2296</v>
      </c>
      <c r="C2300" s="95" t="s">
        <v>10546</v>
      </c>
      <c r="D2300" s="28" t="s">
        <v>545</v>
      </c>
      <c r="E2300" s="95" t="s">
        <v>10548</v>
      </c>
      <c r="F2300" s="182">
        <v>1</v>
      </c>
      <c r="G2300" s="95" t="s">
        <v>714</v>
      </c>
      <c r="H2300" s="199">
        <f>VLOOKUP(G2300,BARRAS!$C$5:$E$553,2,0)</f>
        <v>2149992330232</v>
      </c>
      <c r="I2300" s="95">
        <v>0</v>
      </c>
      <c r="J2300" s="204">
        <v>0</v>
      </c>
      <c r="K2300" s="95">
        <v>0</v>
      </c>
      <c r="L2300" s="95" t="s">
        <v>8423</v>
      </c>
      <c r="M2300" s="95" t="s">
        <v>8423</v>
      </c>
      <c r="N2300" s="28" t="s">
        <v>545</v>
      </c>
      <c r="O2300" s="95" t="s">
        <v>8091</v>
      </c>
      <c r="P2300" s="95"/>
      <c r="Q2300" s="95"/>
      <c r="R2300" s="95" t="str">
        <f>IF(L2300="R",VLOOKUP(G2300,BARRAS!$C$5:$E$233,3,0),IF(L2300="L",VLOOKUP(G2300,BARRAS!$C$5:$E$233,3,0),""))</f>
        <v/>
      </c>
      <c r="S2300" s="95">
        <f t="shared" si="249"/>
        <v>0</v>
      </c>
      <c r="T2300" s="95"/>
      <c r="U2300" s="95" t="str">
        <f t="shared" si="250"/>
        <v/>
      </c>
      <c r="V2300" s="95"/>
      <c r="W2300" s="95"/>
      <c r="X2300" s="95"/>
      <c r="Y2300" s="95"/>
      <c r="Z2300" s="95"/>
      <c r="AA2300" s="95" t="str">
        <f t="shared" si="251"/>
        <v>SAESA</v>
      </c>
    </row>
    <row r="2301" spans="1:27" x14ac:dyDescent="0.2">
      <c r="A2301" s="19">
        <f t="shared" si="247"/>
        <v>1</v>
      </c>
      <c r="B2301" s="95">
        <f t="shared" si="248"/>
        <v>2297</v>
      </c>
      <c r="C2301" s="95" t="s">
        <v>13131</v>
      </c>
      <c r="D2301" s="28" t="s">
        <v>545</v>
      </c>
      <c r="E2301" s="95" t="s">
        <v>13132</v>
      </c>
      <c r="F2301" s="182">
        <v>1</v>
      </c>
      <c r="G2301" s="95" t="s">
        <v>714</v>
      </c>
      <c r="H2301" s="199">
        <f>VLOOKUP(G2301,BARRAS!$C$5:$E$553,2,0)</f>
        <v>2149992330232</v>
      </c>
      <c r="I2301" s="95">
        <v>0</v>
      </c>
      <c r="J2301" s="204">
        <v>0</v>
      </c>
      <c r="K2301" s="95">
        <v>0</v>
      </c>
      <c r="L2301" s="95" t="s">
        <v>8423</v>
      </c>
      <c r="M2301" s="95" t="s">
        <v>8423</v>
      </c>
      <c r="N2301" s="28" t="s">
        <v>545</v>
      </c>
      <c r="O2301" s="95" t="s">
        <v>8091</v>
      </c>
      <c r="P2301" s="95"/>
      <c r="Q2301" s="95"/>
      <c r="R2301" s="95"/>
      <c r="S2301" s="95">
        <f t="shared" si="249"/>
        <v>0</v>
      </c>
      <c r="T2301" s="95"/>
      <c r="U2301" s="95" t="str">
        <f t="shared" si="250"/>
        <v/>
      </c>
      <c r="V2301" s="95"/>
      <c r="W2301" s="95"/>
      <c r="X2301" s="95"/>
      <c r="Y2301" s="95"/>
      <c r="Z2301" s="95"/>
      <c r="AA2301" s="95" t="str">
        <f t="shared" si="251"/>
        <v>SAESA</v>
      </c>
    </row>
    <row r="2302" spans="1:27" x14ac:dyDescent="0.2">
      <c r="A2302" s="19">
        <f t="shared" si="247"/>
        <v>1</v>
      </c>
      <c r="B2302" s="95">
        <f t="shared" si="248"/>
        <v>2298</v>
      </c>
      <c r="C2302" s="95" t="s">
        <v>8377</v>
      </c>
      <c r="D2302" s="28" t="s">
        <v>8365</v>
      </c>
      <c r="E2302" s="95" t="s">
        <v>8376</v>
      </c>
      <c r="F2302" s="182">
        <v>1</v>
      </c>
      <c r="G2302" s="95" t="s">
        <v>714</v>
      </c>
      <c r="H2302" s="199">
        <f>VLOOKUP(G2302,BARRAS!$C$5:$E$553,2,0)</f>
        <v>2149992330232</v>
      </c>
      <c r="I2302" s="95">
        <v>0</v>
      </c>
      <c r="J2302" s="204">
        <v>0</v>
      </c>
      <c r="K2302" s="95">
        <v>0</v>
      </c>
      <c r="L2302" s="95" t="s">
        <v>8423</v>
      </c>
      <c r="M2302" s="95" t="s">
        <v>8423</v>
      </c>
      <c r="N2302" s="95" t="s">
        <v>8365</v>
      </c>
      <c r="O2302" s="95" t="s">
        <v>8091</v>
      </c>
      <c r="P2302" s="95"/>
      <c r="Q2302" s="95" t="str">
        <f>IF(L2302="R","R",IF(L2302="L","L",""))</f>
        <v/>
      </c>
      <c r="R2302" s="95" t="str">
        <f>IF(L2302="R",VLOOKUP(G2302,BARRAS!$C$5:$E$233,3,0),IF(L2302="L",VLOOKUP(G2302,BARRAS!$C$5:$E$233,3,0),""))</f>
        <v/>
      </c>
      <c r="S2302" s="95">
        <f t="shared" si="249"/>
        <v>0</v>
      </c>
      <c r="T2302" s="95"/>
      <c r="U2302" s="95" t="str">
        <f t="shared" si="250"/>
        <v/>
      </c>
      <c r="V2302" s="95" t="s">
        <v>8091</v>
      </c>
      <c r="W2302" s="95"/>
      <c r="X2302" s="95" t="s">
        <v>8697</v>
      </c>
      <c r="Y2302" s="95" t="str">
        <f>+IF(P2302="","No","Sí")</f>
        <v>No</v>
      </c>
      <c r="Z2302" s="95">
        <v>0</v>
      </c>
      <c r="AA2302" s="95" t="str">
        <f t="shared" si="251"/>
        <v>SAESA</v>
      </c>
    </row>
    <row r="2303" spans="1:27" x14ac:dyDescent="0.2">
      <c r="A2303" s="19">
        <f t="shared" si="247"/>
        <v>1</v>
      </c>
      <c r="B2303" s="95">
        <f t="shared" si="248"/>
        <v>2299</v>
      </c>
      <c r="C2303" s="95" t="s">
        <v>9570</v>
      </c>
      <c r="D2303" s="28" t="s">
        <v>8365</v>
      </c>
      <c r="E2303" s="95" t="s">
        <v>8376</v>
      </c>
      <c r="F2303" s="182">
        <v>1</v>
      </c>
      <c r="G2303" s="95" t="s">
        <v>714</v>
      </c>
      <c r="H2303" s="199">
        <f>VLOOKUP(G2303,BARRAS!$C$5:$E$553,2,0)</f>
        <v>2149992330232</v>
      </c>
      <c r="I2303" s="95">
        <v>0</v>
      </c>
      <c r="J2303" s="204">
        <v>0</v>
      </c>
      <c r="K2303" s="95">
        <v>0</v>
      </c>
      <c r="L2303" s="95" t="s">
        <v>8423</v>
      </c>
      <c r="M2303" s="95" t="s">
        <v>8423</v>
      </c>
      <c r="N2303" s="95" t="s">
        <v>8365</v>
      </c>
      <c r="O2303" s="95" t="s">
        <v>8091</v>
      </c>
      <c r="P2303" s="95"/>
      <c r="Q2303" s="95" t="str">
        <f>IF(L2303="R","R",IF(L2303="L","L",""))</f>
        <v/>
      </c>
      <c r="R2303" s="95" t="str">
        <f>IF(L2303="R",VLOOKUP(G2303,BARRAS!$C$5:$E$233,3,0),IF(L2303="L",VLOOKUP(G2303,BARRAS!$C$5:$E$233,3,0),""))</f>
        <v/>
      </c>
      <c r="S2303" s="95">
        <f t="shared" si="249"/>
        <v>0</v>
      </c>
      <c r="T2303" s="95"/>
      <c r="U2303" s="95" t="str">
        <f t="shared" si="250"/>
        <v/>
      </c>
      <c r="V2303" s="95" t="s">
        <v>8091</v>
      </c>
      <c r="W2303" s="95"/>
      <c r="X2303" s="95" t="s">
        <v>8697</v>
      </c>
      <c r="Y2303" s="95" t="str">
        <f>+IF(P2303="","No","Sí")</f>
        <v>No</v>
      </c>
      <c r="Z2303" s="95">
        <v>0</v>
      </c>
      <c r="AA2303" s="95" t="str">
        <f t="shared" si="251"/>
        <v>SAESA</v>
      </c>
    </row>
    <row r="2304" spans="1:27" x14ac:dyDescent="0.2">
      <c r="A2304" s="19">
        <f t="shared" si="247"/>
        <v>1</v>
      </c>
      <c r="B2304" s="95">
        <f t="shared" si="248"/>
        <v>2300</v>
      </c>
      <c r="C2304" s="95" t="s">
        <v>9365</v>
      </c>
      <c r="D2304" s="28" t="s">
        <v>545</v>
      </c>
      <c r="E2304" s="95" t="s">
        <v>9380</v>
      </c>
      <c r="F2304" s="182">
        <v>1</v>
      </c>
      <c r="G2304" s="95" t="s">
        <v>714</v>
      </c>
      <c r="H2304" s="199">
        <f>VLOOKUP(G2304,BARRAS!$C$5:$E$553,2,0)</f>
        <v>2149992330232</v>
      </c>
      <c r="I2304" s="95">
        <v>0</v>
      </c>
      <c r="J2304" s="204">
        <v>0</v>
      </c>
      <c r="K2304" s="95">
        <v>0</v>
      </c>
      <c r="L2304" s="95" t="s">
        <v>8423</v>
      </c>
      <c r="M2304" s="95" t="s">
        <v>8423</v>
      </c>
      <c r="N2304" s="28" t="s">
        <v>545</v>
      </c>
      <c r="O2304" s="95" t="s">
        <v>8091</v>
      </c>
      <c r="P2304" s="95"/>
      <c r="Q2304" s="95"/>
      <c r="R2304" s="95" t="str">
        <f>IF(L2304="R",VLOOKUP(G2304,BARRAS!$C$5:$E$233,3,0),IF(L2304="L",VLOOKUP(G2304,BARRAS!$C$5:$E$233,3,0),""))</f>
        <v/>
      </c>
      <c r="S2304" s="95">
        <f t="shared" si="249"/>
        <v>0</v>
      </c>
      <c r="T2304" s="95"/>
      <c r="U2304" s="95" t="str">
        <f t="shared" si="250"/>
        <v/>
      </c>
      <c r="V2304" s="95"/>
      <c r="W2304" s="95"/>
      <c r="X2304" s="95"/>
      <c r="Y2304" s="95"/>
      <c r="Z2304" s="95">
        <v>0</v>
      </c>
      <c r="AA2304" s="95" t="str">
        <f t="shared" si="251"/>
        <v>SAESA</v>
      </c>
    </row>
    <row r="2305" spans="1:27" x14ac:dyDescent="0.2">
      <c r="A2305" s="19">
        <f t="shared" si="247"/>
        <v>1</v>
      </c>
      <c r="B2305" s="95">
        <f t="shared" si="248"/>
        <v>2301</v>
      </c>
      <c r="C2305" s="95" t="s">
        <v>13609</v>
      </c>
      <c r="D2305" s="28" t="s">
        <v>8365</v>
      </c>
      <c r="E2305" s="95" t="s">
        <v>13610</v>
      </c>
      <c r="F2305" s="182">
        <v>1</v>
      </c>
      <c r="G2305" s="95" t="s">
        <v>714</v>
      </c>
      <c r="H2305" s="199">
        <f>VLOOKUP(G2305,BARRAS!$C$5:$E$553,2,0)</f>
        <v>2149992330232</v>
      </c>
      <c r="I2305" s="95">
        <v>0</v>
      </c>
      <c r="J2305" s="204">
        <v>0</v>
      </c>
      <c r="K2305" s="95">
        <v>0</v>
      </c>
      <c r="L2305" s="95" t="s">
        <v>8423</v>
      </c>
      <c r="M2305" s="95" t="s">
        <v>8423</v>
      </c>
      <c r="N2305" s="28" t="s">
        <v>8365</v>
      </c>
      <c r="O2305" s="95" t="s">
        <v>8091</v>
      </c>
      <c r="P2305" s="95"/>
      <c r="Q2305" s="95"/>
      <c r="R2305" s="95"/>
      <c r="S2305" s="95">
        <f t="shared" si="249"/>
        <v>0</v>
      </c>
      <c r="T2305" s="95"/>
      <c r="U2305" s="95" t="str">
        <f t="shared" si="250"/>
        <v/>
      </c>
      <c r="V2305" s="95"/>
      <c r="W2305" s="95"/>
      <c r="X2305" s="95"/>
      <c r="Y2305" s="95"/>
      <c r="Z2305" s="95"/>
      <c r="AA2305" s="95" t="str">
        <f t="shared" si="251"/>
        <v>SAESA</v>
      </c>
    </row>
    <row r="2306" spans="1:27" x14ac:dyDescent="0.2">
      <c r="A2306" s="19">
        <f t="shared" si="247"/>
        <v>1</v>
      </c>
      <c r="B2306" s="95">
        <f t="shared" si="248"/>
        <v>2302</v>
      </c>
      <c r="C2306" s="95" t="s">
        <v>14061</v>
      </c>
      <c r="D2306" s="28" t="s">
        <v>545</v>
      </c>
      <c r="E2306" s="95" t="s">
        <v>14062</v>
      </c>
      <c r="F2306" s="182">
        <v>1</v>
      </c>
      <c r="G2306" s="95" t="s">
        <v>714</v>
      </c>
      <c r="H2306" s="199">
        <f>VLOOKUP(G2306,BARRAS!$C$5:$E$553,2,0)</f>
        <v>2149992330232</v>
      </c>
      <c r="I2306" s="95">
        <v>0</v>
      </c>
      <c r="J2306" s="204">
        <v>0</v>
      </c>
      <c r="K2306" s="95">
        <v>0</v>
      </c>
      <c r="L2306" s="95" t="s">
        <v>8423</v>
      </c>
      <c r="M2306" s="95" t="s">
        <v>8423</v>
      </c>
      <c r="N2306" s="95" t="s">
        <v>545</v>
      </c>
      <c r="O2306" s="95" t="s">
        <v>8091</v>
      </c>
      <c r="P2306" s="95"/>
      <c r="Q2306" s="95"/>
      <c r="R2306" s="95"/>
      <c r="S2306" s="95">
        <f t="shared" si="249"/>
        <v>0</v>
      </c>
      <c r="T2306" s="95"/>
      <c r="U2306" s="95" t="str">
        <f t="shared" si="250"/>
        <v/>
      </c>
      <c r="V2306" s="95"/>
      <c r="W2306" s="95"/>
      <c r="X2306" s="95"/>
      <c r="Y2306" s="95"/>
      <c r="Z2306" s="95"/>
      <c r="AA2306" s="95" t="str">
        <f t="shared" si="251"/>
        <v>SAESA</v>
      </c>
    </row>
    <row r="2307" spans="1:27" x14ac:dyDescent="0.2">
      <c r="A2307" s="19">
        <f t="shared" si="247"/>
        <v>1</v>
      </c>
      <c r="B2307" s="95">
        <f t="shared" si="248"/>
        <v>2303</v>
      </c>
      <c r="C2307" s="95" t="s">
        <v>14456</v>
      </c>
      <c r="D2307" s="28" t="s">
        <v>545</v>
      </c>
      <c r="E2307" s="28" t="s">
        <v>13724</v>
      </c>
      <c r="F2307" s="182">
        <v>1</v>
      </c>
      <c r="G2307" s="95" t="s">
        <v>714</v>
      </c>
      <c r="H2307" s="199">
        <f>VLOOKUP(G2307,BARRAS!$C$5:$E$553,2,0)</f>
        <v>2149992330232</v>
      </c>
      <c r="I2307" s="95">
        <v>0</v>
      </c>
      <c r="J2307" s="204">
        <v>0</v>
      </c>
      <c r="K2307" s="95">
        <v>0</v>
      </c>
      <c r="L2307" s="95" t="s">
        <v>8423</v>
      </c>
      <c r="M2307" s="95" t="s">
        <v>8423</v>
      </c>
      <c r="N2307" s="95" t="s">
        <v>545</v>
      </c>
      <c r="O2307" s="95" t="s">
        <v>8091</v>
      </c>
      <c r="P2307" s="95"/>
      <c r="Q2307" s="95"/>
      <c r="R2307" s="95"/>
      <c r="S2307" s="95">
        <f t="shared" si="249"/>
        <v>0</v>
      </c>
      <c r="T2307" s="95"/>
      <c r="U2307" s="95" t="str">
        <f t="shared" si="250"/>
        <v/>
      </c>
      <c r="V2307" s="95"/>
      <c r="W2307" s="95"/>
      <c r="X2307" s="95"/>
      <c r="Y2307" s="95"/>
      <c r="Z2307" s="95"/>
      <c r="AA2307" s="95" t="str">
        <f t="shared" si="251"/>
        <v>SAESA</v>
      </c>
    </row>
    <row r="2308" spans="1:27" x14ac:dyDescent="0.2">
      <c r="A2308" s="19">
        <f t="shared" si="247"/>
        <v>1</v>
      </c>
      <c r="B2308" s="95">
        <f t="shared" si="248"/>
        <v>2304</v>
      </c>
      <c r="C2308" s="95" t="s">
        <v>8653</v>
      </c>
      <c r="D2308" s="28" t="s">
        <v>8369</v>
      </c>
      <c r="E2308" s="95" t="s">
        <v>8654</v>
      </c>
      <c r="F2308" s="182">
        <v>1</v>
      </c>
      <c r="G2308" s="95" t="s">
        <v>714</v>
      </c>
      <c r="H2308" s="199">
        <f>VLOOKUP(G2308,BARRAS!$C$5:$E$553,2,0)</f>
        <v>2149992330232</v>
      </c>
      <c r="I2308" s="95">
        <v>0</v>
      </c>
      <c r="J2308" s="204">
        <v>0</v>
      </c>
      <c r="K2308" s="95">
        <v>0</v>
      </c>
      <c r="L2308" s="95" t="s">
        <v>747</v>
      </c>
      <c r="M2308" s="95" t="s">
        <v>747</v>
      </c>
      <c r="N2308" s="95" t="s">
        <v>8369</v>
      </c>
      <c r="O2308" s="95" t="s">
        <v>8091</v>
      </c>
      <c r="P2308" s="95"/>
      <c r="Q2308" s="95"/>
      <c r="R2308" s="95" t="str">
        <f>IF(L2308="R",VLOOKUP(G2308,BARRAS!$C$5:$E$233,3,0),IF(L2308="L",VLOOKUP(G2308,BARRAS!$C$5:$E$233,3,0),""))</f>
        <v/>
      </c>
      <c r="S2308" s="95">
        <f t="shared" si="249"/>
        <v>1</v>
      </c>
      <c r="T2308" s="95"/>
      <c r="U2308" s="95" t="str">
        <f t="shared" si="250"/>
        <v>PMGD</v>
      </c>
      <c r="V2308" s="95">
        <v>0</v>
      </c>
      <c r="W2308" s="95">
        <v>0</v>
      </c>
      <c r="X2308" s="95"/>
      <c r="Y2308" s="95" t="str">
        <f t="shared" ref="Y2308:Y2316" si="254">+IF(P2308="","No","Sí")</f>
        <v>No</v>
      </c>
      <c r="Z2308" s="95">
        <v>0</v>
      </c>
      <c r="AA2308" s="95" t="str">
        <f t="shared" si="251"/>
        <v>SAESA</v>
      </c>
    </row>
    <row r="2309" spans="1:27" x14ac:dyDescent="0.2">
      <c r="A2309" s="19">
        <f t="shared" ref="A2309:A2372" si="255">+COUNTIF($C:$C,C2309)</f>
        <v>1</v>
      </c>
      <c r="B2309" s="95">
        <f t="shared" si="248"/>
        <v>2305</v>
      </c>
      <c r="C2309" s="95" t="s">
        <v>8368</v>
      </c>
      <c r="D2309" s="28" t="s">
        <v>8369</v>
      </c>
      <c r="E2309" s="95" t="s">
        <v>8370</v>
      </c>
      <c r="F2309" s="182">
        <v>1</v>
      </c>
      <c r="G2309" s="95" t="s">
        <v>714</v>
      </c>
      <c r="H2309" s="199">
        <f>VLOOKUP(G2309,BARRAS!$C$5:$E$553,2,0)</f>
        <v>2149992330232</v>
      </c>
      <c r="I2309" s="95">
        <v>0</v>
      </c>
      <c r="J2309" s="204">
        <v>0</v>
      </c>
      <c r="K2309" s="95">
        <v>0</v>
      </c>
      <c r="L2309" s="95" t="s">
        <v>747</v>
      </c>
      <c r="M2309" s="95" t="s">
        <v>747</v>
      </c>
      <c r="N2309" s="95" t="s">
        <v>8369</v>
      </c>
      <c r="O2309" s="95" t="s">
        <v>8091</v>
      </c>
      <c r="P2309" s="95"/>
      <c r="Q2309" s="95"/>
      <c r="R2309" s="95" t="str">
        <f>IF(L2309="R",VLOOKUP(G2309,BARRAS!$C$5:$E$233,3,0),IF(L2309="L",VLOOKUP(G2309,BARRAS!$C$5:$E$233,3,0),""))</f>
        <v/>
      </c>
      <c r="S2309" s="95">
        <f t="shared" si="249"/>
        <v>1</v>
      </c>
      <c r="T2309" s="95"/>
      <c r="U2309" s="95" t="str">
        <f t="shared" si="250"/>
        <v>PMGD</v>
      </c>
      <c r="V2309" s="95">
        <v>0</v>
      </c>
      <c r="W2309" s="95"/>
      <c r="X2309" s="95"/>
      <c r="Y2309" s="95" t="str">
        <f>+IF(P2309="","No","Sí")</f>
        <v>No</v>
      </c>
      <c r="Z2309" s="95">
        <v>0</v>
      </c>
      <c r="AA2309" s="95" t="str">
        <f t="shared" si="251"/>
        <v>SAESA</v>
      </c>
    </row>
    <row r="2310" spans="1:27" x14ac:dyDescent="0.2">
      <c r="A2310" s="19">
        <f t="shared" si="255"/>
        <v>1</v>
      </c>
      <c r="B2310" s="95">
        <f t="shared" si="248"/>
        <v>2306</v>
      </c>
      <c r="C2310" s="95" t="s">
        <v>8651</v>
      </c>
      <c r="D2310" s="28" t="s">
        <v>2030</v>
      </c>
      <c r="E2310" s="95" t="s">
        <v>8652</v>
      </c>
      <c r="F2310" s="182">
        <v>1</v>
      </c>
      <c r="G2310" s="95" t="s">
        <v>714</v>
      </c>
      <c r="H2310" s="199">
        <f>VLOOKUP(G2310,BARRAS!$C$5:$E$553,2,0)</f>
        <v>2149992330232</v>
      </c>
      <c r="I2310" s="95">
        <v>0</v>
      </c>
      <c r="J2310" s="204">
        <v>0</v>
      </c>
      <c r="K2310" s="95">
        <v>0</v>
      </c>
      <c r="L2310" s="95" t="s">
        <v>747</v>
      </c>
      <c r="M2310" s="95" t="s">
        <v>747</v>
      </c>
      <c r="N2310" s="95" t="s">
        <v>2030</v>
      </c>
      <c r="O2310" s="95" t="s">
        <v>8091</v>
      </c>
      <c r="P2310" s="95"/>
      <c r="Q2310" s="95" t="str">
        <f t="shared" ref="Q2310:Q2316" si="256">IF(L2310="R","R",IF(L2310="L","L",""))</f>
        <v/>
      </c>
      <c r="R2310" s="95" t="str">
        <f>IF(L2310="R",VLOOKUP(G2310,BARRAS!$C$5:$E$233,3,0),IF(L2310="L",VLOOKUP(G2310,BARRAS!$C$5:$E$233,3,0),""))</f>
        <v/>
      </c>
      <c r="S2310" s="95">
        <f t="shared" si="249"/>
        <v>1</v>
      </c>
      <c r="T2310" s="95"/>
      <c r="U2310" s="95" t="str">
        <f t="shared" si="250"/>
        <v>PMGD</v>
      </c>
      <c r="V2310" s="95">
        <v>0</v>
      </c>
      <c r="W2310" s="95">
        <v>1</v>
      </c>
      <c r="X2310" s="95"/>
      <c r="Y2310" s="95" t="str">
        <f t="shared" si="254"/>
        <v>No</v>
      </c>
      <c r="Z2310" s="95">
        <v>0</v>
      </c>
      <c r="AA2310" s="95" t="str">
        <f t="shared" si="251"/>
        <v>SAESA</v>
      </c>
    </row>
    <row r="2311" spans="1:27" x14ac:dyDescent="0.2">
      <c r="A2311" s="19">
        <f t="shared" si="255"/>
        <v>1</v>
      </c>
      <c r="B2311" s="95">
        <f t="shared" si="248"/>
        <v>2307</v>
      </c>
      <c r="C2311" s="95" t="s">
        <v>2019</v>
      </c>
      <c r="D2311" s="28" t="s">
        <v>2030</v>
      </c>
      <c r="E2311" s="95" t="s">
        <v>7680</v>
      </c>
      <c r="F2311" s="182">
        <v>1</v>
      </c>
      <c r="G2311" s="95" t="s">
        <v>714</v>
      </c>
      <c r="H2311" s="199">
        <f>VLOOKUP(G2311,BARRAS!$C$5:$E$553,2,0)</f>
        <v>2149992330232</v>
      </c>
      <c r="I2311" s="95">
        <v>0</v>
      </c>
      <c r="J2311" s="204">
        <v>0</v>
      </c>
      <c r="K2311" s="95">
        <v>0</v>
      </c>
      <c r="L2311" s="95" t="s">
        <v>747</v>
      </c>
      <c r="M2311" s="95" t="s">
        <v>747</v>
      </c>
      <c r="N2311" s="95" t="s">
        <v>2030</v>
      </c>
      <c r="O2311" s="95" t="s">
        <v>8091</v>
      </c>
      <c r="P2311" s="95"/>
      <c r="Q2311" s="95" t="str">
        <f t="shared" si="256"/>
        <v/>
      </c>
      <c r="R2311" s="95" t="str">
        <f>IF(L2311="R",VLOOKUP(G2311,BARRAS!$C$5:$E$233,3,0),IF(L2311="L",VLOOKUP(G2311,BARRAS!$C$5:$E$233,3,0),""))</f>
        <v/>
      </c>
      <c r="S2311" s="95">
        <f t="shared" si="249"/>
        <v>1</v>
      </c>
      <c r="T2311" s="95" t="s">
        <v>7680</v>
      </c>
      <c r="U2311" s="95" t="str">
        <f t="shared" si="250"/>
        <v>PMGD</v>
      </c>
      <c r="V2311" s="95">
        <v>0</v>
      </c>
      <c r="W2311" s="95"/>
      <c r="X2311" s="95"/>
      <c r="Y2311" s="95" t="str">
        <f>+IF(P2311="","No","Sí")</f>
        <v>No</v>
      </c>
      <c r="Z2311" s="95">
        <v>0</v>
      </c>
      <c r="AA2311" s="95" t="str">
        <f t="shared" si="251"/>
        <v>SAESA</v>
      </c>
    </row>
    <row r="2312" spans="1:27" x14ac:dyDescent="0.2">
      <c r="A2312" s="19">
        <f t="shared" si="255"/>
        <v>1</v>
      </c>
      <c r="B2312" s="95">
        <f t="shared" si="248"/>
        <v>2308</v>
      </c>
      <c r="C2312" s="95" t="s">
        <v>7716</v>
      </c>
      <c r="D2312" s="28" t="s">
        <v>9079</v>
      </c>
      <c r="E2312" s="95" t="s">
        <v>7715</v>
      </c>
      <c r="F2312" s="182">
        <v>1</v>
      </c>
      <c r="G2312" s="95" t="s">
        <v>714</v>
      </c>
      <c r="H2312" s="199">
        <f>VLOOKUP(G2312,BARRAS!$C$5:$E$553,2,0)</f>
        <v>2149992330232</v>
      </c>
      <c r="I2312" s="95">
        <v>0</v>
      </c>
      <c r="J2312" s="204">
        <v>0</v>
      </c>
      <c r="K2312" s="95">
        <v>0</v>
      </c>
      <c r="L2312" s="95" t="s">
        <v>747</v>
      </c>
      <c r="M2312" s="95" t="s">
        <v>747</v>
      </c>
      <c r="N2312" s="95" t="s">
        <v>9079</v>
      </c>
      <c r="O2312" s="95" t="s">
        <v>8091</v>
      </c>
      <c r="P2312" s="95"/>
      <c r="Q2312" s="95" t="str">
        <f t="shared" si="256"/>
        <v/>
      </c>
      <c r="R2312" s="95" t="str">
        <f>IF(L2312="R",VLOOKUP(G2312,BARRAS!$C$5:$E$233,3,0),IF(L2312="L",VLOOKUP(G2312,BARRAS!$C$5:$E$233,3,0),""))</f>
        <v/>
      </c>
      <c r="S2312" s="95">
        <f t="shared" si="249"/>
        <v>1</v>
      </c>
      <c r="T2312" s="95"/>
      <c r="U2312" s="95" t="str">
        <f t="shared" si="250"/>
        <v>PMGD</v>
      </c>
      <c r="V2312" s="95">
        <v>0</v>
      </c>
      <c r="W2312" s="95"/>
      <c r="X2312" s="95"/>
      <c r="Y2312" s="95" t="str">
        <f t="shared" si="254"/>
        <v>No</v>
      </c>
      <c r="Z2312" s="95">
        <v>0</v>
      </c>
      <c r="AA2312" s="95" t="str">
        <f t="shared" si="251"/>
        <v>SAESA</v>
      </c>
    </row>
    <row r="2313" spans="1:27" x14ac:dyDescent="0.2">
      <c r="A2313" s="19">
        <f t="shared" si="255"/>
        <v>1</v>
      </c>
      <c r="B2313" s="95">
        <f t="shared" ref="B2313:B2376" si="257">B2312+1</f>
        <v>2309</v>
      </c>
      <c r="C2313" s="95" t="s">
        <v>1967</v>
      </c>
      <c r="D2313" s="28" t="s">
        <v>545</v>
      </c>
      <c r="E2313" s="95" t="s">
        <v>7603</v>
      </c>
      <c r="F2313" s="182">
        <v>1</v>
      </c>
      <c r="G2313" s="95" t="s">
        <v>714</v>
      </c>
      <c r="H2313" s="199">
        <f>VLOOKUP(G2313,BARRAS!$C$5:$E$553,2,0)</f>
        <v>2149992330232</v>
      </c>
      <c r="I2313" s="95">
        <v>0</v>
      </c>
      <c r="J2313" s="204">
        <v>0</v>
      </c>
      <c r="K2313" s="95">
        <v>0</v>
      </c>
      <c r="L2313" s="95" t="s">
        <v>747</v>
      </c>
      <c r="M2313" s="95" t="s">
        <v>747</v>
      </c>
      <c r="N2313" s="95" t="s">
        <v>545</v>
      </c>
      <c r="O2313" s="95" t="s">
        <v>8091</v>
      </c>
      <c r="P2313" s="95"/>
      <c r="Q2313" s="95" t="str">
        <f t="shared" si="256"/>
        <v/>
      </c>
      <c r="R2313" s="95" t="str">
        <f>IF(L2313="R",VLOOKUP(G2313,BARRAS!$C$5:$E$233,3,0),IF(L2313="L",VLOOKUP(G2313,BARRAS!$C$5:$E$233,3,0),""))</f>
        <v/>
      </c>
      <c r="S2313" s="95">
        <f t="shared" si="249"/>
        <v>1</v>
      </c>
      <c r="T2313" s="95"/>
      <c r="U2313" s="95" t="str">
        <f t="shared" si="250"/>
        <v>PMGD</v>
      </c>
      <c r="V2313" s="95">
        <v>0</v>
      </c>
      <c r="W2313" s="95"/>
      <c r="X2313" s="95"/>
      <c r="Y2313" s="95" t="str">
        <f t="shared" si="254"/>
        <v>No</v>
      </c>
      <c r="Z2313" s="95">
        <v>0</v>
      </c>
      <c r="AA2313" s="95" t="str">
        <f t="shared" si="251"/>
        <v>SAESA</v>
      </c>
    </row>
    <row r="2314" spans="1:27" x14ac:dyDescent="0.2">
      <c r="A2314" s="19">
        <f t="shared" si="255"/>
        <v>1</v>
      </c>
      <c r="B2314" s="95">
        <f t="shared" si="257"/>
        <v>2310</v>
      </c>
      <c r="C2314" s="95" t="s">
        <v>8128</v>
      </c>
      <c r="D2314" s="28" t="s">
        <v>8088</v>
      </c>
      <c r="E2314" s="95" t="s">
        <v>8091</v>
      </c>
      <c r="F2314" s="182">
        <v>1</v>
      </c>
      <c r="G2314" s="95" t="s">
        <v>714</v>
      </c>
      <c r="H2314" s="199">
        <f>VLOOKUP(G2314,BARRAS!$C$5:$E$553,2,0)</f>
        <v>2149992330232</v>
      </c>
      <c r="I2314" s="95">
        <v>0</v>
      </c>
      <c r="J2314" s="204">
        <v>1</v>
      </c>
      <c r="K2314" s="95">
        <v>0</v>
      </c>
      <c r="L2314" s="95" t="s">
        <v>489</v>
      </c>
      <c r="M2314" s="95" t="s">
        <v>489</v>
      </c>
      <c r="N2314" s="95" t="s">
        <v>9178</v>
      </c>
      <c r="O2314" s="95"/>
      <c r="P2314" s="95" t="s">
        <v>8091</v>
      </c>
      <c r="Q2314" s="95" t="str">
        <f t="shared" si="256"/>
        <v>R</v>
      </c>
      <c r="R2314" s="95" t="str">
        <f>IF(L2314="R",VLOOKUP(G2314,BARRAS!$C$5:$E$233,3,0),IF(L2314="L",VLOOKUP(G2314,BARRAS!$C$5:$E$233,3,0),""))</f>
        <v>S5</v>
      </c>
      <c r="S2314" s="95">
        <f t="shared" ref="S2314:S2377" si="258">IF(RIGHT(LEFT(E2314,6),4)="PMGD",1,IF(RIGHT(LEFT(E2314,6),4)="PMG_",1,0))</f>
        <v>0</v>
      </c>
      <c r="T2314" s="95"/>
      <c r="U2314" s="95" t="str">
        <f t="shared" ref="U2314:U2377" si="259">+IF(L2314="G",LEFT(RIGHT(E2314,LEN(E2314)-2),4),"")</f>
        <v/>
      </c>
      <c r="V2314" s="95">
        <v>0</v>
      </c>
      <c r="W2314" s="95"/>
      <c r="X2314" s="95"/>
      <c r="Y2314" s="95" t="str">
        <f t="shared" si="254"/>
        <v>Sí</v>
      </c>
      <c r="Z2314" s="95">
        <v>0</v>
      </c>
      <c r="AA2314" s="95" t="str">
        <f t="shared" si="251"/>
        <v>SAESA</v>
      </c>
    </row>
    <row r="2315" spans="1:27" x14ac:dyDescent="0.2">
      <c r="A2315" s="19">
        <f t="shared" si="255"/>
        <v>1</v>
      </c>
      <c r="B2315" s="95">
        <f t="shared" si="257"/>
        <v>2311</v>
      </c>
      <c r="C2315" s="95" t="s">
        <v>8129</v>
      </c>
      <c r="D2315" s="28" t="s">
        <v>8089</v>
      </c>
      <c r="E2315" s="95" t="s">
        <v>8091</v>
      </c>
      <c r="F2315" s="182">
        <v>1</v>
      </c>
      <c r="G2315" s="95" t="s">
        <v>714</v>
      </c>
      <c r="H2315" s="199">
        <f>VLOOKUP(G2315,BARRAS!$C$5:$E$553,2,0)</f>
        <v>2149992330232</v>
      </c>
      <c r="I2315" s="95">
        <v>0</v>
      </c>
      <c r="J2315" s="204">
        <v>1</v>
      </c>
      <c r="K2315" s="95">
        <v>0</v>
      </c>
      <c r="L2315" s="95" t="s">
        <v>489</v>
      </c>
      <c r="M2315" s="95" t="s">
        <v>489</v>
      </c>
      <c r="N2315" s="95" t="s">
        <v>9178</v>
      </c>
      <c r="O2315" s="95"/>
      <c r="P2315" s="95" t="s">
        <v>8091</v>
      </c>
      <c r="Q2315" s="95" t="str">
        <f t="shared" si="256"/>
        <v>R</v>
      </c>
      <c r="R2315" s="95" t="str">
        <f>IF(L2315="R",VLOOKUP(G2315,BARRAS!$C$5:$E$233,3,0),IF(L2315="L",VLOOKUP(G2315,BARRAS!$C$5:$E$233,3,0),""))</f>
        <v>S5</v>
      </c>
      <c r="S2315" s="95">
        <f t="shared" si="258"/>
        <v>0</v>
      </c>
      <c r="T2315" s="95"/>
      <c r="U2315" s="95" t="str">
        <f t="shared" si="259"/>
        <v/>
      </c>
      <c r="V2315" s="95">
        <v>0</v>
      </c>
      <c r="W2315" s="95"/>
      <c r="X2315" s="95"/>
      <c r="Y2315" s="95" t="str">
        <f t="shared" si="254"/>
        <v>Sí</v>
      </c>
      <c r="Z2315" s="95">
        <v>0</v>
      </c>
      <c r="AA2315" s="95" t="str">
        <f t="shared" ref="AA2315:AA2378" si="260">IF(OR(N2315="Dx",N2315="No_informado"),P2315,O2315)</f>
        <v>SAESA</v>
      </c>
    </row>
    <row r="2316" spans="1:27" x14ac:dyDescent="0.2">
      <c r="A2316" s="19">
        <f t="shared" si="255"/>
        <v>1</v>
      </c>
      <c r="B2316" s="95">
        <f t="shared" si="257"/>
        <v>2312</v>
      </c>
      <c r="C2316" s="95" t="s">
        <v>8130</v>
      </c>
      <c r="D2316" s="28" t="s">
        <v>8090</v>
      </c>
      <c r="E2316" s="95" t="s">
        <v>8091</v>
      </c>
      <c r="F2316" s="182">
        <v>1</v>
      </c>
      <c r="G2316" s="95" t="s">
        <v>714</v>
      </c>
      <c r="H2316" s="199">
        <f>VLOOKUP(G2316,BARRAS!$C$5:$E$553,2,0)</f>
        <v>2149992330232</v>
      </c>
      <c r="I2316" s="95">
        <v>0</v>
      </c>
      <c r="J2316" s="204">
        <v>1</v>
      </c>
      <c r="K2316" s="95">
        <v>0</v>
      </c>
      <c r="L2316" s="95" t="s">
        <v>489</v>
      </c>
      <c r="M2316" s="95" t="s">
        <v>489</v>
      </c>
      <c r="N2316" s="95" t="s">
        <v>9178</v>
      </c>
      <c r="O2316" s="95"/>
      <c r="P2316" s="95" t="s">
        <v>8091</v>
      </c>
      <c r="Q2316" s="95" t="str">
        <f t="shared" si="256"/>
        <v>R</v>
      </c>
      <c r="R2316" s="95" t="str">
        <f>IF(L2316="R",VLOOKUP(G2316,BARRAS!$C$5:$E$233,3,0),IF(L2316="L",VLOOKUP(G2316,BARRAS!$C$5:$E$233,3,0),""))</f>
        <v>S5</v>
      </c>
      <c r="S2316" s="95">
        <f t="shared" si="258"/>
        <v>0</v>
      </c>
      <c r="T2316" s="95"/>
      <c r="U2316" s="95" t="str">
        <f t="shared" si="259"/>
        <v/>
      </c>
      <c r="V2316" s="95">
        <v>0</v>
      </c>
      <c r="W2316" s="95"/>
      <c r="X2316" s="95"/>
      <c r="Y2316" s="95" t="str">
        <f t="shared" si="254"/>
        <v>Sí</v>
      </c>
      <c r="Z2316" s="95">
        <v>0</v>
      </c>
      <c r="AA2316" s="95" t="str">
        <f t="shared" si="260"/>
        <v>SAESA</v>
      </c>
    </row>
    <row r="2317" spans="1:27" x14ac:dyDescent="0.2">
      <c r="A2317" s="19">
        <f t="shared" si="255"/>
        <v>1</v>
      </c>
      <c r="B2317" s="95">
        <f t="shared" si="257"/>
        <v>2313</v>
      </c>
      <c r="C2317" s="194" t="s">
        <v>11887</v>
      </c>
      <c r="D2317" s="213" t="s">
        <v>1304</v>
      </c>
      <c r="E2317" s="194" t="s">
        <v>1381</v>
      </c>
      <c r="F2317" s="182">
        <v>1</v>
      </c>
      <c r="G2317" s="95" t="s">
        <v>714</v>
      </c>
      <c r="H2317" s="199">
        <f>VLOOKUP(G2317,BARRAS!$C$5:$E$553,2,0)</f>
        <v>2149992330232</v>
      </c>
      <c r="I2317" s="95">
        <v>0</v>
      </c>
      <c r="J2317" s="204">
        <v>0</v>
      </c>
      <c r="K2317" s="95">
        <v>0</v>
      </c>
      <c r="L2317" s="95" t="s">
        <v>492</v>
      </c>
      <c r="M2317" s="95" t="s">
        <v>492</v>
      </c>
      <c r="N2317" s="95" t="s">
        <v>12352</v>
      </c>
      <c r="O2317" s="95"/>
      <c r="P2317" s="95"/>
      <c r="Q2317" s="95"/>
      <c r="R2317" s="95" t="str">
        <f>IF(L2317="R",VLOOKUP(G2317,BARRAS!$C$5:$E$233,3,0),IF(L2317="L",VLOOKUP(G2317,BARRAS!$C$5:$E$233,3,0),""))</f>
        <v/>
      </c>
      <c r="S2317" s="95">
        <f t="shared" si="258"/>
        <v>0</v>
      </c>
      <c r="T2317" s="95"/>
      <c r="U2317" s="95" t="str">
        <f t="shared" si="259"/>
        <v/>
      </c>
      <c r="V2317" s="95"/>
      <c r="W2317" s="95"/>
      <c r="X2317" s="95"/>
      <c r="Y2317" s="95"/>
      <c r="Z2317" s="95"/>
      <c r="AA2317" s="95">
        <f t="shared" si="260"/>
        <v>0</v>
      </c>
    </row>
    <row r="2318" spans="1:27" x14ac:dyDescent="0.2">
      <c r="A2318" s="19">
        <f t="shared" si="255"/>
        <v>1</v>
      </c>
      <c r="B2318" s="95">
        <f t="shared" si="257"/>
        <v>2314</v>
      </c>
      <c r="C2318" s="95" t="s">
        <v>12778</v>
      </c>
      <c r="D2318" s="28" t="s">
        <v>8365</v>
      </c>
      <c r="E2318" s="95" t="s">
        <v>10490</v>
      </c>
      <c r="F2318" s="182">
        <v>1</v>
      </c>
      <c r="G2318" s="95" t="s">
        <v>1786</v>
      </c>
      <c r="H2318" s="199">
        <f>VLOOKUP(G2318,BARRAS!$C$5:$E$553,2,0)</f>
        <v>2079992280132</v>
      </c>
      <c r="I2318" s="95">
        <v>0</v>
      </c>
      <c r="J2318" s="204">
        <v>0</v>
      </c>
      <c r="K2318" s="95">
        <v>0</v>
      </c>
      <c r="L2318" s="95" t="s">
        <v>8423</v>
      </c>
      <c r="M2318" s="95" t="s">
        <v>8423</v>
      </c>
      <c r="N2318" s="28" t="s">
        <v>8365</v>
      </c>
      <c r="O2318" s="28" t="s">
        <v>10022</v>
      </c>
      <c r="P2318" s="95"/>
      <c r="Q2318" s="95"/>
      <c r="R2318" s="95" t="str">
        <f>IF(L2318="R",VLOOKUP(G2318,BARRAS!$C$5:$E$233,3,0),IF(L2318="L",VLOOKUP(G2318,BARRAS!$C$5:$E$233,3,0),""))</f>
        <v/>
      </c>
      <c r="S2318" s="95">
        <f t="shared" si="258"/>
        <v>0</v>
      </c>
      <c r="T2318" s="95"/>
      <c r="U2318" s="95" t="str">
        <f t="shared" si="259"/>
        <v/>
      </c>
      <c r="V2318" s="95"/>
      <c r="W2318" s="95"/>
      <c r="X2318" s="95"/>
      <c r="Y2318" s="95"/>
      <c r="Z2318" s="95"/>
      <c r="AA2318" s="95" t="str">
        <f t="shared" si="260"/>
        <v>LUZLINARES</v>
      </c>
    </row>
    <row r="2319" spans="1:27" x14ac:dyDescent="0.2">
      <c r="A2319" s="19">
        <f t="shared" si="255"/>
        <v>1</v>
      </c>
      <c r="B2319" s="95">
        <f t="shared" si="257"/>
        <v>2315</v>
      </c>
      <c r="C2319" s="95" t="s">
        <v>12779</v>
      </c>
      <c r="D2319" s="28" t="s">
        <v>8365</v>
      </c>
      <c r="E2319" s="95" t="s">
        <v>10676</v>
      </c>
      <c r="F2319" s="182">
        <v>1</v>
      </c>
      <c r="G2319" s="95" t="s">
        <v>1786</v>
      </c>
      <c r="H2319" s="199">
        <f>VLOOKUP(G2319,BARRAS!$C$5:$E$553,2,0)</f>
        <v>2079992280132</v>
      </c>
      <c r="I2319" s="95">
        <v>0</v>
      </c>
      <c r="J2319" s="204">
        <v>0</v>
      </c>
      <c r="K2319" s="95">
        <v>0</v>
      </c>
      <c r="L2319" s="95" t="s">
        <v>8423</v>
      </c>
      <c r="M2319" s="95" t="s">
        <v>8423</v>
      </c>
      <c r="N2319" s="28" t="s">
        <v>8365</v>
      </c>
      <c r="O2319" s="28" t="s">
        <v>10022</v>
      </c>
      <c r="P2319" s="95"/>
      <c r="Q2319" s="95"/>
      <c r="R2319" s="95" t="str">
        <f>IF(L2319="R",VLOOKUP(G2319,BARRAS!$C$5:$E$233,3,0),IF(L2319="L",VLOOKUP(G2319,BARRAS!$C$5:$E$233,3,0),""))</f>
        <v/>
      </c>
      <c r="S2319" s="95">
        <f t="shared" si="258"/>
        <v>0</v>
      </c>
      <c r="T2319" s="95"/>
      <c r="U2319" s="95" t="str">
        <f t="shared" si="259"/>
        <v/>
      </c>
      <c r="V2319" s="95"/>
      <c r="W2319" s="95"/>
      <c r="X2319" s="95"/>
      <c r="Y2319" s="95"/>
      <c r="Z2319" s="95"/>
      <c r="AA2319" s="95" t="str">
        <f t="shared" si="260"/>
        <v>LUZLINARES</v>
      </c>
    </row>
    <row r="2320" spans="1:27" x14ac:dyDescent="0.2">
      <c r="A2320" s="19">
        <f t="shared" si="255"/>
        <v>1</v>
      </c>
      <c r="B2320" s="95">
        <f t="shared" si="257"/>
        <v>2316</v>
      </c>
      <c r="C2320" s="95" t="s">
        <v>8890</v>
      </c>
      <c r="D2320" s="28" t="s">
        <v>14110</v>
      </c>
      <c r="E2320" s="95" t="s">
        <v>10066</v>
      </c>
      <c r="F2320" s="182">
        <v>1</v>
      </c>
      <c r="G2320" s="95" t="s">
        <v>1786</v>
      </c>
      <c r="H2320" s="199">
        <f>VLOOKUP(G2320,BARRAS!$C$5:$E$553,2,0)</f>
        <v>2079992280132</v>
      </c>
      <c r="I2320" s="95">
        <v>0</v>
      </c>
      <c r="J2320" s="204">
        <v>0</v>
      </c>
      <c r="K2320" s="95">
        <v>0</v>
      </c>
      <c r="L2320" s="95" t="s">
        <v>8423</v>
      </c>
      <c r="M2320" s="95" t="s">
        <v>8423</v>
      </c>
      <c r="N2320" s="95" t="s">
        <v>14110</v>
      </c>
      <c r="O2320" s="95" t="s">
        <v>10022</v>
      </c>
      <c r="P2320" s="95"/>
      <c r="Q2320" s="95" t="s">
        <v>509</v>
      </c>
      <c r="R2320" s="95" t="str">
        <f>IF(L2320="R",VLOOKUP(G2320,BARRAS!$C$5:$E$233,3,0),IF(L2320="L",VLOOKUP(G2320,BARRAS!$C$5:$E$233,3,0),""))</f>
        <v/>
      </c>
      <c r="S2320" s="95">
        <f t="shared" si="258"/>
        <v>0</v>
      </c>
      <c r="T2320" s="95"/>
      <c r="U2320" s="95" t="str">
        <f t="shared" si="259"/>
        <v/>
      </c>
      <c r="V2320" s="95"/>
      <c r="W2320" s="95"/>
      <c r="X2320" s="95">
        <v>0</v>
      </c>
      <c r="Y2320" s="95"/>
      <c r="Z2320" s="95"/>
      <c r="AA2320" s="95" t="str">
        <f t="shared" si="260"/>
        <v>LUZLINARES</v>
      </c>
    </row>
    <row r="2321" spans="1:27" x14ac:dyDescent="0.2">
      <c r="A2321" s="19">
        <f t="shared" si="255"/>
        <v>1</v>
      </c>
      <c r="B2321" s="95">
        <f t="shared" si="257"/>
        <v>2317</v>
      </c>
      <c r="C2321" s="95" t="s">
        <v>12393</v>
      </c>
      <c r="D2321" s="28" t="s">
        <v>8365</v>
      </c>
      <c r="E2321" s="95" t="s">
        <v>12392</v>
      </c>
      <c r="F2321" s="182">
        <v>1</v>
      </c>
      <c r="G2321" s="95" t="s">
        <v>1786</v>
      </c>
      <c r="H2321" s="199">
        <f>VLOOKUP(G2321,BARRAS!$C$5:$E$553,2,0)</f>
        <v>2079992280132</v>
      </c>
      <c r="I2321" s="95">
        <v>0</v>
      </c>
      <c r="J2321" s="204">
        <v>0</v>
      </c>
      <c r="K2321" s="95">
        <v>0</v>
      </c>
      <c r="L2321" s="95" t="s">
        <v>8423</v>
      </c>
      <c r="M2321" s="95" t="s">
        <v>8423</v>
      </c>
      <c r="N2321" s="28" t="s">
        <v>8365</v>
      </c>
      <c r="O2321" s="95"/>
      <c r="P2321" s="95"/>
      <c r="Q2321" s="95"/>
      <c r="R2321" s="95" t="str">
        <f>IF(L2321="R",VLOOKUP(G2321,BARRAS!$C$5:$E$233,3,0),IF(L2321="L",VLOOKUP(G2321,BARRAS!$C$5:$E$233,3,0),""))</f>
        <v/>
      </c>
      <c r="S2321" s="95">
        <f t="shared" si="258"/>
        <v>0</v>
      </c>
      <c r="T2321" s="95"/>
      <c r="U2321" s="95" t="str">
        <f t="shared" si="259"/>
        <v/>
      </c>
      <c r="V2321" s="95"/>
      <c r="W2321" s="95"/>
      <c r="X2321" s="95"/>
      <c r="Y2321" s="95"/>
      <c r="Z2321" s="95"/>
      <c r="AA2321" s="95">
        <f t="shared" si="260"/>
        <v>0</v>
      </c>
    </row>
    <row r="2322" spans="1:27" x14ac:dyDescent="0.2">
      <c r="A2322" s="19">
        <f t="shared" si="255"/>
        <v>1</v>
      </c>
      <c r="B2322" s="95">
        <f t="shared" si="257"/>
        <v>2318</v>
      </c>
      <c r="C2322" s="95" t="s">
        <v>8639</v>
      </c>
      <c r="D2322" s="28" t="s">
        <v>2307</v>
      </c>
      <c r="E2322" s="95" t="s">
        <v>10030</v>
      </c>
      <c r="F2322" s="182">
        <v>1</v>
      </c>
      <c r="G2322" s="95" t="s">
        <v>1786</v>
      </c>
      <c r="H2322" s="199">
        <f>VLOOKUP(G2322,BARRAS!$C$5:$E$553,2,0)</f>
        <v>2079992280132</v>
      </c>
      <c r="I2322" s="95">
        <v>0</v>
      </c>
      <c r="J2322" s="204">
        <v>0</v>
      </c>
      <c r="K2322" s="95">
        <v>0</v>
      </c>
      <c r="L2322" s="95" t="s">
        <v>747</v>
      </c>
      <c r="M2322" s="95" t="s">
        <v>747</v>
      </c>
      <c r="N2322" s="95" t="s">
        <v>2307</v>
      </c>
      <c r="O2322" s="95" t="s">
        <v>10022</v>
      </c>
      <c r="P2322" s="95"/>
      <c r="Q2322" s="95" t="s">
        <v>509</v>
      </c>
      <c r="R2322" s="95" t="str">
        <f>IF(L2322="R",VLOOKUP(G2322,BARRAS!$C$5:$E$233,3,0),IF(L2322="L",VLOOKUP(G2322,BARRAS!$C$5:$E$233,3,0),""))</f>
        <v/>
      </c>
      <c r="S2322" s="95">
        <f t="shared" si="258"/>
        <v>1</v>
      </c>
      <c r="T2322" s="95"/>
      <c r="U2322" s="95" t="str">
        <f t="shared" si="259"/>
        <v>PMGD</v>
      </c>
      <c r="V2322" s="95"/>
      <c r="W2322" s="95">
        <v>0</v>
      </c>
      <c r="X2322" s="95">
        <v>0</v>
      </c>
      <c r="Y2322" s="95"/>
      <c r="Z2322" s="95"/>
      <c r="AA2322" s="95" t="str">
        <f t="shared" si="260"/>
        <v>LUZLINARES</v>
      </c>
    </row>
    <row r="2323" spans="1:27" x14ac:dyDescent="0.2">
      <c r="A2323" s="19">
        <f t="shared" si="255"/>
        <v>1</v>
      </c>
      <c r="B2323" s="95">
        <f t="shared" si="257"/>
        <v>2319</v>
      </c>
      <c r="C2323" s="95" t="s">
        <v>2306</v>
      </c>
      <c r="D2323" s="28" t="s">
        <v>2307</v>
      </c>
      <c r="E2323" s="95" t="s">
        <v>10029</v>
      </c>
      <c r="F2323" s="182">
        <v>1</v>
      </c>
      <c r="G2323" s="95" t="s">
        <v>1786</v>
      </c>
      <c r="H2323" s="199">
        <f>VLOOKUP(G2323,BARRAS!$C$5:$E$553,2,0)</f>
        <v>2079992280132</v>
      </c>
      <c r="I2323" s="95">
        <v>0</v>
      </c>
      <c r="J2323" s="204">
        <v>0</v>
      </c>
      <c r="K2323" s="95">
        <v>0</v>
      </c>
      <c r="L2323" s="95" t="s">
        <v>747</v>
      </c>
      <c r="M2323" s="95" t="s">
        <v>747</v>
      </c>
      <c r="N2323" s="95" t="s">
        <v>2307</v>
      </c>
      <c r="O2323" s="95" t="s">
        <v>10022</v>
      </c>
      <c r="P2323" s="95"/>
      <c r="Q2323" s="95" t="s">
        <v>509</v>
      </c>
      <c r="R2323" s="95" t="str">
        <f>IF(L2323="R",VLOOKUP(G2323,BARRAS!$C$5:$E$233,3,0),IF(L2323="L",VLOOKUP(G2323,BARRAS!$C$5:$E$233,3,0),""))</f>
        <v/>
      </c>
      <c r="S2323" s="95">
        <f t="shared" si="258"/>
        <v>1</v>
      </c>
      <c r="T2323" s="95" t="s">
        <v>10029</v>
      </c>
      <c r="U2323" s="95" t="str">
        <f t="shared" si="259"/>
        <v>PMGD</v>
      </c>
      <c r="V2323" s="95"/>
      <c r="W2323" s="95"/>
      <c r="X2323" s="95">
        <v>0</v>
      </c>
      <c r="Y2323" s="95"/>
      <c r="Z2323" s="95"/>
      <c r="AA2323" s="95" t="str">
        <f t="shared" si="260"/>
        <v>LUZLINARES</v>
      </c>
    </row>
    <row r="2324" spans="1:27" x14ac:dyDescent="0.2">
      <c r="A2324" s="19">
        <f t="shared" si="255"/>
        <v>1</v>
      </c>
      <c r="B2324" s="95">
        <f t="shared" si="257"/>
        <v>2320</v>
      </c>
      <c r="C2324" s="28" t="s">
        <v>13517</v>
      </c>
      <c r="D2324" s="28" t="s">
        <v>13516</v>
      </c>
      <c r="E2324" s="95" t="s">
        <v>13525</v>
      </c>
      <c r="F2324" s="182">
        <v>1</v>
      </c>
      <c r="G2324" s="95" t="s">
        <v>1786</v>
      </c>
      <c r="H2324" s="199">
        <f>VLOOKUP(G2324,BARRAS!$C$5:$E$553,2,0)</f>
        <v>2079992280132</v>
      </c>
      <c r="I2324" s="95">
        <v>0</v>
      </c>
      <c r="J2324" s="204">
        <v>0</v>
      </c>
      <c r="K2324" s="95">
        <v>0</v>
      </c>
      <c r="L2324" s="95" t="s">
        <v>747</v>
      </c>
      <c r="M2324" s="95" t="s">
        <v>747</v>
      </c>
      <c r="N2324" s="95" t="s">
        <v>13516</v>
      </c>
      <c r="O2324" s="95" t="s">
        <v>10022</v>
      </c>
      <c r="P2324" s="95"/>
      <c r="Q2324" s="95"/>
      <c r="R2324" s="95"/>
      <c r="S2324" s="95">
        <f t="shared" si="258"/>
        <v>1</v>
      </c>
      <c r="T2324" s="95"/>
      <c r="U2324" s="95" t="str">
        <f t="shared" si="259"/>
        <v>PMGD</v>
      </c>
      <c r="V2324" s="95"/>
      <c r="W2324" s="95"/>
      <c r="X2324" s="95"/>
      <c r="Y2324" s="95"/>
      <c r="Z2324" s="95"/>
      <c r="AA2324" s="95" t="str">
        <f t="shared" si="260"/>
        <v>LUZLINARES</v>
      </c>
    </row>
    <row r="2325" spans="1:27" x14ac:dyDescent="0.2">
      <c r="A2325" s="19">
        <f t="shared" si="255"/>
        <v>1</v>
      </c>
      <c r="B2325" s="95">
        <f t="shared" si="257"/>
        <v>2321</v>
      </c>
      <c r="C2325" s="28" t="s">
        <v>13518</v>
      </c>
      <c r="D2325" s="28" t="s">
        <v>13516</v>
      </c>
      <c r="E2325" s="95" t="s">
        <v>13526</v>
      </c>
      <c r="F2325" s="182">
        <v>1</v>
      </c>
      <c r="G2325" s="95" t="s">
        <v>1786</v>
      </c>
      <c r="H2325" s="199">
        <f>VLOOKUP(G2325,BARRAS!$C$5:$E$553,2,0)</f>
        <v>2079992280132</v>
      </c>
      <c r="I2325" s="95">
        <v>0</v>
      </c>
      <c r="J2325" s="204">
        <v>0</v>
      </c>
      <c r="K2325" s="95">
        <v>0</v>
      </c>
      <c r="L2325" s="95" t="s">
        <v>747</v>
      </c>
      <c r="M2325" s="95" t="s">
        <v>747</v>
      </c>
      <c r="N2325" s="95" t="s">
        <v>13516</v>
      </c>
      <c r="O2325" s="95" t="s">
        <v>10022</v>
      </c>
      <c r="P2325" s="95"/>
      <c r="Q2325" s="95"/>
      <c r="R2325" s="95"/>
      <c r="S2325" s="95">
        <f t="shared" si="258"/>
        <v>1</v>
      </c>
      <c r="T2325" s="95" t="s">
        <v>13526</v>
      </c>
      <c r="U2325" s="95" t="str">
        <f t="shared" si="259"/>
        <v>PMGD</v>
      </c>
      <c r="V2325" s="95"/>
      <c r="W2325" s="95"/>
      <c r="X2325" s="95"/>
      <c r="Y2325" s="95"/>
      <c r="Z2325" s="95"/>
      <c r="AA2325" s="95" t="str">
        <f t="shared" si="260"/>
        <v>LUZLINARES</v>
      </c>
    </row>
    <row r="2326" spans="1:27" x14ac:dyDescent="0.2">
      <c r="A2326" s="19">
        <f t="shared" si="255"/>
        <v>1</v>
      </c>
      <c r="B2326" s="95">
        <f t="shared" si="257"/>
        <v>2322</v>
      </c>
      <c r="C2326" s="28" t="s">
        <v>13653</v>
      </c>
      <c r="D2326" s="28" t="s">
        <v>13516</v>
      </c>
      <c r="E2326" s="28" t="s">
        <v>13655</v>
      </c>
      <c r="F2326" s="182">
        <v>1</v>
      </c>
      <c r="G2326" s="95" t="s">
        <v>1786</v>
      </c>
      <c r="H2326" s="199">
        <f>VLOOKUP(G2326,BARRAS!$C$5:$E$553,2,0)</f>
        <v>2079992280132</v>
      </c>
      <c r="I2326" s="95">
        <v>0</v>
      </c>
      <c r="J2326" s="204">
        <v>0</v>
      </c>
      <c r="K2326" s="95">
        <v>0</v>
      </c>
      <c r="L2326" s="95" t="s">
        <v>747</v>
      </c>
      <c r="M2326" s="95" t="s">
        <v>747</v>
      </c>
      <c r="N2326" s="95" t="s">
        <v>13516</v>
      </c>
      <c r="O2326" s="95" t="s">
        <v>10022</v>
      </c>
      <c r="P2326" s="95"/>
      <c r="Q2326" s="95"/>
      <c r="R2326" s="95"/>
      <c r="S2326" s="95">
        <f t="shared" si="258"/>
        <v>1</v>
      </c>
      <c r="T2326" s="95"/>
      <c r="U2326" s="95" t="str">
        <f t="shared" si="259"/>
        <v>PMGD</v>
      </c>
      <c r="V2326" s="95"/>
      <c r="W2326" s="95"/>
      <c r="X2326" s="95"/>
      <c r="Y2326" s="95"/>
      <c r="Z2326" s="95"/>
      <c r="AA2326" s="95" t="str">
        <f t="shared" si="260"/>
        <v>LUZLINARES</v>
      </c>
    </row>
    <row r="2327" spans="1:27" x14ac:dyDescent="0.2">
      <c r="A2327" s="19">
        <f t="shared" si="255"/>
        <v>1</v>
      </c>
      <c r="B2327" s="95">
        <f t="shared" si="257"/>
        <v>2323</v>
      </c>
      <c r="C2327" s="28" t="s">
        <v>13654</v>
      </c>
      <c r="D2327" s="28" t="s">
        <v>13516</v>
      </c>
      <c r="E2327" s="28" t="s">
        <v>13656</v>
      </c>
      <c r="F2327" s="182">
        <v>1</v>
      </c>
      <c r="G2327" s="95" t="s">
        <v>1786</v>
      </c>
      <c r="H2327" s="199">
        <f>VLOOKUP(G2327,BARRAS!$C$5:$E$553,2,0)</f>
        <v>2079992280132</v>
      </c>
      <c r="I2327" s="95">
        <v>0</v>
      </c>
      <c r="J2327" s="204">
        <v>0</v>
      </c>
      <c r="K2327" s="95">
        <v>0</v>
      </c>
      <c r="L2327" s="95" t="s">
        <v>747</v>
      </c>
      <c r="M2327" s="95" t="s">
        <v>747</v>
      </c>
      <c r="N2327" s="95" t="s">
        <v>13516</v>
      </c>
      <c r="O2327" s="95" t="s">
        <v>10022</v>
      </c>
      <c r="P2327" s="95"/>
      <c r="Q2327" s="95"/>
      <c r="R2327" s="95"/>
      <c r="S2327" s="95">
        <f t="shared" si="258"/>
        <v>1</v>
      </c>
      <c r="T2327" s="28" t="s">
        <v>13656</v>
      </c>
      <c r="U2327" s="95" t="str">
        <f t="shared" si="259"/>
        <v>PMGD</v>
      </c>
      <c r="V2327" s="95"/>
      <c r="W2327" s="95"/>
      <c r="X2327" s="95"/>
      <c r="Y2327" s="95"/>
      <c r="Z2327" s="95"/>
      <c r="AA2327" s="95" t="str">
        <f t="shared" si="260"/>
        <v>LUZLINARES</v>
      </c>
    </row>
    <row r="2328" spans="1:27" x14ac:dyDescent="0.2">
      <c r="A2328" s="19">
        <f t="shared" si="255"/>
        <v>1</v>
      </c>
      <c r="B2328" s="95">
        <f t="shared" si="257"/>
        <v>2324</v>
      </c>
      <c r="C2328" s="95" t="s">
        <v>8292</v>
      </c>
      <c r="D2328" s="28" t="s">
        <v>10021</v>
      </c>
      <c r="E2328" s="95" t="s">
        <v>10022</v>
      </c>
      <c r="F2328" s="182">
        <v>1</v>
      </c>
      <c r="G2328" s="95" t="s">
        <v>1786</v>
      </c>
      <c r="H2328" s="199">
        <f>VLOOKUP(G2328,BARRAS!$C$5:$E$553,2,0)</f>
        <v>2079992280132</v>
      </c>
      <c r="I2328" s="95">
        <v>0</v>
      </c>
      <c r="J2328" s="204">
        <v>1</v>
      </c>
      <c r="K2328" s="95">
        <v>0</v>
      </c>
      <c r="L2328" s="95" t="s">
        <v>489</v>
      </c>
      <c r="M2328" s="95" t="s">
        <v>489</v>
      </c>
      <c r="N2328" s="95" t="s">
        <v>9178</v>
      </c>
      <c r="O2328" s="95"/>
      <c r="P2328" s="95" t="s">
        <v>10022</v>
      </c>
      <c r="Q2328" s="95" t="s">
        <v>489</v>
      </c>
      <c r="R2328" s="95">
        <f>IF(L2328="R",VLOOKUP(G2328,BARRAS!$C$5:$E$233,3,0),IF(L2328="L",VLOOKUP(G2328,BARRAS!$C$5:$E$233,3,0),""))</f>
        <v>0</v>
      </c>
      <c r="S2328" s="95">
        <f t="shared" si="258"/>
        <v>0</v>
      </c>
      <c r="T2328" s="95"/>
      <c r="U2328" s="95" t="str">
        <f t="shared" si="259"/>
        <v/>
      </c>
      <c r="V2328" s="95"/>
      <c r="W2328" s="95"/>
      <c r="X2328" s="95">
        <v>0</v>
      </c>
      <c r="Y2328" s="95"/>
      <c r="Z2328" s="95"/>
      <c r="AA2328" s="95" t="str">
        <f t="shared" si="260"/>
        <v>LUZLINARES</v>
      </c>
    </row>
    <row r="2329" spans="1:27" x14ac:dyDescent="0.2">
      <c r="A2329" s="19">
        <f t="shared" si="255"/>
        <v>1</v>
      </c>
      <c r="B2329" s="95">
        <f t="shared" si="257"/>
        <v>2325</v>
      </c>
      <c r="C2329" s="95" t="s">
        <v>8296</v>
      </c>
      <c r="D2329" s="28" t="s">
        <v>10023</v>
      </c>
      <c r="E2329" s="95" t="s">
        <v>10022</v>
      </c>
      <c r="F2329" s="182">
        <v>1</v>
      </c>
      <c r="G2329" s="95" t="s">
        <v>1786</v>
      </c>
      <c r="H2329" s="199">
        <f>VLOOKUP(G2329,BARRAS!$C$5:$E$553,2,0)</f>
        <v>2079992280132</v>
      </c>
      <c r="I2329" s="95">
        <v>0</v>
      </c>
      <c r="J2329" s="204">
        <v>1</v>
      </c>
      <c r="K2329" s="95">
        <v>0</v>
      </c>
      <c r="L2329" s="95" t="s">
        <v>489</v>
      </c>
      <c r="M2329" s="95" t="s">
        <v>489</v>
      </c>
      <c r="N2329" s="95" t="s">
        <v>9178</v>
      </c>
      <c r="O2329" s="95"/>
      <c r="P2329" s="95" t="s">
        <v>10022</v>
      </c>
      <c r="Q2329" s="95" t="s">
        <v>489</v>
      </c>
      <c r="R2329" s="95">
        <f>IF(L2329="R",VLOOKUP(G2329,BARRAS!$C$5:$E$233,3,0),IF(L2329="L",VLOOKUP(G2329,BARRAS!$C$5:$E$233,3,0),""))</f>
        <v>0</v>
      </c>
      <c r="S2329" s="95">
        <f t="shared" si="258"/>
        <v>0</v>
      </c>
      <c r="T2329" s="95"/>
      <c r="U2329" s="95" t="str">
        <f t="shared" si="259"/>
        <v/>
      </c>
      <c r="V2329" s="95"/>
      <c r="W2329" s="95"/>
      <c r="X2329" s="95">
        <v>0</v>
      </c>
      <c r="Y2329" s="95"/>
      <c r="Z2329" s="95"/>
      <c r="AA2329" s="95" t="str">
        <f t="shared" si="260"/>
        <v>LUZLINARES</v>
      </c>
    </row>
    <row r="2330" spans="1:27" x14ac:dyDescent="0.2">
      <c r="A2330" s="19">
        <f t="shared" si="255"/>
        <v>1</v>
      </c>
      <c r="B2330" s="95">
        <f t="shared" si="257"/>
        <v>2326</v>
      </c>
      <c r="C2330" s="95" t="s">
        <v>8297</v>
      </c>
      <c r="D2330" s="28" t="s">
        <v>10024</v>
      </c>
      <c r="E2330" s="95" t="s">
        <v>10022</v>
      </c>
      <c r="F2330" s="182">
        <v>1</v>
      </c>
      <c r="G2330" s="95" t="s">
        <v>1786</v>
      </c>
      <c r="H2330" s="199">
        <f>VLOOKUP(G2330,BARRAS!$C$5:$E$553,2,0)</f>
        <v>2079992280132</v>
      </c>
      <c r="I2330" s="95">
        <v>0</v>
      </c>
      <c r="J2330" s="204">
        <v>1</v>
      </c>
      <c r="K2330" s="95">
        <v>0</v>
      </c>
      <c r="L2330" s="95" t="s">
        <v>489</v>
      </c>
      <c r="M2330" s="95" t="s">
        <v>489</v>
      </c>
      <c r="N2330" s="95" t="s">
        <v>9178</v>
      </c>
      <c r="O2330" s="95"/>
      <c r="P2330" s="95" t="s">
        <v>10022</v>
      </c>
      <c r="Q2330" s="95" t="s">
        <v>489</v>
      </c>
      <c r="R2330" s="95">
        <f>IF(L2330="R",VLOOKUP(G2330,BARRAS!$C$5:$E$233,3,0),IF(L2330="L",VLOOKUP(G2330,BARRAS!$C$5:$E$233,3,0),""))</f>
        <v>0</v>
      </c>
      <c r="S2330" s="95">
        <f t="shared" si="258"/>
        <v>0</v>
      </c>
      <c r="T2330" s="95"/>
      <c r="U2330" s="95" t="str">
        <f t="shared" si="259"/>
        <v/>
      </c>
      <c r="V2330" s="95"/>
      <c r="W2330" s="95"/>
      <c r="X2330" s="95">
        <v>0</v>
      </c>
      <c r="Y2330" s="95"/>
      <c r="Z2330" s="95"/>
      <c r="AA2330" s="95" t="str">
        <f t="shared" si="260"/>
        <v>LUZLINARES</v>
      </c>
    </row>
    <row r="2331" spans="1:27" x14ac:dyDescent="0.2">
      <c r="A2331" s="19">
        <f t="shared" si="255"/>
        <v>1</v>
      </c>
      <c r="B2331" s="95">
        <f t="shared" si="257"/>
        <v>2327</v>
      </c>
      <c r="C2331" s="194" t="s">
        <v>11938</v>
      </c>
      <c r="D2331" s="213" t="s">
        <v>1304</v>
      </c>
      <c r="E2331" s="194" t="s">
        <v>1788</v>
      </c>
      <c r="F2331" s="182">
        <v>1</v>
      </c>
      <c r="G2331" s="95" t="s">
        <v>1786</v>
      </c>
      <c r="H2331" s="199">
        <f>VLOOKUP(G2331,BARRAS!$C$5:$E$553,2,0)</f>
        <v>2079992280132</v>
      </c>
      <c r="I2331" s="95">
        <v>0</v>
      </c>
      <c r="J2331" s="204">
        <v>0</v>
      </c>
      <c r="K2331" s="95">
        <v>0</v>
      </c>
      <c r="L2331" s="95" t="s">
        <v>492</v>
      </c>
      <c r="M2331" s="95" t="s">
        <v>492</v>
      </c>
      <c r="N2331" s="95" t="s">
        <v>12352</v>
      </c>
      <c r="O2331" s="95"/>
      <c r="P2331" s="95"/>
      <c r="Q2331" s="95"/>
      <c r="R2331" s="95" t="str">
        <f>IF(L2331="R",VLOOKUP(G2331,BARRAS!$C$5:$E$233,3,0),IF(L2331="L",VLOOKUP(G2331,BARRAS!$C$5:$E$233,3,0),""))</f>
        <v/>
      </c>
      <c r="S2331" s="95">
        <f t="shared" si="258"/>
        <v>0</v>
      </c>
      <c r="T2331" s="95"/>
      <c r="U2331" s="95" t="str">
        <f t="shared" si="259"/>
        <v/>
      </c>
      <c r="V2331" s="95"/>
      <c r="W2331" s="95"/>
      <c r="X2331" s="95"/>
      <c r="Y2331" s="95"/>
      <c r="Z2331" s="95"/>
      <c r="AA2331" s="95">
        <f t="shared" si="260"/>
        <v>0</v>
      </c>
    </row>
    <row r="2332" spans="1:27" x14ac:dyDescent="0.2">
      <c r="A2332" s="19">
        <f t="shared" si="255"/>
        <v>1</v>
      </c>
      <c r="B2332" s="95">
        <f t="shared" si="257"/>
        <v>2328</v>
      </c>
      <c r="C2332" s="95" t="s">
        <v>10349</v>
      </c>
      <c r="D2332" s="28" t="s">
        <v>8365</v>
      </c>
      <c r="E2332" s="95" t="s">
        <v>10352</v>
      </c>
      <c r="F2332" s="182">
        <v>1</v>
      </c>
      <c r="G2332" s="95" t="s">
        <v>10234</v>
      </c>
      <c r="H2332" s="199">
        <f>VLOOKUP(G2332,BARRAS!$C$5:$E$553,2,0)</f>
        <v>210999593023</v>
      </c>
      <c r="I2332" s="95">
        <v>0</v>
      </c>
      <c r="J2332" s="204">
        <v>0</v>
      </c>
      <c r="K2332" s="95">
        <v>0</v>
      </c>
      <c r="L2332" s="95" t="s">
        <v>8423</v>
      </c>
      <c r="M2332" s="95" t="s">
        <v>8423</v>
      </c>
      <c r="N2332" s="95" t="s">
        <v>8365</v>
      </c>
      <c r="O2332" s="95" t="s">
        <v>8091</v>
      </c>
      <c r="P2332" s="95"/>
      <c r="Q2332" s="95"/>
      <c r="R2332" s="95" t="str">
        <f>IF(L2332="R",VLOOKUP(G2332,BARRAS!$C$5:$E$233,3,0),IF(L2332="L",VLOOKUP(G2332,BARRAS!$C$5:$E$233,3,0),""))</f>
        <v/>
      </c>
      <c r="S2332" s="95">
        <f t="shared" si="258"/>
        <v>0</v>
      </c>
      <c r="T2332" s="95"/>
      <c r="U2332" s="95" t="str">
        <f t="shared" si="259"/>
        <v/>
      </c>
      <c r="V2332" s="95"/>
      <c r="W2332" s="95"/>
      <c r="X2332" s="95"/>
      <c r="Y2332" s="95"/>
      <c r="Z2332" s="95"/>
      <c r="AA2332" s="95" t="str">
        <f t="shared" si="260"/>
        <v>SAESA</v>
      </c>
    </row>
    <row r="2333" spans="1:27" x14ac:dyDescent="0.2">
      <c r="A2333" s="19">
        <f t="shared" si="255"/>
        <v>1</v>
      </c>
      <c r="B2333" s="95">
        <f t="shared" si="257"/>
        <v>2329</v>
      </c>
      <c r="C2333" s="95" t="s">
        <v>9279</v>
      </c>
      <c r="D2333" s="28" t="s">
        <v>8365</v>
      </c>
      <c r="E2333" s="95" t="s">
        <v>9280</v>
      </c>
      <c r="F2333" s="182">
        <v>1</v>
      </c>
      <c r="G2333" s="95" t="s">
        <v>10234</v>
      </c>
      <c r="H2333" s="199">
        <f>VLOOKUP(G2333,BARRAS!$C$5:$E$553,2,0)</f>
        <v>210999593023</v>
      </c>
      <c r="I2333" s="95">
        <v>0</v>
      </c>
      <c r="J2333" s="204">
        <v>0</v>
      </c>
      <c r="K2333" s="95">
        <v>0</v>
      </c>
      <c r="L2333" s="95" t="s">
        <v>8423</v>
      </c>
      <c r="M2333" s="95" t="s">
        <v>8423</v>
      </c>
      <c r="N2333" s="95" t="s">
        <v>8365</v>
      </c>
      <c r="O2333" s="95" t="s">
        <v>8091</v>
      </c>
      <c r="P2333" s="95"/>
      <c r="Q2333" s="95"/>
      <c r="R2333" s="95" t="str">
        <f>IF(L2333="R",VLOOKUP(G2333,BARRAS!$C$5:$E$233,3,0),IF(L2333="L",VLOOKUP(G2333,BARRAS!$C$5:$E$233,3,0),""))</f>
        <v/>
      </c>
      <c r="S2333" s="95">
        <f t="shared" si="258"/>
        <v>0</v>
      </c>
      <c r="T2333" s="95"/>
      <c r="U2333" s="95" t="str">
        <f t="shared" si="259"/>
        <v/>
      </c>
      <c r="V2333" s="95"/>
      <c r="W2333" s="95"/>
      <c r="X2333" s="95"/>
      <c r="Y2333" s="95" t="str">
        <f>+IF(P2333="","No","Sí")</f>
        <v>No</v>
      </c>
      <c r="Z2333" s="95">
        <v>0</v>
      </c>
      <c r="AA2333" s="95" t="str">
        <f t="shared" si="260"/>
        <v>SAESA</v>
      </c>
    </row>
    <row r="2334" spans="1:27" x14ac:dyDescent="0.2">
      <c r="A2334" s="19">
        <f t="shared" si="255"/>
        <v>1</v>
      </c>
      <c r="B2334" s="95">
        <f t="shared" si="257"/>
        <v>2330</v>
      </c>
      <c r="C2334" s="95" t="s">
        <v>14063</v>
      </c>
      <c r="D2334" s="28" t="s">
        <v>12122</v>
      </c>
      <c r="E2334" s="95" t="s">
        <v>14064</v>
      </c>
      <c r="F2334" s="182">
        <v>1</v>
      </c>
      <c r="G2334" s="95" t="s">
        <v>10234</v>
      </c>
      <c r="H2334" s="199">
        <f>VLOOKUP(G2334,BARRAS!$C$5:$E$553,2,0)</f>
        <v>210999593023</v>
      </c>
      <c r="I2334" s="95">
        <v>0</v>
      </c>
      <c r="J2334" s="204">
        <v>0</v>
      </c>
      <c r="K2334" s="95">
        <v>0</v>
      </c>
      <c r="L2334" s="95" t="s">
        <v>8423</v>
      </c>
      <c r="M2334" s="95" t="s">
        <v>8423</v>
      </c>
      <c r="N2334" s="95" t="s">
        <v>12122</v>
      </c>
      <c r="O2334" s="95" t="s">
        <v>8091</v>
      </c>
      <c r="P2334" s="95"/>
      <c r="Q2334" s="95"/>
      <c r="R2334" s="95"/>
      <c r="S2334" s="95">
        <f t="shared" si="258"/>
        <v>0</v>
      </c>
      <c r="T2334" s="95"/>
      <c r="U2334" s="95" t="str">
        <f t="shared" si="259"/>
        <v/>
      </c>
      <c r="V2334" s="95"/>
      <c r="W2334" s="95"/>
      <c r="X2334" s="95"/>
      <c r="Y2334" s="95"/>
      <c r="Z2334" s="95"/>
      <c r="AA2334" s="95" t="str">
        <f t="shared" si="260"/>
        <v>SAESA</v>
      </c>
    </row>
    <row r="2335" spans="1:27" x14ac:dyDescent="0.2">
      <c r="A2335" s="19">
        <f t="shared" si="255"/>
        <v>1</v>
      </c>
      <c r="B2335" s="95">
        <f t="shared" si="257"/>
        <v>2331</v>
      </c>
      <c r="C2335" s="95" t="s">
        <v>14142</v>
      </c>
      <c r="D2335" s="28" t="s">
        <v>12122</v>
      </c>
      <c r="E2335" s="95" t="s">
        <v>14143</v>
      </c>
      <c r="F2335" s="182">
        <v>1</v>
      </c>
      <c r="G2335" s="95" t="s">
        <v>10234</v>
      </c>
      <c r="H2335" s="199">
        <f>VLOOKUP(G2335,BARRAS!$C$5:$E$553,2,0)</f>
        <v>210999593023</v>
      </c>
      <c r="I2335" s="95">
        <v>0</v>
      </c>
      <c r="J2335" s="204">
        <v>0</v>
      </c>
      <c r="K2335" s="95">
        <v>0</v>
      </c>
      <c r="L2335" s="95" t="s">
        <v>8423</v>
      </c>
      <c r="M2335" s="95" t="s">
        <v>8423</v>
      </c>
      <c r="N2335" s="95" t="s">
        <v>12122</v>
      </c>
      <c r="O2335" s="95" t="s">
        <v>8091</v>
      </c>
      <c r="P2335" s="95"/>
      <c r="Q2335" s="95"/>
      <c r="R2335" s="95"/>
      <c r="S2335" s="95">
        <f t="shared" si="258"/>
        <v>0</v>
      </c>
      <c r="T2335" s="95"/>
      <c r="U2335" s="95" t="str">
        <f t="shared" si="259"/>
        <v/>
      </c>
      <c r="V2335" s="95"/>
      <c r="W2335" s="95"/>
      <c r="X2335" s="95"/>
      <c r="Y2335" s="95"/>
      <c r="Z2335" s="95"/>
      <c r="AA2335" s="95" t="str">
        <f t="shared" si="260"/>
        <v>SAESA</v>
      </c>
    </row>
    <row r="2336" spans="1:27" x14ac:dyDescent="0.2">
      <c r="A2336" s="230">
        <f t="shared" si="255"/>
        <v>1</v>
      </c>
      <c r="B2336" s="95">
        <f t="shared" si="257"/>
        <v>2332</v>
      </c>
      <c r="C2336" s="95" t="s">
        <v>14588</v>
      </c>
      <c r="D2336" s="28" t="s">
        <v>8365</v>
      </c>
      <c r="E2336" s="95" t="s">
        <v>8510</v>
      </c>
      <c r="F2336" s="182">
        <v>1</v>
      </c>
      <c r="G2336" s="95" t="s">
        <v>10234</v>
      </c>
      <c r="H2336" s="199">
        <f>VLOOKUP(G2336,BARRAS!$C$5:$E$553,2,0)</f>
        <v>210999593023</v>
      </c>
      <c r="I2336" s="95">
        <v>0</v>
      </c>
      <c r="J2336" s="204">
        <v>0</v>
      </c>
      <c r="K2336" s="95">
        <v>0</v>
      </c>
      <c r="L2336" s="95" t="s">
        <v>8423</v>
      </c>
      <c r="M2336" s="95" t="s">
        <v>8423</v>
      </c>
      <c r="N2336" s="28" t="s">
        <v>8365</v>
      </c>
      <c r="O2336" s="95" t="s">
        <v>8091</v>
      </c>
      <c r="P2336" s="95"/>
      <c r="Q2336" s="95"/>
      <c r="R2336" s="95"/>
      <c r="S2336" s="95">
        <f t="shared" si="258"/>
        <v>0</v>
      </c>
      <c r="T2336" s="95"/>
      <c r="U2336" s="95" t="str">
        <f t="shared" si="259"/>
        <v/>
      </c>
      <c r="V2336" s="95"/>
      <c r="W2336" s="95"/>
      <c r="X2336" s="95"/>
      <c r="Y2336" s="95"/>
      <c r="Z2336" s="95"/>
      <c r="AA2336" s="95" t="str">
        <f t="shared" si="260"/>
        <v>SAESA</v>
      </c>
    </row>
    <row r="2337" spans="1:27" x14ac:dyDescent="0.2">
      <c r="A2337" s="230">
        <f t="shared" si="255"/>
        <v>1</v>
      </c>
      <c r="B2337" s="95">
        <f t="shared" si="257"/>
        <v>2333</v>
      </c>
      <c r="C2337" s="95" t="s">
        <v>14589</v>
      </c>
      <c r="D2337" s="28" t="s">
        <v>2217</v>
      </c>
      <c r="E2337" s="95" t="s">
        <v>8508</v>
      </c>
      <c r="F2337" s="182">
        <v>1</v>
      </c>
      <c r="G2337" s="95" t="s">
        <v>10234</v>
      </c>
      <c r="H2337" s="199">
        <f>VLOOKUP(G2337,BARRAS!$C$5:$E$553,2,0)</f>
        <v>210999593023</v>
      </c>
      <c r="I2337" s="95">
        <v>0</v>
      </c>
      <c r="J2337" s="204">
        <v>0</v>
      </c>
      <c r="K2337" s="95">
        <v>0</v>
      </c>
      <c r="L2337" s="95" t="s">
        <v>8423</v>
      </c>
      <c r="M2337" s="95" t="s">
        <v>8423</v>
      </c>
      <c r="N2337" s="28" t="s">
        <v>2217</v>
      </c>
      <c r="O2337" s="95" t="s">
        <v>8091</v>
      </c>
      <c r="P2337" s="95"/>
      <c r="Q2337" s="95"/>
      <c r="R2337" s="95"/>
      <c r="S2337" s="95">
        <f t="shared" si="258"/>
        <v>0</v>
      </c>
      <c r="T2337" s="95"/>
      <c r="U2337" s="95" t="str">
        <f t="shared" si="259"/>
        <v/>
      </c>
      <c r="V2337" s="95"/>
      <c r="W2337" s="95"/>
      <c r="X2337" s="95"/>
      <c r="Y2337" s="95"/>
      <c r="Z2337" s="95"/>
      <c r="AA2337" s="95" t="str">
        <f t="shared" si="260"/>
        <v>SAESA</v>
      </c>
    </row>
    <row r="2338" spans="1:27" x14ac:dyDescent="0.2">
      <c r="A2338" s="230">
        <f t="shared" si="255"/>
        <v>1</v>
      </c>
      <c r="B2338" s="95">
        <f t="shared" si="257"/>
        <v>2334</v>
      </c>
      <c r="C2338" s="95" t="s">
        <v>14590</v>
      </c>
      <c r="D2338" s="28" t="s">
        <v>8365</v>
      </c>
      <c r="E2338" s="95" t="s">
        <v>12011</v>
      </c>
      <c r="F2338" s="182">
        <v>1</v>
      </c>
      <c r="G2338" s="95" t="s">
        <v>10234</v>
      </c>
      <c r="H2338" s="199">
        <f>VLOOKUP(G2338,BARRAS!$C$5:$E$553,2,0)</f>
        <v>210999593023</v>
      </c>
      <c r="I2338" s="95">
        <v>0</v>
      </c>
      <c r="J2338" s="204">
        <v>0</v>
      </c>
      <c r="K2338" s="95">
        <v>0</v>
      </c>
      <c r="L2338" s="95" t="s">
        <v>8423</v>
      </c>
      <c r="M2338" s="95" t="s">
        <v>8423</v>
      </c>
      <c r="N2338" s="28" t="s">
        <v>8365</v>
      </c>
      <c r="O2338" s="95" t="s">
        <v>8091</v>
      </c>
      <c r="P2338" s="95"/>
      <c r="Q2338" s="95"/>
      <c r="R2338" s="95"/>
      <c r="S2338" s="95">
        <f t="shared" si="258"/>
        <v>0</v>
      </c>
      <c r="T2338" s="95"/>
      <c r="U2338" s="95" t="str">
        <f t="shared" si="259"/>
        <v/>
      </c>
      <c r="V2338" s="95"/>
      <c r="W2338" s="95"/>
      <c r="X2338" s="95"/>
      <c r="Y2338" s="95"/>
      <c r="Z2338" s="95"/>
      <c r="AA2338" s="95" t="str">
        <f t="shared" si="260"/>
        <v>SAESA</v>
      </c>
    </row>
    <row r="2339" spans="1:27" x14ac:dyDescent="0.2">
      <c r="A2339" s="19">
        <f t="shared" si="255"/>
        <v>1</v>
      </c>
      <c r="B2339" s="95">
        <f t="shared" si="257"/>
        <v>2335</v>
      </c>
      <c r="C2339" s="95" t="s">
        <v>10257</v>
      </c>
      <c r="D2339" s="28" t="s">
        <v>8088</v>
      </c>
      <c r="E2339" s="95" t="s">
        <v>8091</v>
      </c>
      <c r="F2339" s="182">
        <v>1</v>
      </c>
      <c r="G2339" s="95" t="s">
        <v>10234</v>
      </c>
      <c r="H2339" s="199">
        <f>VLOOKUP(G2339,BARRAS!$C$5:$E$553,2,0)</f>
        <v>210999593023</v>
      </c>
      <c r="I2339" s="95">
        <v>0</v>
      </c>
      <c r="J2339" s="204">
        <v>1</v>
      </c>
      <c r="K2339" s="95">
        <v>0</v>
      </c>
      <c r="L2339" s="95" t="s">
        <v>489</v>
      </c>
      <c r="M2339" s="95" t="s">
        <v>489</v>
      </c>
      <c r="N2339" s="95" t="s">
        <v>9178</v>
      </c>
      <c r="O2339" s="95"/>
      <c r="P2339" s="95" t="s">
        <v>8091</v>
      </c>
      <c r="Q2339" s="95" t="s">
        <v>489</v>
      </c>
      <c r="R2339" s="95">
        <f>IF(L2339="R",VLOOKUP(G2339,BARRAS!$C$5:$E$233,3,0),IF(L2339="L",VLOOKUP(G2339,BARRAS!$C$5:$E$233,3,0),""))</f>
        <v>0</v>
      </c>
      <c r="S2339" s="95">
        <f t="shared" si="258"/>
        <v>0</v>
      </c>
      <c r="T2339" s="95"/>
      <c r="U2339" s="95" t="str">
        <f t="shared" si="259"/>
        <v/>
      </c>
      <c r="V2339" s="95"/>
      <c r="W2339" s="95"/>
      <c r="X2339" s="95"/>
      <c r="Y2339" s="95"/>
      <c r="Z2339" s="95"/>
      <c r="AA2339" s="95" t="str">
        <f t="shared" si="260"/>
        <v>SAESA</v>
      </c>
    </row>
    <row r="2340" spans="1:27" x14ac:dyDescent="0.2">
      <c r="A2340" s="19">
        <f t="shared" si="255"/>
        <v>1</v>
      </c>
      <c r="B2340" s="95">
        <f t="shared" si="257"/>
        <v>2336</v>
      </c>
      <c r="C2340" s="95" t="s">
        <v>10258</v>
      </c>
      <c r="D2340" s="28" t="s">
        <v>8089</v>
      </c>
      <c r="E2340" s="95" t="s">
        <v>8091</v>
      </c>
      <c r="F2340" s="182">
        <v>1</v>
      </c>
      <c r="G2340" s="95" t="s">
        <v>10234</v>
      </c>
      <c r="H2340" s="199">
        <f>VLOOKUP(G2340,BARRAS!$C$5:$E$553,2,0)</f>
        <v>210999593023</v>
      </c>
      <c r="I2340" s="95">
        <v>0</v>
      </c>
      <c r="J2340" s="204">
        <v>1</v>
      </c>
      <c r="K2340" s="95">
        <v>0</v>
      </c>
      <c r="L2340" s="95" t="s">
        <v>489</v>
      </c>
      <c r="M2340" s="95" t="s">
        <v>489</v>
      </c>
      <c r="N2340" s="95" t="s">
        <v>9178</v>
      </c>
      <c r="O2340" s="95"/>
      <c r="P2340" s="95" t="s">
        <v>8091</v>
      </c>
      <c r="Q2340" s="95" t="s">
        <v>489</v>
      </c>
      <c r="R2340" s="95">
        <f>IF(L2340="R",VLOOKUP(G2340,BARRAS!$C$5:$E$233,3,0),IF(L2340="L",VLOOKUP(G2340,BARRAS!$C$5:$E$233,3,0),""))</f>
        <v>0</v>
      </c>
      <c r="S2340" s="95">
        <f t="shared" si="258"/>
        <v>0</v>
      </c>
      <c r="T2340" s="95"/>
      <c r="U2340" s="95" t="str">
        <f t="shared" si="259"/>
        <v/>
      </c>
      <c r="V2340" s="95"/>
      <c r="W2340" s="95"/>
      <c r="X2340" s="95"/>
      <c r="Y2340" s="95"/>
      <c r="Z2340" s="95"/>
      <c r="AA2340" s="95" t="str">
        <f t="shared" si="260"/>
        <v>SAESA</v>
      </c>
    </row>
    <row r="2341" spans="1:27" x14ac:dyDescent="0.2">
      <c r="A2341" s="19">
        <f t="shared" si="255"/>
        <v>1</v>
      </c>
      <c r="B2341" s="95">
        <f t="shared" si="257"/>
        <v>2337</v>
      </c>
      <c r="C2341" s="95" t="s">
        <v>10259</v>
      </c>
      <c r="D2341" s="28" t="s">
        <v>8090</v>
      </c>
      <c r="E2341" s="95" t="s">
        <v>8091</v>
      </c>
      <c r="F2341" s="182">
        <v>1</v>
      </c>
      <c r="G2341" s="95" t="s">
        <v>10234</v>
      </c>
      <c r="H2341" s="199">
        <f>VLOOKUP(G2341,BARRAS!$C$5:$E$553,2,0)</f>
        <v>210999593023</v>
      </c>
      <c r="I2341" s="95">
        <v>0</v>
      </c>
      <c r="J2341" s="204">
        <v>1</v>
      </c>
      <c r="K2341" s="95">
        <v>0</v>
      </c>
      <c r="L2341" s="95" t="s">
        <v>489</v>
      </c>
      <c r="M2341" s="95" t="s">
        <v>489</v>
      </c>
      <c r="N2341" s="95" t="s">
        <v>9178</v>
      </c>
      <c r="O2341" s="95"/>
      <c r="P2341" s="95" t="s">
        <v>8091</v>
      </c>
      <c r="Q2341" s="95" t="s">
        <v>489</v>
      </c>
      <c r="R2341" s="95">
        <f>IF(L2341="R",VLOOKUP(G2341,BARRAS!$C$5:$E$233,3,0),IF(L2341="L",VLOOKUP(G2341,BARRAS!$C$5:$E$233,3,0),""))</f>
        <v>0</v>
      </c>
      <c r="S2341" s="95">
        <f t="shared" si="258"/>
        <v>0</v>
      </c>
      <c r="T2341" s="95"/>
      <c r="U2341" s="95" t="str">
        <f t="shared" si="259"/>
        <v/>
      </c>
      <c r="V2341" s="95"/>
      <c r="W2341" s="95"/>
      <c r="X2341" s="95"/>
      <c r="Y2341" s="95"/>
      <c r="Z2341" s="95"/>
      <c r="AA2341" s="95" t="str">
        <f t="shared" si="260"/>
        <v>SAESA</v>
      </c>
    </row>
    <row r="2342" spans="1:27" x14ac:dyDescent="0.2">
      <c r="A2342" s="19">
        <f t="shared" si="255"/>
        <v>1</v>
      </c>
      <c r="B2342" s="95">
        <f t="shared" si="257"/>
        <v>2338</v>
      </c>
      <c r="C2342" s="194" t="s">
        <v>11873</v>
      </c>
      <c r="D2342" s="213" t="s">
        <v>1304</v>
      </c>
      <c r="E2342" s="194" t="s">
        <v>11980</v>
      </c>
      <c r="F2342" s="182">
        <v>1</v>
      </c>
      <c r="G2342" s="95" t="s">
        <v>10234</v>
      </c>
      <c r="H2342" s="199">
        <f>VLOOKUP(G2342,BARRAS!$C$5:$E$553,2,0)</f>
        <v>210999593023</v>
      </c>
      <c r="I2342" s="95">
        <v>0</v>
      </c>
      <c r="J2342" s="204">
        <v>0</v>
      </c>
      <c r="K2342" s="95">
        <v>0</v>
      </c>
      <c r="L2342" s="95" t="s">
        <v>492</v>
      </c>
      <c r="M2342" s="95" t="s">
        <v>492</v>
      </c>
      <c r="N2342" s="95" t="s">
        <v>12352</v>
      </c>
      <c r="O2342" s="95"/>
      <c r="P2342" s="95"/>
      <c r="Q2342" s="95"/>
      <c r="R2342" s="95" t="str">
        <f>IF(L2342="R",VLOOKUP(G2342,BARRAS!$C$5:$E$233,3,0),IF(L2342="L",VLOOKUP(G2342,BARRAS!$C$5:$E$233,3,0),""))</f>
        <v/>
      </c>
      <c r="S2342" s="95">
        <f t="shared" si="258"/>
        <v>0</v>
      </c>
      <c r="T2342" s="95"/>
      <c r="U2342" s="95" t="str">
        <f t="shared" si="259"/>
        <v/>
      </c>
      <c r="V2342" s="95"/>
      <c r="W2342" s="95"/>
      <c r="X2342" s="95"/>
      <c r="Y2342" s="95"/>
      <c r="Z2342" s="95"/>
      <c r="AA2342" s="95">
        <f t="shared" si="260"/>
        <v>0</v>
      </c>
    </row>
    <row r="2343" spans="1:27" x14ac:dyDescent="0.2">
      <c r="A2343" s="19">
        <f t="shared" si="255"/>
        <v>1</v>
      </c>
      <c r="B2343" s="95">
        <f t="shared" si="257"/>
        <v>2339</v>
      </c>
      <c r="C2343" s="95" t="s">
        <v>12780</v>
      </c>
      <c r="D2343" s="28" t="s">
        <v>8365</v>
      </c>
      <c r="E2343" s="95" t="s">
        <v>10151</v>
      </c>
      <c r="F2343" s="182">
        <v>1</v>
      </c>
      <c r="G2343" s="95" t="s">
        <v>1534</v>
      </c>
      <c r="H2343" s="199">
        <f>VLOOKUP(G2343,BARRAS!$C$5:$E$553,2,0)</f>
        <v>2079992230132</v>
      </c>
      <c r="I2343" s="95">
        <v>0</v>
      </c>
      <c r="J2343" s="204">
        <v>0</v>
      </c>
      <c r="K2343" s="95">
        <v>0</v>
      </c>
      <c r="L2343" s="95" t="s">
        <v>8423</v>
      </c>
      <c r="M2343" s="95" t="s">
        <v>8423</v>
      </c>
      <c r="N2343" s="95" t="s">
        <v>8365</v>
      </c>
      <c r="O2343" s="95" t="s">
        <v>10033</v>
      </c>
      <c r="P2343" s="95"/>
      <c r="Q2343" s="95" t="s">
        <v>509</v>
      </c>
      <c r="R2343" s="95" t="str">
        <f>IF(L2343="R",VLOOKUP(G2343,BARRAS!$C$5:$E$233,3,0),IF(L2343="L",VLOOKUP(G2343,BARRAS!$C$5:$E$233,3,0),""))</f>
        <v/>
      </c>
      <c r="S2343" s="95">
        <f t="shared" si="258"/>
        <v>0</v>
      </c>
      <c r="T2343" s="95"/>
      <c r="U2343" s="95" t="str">
        <f t="shared" si="259"/>
        <v/>
      </c>
      <c r="V2343" s="95"/>
      <c r="W2343" s="95"/>
      <c r="X2343" s="95"/>
      <c r="Y2343" s="95"/>
      <c r="Z2343" s="95"/>
      <c r="AA2343" s="95" t="str">
        <f t="shared" si="260"/>
        <v>LUZPARRAL</v>
      </c>
    </row>
    <row r="2344" spans="1:27" x14ac:dyDescent="0.2">
      <c r="A2344" s="19">
        <f t="shared" si="255"/>
        <v>1</v>
      </c>
      <c r="B2344" s="95">
        <f t="shared" si="257"/>
        <v>2340</v>
      </c>
      <c r="C2344" s="95" t="s">
        <v>13088</v>
      </c>
      <c r="D2344" s="28" t="s">
        <v>12122</v>
      </c>
      <c r="E2344" s="95" t="s">
        <v>12275</v>
      </c>
      <c r="F2344" s="182">
        <v>1</v>
      </c>
      <c r="G2344" s="95" t="s">
        <v>1534</v>
      </c>
      <c r="H2344" s="199">
        <f>VLOOKUP(G2344,BARRAS!$C$5:$E$553,2,0)</f>
        <v>2079992230132</v>
      </c>
      <c r="I2344" s="95">
        <v>0</v>
      </c>
      <c r="J2344" s="204">
        <v>0</v>
      </c>
      <c r="K2344" s="95">
        <v>0</v>
      </c>
      <c r="L2344" s="95" t="s">
        <v>8423</v>
      </c>
      <c r="M2344" s="95" t="s">
        <v>8423</v>
      </c>
      <c r="N2344" s="28" t="s">
        <v>12122</v>
      </c>
      <c r="O2344" s="28" t="s">
        <v>10033</v>
      </c>
      <c r="P2344" s="95"/>
      <c r="Q2344" s="95"/>
      <c r="R2344" s="95"/>
      <c r="S2344" s="95">
        <f t="shared" si="258"/>
        <v>0</v>
      </c>
      <c r="T2344" s="95"/>
      <c r="U2344" s="95" t="str">
        <f t="shared" si="259"/>
        <v/>
      </c>
      <c r="V2344" s="95"/>
      <c r="W2344" s="95"/>
      <c r="X2344" s="95"/>
      <c r="Y2344" s="95"/>
      <c r="Z2344" s="95"/>
      <c r="AA2344" s="95" t="str">
        <f t="shared" si="260"/>
        <v>LUZPARRAL</v>
      </c>
    </row>
    <row r="2345" spans="1:27" x14ac:dyDescent="0.2">
      <c r="A2345" s="19">
        <f t="shared" si="255"/>
        <v>1</v>
      </c>
      <c r="B2345" s="95">
        <f t="shared" si="257"/>
        <v>2341</v>
      </c>
      <c r="C2345" s="95" t="s">
        <v>9789</v>
      </c>
      <c r="D2345" s="28" t="s">
        <v>13087</v>
      </c>
      <c r="E2345" s="95" t="s">
        <v>10137</v>
      </c>
      <c r="F2345" s="182">
        <v>1</v>
      </c>
      <c r="G2345" s="95" t="s">
        <v>1534</v>
      </c>
      <c r="H2345" s="199">
        <f>VLOOKUP(G2345,BARRAS!$C$5:$E$553,2,0)</f>
        <v>2079992230132</v>
      </c>
      <c r="I2345" s="95">
        <v>0</v>
      </c>
      <c r="J2345" s="204">
        <v>0</v>
      </c>
      <c r="K2345" s="95">
        <v>0</v>
      </c>
      <c r="L2345" s="95" t="s">
        <v>8423</v>
      </c>
      <c r="M2345" s="95" t="s">
        <v>8423</v>
      </c>
      <c r="N2345" s="28" t="s">
        <v>13087</v>
      </c>
      <c r="O2345" s="95" t="s">
        <v>10033</v>
      </c>
      <c r="P2345" s="95"/>
      <c r="Q2345" s="95" t="s">
        <v>509</v>
      </c>
      <c r="R2345" s="95" t="str">
        <f>IF(L2345="R",VLOOKUP(G2345,BARRAS!$C$5:$E$233,3,0),IF(L2345="L",VLOOKUP(G2345,BARRAS!$C$5:$E$233,3,0),""))</f>
        <v/>
      </c>
      <c r="S2345" s="95">
        <f t="shared" si="258"/>
        <v>0</v>
      </c>
      <c r="T2345" s="95"/>
      <c r="U2345" s="95" t="str">
        <f t="shared" si="259"/>
        <v/>
      </c>
      <c r="V2345" s="95"/>
      <c r="W2345" s="95"/>
      <c r="X2345" s="95"/>
      <c r="Y2345" s="95"/>
      <c r="Z2345" s="95"/>
      <c r="AA2345" s="95" t="str">
        <f t="shared" si="260"/>
        <v>LUZPARRAL</v>
      </c>
    </row>
    <row r="2346" spans="1:27" x14ac:dyDescent="0.2">
      <c r="A2346" s="19">
        <f t="shared" si="255"/>
        <v>1</v>
      </c>
      <c r="B2346" s="95">
        <f t="shared" si="257"/>
        <v>2342</v>
      </c>
      <c r="C2346" s="95" t="s">
        <v>9208</v>
      </c>
      <c r="D2346" s="28" t="s">
        <v>8365</v>
      </c>
      <c r="E2346" s="95" t="s">
        <v>10104</v>
      </c>
      <c r="F2346" s="182">
        <v>1</v>
      </c>
      <c r="G2346" s="95" t="s">
        <v>1534</v>
      </c>
      <c r="H2346" s="199">
        <f>VLOOKUP(G2346,BARRAS!$C$5:$E$553,2,0)</f>
        <v>2079992230132</v>
      </c>
      <c r="I2346" s="95">
        <v>0</v>
      </c>
      <c r="J2346" s="204">
        <v>0</v>
      </c>
      <c r="K2346" s="95">
        <v>0</v>
      </c>
      <c r="L2346" s="95" t="s">
        <v>8423</v>
      </c>
      <c r="M2346" s="95" t="s">
        <v>8423</v>
      </c>
      <c r="N2346" s="95" t="s">
        <v>8365</v>
      </c>
      <c r="O2346" s="95" t="s">
        <v>10033</v>
      </c>
      <c r="P2346" s="95"/>
      <c r="Q2346" s="95" t="s">
        <v>509</v>
      </c>
      <c r="R2346" s="95" t="str">
        <f>IF(L2346="R",VLOOKUP(G2346,BARRAS!$C$5:$E$233,3,0),IF(L2346="L",VLOOKUP(G2346,BARRAS!$C$5:$E$233,3,0),""))</f>
        <v/>
      </c>
      <c r="S2346" s="95">
        <f t="shared" si="258"/>
        <v>0</v>
      </c>
      <c r="T2346" s="95"/>
      <c r="U2346" s="95" t="str">
        <f t="shared" si="259"/>
        <v/>
      </c>
      <c r="V2346" s="95"/>
      <c r="W2346" s="95"/>
      <c r="X2346" s="95">
        <v>0</v>
      </c>
      <c r="Y2346" s="95"/>
      <c r="Z2346" s="95"/>
      <c r="AA2346" s="95" t="str">
        <f t="shared" si="260"/>
        <v>LUZPARRAL</v>
      </c>
    </row>
    <row r="2347" spans="1:27" x14ac:dyDescent="0.2">
      <c r="A2347" s="19">
        <f t="shared" si="255"/>
        <v>1</v>
      </c>
      <c r="B2347" s="95">
        <f t="shared" si="257"/>
        <v>2343</v>
      </c>
      <c r="C2347" s="95" t="s">
        <v>9061</v>
      </c>
      <c r="D2347" s="28" t="s">
        <v>8286</v>
      </c>
      <c r="E2347" s="95" t="s">
        <v>13407</v>
      </c>
      <c r="F2347" s="182">
        <v>1</v>
      </c>
      <c r="G2347" s="95" t="s">
        <v>1534</v>
      </c>
      <c r="H2347" s="199">
        <f>VLOOKUP(G2347,BARRAS!$C$5:$E$553,2,0)</f>
        <v>2079992230132</v>
      </c>
      <c r="I2347" s="95">
        <v>0</v>
      </c>
      <c r="J2347" s="204">
        <v>0</v>
      </c>
      <c r="K2347" s="95">
        <v>0</v>
      </c>
      <c r="L2347" s="95" t="s">
        <v>8423</v>
      </c>
      <c r="M2347" s="95" t="s">
        <v>8423</v>
      </c>
      <c r="N2347" s="95" t="s">
        <v>8286</v>
      </c>
      <c r="O2347" s="95" t="s">
        <v>9972</v>
      </c>
      <c r="P2347" s="95"/>
      <c r="Q2347" s="95" t="s">
        <v>509</v>
      </c>
      <c r="R2347" s="95" t="str">
        <f>IF(L2347="R",VLOOKUP(G2347,BARRAS!$C$5:$E$233,3,0),IF(L2347="L",VLOOKUP(G2347,BARRAS!$C$5:$E$233,3,0),""))</f>
        <v/>
      </c>
      <c r="S2347" s="95">
        <f t="shared" si="258"/>
        <v>0</v>
      </c>
      <c r="T2347" s="95"/>
      <c r="U2347" s="95" t="str">
        <f t="shared" si="259"/>
        <v/>
      </c>
      <c r="V2347" s="95"/>
      <c r="W2347" s="95"/>
      <c r="X2347" s="95">
        <v>0</v>
      </c>
      <c r="Y2347" s="95"/>
      <c r="Z2347" s="95"/>
      <c r="AA2347" s="95" t="str">
        <f t="shared" si="260"/>
        <v>CGE</v>
      </c>
    </row>
    <row r="2348" spans="1:27" x14ac:dyDescent="0.2">
      <c r="A2348" s="19">
        <f t="shared" si="255"/>
        <v>1</v>
      </c>
      <c r="B2348" s="95">
        <f t="shared" si="257"/>
        <v>2344</v>
      </c>
      <c r="C2348" s="95" t="s">
        <v>10310</v>
      </c>
      <c r="D2348" s="28" t="s">
        <v>543</v>
      </c>
      <c r="E2348" s="95" t="s">
        <v>10308</v>
      </c>
      <c r="F2348" s="182">
        <v>1</v>
      </c>
      <c r="G2348" s="95" t="s">
        <v>1534</v>
      </c>
      <c r="H2348" s="199">
        <f>VLOOKUP(G2348,BARRAS!$C$5:$E$553,2,0)</f>
        <v>2079992230132</v>
      </c>
      <c r="I2348" s="95">
        <v>0</v>
      </c>
      <c r="J2348" s="204">
        <v>0</v>
      </c>
      <c r="K2348" s="95">
        <v>0</v>
      </c>
      <c r="L2348" s="95" t="s">
        <v>8423</v>
      </c>
      <c r="M2348" s="95" t="s">
        <v>8423</v>
      </c>
      <c r="N2348" s="95" t="s">
        <v>543</v>
      </c>
      <c r="O2348" s="95" t="s">
        <v>9972</v>
      </c>
      <c r="P2348" s="95"/>
      <c r="Q2348" s="95"/>
      <c r="R2348" s="95" t="str">
        <f>IF(L2348="R",VLOOKUP(G2348,BARRAS!$C$5:$E$233,3,0),IF(L2348="L",VLOOKUP(G2348,BARRAS!$C$5:$E$233,3,0),""))</f>
        <v/>
      </c>
      <c r="S2348" s="95">
        <f t="shared" si="258"/>
        <v>0</v>
      </c>
      <c r="T2348" s="95"/>
      <c r="U2348" s="95" t="str">
        <f t="shared" si="259"/>
        <v/>
      </c>
      <c r="V2348" s="95"/>
      <c r="W2348" s="95"/>
      <c r="X2348" s="95"/>
      <c r="Y2348" s="95"/>
      <c r="Z2348" s="95"/>
      <c r="AA2348" s="95" t="str">
        <f t="shared" si="260"/>
        <v>CGE</v>
      </c>
    </row>
    <row r="2349" spans="1:27" x14ac:dyDescent="0.2">
      <c r="A2349" s="19">
        <f t="shared" si="255"/>
        <v>1</v>
      </c>
      <c r="B2349" s="95">
        <f t="shared" si="257"/>
        <v>2345</v>
      </c>
      <c r="C2349" s="95" t="s">
        <v>8577</v>
      </c>
      <c r="D2349" s="28" t="s">
        <v>8365</v>
      </c>
      <c r="E2349" s="95" t="s">
        <v>10008</v>
      </c>
      <c r="F2349" s="182">
        <v>1</v>
      </c>
      <c r="G2349" s="95" t="s">
        <v>1534</v>
      </c>
      <c r="H2349" s="199">
        <f>VLOOKUP(G2349,BARRAS!$C$5:$E$553,2,0)</f>
        <v>2079992230132</v>
      </c>
      <c r="I2349" s="95">
        <v>0</v>
      </c>
      <c r="J2349" s="204">
        <v>0</v>
      </c>
      <c r="K2349" s="95">
        <v>0</v>
      </c>
      <c r="L2349" s="95" t="s">
        <v>8423</v>
      </c>
      <c r="M2349" s="95" t="s">
        <v>8423</v>
      </c>
      <c r="N2349" s="95" t="s">
        <v>8365</v>
      </c>
      <c r="O2349" s="95" t="s">
        <v>9972</v>
      </c>
      <c r="P2349" s="95"/>
      <c r="Q2349" s="95" t="s">
        <v>509</v>
      </c>
      <c r="R2349" s="95" t="str">
        <f>IF(L2349="R",VLOOKUP(G2349,BARRAS!$C$5:$E$233,3,0),IF(L2349="L",VLOOKUP(G2349,BARRAS!$C$5:$E$233,3,0),""))</f>
        <v/>
      </c>
      <c r="S2349" s="95">
        <f t="shared" si="258"/>
        <v>0</v>
      </c>
      <c r="T2349" s="95"/>
      <c r="U2349" s="95" t="str">
        <f t="shared" si="259"/>
        <v/>
      </c>
      <c r="V2349" s="95"/>
      <c r="W2349" s="95"/>
      <c r="X2349" s="95">
        <v>0</v>
      </c>
      <c r="Y2349" s="95"/>
      <c r="Z2349" s="95"/>
      <c r="AA2349" s="95" t="str">
        <f t="shared" si="260"/>
        <v>CGE</v>
      </c>
    </row>
    <row r="2350" spans="1:27" x14ac:dyDescent="0.2">
      <c r="A2350" s="19">
        <f t="shared" si="255"/>
        <v>1</v>
      </c>
      <c r="B2350" s="95">
        <f t="shared" si="257"/>
        <v>2346</v>
      </c>
      <c r="C2350" s="95" t="s">
        <v>9139</v>
      </c>
      <c r="D2350" s="28" t="s">
        <v>8365</v>
      </c>
      <c r="E2350" s="95" t="s">
        <v>10098</v>
      </c>
      <c r="F2350" s="182">
        <v>1</v>
      </c>
      <c r="G2350" s="95" t="s">
        <v>1534</v>
      </c>
      <c r="H2350" s="199">
        <f>VLOOKUP(G2350,BARRAS!$C$5:$E$553,2,0)</f>
        <v>2079992230132</v>
      </c>
      <c r="I2350" s="95">
        <v>0</v>
      </c>
      <c r="J2350" s="204">
        <v>0</v>
      </c>
      <c r="K2350" s="95">
        <v>0</v>
      </c>
      <c r="L2350" s="95" t="s">
        <v>8423</v>
      </c>
      <c r="M2350" s="95" t="s">
        <v>8423</v>
      </c>
      <c r="N2350" s="95" t="s">
        <v>8365</v>
      </c>
      <c r="O2350" s="95" t="s">
        <v>10033</v>
      </c>
      <c r="P2350" s="95"/>
      <c r="Q2350" s="95" t="s">
        <v>509</v>
      </c>
      <c r="R2350" s="95" t="str">
        <f>IF(L2350="R",VLOOKUP(G2350,BARRAS!$C$5:$E$233,3,0),IF(L2350="L",VLOOKUP(G2350,BARRAS!$C$5:$E$233,3,0),""))</f>
        <v/>
      </c>
      <c r="S2350" s="95">
        <f t="shared" si="258"/>
        <v>0</v>
      </c>
      <c r="T2350" s="95"/>
      <c r="U2350" s="95" t="str">
        <f t="shared" si="259"/>
        <v/>
      </c>
      <c r="V2350" s="95"/>
      <c r="W2350" s="95"/>
      <c r="X2350" s="95">
        <v>0</v>
      </c>
      <c r="Y2350" s="95"/>
      <c r="Z2350" s="95"/>
      <c r="AA2350" s="95" t="str">
        <f t="shared" si="260"/>
        <v>LUZPARRAL</v>
      </c>
    </row>
    <row r="2351" spans="1:27" x14ac:dyDescent="0.2">
      <c r="A2351" s="19">
        <f t="shared" si="255"/>
        <v>1</v>
      </c>
      <c r="B2351" s="95">
        <f t="shared" si="257"/>
        <v>2347</v>
      </c>
      <c r="C2351" s="95" t="s">
        <v>14292</v>
      </c>
      <c r="D2351" s="28" t="s">
        <v>9079</v>
      </c>
      <c r="E2351" s="28" t="s">
        <v>12069</v>
      </c>
      <c r="F2351" s="182">
        <v>1</v>
      </c>
      <c r="G2351" s="95" t="s">
        <v>1534</v>
      </c>
      <c r="H2351" s="199">
        <f>VLOOKUP(G2351,BARRAS!$C$5:$E$553,2,0)</f>
        <v>2079992230132</v>
      </c>
      <c r="I2351" s="95">
        <v>0</v>
      </c>
      <c r="J2351" s="204">
        <v>0</v>
      </c>
      <c r="K2351" s="95">
        <v>0</v>
      </c>
      <c r="L2351" s="95" t="s">
        <v>8423</v>
      </c>
      <c r="M2351" s="95" t="s">
        <v>8423</v>
      </c>
      <c r="N2351" s="28" t="s">
        <v>9079</v>
      </c>
      <c r="O2351" s="95" t="s">
        <v>10033</v>
      </c>
      <c r="P2351" s="95"/>
      <c r="Q2351" s="95"/>
      <c r="R2351" s="95"/>
      <c r="S2351" s="95">
        <f t="shared" si="258"/>
        <v>0</v>
      </c>
      <c r="T2351" s="95"/>
      <c r="U2351" s="95" t="str">
        <f t="shared" si="259"/>
        <v/>
      </c>
      <c r="V2351" s="95"/>
      <c r="W2351" s="95"/>
      <c r="X2351" s="95"/>
      <c r="Y2351" s="95"/>
      <c r="Z2351" s="95"/>
      <c r="AA2351" s="95" t="str">
        <f t="shared" si="260"/>
        <v>LUZPARRAL</v>
      </c>
    </row>
    <row r="2352" spans="1:27" x14ac:dyDescent="0.2">
      <c r="A2352" s="19">
        <f t="shared" si="255"/>
        <v>1</v>
      </c>
      <c r="B2352" s="95">
        <f t="shared" si="257"/>
        <v>2348</v>
      </c>
      <c r="C2352" s="95" t="s">
        <v>13166</v>
      </c>
      <c r="D2352" s="28" t="s">
        <v>13187</v>
      </c>
      <c r="E2352" s="28" t="s">
        <v>13169</v>
      </c>
      <c r="F2352" s="182">
        <v>1</v>
      </c>
      <c r="G2352" s="95" t="s">
        <v>1534</v>
      </c>
      <c r="H2352" s="199">
        <f>VLOOKUP(G2352,BARRAS!$C$5:$E$553,2,0)</f>
        <v>2079992230132</v>
      </c>
      <c r="I2352" s="95">
        <v>0</v>
      </c>
      <c r="J2352" s="204">
        <v>0</v>
      </c>
      <c r="K2352" s="95">
        <v>0</v>
      </c>
      <c r="L2352" s="95" t="s">
        <v>747</v>
      </c>
      <c r="M2352" s="28" t="s">
        <v>747</v>
      </c>
      <c r="N2352" s="95" t="s">
        <v>13187</v>
      </c>
      <c r="O2352" s="28" t="s">
        <v>9972</v>
      </c>
      <c r="P2352" s="95"/>
      <c r="Q2352" s="95"/>
      <c r="R2352" s="95"/>
      <c r="S2352" s="95">
        <f t="shared" si="258"/>
        <v>1</v>
      </c>
      <c r="T2352" s="95"/>
      <c r="U2352" s="95" t="str">
        <f t="shared" si="259"/>
        <v>PMGD</v>
      </c>
      <c r="V2352" s="95"/>
      <c r="W2352" s="95"/>
      <c r="X2352" s="95"/>
      <c r="Y2352" s="95"/>
      <c r="Z2352" s="95"/>
      <c r="AA2352" s="95" t="str">
        <f t="shared" si="260"/>
        <v>CGE</v>
      </c>
    </row>
    <row r="2353" spans="1:27" x14ac:dyDescent="0.2">
      <c r="A2353" s="19">
        <f t="shared" si="255"/>
        <v>1</v>
      </c>
      <c r="B2353" s="95">
        <f t="shared" si="257"/>
        <v>2349</v>
      </c>
      <c r="C2353" s="95" t="s">
        <v>13165</v>
      </c>
      <c r="D2353" s="28" t="s">
        <v>13187</v>
      </c>
      <c r="E2353" s="28" t="s">
        <v>13238</v>
      </c>
      <c r="F2353" s="182">
        <v>1</v>
      </c>
      <c r="G2353" s="95" t="s">
        <v>1534</v>
      </c>
      <c r="H2353" s="199">
        <f>VLOOKUP(G2353,BARRAS!$C$5:$E$553,2,0)</f>
        <v>2079992230132</v>
      </c>
      <c r="I2353" s="95">
        <v>0</v>
      </c>
      <c r="J2353" s="204">
        <v>0</v>
      </c>
      <c r="K2353" s="95">
        <v>0</v>
      </c>
      <c r="L2353" s="95" t="s">
        <v>747</v>
      </c>
      <c r="M2353" s="28" t="s">
        <v>747</v>
      </c>
      <c r="N2353" s="95" t="s">
        <v>13187</v>
      </c>
      <c r="O2353" s="28" t="s">
        <v>9972</v>
      </c>
      <c r="P2353" s="95"/>
      <c r="Q2353" s="95"/>
      <c r="R2353" s="95"/>
      <c r="S2353" s="95">
        <f t="shared" si="258"/>
        <v>1</v>
      </c>
      <c r="T2353" s="28" t="s">
        <v>13238</v>
      </c>
      <c r="U2353" s="95" t="str">
        <f t="shared" si="259"/>
        <v>PMGD</v>
      </c>
      <c r="V2353" s="95"/>
      <c r="W2353" s="95"/>
      <c r="X2353" s="95"/>
      <c r="Y2353" s="95"/>
      <c r="Z2353" s="95"/>
      <c r="AA2353" s="95" t="str">
        <f t="shared" si="260"/>
        <v>CGE</v>
      </c>
    </row>
    <row r="2354" spans="1:27" x14ac:dyDescent="0.2">
      <c r="A2354" s="19">
        <f t="shared" si="255"/>
        <v>1</v>
      </c>
      <c r="B2354" s="95">
        <f t="shared" si="257"/>
        <v>2350</v>
      </c>
      <c r="C2354" s="95" t="s">
        <v>7768</v>
      </c>
      <c r="D2354" s="28" t="s">
        <v>10013</v>
      </c>
      <c r="E2354" s="95" t="s">
        <v>3208</v>
      </c>
      <c r="F2354" s="182">
        <v>1</v>
      </c>
      <c r="G2354" s="95" t="s">
        <v>1534</v>
      </c>
      <c r="H2354" s="199">
        <f>VLOOKUP(G2354,BARRAS!$C$5:$E$553,2,0)</f>
        <v>2079992230132</v>
      </c>
      <c r="I2354" s="95">
        <v>0</v>
      </c>
      <c r="J2354" s="204">
        <v>1</v>
      </c>
      <c r="K2354" s="95">
        <v>0</v>
      </c>
      <c r="L2354" s="95" t="s">
        <v>489</v>
      </c>
      <c r="M2354" s="95" t="s">
        <v>489</v>
      </c>
      <c r="N2354" s="95" t="s">
        <v>9178</v>
      </c>
      <c r="O2354" s="95"/>
      <c r="P2354" s="95" t="s">
        <v>9972</v>
      </c>
      <c r="Q2354" s="95" t="s">
        <v>489</v>
      </c>
      <c r="R2354" s="95">
        <f>IF(L2354="R",VLOOKUP(G2354,BARRAS!$C$5:$E$233,3,0),IF(L2354="L",VLOOKUP(G2354,BARRAS!$C$5:$E$233,3,0),""))</f>
        <v>0</v>
      </c>
      <c r="S2354" s="95">
        <f t="shared" si="258"/>
        <v>0</v>
      </c>
      <c r="T2354" s="95"/>
      <c r="U2354" s="95" t="str">
        <f t="shared" si="259"/>
        <v/>
      </c>
      <c r="V2354" s="95"/>
      <c r="W2354" s="95"/>
      <c r="X2354" s="95">
        <v>0</v>
      </c>
      <c r="Y2354" s="95"/>
      <c r="Z2354" s="95"/>
      <c r="AA2354" s="95" t="str">
        <f t="shared" si="260"/>
        <v>CGE</v>
      </c>
    </row>
    <row r="2355" spans="1:27" x14ac:dyDescent="0.2">
      <c r="A2355" s="19">
        <f t="shared" si="255"/>
        <v>1</v>
      </c>
      <c r="B2355" s="95">
        <f t="shared" si="257"/>
        <v>2351</v>
      </c>
      <c r="C2355" s="95" t="s">
        <v>7769</v>
      </c>
      <c r="D2355" s="28" t="s">
        <v>10014</v>
      </c>
      <c r="E2355" s="95" t="s">
        <v>3208</v>
      </c>
      <c r="F2355" s="182">
        <v>1</v>
      </c>
      <c r="G2355" s="95" t="s">
        <v>1534</v>
      </c>
      <c r="H2355" s="199">
        <f>VLOOKUP(G2355,BARRAS!$C$5:$E$553,2,0)</f>
        <v>2079992230132</v>
      </c>
      <c r="I2355" s="95">
        <v>0</v>
      </c>
      <c r="J2355" s="204">
        <v>1</v>
      </c>
      <c r="K2355" s="95">
        <v>0</v>
      </c>
      <c r="L2355" s="95" t="s">
        <v>489</v>
      </c>
      <c r="M2355" s="95" t="s">
        <v>489</v>
      </c>
      <c r="N2355" s="95" t="s">
        <v>9178</v>
      </c>
      <c r="O2355" s="95"/>
      <c r="P2355" s="95" t="s">
        <v>9972</v>
      </c>
      <c r="Q2355" s="95" t="s">
        <v>489</v>
      </c>
      <c r="R2355" s="95">
        <f>IF(L2355="R",VLOOKUP(G2355,BARRAS!$C$5:$E$233,3,0),IF(L2355="L",VLOOKUP(G2355,BARRAS!$C$5:$E$233,3,0),""))</f>
        <v>0</v>
      </c>
      <c r="S2355" s="95">
        <f t="shared" si="258"/>
        <v>0</v>
      </c>
      <c r="T2355" s="95"/>
      <c r="U2355" s="95" t="str">
        <f t="shared" si="259"/>
        <v/>
      </c>
      <c r="V2355" s="95"/>
      <c r="W2355" s="95"/>
      <c r="X2355" s="95">
        <v>0</v>
      </c>
      <c r="Y2355" s="95"/>
      <c r="Z2355" s="95"/>
      <c r="AA2355" s="95" t="str">
        <f t="shared" si="260"/>
        <v>CGE</v>
      </c>
    </row>
    <row r="2356" spans="1:27" x14ac:dyDescent="0.2">
      <c r="A2356" s="19">
        <f t="shared" si="255"/>
        <v>1</v>
      </c>
      <c r="B2356" s="95">
        <f t="shared" si="257"/>
        <v>2352</v>
      </c>
      <c r="C2356" s="95" t="s">
        <v>7770</v>
      </c>
      <c r="D2356" s="28" t="s">
        <v>10015</v>
      </c>
      <c r="E2356" s="95" t="s">
        <v>3208</v>
      </c>
      <c r="F2356" s="182">
        <v>1</v>
      </c>
      <c r="G2356" s="95" t="s">
        <v>1534</v>
      </c>
      <c r="H2356" s="199">
        <f>VLOOKUP(G2356,BARRAS!$C$5:$E$553,2,0)</f>
        <v>2079992230132</v>
      </c>
      <c r="I2356" s="95">
        <v>0</v>
      </c>
      <c r="J2356" s="204">
        <v>1</v>
      </c>
      <c r="K2356" s="95">
        <v>0</v>
      </c>
      <c r="L2356" s="95" t="s">
        <v>489</v>
      </c>
      <c r="M2356" s="95" t="s">
        <v>489</v>
      </c>
      <c r="N2356" s="95" t="s">
        <v>9178</v>
      </c>
      <c r="O2356" s="95"/>
      <c r="P2356" s="95" t="s">
        <v>9972</v>
      </c>
      <c r="Q2356" s="95" t="s">
        <v>489</v>
      </c>
      <c r="R2356" s="95">
        <f>IF(L2356="R",VLOOKUP(G2356,BARRAS!$C$5:$E$233,3,0),IF(L2356="L",VLOOKUP(G2356,BARRAS!$C$5:$E$233,3,0),""))</f>
        <v>0</v>
      </c>
      <c r="S2356" s="95">
        <f t="shared" si="258"/>
        <v>0</v>
      </c>
      <c r="T2356" s="95"/>
      <c r="U2356" s="95" t="str">
        <f t="shared" si="259"/>
        <v/>
      </c>
      <c r="V2356" s="95"/>
      <c r="W2356" s="95"/>
      <c r="X2356" s="95">
        <v>0</v>
      </c>
      <c r="Y2356" s="95"/>
      <c r="Z2356" s="95"/>
      <c r="AA2356" s="95" t="str">
        <f t="shared" si="260"/>
        <v>CGE</v>
      </c>
    </row>
    <row r="2357" spans="1:27" x14ac:dyDescent="0.2">
      <c r="A2357" s="19">
        <f t="shared" si="255"/>
        <v>1</v>
      </c>
      <c r="B2357" s="95">
        <f t="shared" si="257"/>
        <v>2353</v>
      </c>
      <c r="C2357" s="95" t="s">
        <v>8383</v>
      </c>
      <c r="D2357" s="28" t="s">
        <v>10032</v>
      </c>
      <c r="E2357" s="95" t="s">
        <v>10033</v>
      </c>
      <c r="F2357" s="182">
        <v>1</v>
      </c>
      <c r="G2357" s="95" t="s">
        <v>1534</v>
      </c>
      <c r="H2357" s="199">
        <f>VLOOKUP(G2357,BARRAS!$C$5:$E$553,2,0)</f>
        <v>2079992230132</v>
      </c>
      <c r="I2357" s="95">
        <v>0</v>
      </c>
      <c r="J2357" s="204">
        <v>1</v>
      </c>
      <c r="K2357" s="95">
        <v>0</v>
      </c>
      <c r="L2357" s="95" t="s">
        <v>489</v>
      </c>
      <c r="M2357" s="95" t="s">
        <v>489</v>
      </c>
      <c r="N2357" s="95" t="s">
        <v>9178</v>
      </c>
      <c r="O2357" s="95"/>
      <c r="P2357" s="95" t="s">
        <v>10033</v>
      </c>
      <c r="Q2357" s="95" t="s">
        <v>489</v>
      </c>
      <c r="R2357" s="95">
        <f>IF(L2357="R",VLOOKUP(G2357,BARRAS!$C$5:$E$233,3,0),IF(L2357="L",VLOOKUP(G2357,BARRAS!$C$5:$E$233,3,0),""))</f>
        <v>0</v>
      </c>
      <c r="S2357" s="95">
        <f t="shared" si="258"/>
        <v>0</v>
      </c>
      <c r="T2357" s="95"/>
      <c r="U2357" s="95" t="str">
        <f t="shared" si="259"/>
        <v/>
      </c>
      <c r="V2357" s="95"/>
      <c r="W2357" s="95"/>
      <c r="X2357" s="95">
        <v>0</v>
      </c>
      <c r="Y2357" s="95"/>
      <c r="Z2357" s="95"/>
      <c r="AA2357" s="95" t="str">
        <f t="shared" si="260"/>
        <v>LUZPARRAL</v>
      </c>
    </row>
    <row r="2358" spans="1:27" x14ac:dyDescent="0.2">
      <c r="A2358" s="19">
        <f t="shared" si="255"/>
        <v>1</v>
      </c>
      <c r="B2358" s="95">
        <f t="shared" si="257"/>
        <v>2354</v>
      </c>
      <c r="C2358" s="95" t="s">
        <v>8384</v>
      </c>
      <c r="D2358" s="28" t="s">
        <v>10034</v>
      </c>
      <c r="E2358" s="95" t="s">
        <v>10033</v>
      </c>
      <c r="F2358" s="182">
        <v>1</v>
      </c>
      <c r="G2358" s="95" t="s">
        <v>1534</v>
      </c>
      <c r="H2358" s="199">
        <f>VLOOKUP(G2358,BARRAS!$C$5:$E$553,2,0)</f>
        <v>2079992230132</v>
      </c>
      <c r="I2358" s="95">
        <v>0</v>
      </c>
      <c r="J2358" s="204">
        <v>1</v>
      </c>
      <c r="K2358" s="95">
        <v>0</v>
      </c>
      <c r="L2358" s="95" t="s">
        <v>489</v>
      </c>
      <c r="M2358" s="95" t="s">
        <v>489</v>
      </c>
      <c r="N2358" s="95" t="s">
        <v>9178</v>
      </c>
      <c r="O2358" s="95"/>
      <c r="P2358" s="95" t="s">
        <v>10033</v>
      </c>
      <c r="Q2358" s="95" t="s">
        <v>489</v>
      </c>
      <c r="R2358" s="95">
        <f>IF(L2358="R",VLOOKUP(G2358,BARRAS!$C$5:$E$233,3,0),IF(L2358="L",VLOOKUP(G2358,BARRAS!$C$5:$E$233,3,0),""))</f>
        <v>0</v>
      </c>
      <c r="S2358" s="95">
        <f t="shared" si="258"/>
        <v>0</v>
      </c>
      <c r="T2358" s="95"/>
      <c r="U2358" s="95" t="str">
        <f t="shared" si="259"/>
        <v/>
      </c>
      <c r="V2358" s="95"/>
      <c r="W2358" s="95"/>
      <c r="X2358" s="95">
        <v>0</v>
      </c>
      <c r="Y2358" s="95"/>
      <c r="Z2358" s="95"/>
      <c r="AA2358" s="95" t="str">
        <f t="shared" si="260"/>
        <v>LUZPARRAL</v>
      </c>
    </row>
    <row r="2359" spans="1:27" x14ac:dyDescent="0.2">
      <c r="A2359" s="19">
        <f t="shared" si="255"/>
        <v>1</v>
      </c>
      <c r="B2359" s="95">
        <f t="shared" si="257"/>
        <v>2355</v>
      </c>
      <c r="C2359" s="95" t="s">
        <v>8385</v>
      </c>
      <c r="D2359" s="28" t="s">
        <v>10035</v>
      </c>
      <c r="E2359" s="95" t="s">
        <v>10033</v>
      </c>
      <c r="F2359" s="182">
        <v>1</v>
      </c>
      <c r="G2359" s="95" t="s">
        <v>1534</v>
      </c>
      <c r="H2359" s="199">
        <f>VLOOKUP(G2359,BARRAS!$C$5:$E$553,2,0)</f>
        <v>2079992230132</v>
      </c>
      <c r="I2359" s="95">
        <v>0</v>
      </c>
      <c r="J2359" s="204">
        <v>1</v>
      </c>
      <c r="K2359" s="95">
        <v>0</v>
      </c>
      <c r="L2359" s="95" t="s">
        <v>489</v>
      </c>
      <c r="M2359" s="95" t="s">
        <v>489</v>
      </c>
      <c r="N2359" s="95" t="s">
        <v>9178</v>
      </c>
      <c r="O2359" s="95"/>
      <c r="P2359" s="95" t="s">
        <v>10033</v>
      </c>
      <c r="Q2359" s="95" t="s">
        <v>489</v>
      </c>
      <c r="R2359" s="95">
        <f>IF(L2359="R",VLOOKUP(G2359,BARRAS!$C$5:$E$233,3,0),IF(L2359="L",VLOOKUP(G2359,BARRAS!$C$5:$E$233,3,0),""))</f>
        <v>0</v>
      </c>
      <c r="S2359" s="95">
        <f t="shared" si="258"/>
        <v>0</v>
      </c>
      <c r="T2359" s="95"/>
      <c r="U2359" s="95" t="str">
        <f t="shared" si="259"/>
        <v/>
      </c>
      <c r="V2359" s="95"/>
      <c r="W2359" s="95"/>
      <c r="X2359" s="95">
        <v>0</v>
      </c>
      <c r="Y2359" s="95"/>
      <c r="Z2359" s="95"/>
      <c r="AA2359" s="95" t="str">
        <f t="shared" si="260"/>
        <v>LUZPARRAL</v>
      </c>
    </row>
    <row r="2360" spans="1:27" x14ac:dyDescent="0.2">
      <c r="A2360" s="19">
        <f t="shared" si="255"/>
        <v>1</v>
      </c>
      <c r="B2360" s="95">
        <f t="shared" si="257"/>
        <v>2356</v>
      </c>
      <c r="C2360" s="194" t="s">
        <v>12220</v>
      </c>
      <c r="D2360" s="213" t="s">
        <v>1304</v>
      </c>
      <c r="E2360" s="194" t="s">
        <v>1536</v>
      </c>
      <c r="F2360" s="182">
        <v>1</v>
      </c>
      <c r="G2360" s="95" t="s">
        <v>1534</v>
      </c>
      <c r="H2360" s="199">
        <f>VLOOKUP(G2360,BARRAS!$C$5:$E$553,2,0)</f>
        <v>2079992230132</v>
      </c>
      <c r="I2360" s="95">
        <v>0</v>
      </c>
      <c r="J2360" s="204">
        <v>0</v>
      </c>
      <c r="K2360" s="95">
        <v>0</v>
      </c>
      <c r="L2360" s="95" t="s">
        <v>492</v>
      </c>
      <c r="M2360" s="95" t="s">
        <v>492</v>
      </c>
      <c r="N2360" s="95" t="s">
        <v>12352</v>
      </c>
      <c r="O2360" s="95"/>
      <c r="P2360" s="95"/>
      <c r="Q2360" s="95"/>
      <c r="R2360" s="95" t="str">
        <f>IF(L2360="R",VLOOKUP(G2360,BARRAS!$C$5:$E$233,3,0),IF(L2360="L",VLOOKUP(G2360,BARRAS!$C$5:$E$233,3,0),""))</f>
        <v/>
      </c>
      <c r="S2360" s="95">
        <f t="shared" si="258"/>
        <v>0</v>
      </c>
      <c r="T2360" s="95"/>
      <c r="U2360" s="95" t="str">
        <f t="shared" si="259"/>
        <v/>
      </c>
      <c r="V2360" s="95"/>
      <c r="W2360" s="95"/>
      <c r="X2360" s="95"/>
      <c r="Y2360" s="95"/>
      <c r="Z2360" s="95"/>
      <c r="AA2360" s="95">
        <f t="shared" si="260"/>
        <v>0</v>
      </c>
    </row>
    <row r="2361" spans="1:27" x14ac:dyDescent="0.2">
      <c r="A2361" s="19">
        <f t="shared" si="255"/>
        <v>1</v>
      </c>
      <c r="B2361" s="95">
        <f t="shared" si="257"/>
        <v>2357</v>
      </c>
      <c r="C2361" s="95" t="s">
        <v>9623</v>
      </c>
      <c r="D2361" s="28" t="s">
        <v>11359</v>
      </c>
      <c r="E2361" s="95" t="s">
        <v>10123</v>
      </c>
      <c r="F2361" s="182">
        <v>1</v>
      </c>
      <c r="G2361" s="95" t="s">
        <v>1658</v>
      </c>
      <c r="H2361" s="199">
        <f>VLOOKUP(G2361,BARRAS!$C$5:$E$553,2,0)</f>
        <v>2079992180132</v>
      </c>
      <c r="I2361" s="95">
        <v>0</v>
      </c>
      <c r="J2361" s="204">
        <v>0</v>
      </c>
      <c r="K2361" s="95">
        <v>0</v>
      </c>
      <c r="L2361" s="95" t="s">
        <v>747</v>
      </c>
      <c r="M2361" s="95" t="s">
        <v>747</v>
      </c>
      <c r="N2361" s="95" t="s">
        <v>11359</v>
      </c>
      <c r="O2361" s="95" t="s">
        <v>9972</v>
      </c>
      <c r="P2361" s="95"/>
      <c r="Q2361" s="95" t="s">
        <v>509</v>
      </c>
      <c r="R2361" s="95" t="str">
        <f>IF(L2361="R",VLOOKUP(G2361,BARRAS!$C$5:$E$233,3,0),IF(L2361="L",VLOOKUP(G2361,BARRAS!$C$5:$E$233,3,0),""))</f>
        <v/>
      </c>
      <c r="S2361" s="95">
        <f t="shared" si="258"/>
        <v>1</v>
      </c>
      <c r="T2361" s="95"/>
      <c r="U2361" s="95" t="str">
        <f t="shared" si="259"/>
        <v>PMGD</v>
      </c>
      <c r="V2361" s="95"/>
      <c r="W2361" s="95">
        <v>1</v>
      </c>
      <c r="X2361" s="95">
        <v>0</v>
      </c>
      <c r="Y2361" s="95"/>
      <c r="Z2361" s="95"/>
      <c r="AA2361" s="95" t="str">
        <f t="shared" si="260"/>
        <v>CGE</v>
      </c>
    </row>
    <row r="2362" spans="1:27" x14ac:dyDescent="0.2">
      <c r="A2362" s="19">
        <f t="shared" si="255"/>
        <v>1</v>
      </c>
      <c r="B2362" s="95">
        <f t="shared" si="257"/>
        <v>2358</v>
      </c>
      <c r="C2362" s="95" t="s">
        <v>8907</v>
      </c>
      <c r="D2362" s="28" t="s">
        <v>11359</v>
      </c>
      <c r="E2362" s="95" t="s">
        <v>10074</v>
      </c>
      <c r="F2362" s="182">
        <v>1</v>
      </c>
      <c r="G2362" s="95" t="s">
        <v>1658</v>
      </c>
      <c r="H2362" s="199">
        <f>VLOOKUP(G2362,BARRAS!$C$5:$E$553,2,0)</f>
        <v>2079992180132</v>
      </c>
      <c r="I2362" s="95">
        <v>0</v>
      </c>
      <c r="J2362" s="204">
        <v>0</v>
      </c>
      <c r="K2362" s="95">
        <v>0</v>
      </c>
      <c r="L2362" s="95" t="s">
        <v>747</v>
      </c>
      <c r="M2362" s="95" t="s">
        <v>747</v>
      </c>
      <c r="N2362" s="95" t="s">
        <v>11359</v>
      </c>
      <c r="O2362" s="95" t="s">
        <v>9972</v>
      </c>
      <c r="P2362" s="95"/>
      <c r="Q2362" s="95" t="s">
        <v>509</v>
      </c>
      <c r="R2362" s="95" t="str">
        <f>IF(L2362="R",VLOOKUP(G2362,BARRAS!$C$5:$E$233,3,0),IF(L2362="L",VLOOKUP(G2362,BARRAS!$C$5:$E$233,3,0),""))</f>
        <v/>
      </c>
      <c r="S2362" s="95">
        <f t="shared" si="258"/>
        <v>1</v>
      </c>
      <c r="T2362" s="95" t="s">
        <v>10074</v>
      </c>
      <c r="U2362" s="95" t="str">
        <f t="shared" si="259"/>
        <v>PMGD</v>
      </c>
      <c r="V2362" s="95"/>
      <c r="W2362" s="95"/>
      <c r="X2362" s="95">
        <v>0</v>
      </c>
      <c r="Y2362" s="95"/>
      <c r="Z2362" s="95"/>
      <c r="AA2362" s="95" t="str">
        <f t="shared" si="260"/>
        <v>CGE</v>
      </c>
    </row>
    <row r="2363" spans="1:27" x14ac:dyDescent="0.2">
      <c r="A2363" s="19">
        <f t="shared" si="255"/>
        <v>1</v>
      </c>
      <c r="B2363" s="95">
        <f t="shared" si="257"/>
        <v>2359</v>
      </c>
      <c r="C2363" s="95" t="s">
        <v>7729</v>
      </c>
      <c r="D2363" s="28" t="s">
        <v>10013</v>
      </c>
      <c r="E2363" s="95" t="s">
        <v>3208</v>
      </c>
      <c r="F2363" s="182">
        <v>1</v>
      </c>
      <c r="G2363" s="95" t="s">
        <v>1658</v>
      </c>
      <c r="H2363" s="199">
        <f>VLOOKUP(G2363,BARRAS!$C$5:$E$553,2,0)</f>
        <v>2079992180132</v>
      </c>
      <c r="I2363" s="95">
        <v>0</v>
      </c>
      <c r="J2363" s="204">
        <v>1</v>
      </c>
      <c r="K2363" s="95">
        <v>0</v>
      </c>
      <c r="L2363" s="95" t="s">
        <v>489</v>
      </c>
      <c r="M2363" s="95" t="s">
        <v>489</v>
      </c>
      <c r="N2363" s="95" t="s">
        <v>9178</v>
      </c>
      <c r="O2363" s="95"/>
      <c r="P2363" s="95" t="s">
        <v>9972</v>
      </c>
      <c r="Q2363" s="95" t="s">
        <v>489</v>
      </c>
      <c r="R2363" s="95">
        <f>IF(L2363="R",VLOOKUP(G2363,BARRAS!$C$5:$E$233,3,0),IF(L2363="L",VLOOKUP(G2363,BARRAS!$C$5:$E$233,3,0),""))</f>
        <v>0</v>
      </c>
      <c r="S2363" s="95">
        <f t="shared" si="258"/>
        <v>0</v>
      </c>
      <c r="T2363" s="95"/>
      <c r="U2363" s="95" t="str">
        <f t="shared" si="259"/>
        <v/>
      </c>
      <c r="V2363" s="95"/>
      <c r="W2363" s="95"/>
      <c r="X2363" s="95">
        <v>0</v>
      </c>
      <c r="Y2363" s="95"/>
      <c r="Z2363" s="95"/>
      <c r="AA2363" s="95" t="str">
        <f t="shared" si="260"/>
        <v>CGE</v>
      </c>
    </row>
    <row r="2364" spans="1:27" x14ac:dyDescent="0.2">
      <c r="A2364" s="19">
        <f t="shared" si="255"/>
        <v>1</v>
      </c>
      <c r="B2364" s="95">
        <f t="shared" si="257"/>
        <v>2360</v>
      </c>
      <c r="C2364" s="95" t="s">
        <v>7730</v>
      </c>
      <c r="D2364" s="28" t="s">
        <v>10014</v>
      </c>
      <c r="E2364" s="95" t="s">
        <v>3208</v>
      </c>
      <c r="F2364" s="182">
        <v>1</v>
      </c>
      <c r="G2364" s="95" t="s">
        <v>1658</v>
      </c>
      <c r="H2364" s="199">
        <f>VLOOKUP(G2364,BARRAS!$C$5:$E$553,2,0)</f>
        <v>2079992180132</v>
      </c>
      <c r="I2364" s="95">
        <v>0</v>
      </c>
      <c r="J2364" s="204">
        <v>1</v>
      </c>
      <c r="K2364" s="95">
        <v>0</v>
      </c>
      <c r="L2364" s="95" t="s">
        <v>489</v>
      </c>
      <c r="M2364" s="95" t="s">
        <v>489</v>
      </c>
      <c r="N2364" s="95" t="s">
        <v>9178</v>
      </c>
      <c r="O2364" s="95"/>
      <c r="P2364" s="95" t="s">
        <v>9972</v>
      </c>
      <c r="Q2364" s="95" t="s">
        <v>489</v>
      </c>
      <c r="R2364" s="95">
        <f>IF(L2364="R",VLOOKUP(G2364,BARRAS!$C$5:$E$233,3,0),IF(L2364="L",VLOOKUP(G2364,BARRAS!$C$5:$E$233,3,0),""))</f>
        <v>0</v>
      </c>
      <c r="S2364" s="95">
        <f t="shared" si="258"/>
        <v>0</v>
      </c>
      <c r="T2364" s="95"/>
      <c r="U2364" s="95" t="str">
        <f t="shared" si="259"/>
        <v/>
      </c>
      <c r="V2364" s="95"/>
      <c r="W2364" s="95"/>
      <c r="X2364" s="95">
        <v>0</v>
      </c>
      <c r="Y2364" s="95"/>
      <c r="Z2364" s="95"/>
      <c r="AA2364" s="95" t="str">
        <f t="shared" si="260"/>
        <v>CGE</v>
      </c>
    </row>
    <row r="2365" spans="1:27" x14ac:dyDescent="0.2">
      <c r="A2365" s="19">
        <f t="shared" si="255"/>
        <v>1</v>
      </c>
      <c r="B2365" s="95">
        <f t="shared" si="257"/>
        <v>2361</v>
      </c>
      <c r="C2365" s="95" t="s">
        <v>7731</v>
      </c>
      <c r="D2365" s="28" t="s">
        <v>10015</v>
      </c>
      <c r="E2365" s="95" t="s">
        <v>3208</v>
      </c>
      <c r="F2365" s="182">
        <v>1</v>
      </c>
      <c r="G2365" s="95" t="s">
        <v>1658</v>
      </c>
      <c r="H2365" s="199">
        <f>VLOOKUP(G2365,BARRAS!$C$5:$E$553,2,0)</f>
        <v>2079992180132</v>
      </c>
      <c r="I2365" s="95">
        <v>0</v>
      </c>
      <c r="J2365" s="204">
        <v>1</v>
      </c>
      <c r="K2365" s="95">
        <v>0</v>
      </c>
      <c r="L2365" s="95" t="s">
        <v>489</v>
      </c>
      <c r="M2365" s="95" t="s">
        <v>489</v>
      </c>
      <c r="N2365" s="95" t="s">
        <v>9178</v>
      </c>
      <c r="O2365" s="95"/>
      <c r="P2365" s="95" t="s">
        <v>9972</v>
      </c>
      <c r="Q2365" s="95" t="s">
        <v>489</v>
      </c>
      <c r="R2365" s="95">
        <f>IF(L2365="R",VLOOKUP(G2365,BARRAS!$C$5:$E$233,3,0),IF(L2365="L",VLOOKUP(G2365,BARRAS!$C$5:$E$233,3,0),""))</f>
        <v>0</v>
      </c>
      <c r="S2365" s="95">
        <f t="shared" si="258"/>
        <v>0</v>
      </c>
      <c r="T2365" s="95"/>
      <c r="U2365" s="95" t="str">
        <f t="shared" si="259"/>
        <v/>
      </c>
      <c r="V2365" s="95"/>
      <c r="W2365" s="95"/>
      <c r="X2365" s="95">
        <v>0</v>
      </c>
      <c r="Y2365" s="95"/>
      <c r="Z2365" s="95"/>
      <c r="AA2365" s="95" t="str">
        <f t="shared" si="260"/>
        <v>CGE</v>
      </c>
    </row>
    <row r="2366" spans="1:27" x14ac:dyDescent="0.2">
      <c r="A2366" s="19">
        <f t="shared" si="255"/>
        <v>1</v>
      </c>
      <c r="B2366" s="95">
        <f t="shared" si="257"/>
        <v>2362</v>
      </c>
      <c r="C2366" s="194" t="s">
        <v>11945</v>
      </c>
      <c r="D2366" s="213" t="s">
        <v>1304</v>
      </c>
      <c r="E2366" s="194" t="s">
        <v>1736</v>
      </c>
      <c r="F2366" s="182">
        <v>1</v>
      </c>
      <c r="G2366" s="95" t="s">
        <v>1658</v>
      </c>
      <c r="H2366" s="199">
        <f>VLOOKUP(G2366,BARRAS!$C$5:$E$553,2,0)</f>
        <v>2079992180132</v>
      </c>
      <c r="I2366" s="95">
        <v>0</v>
      </c>
      <c r="J2366" s="204">
        <v>0</v>
      </c>
      <c r="K2366" s="95">
        <v>0</v>
      </c>
      <c r="L2366" s="95" t="s">
        <v>492</v>
      </c>
      <c r="M2366" s="95" t="s">
        <v>492</v>
      </c>
      <c r="N2366" s="95" t="s">
        <v>12352</v>
      </c>
      <c r="O2366" s="95"/>
      <c r="P2366" s="95"/>
      <c r="Q2366" s="95"/>
      <c r="R2366" s="95" t="str">
        <f>IF(L2366="R",VLOOKUP(G2366,BARRAS!$C$5:$E$233,3,0),IF(L2366="L",VLOOKUP(G2366,BARRAS!$C$5:$E$233,3,0),""))</f>
        <v/>
      </c>
      <c r="S2366" s="95">
        <f t="shared" si="258"/>
        <v>0</v>
      </c>
      <c r="T2366" s="95"/>
      <c r="U2366" s="95" t="str">
        <f t="shared" si="259"/>
        <v/>
      </c>
      <c r="V2366" s="95"/>
      <c r="W2366" s="95"/>
      <c r="X2366" s="95"/>
      <c r="Y2366" s="95"/>
      <c r="Z2366" s="95"/>
      <c r="AA2366" s="95">
        <f t="shared" si="260"/>
        <v>0</v>
      </c>
    </row>
    <row r="2367" spans="1:27" x14ac:dyDescent="0.2">
      <c r="A2367" s="19">
        <f t="shared" si="255"/>
        <v>1</v>
      </c>
      <c r="B2367" s="95">
        <f t="shared" si="257"/>
        <v>2363</v>
      </c>
      <c r="C2367" s="95" t="s">
        <v>10811</v>
      </c>
      <c r="D2367" s="28" t="s">
        <v>10814</v>
      </c>
      <c r="E2367" s="95" t="s">
        <v>10812</v>
      </c>
      <c r="F2367" s="182">
        <v>1</v>
      </c>
      <c r="G2367" s="95" t="s">
        <v>8405</v>
      </c>
      <c r="H2367" s="199">
        <f>VLOOKUP(G2367,BARRAS!$C$5:$E$553,2,0)</f>
        <v>2079995500132</v>
      </c>
      <c r="I2367" s="95">
        <v>0</v>
      </c>
      <c r="J2367" s="204">
        <v>0</v>
      </c>
      <c r="K2367" s="95">
        <v>0</v>
      </c>
      <c r="L2367" s="95" t="s">
        <v>747</v>
      </c>
      <c r="M2367" s="95" t="s">
        <v>747</v>
      </c>
      <c r="N2367" s="95" t="s">
        <v>10814</v>
      </c>
      <c r="O2367" s="95" t="s">
        <v>10033</v>
      </c>
      <c r="P2367" s="95"/>
      <c r="Q2367" s="95" t="s">
        <v>509</v>
      </c>
      <c r="R2367" s="95" t="str">
        <f>IF(L2367="R",VLOOKUP(G2367,BARRAS!$C$5:$E$233,3,0),IF(L2367="L",VLOOKUP(G2367,BARRAS!$C$5:$E$233,3,0),""))</f>
        <v/>
      </c>
      <c r="S2367" s="95">
        <f t="shared" si="258"/>
        <v>1</v>
      </c>
      <c r="T2367" s="95"/>
      <c r="U2367" s="95" t="str">
        <f t="shared" si="259"/>
        <v>PMGD</v>
      </c>
      <c r="V2367" s="95"/>
      <c r="W2367" s="95">
        <v>0</v>
      </c>
      <c r="X2367" s="95"/>
      <c r="Y2367" s="95"/>
      <c r="Z2367" s="95"/>
      <c r="AA2367" s="95" t="str">
        <f t="shared" si="260"/>
        <v>LUZPARRAL</v>
      </c>
    </row>
    <row r="2368" spans="1:27" x14ac:dyDescent="0.2">
      <c r="A2368" s="19">
        <f t="shared" si="255"/>
        <v>1</v>
      </c>
      <c r="B2368" s="95">
        <f t="shared" si="257"/>
        <v>2364</v>
      </c>
      <c r="C2368" s="95" t="s">
        <v>10809</v>
      </c>
      <c r="D2368" s="28" t="s">
        <v>10814</v>
      </c>
      <c r="E2368" s="95" t="s">
        <v>10810</v>
      </c>
      <c r="F2368" s="182">
        <v>1</v>
      </c>
      <c r="G2368" s="95" t="s">
        <v>8405</v>
      </c>
      <c r="H2368" s="199">
        <f>VLOOKUP(G2368,BARRAS!$C$5:$E$553,2,0)</f>
        <v>2079995500132</v>
      </c>
      <c r="I2368" s="95">
        <v>0</v>
      </c>
      <c r="J2368" s="204">
        <v>0</v>
      </c>
      <c r="K2368" s="95">
        <v>0</v>
      </c>
      <c r="L2368" s="95" t="s">
        <v>747</v>
      </c>
      <c r="M2368" s="95" t="s">
        <v>747</v>
      </c>
      <c r="N2368" s="95" t="s">
        <v>10814</v>
      </c>
      <c r="O2368" s="95" t="s">
        <v>10033</v>
      </c>
      <c r="P2368" s="95"/>
      <c r="Q2368" s="95" t="s">
        <v>509</v>
      </c>
      <c r="R2368" s="95" t="str">
        <f>IF(L2368="R",VLOOKUP(G2368,BARRAS!$C$5:$E$233,3,0),IF(L2368="L",VLOOKUP(G2368,BARRAS!$C$5:$E$233,3,0),""))</f>
        <v/>
      </c>
      <c r="S2368" s="95">
        <f t="shared" si="258"/>
        <v>1</v>
      </c>
      <c r="T2368" s="95" t="s">
        <v>10810</v>
      </c>
      <c r="U2368" s="95" t="str">
        <f t="shared" si="259"/>
        <v>PMGD</v>
      </c>
      <c r="V2368" s="95"/>
      <c r="W2368" s="95"/>
      <c r="X2368" s="95"/>
      <c r="Y2368" s="95"/>
      <c r="Z2368" s="95"/>
      <c r="AA2368" s="95" t="str">
        <f t="shared" si="260"/>
        <v>LUZPARRAL</v>
      </c>
    </row>
    <row r="2369" spans="1:27" x14ac:dyDescent="0.2">
      <c r="A2369" s="19">
        <f t="shared" si="255"/>
        <v>1</v>
      </c>
      <c r="B2369" s="95">
        <f t="shared" si="257"/>
        <v>2365</v>
      </c>
      <c r="C2369" s="95" t="s">
        <v>8417</v>
      </c>
      <c r="D2369" s="28" t="s">
        <v>10032</v>
      </c>
      <c r="E2369" s="95" t="s">
        <v>10033</v>
      </c>
      <c r="F2369" s="182">
        <v>1</v>
      </c>
      <c r="G2369" s="95" t="s">
        <v>8405</v>
      </c>
      <c r="H2369" s="199">
        <f>VLOOKUP(G2369,BARRAS!$C$5:$E$553,2,0)</f>
        <v>2079995500132</v>
      </c>
      <c r="I2369" s="95">
        <v>0</v>
      </c>
      <c r="J2369" s="204">
        <v>1</v>
      </c>
      <c r="K2369" s="95">
        <v>0</v>
      </c>
      <c r="L2369" s="95" t="s">
        <v>489</v>
      </c>
      <c r="M2369" s="95" t="s">
        <v>489</v>
      </c>
      <c r="N2369" s="95" t="s">
        <v>9178</v>
      </c>
      <c r="O2369" s="95"/>
      <c r="P2369" s="95" t="s">
        <v>10033</v>
      </c>
      <c r="Q2369" s="95" t="s">
        <v>489</v>
      </c>
      <c r="R2369" s="95">
        <f>IF(L2369="R",VLOOKUP(G2369,BARRAS!$C$5:$E$233,3,0),IF(L2369="L",VLOOKUP(G2369,BARRAS!$C$5:$E$233,3,0),""))</f>
        <v>0</v>
      </c>
      <c r="S2369" s="95">
        <f t="shared" si="258"/>
        <v>0</v>
      </c>
      <c r="T2369" s="95"/>
      <c r="U2369" s="95" t="str">
        <f t="shared" si="259"/>
        <v/>
      </c>
      <c r="V2369" s="95"/>
      <c r="W2369" s="95"/>
      <c r="X2369" s="95">
        <v>0</v>
      </c>
      <c r="Y2369" s="95"/>
      <c r="Z2369" s="95"/>
      <c r="AA2369" s="95" t="str">
        <f t="shared" si="260"/>
        <v>LUZPARRAL</v>
      </c>
    </row>
    <row r="2370" spans="1:27" x14ac:dyDescent="0.2">
      <c r="A2370" s="19">
        <f t="shared" si="255"/>
        <v>1</v>
      </c>
      <c r="B2370" s="95">
        <f t="shared" si="257"/>
        <v>2366</v>
      </c>
      <c r="C2370" s="95" t="s">
        <v>8418</v>
      </c>
      <c r="D2370" s="28" t="s">
        <v>10034</v>
      </c>
      <c r="E2370" s="95" t="s">
        <v>10033</v>
      </c>
      <c r="F2370" s="182">
        <v>1</v>
      </c>
      <c r="G2370" s="95" t="s">
        <v>8405</v>
      </c>
      <c r="H2370" s="199">
        <f>VLOOKUP(G2370,BARRAS!$C$5:$E$553,2,0)</f>
        <v>2079995500132</v>
      </c>
      <c r="I2370" s="95">
        <v>0</v>
      </c>
      <c r="J2370" s="204">
        <v>1</v>
      </c>
      <c r="K2370" s="95">
        <v>0</v>
      </c>
      <c r="L2370" s="95" t="s">
        <v>489</v>
      </c>
      <c r="M2370" s="95" t="s">
        <v>489</v>
      </c>
      <c r="N2370" s="95" t="s">
        <v>9178</v>
      </c>
      <c r="O2370" s="95"/>
      <c r="P2370" s="95" t="s">
        <v>10033</v>
      </c>
      <c r="Q2370" s="95" t="s">
        <v>489</v>
      </c>
      <c r="R2370" s="95">
        <f>IF(L2370="R",VLOOKUP(G2370,BARRAS!$C$5:$E$233,3,0),IF(L2370="L",VLOOKUP(G2370,BARRAS!$C$5:$E$233,3,0),""))</f>
        <v>0</v>
      </c>
      <c r="S2370" s="95">
        <f t="shared" si="258"/>
        <v>0</v>
      </c>
      <c r="T2370" s="95"/>
      <c r="U2370" s="95" t="str">
        <f t="shared" si="259"/>
        <v/>
      </c>
      <c r="V2370" s="95"/>
      <c r="W2370" s="95"/>
      <c r="X2370" s="95">
        <v>0</v>
      </c>
      <c r="Y2370" s="95"/>
      <c r="Z2370" s="95"/>
      <c r="AA2370" s="95" t="str">
        <f t="shared" si="260"/>
        <v>LUZPARRAL</v>
      </c>
    </row>
    <row r="2371" spans="1:27" x14ac:dyDescent="0.2">
      <c r="A2371" s="19">
        <f t="shared" si="255"/>
        <v>1</v>
      </c>
      <c r="B2371" s="95">
        <f t="shared" si="257"/>
        <v>2367</v>
      </c>
      <c r="C2371" s="95" t="s">
        <v>8419</v>
      </c>
      <c r="D2371" s="28" t="s">
        <v>10035</v>
      </c>
      <c r="E2371" s="95" t="s">
        <v>10033</v>
      </c>
      <c r="F2371" s="182">
        <v>1</v>
      </c>
      <c r="G2371" s="95" t="s">
        <v>8405</v>
      </c>
      <c r="H2371" s="199">
        <f>VLOOKUP(G2371,BARRAS!$C$5:$E$553,2,0)</f>
        <v>2079995500132</v>
      </c>
      <c r="I2371" s="95">
        <v>0</v>
      </c>
      <c r="J2371" s="204">
        <v>1</v>
      </c>
      <c r="K2371" s="95">
        <v>0</v>
      </c>
      <c r="L2371" s="95" t="s">
        <v>489</v>
      </c>
      <c r="M2371" s="95" t="s">
        <v>489</v>
      </c>
      <c r="N2371" s="95" t="s">
        <v>9178</v>
      </c>
      <c r="O2371" s="95"/>
      <c r="P2371" s="95" t="s">
        <v>10033</v>
      </c>
      <c r="Q2371" s="95" t="s">
        <v>489</v>
      </c>
      <c r="R2371" s="95">
        <f>IF(L2371="R",VLOOKUP(G2371,BARRAS!$C$5:$E$233,3,0),IF(L2371="L",VLOOKUP(G2371,BARRAS!$C$5:$E$233,3,0),""))</f>
        <v>0</v>
      </c>
      <c r="S2371" s="95">
        <f t="shared" si="258"/>
        <v>0</v>
      </c>
      <c r="T2371" s="95"/>
      <c r="U2371" s="95" t="str">
        <f t="shared" si="259"/>
        <v/>
      </c>
      <c r="V2371" s="95"/>
      <c r="W2371" s="95"/>
      <c r="X2371" s="95">
        <v>0</v>
      </c>
      <c r="Y2371" s="95"/>
      <c r="Z2371" s="95"/>
      <c r="AA2371" s="95" t="str">
        <f t="shared" si="260"/>
        <v>LUZPARRAL</v>
      </c>
    </row>
    <row r="2372" spans="1:27" x14ac:dyDescent="0.2">
      <c r="A2372" s="19">
        <f t="shared" si="255"/>
        <v>1</v>
      </c>
      <c r="B2372" s="95">
        <f t="shared" si="257"/>
        <v>2368</v>
      </c>
      <c r="C2372" s="194" t="s">
        <v>11936</v>
      </c>
      <c r="D2372" s="213" t="s">
        <v>1304</v>
      </c>
      <c r="E2372" s="194" t="s">
        <v>8415</v>
      </c>
      <c r="F2372" s="182">
        <v>1</v>
      </c>
      <c r="G2372" s="95" t="s">
        <v>8405</v>
      </c>
      <c r="H2372" s="199">
        <f>VLOOKUP(G2372,BARRAS!$C$5:$E$553,2,0)</f>
        <v>2079995500132</v>
      </c>
      <c r="I2372" s="95">
        <v>0</v>
      </c>
      <c r="J2372" s="204">
        <v>0</v>
      </c>
      <c r="K2372" s="95">
        <v>0</v>
      </c>
      <c r="L2372" s="95" t="s">
        <v>492</v>
      </c>
      <c r="M2372" s="95" t="s">
        <v>492</v>
      </c>
      <c r="N2372" s="95" t="s">
        <v>12352</v>
      </c>
      <c r="O2372" s="95"/>
      <c r="P2372" s="95"/>
      <c r="Q2372" s="95"/>
      <c r="R2372" s="95" t="str">
        <f>IF(L2372="R",VLOOKUP(G2372,BARRAS!$C$5:$E$233,3,0),IF(L2372="L",VLOOKUP(G2372,BARRAS!$C$5:$E$233,3,0),""))</f>
        <v/>
      </c>
      <c r="S2372" s="95">
        <f t="shared" si="258"/>
        <v>0</v>
      </c>
      <c r="T2372" s="95"/>
      <c r="U2372" s="95" t="str">
        <f t="shared" si="259"/>
        <v/>
      </c>
      <c r="V2372" s="95"/>
      <c r="W2372" s="95"/>
      <c r="X2372" s="95"/>
      <c r="Y2372" s="95"/>
      <c r="Z2372" s="95"/>
      <c r="AA2372" s="95">
        <f t="shared" si="260"/>
        <v>0</v>
      </c>
    </row>
    <row r="2373" spans="1:27" x14ac:dyDescent="0.2">
      <c r="A2373" s="19">
        <f t="shared" ref="A2373:A2436" si="261">+COUNTIF($C:$C,C2373)</f>
        <v>1</v>
      </c>
      <c r="B2373" s="95">
        <f t="shared" si="257"/>
        <v>2369</v>
      </c>
      <c r="C2373" s="95" t="s">
        <v>11798</v>
      </c>
      <c r="D2373" s="28" t="s">
        <v>11796</v>
      </c>
      <c r="E2373" s="95" t="s">
        <v>11799</v>
      </c>
      <c r="F2373" s="182">
        <v>1</v>
      </c>
      <c r="G2373" s="95" t="s">
        <v>225</v>
      </c>
      <c r="H2373" s="199">
        <f>VLOOKUP(G2373,BARRAS!$C$5:$E$553,2,0)</f>
        <v>2069992130132</v>
      </c>
      <c r="I2373" s="95">
        <v>0</v>
      </c>
      <c r="J2373" s="204">
        <v>0</v>
      </c>
      <c r="K2373" s="95">
        <v>0</v>
      </c>
      <c r="L2373" s="95" t="s">
        <v>747</v>
      </c>
      <c r="M2373" s="95" t="s">
        <v>747</v>
      </c>
      <c r="N2373" s="95" t="s">
        <v>11796</v>
      </c>
      <c r="O2373" s="28" t="s">
        <v>9972</v>
      </c>
      <c r="P2373" s="95"/>
      <c r="Q2373" s="95"/>
      <c r="R2373" s="95" t="str">
        <f>IF(L2373="R",VLOOKUP(G2373,BARRAS!$C$5:$E$233,3,0),IF(L2373="L",VLOOKUP(G2373,BARRAS!$C$5:$E$233,3,0),""))</f>
        <v/>
      </c>
      <c r="S2373" s="95">
        <f t="shared" si="258"/>
        <v>1</v>
      </c>
      <c r="T2373" s="95"/>
      <c r="U2373" s="95" t="str">
        <f t="shared" si="259"/>
        <v>PMGD</v>
      </c>
      <c r="V2373" s="95"/>
      <c r="W2373" s="95">
        <v>1</v>
      </c>
      <c r="X2373" s="95"/>
      <c r="Y2373" s="95"/>
      <c r="Z2373" s="95"/>
      <c r="AA2373" s="95" t="str">
        <f t="shared" si="260"/>
        <v>CGE</v>
      </c>
    </row>
    <row r="2374" spans="1:27" x14ac:dyDescent="0.2">
      <c r="A2374" s="19">
        <f t="shared" si="261"/>
        <v>1</v>
      </c>
      <c r="B2374" s="95">
        <f t="shared" si="257"/>
        <v>2370</v>
      </c>
      <c r="C2374" s="95" t="s">
        <v>11795</v>
      </c>
      <c r="D2374" s="28" t="s">
        <v>11796</v>
      </c>
      <c r="E2374" s="95" t="s">
        <v>11797</v>
      </c>
      <c r="F2374" s="182">
        <v>1</v>
      </c>
      <c r="G2374" s="95" t="s">
        <v>225</v>
      </c>
      <c r="H2374" s="199">
        <f>VLOOKUP(G2374,BARRAS!$C$5:$E$553,2,0)</f>
        <v>2069992130132</v>
      </c>
      <c r="I2374" s="95">
        <v>0</v>
      </c>
      <c r="J2374" s="204">
        <v>0</v>
      </c>
      <c r="K2374" s="95">
        <v>0</v>
      </c>
      <c r="L2374" s="95" t="s">
        <v>747</v>
      </c>
      <c r="M2374" s="95" t="s">
        <v>747</v>
      </c>
      <c r="N2374" s="95" t="s">
        <v>11796</v>
      </c>
      <c r="O2374" s="28" t="s">
        <v>9972</v>
      </c>
      <c r="P2374" s="95"/>
      <c r="Q2374" s="95"/>
      <c r="R2374" s="95" t="str">
        <f>IF(L2374="R",VLOOKUP(G2374,BARRAS!$C$5:$E$233,3,0),IF(L2374="L",VLOOKUP(G2374,BARRAS!$C$5:$E$233,3,0),""))</f>
        <v/>
      </c>
      <c r="S2374" s="95">
        <f t="shared" si="258"/>
        <v>1</v>
      </c>
      <c r="T2374" s="95" t="s">
        <v>11797</v>
      </c>
      <c r="U2374" s="95" t="str">
        <f t="shared" si="259"/>
        <v>PMGD</v>
      </c>
      <c r="V2374" s="95"/>
      <c r="W2374" s="95"/>
      <c r="X2374" s="95"/>
      <c r="Y2374" s="95"/>
      <c r="Z2374" s="95"/>
      <c r="AA2374" s="95" t="str">
        <f t="shared" si="260"/>
        <v>CGE</v>
      </c>
    </row>
    <row r="2375" spans="1:27" x14ac:dyDescent="0.2">
      <c r="A2375" s="19">
        <f t="shared" si="261"/>
        <v>1</v>
      </c>
      <c r="B2375" s="95">
        <f t="shared" si="257"/>
        <v>2371</v>
      </c>
      <c r="C2375" s="95" t="s">
        <v>11038</v>
      </c>
      <c r="D2375" s="28" t="s">
        <v>8970</v>
      </c>
      <c r="E2375" s="95" t="s">
        <v>1870</v>
      </c>
      <c r="F2375" s="182">
        <v>1</v>
      </c>
      <c r="G2375" s="95" t="s">
        <v>225</v>
      </c>
      <c r="H2375" s="199">
        <f>VLOOKUP(G2375,BARRAS!$C$5:$E$553,2,0)</f>
        <v>2069992130132</v>
      </c>
      <c r="I2375" s="95">
        <v>0</v>
      </c>
      <c r="J2375" s="204">
        <v>1</v>
      </c>
      <c r="K2375" s="95">
        <v>0</v>
      </c>
      <c r="L2375" s="95" t="s">
        <v>489</v>
      </c>
      <c r="M2375" s="95" t="s">
        <v>489</v>
      </c>
      <c r="N2375" s="95" t="s">
        <v>9178</v>
      </c>
      <c r="O2375" s="95"/>
      <c r="P2375" s="95" t="s">
        <v>9972</v>
      </c>
      <c r="Q2375" s="95" t="s">
        <v>489</v>
      </c>
      <c r="R2375" s="95">
        <f>IF(L2375="R",VLOOKUP(G2375,BARRAS!$C$5:$E$233,3,0),IF(L2375="L",VLOOKUP(G2375,BARRAS!$C$5:$E$233,3,0),""))</f>
        <v>0</v>
      </c>
      <c r="S2375" s="95">
        <f t="shared" si="258"/>
        <v>0</v>
      </c>
      <c r="T2375" s="95"/>
      <c r="U2375" s="95" t="str">
        <f t="shared" si="259"/>
        <v/>
      </c>
      <c r="V2375" s="95">
        <v>0</v>
      </c>
      <c r="W2375" s="95"/>
      <c r="X2375" s="95">
        <v>0</v>
      </c>
      <c r="Y2375" s="95">
        <v>0</v>
      </c>
      <c r="Z2375" s="95"/>
      <c r="AA2375" s="95" t="str">
        <f t="shared" si="260"/>
        <v>CGE</v>
      </c>
    </row>
    <row r="2376" spans="1:27" x14ac:dyDescent="0.2">
      <c r="A2376" s="19">
        <f t="shared" si="261"/>
        <v>1</v>
      </c>
      <c r="B2376" s="95">
        <f t="shared" si="257"/>
        <v>2372</v>
      </c>
      <c r="C2376" s="95" t="s">
        <v>11039</v>
      </c>
      <c r="D2376" s="28" t="s">
        <v>8971</v>
      </c>
      <c r="E2376" s="95" t="s">
        <v>1870</v>
      </c>
      <c r="F2376" s="182">
        <v>1</v>
      </c>
      <c r="G2376" s="95" t="s">
        <v>225</v>
      </c>
      <c r="H2376" s="199">
        <f>VLOOKUP(G2376,BARRAS!$C$5:$E$553,2,0)</f>
        <v>2069992130132</v>
      </c>
      <c r="I2376" s="95">
        <v>0</v>
      </c>
      <c r="J2376" s="204">
        <v>1</v>
      </c>
      <c r="K2376" s="95">
        <v>0</v>
      </c>
      <c r="L2376" s="95" t="s">
        <v>489</v>
      </c>
      <c r="M2376" s="95" t="s">
        <v>489</v>
      </c>
      <c r="N2376" s="95" t="s">
        <v>9178</v>
      </c>
      <c r="O2376" s="95"/>
      <c r="P2376" s="95" t="s">
        <v>9972</v>
      </c>
      <c r="Q2376" s="95" t="s">
        <v>489</v>
      </c>
      <c r="R2376" s="95">
        <f>IF(L2376="R",VLOOKUP(G2376,BARRAS!$C$5:$E$233,3,0),IF(L2376="L",VLOOKUP(G2376,BARRAS!$C$5:$E$233,3,0),""))</f>
        <v>0</v>
      </c>
      <c r="S2376" s="95">
        <f t="shared" si="258"/>
        <v>0</v>
      </c>
      <c r="T2376" s="95"/>
      <c r="U2376" s="95" t="str">
        <f t="shared" si="259"/>
        <v/>
      </c>
      <c r="V2376" s="95">
        <v>0</v>
      </c>
      <c r="W2376" s="95"/>
      <c r="X2376" s="95">
        <v>0</v>
      </c>
      <c r="Y2376" s="95">
        <v>0</v>
      </c>
      <c r="Z2376" s="95"/>
      <c r="AA2376" s="95" t="str">
        <f t="shared" si="260"/>
        <v>CGE</v>
      </c>
    </row>
    <row r="2377" spans="1:27" x14ac:dyDescent="0.2">
      <c r="A2377" s="19">
        <f t="shared" si="261"/>
        <v>1</v>
      </c>
      <c r="B2377" s="95">
        <f t="shared" ref="B2377:B2440" si="262">B2376+1</f>
        <v>2373</v>
      </c>
      <c r="C2377" s="95" t="s">
        <v>11040</v>
      </c>
      <c r="D2377" s="28" t="s">
        <v>8972</v>
      </c>
      <c r="E2377" s="95" t="s">
        <v>1870</v>
      </c>
      <c r="F2377" s="182">
        <v>1</v>
      </c>
      <c r="G2377" s="95" t="s">
        <v>225</v>
      </c>
      <c r="H2377" s="199">
        <f>VLOOKUP(G2377,BARRAS!$C$5:$E$553,2,0)</f>
        <v>2069992130132</v>
      </c>
      <c r="I2377" s="95">
        <v>0</v>
      </c>
      <c r="J2377" s="204">
        <v>1</v>
      </c>
      <c r="K2377" s="95">
        <v>0</v>
      </c>
      <c r="L2377" s="95" t="s">
        <v>489</v>
      </c>
      <c r="M2377" s="95" t="s">
        <v>489</v>
      </c>
      <c r="N2377" s="95" t="s">
        <v>9178</v>
      </c>
      <c r="O2377" s="95"/>
      <c r="P2377" s="95" t="s">
        <v>9972</v>
      </c>
      <c r="Q2377" s="95" t="s">
        <v>489</v>
      </c>
      <c r="R2377" s="95">
        <f>IF(L2377="R",VLOOKUP(G2377,BARRAS!$C$5:$E$233,3,0),IF(L2377="L",VLOOKUP(G2377,BARRAS!$C$5:$E$233,3,0),""))</f>
        <v>0</v>
      </c>
      <c r="S2377" s="95">
        <f t="shared" si="258"/>
        <v>0</v>
      </c>
      <c r="T2377" s="95"/>
      <c r="U2377" s="95" t="str">
        <f t="shared" si="259"/>
        <v/>
      </c>
      <c r="V2377" s="95">
        <v>0</v>
      </c>
      <c r="W2377" s="95"/>
      <c r="X2377" s="95">
        <v>0</v>
      </c>
      <c r="Y2377" s="95">
        <v>0</v>
      </c>
      <c r="Z2377" s="95"/>
      <c r="AA2377" s="95" t="str">
        <f t="shared" si="260"/>
        <v>CGE</v>
      </c>
    </row>
    <row r="2378" spans="1:27" x14ac:dyDescent="0.2">
      <c r="A2378" s="19">
        <f t="shared" si="261"/>
        <v>1</v>
      </c>
      <c r="B2378" s="95">
        <f t="shared" si="262"/>
        <v>2374</v>
      </c>
      <c r="C2378" s="194" t="s">
        <v>11784</v>
      </c>
      <c r="D2378" s="213" t="s">
        <v>1304</v>
      </c>
      <c r="E2378" s="194" t="s">
        <v>1601</v>
      </c>
      <c r="F2378" s="182">
        <v>1</v>
      </c>
      <c r="G2378" s="95" t="s">
        <v>225</v>
      </c>
      <c r="H2378" s="199">
        <f>VLOOKUP(G2378,BARRAS!$C$5:$E$553,2,0)</f>
        <v>2069992130132</v>
      </c>
      <c r="I2378" s="95">
        <v>0</v>
      </c>
      <c r="J2378" s="204">
        <v>0</v>
      </c>
      <c r="K2378" s="95">
        <v>1</v>
      </c>
      <c r="L2378" s="95" t="s">
        <v>492</v>
      </c>
      <c r="M2378" s="95" t="s">
        <v>492</v>
      </c>
      <c r="N2378" s="95" t="s">
        <v>12352</v>
      </c>
      <c r="O2378" s="95"/>
      <c r="P2378" s="95"/>
      <c r="Q2378" s="95"/>
      <c r="R2378" s="95" t="str">
        <f>IF(L2378="R",VLOOKUP(G2378,BARRAS!$C$5:$E$233,3,0),IF(L2378="L",VLOOKUP(G2378,BARRAS!$C$5:$E$233,3,0),""))</f>
        <v/>
      </c>
      <c r="S2378" s="95">
        <f t="shared" ref="S2378:S2441" si="263">IF(RIGHT(LEFT(E2378,6),4)="PMGD",1,IF(RIGHT(LEFT(E2378,6),4)="PMG_",1,0))</f>
        <v>0</v>
      </c>
      <c r="T2378" s="95"/>
      <c r="U2378" s="95" t="str">
        <f t="shared" ref="U2378:U2441" si="264">+IF(L2378="G",LEFT(RIGHT(E2378,LEN(E2378)-2),4),"")</f>
        <v/>
      </c>
      <c r="V2378" s="95"/>
      <c r="W2378" s="95"/>
      <c r="X2378" s="95"/>
      <c r="Y2378" s="95"/>
      <c r="Z2378" s="95"/>
      <c r="AA2378" s="95">
        <f t="shared" si="260"/>
        <v>0</v>
      </c>
    </row>
    <row r="2379" spans="1:27" x14ac:dyDescent="0.2">
      <c r="A2379" s="19">
        <f t="shared" si="261"/>
        <v>1</v>
      </c>
      <c r="B2379" s="95">
        <f t="shared" si="262"/>
        <v>2375</v>
      </c>
      <c r="C2379" s="95" t="s">
        <v>14314</v>
      </c>
      <c r="D2379" s="28" t="s">
        <v>13236</v>
      </c>
      <c r="E2379" s="95" t="s">
        <v>10106</v>
      </c>
      <c r="F2379" s="182">
        <v>1</v>
      </c>
      <c r="G2379" s="95" t="s">
        <v>226</v>
      </c>
      <c r="H2379" s="199">
        <f>VLOOKUP(G2379,BARRAS!$C$5:$E$553,2,0)</f>
        <v>2089992080132</v>
      </c>
      <c r="I2379" s="95">
        <v>0</v>
      </c>
      <c r="J2379" s="204">
        <v>0</v>
      </c>
      <c r="K2379" s="95">
        <v>0</v>
      </c>
      <c r="L2379" s="95" t="s">
        <v>8423</v>
      </c>
      <c r="M2379" s="95" t="s">
        <v>8423</v>
      </c>
      <c r="N2379" s="95" t="s">
        <v>13236</v>
      </c>
      <c r="O2379" s="95" t="s">
        <v>9972</v>
      </c>
      <c r="P2379" s="95"/>
      <c r="Q2379" s="95" t="s">
        <v>509</v>
      </c>
      <c r="R2379" s="95" t="str">
        <f>IF(L2379="R",VLOOKUP(G2379,BARRAS!$C$5:$E$233,3,0),IF(L2379="L",VLOOKUP(G2379,BARRAS!$C$5:$E$233,3,0),""))</f>
        <v/>
      </c>
      <c r="S2379" s="95">
        <f t="shared" si="263"/>
        <v>0</v>
      </c>
      <c r="T2379" s="95"/>
      <c r="U2379" s="95" t="str">
        <f t="shared" si="264"/>
        <v/>
      </c>
      <c r="V2379" s="95"/>
      <c r="W2379" s="95"/>
      <c r="X2379" s="95">
        <v>0</v>
      </c>
      <c r="Y2379" s="95"/>
      <c r="Z2379" s="95"/>
      <c r="AA2379" s="95" t="str">
        <f t="shared" ref="AA2379:AA2442" si="265">IF(OR(N2379="Dx",N2379="No_informado"),P2379,O2379)</f>
        <v>CGE</v>
      </c>
    </row>
    <row r="2380" spans="1:27" x14ac:dyDescent="0.2">
      <c r="A2380" s="19">
        <f t="shared" si="261"/>
        <v>1</v>
      </c>
      <c r="B2380" s="95">
        <f t="shared" si="262"/>
        <v>2376</v>
      </c>
      <c r="C2380" s="95" t="s">
        <v>14315</v>
      </c>
      <c r="D2380" s="28" t="s">
        <v>13236</v>
      </c>
      <c r="E2380" s="95" t="s">
        <v>10106</v>
      </c>
      <c r="F2380" s="182">
        <v>1</v>
      </c>
      <c r="G2380" s="95" t="s">
        <v>226</v>
      </c>
      <c r="H2380" s="199">
        <f>VLOOKUP(G2380,BARRAS!$C$5:$E$553,2,0)</f>
        <v>2089992080132</v>
      </c>
      <c r="I2380" s="95">
        <v>0</v>
      </c>
      <c r="J2380" s="204">
        <v>0</v>
      </c>
      <c r="K2380" s="95">
        <v>0</v>
      </c>
      <c r="L2380" s="95" t="s">
        <v>8423</v>
      </c>
      <c r="M2380" s="95" t="s">
        <v>8423</v>
      </c>
      <c r="N2380" s="95" t="s">
        <v>13236</v>
      </c>
      <c r="O2380" s="95" t="s">
        <v>9972</v>
      </c>
      <c r="P2380" s="95"/>
      <c r="Q2380" s="95" t="s">
        <v>509</v>
      </c>
      <c r="R2380" s="95" t="str">
        <f>IF(L2380="R",VLOOKUP(G2380,BARRAS!$C$5:$E$233,3,0),IF(L2380="L",VLOOKUP(G2380,BARRAS!$C$5:$E$233,3,0),""))</f>
        <v/>
      </c>
      <c r="S2380" s="95">
        <f t="shared" si="263"/>
        <v>0</v>
      </c>
      <c r="T2380" s="95"/>
      <c r="U2380" s="95" t="str">
        <f t="shared" si="264"/>
        <v/>
      </c>
      <c r="V2380" s="95"/>
      <c r="W2380" s="95"/>
      <c r="X2380" s="95">
        <v>0</v>
      </c>
      <c r="Y2380" s="95"/>
      <c r="Z2380" s="95"/>
      <c r="AA2380" s="95" t="str">
        <f t="shared" si="265"/>
        <v>CGE</v>
      </c>
    </row>
    <row r="2381" spans="1:27" x14ac:dyDescent="0.2">
      <c r="A2381" s="19">
        <f t="shared" si="261"/>
        <v>1</v>
      </c>
      <c r="B2381" s="95">
        <f t="shared" si="262"/>
        <v>2377</v>
      </c>
      <c r="C2381" s="95" t="s">
        <v>14316</v>
      </c>
      <c r="D2381" s="28" t="s">
        <v>13236</v>
      </c>
      <c r="E2381" s="95" t="s">
        <v>10106</v>
      </c>
      <c r="F2381" s="182">
        <v>1</v>
      </c>
      <c r="G2381" s="95" t="s">
        <v>226</v>
      </c>
      <c r="H2381" s="199">
        <f>VLOOKUP(G2381,BARRAS!$C$5:$E$553,2,0)</f>
        <v>2089992080132</v>
      </c>
      <c r="I2381" s="95">
        <v>0</v>
      </c>
      <c r="J2381" s="204">
        <v>0</v>
      </c>
      <c r="K2381" s="95">
        <v>0</v>
      </c>
      <c r="L2381" s="95" t="s">
        <v>8423</v>
      </c>
      <c r="M2381" s="95" t="s">
        <v>8423</v>
      </c>
      <c r="N2381" s="95" t="s">
        <v>13236</v>
      </c>
      <c r="O2381" s="95" t="s">
        <v>9972</v>
      </c>
      <c r="P2381" s="95"/>
      <c r="Q2381" s="95" t="s">
        <v>509</v>
      </c>
      <c r="R2381" s="95" t="str">
        <f>IF(L2381="R",VLOOKUP(G2381,BARRAS!$C$5:$E$233,3,0),IF(L2381="L",VLOOKUP(G2381,BARRAS!$C$5:$E$233,3,0),""))</f>
        <v/>
      </c>
      <c r="S2381" s="95">
        <f t="shared" si="263"/>
        <v>0</v>
      </c>
      <c r="T2381" s="95"/>
      <c r="U2381" s="95" t="str">
        <f t="shared" si="264"/>
        <v/>
      </c>
      <c r="V2381" s="95"/>
      <c r="W2381" s="95"/>
      <c r="X2381" s="95">
        <v>0</v>
      </c>
      <c r="Y2381" s="95"/>
      <c r="Z2381" s="95"/>
      <c r="AA2381" s="95" t="str">
        <f t="shared" si="265"/>
        <v>CGE</v>
      </c>
    </row>
    <row r="2382" spans="1:27" x14ac:dyDescent="0.2">
      <c r="A2382" s="19">
        <f t="shared" si="261"/>
        <v>1</v>
      </c>
      <c r="B2382" s="95">
        <f t="shared" si="262"/>
        <v>2378</v>
      </c>
      <c r="C2382" s="95" t="s">
        <v>12318</v>
      </c>
      <c r="D2382" s="28" t="s">
        <v>9079</v>
      </c>
      <c r="E2382" s="95" t="s">
        <v>10316</v>
      </c>
      <c r="F2382" s="182">
        <v>1</v>
      </c>
      <c r="G2382" s="95" t="s">
        <v>226</v>
      </c>
      <c r="H2382" s="199">
        <f>VLOOKUP(G2382,BARRAS!$C$5:$E$553,2,0)</f>
        <v>2089992080132</v>
      </c>
      <c r="I2382" s="95">
        <v>0</v>
      </c>
      <c r="J2382" s="204">
        <v>0</v>
      </c>
      <c r="K2382" s="95">
        <v>0</v>
      </c>
      <c r="L2382" s="95" t="s">
        <v>8423</v>
      </c>
      <c r="M2382" s="95" t="s">
        <v>8423</v>
      </c>
      <c r="N2382" s="95" t="s">
        <v>9079</v>
      </c>
      <c r="O2382" s="95" t="s">
        <v>9972</v>
      </c>
      <c r="P2382" s="95"/>
      <c r="Q2382" s="95"/>
      <c r="R2382" s="95" t="str">
        <f>IF(L2382="R",VLOOKUP(G2382,BARRAS!$C$5:$E$233,3,0),IF(L2382="L",VLOOKUP(G2382,BARRAS!$C$5:$E$233,3,0),""))</f>
        <v/>
      </c>
      <c r="S2382" s="95">
        <f t="shared" si="263"/>
        <v>0</v>
      </c>
      <c r="T2382" s="95"/>
      <c r="U2382" s="95" t="str">
        <f t="shared" si="264"/>
        <v/>
      </c>
      <c r="V2382" s="95"/>
      <c r="W2382" s="95"/>
      <c r="X2382" s="95"/>
      <c r="Y2382" s="95"/>
      <c r="Z2382" s="95"/>
      <c r="AA2382" s="95" t="str">
        <f t="shared" si="265"/>
        <v>CGE</v>
      </c>
    </row>
    <row r="2383" spans="1:27" x14ac:dyDescent="0.2">
      <c r="A2383" s="19">
        <f t="shared" si="261"/>
        <v>1</v>
      </c>
      <c r="B2383" s="95">
        <f t="shared" si="262"/>
        <v>2379</v>
      </c>
      <c r="C2383" s="95" t="s">
        <v>8856</v>
      </c>
      <c r="D2383" s="28" t="s">
        <v>543</v>
      </c>
      <c r="E2383" s="95" t="s">
        <v>10062</v>
      </c>
      <c r="F2383" s="182">
        <v>1</v>
      </c>
      <c r="G2383" s="95" t="s">
        <v>226</v>
      </c>
      <c r="H2383" s="199">
        <f>VLOOKUP(G2383,BARRAS!$C$5:$E$553,2,0)</f>
        <v>2089992080132</v>
      </c>
      <c r="I2383" s="95">
        <v>0</v>
      </c>
      <c r="J2383" s="204">
        <v>0</v>
      </c>
      <c r="K2383" s="95">
        <v>0</v>
      </c>
      <c r="L2383" s="95" t="s">
        <v>8423</v>
      </c>
      <c r="M2383" s="95" t="s">
        <v>8423</v>
      </c>
      <c r="N2383" s="95" t="s">
        <v>543</v>
      </c>
      <c r="O2383" s="95" t="s">
        <v>9972</v>
      </c>
      <c r="P2383" s="95"/>
      <c r="Q2383" s="95" t="s">
        <v>509</v>
      </c>
      <c r="R2383" s="95" t="str">
        <f>IF(L2383="R",VLOOKUP(G2383,BARRAS!$C$5:$E$233,3,0),IF(L2383="L",VLOOKUP(G2383,BARRAS!$C$5:$E$233,3,0),""))</f>
        <v/>
      </c>
      <c r="S2383" s="95">
        <f t="shared" si="263"/>
        <v>0</v>
      </c>
      <c r="T2383" s="95"/>
      <c r="U2383" s="95" t="str">
        <f t="shared" si="264"/>
        <v/>
      </c>
      <c r="V2383" s="95"/>
      <c r="W2383" s="95"/>
      <c r="X2383" s="95">
        <v>0</v>
      </c>
      <c r="Y2383" s="95"/>
      <c r="Z2383" s="95"/>
      <c r="AA2383" s="95" t="str">
        <f t="shared" si="265"/>
        <v>CGE</v>
      </c>
    </row>
    <row r="2384" spans="1:27" x14ac:dyDescent="0.2">
      <c r="A2384" s="19">
        <f t="shared" si="261"/>
        <v>1</v>
      </c>
      <c r="B2384" s="95">
        <f t="shared" si="262"/>
        <v>2380</v>
      </c>
      <c r="C2384" s="95" t="s">
        <v>9263</v>
      </c>
      <c r="D2384" s="28" t="s">
        <v>543</v>
      </c>
      <c r="E2384" s="95" t="s">
        <v>10113</v>
      </c>
      <c r="F2384" s="182">
        <v>1</v>
      </c>
      <c r="G2384" s="95" t="s">
        <v>226</v>
      </c>
      <c r="H2384" s="199">
        <f>VLOOKUP(G2384,BARRAS!$C$5:$E$553,2,0)</f>
        <v>2089992080132</v>
      </c>
      <c r="I2384" s="95">
        <v>0</v>
      </c>
      <c r="J2384" s="204">
        <v>0</v>
      </c>
      <c r="K2384" s="95">
        <v>0</v>
      </c>
      <c r="L2384" s="95" t="s">
        <v>8423</v>
      </c>
      <c r="M2384" s="95" t="s">
        <v>8423</v>
      </c>
      <c r="N2384" s="95" t="s">
        <v>543</v>
      </c>
      <c r="O2384" s="95" t="s">
        <v>9972</v>
      </c>
      <c r="P2384" s="95"/>
      <c r="Q2384" s="95" t="s">
        <v>509</v>
      </c>
      <c r="R2384" s="95" t="str">
        <f>IF(L2384="R",VLOOKUP(G2384,BARRAS!$C$5:$E$233,3,0),IF(L2384="L",VLOOKUP(G2384,BARRAS!$C$5:$E$233,3,0),""))</f>
        <v/>
      </c>
      <c r="S2384" s="95">
        <f t="shared" si="263"/>
        <v>0</v>
      </c>
      <c r="T2384" s="95"/>
      <c r="U2384" s="95" t="str">
        <f t="shared" si="264"/>
        <v/>
      </c>
      <c r="V2384" s="95"/>
      <c r="W2384" s="95"/>
      <c r="X2384" s="95">
        <v>0</v>
      </c>
      <c r="Y2384" s="95"/>
      <c r="Z2384" s="95"/>
      <c r="AA2384" s="95" t="str">
        <f t="shared" si="265"/>
        <v>CGE</v>
      </c>
    </row>
    <row r="2385" spans="1:27" x14ac:dyDescent="0.2">
      <c r="A2385" s="19">
        <f t="shared" si="261"/>
        <v>1</v>
      </c>
      <c r="B2385" s="95">
        <f t="shared" si="262"/>
        <v>2381</v>
      </c>
      <c r="C2385" s="95" t="s">
        <v>13397</v>
      </c>
      <c r="D2385" s="28" t="s">
        <v>12122</v>
      </c>
      <c r="E2385" s="95" t="s">
        <v>12275</v>
      </c>
      <c r="F2385" s="182">
        <v>1</v>
      </c>
      <c r="G2385" s="95" t="s">
        <v>226</v>
      </c>
      <c r="H2385" s="199">
        <f>VLOOKUP(G2385,BARRAS!$C$5:$E$553,2,0)</f>
        <v>2089992080132</v>
      </c>
      <c r="I2385" s="95">
        <v>0</v>
      </c>
      <c r="J2385" s="204">
        <v>0</v>
      </c>
      <c r="K2385" s="95">
        <v>0</v>
      </c>
      <c r="L2385" s="95" t="s">
        <v>8423</v>
      </c>
      <c r="M2385" s="95" t="s">
        <v>8423</v>
      </c>
      <c r="N2385" s="28" t="s">
        <v>12122</v>
      </c>
      <c r="O2385" s="95" t="s">
        <v>9972</v>
      </c>
      <c r="P2385" s="95"/>
      <c r="Q2385" s="95"/>
      <c r="R2385" s="95"/>
      <c r="S2385" s="95">
        <f t="shared" si="263"/>
        <v>0</v>
      </c>
      <c r="T2385" s="95"/>
      <c r="U2385" s="95" t="str">
        <f t="shared" si="264"/>
        <v/>
      </c>
      <c r="V2385" s="95"/>
      <c r="W2385" s="95"/>
      <c r="X2385" s="95"/>
      <c r="Y2385" s="95"/>
      <c r="Z2385" s="95"/>
      <c r="AA2385" s="95" t="str">
        <f t="shared" si="265"/>
        <v>CGE</v>
      </c>
    </row>
    <row r="2386" spans="1:27" x14ac:dyDescent="0.2">
      <c r="A2386" s="19">
        <f t="shared" si="261"/>
        <v>1</v>
      </c>
      <c r="B2386" s="95">
        <f t="shared" si="262"/>
        <v>2382</v>
      </c>
      <c r="C2386" s="95" t="s">
        <v>8818</v>
      </c>
      <c r="D2386" s="28" t="s">
        <v>10045</v>
      </c>
      <c r="E2386" s="95" t="s">
        <v>10047</v>
      </c>
      <c r="F2386" s="182">
        <v>1</v>
      </c>
      <c r="G2386" s="95" t="s">
        <v>226</v>
      </c>
      <c r="H2386" s="199">
        <f>VLOOKUP(G2386,BARRAS!$C$5:$E$553,2,0)</f>
        <v>2089992080132</v>
      </c>
      <c r="I2386" s="95">
        <v>0</v>
      </c>
      <c r="J2386" s="204">
        <v>0</v>
      </c>
      <c r="K2386" s="95">
        <v>0</v>
      </c>
      <c r="L2386" s="95" t="s">
        <v>747</v>
      </c>
      <c r="M2386" s="95" t="s">
        <v>747</v>
      </c>
      <c r="N2386" s="95" t="s">
        <v>10045</v>
      </c>
      <c r="O2386" s="95" t="s">
        <v>9972</v>
      </c>
      <c r="P2386" s="95"/>
      <c r="Q2386" s="95" t="s">
        <v>509</v>
      </c>
      <c r="R2386" s="95" t="str">
        <f>IF(L2386="R",VLOOKUP(G2386,BARRAS!$C$5:$E$233,3,0),IF(L2386="L",VLOOKUP(G2386,BARRAS!$C$5:$E$233,3,0),""))</f>
        <v/>
      </c>
      <c r="S2386" s="95">
        <f t="shared" si="263"/>
        <v>1</v>
      </c>
      <c r="T2386" s="95"/>
      <c r="U2386" s="95" t="str">
        <f t="shared" si="264"/>
        <v>PMGD</v>
      </c>
      <c r="V2386" s="95"/>
      <c r="W2386" s="95">
        <v>0</v>
      </c>
      <c r="X2386" s="95">
        <v>0</v>
      </c>
      <c r="Y2386" s="95"/>
      <c r="Z2386" s="95"/>
      <c r="AA2386" s="95" t="str">
        <f t="shared" si="265"/>
        <v>CGE</v>
      </c>
    </row>
    <row r="2387" spans="1:27" x14ac:dyDescent="0.2">
      <c r="A2387" s="19">
        <f t="shared" si="261"/>
        <v>1</v>
      </c>
      <c r="B2387" s="95">
        <f t="shared" si="262"/>
        <v>2383</v>
      </c>
      <c r="C2387" s="95" t="s">
        <v>8378</v>
      </c>
      <c r="D2387" s="28" t="s">
        <v>10045</v>
      </c>
      <c r="E2387" s="95" t="s">
        <v>10046</v>
      </c>
      <c r="F2387" s="182">
        <v>1</v>
      </c>
      <c r="G2387" s="95" t="s">
        <v>226</v>
      </c>
      <c r="H2387" s="199">
        <f>VLOOKUP(G2387,BARRAS!$C$5:$E$553,2,0)</f>
        <v>2089992080132</v>
      </c>
      <c r="I2387" s="95">
        <v>0</v>
      </c>
      <c r="J2387" s="204">
        <v>0</v>
      </c>
      <c r="K2387" s="95">
        <v>0</v>
      </c>
      <c r="L2387" s="95" t="s">
        <v>747</v>
      </c>
      <c r="M2387" s="95" t="s">
        <v>747</v>
      </c>
      <c r="N2387" s="95" t="s">
        <v>10045</v>
      </c>
      <c r="O2387" s="95" t="s">
        <v>9972</v>
      </c>
      <c r="P2387" s="95"/>
      <c r="Q2387" s="95" t="s">
        <v>509</v>
      </c>
      <c r="R2387" s="95" t="str">
        <f>IF(L2387="R",VLOOKUP(G2387,BARRAS!$C$5:$E$233,3,0),IF(L2387="L",VLOOKUP(G2387,BARRAS!$C$5:$E$233,3,0),""))</f>
        <v/>
      </c>
      <c r="S2387" s="95">
        <f t="shared" si="263"/>
        <v>1</v>
      </c>
      <c r="T2387" s="95" t="s">
        <v>10046</v>
      </c>
      <c r="U2387" s="95" t="str">
        <f t="shared" si="264"/>
        <v>PMGD</v>
      </c>
      <c r="V2387" s="95"/>
      <c r="W2387" s="95"/>
      <c r="X2387" s="95">
        <v>0</v>
      </c>
      <c r="Y2387" s="95"/>
      <c r="Z2387" s="95"/>
      <c r="AA2387" s="95" t="str">
        <f t="shared" si="265"/>
        <v>CGE</v>
      </c>
    </row>
    <row r="2388" spans="1:27" x14ac:dyDescent="0.2">
      <c r="A2388" s="19">
        <f t="shared" si="261"/>
        <v>1</v>
      </c>
      <c r="B2388" s="95">
        <f t="shared" si="262"/>
        <v>2384</v>
      </c>
      <c r="C2388" s="95" t="s">
        <v>7891</v>
      </c>
      <c r="D2388" s="28" t="s">
        <v>8970</v>
      </c>
      <c r="E2388" s="95" t="s">
        <v>1870</v>
      </c>
      <c r="F2388" s="182">
        <v>1</v>
      </c>
      <c r="G2388" s="95" t="s">
        <v>226</v>
      </c>
      <c r="H2388" s="199">
        <f>VLOOKUP(G2388,BARRAS!$C$5:$E$553,2,0)</f>
        <v>2089992080132</v>
      </c>
      <c r="I2388" s="95">
        <v>0</v>
      </c>
      <c r="J2388" s="204">
        <v>1</v>
      </c>
      <c r="K2388" s="95">
        <v>0</v>
      </c>
      <c r="L2388" s="95" t="s">
        <v>489</v>
      </c>
      <c r="M2388" s="95" t="s">
        <v>489</v>
      </c>
      <c r="N2388" s="95" t="s">
        <v>9178</v>
      </c>
      <c r="O2388" s="95"/>
      <c r="P2388" s="95" t="s">
        <v>9972</v>
      </c>
      <c r="Q2388" s="95" t="s">
        <v>489</v>
      </c>
      <c r="R2388" s="95">
        <f>IF(L2388="R",VLOOKUP(G2388,BARRAS!$C$5:$E$233,3,0),IF(L2388="L",VLOOKUP(G2388,BARRAS!$C$5:$E$233,3,0),""))</f>
        <v>0</v>
      </c>
      <c r="S2388" s="95">
        <f t="shared" si="263"/>
        <v>0</v>
      </c>
      <c r="T2388" s="95"/>
      <c r="U2388" s="95" t="str">
        <f t="shared" si="264"/>
        <v/>
      </c>
      <c r="V2388" s="95"/>
      <c r="W2388" s="95"/>
      <c r="X2388" s="95">
        <v>0</v>
      </c>
      <c r="Y2388" s="95"/>
      <c r="Z2388" s="95"/>
      <c r="AA2388" s="95" t="str">
        <f t="shared" si="265"/>
        <v>CGE</v>
      </c>
    </row>
    <row r="2389" spans="1:27" x14ac:dyDescent="0.2">
      <c r="A2389" s="19">
        <f t="shared" si="261"/>
        <v>1</v>
      </c>
      <c r="B2389" s="95">
        <f t="shared" si="262"/>
        <v>2385</v>
      </c>
      <c r="C2389" s="95" t="s">
        <v>7892</v>
      </c>
      <c r="D2389" s="28" t="s">
        <v>8971</v>
      </c>
      <c r="E2389" s="95" t="s">
        <v>1870</v>
      </c>
      <c r="F2389" s="182">
        <v>1</v>
      </c>
      <c r="G2389" s="95" t="s">
        <v>226</v>
      </c>
      <c r="H2389" s="199">
        <f>VLOOKUP(G2389,BARRAS!$C$5:$E$553,2,0)</f>
        <v>2089992080132</v>
      </c>
      <c r="I2389" s="95">
        <v>0</v>
      </c>
      <c r="J2389" s="204">
        <v>1</v>
      </c>
      <c r="K2389" s="95">
        <v>0</v>
      </c>
      <c r="L2389" s="95" t="s">
        <v>489</v>
      </c>
      <c r="M2389" s="95" t="s">
        <v>489</v>
      </c>
      <c r="N2389" s="95" t="s">
        <v>9178</v>
      </c>
      <c r="O2389" s="95"/>
      <c r="P2389" s="95" t="s">
        <v>9972</v>
      </c>
      <c r="Q2389" s="95" t="s">
        <v>489</v>
      </c>
      <c r="R2389" s="95">
        <f>IF(L2389="R",VLOOKUP(G2389,BARRAS!$C$5:$E$233,3,0),IF(L2389="L",VLOOKUP(G2389,BARRAS!$C$5:$E$233,3,0),""))</f>
        <v>0</v>
      </c>
      <c r="S2389" s="95">
        <f t="shared" si="263"/>
        <v>0</v>
      </c>
      <c r="T2389" s="95"/>
      <c r="U2389" s="95" t="str">
        <f t="shared" si="264"/>
        <v/>
      </c>
      <c r="V2389" s="95"/>
      <c r="W2389" s="95"/>
      <c r="X2389" s="95">
        <v>0</v>
      </c>
      <c r="Y2389" s="95"/>
      <c r="Z2389" s="95"/>
      <c r="AA2389" s="95" t="str">
        <f t="shared" si="265"/>
        <v>CGE</v>
      </c>
    </row>
    <row r="2390" spans="1:27" x14ac:dyDescent="0.2">
      <c r="A2390" s="19">
        <f t="shared" si="261"/>
        <v>1</v>
      </c>
      <c r="B2390" s="95">
        <f t="shared" si="262"/>
        <v>2386</v>
      </c>
      <c r="C2390" s="95" t="s">
        <v>7893</v>
      </c>
      <c r="D2390" s="28" t="s">
        <v>8972</v>
      </c>
      <c r="E2390" s="95" t="s">
        <v>1870</v>
      </c>
      <c r="F2390" s="182">
        <v>1</v>
      </c>
      <c r="G2390" s="95" t="s">
        <v>226</v>
      </c>
      <c r="H2390" s="199">
        <f>VLOOKUP(G2390,BARRAS!$C$5:$E$553,2,0)</f>
        <v>2089992080132</v>
      </c>
      <c r="I2390" s="95">
        <v>0</v>
      </c>
      <c r="J2390" s="204">
        <v>1</v>
      </c>
      <c r="K2390" s="95">
        <v>0</v>
      </c>
      <c r="L2390" s="95" t="s">
        <v>489</v>
      </c>
      <c r="M2390" s="95" t="s">
        <v>489</v>
      </c>
      <c r="N2390" s="95" t="s">
        <v>9178</v>
      </c>
      <c r="O2390" s="95"/>
      <c r="P2390" s="95" t="s">
        <v>9972</v>
      </c>
      <c r="Q2390" s="95" t="s">
        <v>489</v>
      </c>
      <c r="R2390" s="95">
        <f>IF(L2390="R",VLOOKUP(G2390,BARRAS!$C$5:$E$233,3,0),IF(L2390="L",VLOOKUP(G2390,BARRAS!$C$5:$E$233,3,0),""))</f>
        <v>0</v>
      </c>
      <c r="S2390" s="95">
        <f t="shared" si="263"/>
        <v>0</v>
      </c>
      <c r="T2390" s="95"/>
      <c r="U2390" s="95" t="str">
        <f t="shared" si="264"/>
        <v/>
      </c>
      <c r="V2390" s="95"/>
      <c r="W2390" s="95"/>
      <c r="X2390" s="95">
        <v>0</v>
      </c>
      <c r="Y2390" s="95"/>
      <c r="Z2390" s="95"/>
      <c r="AA2390" s="95" t="str">
        <f t="shared" si="265"/>
        <v>CGE</v>
      </c>
    </row>
    <row r="2391" spans="1:27" x14ac:dyDescent="0.2">
      <c r="A2391" s="19">
        <f t="shared" si="261"/>
        <v>1</v>
      </c>
      <c r="B2391" s="95">
        <f t="shared" si="262"/>
        <v>2387</v>
      </c>
      <c r="C2391" s="194" t="s">
        <v>11928</v>
      </c>
      <c r="D2391" s="213" t="s">
        <v>1304</v>
      </c>
      <c r="E2391" s="194" t="s">
        <v>1600</v>
      </c>
      <c r="F2391" s="182">
        <v>1</v>
      </c>
      <c r="G2391" s="95" t="s">
        <v>226</v>
      </c>
      <c r="H2391" s="199">
        <f>VLOOKUP(G2391,BARRAS!$C$5:$E$553,2,0)</f>
        <v>2089992080132</v>
      </c>
      <c r="I2391" s="95">
        <v>0</v>
      </c>
      <c r="J2391" s="204">
        <v>0</v>
      </c>
      <c r="K2391" s="95">
        <v>0</v>
      </c>
      <c r="L2391" s="95" t="s">
        <v>492</v>
      </c>
      <c r="M2391" s="95" t="s">
        <v>492</v>
      </c>
      <c r="N2391" s="95" t="s">
        <v>12352</v>
      </c>
      <c r="O2391" s="95"/>
      <c r="P2391" s="95"/>
      <c r="Q2391" s="95"/>
      <c r="R2391" s="95" t="str">
        <f>IF(L2391="R",VLOOKUP(G2391,BARRAS!$C$5:$E$233,3,0),IF(L2391="L",VLOOKUP(G2391,BARRAS!$C$5:$E$233,3,0),""))</f>
        <v/>
      </c>
      <c r="S2391" s="95">
        <f t="shared" si="263"/>
        <v>0</v>
      </c>
      <c r="T2391" s="95"/>
      <c r="U2391" s="95" t="str">
        <f t="shared" si="264"/>
        <v/>
      </c>
      <c r="V2391" s="95"/>
      <c r="W2391" s="95"/>
      <c r="X2391" s="95"/>
      <c r="Y2391" s="95"/>
      <c r="Z2391" s="95"/>
      <c r="AA2391" s="95">
        <f t="shared" si="265"/>
        <v>0</v>
      </c>
    </row>
    <row r="2392" spans="1:27" x14ac:dyDescent="0.2">
      <c r="A2392" s="19">
        <f t="shared" si="261"/>
        <v>1</v>
      </c>
      <c r="B2392" s="95">
        <f t="shared" si="262"/>
        <v>2388</v>
      </c>
      <c r="C2392" s="95" t="s">
        <v>8922</v>
      </c>
      <c r="D2392" s="28" t="s">
        <v>8808</v>
      </c>
      <c r="E2392" s="95" t="s">
        <v>8238</v>
      </c>
      <c r="F2392" s="182">
        <v>1</v>
      </c>
      <c r="G2392" s="95" t="s">
        <v>227</v>
      </c>
      <c r="H2392" s="199">
        <f>VLOOKUP(G2392,BARRAS!$C$5:$E$553,2,0)</f>
        <v>2089992030152</v>
      </c>
      <c r="I2392" s="95">
        <v>0</v>
      </c>
      <c r="J2392" s="204">
        <v>0</v>
      </c>
      <c r="K2392" s="95">
        <v>0</v>
      </c>
      <c r="L2392" s="95" t="s">
        <v>8423</v>
      </c>
      <c r="M2392" s="95" t="s">
        <v>8423</v>
      </c>
      <c r="N2392" s="95" t="s">
        <v>8808</v>
      </c>
      <c r="O2392" s="95" t="s">
        <v>9972</v>
      </c>
      <c r="P2392" s="95"/>
      <c r="Q2392" s="95" t="s">
        <v>509</v>
      </c>
      <c r="R2392" s="95" t="str">
        <f>IF(L2392="R",VLOOKUP(G2392,BARRAS!$C$5:$E$233,3,0),IF(L2392="L",VLOOKUP(G2392,BARRAS!$C$5:$E$233,3,0),""))</f>
        <v/>
      </c>
      <c r="S2392" s="95">
        <f t="shared" si="263"/>
        <v>0</v>
      </c>
      <c r="T2392" s="95"/>
      <c r="U2392" s="95" t="str">
        <f t="shared" si="264"/>
        <v/>
      </c>
      <c r="V2392" s="95"/>
      <c r="W2392" s="95"/>
      <c r="X2392" s="95">
        <v>0</v>
      </c>
      <c r="Y2392" s="95"/>
      <c r="Z2392" s="95"/>
      <c r="AA2392" s="95" t="str">
        <f t="shared" si="265"/>
        <v>CGE</v>
      </c>
    </row>
    <row r="2393" spans="1:27" x14ac:dyDescent="0.2">
      <c r="A2393" s="19">
        <f t="shared" si="261"/>
        <v>1</v>
      </c>
      <c r="B2393" s="95">
        <f t="shared" si="262"/>
        <v>2389</v>
      </c>
      <c r="C2393" s="95" t="s">
        <v>12795</v>
      </c>
      <c r="D2393" s="28" t="s">
        <v>8365</v>
      </c>
      <c r="E2393" s="95" t="s">
        <v>10779</v>
      </c>
      <c r="F2393" s="182">
        <v>1</v>
      </c>
      <c r="G2393" s="95" t="s">
        <v>227</v>
      </c>
      <c r="H2393" s="199">
        <f>VLOOKUP(G2393,BARRAS!$C$5:$E$553,2,0)</f>
        <v>2089992030152</v>
      </c>
      <c r="I2393" s="95">
        <v>0</v>
      </c>
      <c r="J2393" s="204">
        <v>0</v>
      </c>
      <c r="K2393" s="95">
        <v>0</v>
      </c>
      <c r="L2393" s="95" t="s">
        <v>8423</v>
      </c>
      <c r="M2393" s="95" t="s">
        <v>8423</v>
      </c>
      <c r="N2393" s="28" t="s">
        <v>8365</v>
      </c>
      <c r="O2393" s="28" t="s">
        <v>9972</v>
      </c>
      <c r="P2393" s="95"/>
      <c r="Q2393" s="95"/>
      <c r="R2393" s="95" t="str">
        <f>IF(L2393="R",VLOOKUP(G2393,BARRAS!$C$5:$E$233,3,0),IF(L2393="L",VLOOKUP(G2393,BARRAS!$C$5:$E$233,3,0),""))</f>
        <v/>
      </c>
      <c r="S2393" s="95">
        <f t="shared" si="263"/>
        <v>0</v>
      </c>
      <c r="T2393" s="95"/>
      <c r="U2393" s="95" t="str">
        <f t="shared" si="264"/>
        <v/>
      </c>
      <c r="V2393" s="95"/>
      <c r="W2393" s="95"/>
      <c r="X2393" s="95"/>
      <c r="Y2393" s="95"/>
      <c r="Z2393" s="95"/>
      <c r="AA2393" s="95" t="str">
        <f t="shared" si="265"/>
        <v>CGE</v>
      </c>
    </row>
    <row r="2394" spans="1:27" x14ac:dyDescent="0.2">
      <c r="A2394" s="19">
        <f t="shared" si="261"/>
        <v>1</v>
      </c>
      <c r="B2394" s="95">
        <f t="shared" si="262"/>
        <v>2390</v>
      </c>
      <c r="C2394" s="95" t="s">
        <v>12792</v>
      </c>
      <c r="D2394" s="28" t="s">
        <v>8365</v>
      </c>
      <c r="E2394" s="95" t="s">
        <v>10135</v>
      </c>
      <c r="F2394" s="182">
        <v>1</v>
      </c>
      <c r="G2394" s="95" t="s">
        <v>227</v>
      </c>
      <c r="H2394" s="199">
        <f>VLOOKUP(G2394,BARRAS!$C$5:$E$553,2,0)</f>
        <v>2089992030152</v>
      </c>
      <c r="I2394" s="95">
        <v>0</v>
      </c>
      <c r="J2394" s="204">
        <v>0</v>
      </c>
      <c r="K2394" s="95">
        <v>0</v>
      </c>
      <c r="L2394" s="95" t="s">
        <v>8423</v>
      </c>
      <c r="M2394" s="95" t="s">
        <v>8423</v>
      </c>
      <c r="N2394" s="28" t="s">
        <v>8365</v>
      </c>
      <c r="O2394" s="28" t="s">
        <v>9972</v>
      </c>
      <c r="P2394" s="95"/>
      <c r="Q2394" s="95" t="s">
        <v>509</v>
      </c>
      <c r="R2394" s="95" t="str">
        <f>IF(L2394="R",VLOOKUP(G2394,BARRAS!$C$5:$E$233,3,0),IF(L2394="L",VLOOKUP(G2394,BARRAS!$C$5:$E$233,3,0),""))</f>
        <v/>
      </c>
      <c r="S2394" s="95">
        <f t="shared" si="263"/>
        <v>0</v>
      </c>
      <c r="T2394" s="95"/>
      <c r="U2394" s="95" t="str">
        <f t="shared" si="264"/>
        <v/>
      </c>
      <c r="V2394" s="95"/>
      <c r="W2394" s="95"/>
      <c r="X2394" s="95"/>
      <c r="Y2394" s="95"/>
      <c r="Z2394" s="95"/>
      <c r="AA2394" s="95" t="str">
        <f t="shared" si="265"/>
        <v>CGE</v>
      </c>
    </row>
    <row r="2395" spans="1:27" x14ac:dyDescent="0.2">
      <c r="A2395" s="19">
        <f t="shared" si="261"/>
        <v>1</v>
      </c>
      <c r="B2395" s="95">
        <f t="shared" si="262"/>
        <v>2391</v>
      </c>
      <c r="C2395" s="95" t="s">
        <v>8587</v>
      </c>
      <c r="D2395" s="28" t="s">
        <v>8365</v>
      </c>
      <c r="E2395" s="95" t="s">
        <v>10314</v>
      </c>
      <c r="F2395" s="182">
        <v>1</v>
      </c>
      <c r="G2395" s="95" t="s">
        <v>227</v>
      </c>
      <c r="H2395" s="199">
        <f>VLOOKUP(G2395,BARRAS!$C$5:$E$553,2,0)</f>
        <v>2089992030152</v>
      </c>
      <c r="I2395" s="95">
        <v>0</v>
      </c>
      <c r="J2395" s="204">
        <v>0</v>
      </c>
      <c r="K2395" s="95">
        <v>0</v>
      </c>
      <c r="L2395" s="95" t="s">
        <v>8423</v>
      </c>
      <c r="M2395" s="95" t="s">
        <v>8423</v>
      </c>
      <c r="N2395" s="95" t="s">
        <v>8365</v>
      </c>
      <c r="O2395" s="95" t="s">
        <v>9972</v>
      </c>
      <c r="P2395" s="95"/>
      <c r="Q2395" s="95" t="s">
        <v>509</v>
      </c>
      <c r="R2395" s="95" t="str">
        <f>IF(L2395="R",VLOOKUP(G2395,BARRAS!$C$5:$E$233,3,0),IF(L2395="L",VLOOKUP(G2395,BARRAS!$C$5:$E$233,3,0),""))</f>
        <v/>
      </c>
      <c r="S2395" s="95">
        <f t="shared" si="263"/>
        <v>0</v>
      </c>
      <c r="T2395" s="95"/>
      <c r="U2395" s="95" t="str">
        <f t="shared" si="264"/>
        <v/>
      </c>
      <c r="V2395" s="95"/>
      <c r="W2395" s="95"/>
      <c r="X2395" s="95">
        <v>0</v>
      </c>
      <c r="Y2395" s="95"/>
      <c r="Z2395" s="95"/>
      <c r="AA2395" s="95" t="str">
        <f t="shared" si="265"/>
        <v>CGE</v>
      </c>
    </row>
    <row r="2396" spans="1:27" x14ac:dyDescent="0.2">
      <c r="A2396" s="19">
        <f t="shared" si="261"/>
        <v>1</v>
      </c>
      <c r="B2396" s="95">
        <f t="shared" si="262"/>
        <v>2392</v>
      </c>
      <c r="C2396" s="95" t="s">
        <v>9777</v>
      </c>
      <c r="D2396" s="28" t="s">
        <v>543</v>
      </c>
      <c r="E2396" s="95" t="s">
        <v>10146</v>
      </c>
      <c r="F2396" s="182">
        <v>1</v>
      </c>
      <c r="G2396" s="95" t="s">
        <v>227</v>
      </c>
      <c r="H2396" s="199">
        <f>VLOOKUP(G2396,BARRAS!$C$5:$E$553,2,0)</f>
        <v>2089992030152</v>
      </c>
      <c r="I2396" s="95">
        <v>0</v>
      </c>
      <c r="J2396" s="204">
        <v>0</v>
      </c>
      <c r="K2396" s="95">
        <v>0</v>
      </c>
      <c r="L2396" s="95" t="s">
        <v>8423</v>
      </c>
      <c r="M2396" s="95" t="s">
        <v>8423</v>
      </c>
      <c r="N2396" s="95" t="s">
        <v>543</v>
      </c>
      <c r="O2396" s="95" t="s">
        <v>9972</v>
      </c>
      <c r="P2396" s="95"/>
      <c r="Q2396" s="95" t="s">
        <v>509</v>
      </c>
      <c r="R2396" s="95" t="str">
        <f>IF(L2396="R",VLOOKUP(G2396,BARRAS!$C$5:$E$233,3,0),IF(L2396="L",VLOOKUP(G2396,BARRAS!$C$5:$E$233,3,0),""))</f>
        <v/>
      </c>
      <c r="S2396" s="95">
        <f t="shared" si="263"/>
        <v>0</v>
      </c>
      <c r="T2396" s="95"/>
      <c r="U2396" s="95" t="str">
        <f t="shared" si="264"/>
        <v/>
      </c>
      <c r="V2396" s="95"/>
      <c r="W2396" s="95"/>
      <c r="X2396" s="95"/>
      <c r="Y2396" s="95"/>
      <c r="Z2396" s="95"/>
      <c r="AA2396" s="95" t="str">
        <f t="shared" si="265"/>
        <v>CGE</v>
      </c>
    </row>
    <row r="2397" spans="1:27" x14ac:dyDescent="0.2">
      <c r="A2397" s="19">
        <f t="shared" si="261"/>
        <v>1</v>
      </c>
      <c r="B2397" s="95">
        <f t="shared" si="262"/>
        <v>2393</v>
      </c>
      <c r="C2397" s="95" t="s">
        <v>12794</v>
      </c>
      <c r="D2397" s="28" t="s">
        <v>8365</v>
      </c>
      <c r="E2397" s="95" t="s">
        <v>10777</v>
      </c>
      <c r="F2397" s="182">
        <v>1</v>
      </c>
      <c r="G2397" s="95" t="s">
        <v>227</v>
      </c>
      <c r="H2397" s="199">
        <f>VLOOKUP(G2397,BARRAS!$C$5:$E$553,2,0)</f>
        <v>2089992030152</v>
      </c>
      <c r="I2397" s="95">
        <v>0</v>
      </c>
      <c r="J2397" s="204">
        <v>0</v>
      </c>
      <c r="K2397" s="95">
        <v>0</v>
      </c>
      <c r="L2397" s="95" t="s">
        <v>8423</v>
      </c>
      <c r="M2397" s="95" t="s">
        <v>8423</v>
      </c>
      <c r="N2397" s="95" t="s">
        <v>8365</v>
      </c>
      <c r="O2397" s="95" t="s">
        <v>9972</v>
      </c>
      <c r="P2397" s="95"/>
      <c r="Q2397" s="95"/>
      <c r="R2397" s="95" t="str">
        <f>IF(L2397="R",VLOOKUP(G2397,BARRAS!$C$5:$E$233,3,0),IF(L2397="L",VLOOKUP(G2397,BARRAS!$C$5:$E$233,3,0),""))</f>
        <v/>
      </c>
      <c r="S2397" s="95">
        <f t="shared" si="263"/>
        <v>0</v>
      </c>
      <c r="T2397" s="95"/>
      <c r="U2397" s="95" t="str">
        <f t="shared" si="264"/>
        <v/>
      </c>
      <c r="V2397" s="95"/>
      <c r="W2397" s="95"/>
      <c r="X2397" s="95"/>
      <c r="Y2397" s="95"/>
      <c r="Z2397" s="95"/>
      <c r="AA2397" s="95" t="str">
        <f t="shared" si="265"/>
        <v>CGE</v>
      </c>
    </row>
    <row r="2398" spans="1:27" x14ac:dyDescent="0.2">
      <c r="A2398" s="19">
        <f t="shared" si="261"/>
        <v>1</v>
      </c>
      <c r="B2398" s="95">
        <f t="shared" si="262"/>
        <v>2394</v>
      </c>
      <c r="C2398" s="95" t="s">
        <v>14457</v>
      </c>
      <c r="D2398" s="28" t="s">
        <v>8365</v>
      </c>
      <c r="E2398" s="95" t="s">
        <v>14458</v>
      </c>
      <c r="F2398" s="182">
        <v>1</v>
      </c>
      <c r="G2398" s="95" t="s">
        <v>227</v>
      </c>
      <c r="H2398" s="199">
        <f>VLOOKUP(G2398,BARRAS!$C$5:$E$553,2,0)</f>
        <v>2089992030152</v>
      </c>
      <c r="I2398" s="95">
        <v>0</v>
      </c>
      <c r="J2398" s="204">
        <v>0</v>
      </c>
      <c r="K2398" s="95">
        <v>0</v>
      </c>
      <c r="L2398" s="95" t="s">
        <v>8423</v>
      </c>
      <c r="M2398" s="95" t="s">
        <v>8423</v>
      </c>
      <c r="N2398" s="95" t="s">
        <v>8365</v>
      </c>
      <c r="O2398" s="95" t="s">
        <v>9972</v>
      </c>
      <c r="P2398" s="95"/>
      <c r="Q2398" s="95" t="s">
        <v>509</v>
      </c>
      <c r="R2398" s="95" t="str">
        <f>IF(L2398="R",VLOOKUP(G2398,BARRAS!$C$5:$E$233,3,0),IF(L2398="L",VLOOKUP(G2398,BARRAS!$C$5:$E$233,3,0),""))</f>
        <v/>
      </c>
      <c r="S2398" s="95">
        <f t="shared" si="263"/>
        <v>0</v>
      </c>
      <c r="T2398" s="95"/>
      <c r="U2398" s="95" t="str">
        <f t="shared" si="264"/>
        <v/>
      </c>
      <c r="V2398" s="95"/>
      <c r="W2398" s="95"/>
      <c r="X2398" s="95">
        <v>0</v>
      </c>
      <c r="Y2398" s="95"/>
      <c r="Z2398" s="95"/>
      <c r="AA2398" s="95" t="str">
        <f t="shared" si="265"/>
        <v>CGE</v>
      </c>
    </row>
    <row r="2399" spans="1:27" x14ac:dyDescent="0.2">
      <c r="A2399" s="19">
        <f t="shared" si="261"/>
        <v>1</v>
      </c>
      <c r="B2399" s="95">
        <f t="shared" si="262"/>
        <v>2395</v>
      </c>
      <c r="C2399" s="95" t="s">
        <v>12793</v>
      </c>
      <c r="D2399" s="28" t="s">
        <v>8365</v>
      </c>
      <c r="E2399" s="95" t="s">
        <v>10520</v>
      </c>
      <c r="F2399" s="182">
        <v>1</v>
      </c>
      <c r="G2399" s="95" t="s">
        <v>227</v>
      </c>
      <c r="H2399" s="199">
        <f>VLOOKUP(G2399,BARRAS!$C$5:$E$553,2,0)</f>
        <v>2089992030152</v>
      </c>
      <c r="I2399" s="95">
        <v>0</v>
      </c>
      <c r="J2399" s="204">
        <v>0</v>
      </c>
      <c r="K2399" s="95">
        <v>0</v>
      </c>
      <c r="L2399" s="95" t="s">
        <v>8423</v>
      </c>
      <c r="M2399" s="95" t="s">
        <v>8423</v>
      </c>
      <c r="N2399" s="95" t="s">
        <v>8365</v>
      </c>
      <c r="O2399" s="95" t="s">
        <v>9972</v>
      </c>
      <c r="P2399" s="95"/>
      <c r="Q2399" s="95"/>
      <c r="R2399" s="95" t="str">
        <f>IF(L2399="R",VLOOKUP(G2399,BARRAS!$C$5:$E$233,3,0),IF(L2399="L",VLOOKUP(G2399,BARRAS!$C$5:$E$233,3,0),""))</f>
        <v/>
      </c>
      <c r="S2399" s="95">
        <f t="shared" si="263"/>
        <v>0</v>
      </c>
      <c r="T2399" s="95"/>
      <c r="U2399" s="95" t="str">
        <f t="shared" si="264"/>
        <v/>
      </c>
      <c r="V2399" s="95"/>
      <c r="W2399" s="95"/>
      <c r="X2399" s="95"/>
      <c r="Y2399" s="95"/>
      <c r="Z2399" s="95"/>
      <c r="AA2399" s="95" t="str">
        <f t="shared" si="265"/>
        <v>CGE</v>
      </c>
    </row>
    <row r="2400" spans="1:27" x14ac:dyDescent="0.2">
      <c r="A2400" s="19">
        <f t="shared" si="261"/>
        <v>1</v>
      </c>
      <c r="B2400" s="95">
        <f t="shared" si="262"/>
        <v>2396</v>
      </c>
      <c r="C2400" s="95" t="s">
        <v>12789</v>
      </c>
      <c r="D2400" s="28" t="s">
        <v>8365</v>
      </c>
      <c r="E2400" s="95" t="s">
        <v>10138</v>
      </c>
      <c r="F2400" s="182">
        <v>1</v>
      </c>
      <c r="G2400" s="95" t="s">
        <v>227</v>
      </c>
      <c r="H2400" s="199">
        <f>VLOOKUP(G2400,BARRAS!$C$5:$E$553,2,0)</f>
        <v>2089992030152</v>
      </c>
      <c r="I2400" s="95">
        <v>0</v>
      </c>
      <c r="J2400" s="204">
        <v>0</v>
      </c>
      <c r="K2400" s="95">
        <v>0</v>
      </c>
      <c r="L2400" s="95" t="s">
        <v>8423</v>
      </c>
      <c r="M2400" s="95" t="s">
        <v>8423</v>
      </c>
      <c r="N2400" s="28" t="s">
        <v>8365</v>
      </c>
      <c r="O2400" s="28" t="s">
        <v>9972</v>
      </c>
      <c r="P2400" s="95"/>
      <c r="Q2400" s="95" t="s">
        <v>509</v>
      </c>
      <c r="R2400" s="95" t="str">
        <f>IF(L2400="R",VLOOKUP(G2400,BARRAS!$C$5:$E$233,3,0),IF(L2400="L",VLOOKUP(G2400,BARRAS!$C$5:$E$233,3,0),""))</f>
        <v/>
      </c>
      <c r="S2400" s="95">
        <f t="shared" si="263"/>
        <v>0</v>
      </c>
      <c r="T2400" s="95"/>
      <c r="U2400" s="95" t="str">
        <f t="shared" si="264"/>
        <v/>
      </c>
      <c r="V2400" s="95"/>
      <c r="W2400" s="95"/>
      <c r="X2400" s="95"/>
      <c r="Y2400" s="95"/>
      <c r="Z2400" s="95"/>
      <c r="AA2400" s="95" t="str">
        <f t="shared" si="265"/>
        <v>CGE</v>
      </c>
    </row>
    <row r="2401" spans="1:27" x14ac:dyDescent="0.2">
      <c r="A2401" s="19">
        <f t="shared" si="261"/>
        <v>1</v>
      </c>
      <c r="B2401" s="95">
        <f t="shared" si="262"/>
        <v>2397</v>
      </c>
      <c r="C2401" s="95" t="s">
        <v>12790</v>
      </c>
      <c r="D2401" s="28" t="s">
        <v>8365</v>
      </c>
      <c r="E2401" s="95" t="s">
        <v>10138</v>
      </c>
      <c r="F2401" s="182">
        <v>1</v>
      </c>
      <c r="G2401" s="95" t="s">
        <v>227</v>
      </c>
      <c r="H2401" s="199">
        <f>VLOOKUP(G2401,BARRAS!$C$5:$E$553,2,0)</f>
        <v>2089992030152</v>
      </c>
      <c r="I2401" s="95">
        <v>0</v>
      </c>
      <c r="J2401" s="204">
        <v>0</v>
      </c>
      <c r="K2401" s="95">
        <v>0</v>
      </c>
      <c r="L2401" s="95" t="s">
        <v>8423</v>
      </c>
      <c r="M2401" s="95" t="s">
        <v>8423</v>
      </c>
      <c r="N2401" s="28" t="s">
        <v>8365</v>
      </c>
      <c r="O2401" s="28" t="s">
        <v>9972</v>
      </c>
      <c r="P2401" s="95"/>
      <c r="Q2401" s="95"/>
      <c r="R2401" s="95"/>
      <c r="S2401" s="95">
        <f t="shared" si="263"/>
        <v>0</v>
      </c>
      <c r="T2401" s="95"/>
      <c r="U2401" s="95" t="str">
        <f t="shared" si="264"/>
        <v/>
      </c>
      <c r="V2401" s="95"/>
      <c r="W2401" s="95"/>
      <c r="X2401" s="95"/>
      <c r="Y2401" s="95"/>
      <c r="Z2401" s="95"/>
      <c r="AA2401" s="95" t="str">
        <f t="shared" si="265"/>
        <v>CGE</v>
      </c>
    </row>
    <row r="2402" spans="1:27" x14ac:dyDescent="0.2">
      <c r="A2402" s="19">
        <f t="shared" si="261"/>
        <v>1</v>
      </c>
      <c r="B2402" s="95">
        <f t="shared" si="262"/>
        <v>2398</v>
      </c>
      <c r="C2402" s="95" t="s">
        <v>12791</v>
      </c>
      <c r="D2402" s="28" t="s">
        <v>8365</v>
      </c>
      <c r="E2402" s="95" t="s">
        <v>10138</v>
      </c>
      <c r="F2402" s="182">
        <v>1</v>
      </c>
      <c r="G2402" s="95" t="s">
        <v>227</v>
      </c>
      <c r="H2402" s="199">
        <f>VLOOKUP(G2402,BARRAS!$C$5:$E$553,2,0)</f>
        <v>2089992030152</v>
      </c>
      <c r="I2402" s="95">
        <v>0</v>
      </c>
      <c r="J2402" s="204">
        <v>0</v>
      </c>
      <c r="K2402" s="95">
        <v>0</v>
      </c>
      <c r="L2402" s="95" t="s">
        <v>8423</v>
      </c>
      <c r="M2402" s="95" t="s">
        <v>8423</v>
      </c>
      <c r="N2402" s="28" t="s">
        <v>8365</v>
      </c>
      <c r="O2402" s="28" t="s">
        <v>9972</v>
      </c>
      <c r="P2402" s="95"/>
      <c r="Q2402" s="95" t="s">
        <v>509</v>
      </c>
      <c r="R2402" s="95" t="str">
        <f>IF(L2402="R",VLOOKUP(G2402,BARRAS!$C$5:$E$233,3,0),IF(L2402="L",VLOOKUP(G2402,BARRAS!$C$5:$E$233,3,0),""))</f>
        <v/>
      </c>
      <c r="S2402" s="95">
        <f t="shared" si="263"/>
        <v>0</v>
      </c>
      <c r="T2402" s="95"/>
      <c r="U2402" s="95" t="str">
        <f t="shared" si="264"/>
        <v/>
      </c>
      <c r="V2402" s="95"/>
      <c r="W2402" s="95"/>
      <c r="X2402" s="95">
        <v>0</v>
      </c>
      <c r="Y2402" s="95"/>
      <c r="Z2402" s="95"/>
      <c r="AA2402" s="95" t="str">
        <f t="shared" si="265"/>
        <v>CGE</v>
      </c>
    </row>
    <row r="2403" spans="1:27" x14ac:dyDescent="0.2">
      <c r="A2403" s="19">
        <f t="shared" si="261"/>
        <v>1</v>
      </c>
      <c r="B2403" s="95">
        <f t="shared" si="262"/>
        <v>2399</v>
      </c>
      <c r="C2403" s="95" t="s">
        <v>9776</v>
      </c>
      <c r="D2403" s="28" t="s">
        <v>543</v>
      </c>
      <c r="E2403" s="95" t="s">
        <v>10145</v>
      </c>
      <c r="F2403" s="182">
        <v>1</v>
      </c>
      <c r="G2403" s="95" t="s">
        <v>227</v>
      </c>
      <c r="H2403" s="199">
        <f>VLOOKUP(G2403,BARRAS!$C$5:$E$553,2,0)</f>
        <v>2089992030152</v>
      </c>
      <c r="I2403" s="95">
        <v>0</v>
      </c>
      <c r="J2403" s="204">
        <v>0</v>
      </c>
      <c r="K2403" s="95">
        <v>0</v>
      </c>
      <c r="L2403" s="95" t="s">
        <v>8423</v>
      </c>
      <c r="M2403" s="95" t="s">
        <v>8423</v>
      </c>
      <c r="N2403" s="95" t="s">
        <v>543</v>
      </c>
      <c r="O2403" s="95" t="s">
        <v>9972</v>
      </c>
      <c r="P2403" s="95"/>
      <c r="Q2403" s="95" t="s">
        <v>509</v>
      </c>
      <c r="R2403" s="95" t="str">
        <f>IF(L2403="R",VLOOKUP(G2403,BARRAS!$C$5:$E$233,3,0),IF(L2403="L",VLOOKUP(G2403,BARRAS!$C$5:$E$233,3,0),""))</f>
        <v/>
      </c>
      <c r="S2403" s="95">
        <f t="shared" si="263"/>
        <v>0</v>
      </c>
      <c r="T2403" s="95"/>
      <c r="U2403" s="95" t="str">
        <f t="shared" si="264"/>
        <v/>
      </c>
      <c r="V2403" s="95"/>
      <c r="W2403" s="95"/>
      <c r="X2403" s="95"/>
      <c r="Y2403" s="95"/>
      <c r="Z2403" s="95"/>
      <c r="AA2403" s="95" t="str">
        <f t="shared" si="265"/>
        <v>CGE</v>
      </c>
    </row>
    <row r="2404" spans="1:27" x14ac:dyDescent="0.2">
      <c r="A2404" s="19">
        <f t="shared" si="261"/>
        <v>1</v>
      </c>
      <c r="B2404" s="95">
        <f t="shared" si="262"/>
        <v>2400</v>
      </c>
      <c r="C2404" s="95" t="s">
        <v>12788</v>
      </c>
      <c r="D2404" s="28" t="s">
        <v>8365</v>
      </c>
      <c r="E2404" s="95" t="s">
        <v>9249</v>
      </c>
      <c r="F2404" s="182">
        <v>1</v>
      </c>
      <c r="G2404" s="95" t="s">
        <v>227</v>
      </c>
      <c r="H2404" s="199">
        <f>VLOOKUP(G2404,BARRAS!$C$5:$E$553,2,0)</f>
        <v>2089992030152</v>
      </c>
      <c r="I2404" s="95">
        <v>0</v>
      </c>
      <c r="J2404" s="204">
        <v>0</v>
      </c>
      <c r="K2404" s="95">
        <v>0</v>
      </c>
      <c r="L2404" s="95" t="s">
        <v>8423</v>
      </c>
      <c r="M2404" s="95" t="s">
        <v>8423</v>
      </c>
      <c r="N2404" s="28" t="s">
        <v>8365</v>
      </c>
      <c r="O2404" s="28" t="s">
        <v>9972</v>
      </c>
      <c r="P2404" s="95"/>
      <c r="Q2404" s="95" t="s">
        <v>509</v>
      </c>
      <c r="R2404" s="95" t="str">
        <f>IF(L2404="R",VLOOKUP(G2404,BARRAS!$C$5:$E$233,3,0),IF(L2404="L",VLOOKUP(G2404,BARRAS!$C$5:$E$233,3,0),""))</f>
        <v/>
      </c>
      <c r="S2404" s="95">
        <f t="shared" si="263"/>
        <v>0</v>
      </c>
      <c r="T2404" s="95"/>
      <c r="U2404" s="95" t="str">
        <f t="shared" si="264"/>
        <v/>
      </c>
      <c r="V2404" s="95"/>
      <c r="W2404" s="95"/>
      <c r="X2404" s="95">
        <v>0</v>
      </c>
      <c r="Y2404" s="95"/>
      <c r="Z2404" s="95"/>
      <c r="AA2404" s="95" t="str">
        <f t="shared" si="265"/>
        <v>CGE</v>
      </c>
    </row>
    <row r="2405" spans="1:27" x14ac:dyDescent="0.2">
      <c r="A2405" s="19">
        <f t="shared" si="261"/>
        <v>1</v>
      </c>
      <c r="B2405" s="95">
        <f t="shared" si="262"/>
        <v>2401</v>
      </c>
      <c r="C2405" s="95" t="s">
        <v>8426</v>
      </c>
      <c r="D2405" s="28" t="s">
        <v>8365</v>
      </c>
      <c r="E2405" s="95" t="s">
        <v>8444</v>
      </c>
      <c r="F2405" s="182">
        <v>1</v>
      </c>
      <c r="G2405" s="95" t="s">
        <v>227</v>
      </c>
      <c r="H2405" s="199">
        <f>VLOOKUP(G2405,BARRAS!$C$5:$E$553,2,0)</f>
        <v>2089992030152</v>
      </c>
      <c r="I2405" s="95">
        <v>0</v>
      </c>
      <c r="J2405" s="204">
        <v>0</v>
      </c>
      <c r="K2405" s="95">
        <v>0</v>
      </c>
      <c r="L2405" s="95" t="s">
        <v>8423</v>
      </c>
      <c r="M2405" s="95" t="s">
        <v>8423</v>
      </c>
      <c r="N2405" s="28" t="s">
        <v>8365</v>
      </c>
      <c r="O2405" s="95" t="s">
        <v>9972</v>
      </c>
      <c r="P2405" s="95"/>
      <c r="Q2405" s="95" t="s">
        <v>509</v>
      </c>
      <c r="R2405" s="95" t="str">
        <f>IF(L2405="R",VLOOKUP(G2405,BARRAS!$C$5:$E$233,3,0),IF(L2405="L",VLOOKUP(G2405,BARRAS!$C$5:$E$233,3,0),""))</f>
        <v/>
      </c>
      <c r="S2405" s="95">
        <f t="shared" si="263"/>
        <v>0</v>
      </c>
      <c r="T2405" s="95"/>
      <c r="U2405" s="95" t="str">
        <f t="shared" si="264"/>
        <v/>
      </c>
      <c r="V2405" s="95"/>
      <c r="W2405" s="95"/>
      <c r="X2405" s="95">
        <v>0</v>
      </c>
      <c r="Y2405" s="95"/>
      <c r="Z2405" s="95"/>
      <c r="AA2405" s="95" t="str">
        <f t="shared" si="265"/>
        <v>CGE</v>
      </c>
    </row>
    <row r="2406" spans="1:27" x14ac:dyDescent="0.2">
      <c r="A2406" s="19">
        <f t="shared" si="261"/>
        <v>1</v>
      </c>
      <c r="B2406" s="95">
        <f t="shared" si="262"/>
        <v>2402</v>
      </c>
      <c r="C2406" s="95" t="s">
        <v>8427</v>
      </c>
      <c r="D2406" s="28" t="s">
        <v>8365</v>
      </c>
      <c r="E2406" s="95" t="s">
        <v>8444</v>
      </c>
      <c r="F2406" s="182">
        <v>1</v>
      </c>
      <c r="G2406" s="95" t="s">
        <v>227</v>
      </c>
      <c r="H2406" s="199">
        <f>VLOOKUP(G2406,BARRAS!$C$5:$E$553,2,0)</f>
        <v>2089992030152</v>
      </c>
      <c r="I2406" s="95">
        <v>0</v>
      </c>
      <c r="J2406" s="204">
        <v>0</v>
      </c>
      <c r="K2406" s="95">
        <v>0</v>
      </c>
      <c r="L2406" s="95" t="s">
        <v>8423</v>
      </c>
      <c r="M2406" s="95" t="s">
        <v>8423</v>
      </c>
      <c r="N2406" s="28" t="s">
        <v>8365</v>
      </c>
      <c r="O2406" s="95" t="s">
        <v>9972</v>
      </c>
      <c r="P2406" s="95"/>
      <c r="Q2406" s="95" t="s">
        <v>509</v>
      </c>
      <c r="R2406" s="95" t="str">
        <f>IF(L2406="R",VLOOKUP(G2406,BARRAS!$C$5:$E$233,3,0),IF(L2406="L",VLOOKUP(G2406,BARRAS!$C$5:$E$233,3,0),""))</f>
        <v/>
      </c>
      <c r="S2406" s="95">
        <f t="shared" si="263"/>
        <v>0</v>
      </c>
      <c r="T2406" s="95"/>
      <c r="U2406" s="95" t="str">
        <f t="shared" si="264"/>
        <v/>
      </c>
      <c r="V2406" s="95"/>
      <c r="W2406" s="95"/>
      <c r="X2406" s="95">
        <v>0</v>
      </c>
      <c r="Y2406" s="95"/>
      <c r="Z2406" s="95"/>
      <c r="AA2406" s="95" t="str">
        <f t="shared" si="265"/>
        <v>CGE</v>
      </c>
    </row>
    <row r="2407" spans="1:27" x14ac:dyDescent="0.2">
      <c r="A2407" s="19">
        <f t="shared" si="261"/>
        <v>1</v>
      </c>
      <c r="B2407" s="95">
        <f t="shared" si="262"/>
        <v>2403</v>
      </c>
      <c r="C2407" s="95" t="s">
        <v>12090</v>
      </c>
      <c r="D2407" s="28" t="s">
        <v>9525</v>
      </c>
      <c r="E2407" s="95" t="s">
        <v>12091</v>
      </c>
      <c r="F2407" s="182">
        <v>1</v>
      </c>
      <c r="G2407" s="95" t="s">
        <v>227</v>
      </c>
      <c r="H2407" s="199">
        <f>VLOOKUP(G2407,BARRAS!$C$5:$E$553,2,0)</f>
        <v>2089992030152</v>
      </c>
      <c r="I2407" s="95">
        <v>0</v>
      </c>
      <c r="J2407" s="204">
        <v>0</v>
      </c>
      <c r="K2407" s="95">
        <v>0</v>
      </c>
      <c r="L2407" s="95" t="s">
        <v>8423</v>
      </c>
      <c r="M2407" s="95" t="s">
        <v>8423</v>
      </c>
      <c r="N2407" s="95" t="s">
        <v>9525</v>
      </c>
      <c r="O2407" s="95" t="s">
        <v>9972</v>
      </c>
      <c r="P2407" s="95"/>
      <c r="Q2407" s="95"/>
      <c r="R2407" s="95" t="str">
        <f>IF(L2407="R",VLOOKUP(G2407,BARRAS!$C$5:$E$233,3,0),IF(L2407="L",VLOOKUP(G2407,BARRAS!$C$5:$E$233,3,0),""))</f>
        <v/>
      </c>
      <c r="S2407" s="95">
        <f t="shared" si="263"/>
        <v>0</v>
      </c>
      <c r="T2407" s="95"/>
      <c r="U2407" s="95" t="str">
        <f t="shared" si="264"/>
        <v/>
      </c>
      <c r="V2407" s="95"/>
      <c r="W2407" s="95"/>
      <c r="X2407" s="95"/>
      <c r="Y2407" s="95"/>
      <c r="Z2407" s="95"/>
      <c r="AA2407" s="95" t="str">
        <f t="shared" si="265"/>
        <v>CGE</v>
      </c>
    </row>
    <row r="2408" spans="1:27" x14ac:dyDescent="0.2">
      <c r="A2408" s="19">
        <f t="shared" si="261"/>
        <v>1</v>
      </c>
      <c r="B2408" s="95">
        <f t="shared" si="262"/>
        <v>2404</v>
      </c>
      <c r="C2408" s="95" t="s">
        <v>12384</v>
      </c>
      <c r="D2408" s="28" t="s">
        <v>9525</v>
      </c>
      <c r="E2408" s="95" t="s">
        <v>12385</v>
      </c>
      <c r="F2408" s="182">
        <v>1</v>
      </c>
      <c r="G2408" s="95" t="s">
        <v>227</v>
      </c>
      <c r="H2408" s="199">
        <f>VLOOKUP(G2408,BARRAS!$C$5:$E$553,2,0)</f>
        <v>2089992030152</v>
      </c>
      <c r="I2408" s="95">
        <v>0</v>
      </c>
      <c r="J2408" s="204">
        <v>0</v>
      </c>
      <c r="K2408" s="95">
        <v>0</v>
      </c>
      <c r="L2408" s="95" t="s">
        <v>8423</v>
      </c>
      <c r="M2408" s="95" t="s">
        <v>8423</v>
      </c>
      <c r="N2408" s="95" t="s">
        <v>9525</v>
      </c>
      <c r="O2408" s="95" t="s">
        <v>9972</v>
      </c>
      <c r="P2408" s="95"/>
      <c r="Q2408" s="95"/>
      <c r="R2408" s="95" t="str">
        <f>IF(L2408="R",VLOOKUP(G2408,BARRAS!$C$5:$E$233,3,0),IF(L2408="L",VLOOKUP(G2408,BARRAS!$C$5:$E$233,3,0),""))</f>
        <v/>
      </c>
      <c r="S2408" s="95">
        <f t="shared" si="263"/>
        <v>0</v>
      </c>
      <c r="T2408" s="95"/>
      <c r="U2408" s="95" t="str">
        <f t="shared" si="264"/>
        <v/>
      </c>
      <c r="V2408" s="95"/>
      <c r="W2408" s="95"/>
      <c r="X2408" s="95"/>
      <c r="Y2408" s="95"/>
      <c r="Z2408" s="95"/>
      <c r="AA2408" s="95" t="str">
        <f t="shared" si="265"/>
        <v>CGE</v>
      </c>
    </row>
    <row r="2409" spans="1:27" x14ac:dyDescent="0.2">
      <c r="A2409" s="19">
        <f t="shared" si="261"/>
        <v>1</v>
      </c>
      <c r="B2409" s="95">
        <f t="shared" si="262"/>
        <v>2405</v>
      </c>
      <c r="C2409" s="95" t="s">
        <v>10683</v>
      </c>
      <c r="D2409" s="28" t="s">
        <v>9525</v>
      </c>
      <c r="E2409" s="95" t="s">
        <v>10690</v>
      </c>
      <c r="F2409" s="182">
        <v>1</v>
      </c>
      <c r="G2409" s="95" t="s">
        <v>227</v>
      </c>
      <c r="H2409" s="199">
        <f>VLOOKUP(G2409,BARRAS!$C$5:$E$553,2,0)</f>
        <v>2089992030152</v>
      </c>
      <c r="I2409" s="95">
        <v>0</v>
      </c>
      <c r="J2409" s="204">
        <v>0</v>
      </c>
      <c r="K2409" s="95">
        <v>0</v>
      </c>
      <c r="L2409" s="95" t="s">
        <v>8423</v>
      </c>
      <c r="M2409" s="95" t="s">
        <v>8423</v>
      </c>
      <c r="N2409" s="95" t="s">
        <v>9525</v>
      </c>
      <c r="O2409" s="95" t="s">
        <v>9972</v>
      </c>
      <c r="P2409" s="95"/>
      <c r="Q2409" s="95"/>
      <c r="R2409" s="95" t="str">
        <f>IF(L2409="R",VLOOKUP(G2409,BARRAS!$C$5:$E$233,3,0),IF(L2409="L",VLOOKUP(G2409,BARRAS!$C$5:$E$233,3,0),""))</f>
        <v/>
      </c>
      <c r="S2409" s="95">
        <f t="shared" si="263"/>
        <v>0</v>
      </c>
      <c r="T2409" s="95"/>
      <c r="U2409" s="95" t="str">
        <f t="shared" si="264"/>
        <v/>
      </c>
      <c r="V2409" s="95"/>
      <c r="W2409" s="95"/>
      <c r="X2409" s="95"/>
      <c r="Y2409" s="95"/>
      <c r="Z2409" s="95"/>
      <c r="AA2409" s="95" t="str">
        <f t="shared" si="265"/>
        <v>CGE</v>
      </c>
    </row>
    <row r="2410" spans="1:27" x14ac:dyDescent="0.2">
      <c r="A2410" s="19">
        <f t="shared" si="261"/>
        <v>1</v>
      </c>
      <c r="B2410" s="95">
        <f t="shared" si="262"/>
        <v>2406</v>
      </c>
      <c r="C2410" s="95" t="s">
        <v>8841</v>
      </c>
      <c r="D2410" s="28" t="s">
        <v>543</v>
      </c>
      <c r="E2410" s="95" t="s">
        <v>8831</v>
      </c>
      <c r="F2410" s="182">
        <v>1</v>
      </c>
      <c r="G2410" s="95" t="s">
        <v>227</v>
      </c>
      <c r="H2410" s="199">
        <f>VLOOKUP(G2410,BARRAS!$C$5:$E$553,2,0)</f>
        <v>2089992030152</v>
      </c>
      <c r="I2410" s="95">
        <v>0</v>
      </c>
      <c r="J2410" s="204">
        <v>0</v>
      </c>
      <c r="K2410" s="95">
        <v>0</v>
      </c>
      <c r="L2410" s="95" t="s">
        <v>8423</v>
      </c>
      <c r="M2410" s="95" t="s">
        <v>8423</v>
      </c>
      <c r="N2410" s="95" t="s">
        <v>543</v>
      </c>
      <c r="O2410" s="95" t="s">
        <v>9972</v>
      </c>
      <c r="P2410" s="95"/>
      <c r="Q2410" s="95" t="s">
        <v>509</v>
      </c>
      <c r="R2410" s="95" t="str">
        <f>IF(L2410="R",VLOOKUP(G2410,BARRAS!$C$5:$E$233,3,0),IF(L2410="L",VLOOKUP(G2410,BARRAS!$C$5:$E$233,3,0),""))</f>
        <v/>
      </c>
      <c r="S2410" s="95">
        <f t="shared" si="263"/>
        <v>0</v>
      </c>
      <c r="T2410" s="95"/>
      <c r="U2410" s="95" t="str">
        <f t="shared" si="264"/>
        <v/>
      </c>
      <c r="V2410" s="95"/>
      <c r="W2410" s="95"/>
      <c r="X2410" s="95">
        <v>0</v>
      </c>
      <c r="Y2410" s="95"/>
      <c r="Z2410" s="95"/>
      <c r="AA2410" s="95" t="str">
        <f t="shared" si="265"/>
        <v>CGE</v>
      </c>
    </row>
    <row r="2411" spans="1:27" x14ac:dyDescent="0.2">
      <c r="A2411" s="19">
        <f t="shared" si="261"/>
        <v>1</v>
      </c>
      <c r="B2411" s="95">
        <f t="shared" si="262"/>
        <v>2407</v>
      </c>
      <c r="C2411" s="95" t="s">
        <v>13398</v>
      </c>
      <c r="D2411" s="28" t="s">
        <v>12122</v>
      </c>
      <c r="E2411" s="95" t="s">
        <v>12275</v>
      </c>
      <c r="F2411" s="182">
        <v>1</v>
      </c>
      <c r="G2411" s="95" t="s">
        <v>227</v>
      </c>
      <c r="H2411" s="199">
        <f>VLOOKUP(G2411,BARRAS!$C$5:$E$553,2,0)</f>
        <v>2089992030152</v>
      </c>
      <c r="I2411" s="95">
        <v>0</v>
      </c>
      <c r="J2411" s="204">
        <v>0</v>
      </c>
      <c r="K2411" s="95">
        <v>0</v>
      </c>
      <c r="L2411" s="95" t="s">
        <v>8423</v>
      </c>
      <c r="M2411" s="95" t="s">
        <v>8423</v>
      </c>
      <c r="N2411" s="28" t="s">
        <v>12122</v>
      </c>
      <c r="O2411" s="95" t="s">
        <v>9972</v>
      </c>
      <c r="P2411" s="95"/>
      <c r="Q2411" s="95"/>
      <c r="R2411" s="95"/>
      <c r="S2411" s="95">
        <f t="shared" si="263"/>
        <v>0</v>
      </c>
      <c r="T2411" s="95"/>
      <c r="U2411" s="95" t="str">
        <f t="shared" si="264"/>
        <v/>
      </c>
      <c r="V2411" s="95"/>
      <c r="W2411" s="95"/>
      <c r="X2411" s="95"/>
      <c r="Y2411" s="95"/>
      <c r="Z2411" s="95"/>
      <c r="AA2411" s="95" t="str">
        <f t="shared" si="265"/>
        <v>CGE</v>
      </c>
    </row>
    <row r="2412" spans="1:27" x14ac:dyDescent="0.2">
      <c r="A2412" s="19">
        <f t="shared" si="261"/>
        <v>1</v>
      </c>
      <c r="B2412" s="95">
        <f t="shared" si="262"/>
        <v>2408</v>
      </c>
      <c r="C2412" s="95" t="s">
        <v>10604</v>
      </c>
      <c r="D2412" s="28" t="s">
        <v>8365</v>
      </c>
      <c r="E2412" s="95" t="s">
        <v>13424</v>
      </c>
      <c r="F2412" s="182">
        <v>1</v>
      </c>
      <c r="G2412" s="95" t="s">
        <v>227</v>
      </c>
      <c r="H2412" s="199">
        <f>VLOOKUP(G2412,BARRAS!$C$5:$E$553,2,0)</f>
        <v>2089992030152</v>
      </c>
      <c r="I2412" s="95">
        <v>0</v>
      </c>
      <c r="J2412" s="204">
        <v>0</v>
      </c>
      <c r="K2412" s="95">
        <v>0</v>
      </c>
      <c r="L2412" s="95" t="s">
        <v>8423</v>
      </c>
      <c r="M2412" s="95" t="s">
        <v>8423</v>
      </c>
      <c r="N2412" s="28" t="s">
        <v>8365</v>
      </c>
      <c r="O2412" s="28" t="s">
        <v>9972</v>
      </c>
      <c r="P2412" s="95"/>
      <c r="Q2412" s="95"/>
      <c r="R2412" s="95"/>
      <c r="S2412" s="95">
        <f t="shared" si="263"/>
        <v>0</v>
      </c>
      <c r="T2412" s="95"/>
      <c r="U2412" s="95" t="str">
        <f t="shared" si="264"/>
        <v/>
      </c>
      <c r="V2412" s="95"/>
      <c r="W2412" s="95"/>
      <c r="X2412" s="95"/>
      <c r="Y2412" s="95"/>
      <c r="Z2412" s="95"/>
      <c r="AA2412" s="95" t="str">
        <f t="shared" si="265"/>
        <v>CGE</v>
      </c>
    </row>
    <row r="2413" spans="1:27" x14ac:dyDescent="0.2">
      <c r="A2413" s="19">
        <f t="shared" si="261"/>
        <v>1</v>
      </c>
      <c r="B2413" s="95">
        <f t="shared" si="262"/>
        <v>2409</v>
      </c>
      <c r="C2413" s="95" t="s">
        <v>13552</v>
      </c>
      <c r="D2413" s="28" t="s">
        <v>8346</v>
      </c>
      <c r="E2413" s="28" t="s">
        <v>10207</v>
      </c>
      <c r="F2413" s="182">
        <v>1</v>
      </c>
      <c r="G2413" s="95" t="s">
        <v>227</v>
      </c>
      <c r="H2413" s="199">
        <f>VLOOKUP(G2413,BARRAS!$C$5:$E$553,2,0)</f>
        <v>2089992030152</v>
      </c>
      <c r="I2413" s="95">
        <v>0</v>
      </c>
      <c r="J2413" s="204">
        <v>0</v>
      </c>
      <c r="K2413" s="95">
        <v>0</v>
      </c>
      <c r="L2413" s="95" t="s">
        <v>8423</v>
      </c>
      <c r="M2413" s="95" t="s">
        <v>8423</v>
      </c>
      <c r="N2413" s="28" t="s">
        <v>8346</v>
      </c>
      <c r="O2413" s="28" t="s">
        <v>9972</v>
      </c>
      <c r="P2413" s="95"/>
      <c r="Q2413" s="95"/>
      <c r="R2413" s="95"/>
      <c r="S2413" s="95">
        <f t="shared" si="263"/>
        <v>0</v>
      </c>
      <c r="T2413" s="95"/>
      <c r="U2413" s="95" t="str">
        <f t="shared" si="264"/>
        <v/>
      </c>
      <c r="V2413" s="95"/>
      <c r="W2413" s="95"/>
      <c r="X2413" s="95"/>
      <c r="Y2413" s="95"/>
      <c r="Z2413" s="95"/>
      <c r="AA2413" s="95" t="str">
        <f t="shared" si="265"/>
        <v>CGE</v>
      </c>
    </row>
    <row r="2414" spans="1:27" x14ac:dyDescent="0.2">
      <c r="A2414" s="19">
        <f t="shared" si="261"/>
        <v>1</v>
      </c>
      <c r="B2414" s="95">
        <f t="shared" si="262"/>
        <v>2410</v>
      </c>
      <c r="C2414" s="95" t="s">
        <v>13957</v>
      </c>
      <c r="D2414" s="28" t="s">
        <v>13087</v>
      </c>
      <c r="E2414" s="28" t="s">
        <v>13958</v>
      </c>
      <c r="F2414" s="182">
        <v>1</v>
      </c>
      <c r="G2414" s="95" t="s">
        <v>227</v>
      </c>
      <c r="H2414" s="199">
        <f>VLOOKUP(G2414,BARRAS!$C$5:$E$553,2,0)</f>
        <v>2089992030152</v>
      </c>
      <c r="I2414" s="95">
        <v>0</v>
      </c>
      <c r="J2414" s="204">
        <v>0</v>
      </c>
      <c r="K2414" s="95">
        <v>0</v>
      </c>
      <c r="L2414" s="95" t="s">
        <v>8423</v>
      </c>
      <c r="M2414" s="95" t="s">
        <v>8423</v>
      </c>
      <c r="N2414" s="28" t="s">
        <v>13087</v>
      </c>
      <c r="O2414" s="28" t="s">
        <v>9972</v>
      </c>
      <c r="P2414" s="95"/>
      <c r="Q2414" s="95"/>
      <c r="R2414" s="95"/>
      <c r="S2414" s="95">
        <f t="shared" si="263"/>
        <v>0</v>
      </c>
      <c r="T2414" s="95"/>
      <c r="U2414" s="95" t="str">
        <f t="shared" si="264"/>
        <v/>
      </c>
      <c r="V2414" s="95"/>
      <c r="W2414" s="95"/>
      <c r="X2414" s="95"/>
      <c r="Y2414" s="95"/>
      <c r="Z2414" s="95"/>
      <c r="AA2414" s="95" t="str">
        <f t="shared" si="265"/>
        <v>CGE</v>
      </c>
    </row>
    <row r="2415" spans="1:27" x14ac:dyDescent="0.2">
      <c r="A2415" s="19">
        <f t="shared" si="261"/>
        <v>1</v>
      </c>
      <c r="B2415" s="95">
        <f t="shared" si="262"/>
        <v>2411</v>
      </c>
      <c r="C2415" s="95" t="s">
        <v>14065</v>
      </c>
      <c r="D2415" s="28" t="s">
        <v>13087</v>
      </c>
      <c r="E2415" s="95" t="s">
        <v>10179</v>
      </c>
      <c r="F2415" s="182">
        <v>1</v>
      </c>
      <c r="G2415" s="95" t="s">
        <v>227</v>
      </c>
      <c r="H2415" s="199">
        <f>VLOOKUP(G2415,BARRAS!$C$5:$E$553,2,0)</f>
        <v>2089992030152</v>
      </c>
      <c r="I2415" s="95">
        <v>0</v>
      </c>
      <c r="J2415" s="204">
        <v>0</v>
      </c>
      <c r="K2415" s="95">
        <v>0</v>
      </c>
      <c r="L2415" s="95" t="s">
        <v>8423</v>
      </c>
      <c r="M2415" s="95" t="s">
        <v>8423</v>
      </c>
      <c r="N2415" s="28" t="s">
        <v>13087</v>
      </c>
      <c r="O2415" s="28" t="s">
        <v>9972</v>
      </c>
      <c r="P2415" s="95"/>
      <c r="Q2415" s="95"/>
      <c r="R2415" s="95"/>
      <c r="S2415" s="95">
        <f t="shared" si="263"/>
        <v>0</v>
      </c>
      <c r="T2415" s="95"/>
      <c r="U2415" s="95" t="str">
        <f t="shared" si="264"/>
        <v/>
      </c>
      <c r="V2415" s="95"/>
      <c r="W2415" s="95"/>
      <c r="X2415" s="95"/>
      <c r="Y2415" s="95"/>
      <c r="Z2415" s="95"/>
      <c r="AA2415" s="95" t="str">
        <f t="shared" si="265"/>
        <v>CGE</v>
      </c>
    </row>
    <row r="2416" spans="1:27" x14ac:dyDescent="0.2">
      <c r="A2416" s="19">
        <f t="shared" si="261"/>
        <v>1</v>
      </c>
      <c r="B2416" s="95">
        <f t="shared" si="262"/>
        <v>2412</v>
      </c>
      <c r="C2416" s="95" t="s">
        <v>7894</v>
      </c>
      <c r="D2416" s="28" t="s">
        <v>8970</v>
      </c>
      <c r="E2416" s="95" t="s">
        <v>1870</v>
      </c>
      <c r="F2416" s="182">
        <v>1</v>
      </c>
      <c r="G2416" s="95" t="s">
        <v>227</v>
      </c>
      <c r="H2416" s="199">
        <f>VLOOKUP(G2416,BARRAS!$C$5:$E$553,2,0)</f>
        <v>2089992030152</v>
      </c>
      <c r="I2416" s="95">
        <v>0</v>
      </c>
      <c r="J2416" s="204">
        <v>1</v>
      </c>
      <c r="K2416" s="95">
        <v>0</v>
      </c>
      <c r="L2416" s="95" t="s">
        <v>489</v>
      </c>
      <c r="M2416" s="95" t="s">
        <v>489</v>
      </c>
      <c r="N2416" s="95" t="s">
        <v>9178</v>
      </c>
      <c r="O2416" s="95"/>
      <c r="P2416" s="95" t="s">
        <v>9972</v>
      </c>
      <c r="Q2416" s="95" t="s">
        <v>489</v>
      </c>
      <c r="R2416" s="95">
        <f>IF(L2416="R",VLOOKUP(G2416,BARRAS!$C$5:$E$233,3,0),IF(L2416="L",VLOOKUP(G2416,BARRAS!$C$5:$E$233,3,0),""))</f>
        <v>0</v>
      </c>
      <c r="S2416" s="95">
        <f t="shared" si="263"/>
        <v>0</v>
      </c>
      <c r="T2416" s="95"/>
      <c r="U2416" s="95" t="str">
        <f t="shared" si="264"/>
        <v/>
      </c>
      <c r="V2416" s="95"/>
      <c r="W2416" s="95"/>
      <c r="X2416" s="95">
        <v>0</v>
      </c>
      <c r="Y2416" s="95"/>
      <c r="Z2416" s="95"/>
      <c r="AA2416" s="95" t="str">
        <f t="shared" si="265"/>
        <v>CGE</v>
      </c>
    </row>
    <row r="2417" spans="1:27" x14ac:dyDescent="0.2">
      <c r="A2417" s="19">
        <f t="shared" si="261"/>
        <v>1</v>
      </c>
      <c r="B2417" s="95">
        <f t="shared" si="262"/>
        <v>2413</v>
      </c>
      <c r="C2417" s="95" t="s">
        <v>7895</v>
      </c>
      <c r="D2417" s="28" t="s">
        <v>8971</v>
      </c>
      <c r="E2417" s="95" t="s">
        <v>1870</v>
      </c>
      <c r="F2417" s="182">
        <v>1</v>
      </c>
      <c r="G2417" s="95" t="s">
        <v>227</v>
      </c>
      <c r="H2417" s="199">
        <f>VLOOKUP(G2417,BARRAS!$C$5:$E$553,2,0)</f>
        <v>2089992030152</v>
      </c>
      <c r="I2417" s="95">
        <v>0</v>
      </c>
      <c r="J2417" s="204">
        <v>1</v>
      </c>
      <c r="K2417" s="95">
        <v>0</v>
      </c>
      <c r="L2417" s="95" t="s">
        <v>489</v>
      </c>
      <c r="M2417" s="95" t="s">
        <v>489</v>
      </c>
      <c r="N2417" s="95" t="s">
        <v>9178</v>
      </c>
      <c r="O2417" s="95"/>
      <c r="P2417" s="95" t="s">
        <v>9972</v>
      </c>
      <c r="Q2417" s="95" t="s">
        <v>489</v>
      </c>
      <c r="R2417" s="95">
        <f>IF(L2417="R",VLOOKUP(G2417,BARRAS!$C$5:$E$233,3,0),IF(L2417="L",VLOOKUP(G2417,BARRAS!$C$5:$E$233,3,0),""))</f>
        <v>0</v>
      </c>
      <c r="S2417" s="95">
        <f t="shared" si="263"/>
        <v>0</v>
      </c>
      <c r="T2417" s="95"/>
      <c r="U2417" s="95" t="str">
        <f t="shared" si="264"/>
        <v/>
      </c>
      <c r="V2417" s="95"/>
      <c r="W2417" s="95"/>
      <c r="X2417" s="95">
        <v>0</v>
      </c>
      <c r="Y2417" s="95"/>
      <c r="Z2417" s="95"/>
      <c r="AA2417" s="95" t="str">
        <f t="shared" si="265"/>
        <v>CGE</v>
      </c>
    </row>
    <row r="2418" spans="1:27" x14ac:dyDescent="0.2">
      <c r="A2418" s="19">
        <f t="shared" si="261"/>
        <v>1</v>
      </c>
      <c r="B2418" s="95">
        <f t="shared" si="262"/>
        <v>2414</v>
      </c>
      <c r="C2418" s="95" t="s">
        <v>7896</v>
      </c>
      <c r="D2418" s="28" t="s">
        <v>8972</v>
      </c>
      <c r="E2418" s="95" t="s">
        <v>1870</v>
      </c>
      <c r="F2418" s="182">
        <v>1</v>
      </c>
      <c r="G2418" s="95" t="s">
        <v>227</v>
      </c>
      <c r="H2418" s="199">
        <f>VLOOKUP(G2418,BARRAS!$C$5:$E$553,2,0)</f>
        <v>2089992030152</v>
      </c>
      <c r="I2418" s="95">
        <v>0</v>
      </c>
      <c r="J2418" s="204">
        <v>1</v>
      </c>
      <c r="K2418" s="95">
        <v>0</v>
      </c>
      <c r="L2418" s="95" t="s">
        <v>489</v>
      </c>
      <c r="M2418" s="95" t="s">
        <v>489</v>
      </c>
      <c r="N2418" s="95" t="s">
        <v>9178</v>
      </c>
      <c r="O2418" s="95"/>
      <c r="P2418" s="95" t="s">
        <v>9972</v>
      </c>
      <c r="Q2418" s="95" t="s">
        <v>489</v>
      </c>
      <c r="R2418" s="95">
        <f>IF(L2418="R",VLOOKUP(G2418,BARRAS!$C$5:$E$233,3,0),IF(L2418="L",VLOOKUP(G2418,BARRAS!$C$5:$E$233,3,0),""))</f>
        <v>0</v>
      </c>
      <c r="S2418" s="95">
        <f t="shared" si="263"/>
        <v>0</v>
      </c>
      <c r="T2418" s="95"/>
      <c r="U2418" s="95" t="str">
        <f t="shared" si="264"/>
        <v/>
      </c>
      <c r="V2418" s="95"/>
      <c r="W2418" s="95"/>
      <c r="X2418" s="95">
        <v>0</v>
      </c>
      <c r="Y2418" s="95"/>
      <c r="Z2418" s="95"/>
      <c r="AA2418" s="95" t="str">
        <f t="shared" si="265"/>
        <v>CGE</v>
      </c>
    </row>
    <row r="2419" spans="1:27" x14ac:dyDescent="0.2">
      <c r="A2419" s="19">
        <f t="shared" si="261"/>
        <v>1</v>
      </c>
      <c r="B2419" s="95">
        <f t="shared" si="262"/>
        <v>2415</v>
      </c>
      <c r="C2419" s="194" t="s">
        <v>11953</v>
      </c>
      <c r="D2419" s="213" t="s">
        <v>1304</v>
      </c>
      <c r="E2419" s="194" t="s">
        <v>1599</v>
      </c>
      <c r="F2419" s="182">
        <v>1</v>
      </c>
      <c r="G2419" s="95" t="s">
        <v>227</v>
      </c>
      <c r="H2419" s="199">
        <f>VLOOKUP(G2419,BARRAS!$C$5:$E$553,2,0)</f>
        <v>2089992030152</v>
      </c>
      <c r="I2419" s="95">
        <v>0</v>
      </c>
      <c r="J2419" s="204">
        <v>0</v>
      </c>
      <c r="K2419" s="95">
        <v>0</v>
      </c>
      <c r="L2419" s="95" t="s">
        <v>492</v>
      </c>
      <c r="M2419" s="95" t="s">
        <v>492</v>
      </c>
      <c r="N2419" s="95" t="s">
        <v>12352</v>
      </c>
      <c r="O2419" s="95"/>
      <c r="P2419" s="95"/>
      <c r="Q2419" s="95"/>
      <c r="R2419" s="95" t="str">
        <f>IF(L2419="R",VLOOKUP(G2419,BARRAS!$C$5:$E$233,3,0),IF(L2419="L",VLOOKUP(G2419,BARRAS!$C$5:$E$233,3,0),""))</f>
        <v/>
      </c>
      <c r="S2419" s="95">
        <f t="shared" si="263"/>
        <v>0</v>
      </c>
      <c r="T2419" s="95"/>
      <c r="U2419" s="95" t="str">
        <f t="shared" si="264"/>
        <v/>
      </c>
      <c r="V2419" s="95"/>
      <c r="W2419" s="95"/>
      <c r="X2419" s="95"/>
      <c r="Y2419" s="95"/>
      <c r="Z2419" s="95"/>
      <c r="AA2419" s="95">
        <f t="shared" si="265"/>
        <v>0</v>
      </c>
    </row>
    <row r="2420" spans="1:27" x14ac:dyDescent="0.2">
      <c r="A2420" s="19">
        <f t="shared" si="261"/>
        <v>1</v>
      </c>
      <c r="B2420" s="95">
        <f t="shared" si="262"/>
        <v>2416</v>
      </c>
      <c r="C2420" s="95" t="s">
        <v>9617</v>
      </c>
      <c r="D2420" s="28" t="s">
        <v>8808</v>
      </c>
      <c r="E2420" s="95" t="s">
        <v>13405</v>
      </c>
      <c r="F2420" s="182">
        <v>1</v>
      </c>
      <c r="G2420" s="95" t="s">
        <v>741</v>
      </c>
      <c r="H2420" s="199">
        <f>VLOOKUP(G2420,BARRAS!$C$5:$E$553,2,0)</f>
        <v>2149991880132</v>
      </c>
      <c r="I2420" s="95">
        <v>0</v>
      </c>
      <c r="J2420" s="204">
        <v>0</v>
      </c>
      <c r="K2420" s="95">
        <v>0</v>
      </c>
      <c r="L2420" s="95" t="s">
        <v>8423</v>
      </c>
      <c r="M2420" s="95" t="s">
        <v>8423</v>
      </c>
      <c r="N2420" s="95" t="s">
        <v>8808</v>
      </c>
      <c r="O2420" s="95" t="s">
        <v>8091</v>
      </c>
      <c r="P2420" s="95"/>
      <c r="Q2420" s="95"/>
      <c r="R2420" s="95" t="str">
        <f>IF(L2420="R",VLOOKUP(G2420,BARRAS!$C$5:$E$233,3,0),IF(L2420="L",VLOOKUP(G2420,BARRAS!$C$5:$E$233,3,0),""))</f>
        <v/>
      </c>
      <c r="S2420" s="95">
        <f t="shared" si="263"/>
        <v>0</v>
      </c>
      <c r="T2420" s="95"/>
      <c r="U2420" s="95" t="str">
        <f t="shared" si="264"/>
        <v/>
      </c>
      <c r="V2420" s="95"/>
      <c r="W2420" s="95"/>
      <c r="X2420" s="95"/>
      <c r="Y2420" s="95"/>
      <c r="Z2420" s="95">
        <v>0</v>
      </c>
      <c r="AA2420" s="95" t="str">
        <f t="shared" si="265"/>
        <v>SAESA</v>
      </c>
    </row>
    <row r="2421" spans="1:27" x14ac:dyDescent="0.2">
      <c r="A2421" s="19">
        <f t="shared" si="261"/>
        <v>1</v>
      </c>
      <c r="B2421" s="95">
        <f t="shared" si="262"/>
        <v>2417</v>
      </c>
      <c r="C2421" s="95" t="s">
        <v>9934</v>
      </c>
      <c r="D2421" s="28" t="s">
        <v>9080</v>
      </c>
      <c r="E2421" s="95" t="s">
        <v>9941</v>
      </c>
      <c r="F2421" s="182">
        <v>1</v>
      </c>
      <c r="G2421" s="95" t="s">
        <v>741</v>
      </c>
      <c r="H2421" s="199">
        <f>VLOOKUP(G2421,BARRAS!$C$5:$E$553,2,0)</f>
        <v>2149991880132</v>
      </c>
      <c r="I2421" s="95">
        <v>0</v>
      </c>
      <c r="J2421" s="204">
        <v>0</v>
      </c>
      <c r="K2421" s="95">
        <v>0</v>
      </c>
      <c r="L2421" s="95" t="s">
        <v>8423</v>
      </c>
      <c r="M2421" s="95" t="s">
        <v>8423</v>
      </c>
      <c r="N2421" s="95" t="s">
        <v>9080</v>
      </c>
      <c r="O2421" s="95" t="s">
        <v>8091</v>
      </c>
      <c r="P2421" s="95"/>
      <c r="Q2421" s="95"/>
      <c r="R2421" s="95" t="str">
        <f>IF(L2421="R",VLOOKUP(G2421,BARRAS!$C$5:$E$233,3,0),IF(L2421="L",VLOOKUP(G2421,BARRAS!$C$5:$E$233,3,0),""))</f>
        <v/>
      </c>
      <c r="S2421" s="95">
        <f t="shared" si="263"/>
        <v>0</v>
      </c>
      <c r="T2421" s="95"/>
      <c r="U2421" s="95" t="str">
        <f t="shared" si="264"/>
        <v/>
      </c>
      <c r="V2421" s="95">
        <v>0</v>
      </c>
      <c r="W2421" s="95"/>
      <c r="X2421" s="95"/>
      <c r="Y2421" s="95"/>
      <c r="Z2421" s="95">
        <v>0</v>
      </c>
      <c r="AA2421" s="95" t="str">
        <f t="shared" si="265"/>
        <v>SAESA</v>
      </c>
    </row>
    <row r="2422" spans="1:27" x14ac:dyDescent="0.2">
      <c r="A2422" s="19">
        <f t="shared" si="261"/>
        <v>1</v>
      </c>
      <c r="B2422" s="95">
        <f t="shared" si="262"/>
        <v>2418</v>
      </c>
      <c r="C2422" s="95" t="s">
        <v>10255</v>
      </c>
      <c r="D2422" s="28" t="s">
        <v>8365</v>
      </c>
      <c r="E2422" s="95" t="s">
        <v>10256</v>
      </c>
      <c r="F2422" s="182">
        <v>1</v>
      </c>
      <c r="G2422" s="95" t="s">
        <v>741</v>
      </c>
      <c r="H2422" s="199">
        <f>VLOOKUP(G2422,BARRAS!$C$5:$E$553,2,0)</f>
        <v>2149991880132</v>
      </c>
      <c r="I2422" s="95">
        <v>0</v>
      </c>
      <c r="J2422" s="204">
        <v>0</v>
      </c>
      <c r="K2422" s="95">
        <v>0</v>
      </c>
      <c r="L2422" s="95" t="s">
        <v>8423</v>
      </c>
      <c r="M2422" s="95" t="s">
        <v>8423</v>
      </c>
      <c r="N2422" s="95" t="s">
        <v>8365</v>
      </c>
      <c r="O2422" s="95" t="s">
        <v>8091</v>
      </c>
      <c r="P2422" s="95"/>
      <c r="Q2422" s="95"/>
      <c r="R2422" s="95" t="str">
        <f>IF(L2422="R",VLOOKUP(G2422,BARRAS!$C$5:$E$233,3,0),IF(L2422="L",VLOOKUP(G2422,BARRAS!$C$5:$E$233,3,0),""))</f>
        <v/>
      </c>
      <c r="S2422" s="95">
        <f t="shared" si="263"/>
        <v>0</v>
      </c>
      <c r="T2422" s="95"/>
      <c r="U2422" s="95" t="str">
        <f t="shared" si="264"/>
        <v/>
      </c>
      <c r="V2422" s="95"/>
      <c r="W2422" s="95"/>
      <c r="X2422" s="95"/>
      <c r="Y2422" s="95"/>
      <c r="Z2422" s="95"/>
      <c r="AA2422" s="95" t="str">
        <f t="shared" si="265"/>
        <v>SAESA</v>
      </c>
    </row>
    <row r="2423" spans="1:27" x14ac:dyDescent="0.2">
      <c r="A2423" s="19">
        <f t="shared" si="261"/>
        <v>1</v>
      </c>
      <c r="B2423" s="95">
        <f t="shared" si="262"/>
        <v>2419</v>
      </c>
      <c r="C2423" s="95" t="s">
        <v>9197</v>
      </c>
      <c r="D2423" s="28" t="s">
        <v>8365</v>
      </c>
      <c r="E2423" s="95" t="s">
        <v>9200</v>
      </c>
      <c r="F2423" s="182">
        <v>1</v>
      </c>
      <c r="G2423" s="95" t="s">
        <v>741</v>
      </c>
      <c r="H2423" s="199">
        <f>VLOOKUP(G2423,BARRAS!$C$5:$E$553,2,0)</f>
        <v>2149991880132</v>
      </c>
      <c r="I2423" s="95">
        <v>0</v>
      </c>
      <c r="J2423" s="204">
        <v>0</v>
      </c>
      <c r="K2423" s="95">
        <v>0</v>
      </c>
      <c r="L2423" s="95" t="s">
        <v>8423</v>
      </c>
      <c r="M2423" s="95" t="s">
        <v>8423</v>
      </c>
      <c r="N2423" s="95" t="s">
        <v>8365</v>
      </c>
      <c r="O2423" s="95" t="s">
        <v>8091</v>
      </c>
      <c r="P2423" s="95"/>
      <c r="Q2423" s="95"/>
      <c r="R2423" s="95" t="str">
        <f>IF(L2423="R",VLOOKUP(G2423,BARRAS!$C$5:$E$233,3,0),IF(L2423="L",VLOOKUP(G2423,BARRAS!$C$5:$E$233,3,0),""))</f>
        <v/>
      </c>
      <c r="S2423" s="95">
        <f t="shared" si="263"/>
        <v>0</v>
      </c>
      <c r="T2423" s="95"/>
      <c r="U2423" s="95" t="str">
        <f t="shared" si="264"/>
        <v/>
      </c>
      <c r="V2423" s="95"/>
      <c r="W2423" s="95"/>
      <c r="X2423" s="95"/>
      <c r="Y2423" s="95" t="str">
        <f>+IF(P2423="","No","Sí")</f>
        <v>No</v>
      </c>
      <c r="Z2423" s="95">
        <v>0</v>
      </c>
      <c r="AA2423" s="95" t="str">
        <f t="shared" si="265"/>
        <v>SAESA</v>
      </c>
    </row>
    <row r="2424" spans="1:27" x14ac:dyDescent="0.2">
      <c r="A2424" s="19">
        <f t="shared" si="261"/>
        <v>1</v>
      </c>
      <c r="B2424" s="95">
        <f t="shared" si="262"/>
        <v>2420</v>
      </c>
      <c r="C2424" s="95" t="s">
        <v>11849</v>
      </c>
      <c r="D2424" s="28" t="s">
        <v>8808</v>
      </c>
      <c r="E2424" s="95" t="s">
        <v>11855</v>
      </c>
      <c r="F2424" s="182">
        <v>1</v>
      </c>
      <c r="G2424" s="95" t="s">
        <v>741</v>
      </c>
      <c r="H2424" s="199">
        <f>VLOOKUP(G2424,BARRAS!$C$5:$E$553,2,0)</f>
        <v>2149991880132</v>
      </c>
      <c r="I2424" s="95">
        <v>0</v>
      </c>
      <c r="J2424" s="204">
        <v>0</v>
      </c>
      <c r="K2424" s="95">
        <v>0</v>
      </c>
      <c r="L2424" s="95" t="s">
        <v>8423</v>
      </c>
      <c r="M2424" s="95" t="s">
        <v>8423</v>
      </c>
      <c r="N2424" s="95" t="s">
        <v>8808</v>
      </c>
      <c r="O2424" s="95" t="s">
        <v>8091</v>
      </c>
      <c r="P2424" s="95"/>
      <c r="Q2424" s="95"/>
      <c r="R2424" s="95" t="str">
        <f>IF(L2424="R",VLOOKUP(G2424,BARRAS!$C$5:$E$233,3,0),IF(L2424="L",VLOOKUP(G2424,BARRAS!$C$5:$E$233,3,0),""))</f>
        <v/>
      </c>
      <c r="S2424" s="95">
        <f t="shared" si="263"/>
        <v>0</v>
      </c>
      <c r="T2424" s="95"/>
      <c r="U2424" s="95" t="str">
        <f t="shared" si="264"/>
        <v/>
      </c>
      <c r="V2424" s="95"/>
      <c r="W2424" s="95"/>
      <c r="X2424" s="95"/>
      <c r="Y2424" s="95"/>
      <c r="Z2424" s="95"/>
      <c r="AA2424" s="95" t="str">
        <f t="shared" si="265"/>
        <v>SAESA</v>
      </c>
    </row>
    <row r="2425" spans="1:27" x14ac:dyDescent="0.2">
      <c r="A2425" s="19">
        <f t="shared" si="261"/>
        <v>1</v>
      </c>
      <c r="B2425" s="95">
        <f t="shared" si="262"/>
        <v>2421</v>
      </c>
      <c r="C2425" s="95" t="s">
        <v>8770</v>
      </c>
      <c r="D2425" s="28" t="s">
        <v>8365</v>
      </c>
      <c r="E2425" s="95" t="s">
        <v>8794</v>
      </c>
      <c r="F2425" s="182">
        <v>1</v>
      </c>
      <c r="G2425" s="95" t="s">
        <v>741</v>
      </c>
      <c r="H2425" s="199">
        <f>VLOOKUP(G2425,BARRAS!$C$5:$E$553,2,0)</f>
        <v>2149991880132</v>
      </c>
      <c r="I2425" s="95">
        <v>0</v>
      </c>
      <c r="J2425" s="204">
        <v>0</v>
      </c>
      <c r="K2425" s="95">
        <v>0</v>
      </c>
      <c r="L2425" s="95" t="s">
        <v>8423</v>
      </c>
      <c r="M2425" s="95" t="s">
        <v>8423</v>
      </c>
      <c r="N2425" s="95" t="s">
        <v>8365</v>
      </c>
      <c r="O2425" s="95" t="s">
        <v>8091</v>
      </c>
      <c r="P2425" s="95"/>
      <c r="Q2425" s="95"/>
      <c r="R2425" s="95" t="str">
        <f>IF(L2425="R",VLOOKUP(G2425,BARRAS!$C$5:$E$233,3,0),IF(L2425="L",VLOOKUP(G2425,BARRAS!$C$5:$E$233,3,0),""))</f>
        <v/>
      </c>
      <c r="S2425" s="95">
        <f t="shared" si="263"/>
        <v>0</v>
      </c>
      <c r="T2425" s="95"/>
      <c r="U2425" s="95" t="str">
        <f t="shared" si="264"/>
        <v/>
      </c>
      <c r="V2425" s="95" t="s">
        <v>8091</v>
      </c>
      <c r="W2425" s="95"/>
      <c r="X2425" s="95" t="s">
        <v>8687</v>
      </c>
      <c r="Y2425" s="95" t="str">
        <f>+IF(P2425="","No","Sí")</f>
        <v>No</v>
      </c>
      <c r="Z2425" s="95">
        <v>0</v>
      </c>
      <c r="AA2425" s="95" t="str">
        <f t="shared" si="265"/>
        <v>SAESA</v>
      </c>
    </row>
    <row r="2426" spans="1:27" x14ac:dyDescent="0.2">
      <c r="A2426" s="19">
        <f t="shared" si="261"/>
        <v>1</v>
      </c>
      <c r="B2426" s="95">
        <f t="shared" si="262"/>
        <v>2422</v>
      </c>
      <c r="C2426" s="95" t="s">
        <v>12796</v>
      </c>
      <c r="D2426" s="28" t="s">
        <v>3079</v>
      </c>
      <c r="E2426" s="95" t="s">
        <v>10515</v>
      </c>
      <c r="F2426" s="182">
        <v>1</v>
      </c>
      <c r="G2426" s="95" t="s">
        <v>741</v>
      </c>
      <c r="H2426" s="199">
        <f>VLOOKUP(G2426,BARRAS!$C$5:$E$553,2,0)</f>
        <v>2149991880132</v>
      </c>
      <c r="I2426" s="95">
        <v>0</v>
      </c>
      <c r="J2426" s="204">
        <v>0</v>
      </c>
      <c r="K2426" s="95">
        <v>0</v>
      </c>
      <c r="L2426" s="95" t="s">
        <v>8423</v>
      </c>
      <c r="M2426" s="95" t="s">
        <v>8423</v>
      </c>
      <c r="N2426" s="95" t="s">
        <v>9178</v>
      </c>
      <c r="O2426" s="95"/>
      <c r="P2426" s="95" t="s">
        <v>9971</v>
      </c>
      <c r="Q2426" s="95"/>
      <c r="R2426" s="95" t="str">
        <f>IF(L2426="R",VLOOKUP(G2426,BARRAS!$C$5:$E$233,3,0),IF(L2426="L",VLOOKUP(G2426,BARRAS!$C$5:$E$233,3,0),""))</f>
        <v/>
      </c>
      <c r="S2426" s="95">
        <f t="shared" si="263"/>
        <v>0</v>
      </c>
      <c r="T2426" s="95"/>
      <c r="U2426" s="95" t="str">
        <f t="shared" si="264"/>
        <v/>
      </c>
      <c r="V2426" s="95"/>
      <c r="W2426" s="95"/>
      <c r="X2426" s="95"/>
      <c r="Y2426" s="95"/>
      <c r="Z2426" s="95"/>
      <c r="AA2426" s="95" t="str">
        <f t="shared" si="265"/>
        <v>ENEL_DISTRIBUCION</v>
      </c>
    </row>
    <row r="2427" spans="1:27" x14ac:dyDescent="0.2">
      <c r="A2427" s="19">
        <f t="shared" si="261"/>
        <v>1</v>
      </c>
      <c r="B2427" s="95">
        <f t="shared" si="262"/>
        <v>2423</v>
      </c>
      <c r="C2427" s="95" t="s">
        <v>8550</v>
      </c>
      <c r="D2427" s="28" t="s">
        <v>8365</v>
      </c>
      <c r="E2427" s="95" t="s">
        <v>8550</v>
      </c>
      <c r="F2427" s="182">
        <v>1</v>
      </c>
      <c r="G2427" s="95" t="s">
        <v>741</v>
      </c>
      <c r="H2427" s="199">
        <f>VLOOKUP(G2427,BARRAS!$C$5:$E$553,2,0)</f>
        <v>2149991880132</v>
      </c>
      <c r="I2427" s="95">
        <v>0</v>
      </c>
      <c r="J2427" s="204">
        <v>0</v>
      </c>
      <c r="K2427" s="95">
        <v>0</v>
      </c>
      <c r="L2427" s="95" t="s">
        <v>8423</v>
      </c>
      <c r="M2427" s="95" t="s">
        <v>8423</v>
      </c>
      <c r="N2427" s="95" t="s">
        <v>8365</v>
      </c>
      <c r="O2427" s="95" t="s">
        <v>8091</v>
      </c>
      <c r="P2427" s="95"/>
      <c r="Q2427" s="95" t="str">
        <f>IF(L2427="R","R",IF(L2427="L","L",""))</f>
        <v/>
      </c>
      <c r="R2427" s="95" t="str">
        <f>IF(L2427="R",VLOOKUP(G2427,BARRAS!$C$5:$E$233,3,0),IF(L2427="L",VLOOKUP(G2427,BARRAS!$C$5:$E$233,3,0),""))</f>
        <v/>
      </c>
      <c r="S2427" s="95">
        <f t="shared" si="263"/>
        <v>0</v>
      </c>
      <c r="T2427" s="95"/>
      <c r="U2427" s="95" t="str">
        <f t="shared" si="264"/>
        <v/>
      </c>
      <c r="V2427" s="95" t="s">
        <v>8091</v>
      </c>
      <c r="W2427" s="95"/>
      <c r="X2427" s="95" t="s">
        <v>8550</v>
      </c>
      <c r="Y2427" s="95" t="str">
        <f>+IF(P2427="","No","Sí")</f>
        <v>No</v>
      </c>
      <c r="Z2427" s="95">
        <v>0</v>
      </c>
      <c r="AA2427" s="95" t="str">
        <f t="shared" si="265"/>
        <v>SAESA</v>
      </c>
    </row>
    <row r="2428" spans="1:27" x14ac:dyDescent="0.2">
      <c r="A2428" s="19">
        <f t="shared" si="261"/>
        <v>1</v>
      </c>
      <c r="B2428" s="95">
        <f t="shared" si="262"/>
        <v>2424</v>
      </c>
      <c r="C2428" s="95" t="s">
        <v>8768</v>
      </c>
      <c r="D2428" s="28" t="s">
        <v>12122</v>
      </c>
      <c r="E2428" s="95" t="s">
        <v>8793</v>
      </c>
      <c r="F2428" s="182">
        <v>1</v>
      </c>
      <c r="G2428" s="95" t="s">
        <v>741</v>
      </c>
      <c r="H2428" s="199">
        <f>VLOOKUP(G2428,BARRAS!$C$5:$E$553,2,0)</f>
        <v>2149991880132</v>
      </c>
      <c r="I2428" s="95">
        <v>0</v>
      </c>
      <c r="J2428" s="204">
        <v>0</v>
      </c>
      <c r="K2428" s="95">
        <v>0</v>
      </c>
      <c r="L2428" s="95" t="s">
        <v>8423</v>
      </c>
      <c r="M2428" s="95" t="s">
        <v>8423</v>
      </c>
      <c r="N2428" s="95" t="s">
        <v>12122</v>
      </c>
      <c r="O2428" s="95" t="s">
        <v>8091</v>
      </c>
      <c r="P2428" s="95"/>
      <c r="Q2428" s="95"/>
      <c r="R2428" s="95" t="str">
        <f>IF(L2428="R",VLOOKUP(G2428,BARRAS!$C$5:$E$233,3,0),IF(L2428="L",VLOOKUP(G2428,BARRAS!$C$5:$E$233,3,0),""))</f>
        <v/>
      </c>
      <c r="S2428" s="95">
        <f t="shared" si="263"/>
        <v>0</v>
      </c>
      <c r="T2428" s="95"/>
      <c r="U2428" s="95" t="str">
        <f t="shared" si="264"/>
        <v/>
      </c>
      <c r="V2428" s="95" t="s">
        <v>8091</v>
      </c>
      <c r="W2428" s="95"/>
      <c r="X2428" s="95" t="s">
        <v>8687</v>
      </c>
      <c r="Y2428" s="95" t="str">
        <f>+IF(P2428="","No","Sí")</f>
        <v>No</v>
      </c>
      <c r="Z2428" s="95">
        <v>0</v>
      </c>
      <c r="AA2428" s="95" t="str">
        <f t="shared" si="265"/>
        <v>SAESA</v>
      </c>
    </row>
    <row r="2429" spans="1:27" x14ac:dyDescent="0.2">
      <c r="A2429" s="19">
        <f t="shared" si="261"/>
        <v>1</v>
      </c>
      <c r="B2429" s="95">
        <f t="shared" si="262"/>
        <v>2425</v>
      </c>
      <c r="C2429" s="95" t="s">
        <v>9571</v>
      </c>
      <c r="D2429" s="28" t="s">
        <v>12122</v>
      </c>
      <c r="E2429" s="95" t="s">
        <v>8793</v>
      </c>
      <c r="F2429" s="182">
        <v>1</v>
      </c>
      <c r="G2429" s="95" t="s">
        <v>741</v>
      </c>
      <c r="H2429" s="199">
        <f>VLOOKUP(G2429,BARRAS!$C$5:$E$553,2,0)</f>
        <v>2149991880132</v>
      </c>
      <c r="I2429" s="95">
        <v>0</v>
      </c>
      <c r="J2429" s="204">
        <v>0</v>
      </c>
      <c r="K2429" s="95">
        <v>0</v>
      </c>
      <c r="L2429" s="95" t="s">
        <v>8423</v>
      </c>
      <c r="M2429" s="95" t="s">
        <v>8423</v>
      </c>
      <c r="N2429" s="95" t="s">
        <v>12122</v>
      </c>
      <c r="O2429" s="95" t="s">
        <v>8091</v>
      </c>
      <c r="P2429" s="95"/>
      <c r="Q2429" s="95"/>
      <c r="R2429" s="95" t="str">
        <f>IF(L2429="R",VLOOKUP(G2429,BARRAS!$C$5:$E$233,3,0),IF(L2429="L",VLOOKUP(G2429,BARRAS!$C$5:$E$233,3,0),""))</f>
        <v/>
      </c>
      <c r="S2429" s="95">
        <f t="shared" si="263"/>
        <v>0</v>
      </c>
      <c r="T2429" s="95"/>
      <c r="U2429" s="95" t="str">
        <f t="shared" si="264"/>
        <v/>
      </c>
      <c r="V2429" s="95" t="s">
        <v>8091</v>
      </c>
      <c r="W2429" s="95"/>
      <c r="X2429" s="95" t="s">
        <v>8687</v>
      </c>
      <c r="Y2429" s="95" t="str">
        <f>+IF(P2429="","No","Sí")</f>
        <v>No</v>
      </c>
      <c r="Z2429" s="95">
        <v>0</v>
      </c>
      <c r="AA2429" s="95" t="str">
        <f t="shared" si="265"/>
        <v>SAESA</v>
      </c>
    </row>
    <row r="2430" spans="1:27" x14ac:dyDescent="0.2">
      <c r="A2430" s="19">
        <f t="shared" si="261"/>
        <v>1</v>
      </c>
      <c r="B2430" s="95">
        <f t="shared" si="262"/>
        <v>2426</v>
      </c>
      <c r="C2430" s="95" t="s">
        <v>9470</v>
      </c>
      <c r="D2430" s="28" t="s">
        <v>8365</v>
      </c>
      <c r="E2430" s="95" t="s">
        <v>9476</v>
      </c>
      <c r="F2430" s="182">
        <v>1</v>
      </c>
      <c r="G2430" s="95" t="s">
        <v>741</v>
      </c>
      <c r="H2430" s="199">
        <f>VLOOKUP(G2430,BARRAS!$C$5:$E$553,2,0)</f>
        <v>2149991880132</v>
      </c>
      <c r="I2430" s="95">
        <v>0</v>
      </c>
      <c r="J2430" s="204">
        <v>0</v>
      </c>
      <c r="K2430" s="95">
        <v>0</v>
      </c>
      <c r="L2430" s="95" t="s">
        <v>8423</v>
      </c>
      <c r="M2430" s="95" t="s">
        <v>8423</v>
      </c>
      <c r="N2430" s="95" t="s">
        <v>8365</v>
      </c>
      <c r="O2430" s="95" t="s">
        <v>8091</v>
      </c>
      <c r="P2430" s="95"/>
      <c r="Q2430" s="95"/>
      <c r="R2430" s="95" t="str">
        <f>IF(L2430="R",VLOOKUP(G2430,BARRAS!$C$5:$E$233,3,0),IF(L2430="L",VLOOKUP(G2430,BARRAS!$C$5:$E$233,3,0),""))</f>
        <v/>
      </c>
      <c r="S2430" s="95">
        <f t="shared" si="263"/>
        <v>0</v>
      </c>
      <c r="T2430" s="95"/>
      <c r="U2430" s="95" t="str">
        <f t="shared" si="264"/>
        <v/>
      </c>
      <c r="V2430" s="95"/>
      <c r="W2430" s="95"/>
      <c r="X2430" s="95"/>
      <c r="Y2430" s="95"/>
      <c r="Z2430" s="95">
        <v>0</v>
      </c>
      <c r="AA2430" s="95" t="str">
        <f t="shared" si="265"/>
        <v>SAESA</v>
      </c>
    </row>
    <row r="2431" spans="1:27" x14ac:dyDescent="0.2">
      <c r="A2431" s="19">
        <f t="shared" si="261"/>
        <v>1</v>
      </c>
      <c r="B2431" s="95">
        <f t="shared" si="262"/>
        <v>2427</v>
      </c>
      <c r="C2431" s="95" t="s">
        <v>11850</v>
      </c>
      <c r="D2431" s="28" t="s">
        <v>8808</v>
      </c>
      <c r="E2431" s="95" t="s">
        <v>11856</v>
      </c>
      <c r="F2431" s="182">
        <v>1</v>
      </c>
      <c r="G2431" s="95" t="s">
        <v>741</v>
      </c>
      <c r="H2431" s="199">
        <f>VLOOKUP(G2431,BARRAS!$C$5:$E$553,2,0)</f>
        <v>2149991880132</v>
      </c>
      <c r="I2431" s="95">
        <v>0</v>
      </c>
      <c r="J2431" s="204">
        <v>0</v>
      </c>
      <c r="K2431" s="95">
        <v>0</v>
      </c>
      <c r="L2431" s="95" t="s">
        <v>8423</v>
      </c>
      <c r="M2431" s="95" t="s">
        <v>8423</v>
      </c>
      <c r="N2431" s="95" t="s">
        <v>8808</v>
      </c>
      <c r="O2431" s="95" t="s">
        <v>8091</v>
      </c>
      <c r="P2431" s="95"/>
      <c r="Q2431" s="95"/>
      <c r="R2431" s="95" t="str">
        <f>IF(L2431="R",VLOOKUP(G2431,BARRAS!$C$5:$E$233,3,0),IF(L2431="L",VLOOKUP(G2431,BARRAS!$C$5:$E$233,3,0),""))</f>
        <v/>
      </c>
      <c r="S2431" s="95">
        <f t="shared" si="263"/>
        <v>0</v>
      </c>
      <c r="T2431" s="95"/>
      <c r="U2431" s="95" t="str">
        <f t="shared" si="264"/>
        <v/>
      </c>
      <c r="V2431" s="95"/>
      <c r="W2431" s="95"/>
      <c r="X2431" s="95"/>
      <c r="Y2431" s="95"/>
      <c r="Z2431" s="95"/>
      <c r="AA2431" s="95" t="str">
        <f t="shared" si="265"/>
        <v>SAESA</v>
      </c>
    </row>
    <row r="2432" spans="1:27" x14ac:dyDescent="0.2">
      <c r="A2432" s="19">
        <f t="shared" si="261"/>
        <v>1</v>
      </c>
      <c r="B2432" s="95">
        <f t="shared" si="262"/>
        <v>2428</v>
      </c>
      <c r="C2432" s="95" t="s">
        <v>8859</v>
      </c>
      <c r="D2432" s="28" t="s">
        <v>8365</v>
      </c>
      <c r="E2432" s="95" t="s">
        <v>8864</v>
      </c>
      <c r="F2432" s="182">
        <v>1</v>
      </c>
      <c r="G2432" s="95" t="s">
        <v>741</v>
      </c>
      <c r="H2432" s="199">
        <f>VLOOKUP(G2432,BARRAS!$C$5:$E$553,2,0)</f>
        <v>2149991880132</v>
      </c>
      <c r="I2432" s="95">
        <v>0</v>
      </c>
      <c r="J2432" s="204">
        <v>0</v>
      </c>
      <c r="K2432" s="95">
        <v>0</v>
      </c>
      <c r="L2432" s="95" t="s">
        <v>8423</v>
      </c>
      <c r="M2432" s="95" t="s">
        <v>8423</v>
      </c>
      <c r="N2432" s="95" t="s">
        <v>8365</v>
      </c>
      <c r="O2432" s="95" t="s">
        <v>8091</v>
      </c>
      <c r="P2432" s="95"/>
      <c r="Q2432" s="95"/>
      <c r="R2432" s="95" t="str">
        <f>IF(L2432="R",VLOOKUP(G2432,BARRAS!$C$5:$E$233,3,0),IF(L2432="L",VLOOKUP(G2432,BARRAS!$C$5:$E$233,3,0),""))</f>
        <v/>
      </c>
      <c r="S2432" s="95">
        <f t="shared" si="263"/>
        <v>0</v>
      </c>
      <c r="T2432" s="95"/>
      <c r="U2432" s="95" t="str">
        <f t="shared" si="264"/>
        <v/>
      </c>
      <c r="V2432" s="95" t="s">
        <v>1869</v>
      </c>
      <c r="W2432" s="95"/>
      <c r="X2432" s="95" t="s">
        <v>8864</v>
      </c>
      <c r="Y2432" s="95" t="str">
        <f>+IF(P2432="","No","Sí")</f>
        <v>No</v>
      </c>
      <c r="Z2432" s="95">
        <v>0</v>
      </c>
      <c r="AA2432" s="95" t="str">
        <f t="shared" si="265"/>
        <v>SAESA</v>
      </c>
    </row>
    <row r="2433" spans="1:27" x14ac:dyDescent="0.2">
      <c r="A2433" s="19">
        <f t="shared" si="261"/>
        <v>1</v>
      </c>
      <c r="B2433" s="95">
        <f t="shared" si="262"/>
        <v>2429</v>
      </c>
      <c r="C2433" s="95" t="s">
        <v>8860</v>
      </c>
      <c r="D2433" s="28" t="s">
        <v>8365</v>
      </c>
      <c r="E2433" s="95" t="s">
        <v>8865</v>
      </c>
      <c r="F2433" s="182">
        <v>1</v>
      </c>
      <c r="G2433" s="95" t="s">
        <v>741</v>
      </c>
      <c r="H2433" s="199">
        <f>VLOOKUP(G2433,BARRAS!$C$5:$E$553,2,0)</f>
        <v>2149991880132</v>
      </c>
      <c r="I2433" s="95">
        <v>0</v>
      </c>
      <c r="J2433" s="204">
        <v>0</v>
      </c>
      <c r="K2433" s="95">
        <v>0</v>
      </c>
      <c r="L2433" s="95" t="s">
        <v>8423</v>
      </c>
      <c r="M2433" s="95" t="s">
        <v>8423</v>
      </c>
      <c r="N2433" s="95" t="s">
        <v>8365</v>
      </c>
      <c r="O2433" s="95" t="s">
        <v>8091</v>
      </c>
      <c r="P2433" s="95"/>
      <c r="Q2433" s="95"/>
      <c r="R2433" s="95" t="str">
        <f>IF(L2433="R",VLOOKUP(G2433,BARRAS!$C$5:$E$233,3,0),IF(L2433="L",VLOOKUP(G2433,BARRAS!$C$5:$E$233,3,0),""))</f>
        <v/>
      </c>
      <c r="S2433" s="95">
        <f t="shared" si="263"/>
        <v>0</v>
      </c>
      <c r="T2433" s="95"/>
      <c r="U2433" s="95" t="str">
        <f t="shared" si="264"/>
        <v/>
      </c>
      <c r="V2433" s="95" t="s">
        <v>1869</v>
      </c>
      <c r="W2433" s="95"/>
      <c r="X2433" s="95" t="s">
        <v>8865</v>
      </c>
      <c r="Y2433" s="95" t="str">
        <f>+IF(P2433="","No","Sí")</f>
        <v>No</v>
      </c>
      <c r="Z2433" s="95">
        <v>0</v>
      </c>
      <c r="AA2433" s="95" t="str">
        <f t="shared" si="265"/>
        <v>SAESA</v>
      </c>
    </row>
    <row r="2434" spans="1:27" x14ac:dyDescent="0.2">
      <c r="A2434" s="19">
        <f t="shared" si="261"/>
        <v>1</v>
      </c>
      <c r="B2434" s="95">
        <f t="shared" si="262"/>
        <v>2430</v>
      </c>
      <c r="C2434" s="95" t="s">
        <v>12797</v>
      </c>
      <c r="D2434" s="28" t="s">
        <v>8365</v>
      </c>
      <c r="E2434" s="95" t="s">
        <v>9140</v>
      </c>
      <c r="F2434" s="182">
        <v>1</v>
      </c>
      <c r="G2434" s="95" t="s">
        <v>741</v>
      </c>
      <c r="H2434" s="199">
        <f>VLOOKUP(G2434,BARRAS!$C$5:$E$553,2,0)</f>
        <v>2149991880132</v>
      </c>
      <c r="I2434" s="95">
        <v>0</v>
      </c>
      <c r="J2434" s="204">
        <v>0</v>
      </c>
      <c r="K2434" s="95">
        <v>0</v>
      </c>
      <c r="L2434" s="95" t="s">
        <v>8423</v>
      </c>
      <c r="M2434" s="95" t="s">
        <v>8423</v>
      </c>
      <c r="N2434" s="95" t="s">
        <v>8365</v>
      </c>
      <c r="O2434" s="95" t="s">
        <v>8091</v>
      </c>
      <c r="P2434" s="95"/>
      <c r="Q2434" s="95"/>
      <c r="R2434" s="95" t="str">
        <f>IF(L2434="R",VLOOKUP(G2434,BARRAS!$C$5:$E$233,3,0),IF(L2434="L",VLOOKUP(G2434,BARRAS!$C$5:$E$233,3,0),""))</f>
        <v/>
      </c>
      <c r="S2434" s="95">
        <f t="shared" si="263"/>
        <v>0</v>
      </c>
      <c r="T2434" s="95"/>
      <c r="U2434" s="95" t="str">
        <f t="shared" si="264"/>
        <v/>
      </c>
      <c r="V2434" s="95"/>
      <c r="W2434" s="95"/>
      <c r="X2434" s="95"/>
      <c r="Y2434" s="95"/>
      <c r="Z2434" s="95">
        <v>0</v>
      </c>
      <c r="AA2434" s="95" t="str">
        <f t="shared" si="265"/>
        <v>SAESA</v>
      </c>
    </row>
    <row r="2435" spans="1:27" x14ac:dyDescent="0.2">
      <c r="A2435" s="19">
        <f t="shared" si="261"/>
        <v>1</v>
      </c>
      <c r="B2435" s="95">
        <f t="shared" si="262"/>
        <v>2431</v>
      </c>
      <c r="C2435" s="95" t="s">
        <v>9939</v>
      </c>
      <c r="D2435" s="28" t="s">
        <v>543</v>
      </c>
      <c r="E2435" s="95" t="s">
        <v>9945</v>
      </c>
      <c r="F2435" s="182">
        <v>1</v>
      </c>
      <c r="G2435" s="95" t="s">
        <v>741</v>
      </c>
      <c r="H2435" s="199">
        <f>VLOOKUP(G2435,BARRAS!$C$5:$E$553,2,0)</f>
        <v>2149991880132</v>
      </c>
      <c r="I2435" s="95">
        <v>0</v>
      </c>
      <c r="J2435" s="204">
        <v>0</v>
      </c>
      <c r="K2435" s="95">
        <v>0</v>
      </c>
      <c r="L2435" s="95" t="s">
        <v>8423</v>
      </c>
      <c r="M2435" s="95" t="s">
        <v>8423</v>
      </c>
      <c r="N2435" s="95" t="s">
        <v>543</v>
      </c>
      <c r="O2435" s="95" t="s">
        <v>8091</v>
      </c>
      <c r="P2435" s="95"/>
      <c r="Q2435" s="95"/>
      <c r="R2435" s="95" t="str">
        <f>IF(L2435="R",VLOOKUP(G2435,BARRAS!$C$5:$E$233,3,0),IF(L2435="L",VLOOKUP(G2435,BARRAS!$C$5:$E$233,3,0),""))</f>
        <v/>
      </c>
      <c r="S2435" s="95">
        <f t="shared" si="263"/>
        <v>0</v>
      </c>
      <c r="T2435" s="95"/>
      <c r="U2435" s="95" t="str">
        <f t="shared" si="264"/>
        <v/>
      </c>
      <c r="V2435" s="95">
        <v>0</v>
      </c>
      <c r="W2435" s="95"/>
      <c r="X2435" s="95"/>
      <c r="Y2435" s="95"/>
      <c r="Z2435" s="95">
        <v>0</v>
      </c>
      <c r="AA2435" s="95" t="str">
        <f t="shared" si="265"/>
        <v>SAESA</v>
      </c>
    </row>
    <row r="2436" spans="1:27" x14ac:dyDescent="0.2">
      <c r="A2436" s="19">
        <f t="shared" si="261"/>
        <v>1</v>
      </c>
      <c r="B2436" s="95">
        <f t="shared" si="262"/>
        <v>2432</v>
      </c>
      <c r="C2436" s="95" t="s">
        <v>8879</v>
      </c>
      <c r="D2436" s="28" t="s">
        <v>8365</v>
      </c>
      <c r="E2436" s="95" t="s">
        <v>8444</v>
      </c>
      <c r="F2436" s="182">
        <v>1</v>
      </c>
      <c r="G2436" s="95" t="s">
        <v>741</v>
      </c>
      <c r="H2436" s="199">
        <f>VLOOKUP(G2436,BARRAS!$C$5:$E$553,2,0)</f>
        <v>2149991880132</v>
      </c>
      <c r="I2436" s="95">
        <v>0</v>
      </c>
      <c r="J2436" s="204">
        <v>0</v>
      </c>
      <c r="K2436" s="95">
        <v>0</v>
      </c>
      <c r="L2436" s="95" t="s">
        <v>8423</v>
      </c>
      <c r="M2436" s="95" t="s">
        <v>8423</v>
      </c>
      <c r="N2436" s="28" t="s">
        <v>8365</v>
      </c>
      <c r="O2436" s="95" t="s">
        <v>8091</v>
      </c>
      <c r="P2436" s="95"/>
      <c r="Q2436" s="95"/>
      <c r="R2436" s="95" t="str">
        <f>IF(L2436="R",VLOOKUP(G2436,BARRAS!$C$5:$E$233,3,0),IF(L2436="L",VLOOKUP(G2436,BARRAS!$C$5:$E$233,3,0),""))</f>
        <v/>
      </c>
      <c r="S2436" s="95">
        <f t="shared" si="263"/>
        <v>0</v>
      </c>
      <c r="T2436" s="95"/>
      <c r="U2436" s="95" t="str">
        <f t="shared" si="264"/>
        <v/>
      </c>
      <c r="V2436" s="95"/>
      <c r="W2436" s="95"/>
      <c r="X2436" s="95" t="s">
        <v>8444</v>
      </c>
      <c r="Y2436" s="95" t="str">
        <f>+IF(P2436="","No","Sí")</f>
        <v>No</v>
      </c>
      <c r="Z2436" s="95">
        <v>0</v>
      </c>
      <c r="AA2436" s="95" t="str">
        <f t="shared" si="265"/>
        <v>SAESA</v>
      </c>
    </row>
    <row r="2437" spans="1:27" x14ac:dyDescent="0.2">
      <c r="A2437" s="19">
        <f t="shared" ref="A2437:A2500" si="266">+COUNTIF($C:$C,C2437)</f>
        <v>1</v>
      </c>
      <c r="B2437" s="95">
        <f t="shared" si="262"/>
        <v>2433</v>
      </c>
      <c r="C2437" s="95" t="s">
        <v>9616</v>
      </c>
      <c r="D2437" s="28" t="s">
        <v>9525</v>
      </c>
      <c r="E2437" s="95" t="s">
        <v>9619</v>
      </c>
      <c r="F2437" s="182">
        <v>1</v>
      </c>
      <c r="G2437" s="95" t="s">
        <v>741</v>
      </c>
      <c r="H2437" s="199">
        <f>VLOOKUP(G2437,BARRAS!$C$5:$E$553,2,0)</f>
        <v>2149991880132</v>
      </c>
      <c r="I2437" s="95">
        <v>0</v>
      </c>
      <c r="J2437" s="204">
        <v>0</v>
      </c>
      <c r="K2437" s="95">
        <v>0</v>
      </c>
      <c r="L2437" s="95" t="s">
        <v>8423</v>
      </c>
      <c r="M2437" s="95" t="s">
        <v>8423</v>
      </c>
      <c r="N2437" s="95" t="s">
        <v>9525</v>
      </c>
      <c r="O2437" s="95" t="s">
        <v>8091</v>
      </c>
      <c r="P2437" s="95"/>
      <c r="Q2437" s="95"/>
      <c r="R2437" s="95" t="str">
        <f>IF(L2437="R",VLOOKUP(G2437,BARRAS!$C$5:$E$233,3,0),IF(L2437="L",VLOOKUP(G2437,BARRAS!$C$5:$E$233,3,0),""))</f>
        <v/>
      </c>
      <c r="S2437" s="95">
        <f t="shared" si="263"/>
        <v>0</v>
      </c>
      <c r="T2437" s="95"/>
      <c r="U2437" s="95" t="str">
        <f t="shared" si="264"/>
        <v/>
      </c>
      <c r="V2437" s="95"/>
      <c r="W2437" s="95"/>
      <c r="X2437" s="95"/>
      <c r="Y2437" s="95"/>
      <c r="Z2437" s="95">
        <v>0</v>
      </c>
      <c r="AA2437" s="95" t="str">
        <f t="shared" si="265"/>
        <v>SAESA</v>
      </c>
    </row>
    <row r="2438" spans="1:27" x14ac:dyDescent="0.2">
      <c r="A2438" s="19">
        <f t="shared" si="266"/>
        <v>1</v>
      </c>
      <c r="B2438" s="95">
        <f t="shared" si="262"/>
        <v>2434</v>
      </c>
      <c r="C2438" s="95" t="s">
        <v>11851</v>
      </c>
      <c r="D2438" s="28" t="s">
        <v>8808</v>
      </c>
      <c r="E2438" s="95" t="s">
        <v>11857</v>
      </c>
      <c r="F2438" s="182">
        <v>1</v>
      </c>
      <c r="G2438" s="95" t="s">
        <v>741</v>
      </c>
      <c r="H2438" s="199">
        <f>VLOOKUP(G2438,BARRAS!$C$5:$E$553,2,0)</f>
        <v>2149991880132</v>
      </c>
      <c r="I2438" s="95">
        <v>0</v>
      </c>
      <c r="J2438" s="204">
        <v>0</v>
      </c>
      <c r="K2438" s="95">
        <v>0</v>
      </c>
      <c r="L2438" s="95" t="s">
        <v>8423</v>
      </c>
      <c r="M2438" s="95" t="s">
        <v>8423</v>
      </c>
      <c r="N2438" s="95" t="s">
        <v>8808</v>
      </c>
      <c r="O2438" s="95" t="s">
        <v>8091</v>
      </c>
      <c r="P2438" s="95"/>
      <c r="Q2438" s="95"/>
      <c r="R2438" s="95" t="str">
        <f>IF(L2438="R",VLOOKUP(G2438,BARRAS!$C$5:$E$233,3,0),IF(L2438="L",VLOOKUP(G2438,BARRAS!$C$5:$E$233,3,0),""))</f>
        <v/>
      </c>
      <c r="S2438" s="95">
        <f t="shared" si="263"/>
        <v>0</v>
      </c>
      <c r="T2438" s="95"/>
      <c r="U2438" s="95" t="str">
        <f t="shared" si="264"/>
        <v/>
      </c>
      <c r="V2438" s="95"/>
      <c r="W2438" s="95"/>
      <c r="X2438" s="95"/>
      <c r="Y2438" s="95"/>
      <c r="Z2438" s="95"/>
      <c r="AA2438" s="95" t="str">
        <f t="shared" si="265"/>
        <v>SAESA</v>
      </c>
    </row>
    <row r="2439" spans="1:27" x14ac:dyDescent="0.2">
      <c r="A2439" s="19">
        <f t="shared" si="266"/>
        <v>1</v>
      </c>
      <c r="B2439" s="95">
        <f t="shared" si="262"/>
        <v>2435</v>
      </c>
      <c r="C2439" s="95" t="s">
        <v>9698</v>
      </c>
      <c r="D2439" s="28" t="s">
        <v>8365</v>
      </c>
      <c r="E2439" s="95" t="s">
        <v>9702</v>
      </c>
      <c r="F2439" s="182">
        <v>1</v>
      </c>
      <c r="G2439" s="95" t="s">
        <v>741</v>
      </c>
      <c r="H2439" s="199">
        <f>VLOOKUP(G2439,BARRAS!$C$5:$E$553,2,0)</f>
        <v>2149991880132</v>
      </c>
      <c r="I2439" s="95">
        <v>0</v>
      </c>
      <c r="J2439" s="204">
        <v>0</v>
      </c>
      <c r="K2439" s="95">
        <v>0</v>
      </c>
      <c r="L2439" s="95" t="s">
        <v>8423</v>
      </c>
      <c r="M2439" s="95" t="s">
        <v>8423</v>
      </c>
      <c r="N2439" s="95" t="s">
        <v>8365</v>
      </c>
      <c r="O2439" s="95" t="s">
        <v>8091</v>
      </c>
      <c r="P2439" s="95"/>
      <c r="Q2439" s="95"/>
      <c r="R2439" s="95" t="str">
        <f>IF(L2439="R",VLOOKUP(G2439,BARRAS!$C$5:$E$233,3,0),IF(L2439="L",VLOOKUP(G2439,BARRAS!$C$5:$E$233,3,0),""))</f>
        <v/>
      </c>
      <c r="S2439" s="95">
        <f t="shared" si="263"/>
        <v>0</v>
      </c>
      <c r="T2439" s="95"/>
      <c r="U2439" s="95" t="str">
        <f t="shared" si="264"/>
        <v/>
      </c>
      <c r="V2439" s="95"/>
      <c r="W2439" s="95"/>
      <c r="X2439" s="95"/>
      <c r="Y2439" s="95"/>
      <c r="Z2439" s="95">
        <v>0</v>
      </c>
      <c r="AA2439" s="95" t="str">
        <f t="shared" si="265"/>
        <v>SAESA</v>
      </c>
    </row>
    <row r="2440" spans="1:27" x14ac:dyDescent="0.2">
      <c r="A2440" s="19">
        <f t="shared" si="266"/>
        <v>1</v>
      </c>
      <c r="B2440" s="95">
        <f t="shared" si="262"/>
        <v>2436</v>
      </c>
      <c r="C2440" s="95" t="s">
        <v>9699</v>
      </c>
      <c r="D2440" s="28" t="s">
        <v>8365</v>
      </c>
      <c r="E2440" s="95" t="s">
        <v>9702</v>
      </c>
      <c r="F2440" s="182">
        <v>1</v>
      </c>
      <c r="G2440" s="95" t="s">
        <v>741</v>
      </c>
      <c r="H2440" s="199">
        <f>VLOOKUP(G2440,BARRAS!$C$5:$E$553,2,0)</f>
        <v>2149991880132</v>
      </c>
      <c r="I2440" s="95">
        <v>0</v>
      </c>
      <c r="J2440" s="204">
        <v>0</v>
      </c>
      <c r="K2440" s="95">
        <v>0</v>
      </c>
      <c r="L2440" s="95" t="s">
        <v>8423</v>
      </c>
      <c r="M2440" s="95" t="s">
        <v>8423</v>
      </c>
      <c r="N2440" s="95" t="s">
        <v>8365</v>
      </c>
      <c r="O2440" s="95" t="s">
        <v>8091</v>
      </c>
      <c r="P2440" s="95"/>
      <c r="Q2440" s="95"/>
      <c r="R2440" s="95" t="str">
        <f>IF(L2440="R",VLOOKUP(G2440,BARRAS!$C$5:$E$233,3,0),IF(L2440="L",VLOOKUP(G2440,BARRAS!$C$5:$E$233,3,0),""))</f>
        <v/>
      </c>
      <c r="S2440" s="95">
        <f t="shared" si="263"/>
        <v>0</v>
      </c>
      <c r="T2440" s="95"/>
      <c r="U2440" s="95" t="str">
        <f t="shared" si="264"/>
        <v/>
      </c>
      <c r="V2440" s="95"/>
      <c r="W2440" s="95"/>
      <c r="X2440" s="95"/>
      <c r="Y2440" s="95"/>
      <c r="Z2440" s="95">
        <v>0</v>
      </c>
      <c r="AA2440" s="95" t="str">
        <f t="shared" si="265"/>
        <v>SAESA</v>
      </c>
    </row>
    <row r="2441" spans="1:27" x14ac:dyDescent="0.2">
      <c r="A2441" s="19">
        <f t="shared" si="266"/>
        <v>1</v>
      </c>
      <c r="B2441" s="95">
        <f t="shared" ref="B2441:B2504" si="267">B2440+1</f>
        <v>2437</v>
      </c>
      <c r="C2441" s="95" t="s">
        <v>9700</v>
      </c>
      <c r="D2441" s="28" t="s">
        <v>8365</v>
      </c>
      <c r="E2441" s="95" t="s">
        <v>9702</v>
      </c>
      <c r="F2441" s="182">
        <v>1</v>
      </c>
      <c r="G2441" s="95" t="s">
        <v>741</v>
      </c>
      <c r="H2441" s="199">
        <f>VLOOKUP(G2441,BARRAS!$C$5:$E$553,2,0)</f>
        <v>2149991880132</v>
      </c>
      <c r="I2441" s="95">
        <v>0</v>
      </c>
      <c r="J2441" s="204">
        <v>0</v>
      </c>
      <c r="K2441" s="95">
        <v>0</v>
      </c>
      <c r="L2441" s="95" t="s">
        <v>8423</v>
      </c>
      <c r="M2441" s="95" t="s">
        <v>8423</v>
      </c>
      <c r="N2441" s="95" t="s">
        <v>8365</v>
      </c>
      <c r="O2441" s="95" t="s">
        <v>8091</v>
      </c>
      <c r="P2441" s="95"/>
      <c r="Q2441" s="95"/>
      <c r="R2441" s="95" t="str">
        <f>IF(L2441="R",VLOOKUP(G2441,BARRAS!$C$5:$E$233,3,0),IF(L2441="L",VLOOKUP(G2441,BARRAS!$C$5:$E$233,3,0),""))</f>
        <v/>
      </c>
      <c r="S2441" s="95">
        <f t="shared" si="263"/>
        <v>0</v>
      </c>
      <c r="T2441" s="95"/>
      <c r="U2441" s="95" t="str">
        <f t="shared" si="264"/>
        <v/>
      </c>
      <c r="V2441" s="95"/>
      <c r="W2441" s="95"/>
      <c r="X2441" s="95"/>
      <c r="Y2441" s="95"/>
      <c r="Z2441" s="95">
        <v>0</v>
      </c>
      <c r="AA2441" s="95" t="str">
        <f t="shared" si="265"/>
        <v>SAESA</v>
      </c>
    </row>
    <row r="2442" spans="1:27" x14ac:dyDescent="0.2">
      <c r="A2442" s="19">
        <f t="shared" si="266"/>
        <v>1</v>
      </c>
      <c r="B2442" s="95">
        <f t="shared" si="267"/>
        <v>2438</v>
      </c>
      <c r="C2442" s="95" t="s">
        <v>9516</v>
      </c>
      <c r="D2442" s="28" t="s">
        <v>8365</v>
      </c>
      <c r="E2442" s="95" t="s">
        <v>9702</v>
      </c>
      <c r="F2442" s="182">
        <v>1</v>
      </c>
      <c r="G2442" s="95" t="s">
        <v>741</v>
      </c>
      <c r="H2442" s="199">
        <f>VLOOKUP(G2442,BARRAS!$C$5:$E$553,2,0)</f>
        <v>2149991880132</v>
      </c>
      <c r="I2442" s="95">
        <v>0</v>
      </c>
      <c r="J2442" s="204">
        <v>0</v>
      </c>
      <c r="K2442" s="95">
        <v>0</v>
      </c>
      <c r="L2442" s="95" t="s">
        <v>8423</v>
      </c>
      <c r="M2442" s="95" t="s">
        <v>8423</v>
      </c>
      <c r="N2442" s="95" t="s">
        <v>8365</v>
      </c>
      <c r="O2442" s="95" t="s">
        <v>8091</v>
      </c>
      <c r="P2442" s="95"/>
      <c r="Q2442" s="95"/>
      <c r="R2442" s="95" t="str">
        <f>IF(L2442="R",VLOOKUP(G2442,BARRAS!$C$5:$E$233,3,0),IF(L2442="L",VLOOKUP(G2442,BARRAS!$C$5:$E$233,3,0),""))</f>
        <v/>
      </c>
      <c r="S2442" s="95">
        <f t="shared" ref="S2442:S2506" si="268">IF(RIGHT(LEFT(E2442,6),4)="PMGD",1,IF(RIGHT(LEFT(E2442,6),4)="PMG_",1,0))</f>
        <v>0</v>
      </c>
      <c r="T2442" s="95"/>
      <c r="U2442" s="95" t="str">
        <f t="shared" ref="U2442:U2506" si="269">+IF(L2442="G",LEFT(RIGHT(E2442,LEN(E2442)-2),4),"")</f>
        <v/>
      </c>
      <c r="V2442" s="95"/>
      <c r="W2442" s="95"/>
      <c r="X2442" s="95"/>
      <c r="Y2442" s="95"/>
      <c r="Z2442" s="95">
        <v>0</v>
      </c>
      <c r="AA2442" s="95" t="str">
        <f t="shared" si="265"/>
        <v>SAESA</v>
      </c>
    </row>
    <row r="2443" spans="1:27" x14ac:dyDescent="0.2">
      <c r="A2443" s="19">
        <f t="shared" si="266"/>
        <v>1</v>
      </c>
      <c r="B2443" s="95">
        <f t="shared" si="267"/>
        <v>2439</v>
      </c>
      <c r="C2443" s="95" t="s">
        <v>8848</v>
      </c>
      <c r="D2443" s="28" t="s">
        <v>543</v>
      </c>
      <c r="E2443" s="95" t="s">
        <v>8831</v>
      </c>
      <c r="F2443" s="182">
        <v>1</v>
      </c>
      <c r="G2443" s="95" t="s">
        <v>741</v>
      </c>
      <c r="H2443" s="199">
        <f>VLOOKUP(G2443,BARRAS!$C$5:$E$553,2,0)</f>
        <v>2149991880132</v>
      </c>
      <c r="I2443" s="95">
        <v>0</v>
      </c>
      <c r="J2443" s="204">
        <v>0</v>
      </c>
      <c r="K2443" s="95">
        <v>0</v>
      </c>
      <c r="L2443" s="95" t="s">
        <v>8423</v>
      </c>
      <c r="M2443" s="95" t="s">
        <v>8423</v>
      </c>
      <c r="N2443" s="95" t="s">
        <v>543</v>
      </c>
      <c r="O2443" s="95" t="s">
        <v>8091</v>
      </c>
      <c r="P2443" s="95"/>
      <c r="Q2443" s="95"/>
      <c r="R2443" s="95" t="str">
        <f>IF(L2443="R",VLOOKUP(G2443,BARRAS!$C$5:$E$233,3,0),IF(L2443="L",VLOOKUP(G2443,BARRAS!$C$5:$E$233,3,0),""))</f>
        <v/>
      </c>
      <c r="S2443" s="95">
        <f t="shared" si="268"/>
        <v>0</v>
      </c>
      <c r="T2443" s="95"/>
      <c r="U2443" s="95" t="str">
        <f t="shared" si="269"/>
        <v/>
      </c>
      <c r="V2443" s="95" t="s">
        <v>8091</v>
      </c>
      <c r="W2443" s="95"/>
      <c r="X2443" s="95" t="s">
        <v>8831</v>
      </c>
      <c r="Y2443" s="95" t="str">
        <f>+IF(P2443="","No","Sí")</f>
        <v>No</v>
      </c>
      <c r="Z2443" s="95">
        <v>0</v>
      </c>
      <c r="AA2443" s="95" t="str">
        <f t="shared" ref="AA2443:AA2507" si="270">IF(OR(N2443="Dx",N2443="No_informado"),P2443,O2443)</f>
        <v>SAESA</v>
      </c>
    </row>
    <row r="2444" spans="1:27" x14ac:dyDescent="0.2">
      <c r="A2444" s="19">
        <f t="shared" si="266"/>
        <v>1</v>
      </c>
      <c r="B2444" s="95">
        <f t="shared" si="267"/>
        <v>2440</v>
      </c>
      <c r="C2444" s="95" t="s">
        <v>13611</v>
      </c>
      <c r="D2444" s="28" t="s">
        <v>543</v>
      </c>
      <c r="E2444" s="95" t="s">
        <v>13612</v>
      </c>
      <c r="F2444" s="182">
        <v>1</v>
      </c>
      <c r="G2444" s="95" t="s">
        <v>741</v>
      </c>
      <c r="H2444" s="199">
        <f>VLOOKUP(G2444,BARRAS!$C$5:$E$553,2,0)</f>
        <v>2149991880132</v>
      </c>
      <c r="I2444" s="95">
        <v>0</v>
      </c>
      <c r="J2444" s="204">
        <v>0</v>
      </c>
      <c r="K2444" s="95">
        <v>0</v>
      </c>
      <c r="L2444" s="95" t="s">
        <v>8423</v>
      </c>
      <c r="M2444" s="95" t="s">
        <v>8423</v>
      </c>
      <c r="N2444" s="95" t="s">
        <v>543</v>
      </c>
      <c r="O2444" s="95" t="s">
        <v>8091</v>
      </c>
      <c r="P2444" s="95"/>
      <c r="Q2444" s="95"/>
      <c r="R2444" s="95"/>
      <c r="S2444" s="95">
        <f t="shared" si="268"/>
        <v>0</v>
      </c>
      <c r="T2444" s="95"/>
      <c r="U2444" s="95" t="str">
        <f t="shared" si="269"/>
        <v/>
      </c>
      <c r="V2444" s="95"/>
      <c r="W2444" s="95"/>
      <c r="X2444" s="95"/>
      <c r="Y2444" s="95"/>
      <c r="Z2444" s="95"/>
      <c r="AA2444" s="95" t="str">
        <f t="shared" si="270"/>
        <v>SAESA</v>
      </c>
    </row>
    <row r="2445" spans="1:27" x14ac:dyDescent="0.2">
      <c r="A2445" s="19">
        <f t="shared" si="266"/>
        <v>1</v>
      </c>
      <c r="B2445" s="95">
        <f t="shared" si="267"/>
        <v>2441</v>
      </c>
      <c r="C2445" s="95" t="s">
        <v>13697</v>
      </c>
      <c r="D2445" s="28" t="s">
        <v>8365</v>
      </c>
      <c r="E2445" s="95" t="s">
        <v>13698</v>
      </c>
      <c r="F2445" s="182">
        <v>1</v>
      </c>
      <c r="G2445" s="95" t="s">
        <v>741</v>
      </c>
      <c r="H2445" s="199">
        <f>VLOOKUP(G2445,BARRAS!$C$5:$E$553,2,0)</f>
        <v>2149991880132</v>
      </c>
      <c r="I2445" s="95">
        <v>0</v>
      </c>
      <c r="J2445" s="204">
        <v>0</v>
      </c>
      <c r="K2445" s="95">
        <v>0</v>
      </c>
      <c r="L2445" s="95" t="s">
        <v>8423</v>
      </c>
      <c r="M2445" s="95" t="s">
        <v>8423</v>
      </c>
      <c r="N2445" s="95" t="s">
        <v>8365</v>
      </c>
      <c r="O2445" s="95" t="s">
        <v>8091</v>
      </c>
      <c r="P2445" s="95"/>
      <c r="Q2445" s="95"/>
      <c r="R2445" s="95"/>
      <c r="S2445" s="95">
        <f t="shared" si="268"/>
        <v>0</v>
      </c>
      <c r="T2445" s="95"/>
      <c r="U2445" s="95" t="str">
        <f t="shared" si="269"/>
        <v/>
      </c>
      <c r="V2445" s="95"/>
      <c r="W2445" s="95"/>
      <c r="X2445" s="95"/>
      <c r="Y2445" s="95"/>
      <c r="Z2445" s="95"/>
      <c r="AA2445" s="95" t="str">
        <f t="shared" si="270"/>
        <v>SAESA</v>
      </c>
    </row>
    <row r="2446" spans="1:27" x14ac:dyDescent="0.2">
      <c r="A2446" s="19">
        <f t="shared" si="266"/>
        <v>1</v>
      </c>
      <c r="B2446" s="95">
        <f t="shared" si="267"/>
        <v>2442</v>
      </c>
      <c r="C2446" s="95" t="s">
        <v>13699</v>
      </c>
      <c r="D2446" s="28" t="s">
        <v>8365</v>
      </c>
      <c r="E2446" s="95" t="s">
        <v>13698</v>
      </c>
      <c r="F2446" s="182">
        <v>1</v>
      </c>
      <c r="G2446" s="95" t="s">
        <v>741</v>
      </c>
      <c r="H2446" s="199">
        <f>VLOOKUP(G2446,BARRAS!$C$5:$E$553,2,0)</f>
        <v>2149991880132</v>
      </c>
      <c r="I2446" s="95">
        <v>0</v>
      </c>
      <c r="J2446" s="204">
        <v>0</v>
      </c>
      <c r="K2446" s="95">
        <v>0</v>
      </c>
      <c r="L2446" s="95" t="s">
        <v>8423</v>
      </c>
      <c r="M2446" s="95" t="s">
        <v>8423</v>
      </c>
      <c r="N2446" s="95" t="s">
        <v>8365</v>
      </c>
      <c r="O2446" s="95" t="s">
        <v>8091</v>
      </c>
      <c r="P2446" s="95"/>
      <c r="Q2446" s="95"/>
      <c r="R2446" s="95"/>
      <c r="S2446" s="95">
        <f t="shared" si="268"/>
        <v>0</v>
      </c>
      <c r="T2446" s="95"/>
      <c r="U2446" s="95" t="str">
        <f t="shared" si="269"/>
        <v/>
      </c>
      <c r="V2446" s="95"/>
      <c r="W2446" s="95"/>
      <c r="X2446" s="95"/>
      <c r="Y2446" s="95"/>
      <c r="Z2446" s="95"/>
      <c r="AA2446" s="95" t="str">
        <f t="shared" si="270"/>
        <v>SAESA</v>
      </c>
    </row>
    <row r="2447" spans="1:27" x14ac:dyDescent="0.2">
      <c r="A2447" s="19">
        <f t="shared" si="266"/>
        <v>1</v>
      </c>
      <c r="B2447" s="95">
        <f t="shared" si="267"/>
        <v>2443</v>
      </c>
      <c r="C2447" s="95" t="s">
        <v>13739</v>
      </c>
      <c r="D2447" s="28" t="s">
        <v>545</v>
      </c>
      <c r="E2447" s="95" t="s">
        <v>13724</v>
      </c>
      <c r="F2447" s="182">
        <v>1</v>
      </c>
      <c r="G2447" s="95" t="s">
        <v>741</v>
      </c>
      <c r="H2447" s="199">
        <f>VLOOKUP(G2447,BARRAS!$C$5:$E$553,2,0)</f>
        <v>2149991880132</v>
      </c>
      <c r="I2447" s="95">
        <v>0</v>
      </c>
      <c r="J2447" s="204">
        <v>0</v>
      </c>
      <c r="K2447" s="95">
        <v>0</v>
      </c>
      <c r="L2447" s="95" t="s">
        <v>8423</v>
      </c>
      <c r="M2447" s="95" t="s">
        <v>8423</v>
      </c>
      <c r="N2447" s="95" t="s">
        <v>545</v>
      </c>
      <c r="O2447" s="95" t="s">
        <v>8091</v>
      </c>
      <c r="P2447" s="95"/>
      <c r="Q2447" s="95"/>
      <c r="R2447" s="95"/>
      <c r="S2447" s="95">
        <f t="shared" si="268"/>
        <v>0</v>
      </c>
      <c r="T2447" s="95"/>
      <c r="U2447" s="95" t="str">
        <f t="shared" si="269"/>
        <v/>
      </c>
      <c r="V2447" s="95"/>
      <c r="W2447" s="95"/>
      <c r="X2447" s="95"/>
      <c r="Y2447" s="95"/>
      <c r="Z2447" s="95"/>
      <c r="AA2447" s="95" t="str">
        <f t="shared" si="270"/>
        <v>SAESA</v>
      </c>
    </row>
    <row r="2448" spans="1:27" x14ac:dyDescent="0.2">
      <c r="A2448" s="19">
        <f t="shared" si="266"/>
        <v>1</v>
      </c>
      <c r="B2448" s="95">
        <f t="shared" si="267"/>
        <v>2444</v>
      </c>
      <c r="C2448" s="95" t="s">
        <v>13912</v>
      </c>
      <c r="D2448" s="28" t="s">
        <v>8365</v>
      </c>
      <c r="E2448" s="95" t="s">
        <v>13913</v>
      </c>
      <c r="F2448" s="182">
        <v>1</v>
      </c>
      <c r="G2448" s="95" t="s">
        <v>741</v>
      </c>
      <c r="H2448" s="199">
        <f>VLOOKUP(G2448,BARRAS!$C$5:$E$553,2,0)</f>
        <v>2149991880132</v>
      </c>
      <c r="I2448" s="95">
        <v>0</v>
      </c>
      <c r="J2448" s="204">
        <v>0</v>
      </c>
      <c r="K2448" s="95">
        <v>0</v>
      </c>
      <c r="L2448" s="95" t="s">
        <v>8423</v>
      </c>
      <c r="M2448" s="95" t="s">
        <v>8423</v>
      </c>
      <c r="N2448" s="28" t="s">
        <v>8365</v>
      </c>
      <c r="O2448" s="28" t="s">
        <v>8091</v>
      </c>
      <c r="P2448" s="95"/>
      <c r="Q2448" s="95"/>
      <c r="R2448" s="95"/>
      <c r="S2448" s="95">
        <f t="shared" si="268"/>
        <v>0</v>
      </c>
      <c r="T2448" s="95"/>
      <c r="U2448" s="95" t="str">
        <f t="shared" si="269"/>
        <v/>
      </c>
      <c r="V2448" s="95"/>
      <c r="W2448" s="95"/>
      <c r="X2448" s="95"/>
      <c r="Y2448" s="95"/>
      <c r="Z2448" s="95"/>
      <c r="AA2448" s="95" t="str">
        <f t="shared" si="270"/>
        <v>SAESA</v>
      </c>
    </row>
    <row r="2449" spans="1:27" x14ac:dyDescent="0.2">
      <c r="A2449" s="19">
        <f t="shared" si="266"/>
        <v>1</v>
      </c>
      <c r="B2449" s="95">
        <f t="shared" si="267"/>
        <v>2445</v>
      </c>
      <c r="C2449" s="95" t="s">
        <v>13993</v>
      </c>
      <c r="D2449" s="28" t="s">
        <v>12122</v>
      </c>
      <c r="E2449" s="95" t="s">
        <v>8968</v>
      </c>
      <c r="F2449" s="182">
        <v>1</v>
      </c>
      <c r="G2449" s="95" t="s">
        <v>741</v>
      </c>
      <c r="H2449" s="199">
        <f>VLOOKUP(G2449,BARRAS!$C$5:$E$553,2,0)</f>
        <v>2149991880132</v>
      </c>
      <c r="I2449" s="95">
        <v>0</v>
      </c>
      <c r="J2449" s="204">
        <v>0</v>
      </c>
      <c r="K2449" s="95">
        <v>0</v>
      </c>
      <c r="L2449" s="95" t="s">
        <v>8423</v>
      </c>
      <c r="M2449" s="95" t="s">
        <v>8423</v>
      </c>
      <c r="N2449" s="28" t="s">
        <v>12122</v>
      </c>
      <c r="O2449" s="28" t="s">
        <v>8091</v>
      </c>
      <c r="P2449" s="95"/>
      <c r="Q2449" s="95"/>
      <c r="R2449" s="95"/>
      <c r="S2449" s="95">
        <f t="shared" si="268"/>
        <v>0</v>
      </c>
      <c r="T2449" s="95"/>
      <c r="U2449" s="95" t="str">
        <f t="shared" si="269"/>
        <v/>
      </c>
      <c r="V2449" s="95"/>
      <c r="W2449" s="95"/>
      <c r="X2449" s="95"/>
      <c r="Y2449" s="95"/>
      <c r="Z2449" s="95"/>
      <c r="AA2449" s="95" t="str">
        <f t="shared" si="270"/>
        <v>SAESA</v>
      </c>
    </row>
    <row r="2450" spans="1:27" x14ac:dyDescent="0.2">
      <c r="A2450" s="134">
        <f t="shared" si="266"/>
        <v>1</v>
      </c>
      <c r="B2450" s="95">
        <f t="shared" si="267"/>
        <v>2446</v>
      </c>
      <c r="C2450" s="95" t="s">
        <v>14633</v>
      </c>
      <c r="D2450" s="28" t="s">
        <v>543</v>
      </c>
      <c r="E2450" s="95" t="s">
        <v>14511</v>
      </c>
      <c r="F2450" s="182">
        <v>1</v>
      </c>
      <c r="G2450" s="95" t="s">
        <v>741</v>
      </c>
      <c r="H2450" s="199">
        <f>VLOOKUP(G2450,BARRAS!$C$5:$E$553,2,0)</f>
        <v>2149991880132</v>
      </c>
      <c r="I2450" s="95">
        <v>0</v>
      </c>
      <c r="J2450" s="204">
        <v>0</v>
      </c>
      <c r="K2450" s="95">
        <v>0</v>
      </c>
      <c r="L2450" s="95" t="s">
        <v>8423</v>
      </c>
      <c r="M2450" s="95" t="s">
        <v>8423</v>
      </c>
      <c r="N2450" s="28" t="s">
        <v>543</v>
      </c>
      <c r="O2450" s="28" t="s">
        <v>8091</v>
      </c>
      <c r="P2450" s="95"/>
      <c r="Q2450" s="95"/>
      <c r="R2450" s="95"/>
      <c r="S2450" s="95">
        <f t="shared" si="268"/>
        <v>0</v>
      </c>
      <c r="T2450" s="95"/>
      <c r="U2450" s="95"/>
      <c r="V2450" s="95"/>
      <c r="W2450" s="95"/>
      <c r="X2450" s="95"/>
      <c r="Y2450" s="95"/>
      <c r="Z2450" s="95"/>
      <c r="AA2450" s="95" t="str">
        <f t="shared" si="270"/>
        <v>SAESA</v>
      </c>
    </row>
    <row r="2451" spans="1:27" x14ac:dyDescent="0.2">
      <c r="A2451" s="19">
        <f t="shared" si="266"/>
        <v>1</v>
      </c>
      <c r="B2451" s="95">
        <f t="shared" si="267"/>
        <v>2447</v>
      </c>
      <c r="C2451" s="95" t="s">
        <v>8158</v>
      </c>
      <c r="D2451" s="28" t="s">
        <v>8088</v>
      </c>
      <c r="E2451" s="95" t="s">
        <v>8091</v>
      </c>
      <c r="F2451" s="182">
        <v>1</v>
      </c>
      <c r="G2451" s="95" t="s">
        <v>741</v>
      </c>
      <c r="H2451" s="199">
        <f>VLOOKUP(G2451,BARRAS!$C$5:$E$553,2,0)</f>
        <v>2149991880132</v>
      </c>
      <c r="I2451" s="95">
        <v>0</v>
      </c>
      <c r="J2451" s="204">
        <v>1</v>
      </c>
      <c r="K2451" s="95">
        <v>0</v>
      </c>
      <c r="L2451" s="95" t="s">
        <v>489</v>
      </c>
      <c r="M2451" s="95" t="s">
        <v>489</v>
      </c>
      <c r="N2451" s="95" t="s">
        <v>9178</v>
      </c>
      <c r="O2451" s="95"/>
      <c r="P2451" s="95" t="s">
        <v>8091</v>
      </c>
      <c r="Q2451" s="95" t="str">
        <f>IF(L2451="R","R",IF(L2451="L","L",""))</f>
        <v>R</v>
      </c>
      <c r="R2451" s="95">
        <f>IF(L2451="R",VLOOKUP(G2451,BARRAS!$C$5:$E$233,3,0),IF(L2451="L",VLOOKUP(G2451,BARRAS!$C$5:$E$233,3,0),""))</f>
        <v>0</v>
      </c>
      <c r="S2451" s="95">
        <f t="shared" si="268"/>
        <v>0</v>
      </c>
      <c r="T2451" s="95"/>
      <c r="U2451" s="95" t="str">
        <f t="shared" si="269"/>
        <v/>
      </c>
      <c r="V2451" s="95">
        <v>0</v>
      </c>
      <c r="W2451" s="95"/>
      <c r="X2451" s="95"/>
      <c r="Y2451" s="95" t="str">
        <f>+IF(P2451="","No","Sí")</f>
        <v>Sí</v>
      </c>
      <c r="Z2451" s="95">
        <v>0</v>
      </c>
      <c r="AA2451" s="95" t="str">
        <f t="shared" si="270"/>
        <v>SAESA</v>
      </c>
    </row>
    <row r="2452" spans="1:27" x14ac:dyDescent="0.2">
      <c r="A2452" s="19">
        <f t="shared" si="266"/>
        <v>1</v>
      </c>
      <c r="B2452" s="95">
        <f t="shared" si="267"/>
        <v>2448</v>
      </c>
      <c r="C2452" s="95" t="s">
        <v>8159</v>
      </c>
      <c r="D2452" s="28" t="s">
        <v>8089</v>
      </c>
      <c r="E2452" s="95" t="s">
        <v>8091</v>
      </c>
      <c r="F2452" s="182">
        <v>1</v>
      </c>
      <c r="G2452" s="95" t="s">
        <v>741</v>
      </c>
      <c r="H2452" s="199">
        <f>VLOOKUP(G2452,BARRAS!$C$5:$E$553,2,0)</f>
        <v>2149991880132</v>
      </c>
      <c r="I2452" s="95">
        <v>0</v>
      </c>
      <c r="J2452" s="204">
        <v>1</v>
      </c>
      <c r="K2452" s="95">
        <v>0</v>
      </c>
      <c r="L2452" s="95" t="s">
        <v>489</v>
      </c>
      <c r="M2452" s="95" t="s">
        <v>489</v>
      </c>
      <c r="N2452" s="95" t="s">
        <v>9178</v>
      </c>
      <c r="O2452" s="95"/>
      <c r="P2452" s="95" t="s">
        <v>8091</v>
      </c>
      <c r="Q2452" s="95" t="str">
        <f>IF(L2452="R","R",IF(L2452="L","L",""))</f>
        <v>R</v>
      </c>
      <c r="R2452" s="95">
        <f>IF(L2452="R",VLOOKUP(G2452,BARRAS!$C$5:$E$233,3,0),IF(L2452="L",VLOOKUP(G2452,BARRAS!$C$5:$E$233,3,0),""))</f>
        <v>0</v>
      </c>
      <c r="S2452" s="95">
        <f t="shared" si="268"/>
        <v>0</v>
      </c>
      <c r="T2452" s="95"/>
      <c r="U2452" s="95" t="str">
        <f t="shared" si="269"/>
        <v/>
      </c>
      <c r="V2452" s="95">
        <v>0</v>
      </c>
      <c r="W2452" s="95"/>
      <c r="X2452" s="95"/>
      <c r="Y2452" s="95" t="str">
        <f>+IF(P2452="","No","Sí")</f>
        <v>Sí</v>
      </c>
      <c r="Z2452" s="95">
        <v>0</v>
      </c>
      <c r="AA2452" s="95" t="str">
        <f t="shared" si="270"/>
        <v>SAESA</v>
      </c>
    </row>
    <row r="2453" spans="1:27" x14ac:dyDescent="0.2">
      <c r="A2453" s="19">
        <f t="shared" si="266"/>
        <v>1</v>
      </c>
      <c r="B2453" s="95">
        <f t="shared" si="267"/>
        <v>2449</v>
      </c>
      <c r="C2453" s="95" t="s">
        <v>8160</v>
      </c>
      <c r="D2453" s="28" t="s">
        <v>8090</v>
      </c>
      <c r="E2453" s="95" t="s">
        <v>8091</v>
      </c>
      <c r="F2453" s="182">
        <v>1</v>
      </c>
      <c r="G2453" s="95" t="s">
        <v>741</v>
      </c>
      <c r="H2453" s="199">
        <f>VLOOKUP(G2453,BARRAS!$C$5:$E$553,2,0)</f>
        <v>2149991880132</v>
      </c>
      <c r="I2453" s="95">
        <v>0</v>
      </c>
      <c r="J2453" s="204">
        <v>1</v>
      </c>
      <c r="K2453" s="95">
        <v>0</v>
      </c>
      <c r="L2453" s="95" t="s">
        <v>489</v>
      </c>
      <c r="M2453" s="95" t="s">
        <v>489</v>
      </c>
      <c r="N2453" s="95" t="s">
        <v>9178</v>
      </c>
      <c r="O2453" s="95"/>
      <c r="P2453" s="95" t="s">
        <v>8091</v>
      </c>
      <c r="Q2453" s="95" t="str">
        <f>IF(L2453="R","R",IF(L2453="L","L",""))</f>
        <v>R</v>
      </c>
      <c r="R2453" s="95">
        <f>IF(L2453="R",VLOOKUP(G2453,BARRAS!$C$5:$E$233,3,0),IF(L2453="L",VLOOKUP(G2453,BARRAS!$C$5:$E$233,3,0),""))</f>
        <v>0</v>
      </c>
      <c r="S2453" s="95">
        <f t="shared" si="268"/>
        <v>0</v>
      </c>
      <c r="T2453" s="95"/>
      <c r="U2453" s="95" t="str">
        <f t="shared" si="269"/>
        <v/>
      </c>
      <c r="V2453" s="95">
        <v>0</v>
      </c>
      <c r="W2453" s="95"/>
      <c r="X2453" s="95"/>
      <c r="Y2453" s="95" t="str">
        <f>+IF(P2453="","No","Sí")</f>
        <v>Sí</v>
      </c>
      <c r="Z2453" s="95">
        <v>0</v>
      </c>
      <c r="AA2453" s="95" t="str">
        <f t="shared" si="270"/>
        <v>SAESA</v>
      </c>
    </row>
    <row r="2454" spans="1:27" x14ac:dyDescent="0.2">
      <c r="A2454" s="19">
        <f t="shared" si="266"/>
        <v>1</v>
      </c>
      <c r="B2454" s="95">
        <f t="shared" si="267"/>
        <v>2450</v>
      </c>
      <c r="C2454" s="194" t="s">
        <v>11900</v>
      </c>
      <c r="D2454" s="213" t="s">
        <v>13032</v>
      </c>
      <c r="E2454" s="194" t="s">
        <v>2665</v>
      </c>
      <c r="F2454" s="182">
        <v>0</v>
      </c>
      <c r="G2454" s="95" t="s">
        <v>741</v>
      </c>
      <c r="H2454" s="199">
        <f>VLOOKUP(G2454,BARRAS!$C$5:$E$553,2,0)</f>
        <v>2149991880132</v>
      </c>
      <c r="I2454" s="95">
        <v>3540</v>
      </c>
      <c r="J2454" s="204">
        <v>0</v>
      </c>
      <c r="K2454" s="95">
        <v>2</v>
      </c>
      <c r="L2454" s="95" t="s">
        <v>12347</v>
      </c>
      <c r="M2454" s="95" t="s">
        <v>12347</v>
      </c>
      <c r="N2454" s="95" t="s">
        <v>12352</v>
      </c>
      <c r="O2454" s="95"/>
      <c r="P2454" s="95"/>
      <c r="Q2454" s="95"/>
      <c r="R2454" s="95" t="str">
        <f>IF(L2454="R",VLOOKUP(G2454,BARRAS!$C$5:$E$233,3,0),IF(L2454="L",VLOOKUP(G2454,BARRAS!$C$5:$E$233,3,0),""))</f>
        <v/>
      </c>
      <c r="S2454" s="95">
        <f t="shared" si="268"/>
        <v>0</v>
      </c>
      <c r="T2454" s="95"/>
      <c r="U2454" s="95" t="str">
        <f t="shared" si="269"/>
        <v/>
      </c>
      <c r="V2454" s="95"/>
      <c r="W2454" s="95"/>
      <c r="X2454" s="95"/>
      <c r="Y2454" s="95"/>
      <c r="Z2454" s="95"/>
      <c r="AA2454" s="95">
        <f t="shared" si="270"/>
        <v>0</v>
      </c>
    </row>
    <row r="2455" spans="1:27" x14ac:dyDescent="0.2">
      <c r="A2455" s="19">
        <f t="shared" si="266"/>
        <v>1</v>
      </c>
      <c r="B2455" s="95">
        <f t="shared" si="267"/>
        <v>2451</v>
      </c>
      <c r="C2455" s="95" t="s">
        <v>13049</v>
      </c>
      <c r="D2455" s="28" t="s">
        <v>13032</v>
      </c>
      <c r="E2455" s="95" t="s">
        <v>2666</v>
      </c>
      <c r="F2455" s="182">
        <v>1</v>
      </c>
      <c r="G2455" s="95" t="s">
        <v>697</v>
      </c>
      <c r="H2455" s="199">
        <f>VLOOKUP(G2455,BARRAS!$C$5:$E$553,2,0)</f>
        <v>2149991880662</v>
      </c>
      <c r="I2455" s="95">
        <v>3540</v>
      </c>
      <c r="J2455" s="204">
        <v>0</v>
      </c>
      <c r="K2455" s="95">
        <v>0</v>
      </c>
      <c r="L2455" s="95" t="s">
        <v>12347</v>
      </c>
      <c r="M2455" s="95" t="s">
        <v>12347</v>
      </c>
      <c r="N2455" s="95" t="s">
        <v>546</v>
      </c>
      <c r="O2455" s="95"/>
      <c r="P2455" s="95"/>
      <c r="Q2455" s="95"/>
      <c r="R2455" s="95"/>
      <c r="S2455" s="95">
        <f t="shared" si="268"/>
        <v>0</v>
      </c>
      <c r="T2455" s="95"/>
      <c r="U2455" s="95" t="str">
        <f t="shared" si="269"/>
        <v/>
      </c>
      <c r="V2455" s="95"/>
      <c r="W2455" s="95"/>
      <c r="X2455" s="95"/>
      <c r="Y2455" s="95"/>
      <c r="Z2455" s="95"/>
      <c r="AA2455" s="95">
        <f t="shared" si="270"/>
        <v>0</v>
      </c>
    </row>
    <row r="2456" spans="1:27" x14ac:dyDescent="0.2">
      <c r="A2456" s="19">
        <f t="shared" si="266"/>
        <v>1</v>
      </c>
      <c r="B2456" s="95">
        <f t="shared" si="267"/>
        <v>2452</v>
      </c>
      <c r="C2456" s="213" t="s">
        <v>13051</v>
      </c>
      <c r="D2456" s="213" t="s">
        <v>1304</v>
      </c>
      <c r="E2456" s="194" t="s">
        <v>10795</v>
      </c>
      <c r="F2456" s="182">
        <v>0</v>
      </c>
      <c r="G2456" s="95" t="s">
        <v>697</v>
      </c>
      <c r="H2456" s="199">
        <f>VLOOKUP(G2456,BARRAS!$C$5:$E$553,2,0)</f>
        <v>2149991880662</v>
      </c>
      <c r="I2456" s="95">
        <v>0</v>
      </c>
      <c r="J2456" s="204">
        <v>0</v>
      </c>
      <c r="K2456" s="95">
        <v>1</v>
      </c>
      <c r="L2456" s="95" t="s">
        <v>492</v>
      </c>
      <c r="M2456" s="95" t="s">
        <v>492</v>
      </c>
      <c r="N2456" s="95" t="s">
        <v>12352</v>
      </c>
      <c r="O2456" s="95"/>
      <c r="P2456" s="95"/>
      <c r="Q2456" s="95"/>
      <c r="R2456" s="95" t="str">
        <f>IF(L2456="R",VLOOKUP(G2456,BARRAS!$C$5:$E$233,3,0),IF(L2456="L",VLOOKUP(G2456,BARRAS!$C$5:$E$233,3,0),""))</f>
        <v/>
      </c>
      <c r="S2456" s="95">
        <f t="shared" si="268"/>
        <v>0</v>
      </c>
      <c r="T2456" s="95"/>
      <c r="U2456" s="95" t="str">
        <f t="shared" si="269"/>
        <v/>
      </c>
      <c r="V2456" s="95"/>
      <c r="W2456" s="95"/>
      <c r="X2456" s="95"/>
      <c r="Y2456" s="95"/>
      <c r="Z2456" s="95"/>
      <c r="AA2456" s="95">
        <f t="shared" si="270"/>
        <v>0</v>
      </c>
    </row>
    <row r="2457" spans="1:27" x14ac:dyDescent="0.2">
      <c r="A2457" s="19">
        <f t="shared" si="266"/>
        <v>1</v>
      </c>
      <c r="B2457" s="95">
        <f t="shared" si="267"/>
        <v>2453</v>
      </c>
      <c r="C2457" s="95" t="s">
        <v>10590</v>
      </c>
      <c r="D2457" s="28" t="s">
        <v>545</v>
      </c>
      <c r="E2457" s="95" t="s">
        <v>10591</v>
      </c>
      <c r="F2457" s="182">
        <v>1</v>
      </c>
      <c r="G2457" s="95" t="s">
        <v>7684</v>
      </c>
      <c r="H2457" s="199">
        <f>VLOOKUP(G2457,BARRAS!$C$5:$E$553,2,0)</f>
        <v>2109991840232</v>
      </c>
      <c r="I2457" s="95">
        <v>0</v>
      </c>
      <c r="J2457" s="204">
        <v>0</v>
      </c>
      <c r="K2457" s="95">
        <v>0</v>
      </c>
      <c r="L2457" s="95" t="s">
        <v>8423</v>
      </c>
      <c r="M2457" s="95" t="s">
        <v>8423</v>
      </c>
      <c r="N2457" s="95" t="s">
        <v>545</v>
      </c>
      <c r="O2457" s="95" t="s">
        <v>8091</v>
      </c>
      <c r="P2457" s="95"/>
      <c r="Q2457" s="95"/>
      <c r="R2457" s="95" t="str">
        <f>IF(L2457="R",VLOOKUP(G2457,BARRAS!$C$5:$E$233,3,0),IF(L2457="L",VLOOKUP(G2457,BARRAS!$C$5:$E$233,3,0),""))</f>
        <v/>
      </c>
      <c r="S2457" s="95">
        <f t="shared" si="268"/>
        <v>0</v>
      </c>
      <c r="T2457" s="95"/>
      <c r="U2457" s="95" t="str">
        <f t="shared" si="269"/>
        <v/>
      </c>
      <c r="V2457" s="95"/>
      <c r="W2457" s="95"/>
      <c r="X2457" s="95"/>
      <c r="Y2457" s="95"/>
      <c r="Z2457" s="95"/>
      <c r="AA2457" s="95" t="str">
        <f t="shared" si="270"/>
        <v>SAESA</v>
      </c>
    </row>
    <row r="2458" spans="1:27" x14ac:dyDescent="0.2">
      <c r="A2458" s="19">
        <f t="shared" si="266"/>
        <v>1</v>
      </c>
      <c r="B2458" s="95">
        <f t="shared" si="267"/>
        <v>2454</v>
      </c>
      <c r="C2458" s="95" t="s">
        <v>9452</v>
      </c>
      <c r="D2458" s="28" t="s">
        <v>545</v>
      </c>
      <c r="E2458" s="95" t="s">
        <v>9461</v>
      </c>
      <c r="F2458" s="182">
        <v>1</v>
      </c>
      <c r="G2458" s="95" t="s">
        <v>7684</v>
      </c>
      <c r="H2458" s="199">
        <f>VLOOKUP(G2458,BARRAS!$C$5:$E$553,2,0)</f>
        <v>2109991840232</v>
      </c>
      <c r="I2458" s="95">
        <v>0</v>
      </c>
      <c r="J2458" s="204">
        <v>0</v>
      </c>
      <c r="K2458" s="95">
        <v>0</v>
      </c>
      <c r="L2458" s="95" t="s">
        <v>8423</v>
      </c>
      <c r="M2458" s="95" t="s">
        <v>8423</v>
      </c>
      <c r="N2458" s="95" t="s">
        <v>545</v>
      </c>
      <c r="O2458" s="95" t="s">
        <v>8091</v>
      </c>
      <c r="P2458" s="95"/>
      <c r="Q2458" s="95"/>
      <c r="R2458" s="95" t="str">
        <f>IF(L2458="R",VLOOKUP(G2458,BARRAS!$C$5:$E$233,3,0),IF(L2458="L",VLOOKUP(G2458,BARRAS!$C$5:$E$233,3,0),""))</f>
        <v/>
      </c>
      <c r="S2458" s="95">
        <f t="shared" si="268"/>
        <v>0</v>
      </c>
      <c r="T2458" s="95"/>
      <c r="U2458" s="95" t="str">
        <f t="shared" si="269"/>
        <v/>
      </c>
      <c r="V2458" s="95"/>
      <c r="W2458" s="95"/>
      <c r="X2458" s="95"/>
      <c r="Y2458" s="95"/>
      <c r="Z2458" s="95">
        <v>0</v>
      </c>
      <c r="AA2458" s="95" t="str">
        <f t="shared" si="270"/>
        <v>SAESA</v>
      </c>
    </row>
    <row r="2459" spans="1:27" x14ac:dyDescent="0.2">
      <c r="A2459" s="19">
        <f t="shared" si="266"/>
        <v>1</v>
      </c>
      <c r="B2459" s="95">
        <f t="shared" si="267"/>
        <v>2455</v>
      </c>
      <c r="C2459" s="95" t="s">
        <v>9586</v>
      </c>
      <c r="D2459" s="28" t="s">
        <v>545</v>
      </c>
      <c r="E2459" s="95" t="s">
        <v>9461</v>
      </c>
      <c r="F2459" s="182">
        <v>1</v>
      </c>
      <c r="G2459" s="95" t="s">
        <v>7684</v>
      </c>
      <c r="H2459" s="199">
        <f>VLOOKUP(G2459,BARRAS!$C$5:$E$553,2,0)</f>
        <v>2109991840232</v>
      </c>
      <c r="I2459" s="95">
        <v>0</v>
      </c>
      <c r="J2459" s="204">
        <v>0</v>
      </c>
      <c r="K2459" s="95">
        <v>0</v>
      </c>
      <c r="L2459" s="95" t="s">
        <v>8423</v>
      </c>
      <c r="M2459" s="95" t="s">
        <v>8423</v>
      </c>
      <c r="N2459" s="95" t="s">
        <v>545</v>
      </c>
      <c r="O2459" s="95" t="s">
        <v>8091</v>
      </c>
      <c r="P2459" s="95"/>
      <c r="Q2459" s="95"/>
      <c r="R2459" s="95" t="str">
        <f>IF(L2459="R",VLOOKUP(G2459,BARRAS!$C$5:$E$233,3,0),IF(L2459="L",VLOOKUP(G2459,BARRAS!$C$5:$E$233,3,0),""))</f>
        <v/>
      </c>
      <c r="S2459" s="95">
        <f t="shared" si="268"/>
        <v>0</v>
      </c>
      <c r="T2459" s="95"/>
      <c r="U2459" s="95" t="str">
        <f t="shared" si="269"/>
        <v/>
      </c>
      <c r="V2459" s="95"/>
      <c r="W2459" s="95"/>
      <c r="X2459" s="95"/>
      <c r="Y2459" s="95"/>
      <c r="Z2459" s="95">
        <v>0</v>
      </c>
      <c r="AA2459" s="95" t="str">
        <f t="shared" si="270"/>
        <v>SAESA</v>
      </c>
    </row>
    <row r="2460" spans="1:27" x14ac:dyDescent="0.2">
      <c r="A2460" s="19">
        <f t="shared" si="266"/>
        <v>1</v>
      </c>
      <c r="B2460" s="95">
        <f t="shared" si="267"/>
        <v>2456</v>
      </c>
      <c r="C2460" s="95" t="s">
        <v>9587</v>
      </c>
      <c r="D2460" s="28" t="s">
        <v>545</v>
      </c>
      <c r="E2460" s="95" t="s">
        <v>9461</v>
      </c>
      <c r="F2460" s="182">
        <v>1</v>
      </c>
      <c r="G2460" s="95" t="s">
        <v>7684</v>
      </c>
      <c r="H2460" s="199">
        <f>VLOOKUP(G2460,BARRAS!$C$5:$E$553,2,0)</f>
        <v>2109991840232</v>
      </c>
      <c r="I2460" s="95">
        <v>0</v>
      </c>
      <c r="J2460" s="204">
        <v>0</v>
      </c>
      <c r="K2460" s="95">
        <v>0</v>
      </c>
      <c r="L2460" s="95" t="s">
        <v>8423</v>
      </c>
      <c r="M2460" s="95" t="s">
        <v>8423</v>
      </c>
      <c r="N2460" s="95" t="s">
        <v>545</v>
      </c>
      <c r="O2460" s="95" t="s">
        <v>8091</v>
      </c>
      <c r="P2460" s="95"/>
      <c r="Q2460" s="95"/>
      <c r="R2460" s="95" t="str">
        <f>IF(L2460="R",VLOOKUP(G2460,BARRAS!$C$5:$E$233,3,0),IF(L2460="L",VLOOKUP(G2460,BARRAS!$C$5:$E$233,3,0),""))</f>
        <v/>
      </c>
      <c r="S2460" s="95">
        <f t="shared" si="268"/>
        <v>0</v>
      </c>
      <c r="T2460" s="95"/>
      <c r="U2460" s="95" t="str">
        <f t="shared" si="269"/>
        <v/>
      </c>
      <c r="V2460" s="95"/>
      <c r="W2460" s="95"/>
      <c r="X2460" s="95"/>
      <c r="Y2460" s="95"/>
      <c r="Z2460" s="95">
        <v>0</v>
      </c>
      <c r="AA2460" s="95" t="str">
        <f t="shared" si="270"/>
        <v>SAESA</v>
      </c>
    </row>
    <row r="2461" spans="1:27" x14ac:dyDescent="0.2">
      <c r="A2461" s="19">
        <f t="shared" si="266"/>
        <v>1</v>
      </c>
      <c r="B2461" s="95">
        <f t="shared" si="267"/>
        <v>2457</v>
      </c>
      <c r="C2461" s="95" t="s">
        <v>9588</v>
      </c>
      <c r="D2461" s="28" t="s">
        <v>545</v>
      </c>
      <c r="E2461" s="95" t="s">
        <v>9461</v>
      </c>
      <c r="F2461" s="182">
        <v>1</v>
      </c>
      <c r="G2461" s="95" t="s">
        <v>7684</v>
      </c>
      <c r="H2461" s="199">
        <f>VLOOKUP(G2461,BARRAS!$C$5:$E$553,2,0)</f>
        <v>2109991840232</v>
      </c>
      <c r="I2461" s="95">
        <v>0</v>
      </c>
      <c r="J2461" s="204">
        <v>0</v>
      </c>
      <c r="K2461" s="95">
        <v>0</v>
      </c>
      <c r="L2461" s="95" t="s">
        <v>8423</v>
      </c>
      <c r="M2461" s="95" t="s">
        <v>8423</v>
      </c>
      <c r="N2461" s="95" t="s">
        <v>545</v>
      </c>
      <c r="O2461" s="95" t="s">
        <v>8091</v>
      </c>
      <c r="P2461" s="95"/>
      <c r="Q2461" s="95"/>
      <c r="R2461" s="95" t="str">
        <f>IF(L2461="R",VLOOKUP(G2461,BARRAS!$C$5:$E$233,3,0),IF(L2461="L",VLOOKUP(G2461,BARRAS!$C$5:$E$233,3,0),""))</f>
        <v/>
      </c>
      <c r="S2461" s="95">
        <f t="shared" si="268"/>
        <v>0</v>
      </c>
      <c r="T2461" s="95"/>
      <c r="U2461" s="95" t="str">
        <f t="shared" si="269"/>
        <v/>
      </c>
      <c r="V2461" s="95"/>
      <c r="W2461" s="95"/>
      <c r="X2461" s="95"/>
      <c r="Y2461" s="95"/>
      <c r="Z2461" s="95">
        <v>0</v>
      </c>
      <c r="AA2461" s="95" t="str">
        <f t="shared" si="270"/>
        <v>SAESA</v>
      </c>
    </row>
    <row r="2462" spans="1:27" x14ac:dyDescent="0.2">
      <c r="A2462" s="19">
        <f t="shared" si="266"/>
        <v>1</v>
      </c>
      <c r="B2462" s="95">
        <f t="shared" si="267"/>
        <v>2458</v>
      </c>
      <c r="C2462" s="95" t="s">
        <v>8820</v>
      </c>
      <c r="D2462" s="28" t="s">
        <v>545</v>
      </c>
      <c r="E2462" s="95" t="s">
        <v>8820</v>
      </c>
      <c r="F2462" s="182">
        <v>1</v>
      </c>
      <c r="G2462" s="95" t="s">
        <v>7684</v>
      </c>
      <c r="H2462" s="199">
        <f>VLOOKUP(G2462,BARRAS!$C$5:$E$553,2,0)</f>
        <v>2109991840232</v>
      </c>
      <c r="I2462" s="95">
        <v>0</v>
      </c>
      <c r="J2462" s="204">
        <v>0</v>
      </c>
      <c r="K2462" s="95">
        <v>0</v>
      </c>
      <c r="L2462" s="95" t="s">
        <v>8423</v>
      </c>
      <c r="M2462" s="95" t="s">
        <v>8423</v>
      </c>
      <c r="N2462" s="95" t="s">
        <v>545</v>
      </c>
      <c r="O2462" s="95" t="s">
        <v>7950</v>
      </c>
      <c r="P2462" s="95"/>
      <c r="Q2462" s="95" t="str">
        <f>IF(L2462="R","R",IF(L2462="L","L",""))</f>
        <v/>
      </c>
      <c r="R2462" s="95" t="str">
        <f>IF(L2462="R",VLOOKUP(G2462,BARRAS!$C$5:$E$233,3,0),IF(L2462="L",VLOOKUP(G2462,BARRAS!$C$5:$E$233,3,0),""))</f>
        <v/>
      </c>
      <c r="S2462" s="95">
        <f t="shared" si="268"/>
        <v>0</v>
      </c>
      <c r="T2462" s="95"/>
      <c r="U2462" s="95" t="str">
        <f t="shared" si="269"/>
        <v/>
      </c>
      <c r="V2462" s="95"/>
      <c r="W2462" s="95"/>
      <c r="X2462" s="95" t="s">
        <v>8820</v>
      </c>
      <c r="Y2462" s="95" t="str">
        <f>+IF(P2462="","No","Sí")</f>
        <v>No</v>
      </c>
      <c r="Z2462" s="95">
        <v>0</v>
      </c>
      <c r="AA2462" s="95" t="str">
        <f t="shared" si="270"/>
        <v>LUZOSORNO</v>
      </c>
    </row>
    <row r="2463" spans="1:27" x14ac:dyDescent="0.2">
      <c r="A2463" s="19">
        <f t="shared" si="266"/>
        <v>1</v>
      </c>
      <c r="B2463" s="95">
        <f t="shared" si="267"/>
        <v>2459</v>
      </c>
      <c r="C2463" s="95" t="s">
        <v>9274</v>
      </c>
      <c r="D2463" s="28" t="s">
        <v>8365</v>
      </c>
      <c r="E2463" s="95" t="s">
        <v>9278</v>
      </c>
      <c r="F2463" s="182">
        <v>1</v>
      </c>
      <c r="G2463" s="95" t="s">
        <v>7684</v>
      </c>
      <c r="H2463" s="199">
        <f>VLOOKUP(G2463,BARRAS!$C$5:$E$553,2,0)</f>
        <v>2109991840232</v>
      </c>
      <c r="I2463" s="95">
        <v>0</v>
      </c>
      <c r="J2463" s="204">
        <v>0</v>
      </c>
      <c r="K2463" s="95">
        <v>0</v>
      </c>
      <c r="L2463" s="95" t="s">
        <v>8423</v>
      </c>
      <c r="M2463" s="95" t="s">
        <v>8423</v>
      </c>
      <c r="N2463" s="95" t="s">
        <v>8365</v>
      </c>
      <c r="O2463" s="95" t="s">
        <v>8091</v>
      </c>
      <c r="P2463" s="95"/>
      <c r="Q2463" s="95"/>
      <c r="R2463" s="95" t="str">
        <f>IF(L2463="R",VLOOKUP(G2463,BARRAS!$C$5:$E$233,3,0),IF(L2463="L",VLOOKUP(G2463,BARRAS!$C$5:$E$233,3,0),""))</f>
        <v/>
      </c>
      <c r="S2463" s="95">
        <f t="shared" si="268"/>
        <v>0</v>
      </c>
      <c r="T2463" s="95"/>
      <c r="U2463" s="95" t="str">
        <f t="shared" si="269"/>
        <v/>
      </c>
      <c r="V2463" s="95"/>
      <c r="W2463" s="95"/>
      <c r="X2463" s="95"/>
      <c r="Y2463" s="95" t="str">
        <f>+IF(P2463="","No","Sí")</f>
        <v>No</v>
      </c>
      <c r="Z2463" s="95">
        <v>0</v>
      </c>
      <c r="AA2463" s="95" t="str">
        <f t="shared" si="270"/>
        <v>SAESA</v>
      </c>
    </row>
    <row r="2464" spans="1:27" x14ac:dyDescent="0.2">
      <c r="A2464" s="19">
        <f t="shared" si="266"/>
        <v>1</v>
      </c>
      <c r="B2464" s="95">
        <f t="shared" si="267"/>
        <v>2460</v>
      </c>
      <c r="C2464" s="95" t="s">
        <v>8888</v>
      </c>
      <c r="D2464" s="28" t="s">
        <v>8365</v>
      </c>
      <c r="E2464" s="95" t="s">
        <v>8889</v>
      </c>
      <c r="F2464" s="182">
        <v>1</v>
      </c>
      <c r="G2464" s="95" t="s">
        <v>7684</v>
      </c>
      <c r="H2464" s="199">
        <f>VLOOKUP(G2464,BARRAS!$C$5:$E$553,2,0)</f>
        <v>2109991840232</v>
      </c>
      <c r="I2464" s="95">
        <v>0</v>
      </c>
      <c r="J2464" s="204">
        <v>0</v>
      </c>
      <c r="K2464" s="95">
        <v>0</v>
      </c>
      <c r="L2464" s="95" t="s">
        <v>8423</v>
      </c>
      <c r="M2464" s="95" t="s">
        <v>8423</v>
      </c>
      <c r="N2464" s="95" t="s">
        <v>8365</v>
      </c>
      <c r="O2464" s="95" t="s">
        <v>8091</v>
      </c>
      <c r="P2464" s="95"/>
      <c r="Q2464" s="95"/>
      <c r="R2464" s="95" t="str">
        <f>IF(L2464="R",VLOOKUP(G2464,BARRAS!$C$5:$E$233,3,0),IF(L2464="L",VLOOKUP(G2464,BARRAS!$C$5:$E$233,3,0),""))</f>
        <v/>
      </c>
      <c r="S2464" s="95">
        <f t="shared" si="268"/>
        <v>0</v>
      </c>
      <c r="T2464" s="95"/>
      <c r="U2464" s="95" t="str">
        <f t="shared" si="269"/>
        <v/>
      </c>
      <c r="V2464" s="95" t="s">
        <v>8091</v>
      </c>
      <c r="W2464" s="95"/>
      <c r="X2464" s="95" t="s">
        <v>8889</v>
      </c>
      <c r="Y2464" s="95" t="str">
        <f>+IF(P2464="","No","Sí")</f>
        <v>No</v>
      </c>
      <c r="Z2464" s="95">
        <v>0</v>
      </c>
      <c r="AA2464" s="95" t="str">
        <f t="shared" si="270"/>
        <v>SAESA</v>
      </c>
    </row>
    <row r="2465" spans="1:27" x14ac:dyDescent="0.2">
      <c r="A2465" s="19">
        <f t="shared" si="266"/>
        <v>1</v>
      </c>
      <c r="B2465" s="95">
        <f t="shared" si="267"/>
        <v>2461</v>
      </c>
      <c r="C2465" s="95" t="s">
        <v>8497</v>
      </c>
      <c r="D2465" s="28" t="s">
        <v>8365</v>
      </c>
      <c r="E2465" s="95" t="s">
        <v>8507</v>
      </c>
      <c r="F2465" s="182">
        <v>1</v>
      </c>
      <c r="G2465" s="95" t="s">
        <v>7684</v>
      </c>
      <c r="H2465" s="199">
        <f>VLOOKUP(G2465,BARRAS!$C$5:$E$553,2,0)</f>
        <v>2109991840232</v>
      </c>
      <c r="I2465" s="95">
        <v>0</v>
      </c>
      <c r="J2465" s="204">
        <v>0</v>
      </c>
      <c r="K2465" s="95">
        <v>0</v>
      </c>
      <c r="L2465" s="95" t="s">
        <v>8423</v>
      </c>
      <c r="M2465" s="95" t="s">
        <v>8423</v>
      </c>
      <c r="N2465" s="95" t="s">
        <v>8365</v>
      </c>
      <c r="O2465" s="95" t="s">
        <v>8091</v>
      </c>
      <c r="P2465" s="95"/>
      <c r="Q2465" s="95" t="str">
        <f>IF(L2465="R","R",IF(L2465="L","L",""))</f>
        <v/>
      </c>
      <c r="R2465" s="95" t="str">
        <f>IF(L2465="R",VLOOKUP(G2465,BARRAS!$C$5:$E$233,3,0),IF(L2465="L",VLOOKUP(G2465,BARRAS!$C$5:$E$233,3,0),""))</f>
        <v/>
      </c>
      <c r="S2465" s="95">
        <f t="shared" si="268"/>
        <v>0</v>
      </c>
      <c r="T2465" s="95"/>
      <c r="U2465" s="95" t="str">
        <f t="shared" si="269"/>
        <v/>
      </c>
      <c r="V2465" s="95" t="s">
        <v>8091</v>
      </c>
      <c r="W2465" s="95"/>
      <c r="X2465" s="95" t="s">
        <v>8687</v>
      </c>
      <c r="Y2465" s="95" t="str">
        <f>+IF(P2465="","No","Sí")</f>
        <v>No</v>
      </c>
      <c r="Z2465" s="95">
        <v>0</v>
      </c>
      <c r="AA2465" s="95" t="str">
        <f t="shared" si="270"/>
        <v>SAESA</v>
      </c>
    </row>
    <row r="2466" spans="1:27" x14ac:dyDescent="0.2">
      <c r="A2466" s="19">
        <f t="shared" si="266"/>
        <v>1</v>
      </c>
      <c r="B2466" s="95">
        <f t="shared" si="267"/>
        <v>2462</v>
      </c>
      <c r="C2466" s="95" t="s">
        <v>12798</v>
      </c>
      <c r="D2466" s="28" t="s">
        <v>8365</v>
      </c>
      <c r="E2466" s="95" t="s">
        <v>9763</v>
      </c>
      <c r="F2466" s="182">
        <v>1</v>
      </c>
      <c r="G2466" s="95" t="s">
        <v>7684</v>
      </c>
      <c r="H2466" s="199">
        <f>VLOOKUP(G2466,BARRAS!$C$5:$E$553,2,0)</f>
        <v>2109991840232</v>
      </c>
      <c r="I2466" s="95">
        <v>0</v>
      </c>
      <c r="J2466" s="204">
        <v>0</v>
      </c>
      <c r="K2466" s="95">
        <v>0</v>
      </c>
      <c r="L2466" s="95" t="s">
        <v>8423</v>
      </c>
      <c r="M2466" s="95" t="s">
        <v>8423</v>
      </c>
      <c r="N2466" s="95" t="s">
        <v>8365</v>
      </c>
      <c r="O2466" s="95" t="s">
        <v>8091</v>
      </c>
      <c r="P2466" s="95"/>
      <c r="Q2466" s="95"/>
      <c r="R2466" s="95" t="str">
        <f>IF(L2466="R",VLOOKUP(G2466,BARRAS!$C$5:$E$233,3,0),IF(L2466="L",VLOOKUP(G2466,BARRAS!$C$5:$E$233,3,0),""))</f>
        <v/>
      </c>
      <c r="S2466" s="95">
        <f t="shared" si="268"/>
        <v>0</v>
      </c>
      <c r="T2466" s="95"/>
      <c r="U2466" s="95" t="str">
        <f t="shared" si="269"/>
        <v/>
      </c>
      <c r="V2466" s="95"/>
      <c r="W2466" s="95"/>
      <c r="X2466" s="95"/>
      <c r="Y2466" s="95"/>
      <c r="Z2466" s="95">
        <v>0</v>
      </c>
      <c r="AA2466" s="95" t="str">
        <f t="shared" si="270"/>
        <v>SAESA</v>
      </c>
    </row>
    <row r="2467" spans="1:27" x14ac:dyDescent="0.2">
      <c r="A2467" s="19">
        <f t="shared" si="266"/>
        <v>1</v>
      </c>
      <c r="B2467" s="95">
        <f t="shared" si="267"/>
        <v>2463</v>
      </c>
      <c r="C2467" s="95" t="s">
        <v>12799</v>
      </c>
      <c r="D2467" s="28" t="s">
        <v>8365</v>
      </c>
      <c r="E2467" s="95" t="s">
        <v>9763</v>
      </c>
      <c r="F2467" s="182">
        <v>1</v>
      </c>
      <c r="G2467" s="95" t="s">
        <v>7684</v>
      </c>
      <c r="H2467" s="199">
        <f>VLOOKUP(G2467,BARRAS!$C$5:$E$553,2,0)</f>
        <v>2109991840232</v>
      </c>
      <c r="I2467" s="95">
        <v>0</v>
      </c>
      <c r="J2467" s="204">
        <v>0</v>
      </c>
      <c r="K2467" s="95">
        <v>0</v>
      </c>
      <c r="L2467" s="95" t="s">
        <v>8423</v>
      </c>
      <c r="M2467" s="95" t="s">
        <v>8423</v>
      </c>
      <c r="N2467" s="95" t="s">
        <v>8365</v>
      </c>
      <c r="O2467" s="95" t="s">
        <v>8091</v>
      </c>
      <c r="P2467" s="95"/>
      <c r="Q2467" s="95"/>
      <c r="R2467" s="95" t="str">
        <f>IF(L2467="R",VLOOKUP(G2467,BARRAS!$C$5:$E$233,3,0),IF(L2467="L",VLOOKUP(G2467,BARRAS!$C$5:$E$233,3,0),""))</f>
        <v/>
      </c>
      <c r="S2467" s="95">
        <f t="shared" si="268"/>
        <v>0</v>
      </c>
      <c r="T2467" s="95"/>
      <c r="U2467" s="95" t="str">
        <f t="shared" si="269"/>
        <v/>
      </c>
      <c r="V2467" s="95"/>
      <c r="W2467" s="95"/>
      <c r="X2467" s="95"/>
      <c r="Y2467" s="95"/>
      <c r="Z2467" s="95">
        <v>0</v>
      </c>
      <c r="AA2467" s="95" t="str">
        <f t="shared" si="270"/>
        <v>SAESA</v>
      </c>
    </row>
    <row r="2468" spans="1:27" x14ac:dyDescent="0.2">
      <c r="A2468" s="19">
        <f t="shared" si="266"/>
        <v>1</v>
      </c>
      <c r="B2468" s="95">
        <f t="shared" si="267"/>
        <v>2464</v>
      </c>
      <c r="C2468" s="95" t="s">
        <v>10444</v>
      </c>
      <c r="D2468" s="28" t="s">
        <v>8365</v>
      </c>
      <c r="E2468" s="95" t="s">
        <v>10341</v>
      </c>
      <c r="F2468" s="182">
        <v>1</v>
      </c>
      <c r="G2468" s="95" t="s">
        <v>7684</v>
      </c>
      <c r="H2468" s="199">
        <f>VLOOKUP(G2468,BARRAS!$C$5:$E$553,2,0)</f>
        <v>2109991840232</v>
      </c>
      <c r="I2468" s="95">
        <v>0</v>
      </c>
      <c r="J2468" s="204">
        <v>0</v>
      </c>
      <c r="K2468" s="95">
        <v>0</v>
      </c>
      <c r="L2468" s="95" t="s">
        <v>8423</v>
      </c>
      <c r="M2468" s="95" t="s">
        <v>8423</v>
      </c>
      <c r="N2468" s="95" t="s">
        <v>8365</v>
      </c>
      <c r="O2468" s="95" t="s">
        <v>8091</v>
      </c>
      <c r="P2468" s="95"/>
      <c r="Q2468" s="95"/>
      <c r="R2468" s="95" t="str">
        <f>IF(L2468="R",VLOOKUP(G2468,BARRAS!$C$5:$E$233,3,0),IF(L2468="L",VLOOKUP(G2468,BARRAS!$C$5:$E$233,3,0),""))</f>
        <v/>
      </c>
      <c r="S2468" s="95">
        <f t="shared" si="268"/>
        <v>0</v>
      </c>
      <c r="T2468" s="95"/>
      <c r="U2468" s="95" t="str">
        <f t="shared" si="269"/>
        <v/>
      </c>
      <c r="V2468" s="95"/>
      <c r="W2468" s="95"/>
      <c r="X2468" s="95"/>
      <c r="Y2468" s="95"/>
      <c r="Z2468" s="95"/>
      <c r="AA2468" s="95" t="str">
        <f t="shared" si="270"/>
        <v>SAESA</v>
      </c>
    </row>
    <row r="2469" spans="1:27" x14ac:dyDescent="0.2">
      <c r="A2469" s="19">
        <f t="shared" si="266"/>
        <v>1</v>
      </c>
      <c r="B2469" s="95">
        <f t="shared" si="267"/>
        <v>2465</v>
      </c>
      <c r="C2469" s="95" t="s">
        <v>10445</v>
      </c>
      <c r="D2469" s="28" t="s">
        <v>8365</v>
      </c>
      <c r="E2469" s="95" t="s">
        <v>10341</v>
      </c>
      <c r="F2469" s="182">
        <v>1</v>
      </c>
      <c r="G2469" s="95" t="s">
        <v>7684</v>
      </c>
      <c r="H2469" s="199">
        <f>VLOOKUP(G2469,BARRAS!$C$5:$E$553,2,0)</f>
        <v>2109991840232</v>
      </c>
      <c r="I2469" s="95">
        <v>0</v>
      </c>
      <c r="J2469" s="204">
        <v>0</v>
      </c>
      <c r="K2469" s="95">
        <v>0</v>
      </c>
      <c r="L2469" s="95" t="s">
        <v>8423</v>
      </c>
      <c r="M2469" s="95" t="s">
        <v>8423</v>
      </c>
      <c r="N2469" s="95" t="s">
        <v>8365</v>
      </c>
      <c r="O2469" s="95" t="s">
        <v>8091</v>
      </c>
      <c r="P2469" s="95"/>
      <c r="Q2469" s="95"/>
      <c r="R2469" s="95" t="str">
        <f>IF(L2469="R",VLOOKUP(G2469,BARRAS!$C$5:$E$233,3,0),IF(L2469="L",VLOOKUP(G2469,BARRAS!$C$5:$E$233,3,0),""))</f>
        <v/>
      </c>
      <c r="S2469" s="95">
        <f t="shared" si="268"/>
        <v>0</v>
      </c>
      <c r="T2469" s="95"/>
      <c r="U2469" s="95" t="str">
        <f t="shared" si="269"/>
        <v/>
      </c>
      <c r="V2469" s="95"/>
      <c r="W2469" s="95"/>
      <c r="X2469" s="95"/>
      <c r="Y2469" s="95"/>
      <c r="Z2469" s="95"/>
      <c r="AA2469" s="95" t="str">
        <f t="shared" si="270"/>
        <v>SAESA</v>
      </c>
    </row>
    <row r="2470" spans="1:27" x14ac:dyDescent="0.2">
      <c r="A2470" s="19">
        <f t="shared" si="266"/>
        <v>1</v>
      </c>
      <c r="B2470" s="95">
        <f t="shared" si="267"/>
        <v>2466</v>
      </c>
      <c r="C2470" s="95" t="s">
        <v>9285</v>
      </c>
      <c r="D2470" s="28" t="s">
        <v>8365</v>
      </c>
      <c r="E2470" s="95" t="s">
        <v>9280</v>
      </c>
      <c r="F2470" s="182">
        <v>1</v>
      </c>
      <c r="G2470" s="95" t="s">
        <v>7684</v>
      </c>
      <c r="H2470" s="199">
        <f>VLOOKUP(G2470,BARRAS!$C$5:$E$553,2,0)</f>
        <v>2109991840232</v>
      </c>
      <c r="I2470" s="95">
        <v>0</v>
      </c>
      <c r="J2470" s="204">
        <v>0</v>
      </c>
      <c r="K2470" s="95">
        <v>0</v>
      </c>
      <c r="L2470" s="95" t="s">
        <v>8423</v>
      </c>
      <c r="M2470" s="95" t="s">
        <v>8423</v>
      </c>
      <c r="N2470" s="95" t="s">
        <v>8365</v>
      </c>
      <c r="O2470" s="95" t="s">
        <v>7950</v>
      </c>
      <c r="P2470" s="95"/>
      <c r="Q2470" s="95"/>
      <c r="R2470" s="95" t="str">
        <f>IF(L2470="R",VLOOKUP(G2470,BARRAS!$C$5:$E$233,3,0),IF(L2470="L",VLOOKUP(G2470,BARRAS!$C$5:$E$233,3,0),""))</f>
        <v/>
      </c>
      <c r="S2470" s="95">
        <f t="shared" si="268"/>
        <v>0</v>
      </c>
      <c r="T2470" s="95"/>
      <c r="U2470" s="95" t="str">
        <f t="shared" si="269"/>
        <v/>
      </c>
      <c r="V2470" s="95"/>
      <c r="W2470" s="95"/>
      <c r="X2470" s="95"/>
      <c r="Y2470" s="95" t="str">
        <f t="shared" ref="Y2470:Y2483" si="271">+IF(P2470="","No","Sí")</f>
        <v>No</v>
      </c>
      <c r="Z2470" s="95">
        <v>0</v>
      </c>
      <c r="AA2470" s="95" t="str">
        <f t="shared" si="270"/>
        <v>LUZOSORNO</v>
      </c>
    </row>
    <row r="2471" spans="1:27" x14ac:dyDescent="0.2">
      <c r="A2471" s="19">
        <f t="shared" si="266"/>
        <v>1</v>
      </c>
      <c r="B2471" s="95">
        <f t="shared" si="267"/>
        <v>2467</v>
      </c>
      <c r="C2471" s="95" t="s">
        <v>9134</v>
      </c>
      <c r="D2471" s="28" t="s">
        <v>8365</v>
      </c>
      <c r="E2471" s="95" t="s">
        <v>9135</v>
      </c>
      <c r="F2471" s="182">
        <v>1</v>
      </c>
      <c r="G2471" s="95" t="s">
        <v>7684</v>
      </c>
      <c r="H2471" s="199">
        <f>VLOOKUP(G2471,BARRAS!$C$5:$E$553,2,0)</f>
        <v>2109991840232</v>
      </c>
      <c r="I2471" s="95">
        <v>0</v>
      </c>
      <c r="J2471" s="204">
        <v>0</v>
      </c>
      <c r="K2471" s="95">
        <v>0</v>
      </c>
      <c r="L2471" s="95" t="s">
        <v>8423</v>
      </c>
      <c r="M2471" s="95" t="s">
        <v>8423</v>
      </c>
      <c r="N2471" s="95" t="s">
        <v>8365</v>
      </c>
      <c r="O2471" s="95" t="s">
        <v>8091</v>
      </c>
      <c r="P2471" s="95"/>
      <c r="Q2471" s="95"/>
      <c r="R2471" s="95" t="str">
        <f>IF(L2471="R",VLOOKUP(G2471,BARRAS!$C$5:$E$233,3,0),IF(L2471="L",VLOOKUP(G2471,BARRAS!$C$5:$E$233,3,0),""))</f>
        <v/>
      </c>
      <c r="S2471" s="95">
        <f t="shared" si="268"/>
        <v>0</v>
      </c>
      <c r="T2471" s="95"/>
      <c r="U2471" s="95" t="str">
        <f t="shared" si="269"/>
        <v/>
      </c>
      <c r="V2471" s="95"/>
      <c r="W2471" s="95"/>
      <c r="X2471" s="95"/>
      <c r="Y2471" s="95" t="str">
        <f t="shared" si="271"/>
        <v>No</v>
      </c>
      <c r="Z2471" s="95">
        <v>0</v>
      </c>
      <c r="AA2471" s="95" t="str">
        <f t="shared" si="270"/>
        <v>SAESA</v>
      </c>
    </row>
    <row r="2472" spans="1:27" x14ac:dyDescent="0.2">
      <c r="A2472" s="19">
        <f t="shared" si="266"/>
        <v>1</v>
      </c>
      <c r="B2472" s="95">
        <f t="shared" si="267"/>
        <v>2468</v>
      </c>
      <c r="C2472" s="95" t="s">
        <v>13336</v>
      </c>
      <c r="D2472" s="28" t="s">
        <v>545</v>
      </c>
      <c r="E2472" s="95" t="s">
        <v>13337</v>
      </c>
      <c r="F2472" s="182">
        <v>1</v>
      </c>
      <c r="G2472" s="95" t="s">
        <v>7684</v>
      </c>
      <c r="H2472" s="199">
        <f>VLOOKUP(G2472,BARRAS!$C$5:$E$553,2,0)</f>
        <v>2109991840232</v>
      </c>
      <c r="I2472" s="95">
        <v>0</v>
      </c>
      <c r="J2472" s="204">
        <v>0</v>
      </c>
      <c r="K2472" s="95">
        <v>0</v>
      </c>
      <c r="L2472" s="95" t="s">
        <v>8423</v>
      </c>
      <c r="M2472" s="95" t="s">
        <v>8423</v>
      </c>
      <c r="N2472" s="28" t="s">
        <v>545</v>
      </c>
      <c r="O2472" s="28" t="s">
        <v>7950</v>
      </c>
      <c r="P2472" s="95"/>
      <c r="Q2472" s="95"/>
      <c r="R2472" s="95"/>
      <c r="S2472" s="95">
        <f t="shared" si="268"/>
        <v>0</v>
      </c>
      <c r="T2472" s="95"/>
      <c r="U2472" s="95" t="str">
        <f t="shared" si="269"/>
        <v/>
      </c>
      <c r="V2472" s="95"/>
      <c r="W2472" s="95"/>
      <c r="X2472" s="95"/>
      <c r="Y2472" s="95"/>
      <c r="Z2472" s="95"/>
      <c r="AA2472" s="95" t="str">
        <f t="shared" si="270"/>
        <v>LUZOSORNO</v>
      </c>
    </row>
    <row r="2473" spans="1:27" x14ac:dyDescent="0.2">
      <c r="A2473" s="19">
        <f t="shared" si="266"/>
        <v>1</v>
      </c>
      <c r="B2473" s="95">
        <f t="shared" si="267"/>
        <v>2469</v>
      </c>
      <c r="C2473" s="95" t="s">
        <v>13994</v>
      </c>
      <c r="D2473" s="28" t="s">
        <v>545</v>
      </c>
      <c r="E2473" s="95" t="s">
        <v>13995</v>
      </c>
      <c r="F2473" s="182">
        <v>1</v>
      </c>
      <c r="G2473" s="95" t="s">
        <v>7684</v>
      </c>
      <c r="H2473" s="199">
        <f>VLOOKUP(G2473,BARRAS!$C$5:$E$553,2,0)</f>
        <v>2109991840232</v>
      </c>
      <c r="I2473" s="95">
        <v>0</v>
      </c>
      <c r="J2473" s="204">
        <v>0</v>
      </c>
      <c r="K2473" s="95">
        <v>0</v>
      </c>
      <c r="L2473" s="95" t="s">
        <v>8423</v>
      </c>
      <c r="M2473" s="95" t="s">
        <v>8423</v>
      </c>
      <c r="N2473" s="28" t="s">
        <v>545</v>
      </c>
      <c r="O2473" s="28" t="s">
        <v>7950</v>
      </c>
      <c r="P2473" s="95"/>
      <c r="Q2473" s="95"/>
      <c r="R2473" s="95"/>
      <c r="S2473" s="95">
        <f t="shared" si="268"/>
        <v>0</v>
      </c>
      <c r="T2473" s="95"/>
      <c r="U2473" s="95" t="str">
        <f t="shared" si="269"/>
        <v/>
      </c>
      <c r="V2473" s="95"/>
      <c r="W2473" s="95"/>
      <c r="X2473" s="95"/>
      <c r="Y2473" s="95"/>
      <c r="Z2473" s="95"/>
      <c r="AA2473" s="95" t="str">
        <f t="shared" si="270"/>
        <v>LUZOSORNO</v>
      </c>
    </row>
    <row r="2474" spans="1:27" x14ac:dyDescent="0.2">
      <c r="A2474" s="19">
        <f t="shared" si="266"/>
        <v>1</v>
      </c>
      <c r="B2474" s="95">
        <f t="shared" si="267"/>
        <v>2470</v>
      </c>
      <c r="C2474" s="28" t="s">
        <v>14144</v>
      </c>
      <c r="D2474" s="28" t="s">
        <v>545</v>
      </c>
      <c r="E2474" s="28" t="s">
        <v>14145</v>
      </c>
      <c r="F2474" s="182">
        <v>1</v>
      </c>
      <c r="G2474" s="95" t="s">
        <v>7684</v>
      </c>
      <c r="H2474" s="199">
        <f>VLOOKUP(G2474,BARRAS!$C$5:$E$553,2,0)</f>
        <v>2109991840232</v>
      </c>
      <c r="I2474" s="95">
        <v>0</v>
      </c>
      <c r="J2474" s="204">
        <v>0</v>
      </c>
      <c r="K2474" s="95">
        <v>0</v>
      </c>
      <c r="L2474" s="95" t="s">
        <v>8423</v>
      </c>
      <c r="M2474" s="95" t="s">
        <v>8423</v>
      </c>
      <c r="N2474" s="28" t="s">
        <v>545</v>
      </c>
      <c r="O2474" s="28" t="s">
        <v>7950</v>
      </c>
      <c r="P2474" s="95"/>
      <c r="Q2474" s="95"/>
      <c r="R2474" s="95"/>
      <c r="S2474" s="95">
        <f t="shared" si="268"/>
        <v>0</v>
      </c>
      <c r="T2474" s="95"/>
      <c r="U2474" s="95" t="str">
        <f t="shared" si="269"/>
        <v/>
      </c>
      <c r="V2474" s="95"/>
      <c r="W2474" s="95"/>
      <c r="X2474" s="95"/>
      <c r="Y2474" s="95"/>
      <c r="Z2474" s="95"/>
      <c r="AA2474" s="95" t="str">
        <f t="shared" si="270"/>
        <v>LUZOSORNO</v>
      </c>
    </row>
    <row r="2475" spans="1:27" x14ac:dyDescent="0.2">
      <c r="A2475" s="19">
        <f t="shared" si="266"/>
        <v>1</v>
      </c>
      <c r="B2475" s="95">
        <f t="shared" si="267"/>
        <v>2471</v>
      </c>
      <c r="C2475" s="95" t="s">
        <v>13688</v>
      </c>
      <c r="D2475" s="28" t="s">
        <v>8365</v>
      </c>
      <c r="E2475" s="95" t="s">
        <v>13689</v>
      </c>
      <c r="F2475" s="182">
        <v>1</v>
      </c>
      <c r="G2475" s="95" t="s">
        <v>7684</v>
      </c>
      <c r="H2475" s="199">
        <f>VLOOKUP(G2475,BARRAS!$C$5:$E$553,2,0)</f>
        <v>2109991840232</v>
      </c>
      <c r="I2475" s="95">
        <v>0</v>
      </c>
      <c r="J2475" s="204">
        <v>0</v>
      </c>
      <c r="K2475" s="95">
        <v>0</v>
      </c>
      <c r="L2475" s="95" t="s">
        <v>8423</v>
      </c>
      <c r="M2475" s="95" t="s">
        <v>8423</v>
      </c>
      <c r="N2475" s="95" t="s">
        <v>8365</v>
      </c>
      <c r="O2475" s="95" t="s">
        <v>7950</v>
      </c>
      <c r="P2475" s="95"/>
      <c r="Q2475" s="95"/>
      <c r="R2475" s="95"/>
      <c r="S2475" s="95">
        <f t="shared" si="268"/>
        <v>0</v>
      </c>
      <c r="T2475" s="95"/>
      <c r="U2475" s="95" t="str">
        <f t="shared" si="269"/>
        <v/>
      </c>
      <c r="V2475" s="95"/>
      <c r="W2475" s="95"/>
      <c r="X2475" s="95"/>
      <c r="Y2475" s="95"/>
      <c r="Z2475" s="95"/>
      <c r="AA2475" s="95" t="str">
        <f t="shared" si="270"/>
        <v>LUZOSORNO</v>
      </c>
    </row>
    <row r="2476" spans="1:27" x14ac:dyDescent="0.2">
      <c r="A2476" s="19">
        <f t="shared" si="266"/>
        <v>1</v>
      </c>
      <c r="B2476" s="95">
        <f t="shared" si="267"/>
        <v>2472</v>
      </c>
      <c r="C2476" s="28" t="s">
        <v>13564</v>
      </c>
      <c r="D2476" s="28" t="s">
        <v>8241</v>
      </c>
      <c r="E2476" s="28" t="s">
        <v>13366</v>
      </c>
      <c r="F2476" s="182">
        <v>1</v>
      </c>
      <c r="G2476" s="95" t="s">
        <v>7684</v>
      </c>
      <c r="H2476" s="199">
        <f>VLOOKUP(G2476,BARRAS!$C$5:$E$553,2,0)</f>
        <v>2109991840232</v>
      </c>
      <c r="I2476" s="95">
        <v>0</v>
      </c>
      <c r="J2476" s="204">
        <v>0</v>
      </c>
      <c r="K2476" s="95">
        <v>0</v>
      </c>
      <c r="L2476" s="95" t="s">
        <v>489</v>
      </c>
      <c r="M2476" s="95" t="s">
        <v>489</v>
      </c>
      <c r="N2476" s="95" t="s">
        <v>8241</v>
      </c>
      <c r="O2476" s="95" t="s">
        <v>7950</v>
      </c>
      <c r="P2476" s="95"/>
      <c r="Q2476" s="95"/>
      <c r="R2476" s="95"/>
      <c r="S2476" s="95">
        <f t="shared" si="268"/>
        <v>0</v>
      </c>
      <c r="T2476" s="95"/>
      <c r="U2476" s="95" t="str">
        <f t="shared" si="269"/>
        <v/>
      </c>
      <c r="V2476" s="95"/>
      <c r="W2476" s="95"/>
      <c r="X2476" s="95"/>
      <c r="Y2476" s="95"/>
      <c r="Z2476" s="95"/>
      <c r="AA2476" s="95" t="str">
        <f t="shared" si="270"/>
        <v>LUZOSORNO</v>
      </c>
    </row>
    <row r="2477" spans="1:27" x14ac:dyDescent="0.2">
      <c r="A2477" s="19">
        <f t="shared" si="266"/>
        <v>1</v>
      </c>
      <c r="B2477" s="95">
        <f t="shared" si="267"/>
        <v>2473</v>
      </c>
      <c r="C2477" s="28" t="s">
        <v>13914</v>
      </c>
      <c r="D2477" s="28" t="s">
        <v>8241</v>
      </c>
      <c r="E2477" s="28" t="s">
        <v>13363</v>
      </c>
      <c r="F2477" s="182">
        <v>1</v>
      </c>
      <c r="G2477" s="95" t="s">
        <v>7684</v>
      </c>
      <c r="H2477" s="199">
        <f>VLOOKUP(G2477,BARRAS!$C$5:$E$553,2,0)</f>
        <v>2109991840232</v>
      </c>
      <c r="I2477" s="95">
        <v>0</v>
      </c>
      <c r="J2477" s="204">
        <v>0</v>
      </c>
      <c r="K2477" s="95">
        <v>0</v>
      </c>
      <c r="L2477" s="95" t="s">
        <v>489</v>
      </c>
      <c r="M2477" s="95" t="s">
        <v>489</v>
      </c>
      <c r="N2477" s="95" t="s">
        <v>8241</v>
      </c>
      <c r="O2477" s="28" t="s">
        <v>8091</v>
      </c>
      <c r="P2477" s="95"/>
      <c r="Q2477" s="95"/>
      <c r="R2477" s="95"/>
      <c r="S2477" s="95">
        <f t="shared" si="268"/>
        <v>0</v>
      </c>
      <c r="T2477" s="95"/>
      <c r="U2477" s="95" t="str">
        <f t="shared" si="269"/>
        <v/>
      </c>
      <c r="V2477" s="95"/>
      <c r="W2477" s="95"/>
      <c r="X2477" s="95"/>
      <c r="Y2477" s="95"/>
      <c r="Z2477" s="95"/>
      <c r="AA2477" s="95" t="str">
        <f t="shared" si="270"/>
        <v>SAESA</v>
      </c>
    </row>
    <row r="2478" spans="1:27" x14ac:dyDescent="0.2">
      <c r="A2478" s="19">
        <f t="shared" si="266"/>
        <v>1</v>
      </c>
      <c r="B2478" s="95">
        <f t="shared" si="267"/>
        <v>2474</v>
      </c>
      <c r="C2478" s="95" t="s">
        <v>7954</v>
      </c>
      <c r="D2478" s="28" t="s">
        <v>7951</v>
      </c>
      <c r="E2478" s="95" t="s">
        <v>7950</v>
      </c>
      <c r="F2478" s="182">
        <v>1</v>
      </c>
      <c r="G2478" s="95" t="s">
        <v>7684</v>
      </c>
      <c r="H2478" s="199">
        <f>VLOOKUP(G2478,BARRAS!$C$5:$E$553,2,0)</f>
        <v>2109991840232</v>
      </c>
      <c r="I2478" s="95">
        <v>0</v>
      </c>
      <c r="J2478" s="204">
        <v>1</v>
      </c>
      <c r="K2478" s="95">
        <v>0</v>
      </c>
      <c r="L2478" s="95" t="s">
        <v>489</v>
      </c>
      <c r="M2478" s="95" t="s">
        <v>489</v>
      </c>
      <c r="N2478" s="95" t="s">
        <v>9178</v>
      </c>
      <c r="O2478" s="95"/>
      <c r="P2478" s="95" t="s">
        <v>7950</v>
      </c>
      <c r="Q2478" s="95" t="str">
        <f t="shared" ref="Q2478:Q2483" si="272">IF(L2478="R","R",IF(L2478="L","L",""))</f>
        <v>R</v>
      </c>
      <c r="R2478" s="95" t="str">
        <f>IF(L2478="R",VLOOKUP(G2478,BARRAS!$C$5:$E$233,3,0),IF(L2478="L",VLOOKUP(G2478,BARRAS!$C$5:$E$233,3,0),""))</f>
        <v>S4</v>
      </c>
      <c r="S2478" s="95">
        <f t="shared" si="268"/>
        <v>0</v>
      </c>
      <c r="T2478" s="95"/>
      <c r="U2478" s="95" t="str">
        <f t="shared" si="269"/>
        <v/>
      </c>
      <c r="V2478" s="95">
        <v>0</v>
      </c>
      <c r="W2478" s="95"/>
      <c r="X2478" s="95"/>
      <c r="Y2478" s="95" t="str">
        <f t="shared" si="271"/>
        <v>Sí</v>
      </c>
      <c r="Z2478" s="95">
        <v>0</v>
      </c>
      <c r="AA2478" s="95" t="str">
        <f t="shared" si="270"/>
        <v>LUZOSORNO</v>
      </c>
    </row>
    <row r="2479" spans="1:27" x14ac:dyDescent="0.2">
      <c r="A2479" s="19">
        <f t="shared" si="266"/>
        <v>1</v>
      </c>
      <c r="B2479" s="95">
        <f t="shared" si="267"/>
        <v>2475</v>
      </c>
      <c r="C2479" s="95" t="s">
        <v>7955</v>
      </c>
      <c r="D2479" s="28" t="s">
        <v>7952</v>
      </c>
      <c r="E2479" s="95" t="s">
        <v>7950</v>
      </c>
      <c r="F2479" s="182">
        <v>1</v>
      </c>
      <c r="G2479" s="95" t="s">
        <v>7684</v>
      </c>
      <c r="H2479" s="199">
        <f>VLOOKUP(G2479,BARRAS!$C$5:$E$553,2,0)</f>
        <v>2109991840232</v>
      </c>
      <c r="I2479" s="95">
        <v>0</v>
      </c>
      <c r="J2479" s="204">
        <v>1</v>
      </c>
      <c r="K2479" s="95">
        <v>0</v>
      </c>
      <c r="L2479" s="95" t="s">
        <v>489</v>
      </c>
      <c r="M2479" s="95" t="s">
        <v>489</v>
      </c>
      <c r="N2479" s="95" t="s">
        <v>9178</v>
      </c>
      <c r="O2479" s="95"/>
      <c r="P2479" s="95" t="s">
        <v>7950</v>
      </c>
      <c r="Q2479" s="95" t="str">
        <f t="shared" si="272"/>
        <v>R</v>
      </c>
      <c r="R2479" s="95" t="str">
        <f>IF(L2479="R",VLOOKUP(G2479,BARRAS!$C$5:$E$233,3,0),IF(L2479="L",VLOOKUP(G2479,BARRAS!$C$5:$E$233,3,0),""))</f>
        <v>S4</v>
      </c>
      <c r="S2479" s="95">
        <f t="shared" si="268"/>
        <v>0</v>
      </c>
      <c r="T2479" s="95"/>
      <c r="U2479" s="95" t="str">
        <f t="shared" si="269"/>
        <v/>
      </c>
      <c r="V2479" s="95">
        <v>0</v>
      </c>
      <c r="W2479" s="95"/>
      <c r="X2479" s="95"/>
      <c r="Y2479" s="95" t="str">
        <f t="shared" si="271"/>
        <v>Sí</v>
      </c>
      <c r="Z2479" s="95">
        <v>0</v>
      </c>
      <c r="AA2479" s="95" t="str">
        <f t="shared" si="270"/>
        <v>LUZOSORNO</v>
      </c>
    </row>
    <row r="2480" spans="1:27" x14ac:dyDescent="0.2">
      <c r="A2480" s="19">
        <f t="shared" si="266"/>
        <v>1</v>
      </c>
      <c r="B2480" s="95">
        <f t="shared" si="267"/>
        <v>2476</v>
      </c>
      <c r="C2480" s="95" t="s">
        <v>7956</v>
      </c>
      <c r="D2480" s="28" t="s">
        <v>7953</v>
      </c>
      <c r="E2480" s="95" t="s">
        <v>7950</v>
      </c>
      <c r="F2480" s="182">
        <v>1</v>
      </c>
      <c r="G2480" s="95" t="s">
        <v>7684</v>
      </c>
      <c r="H2480" s="199">
        <f>VLOOKUP(G2480,BARRAS!$C$5:$E$553,2,0)</f>
        <v>2109991840232</v>
      </c>
      <c r="I2480" s="95">
        <v>0</v>
      </c>
      <c r="J2480" s="204">
        <v>1</v>
      </c>
      <c r="K2480" s="95">
        <v>0</v>
      </c>
      <c r="L2480" s="95" t="s">
        <v>489</v>
      </c>
      <c r="M2480" s="95" t="s">
        <v>489</v>
      </c>
      <c r="N2480" s="95" t="s">
        <v>9178</v>
      </c>
      <c r="O2480" s="95"/>
      <c r="P2480" s="95" t="s">
        <v>7950</v>
      </c>
      <c r="Q2480" s="95" t="str">
        <f t="shared" si="272"/>
        <v>R</v>
      </c>
      <c r="R2480" s="95" t="str">
        <f>IF(L2480="R",VLOOKUP(G2480,BARRAS!$C$5:$E$233,3,0),IF(L2480="L",VLOOKUP(G2480,BARRAS!$C$5:$E$233,3,0),""))</f>
        <v>S4</v>
      </c>
      <c r="S2480" s="95">
        <f t="shared" si="268"/>
        <v>0</v>
      </c>
      <c r="T2480" s="95"/>
      <c r="U2480" s="95" t="str">
        <f t="shared" si="269"/>
        <v/>
      </c>
      <c r="V2480" s="95">
        <v>0</v>
      </c>
      <c r="W2480" s="95"/>
      <c r="X2480" s="95"/>
      <c r="Y2480" s="95" t="str">
        <f t="shared" si="271"/>
        <v>Sí</v>
      </c>
      <c r="Z2480" s="95">
        <v>0</v>
      </c>
      <c r="AA2480" s="95" t="str">
        <f t="shared" si="270"/>
        <v>LUZOSORNO</v>
      </c>
    </row>
    <row r="2481" spans="1:27" x14ac:dyDescent="0.2">
      <c r="A2481" s="19">
        <f t="shared" si="266"/>
        <v>1</v>
      </c>
      <c r="B2481" s="95">
        <f t="shared" si="267"/>
        <v>2477</v>
      </c>
      <c r="C2481" s="95" t="s">
        <v>8176</v>
      </c>
      <c r="D2481" s="28" t="s">
        <v>8088</v>
      </c>
      <c r="E2481" s="95" t="s">
        <v>8091</v>
      </c>
      <c r="F2481" s="182">
        <v>1</v>
      </c>
      <c r="G2481" s="95" t="s">
        <v>7684</v>
      </c>
      <c r="H2481" s="199">
        <f>VLOOKUP(G2481,BARRAS!$C$5:$E$553,2,0)</f>
        <v>2109991840232</v>
      </c>
      <c r="I2481" s="95">
        <v>0</v>
      </c>
      <c r="J2481" s="204">
        <v>1</v>
      </c>
      <c r="K2481" s="95">
        <v>0</v>
      </c>
      <c r="L2481" s="95" t="s">
        <v>489</v>
      </c>
      <c r="M2481" s="95" t="s">
        <v>489</v>
      </c>
      <c r="N2481" s="95" t="s">
        <v>9178</v>
      </c>
      <c r="O2481" s="95"/>
      <c r="P2481" s="95" t="s">
        <v>8091</v>
      </c>
      <c r="Q2481" s="95" t="str">
        <f t="shared" si="272"/>
        <v>R</v>
      </c>
      <c r="R2481" s="95" t="str">
        <f>IF(L2481="R",VLOOKUP(G2481,BARRAS!$C$5:$E$233,3,0),IF(L2481="L",VLOOKUP(G2481,BARRAS!$C$5:$E$233,3,0),""))</f>
        <v>S4</v>
      </c>
      <c r="S2481" s="95">
        <f t="shared" si="268"/>
        <v>0</v>
      </c>
      <c r="T2481" s="95"/>
      <c r="U2481" s="95" t="str">
        <f t="shared" si="269"/>
        <v/>
      </c>
      <c r="V2481" s="95">
        <v>0</v>
      </c>
      <c r="W2481" s="95"/>
      <c r="X2481" s="95"/>
      <c r="Y2481" s="95" t="str">
        <f t="shared" si="271"/>
        <v>Sí</v>
      </c>
      <c r="Z2481" s="95">
        <v>0</v>
      </c>
      <c r="AA2481" s="95" t="str">
        <f t="shared" si="270"/>
        <v>SAESA</v>
      </c>
    </row>
    <row r="2482" spans="1:27" x14ac:dyDescent="0.2">
      <c r="A2482" s="19">
        <f t="shared" si="266"/>
        <v>1</v>
      </c>
      <c r="B2482" s="95">
        <f t="shared" si="267"/>
        <v>2478</v>
      </c>
      <c r="C2482" s="95" t="s">
        <v>8177</v>
      </c>
      <c r="D2482" s="28" t="s">
        <v>8089</v>
      </c>
      <c r="E2482" s="95" t="s">
        <v>8091</v>
      </c>
      <c r="F2482" s="182">
        <v>1</v>
      </c>
      <c r="G2482" s="95" t="s">
        <v>7684</v>
      </c>
      <c r="H2482" s="199">
        <f>VLOOKUP(G2482,BARRAS!$C$5:$E$553,2,0)</f>
        <v>2109991840232</v>
      </c>
      <c r="I2482" s="95">
        <v>0</v>
      </c>
      <c r="J2482" s="204">
        <v>1</v>
      </c>
      <c r="K2482" s="95">
        <v>0</v>
      </c>
      <c r="L2482" s="95" t="s">
        <v>489</v>
      </c>
      <c r="M2482" s="95" t="s">
        <v>489</v>
      </c>
      <c r="N2482" s="95" t="s">
        <v>9178</v>
      </c>
      <c r="O2482" s="95"/>
      <c r="P2482" s="95" t="s">
        <v>8091</v>
      </c>
      <c r="Q2482" s="95" t="str">
        <f t="shared" si="272"/>
        <v>R</v>
      </c>
      <c r="R2482" s="95" t="str">
        <f>IF(L2482="R",VLOOKUP(G2482,BARRAS!$C$5:$E$233,3,0),IF(L2482="L",VLOOKUP(G2482,BARRAS!$C$5:$E$233,3,0),""))</f>
        <v>S4</v>
      </c>
      <c r="S2482" s="95">
        <f t="shared" si="268"/>
        <v>0</v>
      </c>
      <c r="T2482" s="95"/>
      <c r="U2482" s="95" t="str">
        <f t="shared" si="269"/>
        <v/>
      </c>
      <c r="V2482" s="95">
        <v>0</v>
      </c>
      <c r="W2482" s="95"/>
      <c r="X2482" s="95"/>
      <c r="Y2482" s="95" t="str">
        <f t="shared" si="271"/>
        <v>Sí</v>
      </c>
      <c r="Z2482" s="95">
        <v>0</v>
      </c>
      <c r="AA2482" s="95" t="str">
        <f t="shared" si="270"/>
        <v>SAESA</v>
      </c>
    </row>
    <row r="2483" spans="1:27" x14ac:dyDescent="0.2">
      <c r="A2483" s="19">
        <f t="shared" si="266"/>
        <v>1</v>
      </c>
      <c r="B2483" s="95">
        <f t="shared" si="267"/>
        <v>2479</v>
      </c>
      <c r="C2483" s="95" t="s">
        <v>8178</v>
      </c>
      <c r="D2483" s="28" t="s">
        <v>8090</v>
      </c>
      <c r="E2483" s="95" t="s">
        <v>8091</v>
      </c>
      <c r="F2483" s="182">
        <v>1</v>
      </c>
      <c r="G2483" s="95" t="s">
        <v>7684</v>
      </c>
      <c r="H2483" s="199">
        <f>VLOOKUP(G2483,BARRAS!$C$5:$E$553,2,0)</f>
        <v>2109991840232</v>
      </c>
      <c r="I2483" s="95">
        <v>0</v>
      </c>
      <c r="J2483" s="204">
        <v>1</v>
      </c>
      <c r="K2483" s="95">
        <v>0</v>
      </c>
      <c r="L2483" s="95" t="s">
        <v>489</v>
      </c>
      <c r="M2483" s="95" t="s">
        <v>489</v>
      </c>
      <c r="N2483" s="95" t="s">
        <v>9178</v>
      </c>
      <c r="O2483" s="95"/>
      <c r="P2483" s="95" t="s">
        <v>8091</v>
      </c>
      <c r="Q2483" s="95" t="str">
        <f t="shared" si="272"/>
        <v>R</v>
      </c>
      <c r="R2483" s="95" t="str">
        <f>IF(L2483="R",VLOOKUP(G2483,BARRAS!$C$5:$E$233,3,0),IF(L2483="L",VLOOKUP(G2483,BARRAS!$C$5:$E$233,3,0),""))</f>
        <v>S4</v>
      </c>
      <c r="S2483" s="95">
        <f t="shared" si="268"/>
        <v>0</v>
      </c>
      <c r="T2483" s="95"/>
      <c r="U2483" s="95" t="str">
        <f t="shared" si="269"/>
        <v/>
      </c>
      <c r="V2483" s="95">
        <v>0</v>
      </c>
      <c r="W2483" s="95"/>
      <c r="X2483" s="95"/>
      <c r="Y2483" s="95" t="str">
        <f t="shared" si="271"/>
        <v>Sí</v>
      </c>
      <c r="Z2483" s="95">
        <v>0</v>
      </c>
      <c r="AA2483" s="95" t="str">
        <f t="shared" si="270"/>
        <v>SAESA</v>
      </c>
    </row>
    <row r="2484" spans="1:27" x14ac:dyDescent="0.2">
      <c r="A2484" s="19">
        <f t="shared" si="266"/>
        <v>1</v>
      </c>
      <c r="B2484" s="95">
        <f t="shared" si="267"/>
        <v>2480</v>
      </c>
      <c r="C2484" s="194" t="s">
        <v>12222</v>
      </c>
      <c r="D2484" s="213" t="s">
        <v>1304</v>
      </c>
      <c r="E2484" s="194" t="s">
        <v>12221</v>
      </c>
      <c r="F2484" s="182">
        <v>1</v>
      </c>
      <c r="G2484" s="95" t="s">
        <v>7684</v>
      </c>
      <c r="H2484" s="199">
        <f>VLOOKUP(G2484,BARRAS!$C$5:$E$553,2,0)</f>
        <v>2109991840232</v>
      </c>
      <c r="I2484" s="95">
        <v>0</v>
      </c>
      <c r="J2484" s="204">
        <v>0</v>
      </c>
      <c r="K2484" s="95">
        <v>0</v>
      </c>
      <c r="L2484" s="95" t="s">
        <v>492</v>
      </c>
      <c r="M2484" s="95" t="s">
        <v>492</v>
      </c>
      <c r="N2484" s="95" t="s">
        <v>12352</v>
      </c>
      <c r="O2484" s="95"/>
      <c r="P2484" s="95"/>
      <c r="Q2484" s="95"/>
      <c r="R2484" s="95" t="str">
        <f>IF(L2484="R",VLOOKUP(G2484,BARRAS!$C$5:$E$233,3,0),IF(L2484="L",VLOOKUP(G2484,BARRAS!$C$5:$E$233,3,0),""))</f>
        <v/>
      </c>
      <c r="S2484" s="95">
        <f t="shared" si="268"/>
        <v>0</v>
      </c>
      <c r="T2484" s="95"/>
      <c r="U2484" s="95" t="str">
        <f t="shared" si="269"/>
        <v/>
      </c>
      <c r="V2484" s="95"/>
      <c r="W2484" s="95"/>
      <c r="X2484" s="95"/>
      <c r="Y2484" s="95"/>
      <c r="Z2484" s="95"/>
      <c r="AA2484" s="95">
        <f t="shared" si="270"/>
        <v>0</v>
      </c>
    </row>
    <row r="2485" spans="1:27" x14ac:dyDescent="0.2">
      <c r="A2485" s="19">
        <f t="shared" si="266"/>
        <v>1</v>
      </c>
      <c r="B2485" s="95">
        <f t="shared" si="267"/>
        <v>2481</v>
      </c>
      <c r="C2485" s="95" t="s">
        <v>10552</v>
      </c>
      <c r="D2485" s="28" t="s">
        <v>545</v>
      </c>
      <c r="E2485" s="95" t="s">
        <v>10560</v>
      </c>
      <c r="F2485" s="182">
        <v>1</v>
      </c>
      <c r="G2485" s="95" t="s">
        <v>739</v>
      </c>
      <c r="H2485" s="199">
        <f>VLOOKUP(G2485,BARRAS!$C$5:$E$553,2,0)</f>
        <v>2149991780132</v>
      </c>
      <c r="I2485" s="95">
        <v>0</v>
      </c>
      <c r="J2485" s="204">
        <v>0</v>
      </c>
      <c r="K2485" s="95">
        <v>0</v>
      </c>
      <c r="L2485" s="95" t="s">
        <v>8423</v>
      </c>
      <c r="M2485" s="95" t="s">
        <v>8423</v>
      </c>
      <c r="N2485" s="95" t="s">
        <v>545</v>
      </c>
      <c r="O2485" s="95" t="s">
        <v>8091</v>
      </c>
      <c r="P2485" s="95"/>
      <c r="Q2485" s="95"/>
      <c r="R2485" s="95" t="str">
        <f>IF(L2485="R",VLOOKUP(G2485,BARRAS!$C$5:$E$233,3,0),IF(L2485="L",VLOOKUP(G2485,BARRAS!$C$5:$E$233,3,0),""))</f>
        <v/>
      </c>
      <c r="S2485" s="95">
        <f t="shared" si="268"/>
        <v>0</v>
      </c>
      <c r="T2485" s="95"/>
      <c r="U2485" s="95" t="str">
        <f t="shared" si="269"/>
        <v/>
      </c>
      <c r="V2485" s="95"/>
      <c r="W2485" s="95"/>
      <c r="X2485" s="95"/>
      <c r="Y2485" s="95"/>
      <c r="Z2485" s="95"/>
      <c r="AA2485" s="95" t="str">
        <f t="shared" si="270"/>
        <v>SAESA</v>
      </c>
    </row>
    <row r="2486" spans="1:27" x14ac:dyDescent="0.2">
      <c r="A2486" s="19">
        <f t="shared" si="266"/>
        <v>1</v>
      </c>
      <c r="B2486" s="95">
        <f t="shared" si="267"/>
        <v>2482</v>
      </c>
      <c r="C2486" s="95" t="s">
        <v>10553</v>
      </c>
      <c r="D2486" s="28" t="s">
        <v>545</v>
      </c>
      <c r="E2486" s="95" t="s">
        <v>10560</v>
      </c>
      <c r="F2486" s="182">
        <v>1</v>
      </c>
      <c r="G2486" s="95" t="s">
        <v>739</v>
      </c>
      <c r="H2486" s="199">
        <f>VLOOKUP(G2486,BARRAS!$C$5:$E$553,2,0)</f>
        <v>2149991780132</v>
      </c>
      <c r="I2486" s="95">
        <v>0</v>
      </c>
      <c r="J2486" s="204">
        <v>0</v>
      </c>
      <c r="K2486" s="95">
        <v>0</v>
      </c>
      <c r="L2486" s="95" t="s">
        <v>8423</v>
      </c>
      <c r="M2486" s="95" t="s">
        <v>8423</v>
      </c>
      <c r="N2486" s="95" t="s">
        <v>545</v>
      </c>
      <c r="O2486" s="95" t="s">
        <v>8091</v>
      </c>
      <c r="P2486" s="95"/>
      <c r="Q2486" s="95"/>
      <c r="R2486" s="95" t="str">
        <f>IF(L2486="R",VLOOKUP(G2486,BARRAS!$C$5:$E$233,3,0),IF(L2486="L",VLOOKUP(G2486,BARRAS!$C$5:$E$233,3,0),""))</f>
        <v/>
      </c>
      <c r="S2486" s="95">
        <f t="shared" si="268"/>
        <v>0</v>
      </c>
      <c r="T2486" s="95"/>
      <c r="U2486" s="95" t="str">
        <f t="shared" si="269"/>
        <v/>
      </c>
      <c r="V2486" s="95"/>
      <c r="W2486" s="95"/>
      <c r="X2486" s="95"/>
      <c r="Y2486" s="95"/>
      <c r="Z2486" s="95"/>
      <c r="AA2486" s="95" t="str">
        <f t="shared" si="270"/>
        <v>SAESA</v>
      </c>
    </row>
    <row r="2487" spans="1:27" x14ac:dyDescent="0.2">
      <c r="A2487" s="19">
        <f t="shared" si="266"/>
        <v>1</v>
      </c>
      <c r="B2487" s="95">
        <f t="shared" si="267"/>
        <v>2483</v>
      </c>
      <c r="C2487" s="95" t="s">
        <v>10350</v>
      </c>
      <c r="D2487" s="28" t="s">
        <v>8365</v>
      </c>
      <c r="E2487" s="95" t="s">
        <v>10353</v>
      </c>
      <c r="F2487" s="182">
        <v>1</v>
      </c>
      <c r="G2487" s="95" t="s">
        <v>739</v>
      </c>
      <c r="H2487" s="199">
        <f>VLOOKUP(G2487,BARRAS!$C$5:$E$553,2,0)</f>
        <v>2149991780132</v>
      </c>
      <c r="I2487" s="95">
        <v>0</v>
      </c>
      <c r="J2487" s="204">
        <v>0</v>
      </c>
      <c r="K2487" s="95">
        <v>0</v>
      </c>
      <c r="L2487" s="95" t="s">
        <v>8423</v>
      </c>
      <c r="M2487" s="95" t="s">
        <v>8423</v>
      </c>
      <c r="N2487" s="95" t="s">
        <v>8365</v>
      </c>
      <c r="O2487" s="95" t="s">
        <v>8091</v>
      </c>
      <c r="P2487" s="95"/>
      <c r="Q2487" s="95"/>
      <c r="R2487" s="95" t="str">
        <f>IF(L2487="R",VLOOKUP(G2487,BARRAS!$C$5:$E$233,3,0),IF(L2487="L",VLOOKUP(G2487,BARRAS!$C$5:$E$233,3,0),""))</f>
        <v/>
      </c>
      <c r="S2487" s="95">
        <f t="shared" si="268"/>
        <v>0</v>
      </c>
      <c r="T2487" s="95"/>
      <c r="U2487" s="95" t="str">
        <f t="shared" si="269"/>
        <v/>
      </c>
      <c r="V2487" s="95"/>
      <c r="W2487" s="95"/>
      <c r="X2487" s="95"/>
      <c r="Y2487" s="95"/>
      <c r="Z2487" s="95"/>
      <c r="AA2487" s="95" t="str">
        <f t="shared" si="270"/>
        <v>SAESA</v>
      </c>
    </row>
    <row r="2488" spans="1:27" x14ac:dyDescent="0.2">
      <c r="A2488" s="19">
        <f t="shared" si="266"/>
        <v>1</v>
      </c>
      <c r="B2488" s="95">
        <f t="shared" si="267"/>
        <v>2484</v>
      </c>
      <c r="C2488" s="95" t="s">
        <v>9933</v>
      </c>
      <c r="D2488" s="28" t="s">
        <v>8365</v>
      </c>
      <c r="E2488" s="95" t="s">
        <v>9940</v>
      </c>
      <c r="F2488" s="182">
        <v>1</v>
      </c>
      <c r="G2488" s="95" t="s">
        <v>739</v>
      </c>
      <c r="H2488" s="199">
        <f>VLOOKUP(G2488,BARRAS!$C$5:$E$553,2,0)</f>
        <v>2149991780132</v>
      </c>
      <c r="I2488" s="95">
        <v>0</v>
      </c>
      <c r="J2488" s="204">
        <v>0</v>
      </c>
      <c r="K2488" s="95">
        <v>0</v>
      </c>
      <c r="L2488" s="95" t="s">
        <v>8423</v>
      </c>
      <c r="M2488" s="95" t="s">
        <v>8423</v>
      </c>
      <c r="N2488" s="95" t="s">
        <v>8365</v>
      </c>
      <c r="O2488" s="95" t="s">
        <v>8091</v>
      </c>
      <c r="P2488" s="95"/>
      <c r="Q2488" s="95"/>
      <c r="R2488" s="95" t="str">
        <f>IF(L2488="R",VLOOKUP(G2488,BARRAS!$C$5:$E$233,3,0),IF(L2488="L",VLOOKUP(G2488,BARRAS!$C$5:$E$233,3,0),""))</f>
        <v/>
      </c>
      <c r="S2488" s="95">
        <f t="shared" si="268"/>
        <v>0</v>
      </c>
      <c r="T2488" s="95"/>
      <c r="U2488" s="95" t="str">
        <f t="shared" si="269"/>
        <v/>
      </c>
      <c r="V2488" s="95">
        <v>0</v>
      </c>
      <c r="W2488" s="95"/>
      <c r="X2488" s="95"/>
      <c r="Y2488" s="95"/>
      <c r="Z2488" s="95">
        <v>0</v>
      </c>
      <c r="AA2488" s="95" t="str">
        <f t="shared" si="270"/>
        <v>SAESA</v>
      </c>
    </row>
    <row r="2489" spans="1:27" x14ac:dyDescent="0.2">
      <c r="A2489" s="19">
        <f t="shared" si="266"/>
        <v>1</v>
      </c>
      <c r="B2489" s="95">
        <f t="shared" si="267"/>
        <v>2485</v>
      </c>
      <c r="C2489" s="95" t="s">
        <v>10554</v>
      </c>
      <c r="D2489" s="28" t="s">
        <v>545</v>
      </c>
      <c r="E2489" s="95" t="s">
        <v>10561</v>
      </c>
      <c r="F2489" s="182">
        <v>1</v>
      </c>
      <c r="G2489" s="95" t="s">
        <v>739</v>
      </c>
      <c r="H2489" s="199">
        <f>VLOOKUP(G2489,BARRAS!$C$5:$E$553,2,0)</f>
        <v>2149991780132</v>
      </c>
      <c r="I2489" s="95">
        <v>0</v>
      </c>
      <c r="J2489" s="204">
        <v>0</v>
      </c>
      <c r="K2489" s="95">
        <v>0</v>
      </c>
      <c r="L2489" s="95" t="s">
        <v>8423</v>
      </c>
      <c r="M2489" s="95" t="s">
        <v>8423</v>
      </c>
      <c r="N2489" s="95" t="s">
        <v>545</v>
      </c>
      <c r="O2489" s="95" t="s">
        <v>8091</v>
      </c>
      <c r="P2489" s="95"/>
      <c r="Q2489" s="95"/>
      <c r="R2489" s="95" t="str">
        <f>IF(L2489="R",VLOOKUP(G2489,BARRAS!$C$5:$E$233,3,0),IF(L2489="L",VLOOKUP(G2489,BARRAS!$C$5:$E$233,3,0),""))</f>
        <v/>
      </c>
      <c r="S2489" s="95">
        <f t="shared" si="268"/>
        <v>0</v>
      </c>
      <c r="T2489" s="95"/>
      <c r="U2489" s="95" t="str">
        <f t="shared" si="269"/>
        <v/>
      </c>
      <c r="V2489" s="95"/>
      <c r="W2489" s="95"/>
      <c r="X2489" s="95"/>
      <c r="Y2489" s="95"/>
      <c r="Z2489" s="95"/>
      <c r="AA2489" s="95" t="str">
        <f t="shared" si="270"/>
        <v>SAESA</v>
      </c>
    </row>
    <row r="2490" spans="1:27" x14ac:dyDescent="0.2">
      <c r="A2490" s="19">
        <f t="shared" si="266"/>
        <v>1</v>
      </c>
      <c r="B2490" s="95">
        <f t="shared" si="267"/>
        <v>2486</v>
      </c>
      <c r="C2490" s="95" t="s">
        <v>10555</v>
      </c>
      <c r="D2490" s="28" t="s">
        <v>545</v>
      </c>
      <c r="E2490" s="95" t="s">
        <v>10561</v>
      </c>
      <c r="F2490" s="182">
        <v>1</v>
      </c>
      <c r="G2490" s="95" t="s">
        <v>739</v>
      </c>
      <c r="H2490" s="199">
        <f>VLOOKUP(G2490,BARRAS!$C$5:$E$553,2,0)</f>
        <v>2149991780132</v>
      </c>
      <c r="I2490" s="95">
        <v>0</v>
      </c>
      <c r="J2490" s="204">
        <v>0</v>
      </c>
      <c r="K2490" s="95">
        <v>0</v>
      </c>
      <c r="L2490" s="95" t="s">
        <v>8423</v>
      </c>
      <c r="M2490" s="95" t="s">
        <v>8423</v>
      </c>
      <c r="N2490" s="95" t="s">
        <v>545</v>
      </c>
      <c r="O2490" s="95" t="s">
        <v>8091</v>
      </c>
      <c r="P2490" s="95"/>
      <c r="Q2490" s="95"/>
      <c r="R2490" s="95" t="str">
        <f>IF(L2490="R",VLOOKUP(G2490,BARRAS!$C$5:$E$233,3,0),IF(L2490="L",VLOOKUP(G2490,BARRAS!$C$5:$E$233,3,0),""))</f>
        <v/>
      </c>
      <c r="S2490" s="95">
        <f t="shared" si="268"/>
        <v>0</v>
      </c>
      <c r="T2490" s="95"/>
      <c r="U2490" s="95" t="str">
        <f t="shared" si="269"/>
        <v/>
      </c>
      <c r="V2490" s="95"/>
      <c r="W2490" s="95"/>
      <c r="X2490" s="95"/>
      <c r="Y2490" s="95"/>
      <c r="Z2490" s="95"/>
      <c r="AA2490" s="95" t="str">
        <f t="shared" si="270"/>
        <v>SAESA</v>
      </c>
    </row>
    <row r="2491" spans="1:27" x14ac:dyDescent="0.2">
      <c r="A2491" s="19">
        <f t="shared" si="266"/>
        <v>1</v>
      </c>
      <c r="B2491" s="95">
        <f t="shared" si="267"/>
        <v>2487</v>
      </c>
      <c r="C2491" s="95" t="s">
        <v>10556</v>
      </c>
      <c r="D2491" s="28" t="s">
        <v>545</v>
      </c>
      <c r="E2491" s="95" t="s">
        <v>10561</v>
      </c>
      <c r="F2491" s="182">
        <v>1</v>
      </c>
      <c r="G2491" s="95" t="s">
        <v>739</v>
      </c>
      <c r="H2491" s="199">
        <f>VLOOKUP(G2491,BARRAS!$C$5:$E$553,2,0)</f>
        <v>2149991780132</v>
      </c>
      <c r="I2491" s="95">
        <v>0</v>
      </c>
      <c r="J2491" s="204">
        <v>0</v>
      </c>
      <c r="K2491" s="95">
        <v>0</v>
      </c>
      <c r="L2491" s="95" t="s">
        <v>8423</v>
      </c>
      <c r="M2491" s="95" t="s">
        <v>8423</v>
      </c>
      <c r="N2491" s="95" t="s">
        <v>545</v>
      </c>
      <c r="O2491" s="95" t="s">
        <v>8091</v>
      </c>
      <c r="P2491" s="95"/>
      <c r="Q2491" s="95"/>
      <c r="R2491" s="95" t="str">
        <f>IF(L2491="R",VLOOKUP(G2491,BARRAS!$C$5:$E$233,3,0),IF(L2491="L",VLOOKUP(G2491,BARRAS!$C$5:$E$233,3,0),""))</f>
        <v/>
      </c>
      <c r="S2491" s="95">
        <f t="shared" si="268"/>
        <v>0</v>
      </c>
      <c r="T2491" s="95"/>
      <c r="U2491" s="95" t="str">
        <f t="shared" si="269"/>
        <v/>
      </c>
      <c r="V2491" s="95"/>
      <c r="W2491" s="95"/>
      <c r="X2491" s="95"/>
      <c r="Y2491" s="95"/>
      <c r="Z2491" s="95"/>
      <c r="AA2491" s="95" t="str">
        <f t="shared" si="270"/>
        <v>SAESA</v>
      </c>
    </row>
    <row r="2492" spans="1:27" x14ac:dyDescent="0.2">
      <c r="A2492" s="19">
        <f t="shared" si="266"/>
        <v>1</v>
      </c>
      <c r="B2492" s="95">
        <f t="shared" si="267"/>
        <v>2488</v>
      </c>
      <c r="C2492" s="95" t="s">
        <v>10557</v>
      </c>
      <c r="D2492" s="28" t="s">
        <v>545</v>
      </c>
      <c r="E2492" s="95" t="s">
        <v>10561</v>
      </c>
      <c r="F2492" s="182">
        <v>1</v>
      </c>
      <c r="G2492" s="95" t="s">
        <v>739</v>
      </c>
      <c r="H2492" s="199">
        <f>VLOOKUP(G2492,BARRAS!$C$5:$E$553,2,0)</f>
        <v>2149991780132</v>
      </c>
      <c r="I2492" s="95">
        <v>0</v>
      </c>
      <c r="J2492" s="204">
        <v>0</v>
      </c>
      <c r="K2492" s="95">
        <v>0</v>
      </c>
      <c r="L2492" s="95" t="s">
        <v>8423</v>
      </c>
      <c r="M2492" s="95" t="s">
        <v>8423</v>
      </c>
      <c r="N2492" s="95" t="s">
        <v>545</v>
      </c>
      <c r="O2492" s="95" t="s">
        <v>8091</v>
      </c>
      <c r="P2492" s="95"/>
      <c r="Q2492" s="95"/>
      <c r="R2492" s="95" t="str">
        <f>IF(L2492="R",VLOOKUP(G2492,BARRAS!$C$5:$E$233,3,0),IF(L2492="L",VLOOKUP(G2492,BARRAS!$C$5:$E$233,3,0),""))</f>
        <v/>
      </c>
      <c r="S2492" s="95">
        <f t="shared" si="268"/>
        <v>0</v>
      </c>
      <c r="T2492" s="95"/>
      <c r="U2492" s="95" t="str">
        <f t="shared" si="269"/>
        <v/>
      </c>
      <c r="V2492" s="95"/>
      <c r="W2492" s="95"/>
      <c r="X2492" s="95"/>
      <c r="Y2492" s="95"/>
      <c r="Z2492" s="95"/>
      <c r="AA2492" s="95" t="str">
        <f t="shared" si="270"/>
        <v>SAESA</v>
      </c>
    </row>
    <row r="2493" spans="1:27" x14ac:dyDescent="0.2">
      <c r="A2493" s="19">
        <f t="shared" si="266"/>
        <v>1</v>
      </c>
      <c r="B2493" s="95">
        <f t="shared" si="267"/>
        <v>2489</v>
      </c>
      <c r="C2493" s="95" t="s">
        <v>9367</v>
      </c>
      <c r="D2493" s="28" t="s">
        <v>545</v>
      </c>
      <c r="E2493" s="95" t="s">
        <v>9382</v>
      </c>
      <c r="F2493" s="182">
        <v>1</v>
      </c>
      <c r="G2493" s="95" t="s">
        <v>739</v>
      </c>
      <c r="H2493" s="199">
        <f>VLOOKUP(G2493,BARRAS!$C$5:$E$553,2,0)</f>
        <v>2149991780132</v>
      </c>
      <c r="I2493" s="95">
        <v>0</v>
      </c>
      <c r="J2493" s="204">
        <v>0</v>
      </c>
      <c r="K2493" s="95">
        <v>0</v>
      </c>
      <c r="L2493" s="95" t="s">
        <v>8423</v>
      </c>
      <c r="M2493" s="95" t="s">
        <v>8423</v>
      </c>
      <c r="N2493" s="95" t="s">
        <v>545</v>
      </c>
      <c r="O2493" s="95" t="s">
        <v>8091</v>
      </c>
      <c r="P2493" s="95"/>
      <c r="Q2493" s="95"/>
      <c r="R2493" s="95" t="str">
        <f>IF(L2493="R",VLOOKUP(G2493,BARRAS!$C$5:$E$233,3,0),IF(L2493="L",VLOOKUP(G2493,BARRAS!$C$5:$E$233,3,0),""))</f>
        <v/>
      </c>
      <c r="S2493" s="95">
        <f t="shared" si="268"/>
        <v>0</v>
      </c>
      <c r="T2493" s="95"/>
      <c r="U2493" s="95" t="str">
        <f t="shared" si="269"/>
        <v/>
      </c>
      <c r="V2493" s="95"/>
      <c r="W2493" s="95"/>
      <c r="X2493" s="95"/>
      <c r="Y2493" s="95"/>
      <c r="Z2493" s="95">
        <v>0</v>
      </c>
      <c r="AA2493" s="95" t="str">
        <f t="shared" si="270"/>
        <v>SAESA</v>
      </c>
    </row>
    <row r="2494" spans="1:27" x14ac:dyDescent="0.2">
      <c r="A2494" s="19">
        <f t="shared" si="266"/>
        <v>1</v>
      </c>
      <c r="B2494" s="95">
        <f t="shared" si="267"/>
        <v>2490</v>
      </c>
      <c r="C2494" s="95" t="s">
        <v>9546</v>
      </c>
      <c r="D2494" s="28" t="s">
        <v>545</v>
      </c>
      <c r="E2494" s="95" t="s">
        <v>9382</v>
      </c>
      <c r="F2494" s="182">
        <v>1</v>
      </c>
      <c r="G2494" s="95" t="s">
        <v>739</v>
      </c>
      <c r="H2494" s="199">
        <f>VLOOKUP(G2494,BARRAS!$C$5:$E$553,2,0)</f>
        <v>2149991780132</v>
      </c>
      <c r="I2494" s="95">
        <v>0</v>
      </c>
      <c r="J2494" s="204">
        <v>0</v>
      </c>
      <c r="K2494" s="95">
        <v>0</v>
      </c>
      <c r="L2494" s="95" t="s">
        <v>8423</v>
      </c>
      <c r="M2494" s="95" t="s">
        <v>8423</v>
      </c>
      <c r="N2494" s="95" t="s">
        <v>545</v>
      </c>
      <c r="O2494" s="95" t="s">
        <v>8091</v>
      </c>
      <c r="P2494" s="95"/>
      <c r="Q2494" s="95"/>
      <c r="R2494" s="95" t="str">
        <f>IF(L2494="R",VLOOKUP(G2494,BARRAS!$C$5:$E$233,3,0),IF(L2494="L",VLOOKUP(G2494,BARRAS!$C$5:$E$233,3,0),""))</f>
        <v/>
      </c>
      <c r="S2494" s="95">
        <f t="shared" si="268"/>
        <v>0</v>
      </c>
      <c r="T2494" s="95"/>
      <c r="U2494" s="95" t="str">
        <f t="shared" si="269"/>
        <v/>
      </c>
      <c r="V2494" s="95"/>
      <c r="W2494" s="95"/>
      <c r="X2494" s="95"/>
      <c r="Y2494" s="95"/>
      <c r="Z2494" s="95">
        <v>0</v>
      </c>
      <c r="AA2494" s="95" t="str">
        <f t="shared" si="270"/>
        <v>SAESA</v>
      </c>
    </row>
    <row r="2495" spans="1:27" x14ac:dyDescent="0.2">
      <c r="A2495" s="19">
        <f t="shared" si="266"/>
        <v>1</v>
      </c>
      <c r="B2495" s="95">
        <f t="shared" si="267"/>
        <v>2491</v>
      </c>
      <c r="C2495" s="95" t="s">
        <v>13133</v>
      </c>
      <c r="D2495" s="28" t="s">
        <v>545</v>
      </c>
      <c r="E2495" s="95" t="s">
        <v>14164</v>
      </c>
      <c r="F2495" s="182">
        <v>1</v>
      </c>
      <c r="G2495" s="95" t="s">
        <v>739</v>
      </c>
      <c r="H2495" s="199">
        <f>VLOOKUP(G2495,BARRAS!$C$5:$E$553,2,0)</f>
        <v>2149991780132</v>
      </c>
      <c r="I2495" s="95">
        <v>0</v>
      </c>
      <c r="J2495" s="204">
        <v>0</v>
      </c>
      <c r="K2495" s="95">
        <v>0</v>
      </c>
      <c r="L2495" s="95" t="s">
        <v>8423</v>
      </c>
      <c r="M2495" s="95" t="s">
        <v>8423</v>
      </c>
      <c r="N2495" s="28" t="s">
        <v>545</v>
      </c>
      <c r="O2495" s="95" t="s">
        <v>8091</v>
      </c>
      <c r="P2495" s="28"/>
      <c r="Q2495" s="95"/>
      <c r="R2495" s="95"/>
      <c r="S2495" s="95">
        <f t="shared" si="268"/>
        <v>0</v>
      </c>
      <c r="T2495" s="95"/>
      <c r="U2495" s="95" t="str">
        <f t="shared" si="269"/>
        <v/>
      </c>
      <c r="V2495" s="95"/>
      <c r="W2495" s="95"/>
      <c r="X2495" s="95"/>
      <c r="Y2495" s="95"/>
      <c r="Z2495" s="95"/>
      <c r="AA2495" s="95" t="str">
        <f t="shared" si="270"/>
        <v>SAESA</v>
      </c>
    </row>
    <row r="2496" spans="1:27" x14ac:dyDescent="0.2">
      <c r="A2496" s="19">
        <f t="shared" si="266"/>
        <v>1</v>
      </c>
      <c r="B2496" s="95">
        <f t="shared" si="267"/>
        <v>2492</v>
      </c>
      <c r="C2496" s="95" t="s">
        <v>9808</v>
      </c>
      <c r="D2496" s="28" t="s">
        <v>8365</v>
      </c>
      <c r="E2496" s="95" t="s">
        <v>9814</v>
      </c>
      <c r="F2496" s="182">
        <v>1</v>
      </c>
      <c r="G2496" s="95" t="s">
        <v>739</v>
      </c>
      <c r="H2496" s="199">
        <f>VLOOKUP(G2496,BARRAS!$C$5:$E$553,2,0)</f>
        <v>2149991780132</v>
      </c>
      <c r="I2496" s="95">
        <v>0</v>
      </c>
      <c r="J2496" s="204">
        <v>0</v>
      </c>
      <c r="K2496" s="95">
        <v>0</v>
      </c>
      <c r="L2496" s="95" t="s">
        <v>8423</v>
      </c>
      <c r="M2496" s="95" t="s">
        <v>8423</v>
      </c>
      <c r="N2496" s="95" t="s">
        <v>8365</v>
      </c>
      <c r="O2496" s="95" t="s">
        <v>8091</v>
      </c>
      <c r="P2496" s="95"/>
      <c r="Q2496" s="95"/>
      <c r="R2496" s="95" t="str">
        <f>IF(L2496="R",VLOOKUP(G2496,BARRAS!$C$5:$E$233,3,0),IF(L2496="L",VLOOKUP(G2496,BARRAS!$C$5:$E$233,3,0),""))</f>
        <v/>
      </c>
      <c r="S2496" s="95">
        <f t="shared" si="268"/>
        <v>0</v>
      </c>
      <c r="T2496" s="95"/>
      <c r="U2496" s="95" t="str">
        <f t="shared" si="269"/>
        <v/>
      </c>
      <c r="V2496" s="95"/>
      <c r="W2496" s="95"/>
      <c r="X2496" s="95"/>
      <c r="Y2496" s="95"/>
      <c r="Z2496" s="95">
        <v>0</v>
      </c>
      <c r="AA2496" s="95" t="str">
        <f t="shared" si="270"/>
        <v>SAESA</v>
      </c>
    </row>
    <row r="2497" spans="1:27" x14ac:dyDescent="0.2">
      <c r="A2497" s="19">
        <f t="shared" si="266"/>
        <v>1</v>
      </c>
      <c r="B2497" s="95">
        <f t="shared" si="267"/>
        <v>2493</v>
      </c>
      <c r="C2497" s="95" t="s">
        <v>9809</v>
      </c>
      <c r="D2497" s="28" t="s">
        <v>8365</v>
      </c>
      <c r="E2497" s="95" t="s">
        <v>9814</v>
      </c>
      <c r="F2497" s="182">
        <v>1</v>
      </c>
      <c r="G2497" s="95" t="s">
        <v>739</v>
      </c>
      <c r="H2497" s="199">
        <f>VLOOKUP(G2497,BARRAS!$C$5:$E$553,2,0)</f>
        <v>2149991780132</v>
      </c>
      <c r="I2497" s="95">
        <v>0</v>
      </c>
      <c r="J2497" s="204">
        <v>0</v>
      </c>
      <c r="K2497" s="95">
        <v>0</v>
      </c>
      <c r="L2497" s="95" t="s">
        <v>8423</v>
      </c>
      <c r="M2497" s="95" t="s">
        <v>8423</v>
      </c>
      <c r="N2497" s="95" t="s">
        <v>8365</v>
      </c>
      <c r="O2497" s="95" t="s">
        <v>8091</v>
      </c>
      <c r="P2497" s="95"/>
      <c r="Q2497" s="95"/>
      <c r="R2497" s="95" t="str">
        <f>IF(L2497="R",VLOOKUP(G2497,BARRAS!$C$5:$E$233,3,0),IF(L2497="L",VLOOKUP(G2497,BARRAS!$C$5:$E$233,3,0),""))</f>
        <v/>
      </c>
      <c r="S2497" s="95">
        <f t="shared" si="268"/>
        <v>0</v>
      </c>
      <c r="T2497" s="95"/>
      <c r="U2497" s="95" t="str">
        <f t="shared" si="269"/>
        <v/>
      </c>
      <c r="V2497" s="95"/>
      <c r="W2497" s="95"/>
      <c r="X2497" s="95"/>
      <c r="Y2497" s="95"/>
      <c r="Z2497" s="95">
        <v>0</v>
      </c>
      <c r="AA2497" s="95" t="str">
        <f t="shared" si="270"/>
        <v>SAESA</v>
      </c>
    </row>
    <row r="2498" spans="1:27" x14ac:dyDescent="0.2">
      <c r="A2498" s="19">
        <f t="shared" si="266"/>
        <v>1</v>
      </c>
      <c r="B2498" s="95">
        <f t="shared" si="267"/>
        <v>2494</v>
      </c>
      <c r="C2498" s="95" t="s">
        <v>13915</v>
      </c>
      <c r="D2498" s="28" t="s">
        <v>545</v>
      </c>
      <c r="E2498" s="95" t="s">
        <v>13916</v>
      </c>
      <c r="F2498" s="182">
        <v>1</v>
      </c>
      <c r="G2498" s="95" t="s">
        <v>739</v>
      </c>
      <c r="H2498" s="199">
        <f>VLOOKUP(G2498,BARRAS!$C$5:$E$553,2,0)</f>
        <v>2149991780132</v>
      </c>
      <c r="I2498" s="95">
        <v>0</v>
      </c>
      <c r="J2498" s="204">
        <v>0</v>
      </c>
      <c r="K2498" s="95">
        <v>0</v>
      </c>
      <c r="L2498" s="95" t="s">
        <v>8423</v>
      </c>
      <c r="M2498" s="95" t="s">
        <v>8423</v>
      </c>
      <c r="N2498" s="28" t="s">
        <v>545</v>
      </c>
      <c r="O2498" s="28" t="s">
        <v>8091</v>
      </c>
      <c r="P2498" s="95"/>
      <c r="Q2498" s="95"/>
      <c r="R2498" s="95"/>
      <c r="S2498" s="95">
        <f t="shared" si="268"/>
        <v>0</v>
      </c>
      <c r="T2498" s="95"/>
      <c r="U2498" s="95" t="str">
        <f t="shared" si="269"/>
        <v/>
      </c>
      <c r="V2498" s="95"/>
      <c r="W2498" s="95"/>
      <c r="X2498" s="95"/>
      <c r="Y2498" s="95"/>
      <c r="Z2498" s="95"/>
      <c r="AA2498" s="95" t="str">
        <f t="shared" si="270"/>
        <v>SAESA</v>
      </c>
    </row>
    <row r="2499" spans="1:27" x14ac:dyDescent="0.2">
      <c r="A2499" s="19">
        <f t="shared" si="266"/>
        <v>1</v>
      </c>
      <c r="B2499" s="95">
        <f t="shared" si="267"/>
        <v>2495</v>
      </c>
      <c r="C2499" s="95" t="s">
        <v>13996</v>
      </c>
      <c r="D2499" s="28" t="s">
        <v>545</v>
      </c>
      <c r="E2499" s="95" t="s">
        <v>13997</v>
      </c>
      <c r="F2499" s="182">
        <v>1</v>
      </c>
      <c r="G2499" s="95" t="s">
        <v>739</v>
      </c>
      <c r="H2499" s="199">
        <f>VLOOKUP(G2499,BARRAS!$C$5:$E$553,2,0)</f>
        <v>2149991780132</v>
      </c>
      <c r="I2499" s="95">
        <v>0</v>
      </c>
      <c r="J2499" s="204">
        <v>0</v>
      </c>
      <c r="K2499" s="95">
        <v>0</v>
      </c>
      <c r="L2499" s="95" t="s">
        <v>8423</v>
      </c>
      <c r="M2499" s="95" t="s">
        <v>8423</v>
      </c>
      <c r="N2499" s="28" t="s">
        <v>545</v>
      </c>
      <c r="O2499" s="28" t="s">
        <v>8091</v>
      </c>
      <c r="P2499" s="95"/>
      <c r="Q2499" s="95"/>
      <c r="R2499" s="95"/>
      <c r="S2499" s="95">
        <f t="shared" si="268"/>
        <v>0</v>
      </c>
      <c r="T2499" s="95"/>
      <c r="U2499" s="95" t="str">
        <f t="shared" si="269"/>
        <v/>
      </c>
      <c r="V2499" s="95"/>
      <c r="W2499" s="95"/>
      <c r="X2499" s="95"/>
      <c r="Y2499" s="95"/>
      <c r="Z2499" s="95"/>
      <c r="AA2499" s="95" t="str">
        <f t="shared" si="270"/>
        <v>SAESA</v>
      </c>
    </row>
    <row r="2500" spans="1:27" x14ac:dyDescent="0.2">
      <c r="A2500" s="19">
        <f t="shared" si="266"/>
        <v>1</v>
      </c>
      <c r="B2500" s="95">
        <f t="shared" si="267"/>
        <v>2496</v>
      </c>
      <c r="C2500" s="95" t="s">
        <v>13998</v>
      </c>
      <c r="D2500" s="28" t="s">
        <v>545</v>
      </c>
      <c r="E2500" s="95" t="s">
        <v>13997</v>
      </c>
      <c r="F2500" s="182">
        <v>1</v>
      </c>
      <c r="G2500" s="95" t="s">
        <v>739</v>
      </c>
      <c r="H2500" s="199">
        <f>VLOOKUP(G2500,BARRAS!$C$5:$E$553,2,0)</f>
        <v>2149991780132</v>
      </c>
      <c r="I2500" s="95">
        <v>0</v>
      </c>
      <c r="J2500" s="204">
        <v>0</v>
      </c>
      <c r="K2500" s="95">
        <v>0</v>
      </c>
      <c r="L2500" s="95" t="s">
        <v>8423</v>
      </c>
      <c r="M2500" s="95" t="s">
        <v>8423</v>
      </c>
      <c r="N2500" s="28" t="s">
        <v>545</v>
      </c>
      <c r="O2500" s="28" t="s">
        <v>8091</v>
      </c>
      <c r="P2500" s="95"/>
      <c r="Q2500" s="95"/>
      <c r="R2500" s="95"/>
      <c r="S2500" s="95">
        <f t="shared" si="268"/>
        <v>0</v>
      </c>
      <c r="T2500" s="95"/>
      <c r="U2500" s="95" t="str">
        <f t="shared" si="269"/>
        <v/>
      </c>
      <c r="V2500" s="95"/>
      <c r="W2500" s="95"/>
      <c r="X2500" s="95"/>
      <c r="Y2500" s="95"/>
      <c r="Z2500" s="95"/>
      <c r="AA2500" s="95" t="str">
        <f t="shared" si="270"/>
        <v>SAESA</v>
      </c>
    </row>
    <row r="2501" spans="1:27" x14ac:dyDescent="0.2">
      <c r="A2501" s="19">
        <f t="shared" ref="A2501:A2564" si="273">+COUNTIF($C:$C,C2501)</f>
        <v>1</v>
      </c>
      <c r="B2501" s="95">
        <f t="shared" si="267"/>
        <v>2497</v>
      </c>
      <c r="C2501" s="95" t="s">
        <v>8615</v>
      </c>
      <c r="D2501" s="28" t="s">
        <v>13511</v>
      </c>
      <c r="E2501" s="95" t="s">
        <v>7580</v>
      </c>
      <c r="F2501" s="182">
        <v>1</v>
      </c>
      <c r="G2501" s="95" t="s">
        <v>739</v>
      </c>
      <c r="H2501" s="199">
        <f>VLOOKUP(G2501,BARRAS!$C$5:$E$553,2,0)</f>
        <v>2149991780132</v>
      </c>
      <c r="I2501" s="95">
        <v>0</v>
      </c>
      <c r="J2501" s="204">
        <v>0</v>
      </c>
      <c r="K2501" s="95">
        <v>0</v>
      </c>
      <c r="L2501" s="95" t="s">
        <v>747</v>
      </c>
      <c r="M2501" s="95" t="s">
        <v>747</v>
      </c>
      <c r="N2501" s="95" t="s">
        <v>13511</v>
      </c>
      <c r="O2501" s="95" t="s">
        <v>8091</v>
      </c>
      <c r="P2501" s="95"/>
      <c r="Q2501" s="95" t="str">
        <f t="shared" ref="Q2501:Q2510" si="274">IF(L2501="R","R",IF(L2501="L","L",""))</f>
        <v/>
      </c>
      <c r="R2501" s="95" t="str">
        <f>IF(L2501="R",VLOOKUP(G2501,BARRAS!$C$5:$E$233,3,0),IF(L2501="L",VLOOKUP(G2501,BARRAS!$C$5:$E$233,3,0),""))</f>
        <v/>
      </c>
      <c r="S2501" s="95">
        <f t="shared" si="268"/>
        <v>1</v>
      </c>
      <c r="T2501" s="95"/>
      <c r="U2501" s="95" t="str">
        <f t="shared" si="269"/>
        <v>PMGD</v>
      </c>
      <c r="V2501" s="95">
        <v>0</v>
      </c>
      <c r="W2501" s="95">
        <v>0</v>
      </c>
      <c r="X2501" s="95"/>
      <c r="Y2501" s="95" t="str">
        <f t="shared" ref="Y2501:Y2510" si="275">+IF(P2501="","No","Sí")</f>
        <v>No</v>
      </c>
      <c r="Z2501" s="95">
        <v>0</v>
      </c>
      <c r="AA2501" s="95" t="str">
        <f t="shared" si="270"/>
        <v>SAESA</v>
      </c>
    </row>
    <row r="2502" spans="1:27" x14ac:dyDescent="0.2">
      <c r="A2502" s="19">
        <f t="shared" si="273"/>
        <v>1</v>
      </c>
      <c r="B2502" s="95">
        <f t="shared" si="267"/>
        <v>2498</v>
      </c>
      <c r="C2502" s="95" t="s">
        <v>1921</v>
      </c>
      <c r="D2502" s="28" t="s">
        <v>13511</v>
      </c>
      <c r="E2502" s="95" t="s">
        <v>7579</v>
      </c>
      <c r="F2502" s="182">
        <v>1</v>
      </c>
      <c r="G2502" s="95" t="s">
        <v>739</v>
      </c>
      <c r="H2502" s="199">
        <f>VLOOKUP(G2502,BARRAS!$C$5:$E$553,2,0)</f>
        <v>2149991780132</v>
      </c>
      <c r="I2502" s="95">
        <v>0</v>
      </c>
      <c r="J2502" s="204">
        <v>0</v>
      </c>
      <c r="K2502" s="95">
        <v>0</v>
      </c>
      <c r="L2502" s="95" t="s">
        <v>747</v>
      </c>
      <c r="M2502" s="95" t="s">
        <v>747</v>
      </c>
      <c r="N2502" s="95" t="s">
        <v>13511</v>
      </c>
      <c r="O2502" s="95" t="s">
        <v>8091</v>
      </c>
      <c r="P2502" s="95"/>
      <c r="Q2502" s="95" t="str">
        <f>IF(L2502="R","R",IF(L2502="L","L",""))</f>
        <v/>
      </c>
      <c r="R2502" s="95" t="str">
        <f>IF(L2502="R",VLOOKUP(G2502,BARRAS!$C$5:$E$233,3,0),IF(L2502="L",VLOOKUP(G2502,BARRAS!$C$5:$E$233,3,0),""))</f>
        <v/>
      </c>
      <c r="S2502" s="95">
        <f t="shared" si="268"/>
        <v>1</v>
      </c>
      <c r="T2502" s="95"/>
      <c r="U2502" s="95" t="str">
        <f t="shared" si="269"/>
        <v>PMGD</v>
      </c>
      <c r="V2502" s="95">
        <v>0</v>
      </c>
      <c r="W2502" s="95"/>
      <c r="X2502" s="95"/>
      <c r="Y2502" s="95" t="str">
        <f>+IF(P2502="","No","Sí")</f>
        <v>No</v>
      </c>
      <c r="Z2502" s="95">
        <v>0</v>
      </c>
      <c r="AA2502" s="95" t="str">
        <f t="shared" si="270"/>
        <v>SAESA</v>
      </c>
    </row>
    <row r="2503" spans="1:27" x14ac:dyDescent="0.2">
      <c r="A2503" s="19">
        <f t="shared" si="273"/>
        <v>1</v>
      </c>
      <c r="B2503" s="95">
        <f t="shared" si="267"/>
        <v>2499</v>
      </c>
      <c r="C2503" s="95" t="s">
        <v>8656</v>
      </c>
      <c r="D2503" s="28" t="s">
        <v>2032</v>
      </c>
      <c r="E2503" s="95" t="s">
        <v>8657</v>
      </c>
      <c r="F2503" s="182">
        <v>1</v>
      </c>
      <c r="G2503" s="95" t="s">
        <v>739</v>
      </c>
      <c r="H2503" s="199">
        <f>VLOOKUP(G2503,BARRAS!$C$5:$E$553,2,0)</f>
        <v>2149991780132</v>
      </c>
      <c r="I2503" s="95">
        <v>0</v>
      </c>
      <c r="J2503" s="204">
        <v>0</v>
      </c>
      <c r="K2503" s="95">
        <v>0</v>
      </c>
      <c r="L2503" s="95" t="s">
        <v>747</v>
      </c>
      <c r="M2503" s="95" t="s">
        <v>747</v>
      </c>
      <c r="N2503" s="95" t="s">
        <v>2032</v>
      </c>
      <c r="O2503" s="95" t="s">
        <v>8091</v>
      </c>
      <c r="P2503" s="95"/>
      <c r="Q2503" s="95" t="str">
        <f t="shared" si="274"/>
        <v/>
      </c>
      <c r="R2503" s="95" t="str">
        <f>IF(L2503="R",VLOOKUP(G2503,BARRAS!$C$5:$E$233,3,0),IF(L2503="L",VLOOKUP(G2503,BARRAS!$C$5:$E$233,3,0),""))</f>
        <v/>
      </c>
      <c r="S2503" s="95">
        <f t="shared" si="268"/>
        <v>1</v>
      </c>
      <c r="T2503" s="95"/>
      <c r="U2503" s="95" t="str">
        <f t="shared" si="269"/>
        <v>PMGD</v>
      </c>
      <c r="V2503" s="95">
        <v>0</v>
      </c>
      <c r="W2503" s="95">
        <v>1</v>
      </c>
      <c r="X2503" s="95"/>
      <c r="Y2503" s="95" t="str">
        <f t="shared" si="275"/>
        <v>No</v>
      </c>
      <c r="Z2503" s="95">
        <v>0</v>
      </c>
      <c r="AA2503" s="95" t="str">
        <f t="shared" si="270"/>
        <v>SAESA</v>
      </c>
    </row>
    <row r="2504" spans="1:27" x14ac:dyDescent="0.2">
      <c r="A2504" s="19">
        <f t="shared" si="273"/>
        <v>1</v>
      </c>
      <c r="B2504" s="95">
        <f t="shared" si="267"/>
        <v>2500</v>
      </c>
      <c r="C2504" s="95" t="s">
        <v>8616</v>
      </c>
      <c r="D2504" s="28" t="s">
        <v>7560</v>
      </c>
      <c r="E2504" s="95" t="s">
        <v>7582</v>
      </c>
      <c r="F2504" s="182">
        <v>1</v>
      </c>
      <c r="G2504" s="95" t="s">
        <v>739</v>
      </c>
      <c r="H2504" s="199">
        <f>VLOOKUP(G2504,BARRAS!$C$5:$E$553,2,0)</f>
        <v>2149991780132</v>
      </c>
      <c r="I2504" s="95">
        <v>0</v>
      </c>
      <c r="J2504" s="204">
        <v>0</v>
      </c>
      <c r="K2504" s="95">
        <v>0</v>
      </c>
      <c r="L2504" s="95" t="s">
        <v>747</v>
      </c>
      <c r="M2504" s="95" t="s">
        <v>747</v>
      </c>
      <c r="N2504" s="95" t="s">
        <v>7560</v>
      </c>
      <c r="O2504" s="95" t="s">
        <v>8091</v>
      </c>
      <c r="P2504" s="95"/>
      <c r="Q2504" s="95" t="str">
        <f t="shared" si="274"/>
        <v/>
      </c>
      <c r="R2504" s="95" t="str">
        <f>IF(L2504="R",VLOOKUP(G2504,BARRAS!$C$5:$E$233,3,0),IF(L2504="L",VLOOKUP(G2504,BARRAS!$C$5:$E$233,3,0),""))</f>
        <v/>
      </c>
      <c r="S2504" s="95">
        <f t="shared" si="268"/>
        <v>1</v>
      </c>
      <c r="T2504" s="95" t="s">
        <v>7582</v>
      </c>
      <c r="U2504" s="95" t="str">
        <f t="shared" si="269"/>
        <v>PMGD</v>
      </c>
      <c r="V2504" s="95">
        <v>0</v>
      </c>
      <c r="W2504" s="95"/>
      <c r="X2504" s="95"/>
      <c r="Y2504" s="95" t="str">
        <f t="shared" si="275"/>
        <v>No</v>
      </c>
      <c r="Z2504" s="95">
        <v>0</v>
      </c>
      <c r="AA2504" s="95" t="str">
        <f t="shared" si="270"/>
        <v>SAESA</v>
      </c>
    </row>
    <row r="2505" spans="1:27" x14ac:dyDescent="0.2">
      <c r="A2505" s="19">
        <f t="shared" si="273"/>
        <v>1</v>
      </c>
      <c r="B2505" s="95">
        <f t="shared" ref="B2505:B2568" si="276">B2504+1</f>
        <v>2501</v>
      </c>
      <c r="C2505" s="95" t="s">
        <v>2031</v>
      </c>
      <c r="D2505" s="28" t="s">
        <v>2032</v>
      </c>
      <c r="E2505" s="95" t="s">
        <v>7581</v>
      </c>
      <c r="F2505" s="182">
        <v>1</v>
      </c>
      <c r="G2505" s="95" t="s">
        <v>739</v>
      </c>
      <c r="H2505" s="199">
        <f>VLOOKUP(G2505,BARRAS!$C$5:$E$553,2,0)</f>
        <v>2149991780132</v>
      </c>
      <c r="I2505" s="95">
        <v>0</v>
      </c>
      <c r="J2505" s="204">
        <v>0</v>
      </c>
      <c r="K2505" s="95">
        <v>0</v>
      </c>
      <c r="L2505" s="95" t="s">
        <v>747</v>
      </c>
      <c r="M2505" s="95" t="s">
        <v>747</v>
      </c>
      <c r="N2505" s="95" t="s">
        <v>2032</v>
      </c>
      <c r="O2505" s="95" t="s">
        <v>8091</v>
      </c>
      <c r="P2505" s="95"/>
      <c r="Q2505" s="95" t="str">
        <f t="shared" si="274"/>
        <v/>
      </c>
      <c r="R2505" s="95" t="str">
        <f>IF(L2505="R",VLOOKUP(G2505,BARRAS!$C$5:$E$233,3,0),IF(L2505="L",VLOOKUP(G2505,BARRAS!$C$5:$E$233,3,0),""))</f>
        <v/>
      </c>
      <c r="S2505" s="95">
        <f t="shared" si="268"/>
        <v>1</v>
      </c>
      <c r="T2505" s="95"/>
      <c r="U2505" s="95" t="str">
        <f t="shared" si="269"/>
        <v>PMGD</v>
      </c>
      <c r="V2505" s="95">
        <v>0</v>
      </c>
      <c r="W2505" s="95"/>
      <c r="X2505" s="95"/>
      <c r="Y2505" s="95" t="str">
        <f t="shared" si="275"/>
        <v>No</v>
      </c>
      <c r="Z2505" s="95">
        <v>0</v>
      </c>
      <c r="AA2505" s="95" t="str">
        <f t="shared" si="270"/>
        <v>SAESA</v>
      </c>
    </row>
    <row r="2506" spans="1:27" x14ac:dyDescent="0.2">
      <c r="A2506" s="19">
        <f t="shared" si="273"/>
        <v>1</v>
      </c>
      <c r="B2506" s="95">
        <f t="shared" si="276"/>
        <v>2502</v>
      </c>
      <c r="C2506" s="95" t="s">
        <v>13183</v>
      </c>
      <c r="D2506" s="28" t="s">
        <v>13511</v>
      </c>
      <c r="E2506" s="95" t="s">
        <v>13185</v>
      </c>
      <c r="F2506" s="182">
        <v>1</v>
      </c>
      <c r="G2506" s="95" t="s">
        <v>739</v>
      </c>
      <c r="H2506" s="199">
        <f>VLOOKUP(G2506,BARRAS!$C$5:$E$553,2,0)</f>
        <v>2149991780132</v>
      </c>
      <c r="I2506" s="95">
        <v>0</v>
      </c>
      <c r="J2506" s="204">
        <v>0</v>
      </c>
      <c r="K2506" s="95">
        <v>0</v>
      </c>
      <c r="L2506" s="95" t="s">
        <v>747</v>
      </c>
      <c r="M2506" s="95" t="s">
        <v>747</v>
      </c>
      <c r="N2506" s="95" t="s">
        <v>13511</v>
      </c>
      <c r="O2506" s="95" t="s">
        <v>8091</v>
      </c>
      <c r="P2506" s="95"/>
      <c r="Q2506" s="95"/>
      <c r="R2506" s="95"/>
      <c r="S2506" s="95">
        <f t="shared" si="268"/>
        <v>1</v>
      </c>
      <c r="T2506" s="95"/>
      <c r="U2506" s="95" t="str">
        <f t="shared" si="269"/>
        <v>PMGD</v>
      </c>
      <c r="V2506" s="95"/>
      <c r="W2506" s="95"/>
      <c r="X2506" s="95"/>
      <c r="Y2506" s="95"/>
      <c r="Z2506" s="95"/>
      <c r="AA2506" s="95" t="str">
        <f t="shared" si="270"/>
        <v>SAESA</v>
      </c>
    </row>
    <row r="2507" spans="1:27" x14ac:dyDescent="0.2">
      <c r="A2507" s="19">
        <f t="shared" si="273"/>
        <v>1</v>
      </c>
      <c r="B2507" s="95">
        <f t="shared" si="276"/>
        <v>2503</v>
      </c>
      <c r="C2507" s="95" t="s">
        <v>13184</v>
      </c>
      <c r="D2507" s="28" t="s">
        <v>13511</v>
      </c>
      <c r="E2507" s="95" t="s">
        <v>13186</v>
      </c>
      <c r="F2507" s="182">
        <v>1</v>
      </c>
      <c r="G2507" s="95" t="s">
        <v>739</v>
      </c>
      <c r="H2507" s="199">
        <f>VLOOKUP(G2507,BARRAS!$C$5:$E$553,2,0)</f>
        <v>2149991780132</v>
      </c>
      <c r="I2507" s="95">
        <v>0</v>
      </c>
      <c r="J2507" s="204">
        <v>0</v>
      </c>
      <c r="K2507" s="95">
        <v>0</v>
      </c>
      <c r="L2507" s="95" t="s">
        <v>747</v>
      </c>
      <c r="M2507" s="95" t="s">
        <v>747</v>
      </c>
      <c r="N2507" s="95" t="s">
        <v>13511</v>
      </c>
      <c r="O2507" s="95" t="s">
        <v>8091</v>
      </c>
      <c r="P2507" s="95"/>
      <c r="Q2507" s="95"/>
      <c r="R2507" s="95"/>
      <c r="S2507" s="95">
        <f t="shared" ref="S2507:S2573" si="277">IF(RIGHT(LEFT(E2507,6),4)="PMGD",1,IF(RIGHT(LEFT(E2507,6),4)="PMG_",1,0))</f>
        <v>1</v>
      </c>
      <c r="T2507" s="95"/>
      <c r="U2507" s="95" t="str">
        <f t="shared" ref="U2507:U2573" si="278">+IF(L2507="G",LEFT(RIGHT(E2507,LEN(E2507)-2),4),"")</f>
        <v>PMGD</v>
      </c>
      <c r="V2507" s="95"/>
      <c r="W2507" s="95"/>
      <c r="X2507" s="95"/>
      <c r="Y2507" s="95"/>
      <c r="Z2507" s="95"/>
      <c r="AA2507" s="95" t="str">
        <f t="shared" si="270"/>
        <v>SAESA</v>
      </c>
    </row>
    <row r="2508" spans="1:27" x14ac:dyDescent="0.2">
      <c r="A2508" s="19">
        <f t="shared" si="273"/>
        <v>1</v>
      </c>
      <c r="B2508" s="95">
        <f t="shared" si="276"/>
        <v>2504</v>
      </c>
      <c r="C2508" s="95" t="s">
        <v>8152</v>
      </c>
      <c r="D2508" s="28" t="s">
        <v>8088</v>
      </c>
      <c r="E2508" s="95" t="s">
        <v>8091</v>
      </c>
      <c r="F2508" s="182">
        <v>1</v>
      </c>
      <c r="G2508" s="95" t="s">
        <v>739</v>
      </c>
      <c r="H2508" s="199">
        <f>VLOOKUP(G2508,BARRAS!$C$5:$E$553,2,0)</f>
        <v>2149991780132</v>
      </c>
      <c r="I2508" s="95">
        <v>0</v>
      </c>
      <c r="J2508" s="204">
        <v>1</v>
      </c>
      <c r="K2508" s="95">
        <v>0</v>
      </c>
      <c r="L2508" s="95" t="s">
        <v>489</v>
      </c>
      <c r="M2508" s="95" t="s">
        <v>489</v>
      </c>
      <c r="N2508" s="95" t="s">
        <v>9178</v>
      </c>
      <c r="O2508" s="95"/>
      <c r="P2508" s="95" t="s">
        <v>8091</v>
      </c>
      <c r="Q2508" s="95" t="str">
        <f t="shared" si="274"/>
        <v>R</v>
      </c>
      <c r="R2508" s="95" t="str">
        <f>IF(L2508="R",VLOOKUP(G2508,BARRAS!$C$5:$E$233,3,0),IF(L2508="L",VLOOKUP(G2508,BARRAS!$C$5:$E$233,3,0),""))</f>
        <v>S5</v>
      </c>
      <c r="S2508" s="95">
        <f t="shared" si="277"/>
        <v>0</v>
      </c>
      <c r="T2508" s="95"/>
      <c r="U2508" s="95" t="str">
        <f t="shared" si="278"/>
        <v/>
      </c>
      <c r="V2508" s="95">
        <v>0</v>
      </c>
      <c r="W2508" s="95"/>
      <c r="X2508" s="95"/>
      <c r="Y2508" s="95" t="str">
        <f t="shared" si="275"/>
        <v>Sí</v>
      </c>
      <c r="Z2508" s="95">
        <v>0</v>
      </c>
      <c r="AA2508" s="95" t="str">
        <f t="shared" ref="AA2508:AA2571" si="279">IF(OR(N2508="Dx",N2508="No_informado"),P2508,O2508)</f>
        <v>SAESA</v>
      </c>
    </row>
    <row r="2509" spans="1:27" x14ac:dyDescent="0.2">
      <c r="A2509" s="19">
        <f t="shared" si="273"/>
        <v>1</v>
      </c>
      <c r="B2509" s="95">
        <f t="shared" si="276"/>
        <v>2505</v>
      </c>
      <c r="C2509" s="95" t="s">
        <v>8153</v>
      </c>
      <c r="D2509" s="28" t="s">
        <v>8089</v>
      </c>
      <c r="E2509" s="95" t="s">
        <v>8091</v>
      </c>
      <c r="F2509" s="182">
        <v>1</v>
      </c>
      <c r="G2509" s="95" t="s">
        <v>739</v>
      </c>
      <c r="H2509" s="199">
        <f>VLOOKUP(G2509,BARRAS!$C$5:$E$553,2,0)</f>
        <v>2149991780132</v>
      </c>
      <c r="I2509" s="95">
        <v>0</v>
      </c>
      <c r="J2509" s="204">
        <v>1</v>
      </c>
      <c r="K2509" s="95">
        <v>0</v>
      </c>
      <c r="L2509" s="95" t="s">
        <v>489</v>
      </c>
      <c r="M2509" s="95" t="s">
        <v>489</v>
      </c>
      <c r="N2509" s="95" t="s">
        <v>9178</v>
      </c>
      <c r="O2509" s="95"/>
      <c r="P2509" s="95" t="s">
        <v>8091</v>
      </c>
      <c r="Q2509" s="95" t="str">
        <f t="shared" si="274"/>
        <v>R</v>
      </c>
      <c r="R2509" s="95" t="str">
        <f>IF(L2509="R",VLOOKUP(G2509,BARRAS!$C$5:$E$233,3,0),IF(L2509="L",VLOOKUP(G2509,BARRAS!$C$5:$E$233,3,0),""))</f>
        <v>S5</v>
      </c>
      <c r="S2509" s="95">
        <f t="shared" si="277"/>
        <v>0</v>
      </c>
      <c r="T2509" s="95"/>
      <c r="U2509" s="95" t="str">
        <f t="shared" si="278"/>
        <v/>
      </c>
      <c r="V2509" s="95">
        <v>0</v>
      </c>
      <c r="W2509" s="95"/>
      <c r="X2509" s="95"/>
      <c r="Y2509" s="95" t="str">
        <f t="shared" si="275"/>
        <v>Sí</v>
      </c>
      <c r="Z2509" s="95">
        <v>0</v>
      </c>
      <c r="AA2509" s="95" t="str">
        <f t="shared" si="279"/>
        <v>SAESA</v>
      </c>
    </row>
    <row r="2510" spans="1:27" x14ac:dyDescent="0.2">
      <c r="A2510" s="19">
        <f t="shared" si="273"/>
        <v>1</v>
      </c>
      <c r="B2510" s="95">
        <f t="shared" si="276"/>
        <v>2506</v>
      </c>
      <c r="C2510" s="95" t="s">
        <v>8154</v>
      </c>
      <c r="D2510" s="28" t="s">
        <v>8090</v>
      </c>
      <c r="E2510" s="95" t="s">
        <v>8091</v>
      </c>
      <c r="F2510" s="182">
        <v>1</v>
      </c>
      <c r="G2510" s="95" t="s">
        <v>739</v>
      </c>
      <c r="H2510" s="199">
        <f>VLOOKUP(G2510,BARRAS!$C$5:$E$553,2,0)</f>
        <v>2149991780132</v>
      </c>
      <c r="I2510" s="95">
        <v>0</v>
      </c>
      <c r="J2510" s="204">
        <v>1</v>
      </c>
      <c r="K2510" s="95">
        <v>0</v>
      </c>
      <c r="L2510" s="95" t="s">
        <v>489</v>
      </c>
      <c r="M2510" s="95" t="s">
        <v>489</v>
      </c>
      <c r="N2510" s="95" t="s">
        <v>9178</v>
      </c>
      <c r="O2510" s="95"/>
      <c r="P2510" s="95" t="s">
        <v>8091</v>
      </c>
      <c r="Q2510" s="95" t="str">
        <f t="shared" si="274"/>
        <v>R</v>
      </c>
      <c r="R2510" s="95" t="str">
        <f>IF(L2510="R",VLOOKUP(G2510,BARRAS!$C$5:$E$233,3,0),IF(L2510="L",VLOOKUP(G2510,BARRAS!$C$5:$E$233,3,0),""))</f>
        <v>S5</v>
      </c>
      <c r="S2510" s="95">
        <f t="shared" si="277"/>
        <v>0</v>
      </c>
      <c r="T2510" s="95"/>
      <c r="U2510" s="95" t="str">
        <f t="shared" si="278"/>
        <v/>
      </c>
      <c r="V2510" s="95">
        <v>0</v>
      </c>
      <c r="W2510" s="95"/>
      <c r="X2510" s="95"/>
      <c r="Y2510" s="95" t="str">
        <f t="shared" si="275"/>
        <v>Sí</v>
      </c>
      <c r="Z2510" s="95">
        <v>0</v>
      </c>
      <c r="AA2510" s="95" t="str">
        <f t="shared" si="279"/>
        <v>SAESA</v>
      </c>
    </row>
    <row r="2511" spans="1:27" x14ac:dyDescent="0.2">
      <c r="A2511" s="19">
        <f t="shared" si="273"/>
        <v>1</v>
      </c>
      <c r="B2511" s="95">
        <f t="shared" si="276"/>
        <v>2507</v>
      </c>
      <c r="C2511" s="194" t="s">
        <v>11899</v>
      </c>
      <c r="D2511" s="213" t="s">
        <v>1304</v>
      </c>
      <c r="E2511" s="194" t="s">
        <v>1412</v>
      </c>
      <c r="F2511" s="182">
        <v>1</v>
      </c>
      <c r="G2511" s="95" t="s">
        <v>739</v>
      </c>
      <c r="H2511" s="199">
        <f>VLOOKUP(G2511,BARRAS!$C$5:$E$553,2,0)</f>
        <v>2149991780132</v>
      </c>
      <c r="I2511" s="95">
        <v>0</v>
      </c>
      <c r="J2511" s="204">
        <v>0</v>
      </c>
      <c r="K2511" s="95">
        <v>0</v>
      </c>
      <c r="L2511" s="95" t="s">
        <v>492</v>
      </c>
      <c r="M2511" s="95" t="s">
        <v>492</v>
      </c>
      <c r="N2511" s="95" t="s">
        <v>12352</v>
      </c>
      <c r="O2511" s="95"/>
      <c r="P2511" s="95"/>
      <c r="Q2511" s="95"/>
      <c r="R2511" s="95" t="str">
        <f>IF(L2511="R",VLOOKUP(G2511,BARRAS!$C$5:$E$233,3,0),IF(L2511="L",VLOOKUP(G2511,BARRAS!$C$5:$E$233,3,0),""))</f>
        <v/>
      </c>
      <c r="S2511" s="95">
        <f t="shared" si="277"/>
        <v>0</v>
      </c>
      <c r="T2511" s="95"/>
      <c r="U2511" s="95" t="str">
        <f t="shared" si="278"/>
        <v/>
      </c>
      <c r="V2511" s="95"/>
      <c r="W2511" s="95"/>
      <c r="X2511" s="95"/>
      <c r="Y2511" s="95"/>
      <c r="Z2511" s="95"/>
      <c r="AA2511" s="95">
        <f t="shared" si="279"/>
        <v>0</v>
      </c>
    </row>
    <row r="2512" spans="1:27" x14ac:dyDescent="0.2">
      <c r="A2512" s="19">
        <f t="shared" si="273"/>
        <v>1</v>
      </c>
      <c r="B2512" s="95">
        <f t="shared" si="276"/>
        <v>2508</v>
      </c>
      <c r="C2512" s="95" t="s">
        <v>9417</v>
      </c>
      <c r="D2512" s="28" t="s">
        <v>545</v>
      </c>
      <c r="E2512" s="95" t="s">
        <v>9435</v>
      </c>
      <c r="F2512" s="182">
        <v>1</v>
      </c>
      <c r="G2512" s="95" t="s">
        <v>2784</v>
      </c>
      <c r="H2512" s="199">
        <f>VLOOKUP(G2512,BARRAS!$C$5:$E$553,2,0)</f>
        <v>2089991730232</v>
      </c>
      <c r="I2512" s="95">
        <v>0</v>
      </c>
      <c r="J2512" s="204">
        <v>0</v>
      </c>
      <c r="K2512" s="95">
        <v>0</v>
      </c>
      <c r="L2512" s="95" t="s">
        <v>8423</v>
      </c>
      <c r="M2512" s="95" t="s">
        <v>8423</v>
      </c>
      <c r="N2512" s="28" t="s">
        <v>545</v>
      </c>
      <c r="O2512" s="95" t="s">
        <v>7984</v>
      </c>
      <c r="P2512" s="95"/>
      <c r="Q2512" s="95"/>
      <c r="R2512" s="95" t="str">
        <f>IF(L2512="R",VLOOKUP(G2512,BARRAS!$C$5:$E$233,3,0),IF(L2512="L",VLOOKUP(G2512,BARRAS!$C$5:$E$233,3,0),""))</f>
        <v/>
      </c>
      <c r="S2512" s="95">
        <f t="shared" si="277"/>
        <v>0</v>
      </c>
      <c r="T2512" s="95"/>
      <c r="U2512" s="95" t="str">
        <f t="shared" si="278"/>
        <v/>
      </c>
      <c r="V2512" s="95"/>
      <c r="W2512" s="95"/>
      <c r="X2512" s="95"/>
      <c r="Y2512" s="95"/>
      <c r="Z2512" s="95">
        <v>0</v>
      </c>
      <c r="AA2512" s="95" t="str">
        <f t="shared" si="279"/>
        <v>FRONTEL</v>
      </c>
    </row>
    <row r="2513" spans="1:27" x14ac:dyDescent="0.2">
      <c r="A2513" s="19">
        <f t="shared" si="273"/>
        <v>1</v>
      </c>
      <c r="B2513" s="95">
        <f t="shared" si="276"/>
        <v>2509</v>
      </c>
      <c r="C2513" s="95" t="s">
        <v>9424</v>
      </c>
      <c r="D2513" s="28" t="s">
        <v>545</v>
      </c>
      <c r="E2513" s="95" t="s">
        <v>9442</v>
      </c>
      <c r="F2513" s="182">
        <v>1</v>
      </c>
      <c r="G2513" s="95" t="s">
        <v>2784</v>
      </c>
      <c r="H2513" s="199">
        <f>VLOOKUP(G2513,BARRAS!$C$5:$E$553,2,0)</f>
        <v>2089991730232</v>
      </c>
      <c r="I2513" s="95">
        <v>0</v>
      </c>
      <c r="J2513" s="204">
        <v>0</v>
      </c>
      <c r="K2513" s="95">
        <v>0</v>
      </c>
      <c r="L2513" s="95" t="s">
        <v>8423</v>
      </c>
      <c r="M2513" s="95" t="s">
        <v>8423</v>
      </c>
      <c r="N2513" s="28" t="s">
        <v>545</v>
      </c>
      <c r="O2513" s="95" t="s">
        <v>7984</v>
      </c>
      <c r="P2513" s="95"/>
      <c r="Q2513" s="95"/>
      <c r="R2513" s="95" t="str">
        <f>IF(L2513="R",VLOOKUP(G2513,BARRAS!$C$5:$E$233,3,0),IF(L2513="L",VLOOKUP(G2513,BARRAS!$C$5:$E$233,3,0),""))</f>
        <v/>
      </c>
      <c r="S2513" s="95">
        <f t="shared" si="277"/>
        <v>0</v>
      </c>
      <c r="T2513" s="95"/>
      <c r="U2513" s="95" t="str">
        <f t="shared" si="278"/>
        <v/>
      </c>
      <c r="V2513" s="95"/>
      <c r="W2513" s="95"/>
      <c r="X2513" s="95"/>
      <c r="Y2513" s="95"/>
      <c r="Z2513" s="95">
        <v>0</v>
      </c>
      <c r="AA2513" s="95" t="str">
        <f t="shared" si="279"/>
        <v>FRONTEL</v>
      </c>
    </row>
    <row r="2514" spans="1:27" x14ac:dyDescent="0.2">
      <c r="A2514" s="19">
        <f t="shared" si="273"/>
        <v>1</v>
      </c>
      <c r="B2514" s="95">
        <f t="shared" si="276"/>
        <v>2510</v>
      </c>
      <c r="C2514" s="95" t="s">
        <v>10399</v>
      </c>
      <c r="D2514" s="28" t="s">
        <v>545</v>
      </c>
      <c r="E2514" s="95" t="s">
        <v>10416</v>
      </c>
      <c r="F2514" s="182">
        <v>1</v>
      </c>
      <c r="G2514" s="95" t="s">
        <v>2784</v>
      </c>
      <c r="H2514" s="199">
        <f>VLOOKUP(G2514,BARRAS!$C$5:$E$553,2,0)</f>
        <v>2089991730232</v>
      </c>
      <c r="I2514" s="95">
        <v>0</v>
      </c>
      <c r="J2514" s="204">
        <v>0</v>
      </c>
      <c r="K2514" s="95">
        <v>0</v>
      </c>
      <c r="L2514" s="95" t="s">
        <v>8423</v>
      </c>
      <c r="M2514" s="95" t="s">
        <v>8423</v>
      </c>
      <c r="N2514" s="28" t="s">
        <v>545</v>
      </c>
      <c r="O2514" s="95" t="s">
        <v>7984</v>
      </c>
      <c r="P2514" s="95"/>
      <c r="Q2514" s="95"/>
      <c r="R2514" s="95" t="str">
        <f>IF(L2514="R",VLOOKUP(G2514,BARRAS!$C$5:$E$233,3,0),IF(L2514="L",VLOOKUP(G2514,BARRAS!$C$5:$E$233,3,0),""))</f>
        <v/>
      </c>
      <c r="S2514" s="95">
        <f t="shared" si="277"/>
        <v>0</v>
      </c>
      <c r="T2514" s="95"/>
      <c r="U2514" s="95" t="str">
        <f t="shared" si="278"/>
        <v/>
      </c>
      <c r="V2514" s="95"/>
      <c r="W2514" s="95"/>
      <c r="X2514" s="95"/>
      <c r="Y2514" s="95"/>
      <c r="Z2514" s="95"/>
      <c r="AA2514" s="95" t="str">
        <f t="shared" si="279"/>
        <v>FRONTEL</v>
      </c>
    </row>
    <row r="2515" spans="1:27" x14ac:dyDescent="0.2">
      <c r="A2515" s="19">
        <f t="shared" si="273"/>
        <v>1</v>
      </c>
      <c r="B2515" s="95">
        <f t="shared" si="276"/>
        <v>2511</v>
      </c>
      <c r="C2515" s="95" t="s">
        <v>13110</v>
      </c>
      <c r="D2515" s="28" t="s">
        <v>545</v>
      </c>
      <c r="E2515" s="95" t="s">
        <v>13111</v>
      </c>
      <c r="F2515" s="182">
        <v>1</v>
      </c>
      <c r="G2515" s="95" t="s">
        <v>2784</v>
      </c>
      <c r="H2515" s="199">
        <f>VLOOKUP(G2515,BARRAS!$C$5:$E$553,2,0)</f>
        <v>2089991730232</v>
      </c>
      <c r="I2515" s="95">
        <v>0</v>
      </c>
      <c r="J2515" s="204">
        <v>0</v>
      </c>
      <c r="K2515" s="95">
        <v>0</v>
      </c>
      <c r="L2515" s="95" t="s">
        <v>8423</v>
      </c>
      <c r="M2515" s="95" t="s">
        <v>8423</v>
      </c>
      <c r="N2515" s="28" t="s">
        <v>545</v>
      </c>
      <c r="O2515" s="95" t="s">
        <v>7984</v>
      </c>
      <c r="P2515" s="95"/>
      <c r="Q2515" s="95"/>
      <c r="R2515" s="95"/>
      <c r="S2515" s="95">
        <f t="shared" si="277"/>
        <v>0</v>
      </c>
      <c r="T2515" s="95"/>
      <c r="U2515" s="95" t="str">
        <f t="shared" si="278"/>
        <v/>
      </c>
      <c r="V2515" s="95"/>
      <c r="W2515" s="95"/>
      <c r="X2515" s="95"/>
      <c r="Y2515" s="95"/>
      <c r="Z2515" s="95"/>
      <c r="AA2515" s="95" t="str">
        <f t="shared" si="279"/>
        <v>FRONTEL</v>
      </c>
    </row>
    <row r="2516" spans="1:27" x14ac:dyDescent="0.2">
      <c r="A2516" s="19">
        <f t="shared" si="273"/>
        <v>1</v>
      </c>
      <c r="B2516" s="95">
        <f t="shared" si="276"/>
        <v>2512</v>
      </c>
      <c r="C2516" s="95" t="s">
        <v>9335</v>
      </c>
      <c r="D2516" s="28" t="s">
        <v>545</v>
      </c>
      <c r="E2516" s="95" t="s">
        <v>9342</v>
      </c>
      <c r="F2516" s="182">
        <v>1</v>
      </c>
      <c r="G2516" s="95" t="s">
        <v>2784</v>
      </c>
      <c r="H2516" s="199">
        <f>VLOOKUP(G2516,BARRAS!$C$5:$E$553,2,0)</f>
        <v>2089991730232</v>
      </c>
      <c r="I2516" s="95">
        <v>0</v>
      </c>
      <c r="J2516" s="204">
        <v>0</v>
      </c>
      <c r="K2516" s="95">
        <v>0</v>
      </c>
      <c r="L2516" s="95" t="s">
        <v>8423</v>
      </c>
      <c r="M2516" s="95" t="s">
        <v>8423</v>
      </c>
      <c r="N2516" s="28" t="s">
        <v>545</v>
      </c>
      <c r="O2516" s="95" t="s">
        <v>7984</v>
      </c>
      <c r="P2516" s="95"/>
      <c r="Q2516" s="95"/>
      <c r="R2516" s="95" t="str">
        <f>IF(L2516="R",VLOOKUP(G2516,BARRAS!$C$5:$E$233,3,0),IF(L2516="L",VLOOKUP(G2516,BARRAS!$C$5:$E$233,3,0),""))</f>
        <v/>
      </c>
      <c r="S2516" s="95">
        <f t="shared" si="277"/>
        <v>0</v>
      </c>
      <c r="T2516" s="95"/>
      <c r="U2516" s="95" t="str">
        <f t="shared" si="278"/>
        <v/>
      </c>
      <c r="V2516" s="95"/>
      <c r="W2516" s="95"/>
      <c r="X2516" s="95"/>
      <c r="Y2516" s="95"/>
      <c r="Z2516" s="95">
        <v>0</v>
      </c>
      <c r="AA2516" s="95" t="str">
        <f t="shared" si="279"/>
        <v>FRONTEL</v>
      </c>
    </row>
    <row r="2517" spans="1:27" x14ac:dyDescent="0.2">
      <c r="A2517" s="19">
        <f t="shared" si="273"/>
        <v>1</v>
      </c>
      <c r="B2517" s="95">
        <f t="shared" si="276"/>
        <v>2513</v>
      </c>
      <c r="C2517" s="95" t="s">
        <v>9419</v>
      </c>
      <c r="D2517" s="28" t="s">
        <v>545</v>
      </c>
      <c r="E2517" s="95" t="s">
        <v>9437</v>
      </c>
      <c r="F2517" s="182">
        <v>1</v>
      </c>
      <c r="G2517" s="95" t="s">
        <v>2784</v>
      </c>
      <c r="H2517" s="199">
        <f>VLOOKUP(G2517,BARRAS!$C$5:$E$553,2,0)</f>
        <v>2089991730232</v>
      </c>
      <c r="I2517" s="95">
        <v>0</v>
      </c>
      <c r="J2517" s="204">
        <v>0</v>
      </c>
      <c r="K2517" s="95">
        <v>0</v>
      </c>
      <c r="L2517" s="95" t="s">
        <v>8423</v>
      </c>
      <c r="M2517" s="95" t="s">
        <v>8423</v>
      </c>
      <c r="N2517" s="28" t="s">
        <v>545</v>
      </c>
      <c r="O2517" s="95" t="s">
        <v>7984</v>
      </c>
      <c r="P2517" s="95"/>
      <c r="Q2517" s="95"/>
      <c r="R2517" s="95" t="str">
        <f>IF(L2517="R",VLOOKUP(G2517,BARRAS!$C$5:$E$233,3,0),IF(L2517="L",VLOOKUP(G2517,BARRAS!$C$5:$E$233,3,0),""))</f>
        <v/>
      </c>
      <c r="S2517" s="95">
        <f t="shared" si="277"/>
        <v>0</v>
      </c>
      <c r="T2517" s="95"/>
      <c r="U2517" s="95" t="str">
        <f t="shared" si="278"/>
        <v/>
      </c>
      <c r="V2517" s="95"/>
      <c r="W2517" s="95"/>
      <c r="X2517" s="95"/>
      <c r="Y2517" s="95"/>
      <c r="Z2517" s="95">
        <v>0</v>
      </c>
      <c r="AA2517" s="95" t="str">
        <f t="shared" si="279"/>
        <v>FRONTEL</v>
      </c>
    </row>
    <row r="2518" spans="1:27" x14ac:dyDescent="0.2">
      <c r="A2518" s="19">
        <f t="shared" si="273"/>
        <v>1</v>
      </c>
      <c r="B2518" s="95">
        <f t="shared" si="276"/>
        <v>2514</v>
      </c>
      <c r="C2518" s="95" t="s">
        <v>9691</v>
      </c>
      <c r="D2518" s="28" t="s">
        <v>545</v>
      </c>
      <c r="E2518" s="95" t="s">
        <v>9437</v>
      </c>
      <c r="F2518" s="182">
        <v>1</v>
      </c>
      <c r="G2518" s="95" t="s">
        <v>2784</v>
      </c>
      <c r="H2518" s="199">
        <f>VLOOKUP(G2518,BARRAS!$C$5:$E$553,2,0)</f>
        <v>2089991730232</v>
      </c>
      <c r="I2518" s="95">
        <v>0</v>
      </c>
      <c r="J2518" s="204">
        <v>0</v>
      </c>
      <c r="K2518" s="95">
        <v>0</v>
      </c>
      <c r="L2518" s="95" t="s">
        <v>8423</v>
      </c>
      <c r="M2518" s="95" t="s">
        <v>8423</v>
      </c>
      <c r="N2518" s="28" t="s">
        <v>545</v>
      </c>
      <c r="O2518" s="95" t="s">
        <v>7984</v>
      </c>
      <c r="P2518" s="95"/>
      <c r="Q2518" s="95"/>
      <c r="R2518" s="95" t="str">
        <f>IF(L2518="R",VLOOKUP(G2518,BARRAS!$C$5:$E$233,3,0),IF(L2518="L",VLOOKUP(G2518,BARRAS!$C$5:$E$233,3,0),""))</f>
        <v/>
      </c>
      <c r="S2518" s="95">
        <f t="shared" si="277"/>
        <v>0</v>
      </c>
      <c r="T2518" s="95"/>
      <c r="U2518" s="95" t="str">
        <f t="shared" si="278"/>
        <v/>
      </c>
      <c r="V2518" s="95"/>
      <c r="W2518" s="95"/>
      <c r="X2518" s="95"/>
      <c r="Y2518" s="95"/>
      <c r="Z2518" s="95">
        <v>0</v>
      </c>
      <c r="AA2518" s="95" t="str">
        <f t="shared" si="279"/>
        <v>FRONTEL</v>
      </c>
    </row>
    <row r="2519" spans="1:27" x14ac:dyDescent="0.2">
      <c r="A2519" s="19">
        <f t="shared" si="273"/>
        <v>1</v>
      </c>
      <c r="B2519" s="95">
        <f t="shared" si="276"/>
        <v>2515</v>
      </c>
      <c r="C2519" s="95" t="s">
        <v>9333</v>
      </c>
      <c r="D2519" s="28" t="s">
        <v>545</v>
      </c>
      <c r="E2519" s="95" t="s">
        <v>9343</v>
      </c>
      <c r="F2519" s="182">
        <v>1</v>
      </c>
      <c r="G2519" s="95" t="s">
        <v>2784</v>
      </c>
      <c r="H2519" s="199">
        <f>VLOOKUP(G2519,BARRAS!$C$5:$E$553,2,0)</f>
        <v>2089991730232</v>
      </c>
      <c r="I2519" s="95">
        <v>0</v>
      </c>
      <c r="J2519" s="204">
        <v>0</v>
      </c>
      <c r="K2519" s="95">
        <v>0</v>
      </c>
      <c r="L2519" s="95" t="s">
        <v>8423</v>
      </c>
      <c r="M2519" s="95" t="s">
        <v>8423</v>
      </c>
      <c r="N2519" s="28" t="s">
        <v>545</v>
      </c>
      <c r="O2519" s="95" t="s">
        <v>7984</v>
      </c>
      <c r="P2519" s="95"/>
      <c r="Q2519" s="95"/>
      <c r="R2519" s="95" t="str">
        <f>IF(L2519="R",VLOOKUP(G2519,BARRAS!$C$5:$E$233,3,0),IF(L2519="L",VLOOKUP(G2519,BARRAS!$C$5:$E$233,3,0),""))</f>
        <v/>
      </c>
      <c r="S2519" s="95">
        <f t="shared" si="277"/>
        <v>0</v>
      </c>
      <c r="T2519" s="95"/>
      <c r="U2519" s="95" t="str">
        <f t="shared" si="278"/>
        <v/>
      </c>
      <c r="V2519" s="95"/>
      <c r="W2519" s="95"/>
      <c r="X2519" s="95"/>
      <c r="Y2519" s="95"/>
      <c r="Z2519" s="95">
        <v>0</v>
      </c>
      <c r="AA2519" s="95" t="str">
        <f t="shared" si="279"/>
        <v>FRONTEL</v>
      </c>
    </row>
    <row r="2520" spans="1:27" x14ac:dyDescent="0.2">
      <c r="A2520" s="19">
        <f t="shared" si="273"/>
        <v>1</v>
      </c>
      <c r="B2520" s="95">
        <f t="shared" si="276"/>
        <v>2516</v>
      </c>
      <c r="C2520" s="95" t="s">
        <v>9336</v>
      </c>
      <c r="D2520" s="28" t="s">
        <v>545</v>
      </c>
      <c r="E2520" s="95" t="s">
        <v>9348</v>
      </c>
      <c r="F2520" s="182">
        <v>1</v>
      </c>
      <c r="G2520" s="95" t="s">
        <v>2784</v>
      </c>
      <c r="H2520" s="199">
        <f>VLOOKUP(G2520,BARRAS!$C$5:$E$553,2,0)</f>
        <v>2089991730232</v>
      </c>
      <c r="I2520" s="95">
        <v>0</v>
      </c>
      <c r="J2520" s="204">
        <v>0</v>
      </c>
      <c r="K2520" s="95">
        <v>0</v>
      </c>
      <c r="L2520" s="95" t="s">
        <v>8423</v>
      </c>
      <c r="M2520" s="95" t="s">
        <v>8423</v>
      </c>
      <c r="N2520" s="28" t="s">
        <v>545</v>
      </c>
      <c r="O2520" s="95" t="s">
        <v>7984</v>
      </c>
      <c r="P2520" s="95"/>
      <c r="Q2520" s="95"/>
      <c r="R2520" s="95" t="str">
        <f>IF(L2520="R",VLOOKUP(G2520,BARRAS!$C$5:$E$233,3,0),IF(L2520="L",VLOOKUP(G2520,BARRAS!$C$5:$E$233,3,0),""))</f>
        <v/>
      </c>
      <c r="S2520" s="95">
        <f t="shared" si="277"/>
        <v>0</v>
      </c>
      <c r="T2520" s="95"/>
      <c r="U2520" s="95" t="str">
        <f t="shared" si="278"/>
        <v/>
      </c>
      <c r="V2520" s="95"/>
      <c r="W2520" s="95"/>
      <c r="X2520" s="95"/>
      <c r="Y2520" s="95"/>
      <c r="Z2520" s="95">
        <v>0</v>
      </c>
      <c r="AA2520" s="95" t="str">
        <f t="shared" si="279"/>
        <v>FRONTEL</v>
      </c>
    </row>
    <row r="2521" spans="1:27" x14ac:dyDescent="0.2">
      <c r="A2521" s="19">
        <f t="shared" si="273"/>
        <v>1</v>
      </c>
      <c r="B2521" s="95">
        <f t="shared" si="276"/>
        <v>2517</v>
      </c>
      <c r="C2521" s="95" t="s">
        <v>9420</v>
      </c>
      <c r="D2521" s="28" t="s">
        <v>545</v>
      </c>
      <c r="E2521" s="95" t="s">
        <v>9438</v>
      </c>
      <c r="F2521" s="182">
        <v>1</v>
      </c>
      <c r="G2521" s="95" t="s">
        <v>2784</v>
      </c>
      <c r="H2521" s="199">
        <f>VLOOKUP(G2521,BARRAS!$C$5:$E$553,2,0)</f>
        <v>2089991730232</v>
      </c>
      <c r="I2521" s="95">
        <v>0</v>
      </c>
      <c r="J2521" s="204">
        <v>0</v>
      </c>
      <c r="K2521" s="95">
        <v>0</v>
      </c>
      <c r="L2521" s="95" t="s">
        <v>8423</v>
      </c>
      <c r="M2521" s="95" t="s">
        <v>8423</v>
      </c>
      <c r="N2521" s="28" t="s">
        <v>545</v>
      </c>
      <c r="O2521" s="95" t="s">
        <v>7984</v>
      </c>
      <c r="P2521" s="95"/>
      <c r="Q2521" s="95"/>
      <c r="R2521" s="95" t="str">
        <f>IF(L2521="R",VLOOKUP(G2521,BARRAS!$C$5:$E$233,3,0),IF(L2521="L",VLOOKUP(G2521,BARRAS!$C$5:$E$233,3,0),""))</f>
        <v/>
      </c>
      <c r="S2521" s="95">
        <f t="shared" si="277"/>
        <v>0</v>
      </c>
      <c r="T2521" s="95"/>
      <c r="U2521" s="95" t="str">
        <f t="shared" si="278"/>
        <v/>
      </c>
      <c r="V2521" s="95"/>
      <c r="W2521" s="95"/>
      <c r="X2521" s="95"/>
      <c r="Y2521" s="95"/>
      <c r="Z2521" s="95">
        <v>0</v>
      </c>
      <c r="AA2521" s="95" t="str">
        <f t="shared" si="279"/>
        <v>FRONTEL</v>
      </c>
    </row>
    <row r="2522" spans="1:27" x14ac:dyDescent="0.2">
      <c r="A2522" s="19">
        <f t="shared" si="273"/>
        <v>1</v>
      </c>
      <c r="B2522" s="95">
        <f t="shared" si="276"/>
        <v>2518</v>
      </c>
      <c r="C2522" s="95" t="s">
        <v>9337</v>
      </c>
      <c r="D2522" s="28" t="s">
        <v>545</v>
      </c>
      <c r="E2522" s="95" t="s">
        <v>9349</v>
      </c>
      <c r="F2522" s="182">
        <v>1</v>
      </c>
      <c r="G2522" s="95" t="s">
        <v>2784</v>
      </c>
      <c r="H2522" s="199">
        <f>VLOOKUP(G2522,BARRAS!$C$5:$E$553,2,0)</f>
        <v>2089991730232</v>
      </c>
      <c r="I2522" s="95">
        <v>0</v>
      </c>
      <c r="J2522" s="204">
        <v>0</v>
      </c>
      <c r="K2522" s="95">
        <v>0</v>
      </c>
      <c r="L2522" s="95" t="s">
        <v>8423</v>
      </c>
      <c r="M2522" s="95" t="s">
        <v>8423</v>
      </c>
      <c r="N2522" s="28" t="s">
        <v>545</v>
      </c>
      <c r="O2522" s="95" t="s">
        <v>7984</v>
      </c>
      <c r="P2522" s="95"/>
      <c r="Q2522" s="95"/>
      <c r="R2522" s="95" t="str">
        <f>IF(L2522="R",VLOOKUP(G2522,BARRAS!$C$5:$E$233,3,0),IF(L2522="L",VLOOKUP(G2522,BARRAS!$C$5:$E$233,3,0),""))</f>
        <v/>
      </c>
      <c r="S2522" s="95">
        <f t="shared" si="277"/>
        <v>0</v>
      </c>
      <c r="T2522" s="95"/>
      <c r="U2522" s="95" t="str">
        <f t="shared" si="278"/>
        <v/>
      </c>
      <c r="V2522" s="95"/>
      <c r="W2522" s="95"/>
      <c r="X2522" s="95"/>
      <c r="Y2522" s="95"/>
      <c r="Z2522" s="95">
        <v>0</v>
      </c>
      <c r="AA2522" s="95" t="str">
        <f t="shared" si="279"/>
        <v>FRONTEL</v>
      </c>
    </row>
    <row r="2523" spans="1:27" x14ac:dyDescent="0.2">
      <c r="A2523" s="19">
        <f t="shared" si="273"/>
        <v>1</v>
      </c>
      <c r="B2523" s="95">
        <f t="shared" si="276"/>
        <v>2519</v>
      </c>
      <c r="C2523" s="95" t="s">
        <v>9327</v>
      </c>
      <c r="D2523" s="28" t="s">
        <v>545</v>
      </c>
      <c r="E2523" s="95" t="s">
        <v>9328</v>
      </c>
      <c r="F2523" s="182">
        <v>1</v>
      </c>
      <c r="G2523" s="95" t="s">
        <v>2784</v>
      </c>
      <c r="H2523" s="199">
        <f>VLOOKUP(G2523,BARRAS!$C$5:$E$553,2,0)</f>
        <v>2089991730232</v>
      </c>
      <c r="I2523" s="95">
        <v>0</v>
      </c>
      <c r="J2523" s="204">
        <v>0</v>
      </c>
      <c r="K2523" s="95">
        <v>0</v>
      </c>
      <c r="L2523" s="95" t="s">
        <v>8423</v>
      </c>
      <c r="M2523" s="95" t="s">
        <v>8423</v>
      </c>
      <c r="N2523" s="95" t="s">
        <v>545</v>
      </c>
      <c r="O2523" s="95" t="s">
        <v>7984</v>
      </c>
      <c r="P2523" s="95"/>
      <c r="Q2523" s="95"/>
      <c r="R2523" s="95" t="str">
        <f>IF(L2523="R",VLOOKUP(G2523,BARRAS!$C$5:$E$233,3,0),IF(L2523="L",VLOOKUP(G2523,BARRAS!$C$5:$E$233,3,0),""))</f>
        <v/>
      </c>
      <c r="S2523" s="95">
        <f t="shared" si="277"/>
        <v>0</v>
      </c>
      <c r="T2523" s="95"/>
      <c r="U2523" s="95" t="str">
        <f t="shared" si="278"/>
        <v/>
      </c>
      <c r="V2523" s="95"/>
      <c r="W2523" s="95"/>
      <c r="X2523" s="95"/>
      <c r="Y2523" s="95"/>
      <c r="Z2523" s="95">
        <v>0</v>
      </c>
      <c r="AA2523" s="95" t="str">
        <f t="shared" si="279"/>
        <v>FRONTEL</v>
      </c>
    </row>
    <row r="2524" spans="1:27" x14ac:dyDescent="0.2">
      <c r="A2524" s="19">
        <f t="shared" si="273"/>
        <v>1</v>
      </c>
      <c r="B2524" s="95">
        <f t="shared" si="276"/>
        <v>2520</v>
      </c>
      <c r="C2524" s="95" t="s">
        <v>9334</v>
      </c>
      <c r="D2524" s="28" t="s">
        <v>545</v>
      </c>
      <c r="E2524" s="95" t="s">
        <v>9328</v>
      </c>
      <c r="F2524" s="182">
        <v>1</v>
      </c>
      <c r="G2524" s="95" t="s">
        <v>2784</v>
      </c>
      <c r="H2524" s="199">
        <f>VLOOKUP(G2524,BARRAS!$C$5:$E$553,2,0)</f>
        <v>2089991730232</v>
      </c>
      <c r="I2524" s="95">
        <v>0</v>
      </c>
      <c r="J2524" s="204">
        <v>0</v>
      </c>
      <c r="K2524" s="95">
        <v>0</v>
      </c>
      <c r="L2524" s="95" t="s">
        <v>8423</v>
      </c>
      <c r="M2524" s="95" t="s">
        <v>8423</v>
      </c>
      <c r="N2524" s="28" t="s">
        <v>545</v>
      </c>
      <c r="O2524" s="95" t="s">
        <v>7984</v>
      </c>
      <c r="P2524" s="95"/>
      <c r="Q2524" s="95"/>
      <c r="R2524" s="95" t="str">
        <f>IF(L2524="R",VLOOKUP(G2524,BARRAS!$C$5:$E$233,3,0),IF(L2524="L",VLOOKUP(G2524,BARRAS!$C$5:$E$233,3,0),""))</f>
        <v/>
      </c>
      <c r="S2524" s="95">
        <f t="shared" si="277"/>
        <v>0</v>
      </c>
      <c r="T2524" s="95"/>
      <c r="U2524" s="95" t="str">
        <f t="shared" si="278"/>
        <v/>
      </c>
      <c r="V2524" s="95"/>
      <c r="W2524" s="95"/>
      <c r="X2524" s="95"/>
      <c r="Y2524" s="95"/>
      <c r="Z2524" s="95">
        <v>0</v>
      </c>
      <c r="AA2524" s="95" t="str">
        <f t="shared" si="279"/>
        <v>FRONTEL</v>
      </c>
    </row>
    <row r="2525" spans="1:27" x14ac:dyDescent="0.2">
      <c r="A2525" s="19">
        <f t="shared" si="273"/>
        <v>1</v>
      </c>
      <c r="B2525" s="95">
        <f t="shared" si="276"/>
        <v>2521</v>
      </c>
      <c r="C2525" s="95" t="s">
        <v>10574</v>
      </c>
      <c r="D2525" s="28" t="s">
        <v>545</v>
      </c>
      <c r="E2525" s="95" t="s">
        <v>10575</v>
      </c>
      <c r="F2525" s="182">
        <v>1</v>
      </c>
      <c r="G2525" s="95" t="s">
        <v>2784</v>
      </c>
      <c r="H2525" s="199">
        <f>VLOOKUP(G2525,BARRAS!$C$5:$E$553,2,0)</f>
        <v>2089991730232</v>
      </c>
      <c r="I2525" s="95">
        <v>0</v>
      </c>
      <c r="J2525" s="204">
        <v>0</v>
      </c>
      <c r="K2525" s="95">
        <v>0</v>
      </c>
      <c r="L2525" s="95" t="s">
        <v>8423</v>
      </c>
      <c r="M2525" s="95" t="s">
        <v>8423</v>
      </c>
      <c r="N2525" s="28" t="s">
        <v>545</v>
      </c>
      <c r="O2525" s="95" t="s">
        <v>7984</v>
      </c>
      <c r="P2525" s="95"/>
      <c r="Q2525" s="95"/>
      <c r="R2525" s="95" t="str">
        <f>IF(L2525="R",VLOOKUP(G2525,BARRAS!$C$5:$E$233,3,0),IF(L2525="L",VLOOKUP(G2525,BARRAS!$C$5:$E$233,3,0),""))</f>
        <v/>
      </c>
      <c r="S2525" s="95">
        <f t="shared" si="277"/>
        <v>0</v>
      </c>
      <c r="T2525" s="95"/>
      <c r="U2525" s="95" t="str">
        <f t="shared" si="278"/>
        <v/>
      </c>
      <c r="V2525" s="95"/>
      <c r="W2525" s="95"/>
      <c r="X2525" s="95"/>
      <c r="Y2525" s="95"/>
      <c r="Z2525" s="95"/>
      <c r="AA2525" s="95" t="str">
        <f t="shared" si="279"/>
        <v>FRONTEL</v>
      </c>
    </row>
    <row r="2526" spans="1:27" x14ac:dyDescent="0.2">
      <c r="A2526" s="19">
        <f t="shared" si="273"/>
        <v>1</v>
      </c>
      <c r="B2526" s="95">
        <f t="shared" si="276"/>
        <v>2522</v>
      </c>
      <c r="C2526" s="95" t="s">
        <v>9425</v>
      </c>
      <c r="D2526" s="28" t="s">
        <v>545</v>
      </c>
      <c r="E2526" s="95" t="s">
        <v>9443</v>
      </c>
      <c r="F2526" s="182">
        <v>1</v>
      </c>
      <c r="G2526" s="95" t="s">
        <v>2784</v>
      </c>
      <c r="H2526" s="199">
        <f>VLOOKUP(G2526,BARRAS!$C$5:$E$553,2,0)</f>
        <v>2089991730232</v>
      </c>
      <c r="I2526" s="95">
        <v>0</v>
      </c>
      <c r="J2526" s="204">
        <v>0</v>
      </c>
      <c r="K2526" s="95">
        <v>0</v>
      </c>
      <c r="L2526" s="95" t="s">
        <v>8423</v>
      </c>
      <c r="M2526" s="95" t="s">
        <v>8423</v>
      </c>
      <c r="N2526" s="28" t="s">
        <v>545</v>
      </c>
      <c r="O2526" s="95" t="s">
        <v>7984</v>
      </c>
      <c r="P2526" s="95"/>
      <c r="Q2526" s="95"/>
      <c r="R2526" s="95" t="str">
        <f>IF(L2526="R",VLOOKUP(G2526,BARRAS!$C$5:$E$233,3,0),IF(L2526="L",VLOOKUP(G2526,BARRAS!$C$5:$E$233,3,0),""))</f>
        <v/>
      </c>
      <c r="S2526" s="95">
        <f t="shared" si="277"/>
        <v>0</v>
      </c>
      <c r="T2526" s="95"/>
      <c r="U2526" s="95" t="str">
        <f t="shared" si="278"/>
        <v/>
      </c>
      <c r="V2526" s="95"/>
      <c r="W2526" s="95"/>
      <c r="X2526" s="95"/>
      <c r="Y2526" s="95"/>
      <c r="Z2526" s="95">
        <v>0</v>
      </c>
      <c r="AA2526" s="95" t="str">
        <f t="shared" si="279"/>
        <v>FRONTEL</v>
      </c>
    </row>
    <row r="2527" spans="1:27" x14ac:dyDescent="0.2">
      <c r="A2527" s="19">
        <f t="shared" si="273"/>
        <v>1</v>
      </c>
      <c r="B2527" s="95">
        <f t="shared" si="276"/>
        <v>2523</v>
      </c>
      <c r="C2527" s="95" t="s">
        <v>10638</v>
      </c>
      <c r="D2527" s="28" t="s">
        <v>8365</v>
      </c>
      <c r="E2527" s="95" t="s">
        <v>10639</v>
      </c>
      <c r="F2527" s="182">
        <v>1</v>
      </c>
      <c r="G2527" s="95" t="s">
        <v>2784</v>
      </c>
      <c r="H2527" s="199">
        <f>VLOOKUP(G2527,BARRAS!$C$5:$E$553,2,0)</f>
        <v>2089991730232</v>
      </c>
      <c r="I2527" s="95">
        <v>0</v>
      </c>
      <c r="J2527" s="204">
        <v>0</v>
      </c>
      <c r="K2527" s="95">
        <v>0</v>
      </c>
      <c r="L2527" s="95" t="s">
        <v>8423</v>
      </c>
      <c r="M2527" s="95" t="s">
        <v>8423</v>
      </c>
      <c r="N2527" s="95" t="s">
        <v>8365</v>
      </c>
      <c r="O2527" s="95" t="s">
        <v>7984</v>
      </c>
      <c r="P2527" s="95"/>
      <c r="Q2527" s="95"/>
      <c r="R2527" s="95" t="str">
        <f>IF(L2527="R",VLOOKUP(G2527,BARRAS!$C$5:$E$233,3,0),IF(L2527="L",VLOOKUP(G2527,BARRAS!$C$5:$E$233,3,0),""))</f>
        <v/>
      </c>
      <c r="S2527" s="95">
        <f t="shared" si="277"/>
        <v>0</v>
      </c>
      <c r="T2527" s="95"/>
      <c r="U2527" s="95" t="str">
        <f t="shared" si="278"/>
        <v/>
      </c>
      <c r="V2527" s="95"/>
      <c r="W2527" s="95"/>
      <c r="X2527" s="95"/>
      <c r="Y2527" s="95"/>
      <c r="Z2527" s="95"/>
      <c r="AA2527" s="95" t="str">
        <f t="shared" si="279"/>
        <v>FRONTEL</v>
      </c>
    </row>
    <row r="2528" spans="1:27" x14ac:dyDescent="0.2">
      <c r="A2528" s="19">
        <f t="shared" si="273"/>
        <v>1</v>
      </c>
      <c r="B2528" s="95">
        <f t="shared" si="276"/>
        <v>2524</v>
      </c>
      <c r="C2528" s="95" t="s">
        <v>9423</v>
      </c>
      <c r="D2528" s="28" t="s">
        <v>545</v>
      </c>
      <c r="E2528" s="95" t="s">
        <v>9441</v>
      </c>
      <c r="F2528" s="182">
        <v>1</v>
      </c>
      <c r="G2528" s="95" t="s">
        <v>2784</v>
      </c>
      <c r="H2528" s="199">
        <f>VLOOKUP(G2528,BARRAS!$C$5:$E$553,2,0)</f>
        <v>2089991730232</v>
      </c>
      <c r="I2528" s="95">
        <v>0</v>
      </c>
      <c r="J2528" s="204">
        <v>0</v>
      </c>
      <c r="K2528" s="95">
        <v>0</v>
      </c>
      <c r="L2528" s="95" t="s">
        <v>8423</v>
      </c>
      <c r="M2528" s="95" t="s">
        <v>8423</v>
      </c>
      <c r="N2528" s="28" t="s">
        <v>545</v>
      </c>
      <c r="O2528" s="95" t="s">
        <v>7984</v>
      </c>
      <c r="P2528" s="95"/>
      <c r="Q2528" s="95"/>
      <c r="R2528" s="95" t="str">
        <f>IF(L2528="R",VLOOKUP(G2528,BARRAS!$C$5:$E$233,3,0),IF(L2528="L",VLOOKUP(G2528,BARRAS!$C$5:$E$233,3,0),""))</f>
        <v/>
      </c>
      <c r="S2528" s="95">
        <f t="shared" si="277"/>
        <v>0</v>
      </c>
      <c r="T2528" s="95"/>
      <c r="U2528" s="95" t="str">
        <f t="shared" si="278"/>
        <v/>
      </c>
      <c r="V2528" s="95"/>
      <c r="W2528" s="95"/>
      <c r="X2528" s="95"/>
      <c r="Y2528" s="95"/>
      <c r="Z2528" s="95">
        <v>0</v>
      </c>
      <c r="AA2528" s="95" t="str">
        <f t="shared" si="279"/>
        <v>FRONTEL</v>
      </c>
    </row>
    <row r="2529" spans="1:27" x14ac:dyDescent="0.2">
      <c r="A2529" s="19">
        <f t="shared" si="273"/>
        <v>1</v>
      </c>
      <c r="B2529" s="95">
        <f t="shared" si="276"/>
        <v>2525</v>
      </c>
      <c r="C2529" s="95" t="s">
        <v>9338</v>
      </c>
      <c r="D2529" s="28" t="s">
        <v>545</v>
      </c>
      <c r="E2529" s="95" t="s">
        <v>9350</v>
      </c>
      <c r="F2529" s="182">
        <v>1</v>
      </c>
      <c r="G2529" s="95" t="s">
        <v>2784</v>
      </c>
      <c r="H2529" s="199">
        <f>VLOOKUP(G2529,BARRAS!$C$5:$E$553,2,0)</f>
        <v>2089991730232</v>
      </c>
      <c r="I2529" s="95">
        <v>0</v>
      </c>
      <c r="J2529" s="204">
        <v>0</v>
      </c>
      <c r="K2529" s="95">
        <v>0</v>
      </c>
      <c r="L2529" s="95" t="s">
        <v>8423</v>
      </c>
      <c r="M2529" s="95" t="s">
        <v>8423</v>
      </c>
      <c r="N2529" s="28" t="s">
        <v>545</v>
      </c>
      <c r="O2529" s="95" t="s">
        <v>7984</v>
      </c>
      <c r="P2529" s="95"/>
      <c r="Q2529" s="95"/>
      <c r="R2529" s="95" t="str">
        <f>IF(L2529="R",VLOOKUP(G2529,BARRAS!$C$5:$E$233,3,0),IF(L2529="L",VLOOKUP(G2529,BARRAS!$C$5:$E$233,3,0),""))</f>
        <v/>
      </c>
      <c r="S2529" s="95">
        <f t="shared" si="277"/>
        <v>0</v>
      </c>
      <c r="T2529" s="95"/>
      <c r="U2529" s="95" t="str">
        <f t="shared" si="278"/>
        <v/>
      </c>
      <c r="V2529" s="95"/>
      <c r="W2529" s="95"/>
      <c r="X2529" s="95"/>
      <c r="Y2529" s="95"/>
      <c r="Z2529" s="95">
        <v>0</v>
      </c>
      <c r="AA2529" s="95" t="str">
        <f t="shared" si="279"/>
        <v>FRONTEL</v>
      </c>
    </row>
    <row r="2530" spans="1:27" x14ac:dyDescent="0.2">
      <c r="A2530" s="19">
        <f t="shared" si="273"/>
        <v>1</v>
      </c>
      <c r="B2530" s="95">
        <f t="shared" si="276"/>
        <v>2526</v>
      </c>
      <c r="C2530" s="95" t="s">
        <v>9580</v>
      </c>
      <c r="D2530" s="28" t="s">
        <v>545</v>
      </c>
      <c r="E2530" s="95" t="s">
        <v>9350</v>
      </c>
      <c r="F2530" s="182">
        <v>1</v>
      </c>
      <c r="G2530" s="95" t="s">
        <v>2784</v>
      </c>
      <c r="H2530" s="199">
        <f>VLOOKUP(G2530,BARRAS!$C$5:$E$553,2,0)</f>
        <v>2089991730232</v>
      </c>
      <c r="I2530" s="95">
        <v>0</v>
      </c>
      <c r="J2530" s="204">
        <v>0</v>
      </c>
      <c r="K2530" s="95">
        <v>0</v>
      </c>
      <c r="L2530" s="95" t="s">
        <v>8423</v>
      </c>
      <c r="M2530" s="95" t="s">
        <v>8423</v>
      </c>
      <c r="N2530" s="28" t="s">
        <v>545</v>
      </c>
      <c r="O2530" s="95" t="s">
        <v>7984</v>
      </c>
      <c r="P2530" s="95"/>
      <c r="Q2530" s="95"/>
      <c r="R2530" s="95" t="str">
        <f>IF(L2530="R",VLOOKUP(G2530,BARRAS!$C$5:$E$233,3,0),IF(L2530="L",VLOOKUP(G2530,BARRAS!$C$5:$E$233,3,0),""))</f>
        <v/>
      </c>
      <c r="S2530" s="95">
        <f t="shared" si="277"/>
        <v>0</v>
      </c>
      <c r="T2530" s="95"/>
      <c r="U2530" s="95" t="str">
        <f t="shared" si="278"/>
        <v/>
      </c>
      <c r="V2530" s="95"/>
      <c r="W2530" s="95"/>
      <c r="X2530" s="95"/>
      <c r="Y2530" s="95"/>
      <c r="Z2530" s="95">
        <v>0</v>
      </c>
      <c r="AA2530" s="95" t="str">
        <f t="shared" si="279"/>
        <v>FRONTEL</v>
      </c>
    </row>
    <row r="2531" spans="1:27" x14ac:dyDescent="0.2">
      <c r="A2531" s="19">
        <f t="shared" si="273"/>
        <v>1</v>
      </c>
      <c r="B2531" s="95">
        <f t="shared" si="276"/>
        <v>2527</v>
      </c>
      <c r="C2531" s="95" t="s">
        <v>10402</v>
      </c>
      <c r="D2531" s="28" t="s">
        <v>545</v>
      </c>
      <c r="E2531" s="95" t="s">
        <v>10419</v>
      </c>
      <c r="F2531" s="182">
        <v>1</v>
      </c>
      <c r="G2531" s="95" t="s">
        <v>2784</v>
      </c>
      <c r="H2531" s="199">
        <f>VLOOKUP(G2531,BARRAS!$C$5:$E$553,2,0)</f>
        <v>2089991730232</v>
      </c>
      <c r="I2531" s="95">
        <v>0</v>
      </c>
      <c r="J2531" s="204">
        <v>0</v>
      </c>
      <c r="K2531" s="95">
        <v>0</v>
      </c>
      <c r="L2531" s="95" t="s">
        <v>8423</v>
      </c>
      <c r="M2531" s="95" t="s">
        <v>8423</v>
      </c>
      <c r="N2531" s="28" t="s">
        <v>545</v>
      </c>
      <c r="O2531" s="95" t="s">
        <v>7984</v>
      </c>
      <c r="P2531" s="95"/>
      <c r="Q2531" s="95"/>
      <c r="R2531" s="95" t="str">
        <f>IF(L2531="R",VLOOKUP(G2531,BARRAS!$C$5:$E$233,3,0),IF(L2531="L",VLOOKUP(G2531,BARRAS!$C$5:$E$233,3,0),""))</f>
        <v/>
      </c>
      <c r="S2531" s="95">
        <f t="shared" si="277"/>
        <v>0</v>
      </c>
      <c r="T2531" s="95"/>
      <c r="U2531" s="95" t="str">
        <f t="shared" si="278"/>
        <v/>
      </c>
      <c r="V2531" s="95"/>
      <c r="W2531" s="95"/>
      <c r="X2531" s="95"/>
      <c r="Y2531" s="95"/>
      <c r="Z2531" s="95"/>
      <c r="AA2531" s="95" t="str">
        <f t="shared" si="279"/>
        <v>FRONTEL</v>
      </c>
    </row>
    <row r="2532" spans="1:27" x14ac:dyDescent="0.2">
      <c r="A2532" s="19">
        <f t="shared" si="273"/>
        <v>1</v>
      </c>
      <c r="B2532" s="95">
        <f t="shared" si="276"/>
        <v>2528</v>
      </c>
      <c r="C2532" s="95" t="s">
        <v>9668</v>
      </c>
      <c r="D2532" s="28" t="s">
        <v>545</v>
      </c>
      <c r="E2532" s="95" t="s">
        <v>9669</v>
      </c>
      <c r="F2532" s="182">
        <v>1</v>
      </c>
      <c r="G2532" s="95" t="s">
        <v>2784</v>
      </c>
      <c r="H2532" s="199">
        <f>VLOOKUP(G2532,BARRAS!$C$5:$E$553,2,0)</f>
        <v>2089991730232</v>
      </c>
      <c r="I2532" s="95">
        <v>0</v>
      </c>
      <c r="J2532" s="204">
        <v>0</v>
      </c>
      <c r="K2532" s="95">
        <v>0</v>
      </c>
      <c r="L2532" s="95" t="s">
        <v>8423</v>
      </c>
      <c r="M2532" s="95" t="s">
        <v>8423</v>
      </c>
      <c r="N2532" s="28" t="s">
        <v>545</v>
      </c>
      <c r="O2532" s="95" t="s">
        <v>7984</v>
      </c>
      <c r="P2532" s="95"/>
      <c r="Q2532" s="95"/>
      <c r="R2532" s="95" t="str">
        <f>IF(L2532="R",VLOOKUP(G2532,BARRAS!$C$5:$E$233,3,0),IF(L2532="L",VLOOKUP(G2532,BARRAS!$C$5:$E$233,3,0),""))</f>
        <v/>
      </c>
      <c r="S2532" s="95">
        <f t="shared" si="277"/>
        <v>0</v>
      </c>
      <c r="T2532" s="95"/>
      <c r="U2532" s="95" t="str">
        <f t="shared" si="278"/>
        <v/>
      </c>
      <c r="V2532" s="95"/>
      <c r="W2532" s="95"/>
      <c r="X2532" s="95"/>
      <c r="Y2532" s="95"/>
      <c r="Z2532" s="95">
        <v>0</v>
      </c>
      <c r="AA2532" s="95" t="str">
        <f t="shared" si="279"/>
        <v>FRONTEL</v>
      </c>
    </row>
    <row r="2533" spans="1:27" x14ac:dyDescent="0.2">
      <c r="A2533" s="19">
        <f t="shared" si="273"/>
        <v>1</v>
      </c>
      <c r="B2533" s="95">
        <f t="shared" si="276"/>
        <v>2529</v>
      </c>
      <c r="C2533" s="95" t="s">
        <v>10581</v>
      </c>
      <c r="D2533" s="28" t="s">
        <v>8365</v>
      </c>
      <c r="E2533" s="95" t="s">
        <v>10314</v>
      </c>
      <c r="F2533" s="182">
        <v>1</v>
      </c>
      <c r="G2533" s="95" t="s">
        <v>2784</v>
      </c>
      <c r="H2533" s="199">
        <f>VLOOKUP(G2533,BARRAS!$C$5:$E$553,2,0)</f>
        <v>2089991730232</v>
      </c>
      <c r="I2533" s="95">
        <v>0</v>
      </c>
      <c r="J2533" s="204">
        <v>0</v>
      </c>
      <c r="K2533" s="95">
        <v>0</v>
      </c>
      <c r="L2533" s="95" t="s">
        <v>8423</v>
      </c>
      <c r="M2533" s="95" t="s">
        <v>8423</v>
      </c>
      <c r="N2533" s="95" t="s">
        <v>8365</v>
      </c>
      <c r="O2533" s="95" t="s">
        <v>7984</v>
      </c>
      <c r="P2533" s="95"/>
      <c r="Q2533" s="95"/>
      <c r="R2533" s="95" t="str">
        <f>IF(L2533="R",VLOOKUP(G2533,BARRAS!$C$5:$E$233,3,0),IF(L2533="L",VLOOKUP(G2533,BARRAS!$C$5:$E$233,3,0),""))</f>
        <v/>
      </c>
      <c r="S2533" s="95">
        <f t="shared" si="277"/>
        <v>0</v>
      </c>
      <c r="T2533" s="95"/>
      <c r="U2533" s="95" t="str">
        <f t="shared" si="278"/>
        <v/>
      </c>
      <c r="V2533" s="95"/>
      <c r="W2533" s="95"/>
      <c r="X2533" s="95"/>
      <c r="Y2533" s="95"/>
      <c r="Z2533" s="95"/>
      <c r="AA2533" s="95" t="str">
        <f t="shared" si="279"/>
        <v>FRONTEL</v>
      </c>
    </row>
    <row r="2534" spans="1:27" x14ac:dyDescent="0.2">
      <c r="A2534" s="19">
        <f t="shared" si="273"/>
        <v>1</v>
      </c>
      <c r="B2534" s="95">
        <f t="shared" si="276"/>
        <v>2530</v>
      </c>
      <c r="C2534" s="95" t="s">
        <v>9533</v>
      </c>
      <c r="D2534" s="28" t="s">
        <v>8365</v>
      </c>
      <c r="E2534" s="95" t="s">
        <v>10314</v>
      </c>
      <c r="F2534" s="182">
        <v>1</v>
      </c>
      <c r="G2534" s="95" t="s">
        <v>2784</v>
      </c>
      <c r="H2534" s="199">
        <f>VLOOKUP(G2534,BARRAS!$C$5:$E$553,2,0)</f>
        <v>2089991730232</v>
      </c>
      <c r="I2534" s="95">
        <v>0</v>
      </c>
      <c r="J2534" s="204">
        <v>0</v>
      </c>
      <c r="K2534" s="95">
        <v>0</v>
      </c>
      <c r="L2534" s="95" t="s">
        <v>8423</v>
      </c>
      <c r="M2534" s="95" t="s">
        <v>8423</v>
      </c>
      <c r="N2534" s="95" t="s">
        <v>8365</v>
      </c>
      <c r="O2534" s="95" t="s">
        <v>7984</v>
      </c>
      <c r="P2534" s="95"/>
      <c r="Q2534" s="95"/>
      <c r="R2534" s="95" t="str">
        <f>IF(L2534="R",VLOOKUP(G2534,BARRAS!$C$5:$E$233,3,0),IF(L2534="L",VLOOKUP(G2534,BARRAS!$C$5:$E$233,3,0),""))</f>
        <v/>
      </c>
      <c r="S2534" s="95">
        <f t="shared" si="277"/>
        <v>0</v>
      </c>
      <c r="T2534" s="95"/>
      <c r="U2534" s="95" t="str">
        <f t="shared" si="278"/>
        <v/>
      </c>
      <c r="V2534" s="95"/>
      <c r="W2534" s="95"/>
      <c r="X2534" s="95"/>
      <c r="Y2534" s="95"/>
      <c r="Z2534" s="95">
        <v>0</v>
      </c>
      <c r="AA2534" s="95" t="str">
        <f t="shared" si="279"/>
        <v>FRONTEL</v>
      </c>
    </row>
    <row r="2535" spans="1:27" x14ac:dyDescent="0.2">
      <c r="A2535" s="19">
        <f t="shared" si="273"/>
        <v>1</v>
      </c>
      <c r="B2535" s="95">
        <f t="shared" si="276"/>
        <v>2531</v>
      </c>
      <c r="C2535" s="95" t="s">
        <v>10403</v>
      </c>
      <c r="D2535" s="28" t="s">
        <v>545</v>
      </c>
      <c r="E2535" s="95" t="s">
        <v>10421</v>
      </c>
      <c r="F2535" s="182">
        <v>1</v>
      </c>
      <c r="G2535" s="95" t="s">
        <v>2784</v>
      </c>
      <c r="H2535" s="199">
        <f>VLOOKUP(G2535,BARRAS!$C$5:$E$553,2,0)</f>
        <v>2089991730232</v>
      </c>
      <c r="I2535" s="95">
        <v>0</v>
      </c>
      <c r="J2535" s="204">
        <v>0</v>
      </c>
      <c r="K2535" s="95">
        <v>0</v>
      </c>
      <c r="L2535" s="95" t="s">
        <v>8423</v>
      </c>
      <c r="M2535" s="95" t="s">
        <v>8423</v>
      </c>
      <c r="N2535" s="28" t="s">
        <v>545</v>
      </c>
      <c r="O2535" s="95" t="s">
        <v>7984</v>
      </c>
      <c r="P2535" s="95"/>
      <c r="Q2535" s="95"/>
      <c r="R2535" s="95" t="str">
        <f>IF(L2535="R",VLOOKUP(G2535,BARRAS!$C$5:$E$233,3,0),IF(L2535="L",VLOOKUP(G2535,BARRAS!$C$5:$E$233,3,0),""))</f>
        <v/>
      </c>
      <c r="S2535" s="95">
        <f t="shared" si="277"/>
        <v>0</v>
      </c>
      <c r="T2535" s="95"/>
      <c r="U2535" s="95" t="str">
        <f t="shared" si="278"/>
        <v/>
      </c>
      <c r="V2535" s="95"/>
      <c r="W2535" s="95"/>
      <c r="X2535" s="95"/>
      <c r="Y2535" s="95"/>
      <c r="Z2535" s="95"/>
      <c r="AA2535" s="95" t="str">
        <f t="shared" si="279"/>
        <v>FRONTEL</v>
      </c>
    </row>
    <row r="2536" spans="1:27" x14ac:dyDescent="0.2">
      <c r="A2536" s="19">
        <f t="shared" si="273"/>
        <v>1</v>
      </c>
      <c r="B2536" s="95">
        <f t="shared" si="276"/>
        <v>2532</v>
      </c>
      <c r="C2536" s="95" t="s">
        <v>10404</v>
      </c>
      <c r="D2536" s="28" t="s">
        <v>545</v>
      </c>
      <c r="E2536" s="95" t="s">
        <v>10422</v>
      </c>
      <c r="F2536" s="182">
        <v>1</v>
      </c>
      <c r="G2536" s="95" t="s">
        <v>2784</v>
      </c>
      <c r="H2536" s="199">
        <f>VLOOKUP(G2536,BARRAS!$C$5:$E$553,2,0)</f>
        <v>2089991730232</v>
      </c>
      <c r="I2536" s="95">
        <v>0</v>
      </c>
      <c r="J2536" s="204">
        <v>0</v>
      </c>
      <c r="K2536" s="95">
        <v>0</v>
      </c>
      <c r="L2536" s="95" t="s">
        <v>8423</v>
      </c>
      <c r="M2536" s="95" t="s">
        <v>8423</v>
      </c>
      <c r="N2536" s="28" t="s">
        <v>545</v>
      </c>
      <c r="O2536" s="95" t="s">
        <v>7984</v>
      </c>
      <c r="P2536" s="95"/>
      <c r="Q2536" s="95"/>
      <c r="R2536" s="95" t="str">
        <f>IF(L2536="R",VLOOKUP(G2536,BARRAS!$C$5:$E$233,3,0),IF(L2536="L",VLOOKUP(G2536,BARRAS!$C$5:$E$233,3,0),""))</f>
        <v/>
      </c>
      <c r="S2536" s="95">
        <f t="shared" si="277"/>
        <v>0</v>
      </c>
      <c r="T2536" s="95"/>
      <c r="U2536" s="95" t="str">
        <f t="shared" si="278"/>
        <v/>
      </c>
      <c r="V2536" s="95"/>
      <c r="W2536" s="95"/>
      <c r="X2536" s="95"/>
      <c r="Y2536" s="95"/>
      <c r="Z2536" s="95"/>
      <c r="AA2536" s="95" t="str">
        <f t="shared" si="279"/>
        <v>FRONTEL</v>
      </c>
    </row>
    <row r="2537" spans="1:27" x14ac:dyDescent="0.2">
      <c r="A2537" s="19">
        <f t="shared" si="273"/>
        <v>1</v>
      </c>
      <c r="B2537" s="95">
        <f t="shared" si="276"/>
        <v>2533</v>
      </c>
      <c r="C2537" s="95" t="s">
        <v>9421</v>
      </c>
      <c r="D2537" s="28" t="s">
        <v>545</v>
      </c>
      <c r="E2537" s="95" t="s">
        <v>9439</v>
      </c>
      <c r="F2537" s="182">
        <v>1</v>
      </c>
      <c r="G2537" s="95" t="s">
        <v>2784</v>
      </c>
      <c r="H2537" s="199">
        <f>VLOOKUP(G2537,BARRAS!$C$5:$E$553,2,0)</f>
        <v>2089991730232</v>
      </c>
      <c r="I2537" s="95">
        <v>0</v>
      </c>
      <c r="J2537" s="204">
        <v>0</v>
      </c>
      <c r="K2537" s="95">
        <v>0</v>
      </c>
      <c r="L2537" s="95" t="s">
        <v>8423</v>
      </c>
      <c r="M2537" s="95" t="s">
        <v>8423</v>
      </c>
      <c r="N2537" s="28" t="s">
        <v>545</v>
      </c>
      <c r="O2537" s="95" t="s">
        <v>7984</v>
      </c>
      <c r="P2537" s="95"/>
      <c r="Q2537" s="95"/>
      <c r="R2537" s="95" t="str">
        <f>IF(L2537="R",VLOOKUP(G2537,BARRAS!$C$5:$E$233,3,0),IF(L2537="L",VLOOKUP(G2537,BARRAS!$C$5:$E$233,3,0),""))</f>
        <v/>
      </c>
      <c r="S2537" s="95">
        <f t="shared" si="277"/>
        <v>0</v>
      </c>
      <c r="T2537" s="95"/>
      <c r="U2537" s="95" t="str">
        <f t="shared" si="278"/>
        <v/>
      </c>
      <c r="V2537" s="95"/>
      <c r="W2537" s="95"/>
      <c r="X2537" s="95"/>
      <c r="Y2537" s="95"/>
      <c r="Z2537" s="95">
        <v>0</v>
      </c>
      <c r="AA2537" s="95" t="str">
        <f t="shared" si="279"/>
        <v>FRONTEL</v>
      </c>
    </row>
    <row r="2538" spans="1:27" x14ac:dyDescent="0.2">
      <c r="A2538" s="19">
        <f t="shared" si="273"/>
        <v>1</v>
      </c>
      <c r="B2538" s="95">
        <f t="shared" si="276"/>
        <v>2534</v>
      </c>
      <c r="C2538" s="95" t="s">
        <v>9422</v>
      </c>
      <c r="D2538" s="28" t="s">
        <v>545</v>
      </c>
      <c r="E2538" s="95" t="s">
        <v>9440</v>
      </c>
      <c r="F2538" s="182">
        <v>1</v>
      </c>
      <c r="G2538" s="95" t="s">
        <v>2784</v>
      </c>
      <c r="H2538" s="199">
        <f>VLOOKUP(G2538,BARRAS!$C$5:$E$553,2,0)</f>
        <v>2089991730232</v>
      </c>
      <c r="I2538" s="95">
        <v>0</v>
      </c>
      <c r="J2538" s="204">
        <v>0</v>
      </c>
      <c r="K2538" s="95">
        <v>0</v>
      </c>
      <c r="L2538" s="95" t="s">
        <v>8423</v>
      </c>
      <c r="M2538" s="95" t="s">
        <v>8423</v>
      </c>
      <c r="N2538" s="28" t="s">
        <v>545</v>
      </c>
      <c r="O2538" s="95" t="s">
        <v>7984</v>
      </c>
      <c r="P2538" s="95"/>
      <c r="Q2538" s="95"/>
      <c r="R2538" s="95" t="str">
        <f>IF(L2538="R",VLOOKUP(G2538,BARRAS!$C$5:$E$233,3,0),IF(L2538="L",VLOOKUP(G2538,BARRAS!$C$5:$E$233,3,0),""))</f>
        <v/>
      </c>
      <c r="S2538" s="95">
        <f t="shared" si="277"/>
        <v>0</v>
      </c>
      <c r="T2538" s="95"/>
      <c r="U2538" s="95" t="str">
        <f t="shared" si="278"/>
        <v/>
      </c>
      <c r="V2538" s="95"/>
      <c r="W2538" s="95"/>
      <c r="X2538" s="95"/>
      <c r="Y2538" s="95"/>
      <c r="Z2538" s="95">
        <v>0</v>
      </c>
      <c r="AA2538" s="95" t="str">
        <f t="shared" si="279"/>
        <v>FRONTEL</v>
      </c>
    </row>
    <row r="2539" spans="1:27" x14ac:dyDescent="0.2">
      <c r="A2539" s="19">
        <f t="shared" si="273"/>
        <v>1</v>
      </c>
      <c r="B2539" s="95">
        <f t="shared" si="276"/>
        <v>2535</v>
      </c>
      <c r="C2539" s="95" t="s">
        <v>9692</v>
      </c>
      <c r="D2539" s="28" t="s">
        <v>545</v>
      </c>
      <c r="E2539" s="95" t="s">
        <v>9440</v>
      </c>
      <c r="F2539" s="182">
        <v>1</v>
      </c>
      <c r="G2539" s="95" t="s">
        <v>2784</v>
      </c>
      <c r="H2539" s="199">
        <f>VLOOKUP(G2539,BARRAS!$C$5:$E$553,2,0)</f>
        <v>2089991730232</v>
      </c>
      <c r="I2539" s="95">
        <v>0</v>
      </c>
      <c r="J2539" s="204">
        <v>0</v>
      </c>
      <c r="K2539" s="95">
        <v>0</v>
      </c>
      <c r="L2539" s="95" t="s">
        <v>8423</v>
      </c>
      <c r="M2539" s="95" t="s">
        <v>8423</v>
      </c>
      <c r="N2539" s="28" t="s">
        <v>545</v>
      </c>
      <c r="O2539" s="95" t="s">
        <v>7984</v>
      </c>
      <c r="P2539" s="95"/>
      <c r="Q2539" s="95"/>
      <c r="R2539" s="95" t="str">
        <f>IF(L2539="R",VLOOKUP(G2539,BARRAS!$C$5:$E$233,3,0),IF(L2539="L",VLOOKUP(G2539,BARRAS!$C$5:$E$233,3,0),""))</f>
        <v/>
      </c>
      <c r="S2539" s="95">
        <f t="shared" si="277"/>
        <v>0</v>
      </c>
      <c r="T2539" s="95"/>
      <c r="U2539" s="95" t="str">
        <f t="shared" si="278"/>
        <v/>
      </c>
      <c r="V2539" s="95"/>
      <c r="W2539" s="95"/>
      <c r="X2539" s="95"/>
      <c r="Y2539" s="95"/>
      <c r="Z2539" s="95">
        <v>0</v>
      </c>
      <c r="AA2539" s="95" t="str">
        <f t="shared" si="279"/>
        <v>FRONTEL</v>
      </c>
    </row>
    <row r="2540" spans="1:27" x14ac:dyDescent="0.2">
      <c r="A2540" s="19">
        <f t="shared" si="273"/>
        <v>1</v>
      </c>
      <c r="B2540" s="95">
        <f t="shared" si="276"/>
        <v>2536</v>
      </c>
      <c r="C2540" s="95" t="s">
        <v>9137</v>
      </c>
      <c r="D2540" s="28" t="s">
        <v>543</v>
      </c>
      <c r="E2540" s="95" t="s">
        <v>9133</v>
      </c>
      <c r="F2540" s="182">
        <v>1</v>
      </c>
      <c r="G2540" s="95" t="s">
        <v>2784</v>
      </c>
      <c r="H2540" s="199">
        <f>VLOOKUP(G2540,BARRAS!$C$5:$E$553,2,0)</f>
        <v>2089991730232</v>
      </c>
      <c r="I2540" s="95">
        <v>0</v>
      </c>
      <c r="J2540" s="204">
        <v>0</v>
      </c>
      <c r="K2540" s="95">
        <v>0</v>
      </c>
      <c r="L2540" s="95" t="s">
        <v>8423</v>
      </c>
      <c r="M2540" s="95" t="s">
        <v>8423</v>
      </c>
      <c r="N2540" s="95" t="s">
        <v>543</v>
      </c>
      <c r="O2540" s="95" t="s">
        <v>7984</v>
      </c>
      <c r="P2540" s="95"/>
      <c r="Q2540" s="95"/>
      <c r="R2540" s="95" t="str">
        <f>IF(L2540="R",VLOOKUP(G2540,BARRAS!$C$5:$E$233,3,0),IF(L2540="L",VLOOKUP(G2540,BARRAS!$C$5:$E$233,3,0),""))</f>
        <v/>
      </c>
      <c r="S2540" s="95">
        <f t="shared" si="277"/>
        <v>0</v>
      </c>
      <c r="T2540" s="95"/>
      <c r="U2540" s="95" t="str">
        <f t="shared" si="278"/>
        <v/>
      </c>
      <c r="V2540" s="95"/>
      <c r="W2540" s="95"/>
      <c r="X2540" s="95"/>
      <c r="Y2540" s="95" t="str">
        <f>+IF(P2540="","No","Sí")</f>
        <v>No</v>
      </c>
      <c r="Z2540" s="95">
        <v>0</v>
      </c>
      <c r="AA2540" s="95" t="str">
        <f t="shared" si="279"/>
        <v>FRONTEL</v>
      </c>
    </row>
    <row r="2541" spans="1:27" x14ac:dyDescent="0.2">
      <c r="A2541" s="19">
        <f t="shared" si="273"/>
        <v>1</v>
      </c>
      <c r="B2541" s="95">
        <f t="shared" si="276"/>
        <v>2537</v>
      </c>
      <c r="C2541" s="95" t="s">
        <v>9213</v>
      </c>
      <c r="D2541" s="28" t="s">
        <v>543</v>
      </c>
      <c r="E2541" s="95" t="s">
        <v>9133</v>
      </c>
      <c r="F2541" s="182">
        <v>1</v>
      </c>
      <c r="G2541" s="95" t="s">
        <v>2784</v>
      </c>
      <c r="H2541" s="199">
        <f>VLOOKUP(G2541,BARRAS!$C$5:$E$553,2,0)</f>
        <v>2089991730232</v>
      </c>
      <c r="I2541" s="95">
        <v>0</v>
      </c>
      <c r="J2541" s="204">
        <v>0</v>
      </c>
      <c r="K2541" s="95">
        <v>1</v>
      </c>
      <c r="L2541" s="95" t="s">
        <v>8423</v>
      </c>
      <c r="M2541" s="95" t="s">
        <v>8423</v>
      </c>
      <c r="N2541" s="95" t="s">
        <v>543</v>
      </c>
      <c r="O2541" s="95" t="s">
        <v>7984</v>
      </c>
      <c r="P2541" s="95"/>
      <c r="Q2541" s="95"/>
      <c r="R2541" s="95" t="str">
        <f>IF(L2541="R",VLOOKUP(G2541,BARRAS!$C$5:$E$233,3,0),IF(L2541="L",VLOOKUP(G2541,BARRAS!$C$5:$E$233,3,0),""))</f>
        <v/>
      </c>
      <c r="S2541" s="95">
        <f t="shared" si="277"/>
        <v>0</v>
      </c>
      <c r="T2541" s="95"/>
      <c r="U2541" s="95" t="str">
        <f t="shared" si="278"/>
        <v/>
      </c>
      <c r="V2541" s="95"/>
      <c r="W2541" s="95"/>
      <c r="X2541" s="95"/>
      <c r="Y2541" s="95" t="str">
        <f>+IF(P2541="","No","Sí")</f>
        <v>No</v>
      </c>
      <c r="Z2541" s="95">
        <v>0</v>
      </c>
      <c r="AA2541" s="95" t="str">
        <f t="shared" si="279"/>
        <v>FRONTEL</v>
      </c>
    </row>
    <row r="2542" spans="1:27" x14ac:dyDescent="0.2">
      <c r="A2542" s="19">
        <f t="shared" si="273"/>
        <v>1</v>
      </c>
      <c r="B2542" s="95">
        <f t="shared" si="276"/>
        <v>2538</v>
      </c>
      <c r="C2542" s="95" t="s">
        <v>10400</v>
      </c>
      <c r="D2542" s="28" t="s">
        <v>545</v>
      </c>
      <c r="E2542" s="95" t="s">
        <v>10417</v>
      </c>
      <c r="F2542" s="182">
        <v>1</v>
      </c>
      <c r="G2542" s="95" t="s">
        <v>2784</v>
      </c>
      <c r="H2542" s="199">
        <f>VLOOKUP(G2542,BARRAS!$C$5:$E$553,2,0)</f>
        <v>2089991730232</v>
      </c>
      <c r="I2542" s="95">
        <v>0</v>
      </c>
      <c r="J2542" s="204">
        <v>0</v>
      </c>
      <c r="K2542" s="95">
        <v>0</v>
      </c>
      <c r="L2542" s="95" t="s">
        <v>8423</v>
      </c>
      <c r="M2542" s="95" t="s">
        <v>8423</v>
      </c>
      <c r="N2542" s="28" t="s">
        <v>545</v>
      </c>
      <c r="O2542" s="95" t="s">
        <v>7984</v>
      </c>
      <c r="P2542" s="95"/>
      <c r="Q2542" s="95"/>
      <c r="R2542" s="95" t="str">
        <f>IF(L2542="R",VLOOKUP(G2542,BARRAS!$C$5:$E$233,3,0),IF(L2542="L",VLOOKUP(G2542,BARRAS!$C$5:$E$233,3,0),""))</f>
        <v/>
      </c>
      <c r="S2542" s="95">
        <f t="shared" si="277"/>
        <v>0</v>
      </c>
      <c r="T2542" s="95"/>
      <c r="U2542" s="95" t="str">
        <f t="shared" si="278"/>
        <v/>
      </c>
      <c r="V2542" s="95"/>
      <c r="W2542" s="95"/>
      <c r="X2542" s="95"/>
      <c r="Y2542" s="95"/>
      <c r="Z2542" s="95"/>
      <c r="AA2542" s="95" t="str">
        <f t="shared" si="279"/>
        <v>FRONTEL</v>
      </c>
    </row>
    <row r="2543" spans="1:27" x14ac:dyDescent="0.2">
      <c r="A2543" s="19">
        <f t="shared" si="273"/>
        <v>1</v>
      </c>
      <c r="B2543" s="95">
        <f t="shared" si="276"/>
        <v>2539</v>
      </c>
      <c r="C2543" s="95" t="s">
        <v>10397</v>
      </c>
      <c r="D2543" s="28" t="s">
        <v>545</v>
      </c>
      <c r="E2543" s="95" t="s">
        <v>10415</v>
      </c>
      <c r="F2543" s="182">
        <v>1</v>
      </c>
      <c r="G2543" s="95" t="s">
        <v>2784</v>
      </c>
      <c r="H2543" s="199">
        <f>VLOOKUP(G2543,BARRAS!$C$5:$E$553,2,0)</f>
        <v>2089991730232</v>
      </c>
      <c r="I2543" s="95">
        <v>0</v>
      </c>
      <c r="J2543" s="204">
        <v>0</v>
      </c>
      <c r="K2543" s="95">
        <v>0</v>
      </c>
      <c r="L2543" s="95" t="s">
        <v>8423</v>
      </c>
      <c r="M2543" s="95" t="s">
        <v>8423</v>
      </c>
      <c r="N2543" s="28" t="s">
        <v>545</v>
      </c>
      <c r="O2543" s="95" t="s">
        <v>7984</v>
      </c>
      <c r="P2543" s="95"/>
      <c r="Q2543" s="95"/>
      <c r="R2543" s="95" t="str">
        <f>IF(L2543="R",VLOOKUP(G2543,BARRAS!$C$5:$E$233,3,0),IF(L2543="L",VLOOKUP(G2543,BARRAS!$C$5:$E$233,3,0),""))</f>
        <v/>
      </c>
      <c r="S2543" s="95">
        <f t="shared" si="277"/>
        <v>0</v>
      </c>
      <c r="T2543" s="95"/>
      <c r="U2543" s="95" t="str">
        <f t="shared" si="278"/>
        <v/>
      </c>
      <c r="V2543" s="95"/>
      <c r="W2543" s="95"/>
      <c r="X2543" s="95"/>
      <c r="Y2543" s="95"/>
      <c r="Z2543" s="95"/>
      <c r="AA2543" s="95" t="str">
        <f t="shared" si="279"/>
        <v>FRONTEL</v>
      </c>
    </row>
    <row r="2544" spans="1:27" x14ac:dyDescent="0.2">
      <c r="A2544" s="19">
        <f t="shared" si="273"/>
        <v>1</v>
      </c>
      <c r="B2544" s="95">
        <f t="shared" si="276"/>
        <v>2540</v>
      </c>
      <c r="C2544" s="95" t="s">
        <v>10398</v>
      </c>
      <c r="D2544" s="28" t="s">
        <v>545</v>
      </c>
      <c r="E2544" s="95" t="s">
        <v>10415</v>
      </c>
      <c r="F2544" s="182">
        <v>1</v>
      </c>
      <c r="G2544" s="95" t="s">
        <v>2784</v>
      </c>
      <c r="H2544" s="199">
        <f>VLOOKUP(G2544,BARRAS!$C$5:$E$553,2,0)</f>
        <v>2089991730232</v>
      </c>
      <c r="I2544" s="95">
        <v>0</v>
      </c>
      <c r="J2544" s="204">
        <v>0</v>
      </c>
      <c r="K2544" s="95">
        <v>0</v>
      </c>
      <c r="L2544" s="95" t="s">
        <v>8423</v>
      </c>
      <c r="M2544" s="95" t="s">
        <v>8423</v>
      </c>
      <c r="N2544" s="28" t="s">
        <v>545</v>
      </c>
      <c r="O2544" s="95" t="s">
        <v>7984</v>
      </c>
      <c r="P2544" s="95"/>
      <c r="Q2544" s="95"/>
      <c r="R2544" s="95" t="str">
        <f>IF(L2544="R",VLOOKUP(G2544,BARRAS!$C$5:$E$233,3,0),IF(L2544="L",VLOOKUP(G2544,BARRAS!$C$5:$E$233,3,0),""))</f>
        <v/>
      </c>
      <c r="S2544" s="95">
        <f t="shared" si="277"/>
        <v>0</v>
      </c>
      <c r="T2544" s="95"/>
      <c r="U2544" s="95" t="str">
        <f t="shared" si="278"/>
        <v/>
      </c>
      <c r="V2544" s="95"/>
      <c r="W2544" s="95"/>
      <c r="X2544" s="95"/>
      <c r="Y2544" s="95"/>
      <c r="Z2544" s="95"/>
      <c r="AA2544" s="95" t="str">
        <f t="shared" si="279"/>
        <v>FRONTEL</v>
      </c>
    </row>
    <row r="2545" spans="1:27" x14ac:dyDescent="0.2">
      <c r="A2545" s="19">
        <f t="shared" si="273"/>
        <v>1</v>
      </c>
      <c r="B2545" s="95">
        <f t="shared" si="276"/>
        <v>2541</v>
      </c>
      <c r="C2545" s="95" t="s">
        <v>10401</v>
      </c>
      <c r="D2545" s="28" t="s">
        <v>545</v>
      </c>
      <c r="E2545" s="95" t="s">
        <v>10418</v>
      </c>
      <c r="F2545" s="182">
        <v>1</v>
      </c>
      <c r="G2545" s="95" t="s">
        <v>2784</v>
      </c>
      <c r="H2545" s="199">
        <f>VLOOKUP(G2545,BARRAS!$C$5:$E$553,2,0)</f>
        <v>2089991730232</v>
      </c>
      <c r="I2545" s="95">
        <v>0</v>
      </c>
      <c r="J2545" s="204">
        <v>0</v>
      </c>
      <c r="K2545" s="95">
        <v>0</v>
      </c>
      <c r="L2545" s="95" t="s">
        <v>8423</v>
      </c>
      <c r="M2545" s="95" t="s">
        <v>8423</v>
      </c>
      <c r="N2545" s="28" t="s">
        <v>545</v>
      </c>
      <c r="O2545" s="95" t="s">
        <v>7984</v>
      </c>
      <c r="P2545" s="95"/>
      <c r="Q2545" s="95"/>
      <c r="R2545" s="95" t="str">
        <f>IF(L2545="R",VLOOKUP(G2545,BARRAS!$C$5:$E$233,3,0),IF(L2545="L",VLOOKUP(G2545,BARRAS!$C$5:$E$233,3,0),""))</f>
        <v/>
      </c>
      <c r="S2545" s="95">
        <f t="shared" si="277"/>
        <v>0</v>
      </c>
      <c r="T2545" s="95"/>
      <c r="U2545" s="95" t="str">
        <f t="shared" si="278"/>
        <v/>
      </c>
      <c r="V2545" s="95"/>
      <c r="W2545" s="95"/>
      <c r="X2545" s="95"/>
      <c r="Y2545" s="95"/>
      <c r="Z2545" s="95"/>
      <c r="AA2545" s="95" t="str">
        <f t="shared" si="279"/>
        <v>FRONTEL</v>
      </c>
    </row>
    <row r="2546" spans="1:27" x14ac:dyDescent="0.2">
      <c r="A2546" s="19">
        <f t="shared" si="273"/>
        <v>1</v>
      </c>
      <c r="B2546" s="95">
        <f t="shared" si="276"/>
        <v>2542</v>
      </c>
      <c r="C2546" s="95" t="s">
        <v>9418</v>
      </c>
      <c r="D2546" s="28" t="s">
        <v>545</v>
      </c>
      <c r="E2546" s="95" t="s">
        <v>9436</v>
      </c>
      <c r="F2546" s="182">
        <v>1</v>
      </c>
      <c r="G2546" s="95" t="s">
        <v>2784</v>
      </c>
      <c r="H2546" s="199">
        <f>VLOOKUP(G2546,BARRAS!$C$5:$E$553,2,0)</f>
        <v>2089991730232</v>
      </c>
      <c r="I2546" s="95">
        <v>0</v>
      </c>
      <c r="J2546" s="204">
        <v>0</v>
      </c>
      <c r="K2546" s="95">
        <v>0</v>
      </c>
      <c r="L2546" s="95" t="s">
        <v>8423</v>
      </c>
      <c r="M2546" s="95" t="s">
        <v>8423</v>
      </c>
      <c r="N2546" s="28" t="s">
        <v>545</v>
      </c>
      <c r="O2546" s="95" t="s">
        <v>7984</v>
      </c>
      <c r="P2546" s="95"/>
      <c r="Q2546" s="95"/>
      <c r="R2546" s="95" t="str">
        <f>IF(L2546="R",VLOOKUP(G2546,BARRAS!$C$5:$E$233,3,0),IF(L2546="L",VLOOKUP(G2546,BARRAS!$C$5:$E$233,3,0),""))</f>
        <v/>
      </c>
      <c r="S2546" s="95">
        <f t="shared" si="277"/>
        <v>0</v>
      </c>
      <c r="T2546" s="95"/>
      <c r="U2546" s="95" t="str">
        <f t="shared" si="278"/>
        <v/>
      </c>
      <c r="V2546" s="95"/>
      <c r="W2546" s="95"/>
      <c r="X2546" s="95"/>
      <c r="Y2546" s="95"/>
      <c r="Z2546" s="95">
        <v>0</v>
      </c>
      <c r="AA2546" s="95" t="str">
        <f t="shared" si="279"/>
        <v>FRONTEL</v>
      </c>
    </row>
    <row r="2547" spans="1:27" x14ac:dyDescent="0.2">
      <c r="A2547" s="19">
        <f t="shared" si="273"/>
        <v>1</v>
      </c>
      <c r="B2547" s="95">
        <f t="shared" si="276"/>
        <v>2543</v>
      </c>
      <c r="C2547" s="95" t="s">
        <v>9339</v>
      </c>
      <c r="D2547" s="28" t="s">
        <v>545</v>
      </c>
      <c r="E2547" s="95" t="s">
        <v>9351</v>
      </c>
      <c r="F2547" s="182">
        <v>1</v>
      </c>
      <c r="G2547" s="95" t="s">
        <v>2784</v>
      </c>
      <c r="H2547" s="199">
        <f>VLOOKUP(G2547,BARRAS!$C$5:$E$553,2,0)</f>
        <v>2089991730232</v>
      </c>
      <c r="I2547" s="95">
        <v>0</v>
      </c>
      <c r="J2547" s="204">
        <v>0</v>
      </c>
      <c r="K2547" s="95">
        <v>0</v>
      </c>
      <c r="L2547" s="95" t="s">
        <v>8423</v>
      </c>
      <c r="M2547" s="95" t="s">
        <v>8423</v>
      </c>
      <c r="N2547" s="28" t="s">
        <v>545</v>
      </c>
      <c r="O2547" s="95" t="s">
        <v>7984</v>
      </c>
      <c r="P2547" s="95"/>
      <c r="Q2547" s="95"/>
      <c r="R2547" s="95" t="str">
        <f>IF(L2547="R",VLOOKUP(G2547,BARRAS!$C$5:$E$233,3,0),IF(L2547="L",VLOOKUP(G2547,BARRAS!$C$5:$E$233,3,0),""))</f>
        <v/>
      </c>
      <c r="S2547" s="95">
        <f t="shared" si="277"/>
        <v>0</v>
      </c>
      <c r="T2547" s="95"/>
      <c r="U2547" s="95" t="str">
        <f t="shared" si="278"/>
        <v/>
      </c>
      <c r="V2547" s="95"/>
      <c r="W2547" s="95"/>
      <c r="X2547" s="95"/>
      <c r="Y2547" s="95"/>
      <c r="Z2547" s="95">
        <v>0</v>
      </c>
      <c r="AA2547" s="95" t="str">
        <f t="shared" si="279"/>
        <v>FRONTEL</v>
      </c>
    </row>
    <row r="2548" spans="1:27" x14ac:dyDescent="0.2">
      <c r="A2548" s="19">
        <f t="shared" si="273"/>
        <v>1</v>
      </c>
      <c r="B2548" s="95">
        <f t="shared" si="276"/>
        <v>2544</v>
      </c>
      <c r="C2548" s="95" t="s">
        <v>13112</v>
      </c>
      <c r="D2548" s="28" t="s">
        <v>545</v>
      </c>
      <c r="E2548" s="95" t="s">
        <v>13113</v>
      </c>
      <c r="F2548" s="182">
        <v>1</v>
      </c>
      <c r="G2548" s="95" t="s">
        <v>2784</v>
      </c>
      <c r="H2548" s="199">
        <f>VLOOKUP(G2548,BARRAS!$C$5:$E$553,2,0)</f>
        <v>2089991730232</v>
      </c>
      <c r="I2548" s="95">
        <v>0</v>
      </c>
      <c r="J2548" s="204">
        <v>0</v>
      </c>
      <c r="K2548" s="95">
        <v>0</v>
      </c>
      <c r="L2548" s="95" t="s">
        <v>8423</v>
      </c>
      <c r="M2548" s="95" t="s">
        <v>8423</v>
      </c>
      <c r="N2548" s="28" t="s">
        <v>545</v>
      </c>
      <c r="O2548" s="95" t="s">
        <v>7984</v>
      </c>
      <c r="P2548" s="95"/>
      <c r="Q2548" s="95"/>
      <c r="R2548" s="95"/>
      <c r="S2548" s="95">
        <f t="shared" si="277"/>
        <v>0</v>
      </c>
      <c r="T2548" s="95"/>
      <c r="U2548" s="95" t="str">
        <f t="shared" si="278"/>
        <v/>
      </c>
      <c r="V2548" s="95"/>
      <c r="W2548" s="95"/>
      <c r="X2548" s="95"/>
      <c r="Y2548" s="95"/>
      <c r="Z2548" s="95"/>
      <c r="AA2548" s="95" t="str">
        <f t="shared" si="279"/>
        <v>FRONTEL</v>
      </c>
    </row>
    <row r="2549" spans="1:27" x14ac:dyDescent="0.2">
      <c r="A2549" s="19">
        <f t="shared" si="273"/>
        <v>1</v>
      </c>
      <c r="B2549" s="95">
        <f t="shared" si="276"/>
        <v>2545</v>
      </c>
      <c r="C2549" s="95" t="s">
        <v>9530</v>
      </c>
      <c r="D2549" s="28" t="s">
        <v>545</v>
      </c>
      <c r="E2549" s="95" t="s">
        <v>9531</v>
      </c>
      <c r="F2549" s="182">
        <v>1</v>
      </c>
      <c r="G2549" s="95" t="s">
        <v>2784</v>
      </c>
      <c r="H2549" s="199">
        <f>VLOOKUP(G2549,BARRAS!$C$5:$E$553,2,0)</f>
        <v>2089991730232</v>
      </c>
      <c r="I2549" s="95">
        <v>0</v>
      </c>
      <c r="J2549" s="204">
        <v>0</v>
      </c>
      <c r="K2549" s="95">
        <v>0</v>
      </c>
      <c r="L2549" s="95" t="s">
        <v>8423</v>
      </c>
      <c r="M2549" s="95" t="s">
        <v>8423</v>
      </c>
      <c r="N2549" s="28" t="s">
        <v>545</v>
      </c>
      <c r="O2549" s="95" t="s">
        <v>7984</v>
      </c>
      <c r="P2549" s="95"/>
      <c r="Q2549" s="95"/>
      <c r="R2549" s="95" t="str">
        <f>IF(L2549="R",VLOOKUP(G2549,BARRAS!$C$5:$E$233,3,0),IF(L2549="L",VLOOKUP(G2549,BARRAS!$C$5:$E$233,3,0),""))</f>
        <v/>
      </c>
      <c r="S2549" s="95">
        <f t="shared" si="277"/>
        <v>0</v>
      </c>
      <c r="T2549" s="95"/>
      <c r="U2549" s="95" t="str">
        <f t="shared" si="278"/>
        <v/>
      </c>
      <c r="V2549" s="95"/>
      <c r="W2549" s="95"/>
      <c r="X2549" s="95"/>
      <c r="Y2549" s="95"/>
      <c r="Z2549" s="95">
        <v>0</v>
      </c>
      <c r="AA2549" s="95" t="str">
        <f t="shared" si="279"/>
        <v>FRONTEL</v>
      </c>
    </row>
    <row r="2550" spans="1:27" x14ac:dyDescent="0.2">
      <c r="A2550" s="19">
        <f t="shared" si="273"/>
        <v>1</v>
      </c>
      <c r="B2550" s="95">
        <f t="shared" si="276"/>
        <v>2546</v>
      </c>
      <c r="C2550" s="95" t="s">
        <v>13100</v>
      </c>
      <c r="D2550" s="28" t="s">
        <v>545</v>
      </c>
      <c r="E2550" s="95" t="s">
        <v>13102</v>
      </c>
      <c r="F2550" s="182">
        <v>1</v>
      </c>
      <c r="G2550" s="95" t="s">
        <v>2784</v>
      </c>
      <c r="H2550" s="199">
        <f>VLOOKUP(G2550,BARRAS!$C$5:$E$553,2,0)</f>
        <v>2089991730232</v>
      </c>
      <c r="I2550" s="95">
        <v>0</v>
      </c>
      <c r="J2550" s="204">
        <v>0</v>
      </c>
      <c r="K2550" s="95">
        <v>0</v>
      </c>
      <c r="L2550" s="95" t="s">
        <v>8423</v>
      </c>
      <c r="M2550" s="95" t="s">
        <v>8423</v>
      </c>
      <c r="N2550" s="28" t="s">
        <v>545</v>
      </c>
      <c r="O2550" s="95" t="s">
        <v>7984</v>
      </c>
      <c r="P2550" s="95"/>
      <c r="Q2550" s="95"/>
      <c r="R2550" s="95"/>
      <c r="S2550" s="95">
        <f t="shared" si="277"/>
        <v>0</v>
      </c>
      <c r="T2550" s="95"/>
      <c r="U2550" s="95" t="str">
        <f t="shared" si="278"/>
        <v/>
      </c>
      <c r="V2550" s="95"/>
      <c r="W2550" s="95"/>
      <c r="X2550" s="95"/>
      <c r="Y2550" s="95"/>
      <c r="Z2550" s="95"/>
      <c r="AA2550" s="95" t="str">
        <f t="shared" si="279"/>
        <v>FRONTEL</v>
      </c>
    </row>
    <row r="2551" spans="1:27" x14ac:dyDescent="0.2">
      <c r="A2551" s="19">
        <f t="shared" si="273"/>
        <v>1</v>
      </c>
      <c r="B2551" s="95">
        <f t="shared" si="276"/>
        <v>2547</v>
      </c>
      <c r="C2551" s="95" t="s">
        <v>13101</v>
      </c>
      <c r="D2551" s="28" t="s">
        <v>545</v>
      </c>
      <c r="E2551" s="95" t="s">
        <v>13102</v>
      </c>
      <c r="F2551" s="182">
        <v>1</v>
      </c>
      <c r="G2551" s="95" t="s">
        <v>2784</v>
      </c>
      <c r="H2551" s="199">
        <f>VLOOKUP(G2551,BARRAS!$C$5:$E$553,2,0)</f>
        <v>2089991730232</v>
      </c>
      <c r="I2551" s="95">
        <v>0</v>
      </c>
      <c r="J2551" s="204">
        <v>0</v>
      </c>
      <c r="K2551" s="95">
        <v>0</v>
      </c>
      <c r="L2551" s="95" t="s">
        <v>8423</v>
      </c>
      <c r="M2551" s="95" t="s">
        <v>8423</v>
      </c>
      <c r="N2551" s="28" t="s">
        <v>545</v>
      </c>
      <c r="O2551" s="95" t="s">
        <v>7984</v>
      </c>
      <c r="P2551" s="95"/>
      <c r="Q2551" s="95"/>
      <c r="R2551" s="95"/>
      <c r="S2551" s="95">
        <f t="shared" si="277"/>
        <v>0</v>
      </c>
      <c r="T2551" s="95"/>
      <c r="U2551" s="95" t="str">
        <f t="shared" si="278"/>
        <v/>
      </c>
      <c r="V2551" s="95"/>
      <c r="W2551" s="95"/>
      <c r="X2551" s="95"/>
      <c r="Y2551" s="95"/>
      <c r="Z2551" s="95"/>
      <c r="AA2551" s="95" t="str">
        <f t="shared" si="279"/>
        <v>FRONTEL</v>
      </c>
    </row>
    <row r="2552" spans="1:27" x14ac:dyDescent="0.2">
      <c r="A2552" s="19">
        <f t="shared" si="273"/>
        <v>1</v>
      </c>
      <c r="B2552" s="95">
        <f t="shared" si="276"/>
        <v>2548</v>
      </c>
      <c r="C2552" s="95" t="s">
        <v>13207</v>
      </c>
      <c r="D2552" s="28" t="s">
        <v>545</v>
      </c>
      <c r="E2552" s="95" t="s">
        <v>13208</v>
      </c>
      <c r="F2552" s="182">
        <v>1</v>
      </c>
      <c r="G2552" s="95" t="s">
        <v>2784</v>
      </c>
      <c r="H2552" s="199">
        <f>VLOOKUP(G2552,BARRAS!$C$5:$E$553,2,0)</f>
        <v>2089991730232</v>
      </c>
      <c r="I2552" s="95">
        <v>0</v>
      </c>
      <c r="J2552" s="204">
        <v>0</v>
      </c>
      <c r="K2552" s="95">
        <v>0</v>
      </c>
      <c r="L2552" s="95" t="s">
        <v>8423</v>
      </c>
      <c r="M2552" s="95" t="s">
        <v>8423</v>
      </c>
      <c r="N2552" s="28" t="s">
        <v>545</v>
      </c>
      <c r="O2552" s="95" t="s">
        <v>7984</v>
      </c>
      <c r="P2552" s="95"/>
      <c r="Q2552" s="95"/>
      <c r="R2552" s="95"/>
      <c r="S2552" s="95">
        <f t="shared" si="277"/>
        <v>0</v>
      </c>
      <c r="T2552" s="95"/>
      <c r="U2552" s="95" t="str">
        <f t="shared" si="278"/>
        <v/>
      </c>
      <c r="V2552" s="95"/>
      <c r="W2552" s="95"/>
      <c r="X2552" s="95"/>
      <c r="Y2552" s="95"/>
      <c r="Z2552" s="95"/>
      <c r="AA2552" s="95" t="str">
        <f t="shared" si="279"/>
        <v>FRONTEL</v>
      </c>
    </row>
    <row r="2553" spans="1:27" x14ac:dyDescent="0.2">
      <c r="A2553" s="19">
        <f t="shared" si="273"/>
        <v>1</v>
      </c>
      <c r="B2553" s="95">
        <f t="shared" si="276"/>
        <v>2549</v>
      </c>
      <c r="C2553" s="95" t="s">
        <v>13917</v>
      </c>
      <c r="D2553" s="28" t="s">
        <v>545</v>
      </c>
      <c r="E2553" s="95" t="s">
        <v>13919</v>
      </c>
      <c r="F2553" s="182">
        <v>1</v>
      </c>
      <c r="G2553" s="95" t="s">
        <v>2784</v>
      </c>
      <c r="H2553" s="199">
        <f>VLOOKUP(G2553,BARRAS!$C$5:$E$553,2,0)</f>
        <v>2089991730232</v>
      </c>
      <c r="I2553" s="95">
        <v>0</v>
      </c>
      <c r="J2553" s="204">
        <v>0</v>
      </c>
      <c r="K2553" s="95">
        <v>0</v>
      </c>
      <c r="L2553" s="95" t="s">
        <v>8423</v>
      </c>
      <c r="M2553" s="95" t="s">
        <v>8423</v>
      </c>
      <c r="N2553" s="28" t="s">
        <v>545</v>
      </c>
      <c r="O2553" s="95" t="s">
        <v>7984</v>
      </c>
      <c r="P2553" s="95"/>
      <c r="Q2553" s="95"/>
      <c r="R2553" s="95"/>
      <c r="S2553" s="95">
        <f t="shared" si="277"/>
        <v>0</v>
      </c>
      <c r="T2553" s="95"/>
      <c r="U2553" s="95" t="str">
        <f t="shared" si="278"/>
        <v/>
      </c>
      <c r="V2553" s="95"/>
      <c r="W2553" s="95"/>
      <c r="X2553" s="95"/>
      <c r="Y2553" s="95"/>
      <c r="Z2553" s="95"/>
      <c r="AA2553" s="95" t="str">
        <f t="shared" si="279"/>
        <v>FRONTEL</v>
      </c>
    </row>
    <row r="2554" spans="1:27" x14ac:dyDescent="0.2">
      <c r="A2554" s="19">
        <f t="shared" si="273"/>
        <v>1</v>
      </c>
      <c r="B2554" s="95">
        <f t="shared" si="276"/>
        <v>2550</v>
      </c>
      <c r="C2554" s="95" t="s">
        <v>13918</v>
      </c>
      <c r="D2554" s="28" t="s">
        <v>545</v>
      </c>
      <c r="E2554" s="95" t="s">
        <v>13920</v>
      </c>
      <c r="F2554" s="182">
        <v>1</v>
      </c>
      <c r="G2554" s="95" t="s">
        <v>2784</v>
      </c>
      <c r="H2554" s="199">
        <f>VLOOKUP(G2554,BARRAS!$C$5:$E$553,2,0)</f>
        <v>2089991730232</v>
      </c>
      <c r="I2554" s="95">
        <v>0</v>
      </c>
      <c r="J2554" s="204">
        <v>0</v>
      </c>
      <c r="K2554" s="95">
        <v>0</v>
      </c>
      <c r="L2554" s="95" t="s">
        <v>8423</v>
      </c>
      <c r="M2554" s="95" t="s">
        <v>8423</v>
      </c>
      <c r="N2554" s="28" t="s">
        <v>545</v>
      </c>
      <c r="O2554" s="95" t="s">
        <v>7984</v>
      </c>
      <c r="P2554" s="95"/>
      <c r="Q2554" s="95"/>
      <c r="R2554" s="95"/>
      <c r="S2554" s="95">
        <f t="shared" si="277"/>
        <v>0</v>
      </c>
      <c r="T2554" s="95"/>
      <c r="U2554" s="95" t="str">
        <f t="shared" si="278"/>
        <v/>
      </c>
      <c r="V2554" s="95"/>
      <c r="W2554" s="95"/>
      <c r="X2554" s="95"/>
      <c r="Y2554" s="95"/>
      <c r="Z2554" s="95"/>
      <c r="AA2554" s="95" t="str">
        <f t="shared" si="279"/>
        <v>FRONTEL</v>
      </c>
    </row>
    <row r="2555" spans="1:27" x14ac:dyDescent="0.2">
      <c r="A2555" s="230">
        <f t="shared" si="273"/>
        <v>1</v>
      </c>
      <c r="B2555" s="95">
        <f t="shared" si="276"/>
        <v>2551</v>
      </c>
      <c r="C2555" s="95" t="s">
        <v>14634</v>
      </c>
      <c r="D2555" s="28" t="s">
        <v>8365</v>
      </c>
      <c r="E2555" s="95" t="s">
        <v>10263</v>
      </c>
      <c r="F2555" s="182">
        <v>1</v>
      </c>
      <c r="G2555" s="95" t="s">
        <v>2784</v>
      </c>
      <c r="H2555" s="199">
        <f>VLOOKUP(G2555,BARRAS!$C$5:$E$553,2,0)</f>
        <v>2089991730232</v>
      </c>
      <c r="I2555" s="95">
        <v>0</v>
      </c>
      <c r="J2555" s="204">
        <v>0</v>
      </c>
      <c r="K2555" s="95">
        <v>0</v>
      </c>
      <c r="L2555" s="95" t="s">
        <v>8423</v>
      </c>
      <c r="M2555" s="95" t="s">
        <v>8423</v>
      </c>
      <c r="N2555" s="28" t="s">
        <v>8365</v>
      </c>
      <c r="O2555" s="95" t="s">
        <v>7984</v>
      </c>
      <c r="P2555" s="95"/>
      <c r="Q2555" s="95"/>
      <c r="R2555" s="95"/>
      <c r="S2555" s="95">
        <f t="shared" si="277"/>
        <v>0</v>
      </c>
      <c r="T2555" s="95"/>
      <c r="U2555" s="95"/>
      <c r="V2555" s="95"/>
      <c r="W2555" s="95"/>
      <c r="X2555" s="95"/>
      <c r="Y2555" s="95"/>
      <c r="Z2555" s="95"/>
      <c r="AA2555" s="95" t="str">
        <f t="shared" si="279"/>
        <v>FRONTEL</v>
      </c>
    </row>
    <row r="2556" spans="1:27" x14ac:dyDescent="0.2">
      <c r="A2556" s="230">
        <f t="shared" si="273"/>
        <v>1</v>
      </c>
      <c r="B2556" s="95">
        <f t="shared" si="276"/>
        <v>2552</v>
      </c>
      <c r="C2556" s="95" t="s">
        <v>14635</v>
      </c>
      <c r="D2556" s="28" t="s">
        <v>8365</v>
      </c>
      <c r="E2556" s="95" t="s">
        <v>12606</v>
      </c>
      <c r="F2556" s="182">
        <v>1</v>
      </c>
      <c r="G2556" s="95" t="s">
        <v>2784</v>
      </c>
      <c r="H2556" s="199">
        <f>VLOOKUP(G2556,BARRAS!$C$5:$E$553,2,0)</f>
        <v>2089991730232</v>
      </c>
      <c r="I2556" s="95">
        <v>0</v>
      </c>
      <c r="J2556" s="204">
        <v>0</v>
      </c>
      <c r="K2556" s="95">
        <v>0</v>
      </c>
      <c r="L2556" s="95" t="s">
        <v>8423</v>
      </c>
      <c r="M2556" s="95" t="s">
        <v>8423</v>
      </c>
      <c r="N2556" s="28" t="s">
        <v>8365</v>
      </c>
      <c r="O2556" s="95" t="s">
        <v>7984</v>
      </c>
      <c r="P2556" s="95"/>
      <c r="Q2556" s="95"/>
      <c r="R2556" s="95"/>
      <c r="S2556" s="95">
        <f t="shared" si="277"/>
        <v>0</v>
      </c>
      <c r="T2556" s="95"/>
      <c r="U2556" s="95"/>
      <c r="V2556" s="95"/>
      <c r="W2556" s="95"/>
      <c r="X2556" s="95"/>
      <c r="Y2556" s="95"/>
      <c r="Z2556" s="95"/>
      <c r="AA2556" s="95" t="str">
        <f t="shared" si="279"/>
        <v>FRONTEL</v>
      </c>
    </row>
    <row r="2557" spans="1:27" x14ac:dyDescent="0.2">
      <c r="A2557" s="230">
        <f t="shared" si="273"/>
        <v>1</v>
      </c>
      <c r="B2557" s="95">
        <f t="shared" si="276"/>
        <v>2553</v>
      </c>
      <c r="C2557" s="95" t="s">
        <v>14636</v>
      </c>
      <c r="D2557" s="28" t="s">
        <v>8365</v>
      </c>
      <c r="E2557" s="95" t="s">
        <v>9819</v>
      </c>
      <c r="F2557" s="182">
        <v>1</v>
      </c>
      <c r="G2557" s="95" t="s">
        <v>2784</v>
      </c>
      <c r="H2557" s="199">
        <f>VLOOKUP(G2557,BARRAS!$C$5:$E$553,2,0)</f>
        <v>2089991730232</v>
      </c>
      <c r="I2557" s="95">
        <v>0</v>
      </c>
      <c r="J2557" s="204">
        <v>0</v>
      </c>
      <c r="K2557" s="95">
        <v>0</v>
      </c>
      <c r="L2557" s="95" t="s">
        <v>8423</v>
      </c>
      <c r="M2557" s="95" t="s">
        <v>8423</v>
      </c>
      <c r="N2557" s="28" t="s">
        <v>8365</v>
      </c>
      <c r="O2557" s="95" t="s">
        <v>7984</v>
      </c>
      <c r="P2557" s="95"/>
      <c r="Q2557" s="95"/>
      <c r="R2557" s="95"/>
      <c r="S2557" s="95">
        <f t="shared" si="277"/>
        <v>0</v>
      </c>
      <c r="T2557" s="95"/>
      <c r="U2557" s="95"/>
      <c r="V2557" s="95"/>
      <c r="W2557" s="95"/>
      <c r="X2557" s="95"/>
      <c r="Y2557" s="95"/>
      <c r="Z2557" s="95"/>
      <c r="AA2557" s="95" t="str">
        <f t="shared" si="279"/>
        <v>FRONTEL</v>
      </c>
    </row>
    <row r="2558" spans="1:27" x14ac:dyDescent="0.2">
      <c r="A2558" s="19">
        <f t="shared" si="273"/>
        <v>1</v>
      </c>
      <c r="B2558" s="95">
        <f t="shared" si="276"/>
        <v>2554</v>
      </c>
      <c r="C2558" s="95" t="s">
        <v>9181</v>
      </c>
      <c r="D2558" s="28" t="s">
        <v>8676</v>
      </c>
      <c r="E2558" s="95" t="s">
        <v>9182</v>
      </c>
      <c r="F2558" s="182">
        <v>1</v>
      </c>
      <c r="G2558" s="95" t="s">
        <v>2784</v>
      </c>
      <c r="H2558" s="199">
        <f>VLOOKUP(G2558,BARRAS!$C$5:$E$553,2,0)</f>
        <v>2089991730232</v>
      </c>
      <c r="I2558" s="95">
        <v>0</v>
      </c>
      <c r="J2558" s="204">
        <v>0</v>
      </c>
      <c r="K2558" s="95">
        <v>0</v>
      </c>
      <c r="L2558" s="95" t="s">
        <v>747</v>
      </c>
      <c r="M2558" s="95" t="s">
        <v>747</v>
      </c>
      <c r="N2558" s="95" t="s">
        <v>8676</v>
      </c>
      <c r="O2558" s="95" t="s">
        <v>7984</v>
      </c>
      <c r="P2558" s="95"/>
      <c r="Q2558" s="95"/>
      <c r="R2558" s="95" t="str">
        <f>IF(L2558="R",VLOOKUP(G2558,BARRAS!$C$5:$E$233,3,0),IF(L2558="L",VLOOKUP(G2558,BARRAS!$C$5:$E$233,3,0),""))</f>
        <v/>
      </c>
      <c r="S2558" s="95">
        <f t="shared" si="277"/>
        <v>1</v>
      </c>
      <c r="T2558" s="95"/>
      <c r="U2558" s="95" t="str">
        <f t="shared" si="278"/>
        <v>PMGD</v>
      </c>
      <c r="V2558" s="95">
        <v>0</v>
      </c>
      <c r="W2558" s="95">
        <v>0</v>
      </c>
      <c r="X2558" s="95"/>
      <c r="Y2558" s="95" t="str">
        <f t="shared" ref="Y2558:Y2565" si="280">+IF(P2558="","No","Sí")</f>
        <v>No</v>
      </c>
      <c r="Z2558" s="95">
        <v>0</v>
      </c>
      <c r="AA2558" s="95" t="str">
        <f t="shared" si="279"/>
        <v>FRONTEL</v>
      </c>
    </row>
    <row r="2559" spans="1:27" x14ac:dyDescent="0.2">
      <c r="A2559" s="19">
        <f t="shared" si="273"/>
        <v>1</v>
      </c>
      <c r="B2559" s="95">
        <f t="shared" si="276"/>
        <v>2555</v>
      </c>
      <c r="C2559" s="95" t="s">
        <v>9180</v>
      </c>
      <c r="D2559" s="28" t="s">
        <v>8676</v>
      </c>
      <c r="E2559" s="95" t="s">
        <v>9179</v>
      </c>
      <c r="F2559" s="182">
        <v>1</v>
      </c>
      <c r="G2559" s="95" t="s">
        <v>2784</v>
      </c>
      <c r="H2559" s="199">
        <f>VLOOKUP(G2559,BARRAS!$C$5:$E$553,2,0)</f>
        <v>2089991730232</v>
      </c>
      <c r="I2559" s="95">
        <v>0</v>
      </c>
      <c r="J2559" s="204">
        <v>0</v>
      </c>
      <c r="K2559" s="95">
        <v>0</v>
      </c>
      <c r="L2559" s="95" t="s">
        <v>747</v>
      </c>
      <c r="M2559" s="95" t="s">
        <v>747</v>
      </c>
      <c r="N2559" s="95" t="s">
        <v>8676</v>
      </c>
      <c r="O2559" s="95" t="s">
        <v>7984</v>
      </c>
      <c r="P2559" s="95"/>
      <c r="Q2559" s="95"/>
      <c r="R2559" s="95" t="str">
        <f>IF(L2559="R",VLOOKUP(G2559,BARRAS!$C$5:$E$233,3,0),IF(L2559="L",VLOOKUP(G2559,BARRAS!$C$5:$E$233,3,0),""))</f>
        <v/>
      </c>
      <c r="S2559" s="95">
        <f t="shared" si="277"/>
        <v>1</v>
      </c>
      <c r="T2559" s="95"/>
      <c r="U2559" s="95" t="str">
        <f t="shared" si="278"/>
        <v>PMGD</v>
      </c>
      <c r="V2559" s="95">
        <v>0</v>
      </c>
      <c r="W2559" s="95"/>
      <c r="X2559" s="95"/>
      <c r="Y2559" s="95" t="str">
        <f t="shared" si="280"/>
        <v>No</v>
      </c>
      <c r="Z2559" s="95">
        <v>0</v>
      </c>
      <c r="AA2559" s="95" t="str">
        <f t="shared" si="279"/>
        <v>FRONTEL</v>
      </c>
    </row>
    <row r="2560" spans="1:27" x14ac:dyDescent="0.2">
      <c r="A2560" s="19">
        <f t="shared" si="273"/>
        <v>1</v>
      </c>
      <c r="B2560" s="95">
        <f t="shared" si="276"/>
        <v>2556</v>
      </c>
      <c r="C2560" s="95" t="s">
        <v>8680</v>
      </c>
      <c r="D2560" s="28" t="s">
        <v>8676</v>
      </c>
      <c r="E2560" s="95" t="s">
        <v>8684</v>
      </c>
      <c r="F2560" s="182">
        <v>1</v>
      </c>
      <c r="G2560" s="95" t="s">
        <v>2784</v>
      </c>
      <c r="H2560" s="199">
        <f>VLOOKUP(G2560,BARRAS!$C$5:$E$553,2,0)</f>
        <v>2089991730232</v>
      </c>
      <c r="I2560" s="95">
        <v>0</v>
      </c>
      <c r="J2560" s="204">
        <v>0</v>
      </c>
      <c r="K2560" s="95">
        <v>0</v>
      </c>
      <c r="L2560" s="95" t="s">
        <v>747</v>
      </c>
      <c r="M2560" s="95" t="s">
        <v>747</v>
      </c>
      <c r="N2560" s="95" t="s">
        <v>8676</v>
      </c>
      <c r="O2560" s="95" t="s">
        <v>7984</v>
      </c>
      <c r="P2560" s="95"/>
      <c r="Q2560" s="95" t="str">
        <f>IF(L2560="R","R",IF(L2560="L","L",""))</f>
        <v/>
      </c>
      <c r="R2560" s="95" t="str">
        <f>IF(L2560="R",VLOOKUP(G2560,BARRAS!$C$5:$E$233,3,0),IF(L2560="L",VLOOKUP(G2560,BARRAS!$C$5:$E$233,3,0),""))</f>
        <v/>
      </c>
      <c r="S2560" s="95">
        <f t="shared" si="277"/>
        <v>1</v>
      </c>
      <c r="T2560" s="95"/>
      <c r="U2560" s="95" t="str">
        <f t="shared" si="278"/>
        <v>PMGD</v>
      </c>
      <c r="V2560" s="95">
        <v>0</v>
      </c>
      <c r="W2560" s="95">
        <v>0</v>
      </c>
      <c r="X2560" s="95"/>
      <c r="Y2560" s="95" t="str">
        <f t="shared" si="280"/>
        <v>No</v>
      </c>
      <c r="Z2560" s="95">
        <v>0</v>
      </c>
      <c r="AA2560" s="95" t="str">
        <f t="shared" si="279"/>
        <v>FRONTEL</v>
      </c>
    </row>
    <row r="2561" spans="1:27" x14ac:dyDescent="0.2">
      <c r="A2561" s="19">
        <f t="shared" si="273"/>
        <v>1</v>
      </c>
      <c r="B2561" s="95">
        <f t="shared" si="276"/>
        <v>2557</v>
      </c>
      <c r="C2561" s="95" t="s">
        <v>8679</v>
      </c>
      <c r="D2561" s="28" t="s">
        <v>8676</v>
      </c>
      <c r="E2561" s="95" t="s">
        <v>8683</v>
      </c>
      <c r="F2561" s="182">
        <v>1</v>
      </c>
      <c r="G2561" s="95" t="s">
        <v>2784</v>
      </c>
      <c r="H2561" s="199">
        <f>VLOOKUP(G2561,BARRAS!$C$5:$E$553,2,0)</f>
        <v>2089991730232</v>
      </c>
      <c r="I2561" s="95">
        <v>0</v>
      </c>
      <c r="J2561" s="204">
        <v>0</v>
      </c>
      <c r="K2561" s="95">
        <v>0</v>
      </c>
      <c r="L2561" s="95" t="s">
        <v>747</v>
      </c>
      <c r="M2561" s="95" t="s">
        <v>747</v>
      </c>
      <c r="N2561" s="95" t="s">
        <v>8676</v>
      </c>
      <c r="O2561" s="95" t="s">
        <v>7984</v>
      </c>
      <c r="P2561" s="95"/>
      <c r="Q2561" s="95" t="str">
        <f>IF(L2561="R","R",IF(L2561="L","L",""))</f>
        <v/>
      </c>
      <c r="R2561" s="95" t="str">
        <f>IF(L2561="R",VLOOKUP(G2561,BARRAS!$C$5:$E$233,3,0),IF(L2561="L",VLOOKUP(G2561,BARRAS!$C$5:$E$233,3,0),""))</f>
        <v/>
      </c>
      <c r="S2561" s="95">
        <f t="shared" si="277"/>
        <v>1</v>
      </c>
      <c r="T2561" s="95"/>
      <c r="U2561" s="95" t="str">
        <f t="shared" si="278"/>
        <v>PMGD</v>
      </c>
      <c r="V2561" s="95">
        <v>0</v>
      </c>
      <c r="W2561" s="95"/>
      <c r="X2561" s="95"/>
      <c r="Y2561" s="95" t="str">
        <f t="shared" si="280"/>
        <v>No</v>
      </c>
      <c r="Z2561" s="95">
        <v>0</v>
      </c>
      <c r="AA2561" s="95" t="str">
        <f t="shared" si="279"/>
        <v>FRONTEL</v>
      </c>
    </row>
    <row r="2562" spans="1:27" x14ac:dyDescent="0.2">
      <c r="A2562" s="19">
        <f t="shared" si="273"/>
        <v>1</v>
      </c>
      <c r="B2562" s="95">
        <f t="shared" si="276"/>
        <v>2558</v>
      </c>
      <c r="C2562" s="95" t="s">
        <v>8678</v>
      </c>
      <c r="D2562" s="28" t="s">
        <v>8676</v>
      </c>
      <c r="E2562" s="95" t="s">
        <v>8682</v>
      </c>
      <c r="F2562" s="182">
        <v>1</v>
      </c>
      <c r="G2562" s="95" t="s">
        <v>2784</v>
      </c>
      <c r="H2562" s="199">
        <f>VLOOKUP(G2562,BARRAS!$C$5:$E$553,2,0)</f>
        <v>2089991730232</v>
      </c>
      <c r="I2562" s="95">
        <v>0</v>
      </c>
      <c r="J2562" s="204">
        <v>0</v>
      </c>
      <c r="K2562" s="95">
        <v>0</v>
      </c>
      <c r="L2562" s="95" t="s">
        <v>747</v>
      </c>
      <c r="M2562" s="95" t="s">
        <v>747</v>
      </c>
      <c r="N2562" s="95" t="s">
        <v>8676</v>
      </c>
      <c r="O2562" s="95" t="s">
        <v>7984</v>
      </c>
      <c r="P2562" s="95"/>
      <c r="Q2562" s="95" t="str">
        <f>IF(L2562="R","R",IF(L2562="L","L",""))</f>
        <v/>
      </c>
      <c r="R2562" s="95" t="str">
        <f>IF(L2562="R",VLOOKUP(G2562,BARRAS!$C$5:$E$233,3,0),IF(L2562="L",VLOOKUP(G2562,BARRAS!$C$5:$E$233,3,0),""))</f>
        <v/>
      </c>
      <c r="S2562" s="95">
        <f t="shared" si="277"/>
        <v>1</v>
      </c>
      <c r="T2562" s="95"/>
      <c r="U2562" s="95" t="str">
        <f t="shared" si="278"/>
        <v>PMGD</v>
      </c>
      <c r="V2562" s="95">
        <v>0</v>
      </c>
      <c r="W2562" s="95">
        <v>0</v>
      </c>
      <c r="X2562" s="95"/>
      <c r="Y2562" s="95" t="str">
        <f t="shared" si="280"/>
        <v>No</v>
      </c>
      <c r="Z2562" s="95">
        <v>0</v>
      </c>
      <c r="AA2562" s="95" t="str">
        <f t="shared" si="279"/>
        <v>FRONTEL</v>
      </c>
    </row>
    <row r="2563" spans="1:27" x14ac:dyDescent="0.2">
      <c r="A2563" s="19">
        <f t="shared" si="273"/>
        <v>1</v>
      </c>
      <c r="B2563" s="95">
        <f t="shared" si="276"/>
        <v>2559</v>
      </c>
      <c r="C2563" s="95" t="s">
        <v>8677</v>
      </c>
      <c r="D2563" s="28" t="s">
        <v>8676</v>
      </c>
      <c r="E2563" s="95" t="s">
        <v>8681</v>
      </c>
      <c r="F2563" s="182">
        <v>1</v>
      </c>
      <c r="G2563" s="95" t="s">
        <v>2784</v>
      </c>
      <c r="H2563" s="199">
        <f>VLOOKUP(G2563,BARRAS!$C$5:$E$553,2,0)</f>
        <v>2089991730232</v>
      </c>
      <c r="I2563" s="95">
        <v>0</v>
      </c>
      <c r="J2563" s="204">
        <v>0</v>
      </c>
      <c r="K2563" s="95">
        <v>0</v>
      </c>
      <c r="L2563" s="95" t="s">
        <v>747</v>
      </c>
      <c r="M2563" s="95" t="s">
        <v>747</v>
      </c>
      <c r="N2563" s="95" t="s">
        <v>8676</v>
      </c>
      <c r="O2563" s="95" t="s">
        <v>7984</v>
      </c>
      <c r="P2563" s="95"/>
      <c r="Q2563" s="95" t="str">
        <f>IF(L2563="R","R",IF(L2563="L","L",""))</f>
        <v/>
      </c>
      <c r="R2563" s="95" t="str">
        <f>IF(L2563="R",VLOOKUP(G2563,BARRAS!$C$5:$E$233,3,0),IF(L2563="L",VLOOKUP(G2563,BARRAS!$C$5:$E$233,3,0),""))</f>
        <v/>
      </c>
      <c r="S2563" s="95">
        <f t="shared" si="277"/>
        <v>1</v>
      </c>
      <c r="T2563" s="95" t="s">
        <v>8681</v>
      </c>
      <c r="U2563" s="95" t="str">
        <f t="shared" si="278"/>
        <v>PMGD</v>
      </c>
      <c r="V2563" s="95">
        <v>0</v>
      </c>
      <c r="W2563" s="95"/>
      <c r="X2563" s="95"/>
      <c r="Y2563" s="95" t="str">
        <f t="shared" si="280"/>
        <v>No</v>
      </c>
      <c r="Z2563" s="95">
        <v>0</v>
      </c>
      <c r="AA2563" s="95" t="str">
        <f t="shared" si="279"/>
        <v>FRONTEL</v>
      </c>
    </row>
    <row r="2564" spans="1:27" x14ac:dyDescent="0.2">
      <c r="A2564" s="19">
        <f t="shared" si="273"/>
        <v>1</v>
      </c>
      <c r="B2564" s="95">
        <f t="shared" si="276"/>
        <v>2560</v>
      </c>
      <c r="C2564" s="95" t="s">
        <v>12113</v>
      </c>
      <c r="D2564" s="28" t="s">
        <v>12114</v>
      </c>
      <c r="E2564" s="95" t="s">
        <v>12117</v>
      </c>
      <c r="F2564" s="182">
        <v>1</v>
      </c>
      <c r="G2564" s="95" t="s">
        <v>2784</v>
      </c>
      <c r="H2564" s="199">
        <f>VLOOKUP(G2564,BARRAS!$C$5:$E$553,2,0)</f>
        <v>2089991730232</v>
      </c>
      <c r="I2564" s="95">
        <v>0</v>
      </c>
      <c r="J2564" s="204">
        <v>0</v>
      </c>
      <c r="K2564" s="95">
        <v>0</v>
      </c>
      <c r="L2564" s="95" t="s">
        <v>747</v>
      </c>
      <c r="M2564" s="95" t="s">
        <v>747</v>
      </c>
      <c r="N2564" s="95" t="s">
        <v>12114</v>
      </c>
      <c r="O2564" s="95" t="s">
        <v>7984</v>
      </c>
      <c r="P2564" s="95"/>
      <c r="Q2564" s="95"/>
      <c r="R2564" s="95" t="str">
        <f>IF(L2564="R",VLOOKUP(G2564,BARRAS!$C$5:$E$233,3,0),IF(L2564="L",VLOOKUP(G2564,BARRAS!$C$5:$E$233,3,0),""))</f>
        <v/>
      </c>
      <c r="S2564" s="95">
        <f t="shared" si="277"/>
        <v>1</v>
      </c>
      <c r="T2564" s="95"/>
      <c r="U2564" s="95" t="str">
        <f t="shared" si="278"/>
        <v>PMGD</v>
      </c>
      <c r="V2564" s="95">
        <v>0</v>
      </c>
      <c r="W2564" s="95"/>
      <c r="X2564" s="95"/>
      <c r="Y2564" s="95" t="str">
        <f t="shared" si="280"/>
        <v>No</v>
      </c>
      <c r="Z2564" s="95">
        <v>0</v>
      </c>
      <c r="AA2564" s="95" t="str">
        <f t="shared" si="279"/>
        <v>FRONTEL</v>
      </c>
    </row>
    <row r="2565" spans="1:27" x14ac:dyDescent="0.2">
      <c r="A2565" s="19">
        <f t="shared" ref="A2565:A2628" si="281">+COUNTIF($C:$C,C2565)</f>
        <v>1</v>
      </c>
      <c r="B2565" s="95">
        <f t="shared" si="276"/>
        <v>2561</v>
      </c>
      <c r="C2565" s="95" t="s">
        <v>12112</v>
      </c>
      <c r="D2565" s="28" t="s">
        <v>12114</v>
      </c>
      <c r="E2565" s="95" t="s">
        <v>12116</v>
      </c>
      <c r="F2565" s="182">
        <v>1</v>
      </c>
      <c r="G2565" s="95" t="s">
        <v>2784</v>
      </c>
      <c r="H2565" s="199">
        <f>VLOOKUP(G2565,BARRAS!$C$5:$E$553,2,0)</f>
        <v>2089991730232</v>
      </c>
      <c r="I2565" s="95">
        <v>0</v>
      </c>
      <c r="J2565" s="204">
        <v>0</v>
      </c>
      <c r="K2565" s="95">
        <v>0</v>
      </c>
      <c r="L2565" s="95" t="s">
        <v>747</v>
      </c>
      <c r="M2565" s="95" t="s">
        <v>747</v>
      </c>
      <c r="N2565" s="95" t="s">
        <v>12114</v>
      </c>
      <c r="O2565" s="95" t="s">
        <v>7984</v>
      </c>
      <c r="P2565" s="95"/>
      <c r="Q2565" s="95"/>
      <c r="R2565" s="95" t="str">
        <f>IF(L2565="R",VLOOKUP(G2565,BARRAS!$C$5:$E$233,3,0),IF(L2565="L",VLOOKUP(G2565,BARRAS!$C$5:$E$233,3,0),""))</f>
        <v/>
      </c>
      <c r="S2565" s="95">
        <f t="shared" si="277"/>
        <v>1</v>
      </c>
      <c r="T2565" s="95"/>
      <c r="U2565" s="95" t="str">
        <f t="shared" si="278"/>
        <v>PMGD</v>
      </c>
      <c r="V2565" s="95">
        <v>0</v>
      </c>
      <c r="W2565" s="95"/>
      <c r="X2565" s="95"/>
      <c r="Y2565" s="95" t="str">
        <f t="shared" si="280"/>
        <v>No</v>
      </c>
      <c r="Z2565" s="95">
        <v>0</v>
      </c>
      <c r="AA2565" s="95" t="str">
        <f t="shared" si="279"/>
        <v>FRONTEL</v>
      </c>
    </row>
    <row r="2566" spans="1:27" x14ac:dyDescent="0.2">
      <c r="A2566" s="19">
        <f t="shared" si="281"/>
        <v>1</v>
      </c>
      <c r="B2566" s="95">
        <f t="shared" si="276"/>
        <v>2562</v>
      </c>
      <c r="C2566" s="95" t="s">
        <v>9990</v>
      </c>
      <c r="D2566" s="28" t="s">
        <v>3031</v>
      </c>
      <c r="E2566" s="95" t="s">
        <v>9995</v>
      </c>
      <c r="F2566" s="182">
        <v>1</v>
      </c>
      <c r="G2566" s="95" t="s">
        <v>2784</v>
      </c>
      <c r="H2566" s="199">
        <f>VLOOKUP(G2566,BARRAS!$C$5:$E$553,2,0)</f>
        <v>2089991730232</v>
      </c>
      <c r="I2566" s="95">
        <v>0</v>
      </c>
      <c r="J2566" s="204">
        <v>0</v>
      </c>
      <c r="K2566" s="95">
        <v>0</v>
      </c>
      <c r="L2566" s="95" t="s">
        <v>747</v>
      </c>
      <c r="M2566" s="95" t="s">
        <v>747</v>
      </c>
      <c r="N2566" s="95" t="s">
        <v>3031</v>
      </c>
      <c r="O2566" s="95" t="s">
        <v>7984</v>
      </c>
      <c r="P2566" s="95"/>
      <c r="Q2566" s="95"/>
      <c r="R2566" s="95" t="str">
        <f>IF(L2566="R",VLOOKUP(G2566,BARRAS!$C$5:$E$233,3,0),IF(L2566="L",VLOOKUP(G2566,BARRAS!$C$5:$E$233,3,0),""))</f>
        <v/>
      </c>
      <c r="S2566" s="95">
        <f t="shared" si="277"/>
        <v>1</v>
      </c>
      <c r="T2566" s="95"/>
      <c r="U2566" s="95" t="str">
        <f t="shared" si="278"/>
        <v>PMGD</v>
      </c>
      <c r="V2566" s="95"/>
      <c r="W2566" s="95">
        <v>0</v>
      </c>
      <c r="X2566" s="95"/>
      <c r="Y2566" s="95"/>
      <c r="Z2566" s="95"/>
      <c r="AA2566" s="95" t="str">
        <f t="shared" si="279"/>
        <v>FRONTEL</v>
      </c>
    </row>
    <row r="2567" spans="1:27" x14ac:dyDescent="0.2">
      <c r="A2567" s="19">
        <f t="shared" si="281"/>
        <v>1</v>
      </c>
      <c r="B2567" s="95">
        <f t="shared" si="276"/>
        <v>2563</v>
      </c>
      <c r="C2567" s="95" t="s">
        <v>9987</v>
      </c>
      <c r="D2567" s="28" t="s">
        <v>3031</v>
      </c>
      <c r="E2567" s="95" t="s">
        <v>9994</v>
      </c>
      <c r="F2567" s="182">
        <v>1</v>
      </c>
      <c r="G2567" s="95" t="s">
        <v>2784</v>
      </c>
      <c r="H2567" s="199">
        <f>VLOOKUP(G2567,BARRAS!$C$5:$E$553,2,0)</f>
        <v>2089991730232</v>
      </c>
      <c r="I2567" s="95">
        <v>0</v>
      </c>
      <c r="J2567" s="204">
        <v>0</v>
      </c>
      <c r="K2567" s="95">
        <v>0</v>
      </c>
      <c r="L2567" s="95" t="s">
        <v>747</v>
      </c>
      <c r="M2567" s="95" t="s">
        <v>747</v>
      </c>
      <c r="N2567" s="95" t="s">
        <v>3031</v>
      </c>
      <c r="O2567" s="95" t="s">
        <v>7984</v>
      </c>
      <c r="P2567" s="95"/>
      <c r="Q2567" s="95"/>
      <c r="R2567" s="95" t="str">
        <f>IF(L2567="R",VLOOKUP(G2567,BARRAS!$C$5:$E$233,3,0),IF(L2567="L",VLOOKUP(G2567,BARRAS!$C$5:$E$233,3,0),""))</f>
        <v/>
      </c>
      <c r="S2567" s="95">
        <f t="shared" si="277"/>
        <v>1</v>
      </c>
      <c r="T2567" s="95"/>
      <c r="U2567" s="95" t="str">
        <f t="shared" si="278"/>
        <v>PMGD</v>
      </c>
      <c r="V2567" s="95"/>
      <c r="W2567" s="95"/>
      <c r="X2567" s="95"/>
      <c r="Y2567" s="95"/>
      <c r="Z2567" s="95"/>
      <c r="AA2567" s="95" t="str">
        <f t="shared" si="279"/>
        <v>FRONTEL</v>
      </c>
    </row>
    <row r="2568" spans="1:27" x14ac:dyDescent="0.2">
      <c r="A2568" s="19">
        <f t="shared" si="281"/>
        <v>1</v>
      </c>
      <c r="B2568" s="95">
        <f t="shared" si="276"/>
        <v>2564</v>
      </c>
      <c r="C2568" s="95" t="s">
        <v>7709</v>
      </c>
      <c r="D2568" s="28" t="s">
        <v>7710</v>
      </c>
      <c r="E2568" s="95" t="s">
        <v>7711</v>
      </c>
      <c r="F2568" s="182">
        <v>1</v>
      </c>
      <c r="G2568" s="95" t="s">
        <v>2784</v>
      </c>
      <c r="H2568" s="199">
        <f>VLOOKUP(G2568,BARRAS!$C$5:$E$553,2,0)</f>
        <v>2089991730232</v>
      </c>
      <c r="I2568" s="95">
        <v>0</v>
      </c>
      <c r="J2568" s="204">
        <v>0</v>
      </c>
      <c r="K2568" s="95">
        <v>0</v>
      </c>
      <c r="L2568" s="95" t="s">
        <v>747</v>
      </c>
      <c r="M2568" s="95" t="s">
        <v>747</v>
      </c>
      <c r="N2568" s="95" t="s">
        <v>7710</v>
      </c>
      <c r="O2568" s="95" t="s">
        <v>7984</v>
      </c>
      <c r="P2568" s="95"/>
      <c r="Q2568" s="95" t="str">
        <f>IF(L2568="R","R",IF(L2568="L","L",""))</f>
        <v/>
      </c>
      <c r="R2568" s="95" t="str">
        <f>IF(L2568="R",VLOOKUP(G2568,BARRAS!$C$5:$E$233,3,0),IF(L2568="L",VLOOKUP(G2568,BARRAS!$C$5:$E$233,3,0),""))</f>
        <v/>
      </c>
      <c r="S2568" s="95">
        <f t="shared" si="277"/>
        <v>1</v>
      </c>
      <c r="T2568" s="95" t="s">
        <v>7711</v>
      </c>
      <c r="U2568" s="95" t="str">
        <f t="shared" si="278"/>
        <v>PMGD</v>
      </c>
      <c r="V2568" s="95">
        <v>0</v>
      </c>
      <c r="W2568" s="95"/>
      <c r="X2568" s="95"/>
      <c r="Y2568" s="95" t="str">
        <f>+IF(P2568="","No","Sí")</f>
        <v>No</v>
      </c>
      <c r="Z2568" s="95">
        <v>0</v>
      </c>
      <c r="AA2568" s="95" t="str">
        <f t="shared" si="279"/>
        <v>FRONTEL</v>
      </c>
    </row>
    <row r="2569" spans="1:27" x14ac:dyDescent="0.2">
      <c r="A2569" s="19">
        <f t="shared" si="281"/>
        <v>1</v>
      </c>
      <c r="B2569" s="95">
        <f t="shared" ref="B2569:B2632" si="282">B2568+1</f>
        <v>2565</v>
      </c>
      <c r="C2569" s="95" t="s">
        <v>13239</v>
      </c>
      <c r="D2569" s="28" t="s">
        <v>13241</v>
      </c>
      <c r="E2569" s="28" t="s">
        <v>13242</v>
      </c>
      <c r="F2569" s="182">
        <v>1</v>
      </c>
      <c r="G2569" s="95" t="s">
        <v>2784</v>
      </c>
      <c r="H2569" s="199">
        <f>VLOOKUP(G2569,BARRAS!$C$5:$E$553,2,0)</f>
        <v>2089991730232</v>
      </c>
      <c r="I2569" s="95">
        <v>0</v>
      </c>
      <c r="J2569" s="204">
        <v>0</v>
      </c>
      <c r="K2569" s="95">
        <v>0</v>
      </c>
      <c r="L2569" s="95" t="s">
        <v>747</v>
      </c>
      <c r="M2569" s="95" t="s">
        <v>747</v>
      </c>
      <c r="N2569" s="95" t="s">
        <v>13241</v>
      </c>
      <c r="O2569" s="95" t="s">
        <v>7984</v>
      </c>
      <c r="P2569" s="95"/>
      <c r="Q2569" s="95"/>
      <c r="R2569" s="95"/>
      <c r="S2569" s="95">
        <f t="shared" si="277"/>
        <v>1</v>
      </c>
      <c r="T2569" s="95"/>
      <c r="U2569" s="95" t="str">
        <f t="shared" si="278"/>
        <v>PMGD</v>
      </c>
      <c r="V2569" s="95"/>
      <c r="W2569" s="95">
        <v>1</v>
      </c>
      <c r="X2569" s="95"/>
      <c r="Y2569" s="95"/>
      <c r="Z2569" s="95"/>
      <c r="AA2569" s="95" t="str">
        <f t="shared" si="279"/>
        <v>FRONTEL</v>
      </c>
    </row>
    <row r="2570" spans="1:27" x14ac:dyDescent="0.2">
      <c r="A2570" s="19">
        <f t="shared" si="281"/>
        <v>1</v>
      </c>
      <c r="B2570" s="95">
        <f t="shared" si="282"/>
        <v>2566</v>
      </c>
      <c r="C2570" s="95" t="s">
        <v>13240</v>
      </c>
      <c r="D2570" s="28" t="s">
        <v>13241</v>
      </c>
      <c r="E2570" s="28" t="s">
        <v>13243</v>
      </c>
      <c r="F2570" s="182">
        <v>1</v>
      </c>
      <c r="G2570" s="95" t="s">
        <v>2784</v>
      </c>
      <c r="H2570" s="199">
        <f>VLOOKUP(G2570,BARRAS!$C$5:$E$553,2,0)</f>
        <v>2089991730232</v>
      </c>
      <c r="I2570" s="95">
        <v>0</v>
      </c>
      <c r="J2570" s="204">
        <v>0</v>
      </c>
      <c r="K2570" s="95">
        <v>0</v>
      </c>
      <c r="L2570" s="95" t="s">
        <v>747</v>
      </c>
      <c r="M2570" s="95" t="s">
        <v>747</v>
      </c>
      <c r="N2570" s="95" t="s">
        <v>13241</v>
      </c>
      <c r="O2570" s="95" t="s">
        <v>7984</v>
      </c>
      <c r="P2570" s="95"/>
      <c r="Q2570" s="95"/>
      <c r="R2570" s="95"/>
      <c r="S2570" s="95">
        <f t="shared" si="277"/>
        <v>1</v>
      </c>
      <c r="T2570" s="95"/>
      <c r="U2570" s="95" t="str">
        <f t="shared" si="278"/>
        <v>PMGD</v>
      </c>
      <c r="V2570" s="95"/>
      <c r="W2570" s="95"/>
      <c r="X2570" s="95"/>
      <c r="Y2570" s="95"/>
      <c r="Z2570" s="95"/>
      <c r="AA2570" s="95" t="str">
        <f t="shared" si="279"/>
        <v>FRONTEL</v>
      </c>
    </row>
    <row r="2571" spans="1:27" x14ac:dyDescent="0.2">
      <c r="A2571" s="19">
        <f t="shared" si="281"/>
        <v>1</v>
      </c>
      <c r="B2571" s="95">
        <f t="shared" si="282"/>
        <v>2567</v>
      </c>
      <c r="C2571" s="28" t="s">
        <v>13425</v>
      </c>
      <c r="D2571" s="28" t="s">
        <v>13427</v>
      </c>
      <c r="E2571" s="28" t="s">
        <v>13428</v>
      </c>
      <c r="F2571" s="182">
        <v>1</v>
      </c>
      <c r="G2571" s="95" t="s">
        <v>2784</v>
      </c>
      <c r="H2571" s="199">
        <f>VLOOKUP(G2571,BARRAS!$C$5:$E$553,2,0)</f>
        <v>2089991730232</v>
      </c>
      <c r="I2571" s="95">
        <v>0</v>
      </c>
      <c r="J2571" s="204">
        <v>0</v>
      </c>
      <c r="K2571" s="95">
        <v>0</v>
      </c>
      <c r="L2571" s="95" t="s">
        <v>747</v>
      </c>
      <c r="M2571" s="95" t="s">
        <v>747</v>
      </c>
      <c r="N2571" s="95" t="s">
        <v>13427</v>
      </c>
      <c r="O2571" s="28" t="s">
        <v>7984</v>
      </c>
      <c r="P2571" s="95"/>
      <c r="Q2571" s="95"/>
      <c r="R2571" s="95"/>
      <c r="S2571" s="95">
        <f t="shared" si="277"/>
        <v>1</v>
      </c>
      <c r="T2571" s="95"/>
      <c r="U2571" s="95" t="str">
        <f t="shared" si="278"/>
        <v>PMGD</v>
      </c>
      <c r="V2571" s="95"/>
      <c r="W2571" s="95"/>
      <c r="X2571" s="95"/>
      <c r="Y2571" s="95"/>
      <c r="Z2571" s="95"/>
      <c r="AA2571" s="95" t="str">
        <f t="shared" si="279"/>
        <v>FRONTEL</v>
      </c>
    </row>
    <row r="2572" spans="1:27" x14ac:dyDescent="0.2">
      <c r="A2572" s="19">
        <f t="shared" si="281"/>
        <v>1</v>
      </c>
      <c r="B2572" s="95">
        <f t="shared" si="282"/>
        <v>2568</v>
      </c>
      <c r="C2572" s="28" t="s">
        <v>13426</v>
      </c>
      <c r="D2572" s="28" t="s">
        <v>13427</v>
      </c>
      <c r="E2572" s="28" t="s">
        <v>13429</v>
      </c>
      <c r="F2572" s="182">
        <v>1</v>
      </c>
      <c r="G2572" s="95" t="s">
        <v>2784</v>
      </c>
      <c r="H2572" s="199">
        <f>VLOOKUP(G2572,BARRAS!$C$5:$E$553,2,0)</f>
        <v>2089991730232</v>
      </c>
      <c r="I2572" s="95">
        <v>0</v>
      </c>
      <c r="J2572" s="204">
        <v>0</v>
      </c>
      <c r="K2572" s="95">
        <v>0</v>
      </c>
      <c r="L2572" s="95" t="s">
        <v>747</v>
      </c>
      <c r="M2572" s="95" t="s">
        <v>747</v>
      </c>
      <c r="N2572" s="95" t="s">
        <v>13427</v>
      </c>
      <c r="O2572" s="28" t="s">
        <v>7984</v>
      </c>
      <c r="P2572" s="95"/>
      <c r="Q2572" s="95"/>
      <c r="R2572" s="95"/>
      <c r="S2572" s="95">
        <f t="shared" si="277"/>
        <v>1</v>
      </c>
      <c r="T2572" s="95"/>
      <c r="U2572" s="95" t="str">
        <f t="shared" si="278"/>
        <v>PMGD</v>
      </c>
      <c r="V2572" s="95"/>
      <c r="W2572" s="95"/>
      <c r="X2572" s="95"/>
      <c r="Y2572" s="95"/>
      <c r="Z2572" s="95"/>
      <c r="AA2572" s="95" t="str">
        <f t="shared" ref="AA2572:AA2640" si="283">IF(OR(N2572="Dx",N2572="No_informado"),P2572,O2572)</f>
        <v>FRONTEL</v>
      </c>
    </row>
    <row r="2573" spans="1:27" x14ac:dyDescent="0.2">
      <c r="A2573" s="19">
        <f t="shared" si="281"/>
        <v>1</v>
      </c>
      <c r="B2573" s="95">
        <f t="shared" si="282"/>
        <v>2569</v>
      </c>
      <c r="C2573" s="95" t="s">
        <v>7981</v>
      </c>
      <c r="D2573" s="28" t="s">
        <v>7985</v>
      </c>
      <c r="E2573" s="95" t="s">
        <v>7984</v>
      </c>
      <c r="F2573" s="182">
        <v>1</v>
      </c>
      <c r="G2573" s="95" t="s">
        <v>2784</v>
      </c>
      <c r="H2573" s="199">
        <f>VLOOKUP(G2573,BARRAS!$C$5:$E$553,2,0)</f>
        <v>2089991730232</v>
      </c>
      <c r="I2573" s="95">
        <v>0</v>
      </c>
      <c r="J2573" s="204">
        <v>1</v>
      </c>
      <c r="K2573" s="95">
        <v>0</v>
      </c>
      <c r="L2573" s="95" t="s">
        <v>489</v>
      </c>
      <c r="M2573" s="95" t="s">
        <v>489</v>
      </c>
      <c r="N2573" s="95" t="s">
        <v>9178</v>
      </c>
      <c r="O2573" s="95"/>
      <c r="P2573" s="95" t="s">
        <v>7984</v>
      </c>
      <c r="Q2573" s="95" t="str">
        <f>IF(L2573="R","R",IF(L2573="L","L",""))</f>
        <v>R</v>
      </c>
      <c r="R2573" s="95" t="str">
        <f>IF(L2573="R",VLOOKUP(G2573,BARRAS!$C$5:$E$233,3,0),IF(L2573="L",VLOOKUP(G2573,BARRAS!$C$5:$E$233,3,0),""))</f>
        <v/>
      </c>
      <c r="S2573" s="95">
        <f t="shared" si="277"/>
        <v>0</v>
      </c>
      <c r="T2573" s="95"/>
      <c r="U2573" s="95" t="str">
        <f t="shared" si="278"/>
        <v/>
      </c>
      <c r="V2573" s="95">
        <v>0</v>
      </c>
      <c r="W2573" s="95"/>
      <c r="X2573" s="95"/>
      <c r="Y2573" s="95" t="str">
        <f>+IF(P2573="","No","Sí")</f>
        <v>Sí</v>
      </c>
      <c r="Z2573" s="95">
        <v>0</v>
      </c>
      <c r="AA2573" s="95" t="str">
        <f t="shared" si="283"/>
        <v>FRONTEL</v>
      </c>
    </row>
    <row r="2574" spans="1:27" x14ac:dyDescent="0.2">
      <c r="A2574" s="19">
        <f t="shared" si="281"/>
        <v>1</v>
      </c>
      <c r="B2574" s="95">
        <f t="shared" si="282"/>
        <v>2570</v>
      </c>
      <c r="C2574" s="95" t="s">
        <v>7982</v>
      </c>
      <c r="D2574" s="28" t="s">
        <v>7986</v>
      </c>
      <c r="E2574" s="95" t="s">
        <v>7984</v>
      </c>
      <c r="F2574" s="182">
        <v>1</v>
      </c>
      <c r="G2574" s="95" t="s">
        <v>2784</v>
      </c>
      <c r="H2574" s="199">
        <f>VLOOKUP(G2574,BARRAS!$C$5:$E$553,2,0)</f>
        <v>2089991730232</v>
      </c>
      <c r="I2574" s="95">
        <v>0</v>
      </c>
      <c r="J2574" s="204">
        <v>1</v>
      </c>
      <c r="K2574" s="95">
        <v>0</v>
      </c>
      <c r="L2574" s="95" t="s">
        <v>489</v>
      </c>
      <c r="M2574" s="95" t="s">
        <v>489</v>
      </c>
      <c r="N2574" s="95" t="s">
        <v>9178</v>
      </c>
      <c r="O2574" s="95"/>
      <c r="P2574" s="95" t="s">
        <v>7984</v>
      </c>
      <c r="Q2574" s="95" t="str">
        <f>IF(L2574="R","R",IF(L2574="L","L",""))</f>
        <v>R</v>
      </c>
      <c r="R2574" s="95" t="str">
        <f>IF(L2574="R",VLOOKUP(G2574,BARRAS!$C$5:$E$233,3,0),IF(L2574="L",VLOOKUP(G2574,BARRAS!$C$5:$E$233,3,0),""))</f>
        <v/>
      </c>
      <c r="S2574" s="95">
        <f t="shared" ref="S2574:S2639" si="284">IF(RIGHT(LEFT(E2574,6),4)="PMGD",1,IF(RIGHT(LEFT(E2574,6),4)="PMG_",1,0))</f>
        <v>0</v>
      </c>
      <c r="T2574" s="95"/>
      <c r="U2574" s="95" t="str">
        <f t="shared" ref="U2574:U2639" si="285">+IF(L2574="G",LEFT(RIGHT(E2574,LEN(E2574)-2),4),"")</f>
        <v/>
      </c>
      <c r="V2574" s="95">
        <v>0</v>
      </c>
      <c r="W2574" s="95"/>
      <c r="X2574" s="95"/>
      <c r="Y2574" s="95" t="str">
        <f>+IF(P2574="","No","Sí")</f>
        <v>Sí</v>
      </c>
      <c r="Z2574" s="95">
        <v>0</v>
      </c>
      <c r="AA2574" s="95" t="str">
        <f t="shared" si="283"/>
        <v>FRONTEL</v>
      </c>
    </row>
    <row r="2575" spans="1:27" x14ac:dyDescent="0.2">
      <c r="A2575" s="19">
        <f t="shared" si="281"/>
        <v>1</v>
      </c>
      <c r="B2575" s="95">
        <f t="shared" si="282"/>
        <v>2571</v>
      </c>
      <c r="C2575" s="95" t="s">
        <v>7983</v>
      </c>
      <c r="D2575" s="28" t="s">
        <v>7987</v>
      </c>
      <c r="E2575" s="95" t="s">
        <v>7984</v>
      </c>
      <c r="F2575" s="182">
        <v>1</v>
      </c>
      <c r="G2575" s="95" t="s">
        <v>2784</v>
      </c>
      <c r="H2575" s="199">
        <f>VLOOKUP(G2575,BARRAS!$C$5:$E$553,2,0)</f>
        <v>2089991730232</v>
      </c>
      <c r="I2575" s="95">
        <v>0</v>
      </c>
      <c r="J2575" s="204">
        <v>1</v>
      </c>
      <c r="K2575" s="95">
        <v>0</v>
      </c>
      <c r="L2575" s="95" t="s">
        <v>489</v>
      </c>
      <c r="M2575" s="95" t="s">
        <v>489</v>
      </c>
      <c r="N2575" s="95" t="s">
        <v>9178</v>
      </c>
      <c r="O2575" s="95"/>
      <c r="P2575" s="95" t="s">
        <v>7984</v>
      </c>
      <c r="Q2575" s="95" t="str">
        <f>IF(L2575="R","R",IF(L2575="L","L",""))</f>
        <v>R</v>
      </c>
      <c r="R2575" s="95" t="str">
        <f>IF(L2575="R",VLOOKUP(G2575,BARRAS!$C$5:$E$233,3,0),IF(L2575="L",VLOOKUP(G2575,BARRAS!$C$5:$E$233,3,0),""))</f>
        <v/>
      </c>
      <c r="S2575" s="95">
        <f t="shared" si="284"/>
        <v>0</v>
      </c>
      <c r="T2575" s="95"/>
      <c r="U2575" s="95" t="str">
        <f t="shared" si="285"/>
        <v/>
      </c>
      <c r="V2575" s="95">
        <v>0</v>
      </c>
      <c r="W2575" s="95"/>
      <c r="X2575" s="95"/>
      <c r="Y2575" s="95" t="str">
        <f>+IF(P2575="","No","Sí")</f>
        <v>Sí</v>
      </c>
      <c r="Z2575" s="95">
        <v>0</v>
      </c>
      <c r="AA2575" s="95" t="str">
        <f t="shared" si="283"/>
        <v>FRONTEL</v>
      </c>
    </row>
    <row r="2576" spans="1:27" x14ac:dyDescent="0.2">
      <c r="A2576" s="19">
        <f t="shared" si="281"/>
        <v>1</v>
      </c>
      <c r="B2576" s="95">
        <f t="shared" si="282"/>
        <v>2572</v>
      </c>
      <c r="C2576" s="194" t="s">
        <v>11882</v>
      </c>
      <c r="D2576" s="213" t="s">
        <v>1304</v>
      </c>
      <c r="E2576" s="194" t="s">
        <v>2786</v>
      </c>
      <c r="F2576" s="182">
        <v>1</v>
      </c>
      <c r="G2576" s="95" t="s">
        <v>2784</v>
      </c>
      <c r="H2576" s="199">
        <f>VLOOKUP(G2576,BARRAS!$C$5:$E$553,2,0)</f>
        <v>2089991730232</v>
      </c>
      <c r="I2576" s="95">
        <v>0</v>
      </c>
      <c r="J2576" s="204">
        <v>0</v>
      </c>
      <c r="K2576" s="95">
        <v>0</v>
      </c>
      <c r="L2576" s="95" t="s">
        <v>492</v>
      </c>
      <c r="M2576" s="95" t="s">
        <v>492</v>
      </c>
      <c r="N2576" s="95" t="s">
        <v>12352</v>
      </c>
      <c r="O2576" s="95"/>
      <c r="P2576" s="95"/>
      <c r="Q2576" s="95"/>
      <c r="R2576" s="95" t="str">
        <f>IF(L2576="R",VLOOKUP(G2576,BARRAS!$C$5:$E$233,3,0),IF(L2576="L",VLOOKUP(G2576,BARRAS!$C$5:$E$233,3,0),""))</f>
        <v/>
      </c>
      <c r="S2576" s="95">
        <f t="shared" si="284"/>
        <v>0</v>
      </c>
      <c r="T2576" s="95"/>
      <c r="U2576" s="95" t="str">
        <f t="shared" si="285"/>
        <v/>
      </c>
      <c r="V2576" s="95"/>
      <c r="W2576" s="95"/>
      <c r="X2576" s="95"/>
      <c r="Y2576" s="95"/>
      <c r="Z2576" s="95"/>
      <c r="AA2576" s="95">
        <f t="shared" si="283"/>
        <v>0</v>
      </c>
    </row>
    <row r="2577" spans="1:27" x14ac:dyDescent="0.2">
      <c r="A2577" s="19">
        <f t="shared" si="281"/>
        <v>1</v>
      </c>
      <c r="B2577" s="95">
        <f t="shared" si="282"/>
        <v>2573</v>
      </c>
      <c r="C2577" s="95" t="s">
        <v>8480</v>
      </c>
      <c r="D2577" s="28" t="s">
        <v>8365</v>
      </c>
      <c r="E2577" s="95" t="s">
        <v>8480</v>
      </c>
      <c r="F2577" s="182">
        <v>1</v>
      </c>
      <c r="G2577" s="95" t="s">
        <v>302</v>
      </c>
      <c r="H2577" s="199">
        <f>VLOOKUP(G2577,BARRAS!$C$5:$E$553,2,0)</f>
        <v>2109991680132</v>
      </c>
      <c r="I2577" s="95">
        <v>0</v>
      </c>
      <c r="J2577" s="204">
        <v>0</v>
      </c>
      <c r="K2577" s="95">
        <v>0</v>
      </c>
      <c r="L2577" s="95" t="s">
        <v>8423</v>
      </c>
      <c r="M2577" s="95" t="s">
        <v>8423</v>
      </c>
      <c r="N2577" s="95" t="s">
        <v>8365</v>
      </c>
      <c r="O2577" s="95" t="s">
        <v>8091</v>
      </c>
      <c r="P2577" s="95"/>
      <c r="Q2577" s="95" t="str">
        <f>IF(L2577="R","R",IF(L2577="L","L",""))</f>
        <v/>
      </c>
      <c r="R2577" s="95" t="str">
        <f>IF(L2577="R",VLOOKUP(G2577,BARRAS!$C$5:$E$233,3,0),IF(L2577="L",VLOOKUP(G2577,BARRAS!$C$5:$E$233,3,0),""))</f>
        <v/>
      </c>
      <c r="S2577" s="95">
        <f t="shared" si="284"/>
        <v>0</v>
      </c>
      <c r="T2577" s="95"/>
      <c r="U2577" s="95" t="str">
        <f t="shared" si="285"/>
        <v/>
      </c>
      <c r="V2577" s="95" t="s">
        <v>8091</v>
      </c>
      <c r="W2577" s="95"/>
      <c r="X2577" s="95" t="s">
        <v>8480</v>
      </c>
      <c r="Y2577" s="95" t="str">
        <f t="shared" ref="Y2577:Y2587" si="286">+IF(P2577="","No","Sí")</f>
        <v>No</v>
      </c>
      <c r="Z2577" s="95">
        <v>0</v>
      </c>
      <c r="AA2577" s="95" t="str">
        <f t="shared" si="283"/>
        <v>SAESA</v>
      </c>
    </row>
    <row r="2578" spans="1:27" x14ac:dyDescent="0.2">
      <c r="A2578" s="19">
        <f t="shared" si="281"/>
        <v>1</v>
      </c>
      <c r="B2578" s="95">
        <f t="shared" si="282"/>
        <v>2574</v>
      </c>
      <c r="C2578" s="95" t="s">
        <v>8934</v>
      </c>
      <c r="D2578" s="28" t="s">
        <v>8365</v>
      </c>
      <c r="E2578" s="95" t="s">
        <v>8965</v>
      </c>
      <c r="F2578" s="182">
        <v>1</v>
      </c>
      <c r="G2578" s="95" t="s">
        <v>302</v>
      </c>
      <c r="H2578" s="199">
        <f>VLOOKUP(G2578,BARRAS!$C$5:$E$553,2,0)</f>
        <v>2109991680132</v>
      </c>
      <c r="I2578" s="95">
        <v>0</v>
      </c>
      <c r="J2578" s="204">
        <v>0</v>
      </c>
      <c r="K2578" s="95">
        <v>0</v>
      </c>
      <c r="L2578" s="95" t="s">
        <v>8423</v>
      </c>
      <c r="M2578" s="95" t="s">
        <v>8423</v>
      </c>
      <c r="N2578" s="95" t="s">
        <v>8365</v>
      </c>
      <c r="O2578" s="95" t="s">
        <v>8091</v>
      </c>
      <c r="P2578" s="95"/>
      <c r="Q2578" s="95"/>
      <c r="R2578" s="95" t="str">
        <f>IF(L2578="R",VLOOKUP(G2578,BARRAS!$C$5:$E$233,3,0),IF(L2578="L",VLOOKUP(G2578,BARRAS!$C$5:$E$233,3,0),""))</f>
        <v/>
      </c>
      <c r="S2578" s="95">
        <f t="shared" si="284"/>
        <v>0</v>
      </c>
      <c r="T2578" s="95"/>
      <c r="U2578" s="95" t="str">
        <f t="shared" si="285"/>
        <v/>
      </c>
      <c r="V2578" s="95" t="s">
        <v>8091</v>
      </c>
      <c r="W2578" s="95"/>
      <c r="X2578" s="95"/>
      <c r="Y2578" s="95" t="str">
        <f t="shared" si="286"/>
        <v>No</v>
      </c>
      <c r="Z2578" s="95">
        <v>0</v>
      </c>
      <c r="AA2578" s="95" t="str">
        <f t="shared" si="283"/>
        <v>SAESA</v>
      </c>
    </row>
    <row r="2579" spans="1:27" x14ac:dyDescent="0.2">
      <c r="A2579" s="19">
        <f t="shared" si="281"/>
        <v>1</v>
      </c>
      <c r="B2579" s="95">
        <f t="shared" si="282"/>
        <v>2575</v>
      </c>
      <c r="C2579" s="95" t="s">
        <v>8772</v>
      </c>
      <c r="D2579" s="28" t="s">
        <v>8365</v>
      </c>
      <c r="E2579" s="95" t="s">
        <v>8796</v>
      </c>
      <c r="F2579" s="182">
        <v>1</v>
      </c>
      <c r="G2579" s="95" t="s">
        <v>302</v>
      </c>
      <c r="H2579" s="199">
        <f>VLOOKUP(G2579,BARRAS!$C$5:$E$553,2,0)</f>
        <v>2109991680132</v>
      </c>
      <c r="I2579" s="95">
        <v>0</v>
      </c>
      <c r="J2579" s="204">
        <v>0</v>
      </c>
      <c r="K2579" s="95">
        <v>0</v>
      </c>
      <c r="L2579" s="95" t="s">
        <v>8423</v>
      </c>
      <c r="M2579" s="95" t="s">
        <v>8423</v>
      </c>
      <c r="N2579" s="95" t="s">
        <v>8365</v>
      </c>
      <c r="O2579" s="95" t="s">
        <v>8091</v>
      </c>
      <c r="P2579" s="95"/>
      <c r="Q2579" s="95"/>
      <c r="R2579" s="95" t="str">
        <f>IF(L2579="R",VLOOKUP(G2579,BARRAS!$C$5:$E$233,3,0),IF(L2579="L",VLOOKUP(G2579,BARRAS!$C$5:$E$233,3,0),""))</f>
        <v/>
      </c>
      <c r="S2579" s="95">
        <f t="shared" si="284"/>
        <v>0</v>
      </c>
      <c r="T2579" s="95"/>
      <c r="U2579" s="95" t="str">
        <f t="shared" si="285"/>
        <v/>
      </c>
      <c r="V2579" s="95" t="s">
        <v>8091</v>
      </c>
      <c r="W2579" s="95"/>
      <c r="X2579" s="95" t="s">
        <v>8687</v>
      </c>
      <c r="Y2579" s="95" t="str">
        <f t="shared" si="286"/>
        <v>No</v>
      </c>
      <c r="Z2579" s="95">
        <v>0</v>
      </c>
      <c r="AA2579" s="95" t="str">
        <f t="shared" si="283"/>
        <v>SAESA</v>
      </c>
    </row>
    <row r="2580" spans="1:27" x14ac:dyDescent="0.2">
      <c r="A2580" s="19">
        <f t="shared" si="281"/>
        <v>1</v>
      </c>
      <c r="B2580" s="95">
        <f t="shared" si="282"/>
        <v>2576</v>
      </c>
      <c r="C2580" s="95" t="s">
        <v>8880</v>
      </c>
      <c r="D2580" s="28" t="s">
        <v>8365</v>
      </c>
      <c r="E2580" s="95" t="s">
        <v>8444</v>
      </c>
      <c r="F2580" s="182">
        <v>1</v>
      </c>
      <c r="G2580" s="95" t="s">
        <v>302</v>
      </c>
      <c r="H2580" s="199">
        <f>VLOOKUP(G2580,BARRAS!$C$5:$E$553,2,0)</f>
        <v>2109991680132</v>
      </c>
      <c r="I2580" s="95">
        <v>0</v>
      </c>
      <c r="J2580" s="204">
        <v>0</v>
      </c>
      <c r="K2580" s="95">
        <v>0</v>
      </c>
      <c r="L2580" s="95" t="s">
        <v>8423</v>
      </c>
      <c r="M2580" s="95" t="s">
        <v>8423</v>
      </c>
      <c r="N2580" s="28" t="s">
        <v>8365</v>
      </c>
      <c r="O2580" s="95" t="s">
        <v>8091</v>
      </c>
      <c r="P2580" s="95"/>
      <c r="Q2580" s="95"/>
      <c r="R2580" s="95" t="str">
        <f>IF(L2580="R",VLOOKUP(G2580,BARRAS!$C$5:$E$233,3,0),IF(L2580="L",VLOOKUP(G2580,BARRAS!$C$5:$E$233,3,0),""))</f>
        <v/>
      </c>
      <c r="S2580" s="95">
        <f t="shared" si="284"/>
        <v>0</v>
      </c>
      <c r="T2580" s="95"/>
      <c r="U2580" s="95" t="str">
        <f t="shared" si="285"/>
        <v/>
      </c>
      <c r="V2580" s="95"/>
      <c r="W2580" s="95"/>
      <c r="X2580" s="95" t="s">
        <v>8444</v>
      </c>
      <c r="Y2580" s="95" t="str">
        <f t="shared" si="286"/>
        <v>No</v>
      </c>
      <c r="Z2580" s="95">
        <v>0</v>
      </c>
      <c r="AA2580" s="95" t="str">
        <f t="shared" si="283"/>
        <v>SAESA</v>
      </c>
    </row>
    <row r="2581" spans="1:27" x14ac:dyDescent="0.2">
      <c r="A2581" s="19">
        <f t="shared" si="281"/>
        <v>1</v>
      </c>
      <c r="B2581" s="95">
        <f t="shared" si="282"/>
        <v>2577</v>
      </c>
      <c r="C2581" s="95" t="s">
        <v>13740</v>
      </c>
      <c r="D2581" s="28" t="s">
        <v>545</v>
      </c>
      <c r="E2581" s="95" t="s">
        <v>13724</v>
      </c>
      <c r="F2581" s="182">
        <v>1</v>
      </c>
      <c r="G2581" s="95" t="s">
        <v>302</v>
      </c>
      <c r="H2581" s="199">
        <f>VLOOKUP(G2581,BARRAS!$C$5:$E$553,2,0)</f>
        <v>2109991680132</v>
      </c>
      <c r="I2581" s="95">
        <v>0</v>
      </c>
      <c r="J2581" s="204">
        <v>0</v>
      </c>
      <c r="K2581" s="95">
        <v>0</v>
      </c>
      <c r="L2581" s="95" t="s">
        <v>8423</v>
      </c>
      <c r="M2581" s="95" t="s">
        <v>8423</v>
      </c>
      <c r="N2581" s="95" t="s">
        <v>545</v>
      </c>
      <c r="O2581" s="95" t="s">
        <v>8091</v>
      </c>
      <c r="P2581" s="95"/>
      <c r="Q2581" s="95"/>
      <c r="R2581" s="95"/>
      <c r="S2581" s="95">
        <f t="shared" si="284"/>
        <v>0</v>
      </c>
      <c r="T2581" s="95"/>
      <c r="U2581" s="95" t="str">
        <f t="shared" si="285"/>
        <v/>
      </c>
      <c r="V2581" s="95"/>
      <c r="W2581" s="95"/>
      <c r="X2581" s="95"/>
      <c r="Y2581" s="95"/>
      <c r="Z2581" s="95"/>
      <c r="AA2581" s="95" t="str">
        <f t="shared" si="283"/>
        <v>SAESA</v>
      </c>
    </row>
    <row r="2582" spans="1:27" x14ac:dyDescent="0.2">
      <c r="A2582" s="230">
        <f t="shared" si="281"/>
        <v>1</v>
      </c>
      <c r="B2582" s="95">
        <f t="shared" si="282"/>
        <v>2578</v>
      </c>
      <c r="C2582" s="95" t="s">
        <v>14591</v>
      </c>
      <c r="D2582" s="28" t="s">
        <v>543</v>
      </c>
      <c r="E2582" s="95" t="s">
        <v>8953</v>
      </c>
      <c r="F2582" s="182">
        <v>1</v>
      </c>
      <c r="G2582" s="95" t="s">
        <v>302</v>
      </c>
      <c r="H2582" s="199">
        <f>VLOOKUP(G2582,BARRAS!$C$5:$E$553,2,0)</f>
        <v>2109991680132</v>
      </c>
      <c r="I2582" s="95">
        <v>0</v>
      </c>
      <c r="J2582" s="204">
        <v>0</v>
      </c>
      <c r="K2582" s="95">
        <v>0</v>
      </c>
      <c r="L2582" s="95" t="s">
        <v>8423</v>
      </c>
      <c r="M2582" s="95" t="s">
        <v>8423</v>
      </c>
      <c r="N2582" s="95" t="s">
        <v>543</v>
      </c>
      <c r="O2582" s="95" t="s">
        <v>8091</v>
      </c>
      <c r="P2582" s="95"/>
      <c r="Q2582" s="95"/>
      <c r="R2582" s="95"/>
      <c r="S2582" s="95">
        <f t="shared" ref="S2582:S2584" si="287">IF(RIGHT(LEFT(E2582,6),4)="PMGD",1,IF(RIGHT(LEFT(E2582,6),4)="PMG_",1,0))</f>
        <v>0</v>
      </c>
      <c r="T2582" s="95"/>
      <c r="U2582" s="95" t="str">
        <f t="shared" ref="U2582:U2584" si="288">+IF(L2582="G",LEFT(RIGHT(E2582,LEN(E2582)-2),4),"")</f>
        <v/>
      </c>
      <c r="V2582" s="95"/>
      <c r="W2582" s="95"/>
      <c r="X2582" s="95"/>
      <c r="Y2582" s="95"/>
      <c r="Z2582" s="95"/>
      <c r="AA2582" s="95" t="str">
        <f t="shared" si="283"/>
        <v>SAESA</v>
      </c>
    </row>
    <row r="2583" spans="1:27" x14ac:dyDescent="0.2">
      <c r="A2583" s="230">
        <f t="shared" si="281"/>
        <v>1</v>
      </c>
      <c r="B2583" s="95">
        <f t="shared" si="282"/>
        <v>2579</v>
      </c>
      <c r="C2583" s="95" t="s">
        <v>14592</v>
      </c>
      <c r="D2583" s="28" t="s">
        <v>8365</v>
      </c>
      <c r="E2583" s="95" t="s">
        <v>14594</v>
      </c>
      <c r="F2583" s="182">
        <v>1</v>
      </c>
      <c r="G2583" s="95" t="s">
        <v>302</v>
      </c>
      <c r="H2583" s="199">
        <f>VLOOKUP(G2583,BARRAS!$C$5:$E$553,2,0)</f>
        <v>2109991680132</v>
      </c>
      <c r="I2583" s="95">
        <v>0</v>
      </c>
      <c r="J2583" s="204">
        <v>0</v>
      </c>
      <c r="K2583" s="95">
        <v>0</v>
      </c>
      <c r="L2583" s="95" t="s">
        <v>8423</v>
      </c>
      <c r="M2583" s="95" t="s">
        <v>8423</v>
      </c>
      <c r="N2583" s="95" t="s">
        <v>8365</v>
      </c>
      <c r="O2583" s="95" t="s">
        <v>8091</v>
      </c>
      <c r="P2583" s="95"/>
      <c r="Q2583" s="95"/>
      <c r="R2583" s="95"/>
      <c r="S2583" s="95">
        <f t="shared" si="287"/>
        <v>0</v>
      </c>
      <c r="T2583" s="95"/>
      <c r="U2583" s="95" t="str">
        <f t="shared" si="288"/>
        <v/>
      </c>
      <c r="V2583" s="95"/>
      <c r="W2583" s="95"/>
      <c r="X2583" s="95"/>
      <c r="Y2583" s="95"/>
      <c r="Z2583" s="95"/>
      <c r="AA2583" s="95" t="str">
        <f t="shared" si="283"/>
        <v>SAESA</v>
      </c>
    </row>
    <row r="2584" spans="1:27" x14ac:dyDescent="0.2">
      <c r="A2584" s="230">
        <f t="shared" si="281"/>
        <v>1</v>
      </c>
      <c r="B2584" s="95">
        <f t="shared" si="282"/>
        <v>2580</v>
      </c>
      <c r="C2584" s="95" t="s">
        <v>14593</v>
      </c>
      <c r="D2584" s="28" t="s">
        <v>8365</v>
      </c>
      <c r="E2584" s="95" t="s">
        <v>14595</v>
      </c>
      <c r="F2584" s="182">
        <v>1</v>
      </c>
      <c r="G2584" s="95" t="s">
        <v>302</v>
      </c>
      <c r="H2584" s="199">
        <f>VLOOKUP(G2584,BARRAS!$C$5:$E$553,2,0)</f>
        <v>2109991680132</v>
      </c>
      <c r="I2584" s="95">
        <v>0</v>
      </c>
      <c r="J2584" s="204">
        <v>0</v>
      </c>
      <c r="K2584" s="95">
        <v>0</v>
      </c>
      <c r="L2584" s="95" t="s">
        <v>8423</v>
      </c>
      <c r="M2584" s="95" t="s">
        <v>8423</v>
      </c>
      <c r="N2584" s="95" t="s">
        <v>8365</v>
      </c>
      <c r="O2584" s="95" t="s">
        <v>8091</v>
      </c>
      <c r="P2584" s="95"/>
      <c r="Q2584" s="95"/>
      <c r="R2584" s="95"/>
      <c r="S2584" s="95">
        <f t="shared" si="287"/>
        <v>0</v>
      </c>
      <c r="T2584" s="95"/>
      <c r="U2584" s="95" t="str">
        <f t="shared" si="288"/>
        <v/>
      </c>
      <c r="V2584" s="95"/>
      <c r="W2584" s="95"/>
      <c r="X2584" s="95"/>
      <c r="Y2584" s="95"/>
      <c r="Z2584" s="95"/>
      <c r="AA2584" s="95" t="str">
        <f t="shared" si="283"/>
        <v>SAESA</v>
      </c>
    </row>
    <row r="2585" spans="1:27" x14ac:dyDescent="0.2">
      <c r="A2585" s="19">
        <f t="shared" si="281"/>
        <v>1</v>
      </c>
      <c r="B2585" s="95">
        <f t="shared" si="282"/>
        <v>2581</v>
      </c>
      <c r="C2585" s="95" t="s">
        <v>8110</v>
      </c>
      <c r="D2585" s="28" t="s">
        <v>8088</v>
      </c>
      <c r="E2585" s="95" t="s">
        <v>8091</v>
      </c>
      <c r="F2585" s="182">
        <v>1</v>
      </c>
      <c r="G2585" s="95" t="s">
        <v>302</v>
      </c>
      <c r="H2585" s="199">
        <f>VLOOKUP(G2585,BARRAS!$C$5:$E$553,2,0)</f>
        <v>2109991680132</v>
      </c>
      <c r="I2585" s="95">
        <v>0</v>
      </c>
      <c r="J2585" s="204">
        <v>1</v>
      </c>
      <c r="K2585" s="95">
        <v>0</v>
      </c>
      <c r="L2585" s="95" t="s">
        <v>489</v>
      </c>
      <c r="M2585" s="95" t="s">
        <v>489</v>
      </c>
      <c r="N2585" s="95" t="s">
        <v>9178</v>
      </c>
      <c r="O2585" s="95"/>
      <c r="P2585" s="95" t="s">
        <v>8091</v>
      </c>
      <c r="Q2585" s="95" t="str">
        <f>IF(L2585="R","R",IF(L2585="L","L",""))</f>
        <v>R</v>
      </c>
      <c r="R2585" s="95" t="str">
        <f>IF(L2585="R",VLOOKUP(G2585,BARRAS!$C$5:$E$233,3,0),IF(L2585="L",VLOOKUP(G2585,BARRAS!$C$5:$E$233,3,0),""))</f>
        <v>S4</v>
      </c>
      <c r="S2585" s="95">
        <f t="shared" si="284"/>
        <v>0</v>
      </c>
      <c r="T2585" s="95"/>
      <c r="U2585" s="95" t="str">
        <f t="shared" si="285"/>
        <v/>
      </c>
      <c r="V2585" s="95">
        <v>0</v>
      </c>
      <c r="W2585" s="95"/>
      <c r="X2585" s="95"/>
      <c r="Y2585" s="95" t="str">
        <f t="shared" si="286"/>
        <v>Sí</v>
      </c>
      <c r="Z2585" s="95">
        <v>0</v>
      </c>
      <c r="AA2585" s="95" t="str">
        <f t="shared" si="283"/>
        <v>SAESA</v>
      </c>
    </row>
    <row r="2586" spans="1:27" x14ac:dyDescent="0.2">
      <c r="A2586" s="19">
        <f t="shared" si="281"/>
        <v>1</v>
      </c>
      <c r="B2586" s="95">
        <f t="shared" si="282"/>
        <v>2582</v>
      </c>
      <c r="C2586" s="95" t="s">
        <v>8111</v>
      </c>
      <c r="D2586" s="28" t="s">
        <v>8089</v>
      </c>
      <c r="E2586" s="95" t="s">
        <v>8091</v>
      </c>
      <c r="F2586" s="182">
        <v>1</v>
      </c>
      <c r="G2586" s="95" t="s">
        <v>302</v>
      </c>
      <c r="H2586" s="199">
        <f>VLOOKUP(G2586,BARRAS!$C$5:$E$553,2,0)</f>
        <v>2109991680132</v>
      </c>
      <c r="I2586" s="95">
        <v>0</v>
      </c>
      <c r="J2586" s="204">
        <v>1</v>
      </c>
      <c r="K2586" s="95">
        <v>0</v>
      </c>
      <c r="L2586" s="95" t="s">
        <v>489</v>
      </c>
      <c r="M2586" s="95" t="s">
        <v>489</v>
      </c>
      <c r="N2586" s="95" t="s">
        <v>9178</v>
      </c>
      <c r="O2586" s="95"/>
      <c r="P2586" s="95" t="s">
        <v>8091</v>
      </c>
      <c r="Q2586" s="95" t="str">
        <f>IF(L2586="R","R",IF(L2586="L","L",""))</f>
        <v>R</v>
      </c>
      <c r="R2586" s="95" t="str">
        <f>IF(L2586="R",VLOOKUP(G2586,BARRAS!$C$5:$E$233,3,0),IF(L2586="L",VLOOKUP(G2586,BARRAS!$C$5:$E$233,3,0),""))</f>
        <v>S4</v>
      </c>
      <c r="S2586" s="95">
        <f t="shared" si="284"/>
        <v>0</v>
      </c>
      <c r="T2586" s="95"/>
      <c r="U2586" s="95" t="str">
        <f t="shared" si="285"/>
        <v/>
      </c>
      <c r="V2586" s="95">
        <v>0</v>
      </c>
      <c r="W2586" s="95"/>
      <c r="X2586" s="95"/>
      <c r="Y2586" s="95" t="str">
        <f t="shared" si="286"/>
        <v>Sí</v>
      </c>
      <c r="Z2586" s="95">
        <v>0</v>
      </c>
      <c r="AA2586" s="95" t="str">
        <f t="shared" si="283"/>
        <v>SAESA</v>
      </c>
    </row>
    <row r="2587" spans="1:27" x14ac:dyDescent="0.2">
      <c r="A2587" s="19">
        <f t="shared" si="281"/>
        <v>1</v>
      </c>
      <c r="B2587" s="95">
        <f t="shared" si="282"/>
        <v>2583</v>
      </c>
      <c r="C2587" s="95" t="s">
        <v>8112</v>
      </c>
      <c r="D2587" s="28" t="s">
        <v>8090</v>
      </c>
      <c r="E2587" s="95" t="s">
        <v>8091</v>
      </c>
      <c r="F2587" s="182">
        <v>1</v>
      </c>
      <c r="G2587" s="95" t="s">
        <v>302</v>
      </c>
      <c r="H2587" s="199">
        <f>VLOOKUP(G2587,BARRAS!$C$5:$E$553,2,0)</f>
        <v>2109991680132</v>
      </c>
      <c r="I2587" s="95">
        <v>0</v>
      </c>
      <c r="J2587" s="204">
        <v>1</v>
      </c>
      <c r="K2587" s="95">
        <v>0</v>
      </c>
      <c r="L2587" s="95" t="s">
        <v>489</v>
      </c>
      <c r="M2587" s="95" t="s">
        <v>489</v>
      </c>
      <c r="N2587" s="95" t="s">
        <v>9178</v>
      </c>
      <c r="O2587" s="95"/>
      <c r="P2587" s="95" t="s">
        <v>8091</v>
      </c>
      <c r="Q2587" s="95" t="str">
        <f>IF(L2587="R","R",IF(L2587="L","L",""))</f>
        <v>R</v>
      </c>
      <c r="R2587" s="95" t="str">
        <f>IF(L2587="R",VLOOKUP(G2587,BARRAS!$C$5:$E$233,3,0),IF(L2587="L",VLOOKUP(G2587,BARRAS!$C$5:$E$233,3,0),""))</f>
        <v>S4</v>
      </c>
      <c r="S2587" s="95">
        <f t="shared" si="284"/>
        <v>0</v>
      </c>
      <c r="T2587" s="95"/>
      <c r="U2587" s="95" t="str">
        <f t="shared" si="285"/>
        <v/>
      </c>
      <c r="V2587" s="95">
        <v>0</v>
      </c>
      <c r="W2587" s="95"/>
      <c r="X2587" s="95"/>
      <c r="Y2587" s="95" t="str">
        <f t="shared" si="286"/>
        <v>Sí</v>
      </c>
      <c r="Z2587" s="95">
        <v>0</v>
      </c>
      <c r="AA2587" s="95" t="str">
        <f t="shared" si="283"/>
        <v>SAESA</v>
      </c>
    </row>
    <row r="2588" spans="1:27" x14ac:dyDescent="0.2">
      <c r="A2588" s="19">
        <f t="shared" si="281"/>
        <v>1</v>
      </c>
      <c r="B2588" s="95">
        <f t="shared" si="282"/>
        <v>2584</v>
      </c>
      <c r="C2588" s="194" t="s">
        <v>11907</v>
      </c>
      <c r="D2588" s="213" t="s">
        <v>1304</v>
      </c>
      <c r="E2588" s="194" t="s">
        <v>313</v>
      </c>
      <c r="F2588" s="182">
        <v>1</v>
      </c>
      <c r="G2588" s="95" t="s">
        <v>302</v>
      </c>
      <c r="H2588" s="199">
        <f>VLOOKUP(G2588,BARRAS!$C$5:$E$553,2,0)</f>
        <v>2109991680132</v>
      </c>
      <c r="I2588" s="95">
        <v>0</v>
      </c>
      <c r="J2588" s="204">
        <v>0</v>
      </c>
      <c r="K2588" s="95">
        <v>0</v>
      </c>
      <c r="L2588" s="95" t="s">
        <v>492</v>
      </c>
      <c r="M2588" s="95" t="s">
        <v>492</v>
      </c>
      <c r="N2588" s="95" t="s">
        <v>12352</v>
      </c>
      <c r="O2588" s="95"/>
      <c r="P2588" s="95"/>
      <c r="Q2588" s="95"/>
      <c r="R2588" s="95" t="str">
        <f>IF(L2588="R",VLOOKUP(G2588,BARRAS!$C$5:$E$233,3,0),IF(L2588="L",VLOOKUP(G2588,BARRAS!$C$5:$E$233,3,0),""))</f>
        <v/>
      </c>
      <c r="S2588" s="95">
        <f t="shared" si="284"/>
        <v>0</v>
      </c>
      <c r="T2588" s="95"/>
      <c r="U2588" s="95" t="str">
        <f t="shared" si="285"/>
        <v/>
      </c>
      <c r="V2588" s="95"/>
      <c r="W2588" s="95"/>
      <c r="X2588" s="95"/>
      <c r="Y2588" s="95"/>
      <c r="Z2588" s="95"/>
      <c r="AA2588" s="95">
        <f t="shared" si="283"/>
        <v>0</v>
      </c>
    </row>
    <row r="2589" spans="1:27" x14ac:dyDescent="0.2">
      <c r="A2589" s="19">
        <f t="shared" si="281"/>
        <v>1</v>
      </c>
      <c r="B2589" s="95">
        <f t="shared" si="282"/>
        <v>2585</v>
      </c>
      <c r="C2589" s="95" t="s">
        <v>10677</v>
      </c>
      <c r="D2589" s="28" t="s">
        <v>8365</v>
      </c>
      <c r="E2589" s="95" t="s">
        <v>10678</v>
      </c>
      <c r="F2589" s="182">
        <v>1</v>
      </c>
      <c r="G2589" s="95" t="s">
        <v>230</v>
      </c>
      <c r="H2589" s="199">
        <f>VLOOKUP(G2589,BARRAS!$C$5:$E$553,2,0)</f>
        <v>2079991630132</v>
      </c>
      <c r="I2589" s="95">
        <v>0</v>
      </c>
      <c r="J2589" s="204">
        <v>0</v>
      </c>
      <c r="K2589" s="95">
        <v>0</v>
      </c>
      <c r="L2589" s="95" t="s">
        <v>8423</v>
      </c>
      <c r="M2589" s="95" t="s">
        <v>8423</v>
      </c>
      <c r="N2589" s="95" t="s">
        <v>8365</v>
      </c>
      <c r="O2589" s="95" t="s">
        <v>9972</v>
      </c>
      <c r="P2589" s="95"/>
      <c r="Q2589" s="95"/>
      <c r="R2589" s="95" t="str">
        <f>IF(L2589="R",VLOOKUP(G2589,BARRAS!$C$5:$E$233,3,0),IF(L2589="L",VLOOKUP(G2589,BARRAS!$C$5:$E$233,3,0),""))</f>
        <v/>
      </c>
      <c r="S2589" s="95">
        <f t="shared" si="284"/>
        <v>0</v>
      </c>
      <c r="T2589" s="95"/>
      <c r="U2589" s="95" t="str">
        <f t="shared" si="285"/>
        <v/>
      </c>
      <c r="V2589" s="95"/>
      <c r="W2589" s="95"/>
      <c r="X2589" s="95"/>
      <c r="Y2589" s="95"/>
      <c r="Z2589" s="95"/>
      <c r="AA2589" s="95" t="str">
        <f t="shared" si="283"/>
        <v>CGE</v>
      </c>
    </row>
    <row r="2590" spans="1:27" x14ac:dyDescent="0.2">
      <c r="A2590" s="19">
        <f t="shared" si="281"/>
        <v>1</v>
      </c>
      <c r="B2590" s="95">
        <f t="shared" si="282"/>
        <v>2586</v>
      </c>
      <c r="C2590" s="95" t="s">
        <v>10323</v>
      </c>
      <c r="D2590" s="28" t="s">
        <v>8365</v>
      </c>
      <c r="E2590" s="95" t="s">
        <v>10324</v>
      </c>
      <c r="F2590" s="182">
        <v>1</v>
      </c>
      <c r="G2590" s="95" t="s">
        <v>230</v>
      </c>
      <c r="H2590" s="199">
        <f>VLOOKUP(G2590,BARRAS!$C$5:$E$553,2,0)</f>
        <v>2079991630132</v>
      </c>
      <c r="I2590" s="95">
        <v>0</v>
      </c>
      <c r="J2590" s="204">
        <v>0</v>
      </c>
      <c r="K2590" s="95">
        <v>0</v>
      </c>
      <c r="L2590" s="95" t="s">
        <v>8423</v>
      </c>
      <c r="M2590" s="95" t="s">
        <v>8423</v>
      </c>
      <c r="N2590" s="95" t="s">
        <v>8365</v>
      </c>
      <c r="O2590" s="95" t="s">
        <v>9972</v>
      </c>
      <c r="P2590" s="95"/>
      <c r="Q2590" s="95"/>
      <c r="R2590" s="95" t="str">
        <f>IF(L2590="R",VLOOKUP(G2590,BARRAS!$C$5:$E$233,3,0),IF(L2590="L",VLOOKUP(G2590,BARRAS!$C$5:$E$233,3,0),""))</f>
        <v/>
      </c>
      <c r="S2590" s="95">
        <f t="shared" si="284"/>
        <v>0</v>
      </c>
      <c r="T2590" s="95"/>
      <c r="U2590" s="95" t="str">
        <f t="shared" si="285"/>
        <v/>
      </c>
      <c r="V2590" s="95"/>
      <c r="W2590" s="95"/>
      <c r="X2590" s="95"/>
      <c r="Y2590" s="95"/>
      <c r="Z2590" s="95"/>
      <c r="AA2590" s="95" t="str">
        <f t="shared" si="283"/>
        <v>CGE</v>
      </c>
    </row>
    <row r="2591" spans="1:27" x14ac:dyDescent="0.2">
      <c r="A2591" s="19">
        <f t="shared" si="281"/>
        <v>1</v>
      </c>
      <c r="B2591" s="95">
        <f t="shared" si="282"/>
        <v>2587</v>
      </c>
      <c r="C2591" s="95" t="s">
        <v>10607</v>
      </c>
      <c r="D2591" s="28" t="s">
        <v>13427</v>
      </c>
      <c r="E2591" s="95" t="s">
        <v>10608</v>
      </c>
      <c r="F2591" s="182">
        <v>1</v>
      </c>
      <c r="G2591" s="95" t="s">
        <v>230</v>
      </c>
      <c r="H2591" s="199">
        <f>VLOOKUP(G2591,BARRAS!$C$5:$E$553,2,0)</f>
        <v>2079991630132</v>
      </c>
      <c r="I2591" s="95">
        <v>0</v>
      </c>
      <c r="J2591" s="204">
        <v>0</v>
      </c>
      <c r="K2591" s="95">
        <v>0</v>
      </c>
      <c r="L2591" s="95" t="s">
        <v>8423</v>
      </c>
      <c r="M2591" s="95" t="s">
        <v>8423</v>
      </c>
      <c r="N2591" s="95" t="s">
        <v>13427</v>
      </c>
      <c r="O2591" s="95" t="s">
        <v>9972</v>
      </c>
      <c r="P2591" s="95"/>
      <c r="Q2591" s="95"/>
      <c r="R2591" s="95" t="str">
        <f>IF(L2591="R",VLOOKUP(G2591,BARRAS!$C$5:$E$233,3,0),IF(L2591="L",VLOOKUP(G2591,BARRAS!$C$5:$E$233,3,0),""))</f>
        <v/>
      </c>
      <c r="S2591" s="95">
        <f t="shared" si="284"/>
        <v>0</v>
      </c>
      <c r="T2591" s="95"/>
      <c r="U2591" s="95" t="str">
        <f t="shared" si="285"/>
        <v/>
      </c>
      <c r="V2591" s="95"/>
      <c r="W2591" s="95"/>
      <c r="X2591" s="95"/>
      <c r="Y2591" s="95"/>
      <c r="Z2591" s="95"/>
      <c r="AA2591" s="95" t="str">
        <f t="shared" si="283"/>
        <v>CGE</v>
      </c>
    </row>
    <row r="2592" spans="1:27" x14ac:dyDescent="0.2">
      <c r="A2592" s="19">
        <f t="shared" si="281"/>
        <v>1</v>
      </c>
      <c r="B2592" s="95">
        <f t="shared" si="282"/>
        <v>2588</v>
      </c>
      <c r="C2592" s="95" t="s">
        <v>8574</v>
      </c>
      <c r="D2592" s="28" t="s">
        <v>8365</v>
      </c>
      <c r="E2592" s="95" t="s">
        <v>10006</v>
      </c>
      <c r="F2592" s="182">
        <v>1</v>
      </c>
      <c r="G2592" s="95" t="s">
        <v>230</v>
      </c>
      <c r="H2592" s="199">
        <f>VLOOKUP(G2592,BARRAS!$C$5:$E$553,2,0)</f>
        <v>2079991630132</v>
      </c>
      <c r="I2592" s="95">
        <v>0</v>
      </c>
      <c r="J2592" s="204">
        <v>0</v>
      </c>
      <c r="K2592" s="95">
        <v>0</v>
      </c>
      <c r="L2592" s="95" t="s">
        <v>8423</v>
      </c>
      <c r="M2592" s="95" t="s">
        <v>8423</v>
      </c>
      <c r="N2592" s="95" t="s">
        <v>8365</v>
      </c>
      <c r="O2592" s="95" t="s">
        <v>9972</v>
      </c>
      <c r="P2592" s="95"/>
      <c r="Q2592" s="95" t="s">
        <v>509</v>
      </c>
      <c r="R2592" s="95" t="str">
        <f>IF(L2592="R",VLOOKUP(G2592,BARRAS!$C$5:$E$233,3,0),IF(L2592="L",VLOOKUP(G2592,BARRAS!$C$5:$E$233,3,0),""))</f>
        <v/>
      </c>
      <c r="S2592" s="95">
        <f t="shared" si="284"/>
        <v>0</v>
      </c>
      <c r="T2592" s="95"/>
      <c r="U2592" s="95" t="str">
        <f t="shared" si="285"/>
        <v/>
      </c>
      <c r="V2592" s="95"/>
      <c r="W2592" s="95"/>
      <c r="X2592" s="95">
        <v>0</v>
      </c>
      <c r="Y2592" s="95"/>
      <c r="Z2592" s="95"/>
      <c r="AA2592" s="95" t="str">
        <f t="shared" si="283"/>
        <v>CGE</v>
      </c>
    </row>
    <row r="2593" spans="1:27" x14ac:dyDescent="0.2">
      <c r="A2593" s="19">
        <f t="shared" si="281"/>
        <v>1</v>
      </c>
      <c r="B2593" s="95">
        <f t="shared" si="282"/>
        <v>2589</v>
      </c>
      <c r="C2593" s="95" t="s">
        <v>8575</v>
      </c>
      <c r="D2593" s="28" t="s">
        <v>8365</v>
      </c>
      <c r="E2593" s="95" t="s">
        <v>10007</v>
      </c>
      <c r="F2593" s="182">
        <v>1</v>
      </c>
      <c r="G2593" s="95" t="s">
        <v>230</v>
      </c>
      <c r="H2593" s="199">
        <f>VLOOKUP(G2593,BARRAS!$C$5:$E$553,2,0)</f>
        <v>2079991630132</v>
      </c>
      <c r="I2593" s="95">
        <v>0</v>
      </c>
      <c r="J2593" s="204">
        <v>0</v>
      </c>
      <c r="K2593" s="95">
        <v>0</v>
      </c>
      <c r="L2593" s="95" t="s">
        <v>8423</v>
      </c>
      <c r="M2593" s="95" t="s">
        <v>8423</v>
      </c>
      <c r="N2593" s="95" t="s">
        <v>8365</v>
      </c>
      <c r="O2593" s="95" t="s">
        <v>9972</v>
      </c>
      <c r="P2593" s="95"/>
      <c r="Q2593" s="95" t="s">
        <v>509</v>
      </c>
      <c r="R2593" s="95" t="str">
        <f>IF(L2593="R",VLOOKUP(G2593,BARRAS!$C$5:$E$233,3,0),IF(L2593="L",VLOOKUP(G2593,BARRAS!$C$5:$E$233,3,0),""))</f>
        <v/>
      </c>
      <c r="S2593" s="95">
        <f t="shared" si="284"/>
        <v>0</v>
      </c>
      <c r="T2593" s="95"/>
      <c r="U2593" s="95" t="str">
        <f t="shared" si="285"/>
        <v/>
      </c>
      <c r="V2593" s="95"/>
      <c r="W2593" s="95"/>
      <c r="X2593" s="95">
        <v>0</v>
      </c>
      <c r="Y2593" s="95"/>
      <c r="Z2593" s="95"/>
      <c r="AA2593" s="95" t="str">
        <f t="shared" si="283"/>
        <v>CGE</v>
      </c>
    </row>
    <row r="2594" spans="1:27" x14ac:dyDescent="0.2">
      <c r="A2594" s="19">
        <f t="shared" si="281"/>
        <v>1</v>
      </c>
      <c r="B2594" s="95">
        <f t="shared" si="282"/>
        <v>2590</v>
      </c>
      <c r="C2594" s="95" t="s">
        <v>13838</v>
      </c>
      <c r="D2594" s="28" t="s">
        <v>8241</v>
      </c>
      <c r="E2594" s="95" t="s">
        <v>13829</v>
      </c>
      <c r="F2594" s="182">
        <v>1</v>
      </c>
      <c r="G2594" s="95" t="s">
        <v>230</v>
      </c>
      <c r="H2594" s="199">
        <f>VLOOKUP(G2594,BARRAS!$C$5:$E$553,2,0)</f>
        <v>2079991630132</v>
      </c>
      <c r="I2594" s="95">
        <v>0</v>
      </c>
      <c r="J2594" s="204">
        <v>0</v>
      </c>
      <c r="K2594" s="95">
        <v>0</v>
      </c>
      <c r="L2594" s="95" t="s">
        <v>8423</v>
      </c>
      <c r="M2594" s="95" t="s">
        <v>8423</v>
      </c>
      <c r="N2594" s="95" t="s">
        <v>8241</v>
      </c>
      <c r="O2594" s="95" t="s">
        <v>9972</v>
      </c>
      <c r="P2594" s="95"/>
      <c r="Q2594" s="95"/>
      <c r="R2594" s="95"/>
      <c r="S2594" s="95">
        <f t="shared" si="284"/>
        <v>0</v>
      </c>
      <c r="T2594" s="95"/>
      <c r="U2594" s="95" t="str">
        <f t="shared" si="285"/>
        <v/>
      </c>
      <c r="V2594" s="95"/>
      <c r="W2594" s="95"/>
      <c r="X2594" s="95"/>
      <c r="Y2594" s="95"/>
      <c r="Z2594" s="95"/>
      <c r="AA2594" s="95" t="str">
        <f t="shared" si="283"/>
        <v>CGE</v>
      </c>
    </row>
    <row r="2595" spans="1:27" x14ac:dyDescent="0.2">
      <c r="A2595" s="19">
        <f t="shared" si="281"/>
        <v>1</v>
      </c>
      <c r="B2595" s="95">
        <f t="shared" si="282"/>
        <v>2591</v>
      </c>
      <c r="C2595" s="95" t="s">
        <v>13886</v>
      </c>
      <c r="D2595" s="28" t="s">
        <v>8365</v>
      </c>
      <c r="E2595" s="95" t="s">
        <v>13887</v>
      </c>
      <c r="F2595" s="182">
        <v>1</v>
      </c>
      <c r="G2595" s="95" t="s">
        <v>230</v>
      </c>
      <c r="H2595" s="199">
        <f>VLOOKUP(G2595,BARRAS!$C$5:$E$553,2,0)</f>
        <v>2079991630132</v>
      </c>
      <c r="I2595" s="95">
        <v>0</v>
      </c>
      <c r="J2595" s="204">
        <v>0</v>
      </c>
      <c r="K2595" s="95">
        <v>0</v>
      </c>
      <c r="L2595" s="95" t="s">
        <v>8423</v>
      </c>
      <c r="M2595" s="95" t="s">
        <v>8423</v>
      </c>
      <c r="N2595" s="95" t="s">
        <v>8365</v>
      </c>
      <c r="O2595" s="95" t="s">
        <v>9972</v>
      </c>
      <c r="P2595" s="95"/>
      <c r="Q2595" s="95"/>
      <c r="R2595" s="95"/>
      <c r="S2595" s="95">
        <f t="shared" si="284"/>
        <v>0</v>
      </c>
      <c r="T2595" s="95"/>
      <c r="U2595" s="95" t="str">
        <f t="shared" si="285"/>
        <v/>
      </c>
      <c r="V2595" s="95"/>
      <c r="W2595" s="95"/>
      <c r="X2595" s="95"/>
      <c r="Y2595" s="95"/>
      <c r="Z2595" s="95"/>
      <c r="AA2595" s="95" t="str">
        <f t="shared" si="283"/>
        <v>CGE</v>
      </c>
    </row>
    <row r="2596" spans="1:27" x14ac:dyDescent="0.2">
      <c r="A2596" s="19">
        <f t="shared" si="281"/>
        <v>1</v>
      </c>
      <c r="B2596" s="95">
        <f t="shared" si="282"/>
        <v>2592</v>
      </c>
      <c r="C2596" s="28" t="s">
        <v>13592</v>
      </c>
      <c r="D2596" s="28" t="s">
        <v>13593</v>
      </c>
      <c r="E2596" s="28" t="s">
        <v>13594</v>
      </c>
      <c r="F2596" s="182">
        <v>1</v>
      </c>
      <c r="G2596" s="95" t="s">
        <v>230</v>
      </c>
      <c r="H2596" s="199">
        <f>VLOOKUP(G2596,BARRAS!$C$5:$E$553,2,0)</f>
        <v>2079991630132</v>
      </c>
      <c r="I2596" s="95">
        <v>0</v>
      </c>
      <c r="J2596" s="204">
        <v>0</v>
      </c>
      <c r="K2596" s="95">
        <v>0</v>
      </c>
      <c r="L2596" s="28" t="s">
        <v>747</v>
      </c>
      <c r="M2596" s="28" t="s">
        <v>747</v>
      </c>
      <c r="N2596" s="28" t="s">
        <v>13593</v>
      </c>
      <c r="O2596" s="95" t="s">
        <v>9972</v>
      </c>
      <c r="P2596" s="95"/>
      <c r="Q2596" s="95"/>
      <c r="R2596" s="95"/>
      <c r="S2596" s="95">
        <f t="shared" si="284"/>
        <v>1</v>
      </c>
      <c r="T2596" s="95"/>
      <c r="U2596" s="95" t="str">
        <f t="shared" si="285"/>
        <v>PMGD</v>
      </c>
      <c r="V2596" s="95"/>
      <c r="W2596" s="95"/>
      <c r="X2596" s="95"/>
      <c r="Y2596" s="95"/>
      <c r="Z2596" s="95"/>
      <c r="AA2596" s="95" t="str">
        <f t="shared" si="283"/>
        <v>CGE</v>
      </c>
    </row>
    <row r="2597" spans="1:27" x14ac:dyDescent="0.2">
      <c r="A2597" s="19">
        <f t="shared" si="281"/>
        <v>1</v>
      </c>
      <c r="B2597" s="95">
        <f t="shared" si="282"/>
        <v>2593</v>
      </c>
      <c r="C2597" s="95" t="s">
        <v>13591</v>
      </c>
      <c r="D2597" s="28" t="s">
        <v>13593</v>
      </c>
      <c r="E2597" s="28" t="s">
        <v>13595</v>
      </c>
      <c r="F2597" s="182">
        <v>1</v>
      </c>
      <c r="G2597" s="95" t="s">
        <v>230</v>
      </c>
      <c r="H2597" s="199">
        <f>VLOOKUP(G2597,BARRAS!$C$5:$E$553,2,0)</f>
        <v>2079991630132</v>
      </c>
      <c r="I2597" s="95">
        <v>0</v>
      </c>
      <c r="J2597" s="204">
        <v>0</v>
      </c>
      <c r="K2597" s="95">
        <v>0</v>
      </c>
      <c r="L2597" s="28" t="s">
        <v>747</v>
      </c>
      <c r="M2597" s="28" t="s">
        <v>747</v>
      </c>
      <c r="N2597" s="28" t="s">
        <v>13593</v>
      </c>
      <c r="O2597" s="95" t="s">
        <v>9972</v>
      </c>
      <c r="P2597" s="95"/>
      <c r="Q2597" s="95"/>
      <c r="R2597" s="95"/>
      <c r="S2597" s="95">
        <f t="shared" si="284"/>
        <v>1</v>
      </c>
      <c r="T2597" s="28" t="s">
        <v>13595</v>
      </c>
      <c r="U2597" s="95" t="str">
        <f t="shared" si="285"/>
        <v>PMGD</v>
      </c>
      <c r="V2597" s="95"/>
      <c r="W2597" s="95"/>
      <c r="X2597" s="95"/>
      <c r="Y2597" s="95"/>
      <c r="Z2597" s="95"/>
      <c r="AA2597" s="95" t="str">
        <f t="shared" si="283"/>
        <v>CGE</v>
      </c>
    </row>
    <row r="2598" spans="1:27" x14ac:dyDescent="0.2">
      <c r="A2598" s="19">
        <f t="shared" si="281"/>
        <v>1</v>
      </c>
      <c r="B2598" s="95">
        <f t="shared" si="282"/>
        <v>2594</v>
      </c>
      <c r="C2598" s="95" t="s">
        <v>13890</v>
      </c>
      <c r="D2598" s="28" t="s">
        <v>13892</v>
      </c>
      <c r="E2598" s="28" t="s">
        <v>13893</v>
      </c>
      <c r="F2598" s="182">
        <v>1</v>
      </c>
      <c r="G2598" s="95" t="s">
        <v>230</v>
      </c>
      <c r="H2598" s="199">
        <f>VLOOKUP(G2598,BARRAS!$C$5:$E$553,2,0)</f>
        <v>2079991630132</v>
      </c>
      <c r="I2598" s="95">
        <v>0</v>
      </c>
      <c r="J2598" s="204">
        <v>0</v>
      </c>
      <c r="K2598" s="95">
        <v>0</v>
      </c>
      <c r="L2598" s="28" t="s">
        <v>747</v>
      </c>
      <c r="M2598" s="28" t="s">
        <v>747</v>
      </c>
      <c r="N2598" s="28" t="s">
        <v>13892</v>
      </c>
      <c r="O2598" s="95" t="s">
        <v>9972</v>
      </c>
      <c r="P2598" s="95"/>
      <c r="Q2598" s="95"/>
      <c r="R2598" s="95"/>
      <c r="S2598" s="95">
        <f t="shared" si="284"/>
        <v>1</v>
      </c>
      <c r="T2598" s="95"/>
      <c r="U2598" s="95" t="str">
        <f t="shared" si="285"/>
        <v>PMGD</v>
      </c>
      <c r="V2598" s="95"/>
      <c r="W2598" s="95"/>
      <c r="X2598" s="95"/>
      <c r="Y2598" s="95"/>
      <c r="Z2598" s="95"/>
      <c r="AA2598" s="95" t="str">
        <f t="shared" si="283"/>
        <v>CGE</v>
      </c>
    </row>
    <row r="2599" spans="1:27" x14ac:dyDescent="0.2">
      <c r="A2599" s="19">
        <f t="shared" si="281"/>
        <v>1</v>
      </c>
      <c r="B2599" s="95">
        <f t="shared" si="282"/>
        <v>2595</v>
      </c>
      <c r="C2599" s="95" t="s">
        <v>13891</v>
      </c>
      <c r="D2599" s="28" t="s">
        <v>13892</v>
      </c>
      <c r="E2599" s="28" t="s">
        <v>13894</v>
      </c>
      <c r="F2599" s="182">
        <v>1</v>
      </c>
      <c r="G2599" s="95" t="s">
        <v>230</v>
      </c>
      <c r="H2599" s="199">
        <f>VLOOKUP(G2599,BARRAS!$C$5:$E$553,2,0)</f>
        <v>2079991630132</v>
      </c>
      <c r="I2599" s="95">
        <v>0</v>
      </c>
      <c r="J2599" s="204">
        <v>0</v>
      </c>
      <c r="K2599" s="95">
        <v>0</v>
      </c>
      <c r="L2599" s="28" t="s">
        <v>747</v>
      </c>
      <c r="M2599" s="28" t="s">
        <v>747</v>
      </c>
      <c r="N2599" s="28" t="s">
        <v>13892</v>
      </c>
      <c r="O2599" s="95" t="s">
        <v>9972</v>
      </c>
      <c r="P2599" s="95"/>
      <c r="Q2599" s="95"/>
      <c r="R2599" s="95"/>
      <c r="S2599" s="95">
        <f t="shared" si="284"/>
        <v>1</v>
      </c>
      <c r="T2599" s="28" t="s">
        <v>13894</v>
      </c>
      <c r="U2599" s="95" t="str">
        <f t="shared" si="285"/>
        <v>PMGD</v>
      </c>
      <c r="V2599" s="95"/>
      <c r="W2599" s="95"/>
      <c r="X2599" s="95"/>
      <c r="Y2599" s="95"/>
      <c r="Z2599" s="95"/>
      <c r="AA2599" s="95" t="str">
        <f t="shared" si="283"/>
        <v>CGE</v>
      </c>
    </row>
    <row r="2600" spans="1:27" x14ac:dyDescent="0.2">
      <c r="A2600" s="231">
        <f t="shared" si="281"/>
        <v>1</v>
      </c>
      <c r="B2600" s="95">
        <f t="shared" si="282"/>
        <v>2596</v>
      </c>
      <c r="C2600" s="95" t="s">
        <v>14603</v>
      </c>
      <c r="D2600" s="28" t="s">
        <v>14607</v>
      </c>
      <c r="E2600" s="28" t="s">
        <v>14608</v>
      </c>
      <c r="F2600" s="182">
        <v>1</v>
      </c>
      <c r="G2600" s="95" t="s">
        <v>230</v>
      </c>
      <c r="H2600" s="199">
        <f>VLOOKUP(G2600,BARRAS!$C$5:$E$553,2,0)</f>
        <v>2079991630132</v>
      </c>
      <c r="I2600" s="95">
        <v>0</v>
      </c>
      <c r="J2600" s="204">
        <v>0</v>
      </c>
      <c r="K2600" s="95">
        <v>0</v>
      </c>
      <c r="L2600" s="28" t="s">
        <v>747</v>
      </c>
      <c r="M2600" s="28" t="s">
        <v>747</v>
      </c>
      <c r="N2600" s="28" t="s">
        <v>14607</v>
      </c>
      <c r="O2600" s="95" t="s">
        <v>9972</v>
      </c>
      <c r="P2600" s="95"/>
      <c r="Q2600" s="95"/>
      <c r="R2600" s="95"/>
      <c r="S2600" s="95">
        <f t="shared" si="284"/>
        <v>1</v>
      </c>
      <c r="T2600" s="28"/>
      <c r="U2600" s="95" t="str">
        <f t="shared" si="285"/>
        <v>PMGD</v>
      </c>
      <c r="V2600" s="95"/>
      <c r="W2600" s="95"/>
      <c r="X2600" s="95"/>
      <c r="Y2600" s="95"/>
      <c r="Z2600" s="95"/>
      <c r="AA2600" s="95" t="str">
        <f t="shared" si="283"/>
        <v>CGE</v>
      </c>
    </row>
    <row r="2601" spans="1:27" x14ac:dyDescent="0.2">
      <c r="A2601" s="231">
        <f t="shared" si="281"/>
        <v>1</v>
      </c>
      <c r="B2601" s="95">
        <f t="shared" si="282"/>
        <v>2597</v>
      </c>
      <c r="C2601" s="95" t="s">
        <v>14602</v>
      </c>
      <c r="D2601" s="28" t="s">
        <v>14607</v>
      </c>
      <c r="E2601" s="28" t="s">
        <v>14609</v>
      </c>
      <c r="F2601" s="182">
        <v>1</v>
      </c>
      <c r="G2601" s="95" t="s">
        <v>230</v>
      </c>
      <c r="H2601" s="199">
        <f>VLOOKUP(G2601,BARRAS!$C$5:$E$553,2,0)</f>
        <v>2079991630132</v>
      </c>
      <c r="I2601" s="95">
        <v>0</v>
      </c>
      <c r="J2601" s="204">
        <v>0</v>
      </c>
      <c r="K2601" s="95">
        <v>0</v>
      </c>
      <c r="L2601" s="28" t="s">
        <v>747</v>
      </c>
      <c r="M2601" s="28" t="s">
        <v>747</v>
      </c>
      <c r="N2601" s="28" t="s">
        <v>14607</v>
      </c>
      <c r="O2601" s="95" t="s">
        <v>9972</v>
      </c>
      <c r="P2601" s="95"/>
      <c r="Q2601" s="95"/>
      <c r="R2601" s="95"/>
      <c r="S2601" s="95">
        <f t="shared" si="284"/>
        <v>1</v>
      </c>
      <c r="T2601" s="28"/>
      <c r="U2601" s="95" t="str">
        <f t="shared" si="285"/>
        <v>PMGD</v>
      </c>
      <c r="V2601" s="95"/>
      <c r="W2601" s="95"/>
      <c r="X2601" s="95"/>
      <c r="Y2601" s="95"/>
      <c r="Z2601" s="95"/>
      <c r="AA2601" s="95" t="str">
        <f t="shared" si="283"/>
        <v>CGE</v>
      </c>
    </row>
    <row r="2602" spans="1:27" x14ac:dyDescent="0.2">
      <c r="A2602" s="19">
        <f t="shared" si="281"/>
        <v>1</v>
      </c>
      <c r="B2602" s="95">
        <f t="shared" si="282"/>
        <v>2598</v>
      </c>
      <c r="C2602" s="95" t="s">
        <v>7897</v>
      </c>
      <c r="D2602" s="28" t="s">
        <v>8970</v>
      </c>
      <c r="E2602" s="95" t="s">
        <v>1870</v>
      </c>
      <c r="F2602" s="182">
        <v>1</v>
      </c>
      <c r="G2602" s="95" t="s">
        <v>230</v>
      </c>
      <c r="H2602" s="199">
        <f>VLOOKUP(G2602,BARRAS!$C$5:$E$553,2,0)</f>
        <v>2079991630132</v>
      </c>
      <c r="I2602" s="95">
        <v>0</v>
      </c>
      <c r="J2602" s="204">
        <v>1</v>
      </c>
      <c r="K2602" s="95">
        <v>0</v>
      </c>
      <c r="L2602" s="95" t="s">
        <v>489</v>
      </c>
      <c r="M2602" s="95" t="s">
        <v>489</v>
      </c>
      <c r="N2602" s="95" t="s">
        <v>9178</v>
      </c>
      <c r="O2602" s="95"/>
      <c r="P2602" s="95" t="s">
        <v>9972</v>
      </c>
      <c r="Q2602" s="95" t="s">
        <v>489</v>
      </c>
      <c r="R2602" s="95">
        <f>IF(L2602="R",VLOOKUP(G2602,BARRAS!$C$5:$E$233,3,0),IF(L2602="L",VLOOKUP(G2602,BARRAS!$C$5:$E$233,3,0),""))</f>
        <v>0</v>
      </c>
      <c r="S2602" s="95">
        <f t="shared" si="284"/>
        <v>0</v>
      </c>
      <c r="T2602" s="95"/>
      <c r="U2602" s="95" t="str">
        <f t="shared" si="285"/>
        <v/>
      </c>
      <c r="V2602" s="95"/>
      <c r="W2602" s="95"/>
      <c r="X2602" s="95">
        <v>0</v>
      </c>
      <c r="Y2602" s="95"/>
      <c r="Z2602" s="95"/>
      <c r="AA2602" s="95" t="str">
        <f t="shared" si="283"/>
        <v>CGE</v>
      </c>
    </row>
    <row r="2603" spans="1:27" x14ac:dyDescent="0.2">
      <c r="A2603" s="19">
        <f t="shared" si="281"/>
        <v>1</v>
      </c>
      <c r="B2603" s="95">
        <f t="shared" si="282"/>
        <v>2599</v>
      </c>
      <c r="C2603" s="95" t="s">
        <v>7898</v>
      </c>
      <c r="D2603" s="28" t="s">
        <v>8971</v>
      </c>
      <c r="E2603" s="95" t="s">
        <v>1870</v>
      </c>
      <c r="F2603" s="182">
        <v>1</v>
      </c>
      <c r="G2603" s="95" t="s">
        <v>230</v>
      </c>
      <c r="H2603" s="199">
        <f>VLOOKUP(G2603,BARRAS!$C$5:$E$553,2,0)</f>
        <v>2079991630132</v>
      </c>
      <c r="I2603" s="95">
        <v>0</v>
      </c>
      <c r="J2603" s="204">
        <v>1</v>
      </c>
      <c r="K2603" s="95">
        <v>0</v>
      </c>
      <c r="L2603" s="95" t="s">
        <v>489</v>
      </c>
      <c r="M2603" s="95" t="s">
        <v>489</v>
      </c>
      <c r="N2603" s="95" t="s">
        <v>9178</v>
      </c>
      <c r="O2603" s="95"/>
      <c r="P2603" s="95" t="s">
        <v>9972</v>
      </c>
      <c r="Q2603" s="95" t="s">
        <v>489</v>
      </c>
      <c r="R2603" s="95">
        <f>IF(L2603="R",VLOOKUP(G2603,BARRAS!$C$5:$E$233,3,0),IF(L2603="L",VLOOKUP(G2603,BARRAS!$C$5:$E$233,3,0),""))</f>
        <v>0</v>
      </c>
      <c r="S2603" s="95">
        <f t="shared" si="284"/>
        <v>0</v>
      </c>
      <c r="T2603" s="95"/>
      <c r="U2603" s="95" t="str">
        <f t="shared" si="285"/>
        <v/>
      </c>
      <c r="V2603" s="95"/>
      <c r="W2603" s="95"/>
      <c r="X2603" s="95">
        <v>0</v>
      </c>
      <c r="Y2603" s="95"/>
      <c r="Z2603" s="95"/>
      <c r="AA2603" s="95" t="str">
        <f t="shared" si="283"/>
        <v>CGE</v>
      </c>
    </row>
    <row r="2604" spans="1:27" x14ac:dyDescent="0.2">
      <c r="A2604" s="19">
        <f t="shared" si="281"/>
        <v>1</v>
      </c>
      <c r="B2604" s="95">
        <f t="shared" si="282"/>
        <v>2600</v>
      </c>
      <c r="C2604" s="95" t="s">
        <v>7899</v>
      </c>
      <c r="D2604" s="28" t="s">
        <v>8972</v>
      </c>
      <c r="E2604" s="95" t="s">
        <v>1870</v>
      </c>
      <c r="F2604" s="182">
        <v>1</v>
      </c>
      <c r="G2604" s="95" t="s">
        <v>230</v>
      </c>
      <c r="H2604" s="199">
        <f>VLOOKUP(G2604,BARRAS!$C$5:$E$553,2,0)</f>
        <v>2079991630132</v>
      </c>
      <c r="I2604" s="95">
        <v>0</v>
      </c>
      <c r="J2604" s="204">
        <v>1</v>
      </c>
      <c r="K2604" s="95">
        <v>0</v>
      </c>
      <c r="L2604" s="95" t="s">
        <v>489</v>
      </c>
      <c r="M2604" s="95" t="s">
        <v>489</v>
      </c>
      <c r="N2604" s="95" t="s">
        <v>9178</v>
      </c>
      <c r="O2604" s="95"/>
      <c r="P2604" s="95" t="s">
        <v>9972</v>
      </c>
      <c r="Q2604" s="95" t="s">
        <v>489</v>
      </c>
      <c r="R2604" s="95">
        <f>IF(L2604="R",VLOOKUP(G2604,BARRAS!$C$5:$E$233,3,0),IF(L2604="L",VLOOKUP(G2604,BARRAS!$C$5:$E$233,3,0),""))</f>
        <v>0</v>
      </c>
      <c r="S2604" s="95">
        <f t="shared" si="284"/>
        <v>0</v>
      </c>
      <c r="T2604" s="95"/>
      <c r="U2604" s="95" t="str">
        <f t="shared" si="285"/>
        <v/>
      </c>
      <c r="V2604" s="95"/>
      <c r="W2604" s="95"/>
      <c r="X2604" s="95">
        <v>0</v>
      </c>
      <c r="Y2604" s="95"/>
      <c r="Z2604" s="95"/>
      <c r="AA2604" s="95" t="str">
        <f t="shared" si="283"/>
        <v>CGE</v>
      </c>
    </row>
    <row r="2605" spans="1:27" x14ac:dyDescent="0.2">
      <c r="A2605" s="19">
        <f t="shared" si="281"/>
        <v>1</v>
      </c>
      <c r="B2605" s="95">
        <f t="shared" si="282"/>
        <v>2601</v>
      </c>
      <c r="C2605" s="194" t="s">
        <v>11952</v>
      </c>
      <c r="D2605" s="213" t="s">
        <v>1304</v>
      </c>
      <c r="E2605" s="194" t="s">
        <v>1598</v>
      </c>
      <c r="F2605" s="182">
        <v>1</v>
      </c>
      <c r="G2605" s="95" t="s">
        <v>230</v>
      </c>
      <c r="H2605" s="199">
        <f>VLOOKUP(G2605,BARRAS!$C$5:$E$553,2,0)</f>
        <v>2079991630132</v>
      </c>
      <c r="I2605" s="95">
        <v>0</v>
      </c>
      <c r="J2605" s="204">
        <v>0</v>
      </c>
      <c r="K2605" s="95">
        <v>0</v>
      </c>
      <c r="L2605" s="95" t="s">
        <v>492</v>
      </c>
      <c r="M2605" s="95" t="s">
        <v>492</v>
      </c>
      <c r="N2605" s="95" t="s">
        <v>12352</v>
      </c>
      <c r="O2605" s="95"/>
      <c r="P2605" s="95"/>
      <c r="Q2605" s="95"/>
      <c r="R2605" s="95" t="str">
        <f>IF(L2605="R",VLOOKUP(G2605,BARRAS!$C$5:$E$233,3,0),IF(L2605="L",VLOOKUP(G2605,BARRAS!$C$5:$E$233,3,0),""))</f>
        <v/>
      </c>
      <c r="S2605" s="95">
        <f t="shared" si="284"/>
        <v>0</v>
      </c>
      <c r="T2605" s="95"/>
      <c r="U2605" s="95" t="str">
        <f t="shared" si="285"/>
        <v/>
      </c>
      <c r="V2605" s="95"/>
      <c r="W2605" s="95"/>
      <c r="X2605" s="95"/>
      <c r="Y2605" s="95"/>
      <c r="Z2605" s="95"/>
      <c r="AA2605" s="95">
        <f t="shared" si="283"/>
        <v>0</v>
      </c>
    </row>
    <row r="2606" spans="1:27" x14ac:dyDescent="0.2">
      <c r="A2606" s="19">
        <f t="shared" si="281"/>
        <v>1</v>
      </c>
      <c r="B2606" s="95">
        <f t="shared" si="282"/>
        <v>2602</v>
      </c>
      <c r="C2606" s="95" t="s">
        <v>7562</v>
      </c>
      <c r="D2606" s="28" t="s">
        <v>8808</v>
      </c>
      <c r="E2606" s="95" t="s">
        <v>7563</v>
      </c>
      <c r="F2606" s="182">
        <v>1</v>
      </c>
      <c r="G2606" s="95" t="s">
        <v>228</v>
      </c>
      <c r="H2606" s="199">
        <f>VLOOKUP(G2606,BARRAS!$C$5:$E$553,2,0)</f>
        <v>2099991530132</v>
      </c>
      <c r="I2606" s="95">
        <v>0</v>
      </c>
      <c r="J2606" s="204">
        <v>0</v>
      </c>
      <c r="K2606" s="95">
        <v>0</v>
      </c>
      <c r="L2606" s="95" t="s">
        <v>8423</v>
      </c>
      <c r="M2606" s="95" t="s">
        <v>8423</v>
      </c>
      <c r="N2606" s="95" t="s">
        <v>8808</v>
      </c>
      <c r="O2606" s="95" t="s">
        <v>9972</v>
      </c>
      <c r="P2606" s="95"/>
      <c r="Q2606" s="95" t="str">
        <f>IF(L2606="R","R",IF(L2606="L","L",""))</f>
        <v/>
      </c>
      <c r="R2606" s="95" t="str">
        <f>IF(L2606="R",VLOOKUP(G2606,BARRAS!$C$5:$E$233,3,0),IF(L2606="L",VLOOKUP(G2606,BARRAS!$C$5:$E$233,3,0),""))</f>
        <v/>
      </c>
      <c r="S2606" s="95">
        <f t="shared" si="284"/>
        <v>0</v>
      </c>
      <c r="T2606" s="95"/>
      <c r="U2606" s="95" t="str">
        <f t="shared" si="285"/>
        <v/>
      </c>
      <c r="V2606" s="95" t="s">
        <v>1869</v>
      </c>
      <c r="W2606" s="95"/>
      <c r="X2606" s="95" t="s">
        <v>7563</v>
      </c>
      <c r="Y2606" s="95" t="str">
        <f>+IF(P2606="","No","Sí")</f>
        <v>No</v>
      </c>
      <c r="Z2606" s="95">
        <v>0</v>
      </c>
      <c r="AA2606" s="95" t="str">
        <f t="shared" si="283"/>
        <v>CGE</v>
      </c>
    </row>
    <row r="2607" spans="1:27" x14ac:dyDescent="0.2">
      <c r="A2607" s="19">
        <f t="shared" si="281"/>
        <v>1</v>
      </c>
      <c r="B2607" s="95">
        <f t="shared" si="282"/>
        <v>2603</v>
      </c>
      <c r="C2607" s="95" t="s">
        <v>11838</v>
      </c>
      <c r="D2607" s="28" t="s">
        <v>9525</v>
      </c>
      <c r="E2607" s="95" t="s">
        <v>11842</v>
      </c>
      <c r="F2607" s="182">
        <v>1</v>
      </c>
      <c r="G2607" s="95" t="s">
        <v>228</v>
      </c>
      <c r="H2607" s="199">
        <f>VLOOKUP(G2607,BARRAS!$C$5:$E$553,2,0)</f>
        <v>2099991530132</v>
      </c>
      <c r="I2607" s="95">
        <v>0</v>
      </c>
      <c r="J2607" s="204">
        <v>0</v>
      </c>
      <c r="K2607" s="95">
        <v>0</v>
      </c>
      <c r="L2607" s="95" t="s">
        <v>8423</v>
      </c>
      <c r="M2607" s="95" t="s">
        <v>8423</v>
      </c>
      <c r="N2607" s="95" t="s">
        <v>9525</v>
      </c>
      <c r="O2607" s="95" t="s">
        <v>9972</v>
      </c>
      <c r="P2607" s="95"/>
      <c r="Q2607" s="95"/>
      <c r="R2607" s="95" t="str">
        <f>IF(L2607="R",VLOOKUP(G2607,BARRAS!$C$5:$E$233,3,0),IF(L2607="L",VLOOKUP(G2607,BARRAS!$C$5:$E$233,3,0),""))</f>
        <v/>
      </c>
      <c r="S2607" s="95">
        <f t="shared" si="284"/>
        <v>0</v>
      </c>
      <c r="T2607" s="95"/>
      <c r="U2607" s="95" t="str">
        <f t="shared" si="285"/>
        <v/>
      </c>
      <c r="V2607" s="95"/>
      <c r="W2607" s="95"/>
      <c r="X2607" s="95"/>
      <c r="Y2607" s="95"/>
      <c r="Z2607" s="95"/>
      <c r="AA2607" s="95" t="str">
        <f t="shared" si="283"/>
        <v>CGE</v>
      </c>
    </row>
    <row r="2608" spans="1:27" x14ac:dyDescent="0.2">
      <c r="A2608" s="19">
        <f t="shared" si="281"/>
        <v>1</v>
      </c>
      <c r="B2608" s="95">
        <f t="shared" si="282"/>
        <v>2604</v>
      </c>
      <c r="C2608" s="95" t="s">
        <v>9170</v>
      </c>
      <c r="D2608" s="28" t="s">
        <v>8365</v>
      </c>
      <c r="E2608" s="95" t="s">
        <v>9171</v>
      </c>
      <c r="F2608" s="182">
        <v>1</v>
      </c>
      <c r="G2608" s="95" t="s">
        <v>228</v>
      </c>
      <c r="H2608" s="199">
        <f>VLOOKUP(G2608,BARRAS!$C$5:$E$553,2,0)</f>
        <v>2099991530132</v>
      </c>
      <c r="I2608" s="95">
        <v>0</v>
      </c>
      <c r="J2608" s="204">
        <v>0</v>
      </c>
      <c r="K2608" s="95">
        <v>0</v>
      </c>
      <c r="L2608" s="95" t="s">
        <v>8423</v>
      </c>
      <c r="M2608" s="95" t="s">
        <v>8423</v>
      </c>
      <c r="N2608" s="95" t="s">
        <v>8365</v>
      </c>
      <c r="O2608" s="95" t="s">
        <v>7984</v>
      </c>
      <c r="P2608" s="95"/>
      <c r="Q2608" s="95"/>
      <c r="R2608" s="95" t="str">
        <f>IF(L2608="R",VLOOKUP(G2608,BARRAS!$C$5:$E$233,3,0),IF(L2608="L",VLOOKUP(G2608,BARRAS!$C$5:$E$233,3,0),""))</f>
        <v/>
      </c>
      <c r="S2608" s="95">
        <f t="shared" si="284"/>
        <v>0</v>
      </c>
      <c r="T2608" s="95"/>
      <c r="U2608" s="95" t="str">
        <f t="shared" si="285"/>
        <v/>
      </c>
      <c r="V2608" s="95"/>
      <c r="W2608" s="95"/>
      <c r="X2608" s="95"/>
      <c r="Y2608" s="95" t="str">
        <f>+IF(P2608="","No","Sí")</f>
        <v>No</v>
      </c>
      <c r="Z2608" s="95">
        <v>0</v>
      </c>
      <c r="AA2608" s="95" t="str">
        <f t="shared" si="283"/>
        <v>FRONTEL</v>
      </c>
    </row>
    <row r="2609" spans="1:27" x14ac:dyDescent="0.2">
      <c r="A2609" s="19">
        <f t="shared" si="281"/>
        <v>1</v>
      </c>
      <c r="B2609" s="95">
        <f t="shared" si="282"/>
        <v>2605</v>
      </c>
      <c r="C2609" s="95" t="s">
        <v>13251</v>
      </c>
      <c r="D2609" s="28" t="s">
        <v>12122</v>
      </c>
      <c r="E2609" s="28" t="s">
        <v>13494</v>
      </c>
      <c r="F2609" s="182">
        <v>1</v>
      </c>
      <c r="G2609" s="95" t="s">
        <v>228</v>
      </c>
      <c r="H2609" s="199">
        <f>VLOOKUP(G2609,BARRAS!$C$5:$E$553,2,0)</f>
        <v>2099991530132</v>
      </c>
      <c r="I2609" s="95">
        <v>0</v>
      </c>
      <c r="J2609" s="204">
        <v>0</v>
      </c>
      <c r="K2609" s="95">
        <v>0</v>
      </c>
      <c r="L2609" s="95" t="s">
        <v>8423</v>
      </c>
      <c r="M2609" s="95" t="s">
        <v>8423</v>
      </c>
      <c r="N2609" s="28" t="s">
        <v>12122</v>
      </c>
      <c r="O2609" s="28" t="s">
        <v>9972</v>
      </c>
      <c r="P2609" s="28"/>
      <c r="Q2609" s="95"/>
      <c r="R2609" s="95"/>
      <c r="S2609" s="95">
        <f t="shared" si="284"/>
        <v>0</v>
      </c>
      <c r="T2609" s="95"/>
      <c r="U2609" s="95" t="str">
        <f t="shared" si="285"/>
        <v/>
      </c>
      <c r="V2609" s="95"/>
      <c r="W2609" s="95"/>
      <c r="X2609" s="95"/>
      <c r="Y2609" s="95"/>
      <c r="Z2609" s="95"/>
      <c r="AA2609" s="95" t="str">
        <f t="shared" si="283"/>
        <v>CGE</v>
      </c>
    </row>
    <row r="2610" spans="1:27" x14ac:dyDescent="0.2">
      <c r="A2610" s="19">
        <f t="shared" si="281"/>
        <v>1</v>
      </c>
      <c r="B2610" s="95">
        <f t="shared" si="282"/>
        <v>2606</v>
      </c>
      <c r="C2610" s="95" t="s">
        <v>13312</v>
      </c>
      <c r="D2610" s="28" t="s">
        <v>9525</v>
      </c>
      <c r="E2610" s="28" t="s">
        <v>13313</v>
      </c>
      <c r="F2610" s="182">
        <v>1</v>
      </c>
      <c r="G2610" s="95" t="s">
        <v>228</v>
      </c>
      <c r="H2610" s="199">
        <f>VLOOKUP(G2610,BARRAS!$C$5:$E$553,2,0)</f>
        <v>2099991530132</v>
      </c>
      <c r="I2610" s="95">
        <v>0</v>
      </c>
      <c r="J2610" s="204">
        <v>0</v>
      </c>
      <c r="K2610" s="95">
        <v>0</v>
      </c>
      <c r="L2610" s="95" t="s">
        <v>8423</v>
      </c>
      <c r="M2610" s="95" t="s">
        <v>8423</v>
      </c>
      <c r="N2610" s="28" t="s">
        <v>9525</v>
      </c>
      <c r="O2610" s="28" t="s">
        <v>9972</v>
      </c>
      <c r="P2610" s="28"/>
      <c r="Q2610" s="95"/>
      <c r="R2610" s="95"/>
      <c r="S2610" s="95">
        <f t="shared" si="284"/>
        <v>0</v>
      </c>
      <c r="T2610" s="95"/>
      <c r="U2610" s="95" t="str">
        <f t="shared" si="285"/>
        <v/>
      </c>
      <c r="V2610" s="95"/>
      <c r="W2610" s="95"/>
      <c r="X2610" s="95"/>
      <c r="Y2610" s="95"/>
      <c r="Z2610" s="95"/>
      <c r="AA2610" s="95" t="str">
        <f t="shared" si="283"/>
        <v>CGE</v>
      </c>
    </row>
    <row r="2611" spans="1:27" x14ac:dyDescent="0.2">
      <c r="A2611" s="19">
        <f t="shared" si="281"/>
        <v>1</v>
      </c>
      <c r="B2611" s="95">
        <f t="shared" si="282"/>
        <v>2607</v>
      </c>
      <c r="C2611" s="95" t="s">
        <v>14255</v>
      </c>
      <c r="D2611" s="28" t="s">
        <v>9589</v>
      </c>
      <c r="E2611" s="28" t="s">
        <v>14257</v>
      </c>
      <c r="F2611" s="182">
        <v>1</v>
      </c>
      <c r="G2611" s="95" t="s">
        <v>228</v>
      </c>
      <c r="H2611" s="199">
        <f>VLOOKUP(G2611,BARRAS!$C$5:$E$553,2,0)</f>
        <v>2099991530132</v>
      </c>
      <c r="I2611" s="95">
        <v>0</v>
      </c>
      <c r="J2611" s="204">
        <v>0</v>
      </c>
      <c r="K2611" s="95">
        <v>0</v>
      </c>
      <c r="L2611" s="95" t="s">
        <v>8423</v>
      </c>
      <c r="M2611" s="95" t="s">
        <v>8423</v>
      </c>
      <c r="N2611" s="28" t="s">
        <v>9589</v>
      </c>
      <c r="O2611" s="28" t="s">
        <v>9972</v>
      </c>
      <c r="P2611" s="95"/>
      <c r="Q2611" s="95"/>
      <c r="R2611" s="95"/>
      <c r="S2611" s="95">
        <f t="shared" si="284"/>
        <v>0</v>
      </c>
      <c r="T2611" s="95"/>
      <c r="U2611" s="95" t="str">
        <f t="shared" si="285"/>
        <v/>
      </c>
      <c r="V2611" s="95"/>
      <c r="W2611" s="95"/>
      <c r="X2611" s="95"/>
      <c r="Y2611" s="95"/>
      <c r="Z2611" s="95"/>
      <c r="AA2611" s="95" t="str">
        <f t="shared" si="283"/>
        <v>CGE</v>
      </c>
    </row>
    <row r="2612" spans="1:27" x14ac:dyDescent="0.2">
      <c r="A2612" s="19">
        <f t="shared" si="281"/>
        <v>1</v>
      </c>
      <c r="B2612" s="95">
        <f t="shared" si="282"/>
        <v>2608</v>
      </c>
      <c r="C2612" s="95" t="s">
        <v>14256</v>
      </c>
      <c r="D2612" s="28" t="s">
        <v>9589</v>
      </c>
      <c r="E2612" s="28" t="s">
        <v>14257</v>
      </c>
      <c r="F2612" s="182">
        <v>1</v>
      </c>
      <c r="G2612" s="95" t="s">
        <v>228</v>
      </c>
      <c r="H2612" s="199">
        <f>VLOOKUP(G2612,BARRAS!$C$5:$E$553,2,0)</f>
        <v>2099991530132</v>
      </c>
      <c r="I2612" s="95">
        <v>0</v>
      </c>
      <c r="J2612" s="204">
        <v>0</v>
      </c>
      <c r="K2612" s="95">
        <v>0</v>
      </c>
      <c r="L2612" s="95" t="s">
        <v>8423</v>
      </c>
      <c r="M2612" s="95" t="s">
        <v>8423</v>
      </c>
      <c r="N2612" s="28" t="s">
        <v>9589</v>
      </c>
      <c r="O2612" s="28" t="s">
        <v>9972</v>
      </c>
      <c r="P2612" s="95"/>
      <c r="Q2612" s="95"/>
      <c r="R2612" s="95"/>
      <c r="S2612" s="95">
        <f t="shared" si="284"/>
        <v>0</v>
      </c>
      <c r="T2612" s="95"/>
      <c r="U2612" s="95" t="str">
        <f t="shared" si="285"/>
        <v/>
      </c>
      <c r="V2612" s="95"/>
      <c r="W2612" s="95"/>
      <c r="X2612" s="95"/>
      <c r="Y2612" s="95"/>
      <c r="Z2612" s="95"/>
      <c r="AA2612" s="95" t="str">
        <f t="shared" si="283"/>
        <v>CGE</v>
      </c>
    </row>
    <row r="2613" spans="1:27" x14ac:dyDescent="0.2">
      <c r="A2613" s="19">
        <f t="shared" si="281"/>
        <v>1</v>
      </c>
      <c r="B2613" s="95">
        <f t="shared" si="282"/>
        <v>2609</v>
      </c>
      <c r="C2613" s="95" t="s">
        <v>7900</v>
      </c>
      <c r="D2613" s="28" t="s">
        <v>8970</v>
      </c>
      <c r="E2613" s="95" t="s">
        <v>1870</v>
      </c>
      <c r="F2613" s="182">
        <v>1</v>
      </c>
      <c r="G2613" s="95" t="s">
        <v>228</v>
      </c>
      <c r="H2613" s="199">
        <f>VLOOKUP(G2613,BARRAS!$C$5:$E$553,2,0)</f>
        <v>2099991530132</v>
      </c>
      <c r="I2613" s="95">
        <v>0</v>
      </c>
      <c r="J2613" s="204">
        <v>1</v>
      </c>
      <c r="K2613" s="95">
        <v>0</v>
      </c>
      <c r="L2613" s="95" t="s">
        <v>489</v>
      </c>
      <c r="M2613" s="95" t="s">
        <v>489</v>
      </c>
      <c r="N2613" s="95" t="s">
        <v>9178</v>
      </c>
      <c r="O2613" s="95"/>
      <c r="P2613" s="95" t="s">
        <v>9972</v>
      </c>
      <c r="Q2613" s="95" t="str">
        <f>IF(L2613="R","R",IF(L2613="L","L",""))</f>
        <v>R</v>
      </c>
      <c r="R2613" s="95" t="str">
        <f>IF(L2613="R",VLOOKUP(G2613,BARRAS!$C$5:$E$233,3,0),IF(L2613="L",VLOOKUP(G2613,BARRAS!$C$5:$E$233,3,0),""))</f>
        <v>S4</v>
      </c>
      <c r="S2613" s="95">
        <f t="shared" si="284"/>
        <v>0</v>
      </c>
      <c r="T2613" s="95"/>
      <c r="U2613" s="95" t="str">
        <f t="shared" si="285"/>
        <v/>
      </c>
      <c r="V2613" s="95">
        <v>0</v>
      </c>
      <c r="W2613" s="95"/>
      <c r="X2613" s="95"/>
      <c r="Y2613" s="95" t="str">
        <f>+IF(P2613="","No","Sí")</f>
        <v>Sí</v>
      </c>
      <c r="Z2613" s="95">
        <v>0</v>
      </c>
      <c r="AA2613" s="95" t="str">
        <f t="shared" si="283"/>
        <v>CGE</v>
      </c>
    </row>
    <row r="2614" spans="1:27" x14ac:dyDescent="0.2">
      <c r="A2614" s="19">
        <f t="shared" si="281"/>
        <v>1</v>
      </c>
      <c r="B2614" s="95">
        <f t="shared" si="282"/>
        <v>2610</v>
      </c>
      <c r="C2614" s="95" t="s">
        <v>7901</v>
      </c>
      <c r="D2614" s="28" t="s">
        <v>8971</v>
      </c>
      <c r="E2614" s="95" t="s">
        <v>1870</v>
      </c>
      <c r="F2614" s="182">
        <v>1</v>
      </c>
      <c r="G2614" s="95" t="s">
        <v>228</v>
      </c>
      <c r="H2614" s="199">
        <f>VLOOKUP(G2614,BARRAS!$C$5:$E$553,2,0)</f>
        <v>2099991530132</v>
      </c>
      <c r="I2614" s="95">
        <v>0</v>
      </c>
      <c r="J2614" s="204">
        <v>1</v>
      </c>
      <c r="K2614" s="95">
        <v>0</v>
      </c>
      <c r="L2614" s="95" t="s">
        <v>489</v>
      </c>
      <c r="M2614" s="95" t="s">
        <v>489</v>
      </c>
      <c r="N2614" s="95" t="s">
        <v>9178</v>
      </c>
      <c r="O2614" s="95"/>
      <c r="P2614" s="95" t="s">
        <v>9972</v>
      </c>
      <c r="Q2614" s="95" t="str">
        <f>IF(L2614="R","R",IF(L2614="L","L",""))</f>
        <v>R</v>
      </c>
      <c r="R2614" s="95" t="str">
        <f>IF(L2614="R",VLOOKUP(G2614,BARRAS!$C$5:$E$233,3,0),IF(L2614="L",VLOOKUP(G2614,BARRAS!$C$5:$E$233,3,0),""))</f>
        <v>S4</v>
      </c>
      <c r="S2614" s="95">
        <f t="shared" si="284"/>
        <v>0</v>
      </c>
      <c r="T2614" s="95"/>
      <c r="U2614" s="95" t="str">
        <f t="shared" si="285"/>
        <v/>
      </c>
      <c r="V2614" s="95">
        <v>0</v>
      </c>
      <c r="W2614" s="95"/>
      <c r="X2614" s="95"/>
      <c r="Y2614" s="95" t="str">
        <f>+IF(P2614="","No","Sí")</f>
        <v>Sí</v>
      </c>
      <c r="Z2614" s="95">
        <v>0</v>
      </c>
      <c r="AA2614" s="95" t="str">
        <f t="shared" si="283"/>
        <v>CGE</v>
      </c>
    </row>
    <row r="2615" spans="1:27" x14ac:dyDescent="0.2">
      <c r="A2615" s="19">
        <f t="shared" si="281"/>
        <v>1</v>
      </c>
      <c r="B2615" s="95">
        <f t="shared" si="282"/>
        <v>2611</v>
      </c>
      <c r="C2615" s="95" t="s">
        <v>7902</v>
      </c>
      <c r="D2615" s="28" t="s">
        <v>8972</v>
      </c>
      <c r="E2615" s="95" t="s">
        <v>1870</v>
      </c>
      <c r="F2615" s="182">
        <v>1</v>
      </c>
      <c r="G2615" s="95" t="s">
        <v>228</v>
      </c>
      <c r="H2615" s="199">
        <f>VLOOKUP(G2615,BARRAS!$C$5:$E$553,2,0)</f>
        <v>2099991530132</v>
      </c>
      <c r="I2615" s="95">
        <v>0</v>
      </c>
      <c r="J2615" s="204">
        <v>1</v>
      </c>
      <c r="K2615" s="95">
        <v>0</v>
      </c>
      <c r="L2615" s="95" t="s">
        <v>489</v>
      </c>
      <c r="M2615" s="95" t="s">
        <v>489</v>
      </c>
      <c r="N2615" s="95" t="s">
        <v>9178</v>
      </c>
      <c r="O2615" s="95"/>
      <c r="P2615" s="95" t="s">
        <v>9972</v>
      </c>
      <c r="Q2615" s="95" t="str">
        <f>IF(L2615="R","R",IF(L2615="L","L",""))</f>
        <v>R</v>
      </c>
      <c r="R2615" s="95" t="str">
        <f>IF(L2615="R",VLOOKUP(G2615,BARRAS!$C$5:$E$233,3,0),IF(L2615="L",VLOOKUP(G2615,BARRAS!$C$5:$E$233,3,0),""))</f>
        <v>S4</v>
      </c>
      <c r="S2615" s="95">
        <f t="shared" si="284"/>
        <v>0</v>
      </c>
      <c r="T2615" s="95"/>
      <c r="U2615" s="95" t="str">
        <f t="shared" si="285"/>
        <v/>
      </c>
      <c r="V2615" s="95">
        <v>0</v>
      </c>
      <c r="W2615" s="95"/>
      <c r="X2615" s="95"/>
      <c r="Y2615" s="95" t="str">
        <f>+IF(P2615="","No","Sí")</f>
        <v>Sí</v>
      </c>
      <c r="Z2615" s="95">
        <v>0</v>
      </c>
      <c r="AA2615" s="95" t="str">
        <f t="shared" si="283"/>
        <v>CGE</v>
      </c>
    </row>
    <row r="2616" spans="1:27" x14ac:dyDescent="0.2">
      <c r="A2616" s="19">
        <f t="shared" si="281"/>
        <v>1</v>
      </c>
      <c r="B2616" s="95">
        <f t="shared" si="282"/>
        <v>2612</v>
      </c>
      <c r="C2616" s="95" t="s">
        <v>9512</v>
      </c>
      <c r="D2616" s="28" t="s">
        <v>8183</v>
      </c>
      <c r="E2616" s="95" t="s">
        <v>8182</v>
      </c>
      <c r="F2616" s="182">
        <v>1</v>
      </c>
      <c r="G2616" s="95" t="s">
        <v>228</v>
      </c>
      <c r="H2616" s="199">
        <f>VLOOKUP(G2616,BARRAS!$C$5:$E$553,2,0)</f>
        <v>2099991530132</v>
      </c>
      <c r="I2616" s="95">
        <v>0</v>
      </c>
      <c r="J2616" s="204">
        <v>1</v>
      </c>
      <c r="K2616" s="95">
        <v>0</v>
      </c>
      <c r="L2616" s="95" t="s">
        <v>489</v>
      </c>
      <c r="M2616" s="95" t="s">
        <v>489</v>
      </c>
      <c r="N2616" s="95" t="s">
        <v>9178</v>
      </c>
      <c r="O2616" s="95"/>
      <c r="P2616" s="95" t="s">
        <v>8182</v>
      </c>
      <c r="Q2616" s="95" t="s">
        <v>489</v>
      </c>
      <c r="R2616" s="95" t="str">
        <f>IF(L2616="R",VLOOKUP(G2616,BARRAS!$C$5:$E$233,3,0),IF(L2616="L",VLOOKUP(G2616,BARRAS!$C$5:$E$233,3,0),""))</f>
        <v>S4</v>
      </c>
      <c r="S2616" s="95">
        <f t="shared" si="284"/>
        <v>0</v>
      </c>
      <c r="T2616" s="95"/>
      <c r="U2616" s="95" t="str">
        <f t="shared" si="285"/>
        <v/>
      </c>
      <c r="V2616" s="95">
        <v>0</v>
      </c>
      <c r="W2616" s="95"/>
      <c r="X2616" s="95"/>
      <c r="Y2616" s="95" t="s">
        <v>9405</v>
      </c>
      <c r="Z2616" s="95">
        <v>0</v>
      </c>
      <c r="AA2616" s="95" t="str">
        <f t="shared" si="283"/>
        <v>CODINER</v>
      </c>
    </row>
    <row r="2617" spans="1:27" x14ac:dyDescent="0.2">
      <c r="A2617" s="19">
        <f t="shared" si="281"/>
        <v>1</v>
      </c>
      <c r="B2617" s="95">
        <f t="shared" si="282"/>
        <v>2613</v>
      </c>
      <c r="C2617" s="95" t="s">
        <v>9513</v>
      </c>
      <c r="D2617" s="28" t="s">
        <v>8184</v>
      </c>
      <c r="E2617" s="95" t="s">
        <v>8182</v>
      </c>
      <c r="F2617" s="182">
        <v>1</v>
      </c>
      <c r="G2617" s="95" t="s">
        <v>228</v>
      </c>
      <c r="H2617" s="199">
        <f>VLOOKUP(G2617,BARRAS!$C$5:$E$553,2,0)</f>
        <v>2099991530132</v>
      </c>
      <c r="I2617" s="95">
        <v>0</v>
      </c>
      <c r="J2617" s="204">
        <v>1</v>
      </c>
      <c r="K2617" s="95">
        <v>0</v>
      </c>
      <c r="L2617" s="95" t="s">
        <v>489</v>
      </c>
      <c r="M2617" s="95" t="s">
        <v>489</v>
      </c>
      <c r="N2617" s="95" t="s">
        <v>9178</v>
      </c>
      <c r="O2617" s="95"/>
      <c r="P2617" s="95" t="s">
        <v>8182</v>
      </c>
      <c r="Q2617" s="95" t="s">
        <v>489</v>
      </c>
      <c r="R2617" s="95" t="str">
        <f>IF(L2617="R",VLOOKUP(G2617,BARRAS!$C$5:$E$233,3,0),IF(L2617="L",VLOOKUP(G2617,BARRAS!$C$5:$E$233,3,0),""))</f>
        <v>S4</v>
      </c>
      <c r="S2617" s="95">
        <f t="shared" si="284"/>
        <v>0</v>
      </c>
      <c r="T2617" s="95"/>
      <c r="U2617" s="95" t="str">
        <f t="shared" si="285"/>
        <v/>
      </c>
      <c r="V2617" s="95">
        <v>0</v>
      </c>
      <c r="W2617" s="95"/>
      <c r="X2617" s="95"/>
      <c r="Y2617" s="95" t="s">
        <v>9405</v>
      </c>
      <c r="Z2617" s="95">
        <v>0</v>
      </c>
      <c r="AA2617" s="95" t="str">
        <f t="shared" si="283"/>
        <v>CODINER</v>
      </c>
    </row>
    <row r="2618" spans="1:27" x14ac:dyDescent="0.2">
      <c r="A2618" s="19">
        <f t="shared" si="281"/>
        <v>1</v>
      </c>
      <c r="B2618" s="95">
        <f t="shared" si="282"/>
        <v>2614</v>
      </c>
      <c r="C2618" s="95" t="s">
        <v>9514</v>
      </c>
      <c r="D2618" s="28" t="s">
        <v>8185</v>
      </c>
      <c r="E2618" s="95" t="s">
        <v>8182</v>
      </c>
      <c r="F2618" s="182">
        <v>1</v>
      </c>
      <c r="G2618" s="95" t="s">
        <v>228</v>
      </c>
      <c r="H2618" s="199">
        <f>VLOOKUP(G2618,BARRAS!$C$5:$E$553,2,0)</f>
        <v>2099991530132</v>
      </c>
      <c r="I2618" s="95">
        <v>0</v>
      </c>
      <c r="J2618" s="204">
        <v>1</v>
      </c>
      <c r="K2618" s="95">
        <v>0</v>
      </c>
      <c r="L2618" s="95" t="s">
        <v>489</v>
      </c>
      <c r="M2618" s="95" t="s">
        <v>489</v>
      </c>
      <c r="N2618" s="95" t="s">
        <v>9178</v>
      </c>
      <c r="O2618" s="95"/>
      <c r="P2618" s="95" t="s">
        <v>8182</v>
      </c>
      <c r="Q2618" s="95" t="s">
        <v>489</v>
      </c>
      <c r="R2618" s="95" t="str">
        <f>IF(L2618="R",VLOOKUP(G2618,BARRAS!$C$5:$E$233,3,0),IF(L2618="L",VLOOKUP(G2618,BARRAS!$C$5:$E$233,3,0),""))</f>
        <v>S4</v>
      </c>
      <c r="S2618" s="95">
        <f t="shared" si="284"/>
        <v>0</v>
      </c>
      <c r="T2618" s="95"/>
      <c r="U2618" s="95" t="str">
        <f t="shared" si="285"/>
        <v/>
      </c>
      <c r="V2618" s="95">
        <v>0</v>
      </c>
      <c r="W2618" s="95"/>
      <c r="X2618" s="95"/>
      <c r="Y2618" s="95" t="s">
        <v>9405</v>
      </c>
      <c r="Z2618" s="95">
        <v>0</v>
      </c>
      <c r="AA2618" s="95" t="str">
        <f t="shared" si="283"/>
        <v>CODINER</v>
      </c>
    </row>
    <row r="2619" spans="1:27" x14ac:dyDescent="0.2">
      <c r="A2619" s="19">
        <f t="shared" si="281"/>
        <v>1</v>
      </c>
      <c r="B2619" s="95">
        <f t="shared" si="282"/>
        <v>2615</v>
      </c>
      <c r="C2619" s="95" t="s">
        <v>8048</v>
      </c>
      <c r="D2619" s="28" t="s">
        <v>7985</v>
      </c>
      <c r="E2619" s="95" t="s">
        <v>7984</v>
      </c>
      <c r="F2619" s="182">
        <v>1</v>
      </c>
      <c r="G2619" s="95" t="s">
        <v>228</v>
      </c>
      <c r="H2619" s="199">
        <f>VLOOKUP(G2619,BARRAS!$C$5:$E$553,2,0)</f>
        <v>2099991530132</v>
      </c>
      <c r="I2619" s="95">
        <v>0</v>
      </c>
      <c r="J2619" s="204">
        <v>1</v>
      </c>
      <c r="K2619" s="95">
        <v>0</v>
      </c>
      <c r="L2619" s="95" t="s">
        <v>489</v>
      </c>
      <c r="M2619" s="95" t="s">
        <v>489</v>
      </c>
      <c r="N2619" s="95" t="s">
        <v>9178</v>
      </c>
      <c r="O2619" s="95"/>
      <c r="P2619" s="95" t="s">
        <v>7984</v>
      </c>
      <c r="Q2619" s="95" t="str">
        <f>IF(L2619="R","R",IF(L2619="L","L",""))</f>
        <v>R</v>
      </c>
      <c r="R2619" s="95" t="str">
        <f>IF(L2619="R",VLOOKUP(G2619,BARRAS!$C$5:$E$233,3,0),IF(L2619="L",VLOOKUP(G2619,BARRAS!$C$5:$E$233,3,0),""))</f>
        <v>S4</v>
      </c>
      <c r="S2619" s="95">
        <f t="shared" si="284"/>
        <v>0</v>
      </c>
      <c r="T2619" s="95"/>
      <c r="U2619" s="95" t="str">
        <f t="shared" si="285"/>
        <v/>
      </c>
      <c r="V2619" s="95">
        <v>0</v>
      </c>
      <c r="W2619" s="95"/>
      <c r="X2619" s="95"/>
      <c r="Y2619" s="95" t="str">
        <f>+IF(P2619="","No","Sí")</f>
        <v>Sí</v>
      </c>
      <c r="Z2619" s="95">
        <v>0</v>
      </c>
      <c r="AA2619" s="95" t="str">
        <f t="shared" si="283"/>
        <v>FRONTEL</v>
      </c>
    </row>
    <row r="2620" spans="1:27" x14ac:dyDescent="0.2">
      <c r="A2620" s="19">
        <f t="shared" si="281"/>
        <v>1</v>
      </c>
      <c r="B2620" s="95">
        <f t="shared" si="282"/>
        <v>2616</v>
      </c>
      <c r="C2620" s="95" t="s">
        <v>8049</v>
      </c>
      <c r="D2620" s="28" t="s">
        <v>7986</v>
      </c>
      <c r="E2620" s="95" t="s">
        <v>7984</v>
      </c>
      <c r="F2620" s="182">
        <v>1</v>
      </c>
      <c r="G2620" s="95" t="s">
        <v>228</v>
      </c>
      <c r="H2620" s="199">
        <f>VLOOKUP(G2620,BARRAS!$C$5:$E$553,2,0)</f>
        <v>2099991530132</v>
      </c>
      <c r="I2620" s="95">
        <v>0</v>
      </c>
      <c r="J2620" s="204">
        <v>1</v>
      </c>
      <c r="K2620" s="95">
        <v>0</v>
      </c>
      <c r="L2620" s="95" t="s">
        <v>489</v>
      </c>
      <c r="M2620" s="95" t="s">
        <v>489</v>
      </c>
      <c r="N2620" s="95" t="s">
        <v>9178</v>
      </c>
      <c r="O2620" s="95"/>
      <c r="P2620" s="95" t="s">
        <v>7984</v>
      </c>
      <c r="Q2620" s="95" t="str">
        <f>IF(L2620="R","R",IF(L2620="L","L",""))</f>
        <v>R</v>
      </c>
      <c r="R2620" s="95" t="str">
        <f>IF(L2620="R",VLOOKUP(G2620,BARRAS!$C$5:$E$233,3,0),IF(L2620="L",VLOOKUP(G2620,BARRAS!$C$5:$E$233,3,0),""))</f>
        <v>S4</v>
      </c>
      <c r="S2620" s="95">
        <f t="shared" si="284"/>
        <v>0</v>
      </c>
      <c r="T2620" s="95"/>
      <c r="U2620" s="95" t="str">
        <f t="shared" si="285"/>
        <v/>
      </c>
      <c r="V2620" s="95">
        <v>0</v>
      </c>
      <c r="W2620" s="95"/>
      <c r="X2620" s="95"/>
      <c r="Y2620" s="95" t="str">
        <f>+IF(P2620="","No","Sí")</f>
        <v>Sí</v>
      </c>
      <c r="Z2620" s="95">
        <v>0</v>
      </c>
      <c r="AA2620" s="95" t="str">
        <f t="shared" si="283"/>
        <v>FRONTEL</v>
      </c>
    </row>
    <row r="2621" spans="1:27" x14ac:dyDescent="0.2">
      <c r="A2621" s="19">
        <f t="shared" si="281"/>
        <v>1</v>
      </c>
      <c r="B2621" s="95">
        <f t="shared" si="282"/>
        <v>2617</v>
      </c>
      <c r="C2621" s="95" t="s">
        <v>8050</v>
      </c>
      <c r="D2621" s="28" t="s">
        <v>7987</v>
      </c>
      <c r="E2621" s="95" t="s">
        <v>7984</v>
      </c>
      <c r="F2621" s="182">
        <v>1</v>
      </c>
      <c r="G2621" s="95" t="s">
        <v>228</v>
      </c>
      <c r="H2621" s="199">
        <f>VLOOKUP(G2621,BARRAS!$C$5:$E$553,2,0)</f>
        <v>2099991530132</v>
      </c>
      <c r="I2621" s="95">
        <v>0</v>
      </c>
      <c r="J2621" s="204">
        <v>1</v>
      </c>
      <c r="K2621" s="95">
        <v>0</v>
      </c>
      <c r="L2621" s="95" t="s">
        <v>489</v>
      </c>
      <c r="M2621" s="95" t="s">
        <v>489</v>
      </c>
      <c r="N2621" s="95" t="s">
        <v>9178</v>
      </c>
      <c r="O2621" s="95"/>
      <c r="P2621" s="95" t="s">
        <v>7984</v>
      </c>
      <c r="Q2621" s="95" t="str">
        <f>IF(L2621="R","R",IF(L2621="L","L",""))</f>
        <v>R</v>
      </c>
      <c r="R2621" s="95" t="str">
        <f>IF(L2621="R",VLOOKUP(G2621,BARRAS!$C$5:$E$233,3,0),IF(L2621="L",VLOOKUP(G2621,BARRAS!$C$5:$E$233,3,0),""))</f>
        <v>S4</v>
      </c>
      <c r="S2621" s="95">
        <f t="shared" si="284"/>
        <v>0</v>
      </c>
      <c r="T2621" s="95"/>
      <c r="U2621" s="95" t="str">
        <f t="shared" si="285"/>
        <v/>
      </c>
      <c r="V2621" s="95">
        <v>0</v>
      </c>
      <c r="W2621" s="95"/>
      <c r="X2621" s="95"/>
      <c r="Y2621" s="95" t="str">
        <f>+IF(P2621="","No","Sí")</f>
        <v>Sí</v>
      </c>
      <c r="Z2621" s="95">
        <v>0</v>
      </c>
      <c r="AA2621" s="95" t="str">
        <f t="shared" si="283"/>
        <v>FRONTEL</v>
      </c>
    </row>
    <row r="2622" spans="1:27" x14ac:dyDescent="0.2">
      <c r="A2622" s="19">
        <f t="shared" si="281"/>
        <v>1</v>
      </c>
      <c r="B2622" s="95">
        <f t="shared" si="282"/>
        <v>2618</v>
      </c>
      <c r="C2622" s="194" t="s">
        <v>12235</v>
      </c>
      <c r="D2622" s="213" t="s">
        <v>1304</v>
      </c>
      <c r="E2622" s="194" t="s">
        <v>1597</v>
      </c>
      <c r="F2622" s="182">
        <v>1</v>
      </c>
      <c r="G2622" s="95" t="s">
        <v>228</v>
      </c>
      <c r="H2622" s="199">
        <f>VLOOKUP(G2622,BARRAS!$C$5:$E$553,2,0)</f>
        <v>2099991530132</v>
      </c>
      <c r="I2622" s="95">
        <v>0</v>
      </c>
      <c r="J2622" s="204">
        <v>0</v>
      </c>
      <c r="K2622" s="95">
        <v>0</v>
      </c>
      <c r="L2622" s="95" t="s">
        <v>492</v>
      </c>
      <c r="M2622" s="95" t="s">
        <v>492</v>
      </c>
      <c r="N2622" s="95" t="s">
        <v>12352</v>
      </c>
      <c r="O2622" s="95"/>
      <c r="P2622" s="95"/>
      <c r="Q2622" s="95"/>
      <c r="R2622" s="95" t="str">
        <f>IF(L2622="R",VLOOKUP(G2622,BARRAS!$C$5:$E$233,3,0),IF(L2622="L",VLOOKUP(G2622,BARRAS!$C$5:$E$233,3,0),""))</f>
        <v/>
      </c>
      <c r="S2622" s="95">
        <f t="shared" si="284"/>
        <v>0</v>
      </c>
      <c r="T2622" s="95"/>
      <c r="U2622" s="95" t="str">
        <f t="shared" si="285"/>
        <v/>
      </c>
      <c r="V2622" s="95"/>
      <c r="W2622" s="95"/>
      <c r="X2622" s="95"/>
      <c r="Y2622" s="95"/>
      <c r="Z2622" s="95"/>
      <c r="AA2622" s="95">
        <f t="shared" si="283"/>
        <v>0</v>
      </c>
    </row>
    <row r="2623" spans="1:27" x14ac:dyDescent="0.2">
      <c r="A2623" s="19">
        <f t="shared" si="281"/>
        <v>1</v>
      </c>
      <c r="B2623" s="95">
        <f t="shared" si="282"/>
        <v>2619</v>
      </c>
      <c r="C2623" s="95" t="s">
        <v>10446</v>
      </c>
      <c r="D2623" s="28" t="s">
        <v>545</v>
      </c>
      <c r="E2623" s="95" t="s">
        <v>10457</v>
      </c>
      <c r="F2623" s="182">
        <v>1</v>
      </c>
      <c r="G2623" s="95" t="s">
        <v>743</v>
      </c>
      <c r="H2623" s="199">
        <f>VLOOKUP(G2623,BARRAS!$C$5:$E$553,2,0)</f>
        <v>2149991480132</v>
      </c>
      <c r="I2623" s="95">
        <v>0</v>
      </c>
      <c r="J2623" s="204">
        <v>0</v>
      </c>
      <c r="K2623" s="95">
        <v>0</v>
      </c>
      <c r="L2623" s="95" t="s">
        <v>8423</v>
      </c>
      <c r="M2623" s="95" t="s">
        <v>8423</v>
      </c>
      <c r="N2623" s="28" t="s">
        <v>545</v>
      </c>
      <c r="O2623" s="95" t="s">
        <v>7950</v>
      </c>
      <c r="P2623" s="95"/>
      <c r="Q2623" s="95"/>
      <c r="R2623" s="95" t="str">
        <f>IF(L2623="R",VLOOKUP(G2623,BARRAS!$C$5:$E$233,3,0),IF(L2623="L",VLOOKUP(G2623,BARRAS!$C$5:$E$233,3,0),""))</f>
        <v/>
      </c>
      <c r="S2623" s="95">
        <f t="shared" si="284"/>
        <v>0</v>
      </c>
      <c r="T2623" s="95"/>
      <c r="U2623" s="95" t="str">
        <f t="shared" si="285"/>
        <v/>
      </c>
      <c r="V2623" s="95"/>
      <c r="W2623" s="95"/>
      <c r="X2623" s="95"/>
      <c r="Y2623" s="95"/>
      <c r="Z2623" s="95"/>
      <c r="AA2623" s="95" t="str">
        <f t="shared" si="283"/>
        <v>LUZOSORNO</v>
      </c>
    </row>
    <row r="2624" spans="1:27" x14ac:dyDescent="0.2">
      <c r="A2624" s="19">
        <f t="shared" si="281"/>
        <v>1</v>
      </c>
      <c r="B2624" s="95">
        <f t="shared" si="282"/>
        <v>2620</v>
      </c>
      <c r="C2624" s="95" t="s">
        <v>9372</v>
      </c>
      <c r="D2624" s="28" t="s">
        <v>12122</v>
      </c>
      <c r="E2624" s="95" t="s">
        <v>9387</v>
      </c>
      <c r="F2624" s="182">
        <v>1</v>
      </c>
      <c r="G2624" s="95" t="s">
        <v>743</v>
      </c>
      <c r="H2624" s="199">
        <f>VLOOKUP(G2624,BARRAS!$C$5:$E$553,2,0)</f>
        <v>2149991480132</v>
      </c>
      <c r="I2624" s="95">
        <v>0</v>
      </c>
      <c r="J2624" s="204">
        <v>0</v>
      </c>
      <c r="K2624" s="95">
        <v>0</v>
      </c>
      <c r="L2624" s="95" t="s">
        <v>8423</v>
      </c>
      <c r="M2624" s="95" t="s">
        <v>8423</v>
      </c>
      <c r="N2624" s="95" t="s">
        <v>12122</v>
      </c>
      <c r="O2624" s="95" t="s">
        <v>7950</v>
      </c>
      <c r="P2624" s="95"/>
      <c r="Q2624" s="95"/>
      <c r="R2624" s="95" t="str">
        <f>IF(L2624="R",VLOOKUP(G2624,BARRAS!$C$5:$E$233,3,0),IF(L2624="L",VLOOKUP(G2624,BARRAS!$C$5:$E$233,3,0),""))</f>
        <v/>
      </c>
      <c r="S2624" s="95">
        <f t="shared" si="284"/>
        <v>0</v>
      </c>
      <c r="T2624" s="95"/>
      <c r="U2624" s="95" t="str">
        <f t="shared" si="285"/>
        <v/>
      </c>
      <c r="V2624" s="95"/>
      <c r="W2624" s="95"/>
      <c r="X2624" s="95"/>
      <c r="Y2624" s="95"/>
      <c r="Z2624" s="95">
        <v>0</v>
      </c>
      <c r="AA2624" s="95" t="str">
        <f t="shared" si="283"/>
        <v>LUZOSORNO</v>
      </c>
    </row>
    <row r="2625" spans="1:27" x14ac:dyDescent="0.2">
      <c r="A2625" s="19">
        <f t="shared" si="281"/>
        <v>1</v>
      </c>
      <c r="B2625" s="95">
        <f t="shared" si="282"/>
        <v>2621</v>
      </c>
      <c r="C2625" s="95" t="s">
        <v>9583</v>
      </c>
      <c r="D2625" s="28" t="s">
        <v>545</v>
      </c>
      <c r="E2625" s="95" t="s">
        <v>9387</v>
      </c>
      <c r="F2625" s="182">
        <v>1</v>
      </c>
      <c r="G2625" s="95" t="s">
        <v>743</v>
      </c>
      <c r="H2625" s="199">
        <f>VLOOKUP(G2625,BARRAS!$C$5:$E$553,2,0)</f>
        <v>2149991480132</v>
      </c>
      <c r="I2625" s="95">
        <v>0</v>
      </c>
      <c r="J2625" s="204">
        <v>0</v>
      </c>
      <c r="K2625" s="95">
        <v>0</v>
      </c>
      <c r="L2625" s="95" t="s">
        <v>8423</v>
      </c>
      <c r="M2625" s="95" t="s">
        <v>8423</v>
      </c>
      <c r="N2625" s="95" t="s">
        <v>545</v>
      </c>
      <c r="O2625" s="95" t="s">
        <v>7950</v>
      </c>
      <c r="P2625" s="95"/>
      <c r="Q2625" s="95"/>
      <c r="R2625" s="95" t="str">
        <f>IF(L2625="R",VLOOKUP(G2625,BARRAS!$C$5:$E$233,3,0),IF(L2625="L",VLOOKUP(G2625,BARRAS!$C$5:$E$233,3,0),""))</f>
        <v/>
      </c>
      <c r="S2625" s="95">
        <f t="shared" si="284"/>
        <v>0</v>
      </c>
      <c r="T2625" s="95"/>
      <c r="U2625" s="95" t="str">
        <f t="shared" si="285"/>
        <v/>
      </c>
      <c r="V2625" s="95"/>
      <c r="W2625" s="95"/>
      <c r="X2625" s="95"/>
      <c r="Y2625" s="95"/>
      <c r="Z2625" s="95">
        <v>0</v>
      </c>
      <c r="AA2625" s="95" t="str">
        <f t="shared" si="283"/>
        <v>LUZOSORNO</v>
      </c>
    </row>
    <row r="2626" spans="1:27" x14ac:dyDescent="0.2">
      <c r="A2626" s="19">
        <f t="shared" si="281"/>
        <v>1</v>
      </c>
      <c r="B2626" s="95">
        <f t="shared" si="282"/>
        <v>2622</v>
      </c>
      <c r="C2626" s="95" t="s">
        <v>14206</v>
      </c>
      <c r="D2626" s="28" t="s">
        <v>12122</v>
      </c>
      <c r="E2626" s="95" t="s">
        <v>14207</v>
      </c>
      <c r="F2626" s="182">
        <v>1</v>
      </c>
      <c r="G2626" s="95" t="s">
        <v>743</v>
      </c>
      <c r="H2626" s="199">
        <f>VLOOKUP(G2626,BARRAS!$C$5:$E$553,2,0)</f>
        <v>2149991480132</v>
      </c>
      <c r="I2626" s="95">
        <v>0</v>
      </c>
      <c r="J2626" s="204">
        <v>0</v>
      </c>
      <c r="K2626" s="95">
        <v>0</v>
      </c>
      <c r="L2626" s="95" t="s">
        <v>8423</v>
      </c>
      <c r="M2626" s="95" t="s">
        <v>8423</v>
      </c>
      <c r="N2626" s="28" t="s">
        <v>12122</v>
      </c>
      <c r="O2626" s="95" t="s">
        <v>7950</v>
      </c>
      <c r="P2626" s="95"/>
      <c r="Q2626" s="95"/>
      <c r="R2626" s="95"/>
      <c r="S2626" s="95">
        <f t="shared" si="284"/>
        <v>0</v>
      </c>
      <c r="T2626" s="95"/>
      <c r="U2626" s="95" t="str">
        <f t="shared" si="285"/>
        <v/>
      </c>
      <c r="V2626" s="95"/>
      <c r="W2626" s="95"/>
      <c r="X2626" s="95"/>
      <c r="Y2626" s="95"/>
      <c r="Z2626" s="95"/>
      <c r="AA2626" s="95" t="str">
        <f t="shared" si="283"/>
        <v>LUZOSORNO</v>
      </c>
    </row>
    <row r="2627" spans="1:27" x14ac:dyDescent="0.2">
      <c r="A2627" s="19">
        <f t="shared" si="281"/>
        <v>1</v>
      </c>
      <c r="B2627" s="95">
        <f t="shared" si="282"/>
        <v>2623</v>
      </c>
      <c r="C2627" s="95" t="s">
        <v>12041</v>
      </c>
      <c r="D2627" s="28" t="s">
        <v>2305</v>
      </c>
      <c r="E2627" s="95" t="s">
        <v>12045</v>
      </c>
      <c r="F2627" s="182">
        <v>1</v>
      </c>
      <c r="G2627" s="95" t="s">
        <v>743</v>
      </c>
      <c r="H2627" s="199">
        <f>VLOOKUP(G2627,BARRAS!$C$5:$E$553,2,0)</f>
        <v>2149991480132</v>
      </c>
      <c r="I2627" s="95">
        <v>0</v>
      </c>
      <c r="J2627" s="204">
        <v>0</v>
      </c>
      <c r="K2627" s="95">
        <v>0</v>
      </c>
      <c r="L2627" s="95" t="s">
        <v>747</v>
      </c>
      <c r="M2627" s="95" t="s">
        <v>747</v>
      </c>
      <c r="N2627" s="95" t="s">
        <v>2305</v>
      </c>
      <c r="O2627" s="95" t="s">
        <v>9177</v>
      </c>
      <c r="P2627" s="95"/>
      <c r="Q2627" s="95" t="s">
        <v>509</v>
      </c>
      <c r="R2627" s="95" t="str">
        <f>IF(L2627="R",VLOOKUP(G2627,BARRAS!$C$5:$E$233,3,0),IF(L2627="L",VLOOKUP(G2627,BARRAS!$C$5:$E$233,3,0),""))</f>
        <v/>
      </c>
      <c r="S2627" s="95">
        <f t="shared" si="284"/>
        <v>1</v>
      </c>
      <c r="T2627" s="95"/>
      <c r="U2627" s="95" t="str">
        <f t="shared" si="285"/>
        <v>PMGD</v>
      </c>
      <c r="V2627" s="95">
        <v>0</v>
      </c>
      <c r="W2627" s="95"/>
      <c r="X2627" s="95"/>
      <c r="Y2627" s="95" t="str">
        <f t="shared" ref="Y2627:Y2637" si="289">+IF(P2627="","No","Sí")</f>
        <v>No</v>
      </c>
      <c r="Z2627" s="95">
        <v>0</v>
      </c>
      <c r="AA2627" s="95" t="str">
        <f t="shared" si="283"/>
        <v>COOPREL</v>
      </c>
    </row>
    <row r="2628" spans="1:27" x14ac:dyDescent="0.2">
      <c r="A2628" s="19">
        <f t="shared" si="281"/>
        <v>1</v>
      </c>
      <c r="B2628" s="95">
        <f t="shared" si="282"/>
        <v>2624</v>
      </c>
      <c r="C2628" s="95" t="s">
        <v>2304</v>
      </c>
      <c r="D2628" s="28" t="s">
        <v>2305</v>
      </c>
      <c r="E2628" s="95" t="s">
        <v>7584</v>
      </c>
      <c r="F2628" s="182">
        <v>1</v>
      </c>
      <c r="G2628" s="95" t="s">
        <v>743</v>
      </c>
      <c r="H2628" s="199">
        <f>VLOOKUP(G2628,BARRAS!$C$5:$E$553,2,0)</f>
        <v>2149991480132</v>
      </c>
      <c r="I2628" s="95">
        <v>0</v>
      </c>
      <c r="J2628" s="204">
        <v>0</v>
      </c>
      <c r="K2628" s="95">
        <v>0</v>
      </c>
      <c r="L2628" s="95" t="s">
        <v>747</v>
      </c>
      <c r="M2628" s="95" t="s">
        <v>747</v>
      </c>
      <c r="N2628" s="95" t="s">
        <v>2305</v>
      </c>
      <c r="O2628" s="95" t="s">
        <v>9177</v>
      </c>
      <c r="P2628" s="95"/>
      <c r="Q2628" s="95" t="s">
        <v>509</v>
      </c>
      <c r="R2628" s="95" t="str">
        <f>IF(L2628="R",VLOOKUP(G2628,BARRAS!$C$5:$E$233,3,0),IF(L2628="L",VLOOKUP(G2628,BARRAS!$C$5:$E$233,3,0),""))</f>
        <v/>
      </c>
      <c r="S2628" s="95">
        <f t="shared" si="284"/>
        <v>1</v>
      </c>
      <c r="T2628" s="95" t="s">
        <v>7584</v>
      </c>
      <c r="U2628" s="95" t="str">
        <f t="shared" si="285"/>
        <v>PMGD</v>
      </c>
      <c r="V2628" s="95">
        <v>0</v>
      </c>
      <c r="W2628" s="95"/>
      <c r="X2628" s="95"/>
      <c r="Y2628" s="95" t="str">
        <f t="shared" si="289"/>
        <v>No</v>
      </c>
      <c r="Z2628" s="95">
        <v>0</v>
      </c>
      <c r="AA2628" s="95" t="str">
        <f t="shared" si="283"/>
        <v>COOPREL</v>
      </c>
    </row>
    <row r="2629" spans="1:27" x14ac:dyDescent="0.2">
      <c r="A2629" s="19">
        <f t="shared" ref="A2629:A2692" si="290">+COUNTIF($C:$C,C2629)</f>
        <v>1</v>
      </c>
      <c r="B2629" s="95">
        <f t="shared" si="282"/>
        <v>2625</v>
      </c>
      <c r="C2629" s="95" t="s">
        <v>8278</v>
      </c>
      <c r="D2629" s="28" t="s">
        <v>7946</v>
      </c>
      <c r="E2629" s="95" t="s">
        <v>7949</v>
      </c>
      <c r="F2629" s="182">
        <v>1</v>
      </c>
      <c r="G2629" s="95" t="s">
        <v>743</v>
      </c>
      <c r="H2629" s="199">
        <f>VLOOKUP(G2629,BARRAS!$C$5:$E$553,2,0)</f>
        <v>2149991480132</v>
      </c>
      <c r="I2629" s="95">
        <v>0</v>
      </c>
      <c r="J2629" s="204">
        <v>1</v>
      </c>
      <c r="K2629" s="95">
        <v>0</v>
      </c>
      <c r="L2629" s="95" t="s">
        <v>489</v>
      </c>
      <c r="M2629" s="95" t="s">
        <v>489</v>
      </c>
      <c r="N2629" s="95" t="s">
        <v>9178</v>
      </c>
      <c r="O2629" s="95"/>
      <c r="P2629" s="95" t="s">
        <v>9177</v>
      </c>
      <c r="Q2629" s="95" t="str">
        <f t="shared" ref="Q2629:Q2637" si="291">IF(L2629="R","R",IF(L2629="L","L",""))</f>
        <v>R</v>
      </c>
      <c r="R2629" s="95" t="str">
        <f>IF(L2629="R",VLOOKUP(G2629,BARRAS!$C$5:$E$233,3,0),IF(L2629="L",VLOOKUP(G2629,BARRAS!$C$5:$E$233,3,0),""))</f>
        <v>S4</v>
      </c>
      <c r="S2629" s="95">
        <f t="shared" si="284"/>
        <v>0</v>
      </c>
      <c r="T2629" s="95"/>
      <c r="U2629" s="95" t="str">
        <f t="shared" si="285"/>
        <v/>
      </c>
      <c r="V2629" s="95">
        <v>0</v>
      </c>
      <c r="W2629" s="95"/>
      <c r="X2629" s="95"/>
      <c r="Y2629" s="95" t="str">
        <f t="shared" si="289"/>
        <v>Sí</v>
      </c>
      <c r="Z2629" s="95">
        <v>0</v>
      </c>
      <c r="AA2629" s="95" t="str">
        <f t="shared" si="283"/>
        <v>COOPREL</v>
      </c>
    </row>
    <row r="2630" spans="1:27" x14ac:dyDescent="0.2">
      <c r="A2630" s="19">
        <f t="shared" si="290"/>
        <v>1</v>
      </c>
      <c r="B2630" s="95">
        <f t="shared" si="282"/>
        <v>2626</v>
      </c>
      <c r="C2630" s="95" t="s">
        <v>8279</v>
      </c>
      <c r="D2630" s="28" t="s">
        <v>7947</v>
      </c>
      <c r="E2630" s="95" t="s">
        <v>7949</v>
      </c>
      <c r="F2630" s="182">
        <v>1</v>
      </c>
      <c r="G2630" s="95" t="s">
        <v>743</v>
      </c>
      <c r="H2630" s="199">
        <f>VLOOKUP(G2630,BARRAS!$C$5:$E$553,2,0)</f>
        <v>2149991480132</v>
      </c>
      <c r="I2630" s="95">
        <v>0</v>
      </c>
      <c r="J2630" s="204">
        <v>1</v>
      </c>
      <c r="K2630" s="95">
        <v>0</v>
      </c>
      <c r="L2630" s="95" t="s">
        <v>489</v>
      </c>
      <c r="M2630" s="95" t="s">
        <v>489</v>
      </c>
      <c r="N2630" s="95" t="s">
        <v>9178</v>
      </c>
      <c r="O2630" s="95"/>
      <c r="P2630" s="95" t="s">
        <v>9177</v>
      </c>
      <c r="Q2630" s="95" t="str">
        <f t="shared" si="291"/>
        <v>R</v>
      </c>
      <c r="R2630" s="95" t="str">
        <f>IF(L2630="R",VLOOKUP(G2630,BARRAS!$C$5:$E$233,3,0),IF(L2630="L",VLOOKUP(G2630,BARRAS!$C$5:$E$233,3,0),""))</f>
        <v>S4</v>
      </c>
      <c r="S2630" s="95">
        <f t="shared" si="284"/>
        <v>0</v>
      </c>
      <c r="T2630" s="95"/>
      <c r="U2630" s="95" t="str">
        <f t="shared" si="285"/>
        <v/>
      </c>
      <c r="V2630" s="95">
        <v>0</v>
      </c>
      <c r="W2630" s="95"/>
      <c r="X2630" s="95"/>
      <c r="Y2630" s="95" t="str">
        <f t="shared" si="289"/>
        <v>Sí</v>
      </c>
      <c r="Z2630" s="95">
        <v>0</v>
      </c>
      <c r="AA2630" s="95" t="str">
        <f t="shared" si="283"/>
        <v>COOPREL</v>
      </c>
    </row>
    <row r="2631" spans="1:27" x14ac:dyDescent="0.2">
      <c r="A2631" s="19">
        <f t="shared" si="290"/>
        <v>1</v>
      </c>
      <c r="B2631" s="95">
        <f t="shared" si="282"/>
        <v>2627</v>
      </c>
      <c r="C2631" s="95" t="s">
        <v>8280</v>
      </c>
      <c r="D2631" s="28" t="s">
        <v>7948</v>
      </c>
      <c r="E2631" s="95" t="s">
        <v>7949</v>
      </c>
      <c r="F2631" s="182">
        <v>1</v>
      </c>
      <c r="G2631" s="95" t="s">
        <v>743</v>
      </c>
      <c r="H2631" s="199">
        <f>VLOOKUP(G2631,BARRAS!$C$5:$E$553,2,0)</f>
        <v>2149991480132</v>
      </c>
      <c r="I2631" s="95">
        <v>0</v>
      </c>
      <c r="J2631" s="204">
        <v>1</v>
      </c>
      <c r="K2631" s="95">
        <v>0</v>
      </c>
      <c r="L2631" s="95" t="s">
        <v>489</v>
      </c>
      <c r="M2631" s="95" t="s">
        <v>489</v>
      </c>
      <c r="N2631" s="95" t="s">
        <v>9178</v>
      </c>
      <c r="O2631" s="95"/>
      <c r="P2631" s="95" t="s">
        <v>9177</v>
      </c>
      <c r="Q2631" s="95" t="str">
        <f t="shared" si="291"/>
        <v>R</v>
      </c>
      <c r="R2631" s="95" t="str">
        <f>IF(L2631="R",VLOOKUP(G2631,BARRAS!$C$5:$E$233,3,0),IF(L2631="L",VLOOKUP(G2631,BARRAS!$C$5:$E$233,3,0),""))</f>
        <v>S4</v>
      </c>
      <c r="S2631" s="95">
        <f t="shared" si="284"/>
        <v>0</v>
      </c>
      <c r="T2631" s="95"/>
      <c r="U2631" s="95" t="str">
        <f t="shared" si="285"/>
        <v/>
      </c>
      <c r="V2631" s="95">
        <v>0</v>
      </c>
      <c r="W2631" s="95"/>
      <c r="X2631" s="95"/>
      <c r="Y2631" s="95" t="str">
        <f t="shared" si="289"/>
        <v>Sí</v>
      </c>
      <c r="Z2631" s="95">
        <v>0</v>
      </c>
      <c r="AA2631" s="95" t="str">
        <f t="shared" si="283"/>
        <v>COOPREL</v>
      </c>
    </row>
    <row r="2632" spans="1:27" x14ac:dyDescent="0.2">
      <c r="A2632" s="19">
        <f t="shared" si="290"/>
        <v>1</v>
      </c>
      <c r="B2632" s="95">
        <f t="shared" si="282"/>
        <v>2628</v>
      </c>
      <c r="C2632" s="95" t="s">
        <v>7978</v>
      </c>
      <c r="D2632" s="28" t="s">
        <v>7951</v>
      </c>
      <c r="E2632" s="95" t="s">
        <v>7950</v>
      </c>
      <c r="F2632" s="182">
        <v>1</v>
      </c>
      <c r="G2632" s="95" t="s">
        <v>743</v>
      </c>
      <c r="H2632" s="199">
        <f>VLOOKUP(G2632,BARRAS!$C$5:$E$553,2,0)</f>
        <v>2149991480132</v>
      </c>
      <c r="I2632" s="95">
        <v>0</v>
      </c>
      <c r="J2632" s="204">
        <v>1</v>
      </c>
      <c r="K2632" s="95">
        <v>0</v>
      </c>
      <c r="L2632" s="95" t="s">
        <v>489</v>
      </c>
      <c r="M2632" s="95" t="s">
        <v>489</v>
      </c>
      <c r="N2632" s="95" t="s">
        <v>9178</v>
      </c>
      <c r="O2632" s="95"/>
      <c r="P2632" s="95" t="s">
        <v>7950</v>
      </c>
      <c r="Q2632" s="95" t="str">
        <f t="shared" si="291"/>
        <v>R</v>
      </c>
      <c r="R2632" s="95" t="str">
        <f>IF(L2632="R",VLOOKUP(G2632,BARRAS!$C$5:$E$233,3,0),IF(L2632="L",VLOOKUP(G2632,BARRAS!$C$5:$E$233,3,0),""))</f>
        <v>S4</v>
      </c>
      <c r="S2632" s="95">
        <f t="shared" si="284"/>
        <v>0</v>
      </c>
      <c r="T2632" s="95"/>
      <c r="U2632" s="95" t="str">
        <f t="shared" si="285"/>
        <v/>
      </c>
      <c r="V2632" s="95">
        <v>0</v>
      </c>
      <c r="W2632" s="95"/>
      <c r="X2632" s="95"/>
      <c r="Y2632" s="95" t="str">
        <f t="shared" si="289"/>
        <v>Sí</v>
      </c>
      <c r="Z2632" s="95">
        <v>0</v>
      </c>
      <c r="AA2632" s="95" t="str">
        <f t="shared" si="283"/>
        <v>LUZOSORNO</v>
      </c>
    </row>
    <row r="2633" spans="1:27" x14ac:dyDescent="0.2">
      <c r="A2633" s="19">
        <f t="shared" si="290"/>
        <v>1</v>
      </c>
      <c r="B2633" s="95">
        <f t="shared" ref="B2633:B2696" si="292">B2632+1</f>
        <v>2629</v>
      </c>
      <c r="C2633" s="95" t="s">
        <v>7979</v>
      </c>
      <c r="D2633" s="28" t="s">
        <v>7952</v>
      </c>
      <c r="E2633" s="95" t="s">
        <v>7950</v>
      </c>
      <c r="F2633" s="182">
        <v>1</v>
      </c>
      <c r="G2633" s="95" t="s">
        <v>743</v>
      </c>
      <c r="H2633" s="199">
        <f>VLOOKUP(G2633,BARRAS!$C$5:$E$553,2,0)</f>
        <v>2149991480132</v>
      </c>
      <c r="I2633" s="95">
        <v>0</v>
      </c>
      <c r="J2633" s="204">
        <v>1</v>
      </c>
      <c r="K2633" s="95">
        <v>0</v>
      </c>
      <c r="L2633" s="95" t="s">
        <v>489</v>
      </c>
      <c r="M2633" s="95" t="s">
        <v>489</v>
      </c>
      <c r="N2633" s="95" t="s">
        <v>9178</v>
      </c>
      <c r="O2633" s="95"/>
      <c r="P2633" s="95" t="s">
        <v>7950</v>
      </c>
      <c r="Q2633" s="95" t="str">
        <f t="shared" si="291"/>
        <v>R</v>
      </c>
      <c r="R2633" s="95" t="str">
        <f>IF(L2633="R",VLOOKUP(G2633,BARRAS!$C$5:$E$233,3,0),IF(L2633="L",VLOOKUP(G2633,BARRAS!$C$5:$E$233,3,0),""))</f>
        <v>S4</v>
      </c>
      <c r="S2633" s="95">
        <f t="shared" si="284"/>
        <v>0</v>
      </c>
      <c r="T2633" s="95"/>
      <c r="U2633" s="95" t="str">
        <f t="shared" si="285"/>
        <v/>
      </c>
      <c r="V2633" s="95">
        <v>0</v>
      </c>
      <c r="W2633" s="95"/>
      <c r="X2633" s="95"/>
      <c r="Y2633" s="95" t="str">
        <f t="shared" si="289"/>
        <v>Sí</v>
      </c>
      <c r="Z2633" s="95">
        <v>0</v>
      </c>
      <c r="AA2633" s="95" t="str">
        <f t="shared" si="283"/>
        <v>LUZOSORNO</v>
      </c>
    </row>
    <row r="2634" spans="1:27" x14ac:dyDescent="0.2">
      <c r="A2634" s="19">
        <f t="shared" si="290"/>
        <v>1</v>
      </c>
      <c r="B2634" s="95">
        <f t="shared" si="292"/>
        <v>2630</v>
      </c>
      <c r="C2634" s="95" t="s">
        <v>7980</v>
      </c>
      <c r="D2634" s="28" t="s">
        <v>7953</v>
      </c>
      <c r="E2634" s="95" t="s">
        <v>7950</v>
      </c>
      <c r="F2634" s="182">
        <v>1</v>
      </c>
      <c r="G2634" s="95" t="s">
        <v>743</v>
      </c>
      <c r="H2634" s="199">
        <f>VLOOKUP(G2634,BARRAS!$C$5:$E$553,2,0)</f>
        <v>2149991480132</v>
      </c>
      <c r="I2634" s="95">
        <v>0</v>
      </c>
      <c r="J2634" s="204">
        <v>1</v>
      </c>
      <c r="K2634" s="95">
        <v>0</v>
      </c>
      <c r="L2634" s="95" t="s">
        <v>489</v>
      </c>
      <c r="M2634" s="95" t="s">
        <v>489</v>
      </c>
      <c r="N2634" s="95" t="s">
        <v>9178</v>
      </c>
      <c r="O2634" s="95"/>
      <c r="P2634" s="95" t="s">
        <v>7950</v>
      </c>
      <c r="Q2634" s="95" t="str">
        <f t="shared" si="291"/>
        <v>R</v>
      </c>
      <c r="R2634" s="95" t="str">
        <f>IF(L2634="R",VLOOKUP(G2634,BARRAS!$C$5:$E$233,3,0),IF(L2634="L",VLOOKUP(G2634,BARRAS!$C$5:$E$233,3,0),""))</f>
        <v>S4</v>
      </c>
      <c r="S2634" s="95">
        <f t="shared" si="284"/>
        <v>0</v>
      </c>
      <c r="T2634" s="95"/>
      <c r="U2634" s="95" t="str">
        <f t="shared" si="285"/>
        <v/>
      </c>
      <c r="V2634" s="95">
        <v>0</v>
      </c>
      <c r="W2634" s="95"/>
      <c r="X2634" s="95"/>
      <c r="Y2634" s="95" t="str">
        <f t="shared" si="289"/>
        <v>Sí</v>
      </c>
      <c r="Z2634" s="95">
        <v>0</v>
      </c>
      <c r="AA2634" s="95" t="str">
        <f t="shared" si="283"/>
        <v>LUZOSORNO</v>
      </c>
    </row>
    <row r="2635" spans="1:27" x14ac:dyDescent="0.2">
      <c r="A2635" s="19">
        <f t="shared" si="290"/>
        <v>1</v>
      </c>
      <c r="B2635" s="95">
        <f t="shared" si="292"/>
        <v>2631</v>
      </c>
      <c r="C2635" s="95" t="s">
        <v>8122</v>
      </c>
      <c r="D2635" s="28" t="s">
        <v>8088</v>
      </c>
      <c r="E2635" s="95" t="s">
        <v>8091</v>
      </c>
      <c r="F2635" s="182">
        <v>1</v>
      </c>
      <c r="G2635" s="95" t="s">
        <v>743</v>
      </c>
      <c r="H2635" s="199">
        <f>VLOOKUP(G2635,BARRAS!$C$5:$E$553,2,0)</f>
        <v>2149991480132</v>
      </c>
      <c r="I2635" s="95">
        <v>0</v>
      </c>
      <c r="J2635" s="204">
        <v>1</v>
      </c>
      <c r="K2635" s="95">
        <v>0</v>
      </c>
      <c r="L2635" s="95" t="s">
        <v>489</v>
      </c>
      <c r="M2635" s="95" t="s">
        <v>489</v>
      </c>
      <c r="N2635" s="95" t="s">
        <v>9178</v>
      </c>
      <c r="O2635" s="95"/>
      <c r="P2635" s="95" t="s">
        <v>8091</v>
      </c>
      <c r="Q2635" s="95" t="str">
        <f t="shared" si="291"/>
        <v>R</v>
      </c>
      <c r="R2635" s="95" t="str">
        <f>IF(L2635="R",VLOOKUP(G2635,BARRAS!$C$5:$E$233,3,0),IF(L2635="L",VLOOKUP(G2635,BARRAS!$C$5:$E$233,3,0),""))</f>
        <v>S4</v>
      </c>
      <c r="S2635" s="95">
        <f t="shared" si="284"/>
        <v>0</v>
      </c>
      <c r="T2635" s="95"/>
      <c r="U2635" s="95" t="str">
        <f t="shared" si="285"/>
        <v/>
      </c>
      <c r="V2635" s="95">
        <v>0</v>
      </c>
      <c r="W2635" s="95"/>
      <c r="X2635" s="95"/>
      <c r="Y2635" s="95" t="str">
        <f t="shared" si="289"/>
        <v>Sí</v>
      </c>
      <c r="Z2635" s="95">
        <v>0</v>
      </c>
      <c r="AA2635" s="95" t="str">
        <f t="shared" si="283"/>
        <v>SAESA</v>
      </c>
    </row>
    <row r="2636" spans="1:27" x14ac:dyDescent="0.2">
      <c r="A2636" s="19">
        <f t="shared" si="290"/>
        <v>1</v>
      </c>
      <c r="B2636" s="95">
        <f t="shared" si="292"/>
        <v>2632</v>
      </c>
      <c r="C2636" s="95" t="s">
        <v>8123</v>
      </c>
      <c r="D2636" s="28" t="s">
        <v>8089</v>
      </c>
      <c r="E2636" s="95" t="s">
        <v>8091</v>
      </c>
      <c r="F2636" s="182">
        <v>1</v>
      </c>
      <c r="G2636" s="95" t="s">
        <v>743</v>
      </c>
      <c r="H2636" s="199">
        <f>VLOOKUP(G2636,BARRAS!$C$5:$E$553,2,0)</f>
        <v>2149991480132</v>
      </c>
      <c r="I2636" s="95">
        <v>0</v>
      </c>
      <c r="J2636" s="204">
        <v>1</v>
      </c>
      <c r="K2636" s="95">
        <v>0</v>
      </c>
      <c r="L2636" s="95" t="s">
        <v>489</v>
      </c>
      <c r="M2636" s="95" t="s">
        <v>489</v>
      </c>
      <c r="N2636" s="95" t="s">
        <v>9178</v>
      </c>
      <c r="O2636" s="95"/>
      <c r="P2636" s="95" t="s">
        <v>8091</v>
      </c>
      <c r="Q2636" s="95" t="str">
        <f t="shared" si="291"/>
        <v>R</v>
      </c>
      <c r="R2636" s="95" t="str">
        <f>IF(L2636="R",VLOOKUP(G2636,BARRAS!$C$5:$E$233,3,0),IF(L2636="L",VLOOKUP(G2636,BARRAS!$C$5:$E$233,3,0),""))</f>
        <v>S4</v>
      </c>
      <c r="S2636" s="95">
        <f t="shared" si="284"/>
        <v>0</v>
      </c>
      <c r="T2636" s="95"/>
      <c r="U2636" s="95" t="str">
        <f t="shared" si="285"/>
        <v/>
      </c>
      <c r="V2636" s="95">
        <v>0</v>
      </c>
      <c r="W2636" s="95"/>
      <c r="X2636" s="95"/>
      <c r="Y2636" s="95" t="str">
        <f t="shared" si="289"/>
        <v>Sí</v>
      </c>
      <c r="Z2636" s="95">
        <v>0</v>
      </c>
      <c r="AA2636" s="95" t="str">
        <f t="shared" si="283"/>
        <v>SAESA</v>
      </c>
    </row>
    <row r="2637" spans="1:27" x14ac:dyDescent="0.2">
      <c r="A2637" s="19">
        <f t="shared" si="290"/>
        <v>1</v>
      </c>
      <c r="B2637" s="95">
        <f t="shared" si="292"/>
        <v>2633</v>
      </c>
      <c r="C2637" s="95" t="s">
        <v>8124</v>
      </c>
      <c r="D2637" s="28" t="s">
        <v>8090</v>
      </c>
      <c r="E2637" s="95" t="s">
        <v>8091</v>
      </c>
      <c r="F2637" s="182">
        <v>1</v>
      </c>
      <c r="G2637" s="95" t="s">
        <v>743</v>
      </c>
      <c r="H2637" s="199">
        <f>VLOOKUP(G2637,BARRAS!$C$5:$E$553,2,0)</f>
        <v>2149991480132</v>
      </c>
      <c r="I2637" s="95">
        <v>0</v>
      </c>
      <c r="J2637" s="204">
        <v>1</v>
      </c>
      <c r="K2637" s="95">
        <v>0</v>
      </c>
      <c r="L2637" s="95" t="s">
        <v>489</v>
      </c>
      <c r="M2637" s="95" t="s">
        <v>489</v>
      </c>
      <c r="N2637" s="95" t="s">
        <v>9178</v>
      </c>
      <c r="O2637" s="95"/>
      <c r="P2637" s="95" t="s">
        <v>8091</v>
      </c>
      <c r="Q2637" s="95" t="str">
        <f t="shared" si="291"/>
        <v>R</v>
      </c>
      <c r="R2637" s="95" t="str">
        <f>IF(L2637="R",VLOOKUP(G2637,BARRAS!$C$5:$E$233,3,0),IF(L2637="L",VLOOKUP(G2637,BARRAS!$C$5:$E$233,3,0),""))</f>
        <v>S4</v>
      </c>
      <c r="S2637" s="95">
        <f t="shared" si="284"/>
        <v>0</v>
      </c>
      <c r="T2637" s="95"/>
      <c r="U2637" s="95" t="str">
        <f t="shared" si="285"/>
        <v/>
      </c>
      <c r="V2637" s="95">
        <v>0</v>
      </c>
      <c r="W2637" s="95"/>
      <c r="X2637" s="95"/>
      <c r="Y2637" s="95" t="str">
        <f t="shared" si="289"/>
        <v>Sí</v>
      </c>
      <c r="Z2637" s="95">
        <v>0</v>
      </c>
      <c r="AA2637" s="95" t="str">
        <f t="shared" si="283"/>
        <v>SAESA</v>
      </c>
    </row>
    <row r="2638" spans="1:27" x14ac:dyDescent="0.2">
      <c r="A2638" s="19">
        <f t="shared" si="290"/>
        <v>1</v>
      </c>
      <c r="B2638" s="95">
        <f t="shared" si="292"/>
        <v>2634</v>
      </c>
      <c r="C2638" s="28" t="s">
        <v>13581</v>
      </c>
      <c r="D2638" s="28" t="s">
        <v>13032</v>
      </c>
      <c r="E2638" s="95" t="s">
        <v>2682</v>
      </c>
      <c r="F2638" s="182">
        <v>0</v>
      </c>
      <c r="G2638" s="95" t="s">
        <v>743</v>
      </c>
      <c r="H2638" s="199">
        <f>VLOOKUP(G2638,BARRAS!$C$5:$E$553,2,0)</f>
        <v>2149991480132</v>
      </c>
      <c r="I2638" s="95">
        <v>50010</v>
      </c>
      <c r="J2638" s="204">
        <v>0</v>
      </c>
      <c r="K2638" s="95">
        <v>1</v>
      </c>
      <c r="L2638" s="95" t="s">
        <v>12347</v>
      </c>
      <c r="M2638" s="95" t="s">
        <v>12347</v>
      </c>
      <c r="N2638" s="95" t="s">
        <v>12352</v>
      </c>
      <c r="O2638" s="95"/>
      <c r="P2638" s="95"/>
      <c r="Q2638" s="95"/>
      <c r="R2638" s="95"/>
      <c r="S2638" s="95">
        <f t="shared" si="284"/>
        <v>0</v>
      </c>
      <c r="T2638" s="95"/>
      <c r="U2638" s="95" t="str">
        <f t="shared" si="285"/>
        <v/>
      </c>
      <c r="V2638" s="95"/>
      <c r="W2638" s="95"/>
      <c r="X2638" s="95"/>
      <c r="Y2638" s="95"/>
      <c r="Z2638" s="95"/>
      <c r="AA2638" s="95">
        <f t="shared" si="283"/>
        <v>0</v>
      </c>
    </row>
    <row r="2639" spans="1:27" x14ac:dyDescent="0.2">
      <c r="A2639" s="19">
        <f t="shared" si="290"/>
        <v>1</v>
      </c>
      <c r="B2639" s="95">
        <f t="shared" si="292"/>
        <v>2635</v>
      </c>
      <c r="C2639" s="194" t="s">
        <v>12234</v>
      </c>
      <c r="D2639" s="213" t="s">
        <v>1304</v>
      </c>
      <c r="E2639" s="194" t="s">
        <v>1416</v>
      </c>
      <c r="F2639" s="182">
        <v>1</v>
      </c>
      <c r="G2639" s="95" t="s">
        <v>743</v>
      </c>
      <c r="H2639" s="199">
        <f>VLOOKUP(G2639,BARRAS!$C$5:$E$553,2,0)</f>
        <v>2149991480132</v>
      </c>
      <c r="I2639" s="95">
        <v>0</v>
      </c>
      <c r="J2639" s="204">
        <v>0</v>
      </c>
      <c r="K2639" s="95">
        <v>0</v>
      </c>
      <c r="L2639" s="95" t="s">
        <v>492</v>
      </c>
      <c r="M2639" s="95" t="s">
        <v>492</v>
      </c>
      <c r="N2639" s="95" t="s">
        <v>12352</v>
      </c>
      <c r="O2639" s="95"/>
      <c r="P2639" s="95"/>
      <c r="Q2639" s="95"/>
      <c r="R2639" s="95" t="str">
        <f>IF(L2639="R",VLOOKUP(G2639,BARRAS!$C$5:$E$233,3,0),IF(L2639="L",VLOOKUP(G2639,BARRAS!$C$5:$E$233,3,0),""))</f>
        <v/>
      </c>
      <c r="S2639" s="95">
        <f t="shared" si="284"/>
        <v>0</v>
      </c>
      <c r="T2639" s="95"/>
      <c r="U2639" s="95" t="str">
        <f t="shared" si="285"/>
        <v/>
      </c>
      <c r="V2639" s="95"/>
      <c r="W2639" s="95"/>
      <c r="X2639" s="95"/>
      <c r="Y2639" s="95"/>
      <c r="Z2639" s="95"/>
      <c r="AA2639" s="95">
        <f t="shared" si="283"/>
        <v>0</v>
      </c>
    </row>
    <row r="2640" spans="1:27" x14ac:dyDescent="0.2">
      <c r="A2640" s="19">
        <f t="shared" si="290"/>
        <v>1</v>
      </c>
      <c r="B2640" s="95">
        <f t="shared" si="292"/>
        <v>2636</v>
      </c>
      <c r="C2640" s="95" t="s">
        <v>12800</v>
      </c>
      <c r="D2640" s="28" t="s">
        <v>8365</v>
      </c>
      <c r="E2640" s="95" t="s">
        <v>12189</v>
      </c>
      <c r="F2640" s="182">
        <v>1</v>
      </c>
      <c r="G2640" s="95" t="s">
        <v>229</v>
      </c>
      <c r="H2640" s="199">
        <f>VLOOKUP(G2640,BARRAS!$C$5:$E$553,2,0)</f>
        <v>2139991430132</v>
      </c>
      <c r="I2640" s="95">
        <v>0</v>
      </c>
      <c r="J2640" s="204">
        <v>0</v>
      </c>
      <c r="K2640" s="95">
        <v>0</v>
      </c>
      <c r="L2640" s="95" t="s">
        <v>8423</v>
      </c>
      <c r="M2640" s="95" t="s">
        <v>8423</v>
      </c>
      <c r="N2640" s="95" t="s">
        <v>8365</v>
      </c>
      <c r="O2640" s="95" t="s">
        <v>9972</v>
      </c>
      <c r="P2640" s="95"/>
      <c r="Q2640" s="95"/>
      <c r="R2640" s="95" t="str">
        <f>IF(L2640="R",VLOOKUP(G2640,BARRAS!$C$5:$E$233,3,0),IF(L2640="L",VLOOKUP(G2640,BARRAS!$C$5:$E$233,3,0),""))</f>
        <v/>
      </c>
      <c r="S2640" s="95">
        <f t="shared" ref="S2640:S2703" si="293">IF(RIGHT(LEFT(E2640,6),4)="PMGD",1,IF(RIGHT(LEFT(E2640,6),4)="PMG_",1,0))</f>
        <v>0</v>
      </c>
      <c r="T2640" s="95"/>
      <c r="U2640" s="95" t="str">
        <f t="shared" ref="U2640:U2703" si="294">+IF(L2640="G",LEFT(RIGHT(E2640,LEN(E2640)-2),4),"")</f>
        <v/>
      </c>
      <c r="V2640" s="95"/>
      <c r="W2640" s="95"/>
      <c r="X2640" s="95"/>
      <c r="Y2640" s="95"/>
      <c r="Z2640" s="95"/>
      <c r="AA2640" s="95" t="str">
        <f t="shared" si="283"/>
        <v>CGE</v>
      </c>
    </row>
    <row r="2641" spans="1:27" x14ac:dyDescent="0.2">
      <c r="A2641" s="19">
        <f t="shared" si="290"/>
        <v>1</v>
      </c>
      <c r="B2641" s="95">
        <f t="shared" si="292"/>
        <v>2637</v>
      </c>
      <c r="C2641" s="95" t="s">
        <v>11548</v>
      </c>
      <c r="D2641" s="28" t="s">
        <v>543</v>
      </c>
      <c r="E2641" s="95" t="s">
        <v>11549</v>
      </c>
      <c r="F2641" s="182">
        <v>1</v>
      </c>
      <c r="G2641" s="95" t="s">
        <v>229</v>
      </c>
      <c r="H2641" s="199">
        <f>VLOOKUP(G2641,BARRAS!$C$5:$E$553,2,0)</f>
        <v>2139991430132</v>
      </c>
      <c r="I2641" s="95">
        <v>0</v>
      </c>
      <c r="J2641" s="204">
        <v>0</v>
      </c>
      <c r="K2641" s="95">
        <v>0</v>
      </c>
      <c r="L2641" s="95" t="s">
        <v>8423</v>
      </c>
      <c r="M2641" s="95" t="s">
        <v>8423</v>
      </c>
      <c r="N2641" s="95" t="s">
        <v>543</v>
      </c>
      <c r="O2641" s="95" t="s">
        <v>9972</v>
      </c>
      <c r="P2641" s="95"/>
      <c r="Q2641" s="95" t="s">
        <v>509</v>
      </c>
      <c r="R2641" s="95" t="str">
        <f>IF(L2641="R",VLOOKUP(G2641,BARRAS!$C$5:$E$233,3,0),IF(L2641="L",VLOOKUP(G2641,BARRAS!$C$5:$E$233,3,0),""))</f>
        <v/>
      </c>
      <c r="S2641" s="95">
        <f t="shared" si="293"/>
        <v>0</v>
      </c>
      <c r="T2641" s="95"/>
      <c r="U2641" s="95" t="str">
        <f t="shared" si="294"/>
        <v/>
      </c>
      <c r="V2641" s="95"/>
      <c r="W2641" s="95"/>
      <c r="X2641" s="95"/>
      <c r="Y2641" s="95">
        <v>0</v>
      </c>
      <c r="Z2641" s="95"/>
      <c r="AA2641" s="95" t="str">
        <f t="shared" ref="AA2641:AA2704" si="295">IF(OR(N2641="Dx",N2641="No_informado"),P2641,O2641)</f>
        <v>CGE</v>
      </c>
    </row>
    <row r="2642" spans="1:27" x14ac:dyDescent="0.2">
      <c r="A2642" s="19">
        <f t="shared" si="290"/>
        <v>1</v>
      </c>
      <c r="B2642" s="95">
        <f t="shared" si="292"/>
        <v>2638</v>
      </c>
      <c r="C2642" s="95" t="s">
        <v>11439</v>
      </c>
      <c r="D2642" s="28" t="s">
        <v>11437</v>
      </c>
      <c r="E2642" s="95" t="s">
        <v>11440</v>
      </c>
      <c r="F2642" s="182">
        <v>1</v>
      </c>
      <c r="G2642" s="95" t="s">
        <v>229</v>
      </c>
      <c r="H2642" s="199">
        <f>VLOOKUP(G2642,BARRAS!$C$5:$E$553,2,0)</f>
        <v>2139991430132</v>
      </c>
      <c r="I2642" s="95">
        <v>0</v>
      </c>
      <c r="J2642" s="204">
        <v>0</v>
      </c>
      <c r="K2642" s="95">
        <v>0</v>
      </c>
      <c r="L2642" s="95" t="s">
        <v>747</v>
      </c>
      <c r="M2642" s="95" t="s">
        <v>747</v>
      </c>
      <c r="N2642" s="95" t="s">
        <v>11437</v>
      </c>
      <c r="O2642" s="95" t="s">
        <v>9972</v>
      </c>
      <c r="P2642" s="95"/>
      <c r="Q2642" s="95" t="s">
        <v>509</v>
      </c>
      <c r="R2642" s="95" t="str">
        <f>IF(L2642="R",VLOOKUP(G2642,BARRAS!$C$5:$E$233,3,0),IF(L2642="L",VLOOKUP(G2642,BARRAS!$C$5:$E$233,3,0),""))</f>
        <v/>
      </c>
      <c r="S2642" s="95">
        <f t="shared" si="293"/>
        <v>1</v>
      </c>
      <c r="T2642" s="95"/>
      <c r="U2642" s="95" t="str">
        <f t="shared" si="294"/>
        <v>PMGD</v>
      </c>
      <c r="V2642" s="95"/>
      <c r="W2642" s="95">
        <v>0</v>
      </c>
      <c r="X2642" s="95">
        <v>0</v>
      </c>
      <c r="Y2642" s="95">
        <v>0</v>
      </c>
      <c r="Z2642" s="95"/>
      <c r="AA2642" s="95" t="str">
        <f t="shared" si="295"/>
        <v>CGE</v>
      </c>
    </row>
    <row r="2643" spans="1:27" x14ac:dyDescent="0.2">
      <c r="A2643" s="19">
        <f t="shared" si="290"/>
        <v>1</v>
      </c>
      <c r="B2643" s="95">
        <f t="shared" si="292"/>
        <v>2639</v>
      </c>
      <c r="C2643" s="95" t="s">
        <v>11436</v>
      </c>
      <c r="D2643" s="28" t="s">
        <v>11437</v>
      </c>
      <c r="E2643" s="95" t="s">
        <v>11438</v>
      </c>
      <c r="F2643" s="182">
        <v>1</v>
      </c>
      <c r="G2643" s="95" t="s">
        <v>229</v>
      </c>
      <c r="H2643" s="199">
        <f>VLOOKUP(G2643,BARRAS!$C$5:$E$553,2,0)</f>
        <v>2139991430132</v>
      </c>
      <c r="I2643" s="95">
        <v>0</v>
      </c>
      <c r="J2643" s="204">
        <v>0</v>
      </c>
      <c r="K2643" s="95">
        <v>0</v>
      </c>
      <c r="L2643" s="95" t="s">
        <v>747</v>
      </c>
      <c r="M2643" s="95" t="s">
        <v>747</v>
      </c>
      <c r="N2643" s="95" t="s">
        <v>11437</v>
      </c>
      <c r="O2643" s="95" t="s">
        <v>9972</v>
      </c>
      <c r="P2643" s="95"/>
      <c r="Q2643" s="95" t="s">
        <v>509</v>
      </c>
      <c r="R2643" s="95" t="str">
        <f>IF(L2643="R",VLOOKUP(G2643,BARRAS!$C$5:$E$233,3,0),IF(L2643="L",VLOOKUP(G2643,BARRAS!$C$5:$E$233,3,0),""))</f>
        <v/>
      </c>
      <c r="S2643" s="95">
        <f t="shared" si="293"/>
        <v>1</v>
      </c>
      <c r="T2643" s="95" t="s">
        <v>11438</v>
      </c>
      <c r="U2643" s="95" t="str">
        <f t="shared" si="294"/>
        <v>PMGD</v>
      </c>
      <c r="V2643" s="95"/>
      <c r="W2643" s="95"/>
      <c r="X2643" s="95">
        <v>0</v>
      </c>
      <c r="Y2643" s="95">
        <v>0</v>
      </c>
      <c r="Z2643" s="95"/>
      <c r="AA2643" s="95" t="str">
        <f t="shared" si="295"/>
        <v>CGE</v>
      </c>
    </row>
    <row r="2644" spans="1:27" x14ac:dyDescent="0.2">
      <c r="A2644" s="19">
        <f t="shared" si="290"/>
        <v>1</v>
      </c>
      <c r="B2644" s="95">
        <f t="shared" si="292"/>
        <v>2640</v>
      </c>
      <c r="C2644" s="95" t="s">
        <v>13746</v>
      </c>
      <c r="D2644" s="28" t="s">
        <v>13786</v>
      </c>
      <c r="E2644" s="95" t="s">
        <v>13744</v>
      </c>
      <c r="F2644" s="182">
        <v>1</v>
      </c>
      <c r="G2644" s="95" t="s">
        <v>229</v>
      </c>
      <c r="H2644" s="199">
        <f>VLOOKUP(G2644,BARRAS!$C$5:$E$553,2,0)</f>
        <v>2139991430132</v>
      </c>
      <c r="I2644" s="95">
        <v>0</v>
      </c>
      <c r="J2644" s="204">
        <v>0</v>
      </c>
      <c r="K2644" s="95">
        <v>0</v>
      </c>
      <c r="L2644" s="95" t="s">
        <v>747</v>
      </c>
      <c r="M2644" s="95" t="s">
        <v>747</v>
      </c>
      <c r="N2644" s="28" t="s">
        <v>13786</v>
      </c>
      <c r="O2644" s="95" t="s">
        <v>9972</v>
      </c>
      <c r="P2644" s="95"/>
      <c r="Q2644" s="95"/>
      <c r="R2644" s="95"/>
      <c r="S2644" s="95">
        <f t="shared" si="293"/>
        <v>1</v>
      </c>
      <c r="T2644" s="95"/>
      <c r="U2644" s="95" t="str">
        <f t="shared" si="294"/>
        <v>PMGD</v>
      </c>
      <c r="V2644" s="95"/>
      <c r="W2644" s="95"/>
      <c r="X2644" s="95"/>
      <c r="Y2644" s="95"/>
      <c r="Z2644" s="95"/>
      <c r="AA2644" s="95" t="str">
        <f t="shared" si="295"/>
        <v>CGE</v>
      </c>
    </row>
    <row r="2645" spans="1:27" x14ac:dyDescent="0.2">
      <c r="A2645" s="19">
        <f t="shared" si="290"/>
        <v>1</v>
      </c>
      <c r="B2645" s="95">
        <f t="shared" si="292"/>
        <v>2641</v>
      </c>
      <c r="C2645" s="95" t="s">
        <v>13747</v>
      </c>
      <c r="D2645" s="28" t="s">
        <v>13786</v>
      </c>
      <c r="E2645" s="95" t="s">
        <v>13745</v>
      </c>
      <c r="F2645" s="182">
        <v>1</v>
      </c>
      <c r="G2645" s="95" t="s">
        <v>229</v>
      </c>
      <c r="H2645" s="199">
        <f>VLOOKUP(G2645,BARRAS!$C$5:$E$553,2,0)</f>
        <v>2139991430132</v>
      </c>
      <c r="I2645" s="95">
        <v>0</v>
      </c>
      <c r="J2645" s="204">
        <v>0</v>
      </c>
      <c r="K2645" s="95">
        <v>0</v>
      </c>
      <c r="L2645" s="95" t="s">
        <v>747</v>
      </c>
      <c r="M2645" s="95" t="s">
        <v>747</v>
      </c>
      <c r="N2645" s="28" t="s">
        <v>13786</v>
      </c>
      <c r="O2645" s="95" t="s">
        <v>9972</v>
      </c>
      <c r="P2645" s="95"/>
      <c r="Q2645" s="95"/>
      <c r="R2645" s="95"/>
      <c r="S2645" s="95">
        <f t="shared" si="293"/>
        <v>1</v>
      </c>
      <c r="T2645" s="224" t="s">
        <v>13745</v>
      </c>
      <c r="U2645" s="95" t="str">
        <f t="shared" si="294"/>
        <v>PMGD</v>
      </c>
      <c r="V2645" s="95"/>
      <c r="W2645" s="95"/>
      <c r="X2645" s="95"/>
      <c r="Y2645" s="95"/>
      <c r="Z2645" s="95"/>
      <c r="AA2645" s="95" t="str">
        <f t="shared" si="295"/>
        <v>CGE</v>
      </c>
    </row>
    <row r="2646" spans="1:27" x14ac:dyDescent="0.2">
      <c r="A2646" s="19">
        <f t="shared" si="290"/>
        <v>1</v>
      </c>
      <c r="B2646" s="95">
        <f t="shared" si="292"/>
        <v>2642</v>
      </c>
      <c r="C2646" s="95" t="s">
        <v>11043</v>
      </c>
      <c r="D2646" s="28" t="s">
        <v>8970</v>
      </c>
      <c r="E2646" s="95" t="s">
        <v>1870</v>
      </c>
      <c r="F2646" s="182">
        <v>1</v>
      </c>
      <c r="G2646" s="95" t="s">
        <v>229</v>
      </c>
      <c r="H2646" s="199">
        <f>VLOOKUP(G2646,BARRAS!$C$5:$E$553,2,0)</f>
        <v>2139991430132</v>
      </c>
      <c r="I2646" s="95">
        <v>0</v>
      </c>
      <c r="J2646" s="204">
        <v>1</v>
      </c>
      <c r="K2646" s="95">
        <v>0</v>
      </c>
      <c r="L2646" s="95" t="s">
        <v>489</v>
      </c>
      <c r="M2646" s="95" t="s">
        <v>489</v>
      </c>
      <c r="N2646" s="95" t="s">
        <v>9178</v>
      </c>
      <c r="O2646" s="95"/>
      <c r="P2646" s="95" t="s">
        <v>9972</v>
      </c>
      <c r="Q2646" s="95" t="s">
        <v>489</v>
      </c>
      <c r="R2646" s="95">
        <f>IF(L2646="R",VLOOKUP(G2646,BARRAS!$C$5:$E$233,3,0),IF(L2646="L",VLOOKUP(G2646,BARRAS!$C$5:$E$233,3,0),""))</f>
        <v>0</v>
      </c>
      <c r="S2646" s="95">
        <f t="shared" si="293"/>
        <v>0</v>
      </c>
      <c r="T2646" s="95"/>
      <c r="U2646" s="95" t="str">
        <f t="shared" si="294"/>
        <v/>
      </c>
      <c r="V2646" s="95">
        <v>0</v>
      </c>
      <c r="W2646" s="95"/>
      <c r="X2646" s="95">
        <v>0</v>
      </c>
      <c r="Y2646" s="95">
        <v>0</v>
      </c>
      <c r="Z2646" s="95"/>
      <c r="AA2646" s="95" t="str">
        <f t="shared" si="295"/>
        <v>CGE</v>
      </c>
    </row>
    <row r="2647" spans="1:27" x14ac:dyDescent="0.2">
      <c r="A2647" s="19">
        <f t="shared" si="290"/>
        <v>1</v>
      </c>
      <c r="B2647" s="95">
        <f t="shared" si="292"/>
        <v>2643</v>
      </c>
      <c r="C2647" s="95" t="s">
        <v>11044</v>
      </c>
      <c r="D2647" s="28" t="s">
        <v>8971</v>
      </c>
      <c r="E2647" s="95" t="s">
        <v>1870</v>
      </c>
      <c r="F2647" s="182">
        <v>1</v>
      </c>
      <c r="G2647" s="95" t="s">
        <v>229</v>
      </c>
      <c r="H2647" s="199">
        <f>VLOOKUP(G2647,BARRAS!$C$5:$E$553,2,0)</f>
        <v>2139991430132</v>
      </c>
      <c r="I2647" s="95">
        <v>0</v>
      </c>
      <c r="J2647" s="204">
        <v>1</v>
      </c>
      <c r="K2647" s="95">
        <v>0</v>
      </c>
      <c r="L2647" s="95" t="s">
        <v>489</v>
      </c>
      <c r="M2647" s="95" t="s">
        <v>489</v>
      </c>
      <c r="N2647" s="95" t="s">
        <v>9178</v>
      </c>
      <c r="O2647" s="95"/>
      <c r="P2647" s="95" t="s">
        <v>9972</v>
      </c>
      <c r="Q2647" s="95" t="s">
        <v>489</v>
      </c>
      <c r="R2647" s="95">
        <f>IF(L2647="R",VLOOKUP(G2647,BARRAS!$C$5:$E$233,3,0),IF(L2647="L",VLOOKUP(G2647,BARRAS!$C$5:$E$233,3,0),""))</f>
        <v>0</v>
      </c>
      <c r="S2647" s="95">
        <f t="shared" si="293"/>
        <v>0</v>
      </c>
      <c r="T2647" s="95"/>
      <c r="U2647" s="95" t="str">
        <f t="shared" si="294"/>
        <v/>
      </c>
      <c r="V2647" s="95">
        <v>0</v>
      </c>
      <c r="W2647" s="95"/>
      <c r="X2647" s="95">
        <v>0</v>
      </c>
      <c r="Y2647" s="95">
        <v>0</v>
      </c>
      <c r="Z2647" s="95"/>
      <c r="AA2647" s="95" t="str">
        <f t="shared" si="295"/>
        <v>CGE</v>
      </c>
    </row>
    <row r="2648" spans="1:27" x14ac:dyDescent="0.2">
      <c r="A2648" s="19">
        <f t="shared" si="290"/>
        <v>1</v>
      </c>
      <c r="B2648" s="95">
        <f t="shared" si="292"/>
        <v>2644</v>
      </c>
      <c r="C2648" s="95" t="s">
        <v>11045</v>
      </c>
      <c r="D2648" s="28" t="s">
        <v>8972</v>
      </c>
      <c r="E2648" s="95" t="s">
        <v>1870</v>
      </c>
      <c r="F2648" s="182">
        <v>1</v>
      </c>
      <c r="G2648" s="95" t="s">
        <v>229</v>
      </c>
      <c r="H2648" s="199">
        <f>VLOOKUP(G2648,BARRAS!$C$5:$E$553,2,0)</f>
        <v>2139991430132</v>
      </c>
      <c r="I2648" s="95">
        <v>0</v>
      </c>
      <c r="J2648" s="204">
        <v>1</v>
      </c>
      <c r="K2648" s="95">
        <v>0</v>
      </c>
      <c r="L2648" s="95" t="s">
        <v>489</v>
      </c>
      <c r="M2648" s="95" t="s">
        <v>489</v>
      </c>
      <c r="N2648" s="95" t="s">
        <v>9178</v>
      </c>
      <c r="O2648" s="95"/>
      <c r="P2648" s="95" t="s">
        <v>9972</v>
      </c>
      <c r="Q2648" s="95" t="s">
        <v>489</v>
      </c>
      <c r="R2648" s="95">
        <f>IF(L2648="R",VLOOKUP(G2648,BARRAS!$C$5:$E$233,3,0),IF(L2648="L",VLOOKUP(G2648,BARRAS!$C$5:$E$233,3,0),""))</f>
        <v>0</v>
      </c>
      <c r="S2648" s="95">
        <f t="shared" si="293"/>
        <v>0</v>
      </c>
      <c r="T2648" s="95"/>
      <c r="U2648" s="95" t="str">
        <f t="shared" si="294"/>
        <v/>
      </c>
      <c r="V2648" s="95">
        <v>0</v>
      </c>
      <c r="W2648" s="95"/>
      <c r="X2648" s="95">
        <v>0</v>
      </c>
      <c r="Y2648" s="95">
        <v>0</v>
      </c>
      <c r="Z2648" s="95"/>
      <c r="AA2648" s="95" t="str">
        <f t="shared" si="295"/>
        <v>CGE</v>
      </c>
    </row>
    <row r="2649" spans="1:27" x14ac:dyDescent="0.2">
      <c r="A2649" s="19">
        <f t="shared" si="290"/>
        <v>1</v>
      </c>
      <c r="B2649" s="95">
        <f t="shared" si="292"/>
        <v>2645</v>
      </c>
      <c r="C2649" s="194" t="s">
        <v>11785</v>
      </c>
      <c r="D2649" s="213" t="s">
        <v>1304</v>
      </c>
      <c r="E2649" s="194" t="s">
        <v>1978</v>
      </c>
      <c r="F2649" s="182">
        <v>1</v>
      </c>
      <c r="G2649" s="95" t="s">
        <v>229</v>
      </c>
      <c r="H2649" s="199">
        <f>VLOOKUP(G2649,BARRAS!$C$5:$E$553,2,0)</f>
        <v>2139991430132</v>
      </c>
      <c r="I2649" s="95">
        <v>0</v>
      </c>
      <c r="J2649" s="204">
        <v>0</v>
      </c>
      <c r="K2649" s="95">
        <v>0</v>
      </c>
      <c r="L2649" s="95" t="s">
        <v>492</v>
      </c>
      <c r="M2649" s="95" t="s">
        <v>492</v>
      </c>
      <c r="N2649" s="95" t="s">
        <v>12352</v>
      </c>
      <c r="O2649" s="95"/>
      <c r="P2649" s="95"/>
      <c r="Q2649" s="95"/>
      <c r="R2649" s="95" t="str">
        <f>IF(L2649="R",VLOOKUP(G2649,BARRAS!$C$5:$E$233,3,0),IF(L2649="L",VLOOKUP(G2649,BARRAS!$C$5:$E$233,3,0),""))</f>
        <v/>
      </c>
      <c r="S2649" s="95">
        <f t="shared" si="293"/>
        <v>0</v>
      </c>
      <c r="T2649" s="95"/>
      <c r="U2649" s="95" t="str">
        <f t="shared" si="294"/>
        <v/>
      </c>
      <c r="V2649" s="95"/>
      <c r="W2649" s="95"/>
      <c r="X2649" s="95"/>
      <c r="Y2649" s="95"/>
      <c r="Z2649" s="95"/>
      <c r="AA2649" s="95">
        <f t="shared" si="295"/>
        <v>0</v>
      </c>
    </row>
    <row r="2650" spans="1:27" x14ac:dyDescent="0.2">
      <c r="A2650" s="19">
        <f t="shared" si="290"/>
        <v>1</v>
      </c>
      <c r="B2650" s="95">
        <f t="shared" si="292"/>
        <v>2646</v>
      </c>
      <c r="C2650" s="95" t="s">
        <v>12802</v>
      </c>
      <c r="D2650" s="28" t="s">
        <v>8365</v>
      </c>
      <c r="E2650" s="95" t="s">
        <v>9761</v>
      </c>
      <c r="F2650" s="182">
        <v>1</v>
      </c>
      <c r="G2650" s="95" t="s">
        <v>735</v>
      </c>
      <c r="H2650" s="199">
        <f>VLOOKUP(G2650,BARRAS!$C$5:$E$553,2,0)</f>
        <v>2099991380132</v>
      </c>
      <c r="I2650" s="95">
        <v>0</v>
      </c>
      <c r="J2650" s="204">
        <v>0</v>
      </c>
      <c r="K2650" s="95">
        <v>0</v>
      </c>
      <c r="L2650" s="95" t="s">
        <v>8423</v>
      </c>
      <c r="M2650" s="95" t="s">
        <v>8423</v>
      </c>
      <c r="N2650" s="28" t="s">
        <v>8365</v>
      </c>
      <c r="O2650" s="28" t="s">
        <v>8182</v>
      </c>
      <c r="P2650" s="95"/>
      <c r="Q2650" s="95"/>
      <c r="R2650" s="95" t="str">
        <f>IF(L2650="R",VLOOKUP(G2650,BARRAS!$C$5:$E$233,3,0),IF(L2650="L",VLOOKUP(G2650,BARRAS!$C$5:$E$233,3,0),""))</f>
        <v/>
      </c>
      <c r="S2650" s="95">
        <f t="shared" si="293"/>
        <v>0</v>
      </c>
      <c r="T2650" s="95"/>
      <c r="U2650" s="95" t="str">
        <f t="shared" si="294"/>
        <v/>
      </c>
      <c r="V2650" s="95"/>
      <c r="W2650" s="95"/>
      <c r="X2650" s="95"/>
      <c r="Y2650" s="95" t="str">
        <f>+IF(P2650="","No","Sí")</f>
        <v>No</v>
      </c>
      <c r="Z2650" s="95">
        <v>0</v>
      </c>
      <c r="AA2650" s="95" t="str">
        <f t="shared" si="295"/>
        <v>CODINER</v>
      </c>
    </row>
    <row r="2651" spans="1:27" x14ac:dyDescent="0.2">
      <c r="A2651" s="19">
        <f t="shared" si="290"/>
        <v>1</v>
      </c>
      <c r="B2651" s="95">
        <f t="shared" si="292"/>
        <v>2647</v>
      </c>
      <c r="C2651" s="95" t="s">
        <v>9463</v>
      </c>
      <c r="D2651" s="28" t="s">
        <v>2217</v>
      </c>
      <c r="E2651" s="95" t="s">
        <v>9465</v>
      </c>
      <c r="F2651" s="182">
        <v>1</v>
      </c>
      <c r="G2651" s="95" t="s">
        <v>735</v>
      </c>
      <c r="H2651" s="199">
        <f>VLOOKUP(G2651,BARRAS!$C$5:$E$553,2,0)</f>
        <v>2099991380132</v>
      </c>
      <c r="I2651" s="95">
        <v>0</v>
      </c>
      <c r="J2651" s="204">
        <v>0</v>
      </c>
      <c r="K2651" s="95">
        <v>0</v>
      </c>
      <c r="L2651" s="95" t="s">
        <v>8423</v>
      </c>
      <c r="M2651" s="95" t="s">
        <v>8423</v>
      </c>
      <c r="N2651" s="95" t="s">
        <v>2217</v>
      </c>
      <c r="O2651" s="95" t="s">
        <v>8182</v>
      </c>
      <c r="P2651" s="95"/>
      <c r="Q2651" s="95"/>
      <c r="R2651" s="95" t="str">
        <f>IF(L2651="R",VLOOKUP(G2651,BARRAS!$C$5:$E$233,3,0),IF(L2651="L",VLOOKUP(G2651,BARRAS!$C$5:$E$233,3,0),""))</f>
        <v/>
      </c>
      <c r="S2651" s="95">
        <f t="shared" si="293"/>
        <v>0</v>
      </c>
      <c r="T2651" s="95"/>
      <c r="U2651" s="95" t="str">
        <f t="shared" si="294"/>
        <v/>
      </c>
      <c r="V2651" s="95"/>
      <c r="W2651" s="95"/>
      <c r="X2651" s="95"/>
      <c r="Y2651" s="95"/>
      <c r="Z2651" s="95">
        <v>0</v>
      </c>
      <c r="AA2651" s="95" t="str">
        <f t="shared" si="295"/>
        <v>CODINER</v>
      </c>
    </row>
    <row r="2652" spans="1:27" x14ac:dyDescent="0.2">
      <c r="A2652" s="19">
        <f t="shared" si="290"/>
        <v>1</v>
      </c>
      <c r="B2652" s="95">
        <f t="shared" si="292"/>
        <v>2648</v>
      </c>
      <c r="C2652" s="95" t="s">
        <v>14623</v>
      </c>
      <c r="D2652" s="28" t="s">
        <v>8365</v>
      </c>
      <c r="E2652" s="95" t="s">
        <v>14162</v>
      </c>
      <c r="F2652" s="182">
        <v>1</v>
      </c>
      <c r="G2652" s="95" t="s">
        <v>735</v>
      </c>
      <c r="H2652" s="199">
        <f>VLOOKUP(G2652,BARRAS!$C$5:$E$553,2,0)</f>
        <v>2099991380132</v>
      </c>
      <c r="I2652" s="95">
        <v>0</v>
      </c>
      <c r="J2652" s="204">
        <v>0</v>
      </c>
      <c r="K2652" s="95">
        <v>0</v>
      </c>
      <c r="L2652" s="95" t="s">
        <v>8423</v>
      </c>
      <c r="M2652" s="95" t="s">
        <v>8423</v>
      </c>
      <c r="N2652" s="95" t="s">
        <v>8365</v>
      </c>
      <c r="O2652" s="95" t="s">
        <v>8182</v>
      </c>
      <c r="P2652" s="95"/>
      <c r="Q2652" s="95"/>
      <c r="R2652" s="95" t="str">
        <f>IF(L2652="R",VLOOKUP(G2652,BARRAS!$C$5:$E$233,3,0),IF(L2652="L",VLOOKUP(G2652,BARRAS!$C$5:$E$233,3,0),""))</f>
        <v/>
      </c>
      <c r="S2652" s="95">
        <f t="shared" si="293"/>
        <v>0</v>
      </c>
      <c r="T2652" s="95"/>
      <c r="U2652" s="95" t="str">
        <f t="shared" si="294"/>
        <v/>
      </c>
      <c r="V2652" s="95"/>
      <c r="W2652" s="95"/>
      <c r="X2652" s="95"/>
      <c r="Y2652" s="95" t="str">
        <f>+IF(P2652="","No","Sí")</f>
        <v>No</v>
      </c>
      <c r="Z2652" s="95">
        <v>0</v>
      </c>
      <c r="AA2652" s="95" t="str">
        <f t="shared" si="295"/>
        <v>CODINER</v>
      </c>
    </row>
    <row r="2653" spans="1:27" x14ac:dyDescent="0.2">
      <c r="A2653" s="19">
        <f t="shared" si="290"/>
        <v>1</v>
      </c>
      <c r="B2653" s="95">
        <f t="shared" si="292"/>
        <v>2649</v>
      </c>
      <c r="C2653" s="95" t="s">
        <v>8743</v>
      </c>
      <c r="D2653" s="28" t="s">
        <v>8365</v>
      </c>
      <c r="E2653" s="95" t="s">
        <v>8748</v>
      </c>
      <c r="F2653" s="182">
        <v>1</v>
      </c>
      <c r="G2653" s="95" t="s">
        <v>735</v>
      </c>
      <c r="H2653" s="199">
        <f>VLOOKUP(G2653,BARRAS!$C$5:$E$553,2,0)</f>
        <v>2099991380132</v>
      </c>
      <c r="I2653" s="95">
        <v>0</v>
      </c>
      <c r="J2653" s="204">
        <v>0</v>
      </c>
      <c r="K2653" s="95">
        <v>0</v>
      </c>
      <c r="L2653" s="95" t="s">
        <v>8423</v>
      </c>
      <c r="M2653" s="95" t="s">
        <v>8423</v>
      </c>
      <c r="N2653" s="95" t="s">
        <v>8365</v>
      </c>
      <c r="O2653" s="95" t="s">
        <v>7984</v>
      </c>
      <c r="P2653" s="95"/>
      <c r="Q2653" s="95"/>
      <c r="R2653" s="95" t="str">
        <f>IF(L2653="R",VLOOKUP(G2653,BARRAS!$C$5:$E$233,3,0),IF(L2653="L",VLOOKUP(G2653,BARRAS!$C$5:$E$233,3,0),""))</f>
        <v/>
      </c>
      <c r="S2653" s="95">
        <f t="shared" si="293"/>
        <v>0</v>
      </c>
      <c r="T2653" s="95"/>
      <c r="U2653" s="95" t="str">
        <f t="shared" si="294"/>
        <v/>
      </c>
      <c r="V2653" s="95" t="s">
        <v>7984</v>
      </c>
      <c r="W2653" s="95"/>
      <c r="X2653" s="95" t="s">
        <v>8688</v>
      </c>
      <c r="Y2653" s="95" t="str">
        <f>+IF(P2653="","No","Sí")</f>
        <v>No</v>
      </c>
      <c r="Z2653" s="95">
        <v>0</v>
      </c>
      <c r="AA2653" s="95" t="str">
        <f t="shared" si="295"/>
        <v>FRONTEL</v>
      </c>
    </row>
    <row r="2654" spans="1:27" x14ac:dyDescent="0.2">
      <c r="A2654" s="19">
        <f t="shared" si="290"/>
        <v>1</v>
      </c>
      <c r="B2654" s="95">
        <f t="shared" si="292"/>
        <v>2650</v>
      </c>
      <c r="C2654" s="95" t="s">
        <v>9187</v>
      </c>
      <c r="D2654" s="28" t="s">
        <v>8365</v>
      </c>
      <c r="E2654" s="95" t="s">
        <v>9191</v>
      </c>
      <c r="F2654" s="182">
        <v>1</v>
      </c>
      <c r="G2654" s="95" t="s">
        <v>735</v>
      </c>
      <c r="H2654" s="199">
        <f>VLOOKUP(G2654,BARRAS!$C$5:$E$553,2,0)</f>
        <v>2099991380132</v>
      </c>
      <c r="I2654" s="95">
        <v>0</v>
      </c>
      <c r="J2654" s="204">
        <v>0</v>
      </c>
      <c r="K2654" s="95">
        <v>0</v>
      </c>
      <c r="L2654" s="95" t="s">
        <v>8423</v>
      </c>
      <c r="M2654" s="95" t="s">
        <v>8423</v>
      </c>
      <c r="N2654" s="95" t="s">
        <v>8365</v>
      </c>
      <c r="O2654" s="95" t="s">
        <v>7984</v>
      </c>
      <c r="P2654" s="95"/>
      <c r="Q2654" s="95"/>
      <c r="R2654" s="95" t="str">
        <f>IF(L2654="R",VLOOKUP(G2654,BARRAS!$C$5:$E$233,3,0),IF(L2654="L",VLOOKUP(G2654,BARRAS!$C$5:$E$233,3,0),""))</f>
        <v/>
      </c>
      <c r="S2654" s="95">
        <f t="shared" si="293"/>
        <v>0</v>
      </c>
      <c r="T2654" s="95"/>
      <c r="U2654" s="95" t="str">
        <f t="shared" si="294"/>
        <v/>
      </c>
      <c r="V2654" s="95"/>
      <c r="W2654" s="95"/>
      <c r="X2654" s="95"/>
      <c r="Y2654" s="95" t="str">
        <f>+IF(P2654="","No","Sí")</f>
        <v>No</v>
      </c>
      <c r="Z2654" s="95">
        <v>0</v>
      </c>
      <c r="AA2654" s="95" t="str">
        <f t="shared" si="295"/>
        <v>FRONTEL</v>
      </c>
    </row>
    <row r="2655" spans="1:27" x14ac:dyDescent="0.2">
      <c r="A2655" s="19">
        <f t="shared" si="290"/>
        <v>1</v>
      </c>
      <c r="B2655" s="95">
        <f t="shared" si="292"/>
        <v>2651</v>
      </c>
      <c r="C2655" s="95" t="s">
        <v>12801</v>
      </c>
      <c r="D2655" s="28" t="s">
        <v>8365</v>
      </c>
      <c r="E2655" s="95" t="s">
        <v>9977</v>
      </c>
      <c r="F2655" s="182">
        <v>1</v>
      </c>
      <c r="G2655" s="95" t="s">
        <v>735</v>
      </c>
      <c r="H2655" s="199">
        <f>VLOOKUP(G2655,BARRAS!$C$5:$E$553,2,0)</f>
        <v>2099991380132</v>
      </c>
      <c r="I2655" s="95">
        <v>0</v>
      </c>
      <c r="J2655" s="204">
        <v>0</v>
      </c>
      <c r="K2655" s="95">
        <v>0</v>
      </c>
      <c r="L2655" s="95" t="s">
        <v>8423</v>
      </c>
      <c r="M2655" s="95" t="s">
        <v>8423</v>
      </c>
      <c r="N2655" s="28" t="s">
        <v>8365</v>
      </c>
      <c r="O2655" s="28" t="s">
        <v>7984</v>
      </c>
      <c r="P2655" s="95"/>
      <c r="Q2655" s="95"/>
      <c r="R2655" s="95" t="str">
        <f>IF(L2655="R",VLOOKUP(G2655,BARRAS!$C$5:$E$233,3,0),IF(L2655="L",VLOOKUP(G2655,BARRAS!$C$5:$E$233,3,0),""))</f>
        <v/>
      </c>
      <c r="S2655" s="95">
        <f t="shared" si="293"/>
        <v>0</v>
      </c>
      <c r="T2655" s="95"/>
      <c r="U2655" s="95" t="str">
        <f t="shared" si="294"/>
        <v/>
      </c>
      <c r="V2655" s="95"/>
      <c r="W2655" s="95"/>
      <c r="X2655" s="95"/>
      <c r="Y2655" s="95"/>
      <c r="Z2655" s="95"/>
      <c r="AA2655" s="95" t="str">
        <f t="shared" si="295"/>
        <v>FRONTEL</v>
      </c>
    </row>
    <row r="2656" spans="1:27" x14ac:dyDescent="0.2">
      <c r="A2656" s="19">
        <f t="shared" si="290"/>
        <v>1</v>
      </c>
      <c r="B2656" s="95">
        <f t="shared" si="292"/>
        <v>2652</v>
      </c>
      <c r="C2656" s="95" t="s">
        <v>12803</v>
      </c>
      <c r="D2656" s="28" t="s">
        <v>3079</v>
      </c>
      <c r="E2656" s="95" t="s">
        <v>10658</v>
      </c>
      <c r="F2656" s="182">
        <v>1</v>
      </c>
      <c r="G2656" s="95" t="s">
        <v>735</v>
      </c>
      <c r="H2656" s="199">
        <f>VLOOKUP(G2656,BARRAS!$C$5:$E$553,2,0)</f>
        <v>2099991380132</v>
      </c>
      <c r="I2656" s="95">
        <v>0</v>
      </c>
      <c r="J2656" s="204">
        <v>0</v>
      </c>
      <c r="K2656" s="95">
        <v>0</v>
      </c>
      <c r="L2656" s="95" t="s">
        <v>8423</v>
      </c>
      <c r="M2656" s="95" t="s">
        <v>8423</v>
      </c>
      <c r="N2656" s="28" t="s">
        <v>9178</v>
      </c>
      <c r="O2656" s="95"/>
      <c r="P2656" s="95" t="s">
        <v>9971</v>
      </c>
      <c r="Q2656" s="95"/>
      <c r="R2656" s="95" t="str">
        <f>IF(L2656="R",VLOOKUP(G2656,BARRAS!$C$5:$E$233,3,0),IF(L2656="L",VLOOKUP(G2656,BARRAS!$C$5:$E$233,3,0),""))</f>
        <v/>
      </c>
      <c r="S2656" s="95">
        <f t="shared" si="293"/>
        <v>0</v>
      </c>
      <c r="T2656" s="95"/>
      <c r="U2656" s="95" t="str">
        <f t="shared" si="294"/>
        <v/>
      </c>
      <c r="V2656" s="95"/>
      <c r="W2656" s="95"/>
      <c r="X2656" s="95"/>
      <c r="Y2656" s="95"/>
      <c r="Z2656" s="95"/>
      <c r="AA2656" s="95" t="str">
        <f t="shared" si="295"/>
        <v>ENEL_DISTRIBUCION</v>
      </c>
    </row>
    <row r="2657" spans="1:27" x14ac:dyDescent="0.2">
      <c r="A2657" s="19">
        <f t="shared" si="290"/>
        <v>1</v>
      </c>
      <c r="B2657" s="95">
        <f t="shared" si="292"/>
        <v>2653</v>
      </c>
      <c r="C2657" s="95" t="s">
        <v>12804</v>
      </c>
      <c r="D2657" s="28" t="s">
        <v>8365</v>
      </c>
      <c r="E2657" s="95" t="s">
        <v>10517</v>
      </c>
      <c r="F2657" s="182">
        <v>1</v>
      </c>
      <c r="G2657" s="95" t="s">
        <v>735</v>
      </c>
      <c r="H2657" s="199">
        <f>VLOOKUP(G2657,BARRAS!$C$5:$E$553,2,0)</f>
        <v>2099991380132</v>
      </c>
      <c r="I2657" s="95">
        <v>0</v>
      </c>
      <c r="J2657" s="204">
        <v>0</v>
      </c>
      <c r="K2657" s="95">
        <v>0</v>
      </c>
      <c r="L2657" s="95" t="s">
        <v>8423</v>
      </c>
      <c r="M2657" s="95" t="s">
        <v>8423</v>
      </c>
      <c r="N2657" s="28" t="s">
        <v>8365</v>
      </c>
      <c r="O2657" s="95" t="s">
        <v>9972</v>
      </c>
      <c r="P2657" s="95"/>
      <c r="Q2657" s="95"/>
      <c r="R2657" s="95" t="str">
        <f>IF(L2657="R",VLOOKUP(G2657,BARRAS!$C$5:$E$233,3,0),IF(L2657="L",VLOOKUP(G2657,BARRAS!$C$5:$E$233,3,0),""))</f>
        <v/>
      </c>
      <c r="S2657" s="95">
        <f t="shared" si="293"/>
        <v>0</v>
      </c>
      <c r="T2657" s="95"/>
      <c r="U2657" s="95" t="str">
        <f t="shared" si="294"/>
        <v/>
      </c>
      <c r="V2657" s="95"/>
      <c r="W2657" s="95"/>
      <c r="X2657" s="95"/>
      <c r="Y2657" s="95"/>
      <c r="Z2657" s="95"/>
      <c r="AA2657" s="95" t="str">
        <f t="shared" si="295"/>
        <v>CGE</v>
      </c>
    </row>
    <row r="2658" spans="1:27" x14ac:dyDescent="0.2">
      <c r="A2658" s="19">
        <f t="shared" si="290"/>
        <v>1</v>
      </c>
      <c r="B2658" s="95">
        <f t="shared" si="292"/>
        <v>2654</v>
      </c>
      <c r="C2658" s="95" t="s">
        <v>12805</v>
      </c>
      <c r="D2658" s="28" t="s">
        <v>8365</v>
      </c>
      <c r="E2658" s="95" t="s">
        <v>10517</v>
      </c>
      <c r="F2658" s="182">
        <v>1</v>
      </c>
      <c r="G2658" s="95" t="s">
        <v>735</v>
      </c>
      <c r="H2658" s="199">
        <f>VLOOKUP(G2658,BARRAS!$C$5:$E$553,2,0)</f>
        <v>2099991380132</v>
      </c>
      <c r="I2658" s="95">
        <v>0</v>
      </c>
      <c r="J2658" s="204">
        <v>0</v>
      </c>
      <c r="K2658" s="95">
        <v>0</v>
      </c>
      <c r="L2658" s="95" t="s">
        <v>8423</v>
      </c>
      <c r="M2658" s="95" t="s">
        <v>8423</v>
      </c>
      <c r="N2658" s="28" t="s">
        <v>8365</v>
      </c>
      <c r="O2658" s="95" t="s">
        <v>9972</v>
      </c>
      <c r="P2658" s="95"/>
      <c r="Q2658" s="95"/>
      <c r="R2658" s="95" t="str">
        <f>IF(L2658="R",VLOOKUP(G2658,BARRAS!$C$5:$E$233,3,0),IF(L2658="L",VLOOKUP(G2658,BARRAS!$C$5:$E$233,3,0),""))</f>
        <v/>
      </c>
      <c r="S2658" s="95">
        <f t="shared" si="293"/>
        <v>0</v>
      </c>
      <c r="T2658" s="95"/>
      <c r="U2658" s="95" t="str">
        <f t="shared" si="294"/>
        <v/>
      </c>
      <c r="V2658" s="95"/>
      <c r="W2658" s="95"/>
      <c r="X2658" s="95"/>
      <c r="Y2658" s="95"/>
      <c r="Z2658" s="95"/>
      <c r="AA2658" s="95" t="str">
        <f t="shared" si="295"/>
        <v>CGE</v>
      </c>
    </row>
    <row r="2659" spans="1:27" x14ac:dyDescent="0.2">
      <c r="A2659" s="19">
        <f t="shared" si="290"/>
        <v>1</v>
      </c>
      <c r="B2659" s="95">
        <f t="shared" si="292"/>
        <v>2655</v>
      </c>
      <c r="C2659" s="95" t="s">
        <v>9188</v>
      </c>
      <c r="D2659" s="28" t="s">
        <v>8365</v>
      </c>
      <c r="E2659" s="95" t="s">
        <v>9192</v>
      </c>
      <c r="F2659" s="182">
        <v>1</v>
      </c>
      <c r="G2659" s="95" t="s">
        <v>735</v>
      </c>
      <c r="H2659" s="199">
        <f>VLOOKUP(G2659,BARRAS!$C$5:$E$553,2,0)</f>
        <v>2099991380132</v>
      </c>
      <c r="I2659" s="95">
        <v>0</v>
      </c>
      <c r="J2659" s="204">
        <v>0</v>
      </c>
      <c r="K2659" s="95">
        <v>0</v>
      </c>
      <c r="L2659" s="95" t="s">
        <v>8423</v>
      </c>
      <c r="M2659" s="95" t="s">
        <v>8423</v>
      </c>
      <c r="N2659" s="95" t="s">
        <v>8365</v>
      </c>
      <c r="O2659" s="95" t="s">
        <v>7984</v>
      </c>
      <c r="P2659" s="95"/>
      <c r="Q2659" s="95"/>
      <c r="R2659" s="95" t="str">
        <f>IF(L2659="R",VLOOKUP(G2659,BARRAS!$C$5:$E$233,3,0),IF(L2659="L",VLOOKUP(G2659,BARRAS!$C$5:$E$233,3,0),""))</f>
        <v/>
      </c>
      <c r="S2659" s="95">
        <f t="shared" si="293"/>
        <v>0</v>
      </c>
      <c r="T2659" s="95"/>
      <c r="U2659" s="95" t="str">
        <f t="shared" si="294"/>
        <v/>
      </c>
      <c r="V2659" s="95"/>
      <c r="W2659" s="95"/>
      <c r="X2659" s="95"/>
      <c r="Y2659" s="95" t="str">
        <f>+IF(P2659="","No","Sí")</f>
        <v>No</v>
      </c>
      <c r="Z2659" s="95">
        <v>0</v>
      </c>
      <c r="AA2659" s="95" t="str">
        <f t="shared" si="295"/>
        <v>FRONTEL</v>
      </c>
    </row>
    <row r="2660" spans="1:27" x14ac:dyDescent="0.2">
      <c r="A2660" s="19">
        <f t="shared" si="290"/>
        <v>1</v>
      </c>
      <c r="B2660" s="95">
        <f t="shared" si="292"/>
        <v>2656</v>
      </c>
      <c r="C2660" s="95" t="s">
        <v>9315</v>
      </c>
      <c r="D2660" s="28" t="s">
        <v>8365</v>
      </c>
      <c r="E2660" s="95" t="s">
        <v>9316</v>
      </c>
      <c r="F2660" s="182">
        <v>1</v>
      </c>
      <c r="G2660" s="95" t="s">
        <v>735</v>
      </c>
      <c r="H2660" s="199">
        <f>VLOOKUP(G2660,BARRAS!$C$5:$E$553,2,0)</f>
        <v>2099991380132</v>
      </c>
      <c r="I2660" s="95">
        <v>0</v>
      </c>
      <c r="J2660" s="204">
        <v>0</v>
      </c>
      <c r="K2660" s="95">
        <v>0</v>
      </c>
      <c r="L2660" s="95" t="s">
        <v>8423</v>
      </c>
      <c r="M2660" s="95" t="s">
        <v>8423</v>
      </c>
      <c r="N2660" s="95" t="s">
        <v>8365</v>
      </c>
      <c r="O2660" s="95" t="s">
        <v>8091</v>
      </c>
      <c r="P2660" s="95"/>
      <c r="Q2660" s="95"/>
      <c r="R2660" s="95" t="str">
        <f>IF(L2660="R",VLOOKUP(G2660,BARRAS!$C$5:$E$233,3,0),IF(L2660="L",VLOOKUP(G2660,BARRAS!$C$5:$E$233,3,0),""))</f>
        <v/>
      </c>
      <c r="S2660" s="95">
        <f t="shared" si="293"/>
        <v>0</v>
      </c>
      <c r="T2660" s="95"/>
      <c r="U2660" s="95" t="str">
        <f t="shared" si="294"/>
        <v/>
      </c>
      <c r="V2660" s="95"/>
      <c r="W2660" s="95"/>
      <c r="X2660" s="95"/>
      <c r="Y2660" s="95"/>
      <c r="Z2660" s="95">
        <v>0</v>
      </c>
      <c r="AA2660" s="95" t="str">
        <f t="shared" si="295"/>
        <v>SAESA</v>
      </c>
    </row>
    <row r="2661" spans="1:27" x14ac:dyDescent="0.2">
      <c r="A2661" s="19">
        <f t="shared" si="290"/>
        <v>1</v>
      </c>
      <c r="B2661" s="95">
        <f t="shared" si="292"/>
        <v>2657</v>
      </c>
      <c r="C2661" s="95" t="s">
        <v>9464</v>
      </c>
      <c r="D2661" s="28" t="s">
        <v>2217</v>
      </c>
      <c r="E2661" s="95" t="s">
        <v>9466</v>
      </c>
      <c r="F2661" s="182">
        <v>1</v>
      </c>
      <c r="G2661" s="95" t="s">
        <v>735</v>
      </c>
      <c r="H2661" s="199">
        <f>VLOOKUP(G2661,BARRAS!$C$5:$E$553,2,0)</f>
        <v>2099991380132</v>
      </c>
      <c r="I2661" s="95">
        <v>0</v>
      </c>
      <c r="J2661" s="204">
        <v>0</v>
      </c>
      <c r="K2661" s="95">
        <v>0</v>
      </c>
      <c r="L2661" s="95" t="s">
        <v>8423</v>
      </c>
      <c r="M2661" s="95" t="s">
        <v>8423</v>
      </c>
      <c r="N2661" s="95" t="s">
        <v>2217</v>
      </c>
      <c r="O2661" s="95" t="s">
        <v>8182</v>
      </c>
      <c r="P2661" s="95"/>
      <c r="Q2661" s="95"/>
      <c r="R2661" s="95" t="str">
        <f>IF(L2661="R",VLOOKUP(G2661,BARRAS!$C$5:$E$233,3,0),IF(L2661="L",VLOOKUP(G2661,BARRAS!$C$5:$E$233,3,0),""))</f>
        <v/>
      </c>
      <c r="S2661" s="95">
        <f t="shared" si="293"/>
        <v>0</v>
      </c>
      <c r="T2661" s="95"/>
      <c r="U2661" s="95" t="str">
        <f t="shared" si="294"/>
        <v/>
      </c>
      <c r="V2661" s="95"/>
      <c r="W2661" s="95"/>
      <c r="X2661" s="95"/>
      <c r="Y2661" s="95"/>
      <c r="Z2661" s="95">
        <v>0</v>
      </c>
      <c r="AA2661" s="95" t="str">
        <f t="shared" si="295"/>
        <v>CODINER</v>
      </c>
    </row>
    <row r="2662" spans="1:27" x14ac:dyDescent="0.2">
      <c r="A2662" s="19">
        <f t="shared" si="290"/>
        <v>1</v>
      </c>
      <c r="B2662" s="95">
        <f t="shared" si="292"/>
        <v>2658</v>
      </c>
      <c r="C2662" s="95" t="s">
        <v>10405</v>
      </c>
      <c r="D2662" s="28" t="s">
        <v>545</v>
      </c>
      <c r="E2662" s="95" t="s">
        <v>10423</v>
      </c>
      <c r="F2662" s="182">
        <v>1</v>
      </c>
      <c r="G2662" s="95" t="s">
        <v>735</v>
      </c>
      <c r="H2662" s="199">
        <f>VLOOKUP(G2662,BARRAS!$C$5:$E$553,2,0)</f>
        <v>2099991380132</v>
      </c>
      <c r="I2662" s="95">
        <v>0</v>
      </c>
      <c r="J2662" s="204">
        <v>0</v>
      </c>
      <c r="K2662" s="95">
        <v>0</v>
      </c>
      <c r="L2662" s="95" t="s">
        <v>8423</v>
      </c>
      <c r="M2662" s="95" t="s">
        <v>8423</v>
      </c>
      <c r="N2662" s="95" t="s">
        <v>545</v>
      </c>
      <c r="O2662" s="95" t="s">
        <v>8091</v>
      </c>
      <c r="P2662" s="95"/>
      <c r="Q2662" s="95"/>
      <c r="R2662" s="95" t="str">
        <f>IF(L2662="R",VLOOKUP(G2662,BARRAS!$C$5:$E$233,3,0),IF(L2662="L",VLOOKUP(G2662,BARRAS!$C$5:$E$233,3,0),""))</f>
        <v/>
      </c>
      <c r="S2662" s="95">
        <f t="shared" si="293"/>
        <v>0</v>
      </c>
      <c r="T2662" s="95"/>
      <c r="U2662" s="95" t="str">
        <f t="shared" si="294"/>
        <v/>
      </c>
      <c r="V2662" s="95"/>
      <c r="W2662" s="95"/>
      <c r="X2662" s="95"/>
      <c r="Y2662" s="95"/>
      <c r="Z2662" s="95"/>
      <c r="AA2662" s="95" t="str">
        <f t="shared" si="295"/>
        <v>SAESA</v>
      </c>
    </row>
    <row r="2663" spans="1:27" x14ac:dyDescent="0.2">
      <c r="A2663" s="19">
        <f t="shared" si="290"/>
        <v>1</v>
      </c>
      <c r="B2663" s="95">
        <f t="shared" si="292"/>
        <v>2659</v>
      </c>
      <c r="C2663" s="95" t="s">
        <v>10576</v>
      </c>
      <c r="D2663" s="28" t="s">
        <v>545</v>
      </c>
      <c r="E2663" s="95" t="s">
        <v>10567</v>
      </c>
      <c r="F2663" s="182">
        <v>1</v>
      </c>
      <c r="G2663" s="95" t="s">
        <v>735</v>
      </c>
      <c r="H2663" s="199">
        <f>VLOOKUP(G2663,BARRAS!$C$5:$E$553,2,0)</f>
        <v>2099991380132</v>
      </c>
      <c r="I2663" s="95">
        <v>0</v>
      </c>
      <c r="J2663" s="204">
        <v>0</v>
      </c>
      <c r="K2663" s="95">
        <v>0</v>
      </c>
      <c r="L2663" s="95" t="s">
        <v>8423</v>
      </c>
      <c r="M2663" s="95" t="s">
        <v>8423</v>
      </c>
      <c r="N2663" s="95" t="s">
        <v>545</v>
      </c>
      <c r="O2663" s="95" t="s">
        <v>8091</v>
      </c>
      <c r="P2663" s="95"/>
      <c r="Q2663" s="95"/>
      <c r="R2663" s="95" t="str">
        <f>IF(L2663="R",VLOOKUP(G2663,BARRAS!$C$5:$E$233,3,0),IF(L2663="L",VLOOKUP(G2663,BARRAS!$C$5:$E$233,3,0),""))</f>
        <v/>
      </c>
      <c r="S2663" s="95">
        <f t="shared" si="293"/>
        <v>0</v>
      </c>
      <c r="T2663" s="95"/>
      <c r="U2663" s="95" t="str">
        <f t="shared" si="294"/>
        <v/>
      </c>
      <c r="V2663" s="95"/>
      <c r="W2663" s="95"/>
      <c r="X2663" s="95"/>
      <c r="Y2663" s="95"/>
      <c r="Z2663" s="95"/>
      <c r="AA2663" s="95" t="str">
        <f t="shared" si="295"/>
        <v>SAESA</v>
      </c>
    </row>
    <row r="2664" spans="1:27" x14ac:dyDescent="0.2">
      <c r="A2664" s="19">
        <f t="shared" si="290"/>
        <v>1</v>
      </c>
      <c r="B2664" s="95">
        <f t="shared" si="292"/>
        <v>2660</v>
      </c>
      <c r="C2664" s="95" t="s">
        <v>9946</v>
      </c>
      <c r="D2664" s="28" t="s">
        <v>8365</v>
      </c>
      <c r="E2664" s="95" t="s">
        <v>9947</v>
      </c>
      <c r="F2664" s="182">
        <v>1</v>
      </c>
      <c r="G2664" s="95" t="s">
        <v>735</v>
      </c>
      <c r="H2664" s="199">
        <f>VLOOKUP(G2664,BARRAS!$C$5:$E$553,2,0)</f>
        <v>2099991380132</v>
      </c>
      <c r="I2664" s="95">
        <v>0</v>
      </c>
      <c r="J2664" s="204">
        <v>0</v>
      </c>
      <c r="K2664" s="95">
        <v>0</v>
      </c>
      <c r="L2664" s="95" t="s">
        <v>8423</v>
      </c>
      <c r="M2664" s="95" t="s">
        <v>8423</v>
      </c>
      <c r="N2664" s="95" t="s">
        <v>8365</v>
      </c>
      <c r="O2664" s="95" t="s">
        <v>8091</v>
      </c>
      <c r="P2664" s="95"/>
      <c r="Q2664" s="95"/>
      <c r="R2664" s="95" t="str">
        <f>IF(L2664="R",VLOOKUP(G2664,BARRAS!$C$5:$E$233,3,0),IF(L2664="L",VLOOKUP(G2664,BARRAS!$C$5:$E$233,3,0),""))</f>
        <v/>
      </c>
      <c r="S2664" s="95">
        <f t="shared" si="293"/>
        <v>0</v>
      </c>
      <c r="T2664" s="95"/>
      <c r="U2664" s="95" t="str">
        <f t="shared" si="294"/>
        <v/>
      </c>
      <c r="V2664" s="95">
        <v>0</v>
      </c>
      <c r="W2664" s="95"/>
      <c r="X2664" s="95"/>
      <c r="Y2664" s="95"/>
      <c r="Z2664" s="95">
        <v>0</v>
      </c>
      <c r="AA2664" s="95" t="str">
        <f t="shared" si="295"/>
        <v>SAESA</v>
      </c>
    </row>
    <row r="2665" spans="1:27" x14ac:dyDescent="0.2">
      <c r="A2665" s="19">
        <f t="shared" si="290"/>
        <v>1</v>
      </c>
      <c r="B2665" s="95">
        <f t="shared" si="292"/>
        <v>2661</v>
      </c>
      <c r="C2665" s="95" t="s">
        <v>9426</v>
      </c>
      <c r="D2665" s="28" t="s">
        <v>545</v>
      </c>
      <c r="E2665" s="95" t="s">
        <v>9444</v>
      </c>
      <c r="F2665" s="182">
        <v>1</v>
      </c>
      <c r="G2665" s="95" t="s">
        <v>735</v>
      </c>
      <c r="H2665" s="199">
        <f>VLOOKUP(G2665,BARRAS!$C$5:$E$553,2,0)</f>
        <v>2099991380132</v>
      </c>
      <c r="I2665" s="95">
        <v>0</v>
      </c>
      <c r="J2665" s="204">
        <v>0</v>
      </c>
      <c r="K2665" s="95">
        <v>0</v>
      </c>
      <c r="L2665" s="95" t="s">
        <v>8423</v>
      </c>
      <c r="M2665" s="95" t="s">
        <v>8423</v>
      </c>
      <c r="N2665" s="95" t="s">
        <v>545</v>
      </c>
      <c r="O2665" s="95" t="s">
        <v>8091</v>
      </c>
      <c r="P2665" s="95"/>
      <c r="Q2665" s="95"/>
      <c r="R2665" s="95" t="str">
        <f>IF(L2665="R",VLOOKUP(G2665,BARRAS!$C$5:$E$233,3,0),IF(L2665="L",VLOOKUP(G2665,BARRAS!$C$5:$E$233,3,0),""))</f>
        <v/>
      </c>
      <c r="S2665" s="95">
        <f t="shared" si="293"/>
        <v>0</v>
      </c>
      <c r="T2665" s="95"/>
      <c r="U2665" s="95" t="str">
        <f t="shared" si="294"/>
        <v/>
      </c>
      <c r="V2665" s="95"/>
      <c r="W2665" s="95"/>
      <c r="X2665" s="95"/>
      <c r="Y2665" s="95"/>
      <c r="Z2665" s="95">
        <v>0</v>
      </c>
      <c r="AA2665" s="95" t="str">
        <f t="shared" si="295"/>
        <v>SAESA</v>
      </c>
    </row>
    <row r="2666" spans="1:27" x14ac:dyDescent="0.2">
      <c r="A2666" s="19">
        <f t="shared" si="290"/>
        <v>1</v>
      </c>
      <c r="B2666" s="95">
        <f t="shared" si="292"/>
        <v>2662</v>
      </c>
      <c r="C2666" s="95" t="s">
        <v>13686</v>
      </c>
      <c r="D2666" s="28" t="s">
        <v>12122</v>
      </c>
      <c r="E2666" s="95" t="s">
        <v>13687</v>
      </c>
      <c r="F2666" s="182">
        <v>1</v>
      </c>
      <c r="G2666" s="95" t="s">
        <v>735</v>
      </c>
      <c r="H2666" s="199">
        <f>VLOOKUP(G2666,BARRAS!$C$5:$E$553,2,0)</f>
        <v>2099991380132</v>
      </c>
      <c r="I2666" s="95">
        <v>0</v>
      </c>
      <c r="J2666" s="204">
        <v>0</v>
      </c>
      <c r="K2666" s="95">
        <v>0</v>
      </c>
      <c r="L2666" s="95" t="s">
        <v>8423</v>
      </c>
      <c r="M2666" s="95" t="s">
        <v>8423</v>
      </c>
      <c r="N2666" s="95" t="s">
        <v>12122</v>
      </c>
      <c r="O2666" s="95" t="s">
        <v>7984</v>
      </c>
      <c r="P2666" s="95"/>
      <c r="Q2666" s="95"/>
      <c r="R2666" s="95"/>
      <c r="S2666" s="95">
        <f t="shared" si="293"/>
        <v>0</v>
      </c>
      <c r="T2666" s="95"/>
      <c r="U2666" s="95" t="str">
        <f t="shared" si="294"/>
        <v/>
      </c>
      <c r="V2666" s="95"/>
      <c r="W2666" s="95"/>
      <c r="X2666" s="95"/>
      <c r="Y2666" s="95"/>
      <c r="Z2666" s="95"/>
      <c r="AA2666" s="95" t="str">
        <f t="shared" si="295"/>
        <v>FRONTEL</v>
      </c>
    </row>
    <row r="2667" spans="1:27" x14ac:dyDescent="0.2">
      <c r="A2667" s="19">
        <f t="shared" si="290"/>
        <v>1</v>
      </c>
      <c r="B2667" s="95">
        <f t="shared" si="292"/>
        <v>2663</v>
      </c>
      <c r="C2667" s="95" t="s">
        <v>9983</v>
      </c>
      <c r="D2667" s="28" t="s">
        <v>8365</v>
      </c>
      <c r="E2667" s="95" t="s">
        <v>12513</v>
      </c>
      <c r="F2667" s="182">
        <v>1</v>
      </c>
      <c r="G2667" s="95" t="s">
        <v>735</v>
      </c>
      <c r="H2667" s="199">
        <f>VLOOKUP(G2667,BARRAS!$C$5:$E$553,2,0)</f>
        <v>2099991380132</v>
      </c>
      <c r="I2667" s="95">
        <v>0</v>
      </c>
      <c r="J2667" s="204">
        <v>0</v>
      </c>
      <c r="K2667" s="95">
        <v>0</v>
      </c>
      <c r="L2667" s="95" t="s">
        <v>8423</v>
      </c>
      <c r="M2667" s="95" t="s">
        <v>8423</v>
      </c>
      <c r="N2667" s="95" t="s">
        <v>8365</v>
      </c>
      <c r="O2667" s="95" t="s">
        <v>7984</v>
      </c>
      <c r="P2667" s="95"/>
      <c r="Q2667" s="95"/>
      <c r="R2667" s="95" t="str">
        <f>IF(L2667="R",VLOOKUP(G2667,BARRAS!$C$5:$E$233,3,0),IF(L2667="L",VLOOKUP(G2667,BARRAS!$C$5:$E$233,3,0),""))</f>
        <v/>
      </c>
      <c r="S2667" s="95">
        <f t="shared" si="293"/>
        <v>0</v>
      </c>
      <c r="T2667" s="95"/>
      <c r="U2667" s="95" t="str">
        <f t="shared" si="294"/>
        <v/>
      </c>
      <c r="V2667" s="95"/>
      <c r="W2667" s="95"/>
      <c r="X2667" s="95"/>
      <c r="Y2667" s="95"/>
      <c r="Z2667" s="95"/>
      <c r="AA2667" s="95" t="str">
        <f t="shared" si="295"/>
        <v>FRONTEL</v>
      </c>
    </row>
    <row r="2668" spans="1:27" x14ac:dyDescent="0.2">
      <c r="A2668" s="19">
        <f t="shared" si="290"/>
        <v>1</v>
      </c>
      <c r="B2668" s="95">
        <f t="shared" si="292"/>
        <v>2664</v>
      </c>
      <c r="C2668" s="95" t="s">
        <v>13999</v>
      </c>
      <c r="D2668" s="28" t="s">
        <v>545</v>
      </c>
      <c r="E2668" s="95" t="s">
        <v>14000</v>
      </c>
      <c r="F2668" s="182">
        <v>1</v>
      </c>
      <c r="G2668" s="95" t="s">
        <v>735</v>
      </c>
      <c r="H2668" s="199">
        <f>VLOOKUP(G2668,BARRAS!$C$5:$E$553,2,0)</f>
        <v>2099991380132</v>
      </c>
      <c r="I2668" s="95">
        <v>0</v>
      </c>
      <c r="J2668" s="204">
        <v>0</v>
      </c>
      <c r="K2668" s="95">
        <v>0</v>
      </c>
      <c r="L2668" s="95" t="s">
        <v>8423</v>
      </c>
      <c r="M2668" s="95" t="s">
        <v>8423</v>
      </c>
      <c r="N2668" s="28" t="s">
        <v>545</v>
      </c>
      <c r="O2668" s="95" t="s">
        <v>7984</v>
      </c>
      <c r="P2668" s="95"/>
      <c r="Q2668" s="95"/>
      <c r="R2668" s="95"/>
      <c r="S2668" s="95">
        <f t="shared" si="293"/>
        <v>0</v>
      </c>
      <c r="T2668" s="95"/>
      <c r="U2668" s="95" t="str">
        <f t="shared" si="294"/>
        <v/>
      </c>
      <c r="V2668" s="95"/>
      <c r="W2668" s="95"/>
      <c r="X2668" s="95"/>
      <c r="Y2668" s="95"/>
      <c r="Z2668" s="95"/>
      <c r="AA2668" s="95" t="str">
        <f t="shared" si="295"/>
        <v>FRONTEL</v>
      </c>
    </row>
    <row r="2669" spans="1:27" x14ac:dyDescent="0.2">
      <c r="A2669" s="19">
        <f t="shared" si="290"/>
        <v>1</v>
      </c>
      <c r="B2669" s="95">
        <f t="shared" si="292"/>
        <v>2665</v>
      </c>
      <c r="C2669" s="95" t="s">
        <v>14258</v>
      </c>
      <c r="D2669" s="28" t="s">
        <v>9079</v>
      </c>
      <c r="E2669" s="28" t="s">
        <v>14248</v>
      </c>
      <c r="F2669" s="182">
        <v>1</v>
      </c>
      <c r="G2669" s="95" t="s">
        <v>735</v>
      </c>
      <c r="H2669" s="199">
        <f>VLOOKUP(G2669,BARRAS!$C$5:$E$553,2,0)</f>
        <v>2099991380132</v>
      </c>
      <c r="I2669" s="95">
        <v>0</v>
      </c>
      <c r="J2669" s="204">
        <v>0</v>
      </c>
      <c r="K2669" s="95">
        <v>0</v>
      </c>
      <c r="L2669" s="95" t="s">
        <v>8423</v>
      </c>
      <c r="M2669" s="95" t="s">
        <v>8423</v>
      </c>
      <c r="N2669" s="95" t="s">
        <v>9079</v>
      </c>
      <c r="O2669" s="28" t="s">
        <v>9972</v>
      </c>
      <c r="P2669" s="95"/>
      <c r="Q2669" s="95"/>
      <c r="R2669" s="95"/>
      <c r="S2669" s="95">
        <f t="shared" si="293"/>
        <v>0</v>
      </c>
      <c r="T2669" s="95"/>
      <c r="U2669" s="95" t="str">
        <f t="shared" si="294"/>
        <v/>
      </c>
      <c r="V2669" s="95"/>
      <c r="W2669" s="95"/>
      <c r="X2669" s="95"/>
      <c r="Y2669" s="95"/>
      <c r="Z2669" s="95"/>
      <c r="AA2669" s="95" t="str">
        <f t="shared" si="295"/>
        <v>CGE</v>
      </c>
    </row>
    <row r="2670" spans="1:27" x14ac:dyDescent="0.2">
      <c r="A2670" s="19">
        <f t="shared" si="290"/>
        <v>1</v>
      </c>
      <c r="B2670" s="95">
        <f t="shared" si="292"/>
        <v>2666</v>
      </c>
      <c r="C2670" s="95" t="s">
        <v>14259</v>
      </c>
      <c r="D2670" s="28" t="s">
        <v>9294</v>
      </c>
      <c r="E2670" s="28" t="s">
        <v>14260</v>
      </c>
      <c r="F2670" s="182">
        <v>1</v>
      </c>
      <c r="G2670" s="95" t="s">
        <v>735</v>
      </c>
      <c r="H2670" s="199">
        <f>VLOOKUP(G2670,BARRAS!$C$5:$E$553,2,0)</f>
        <v>2099991380132</v>
      </c>
      <c r="I2670" s="95">
        <v>0</v>
      </c>
      <c r="J2670" s="204">
        <v>0</v>
      </c>
      <c r="K2670" s="95">
        <v>0</v>
      </c>
      <c r="L2670" s="95" t="s">
        <v>8423</v>
      </c>
      <c r="M2670" s="95" t="s">
        <v>8423</v>
      </c>
      <c r="N2670" s="95" t="s">
        <v>9294</v>
      </c>
      <c r="O2670" s="28" t="s">
        <v>9972</v>
      </c>
      <c r="P2670" s="95"/>
      <c r="Q2670" s="95"/>
      <c r="R2670" s="95"/>
      <c r="S2670" s="95">
        <f t="shared" si="293"/>
        <v>0</v>
      </c>
      <c r="T2670" s="95"/>
      <c r="U2670" s="95" t="str">
        <f t="shared" si="294"/>
        <v/>
      </c>
      <c r="V2670" s="95"/>
      <c r="W2670" s="95"/>
      <c r="X2670" s="95"/>
      <c r="Y2670" s="95"/>
      <c r="Z2670" s="95"/>
      <c r="AA2670" s="95" t="str">
        <f t="shared" si="295"/>
        <v>CGE</v>
      </c>
    </row>
    <row r="2671" spans="1:27" x14ac:dyDescent="0.2">
      <c r="A2671" s="230">
        <f t="shared" si="290"/>
        <v>1</v>
      </c>
      <c r="B2671" s="95">
        <f t="shared" si="292"/>
        <v>2667</v>
      </c>
      <c r="C2671" s="95" t="s">
        <v>14585</v>
      </c>
      <c r="D2671" s="28" t="s">
        <v>8365</v>
      </c>
      <c r="E2671" s="28" t="s">
        <v>8982</v>
      </c>
      <c r="F2671" s="182">
        <v>1</v>
      </c>
      <c r="G2671" s="95" t="s">
        <v>735</v>
      </c>
      <c r="H2671" s="199">
        <f>VLOOKUP(G2671,BARRAS!$C$5:$E$553,2,0)</f>
        <v>2099991380132</v>
      </c>
      <c r="I2671" s="95">
        <v>0</v>
      </c>
      <c r="J2671" s="204">
        <v>0</v>
      </c>
      <c r="K2671" s="95">
        <v>0</v>
      </c>
      <c r="L2671" s="95" t="s">
        <v>8423</v>
      </c>
      <c r="M2671" s="95" t="s">
        <v>8423</v>
      </c>
      <c r="N2671" s="28" t="s">
        <v>8365</v>
      </c>
      <c r="O2671" s="28" t="s">
        <v>7984</v>
      </c>
      <c r="P2671" s="95"/>
      <c r="Q2671" s="95"/>
      <c r="R2671" s="95"/>
      <c r="S2671" s="95">
        <f t="shared" ref="S2671" si="296">IF(RIGHT(LEFT(E2671,6),4)="PMGD",1,IF(RIGHT(LEFT(E2671,6),4)="PMG_",1,0))</f>
        <v>0</v>
      </c>
      <c r="T2671" s="95"/>
      <c r="U2671" s="95" t="str">
        <f t="shared" ref="U2671" si="297">+IF(L2671="G",LEFT(RIGHT(E2671,LEN(E2671)-2),4),"")</f>
        <v/>
      </c>
      <c r="V2671" s="95"/>
      <c r="W2671" s="95"/>
      <c r="X2671" s="95"/>
      <c r="Y2671" s="95"/>
      <c r="Z2671" s="95"/>
      <c r="AA2671" s="95" t="str">
        <f t="shared" si="295"/>
        <v>FRONTEL</v>
      </c>
    </row>
    <row r="2672" spans="1:27" x14ac:dyDescent="0.2">
      <c r="A2672" s="19">
        <f t="shared" si="290"/>
        <v>1</v>
      </c>
      <c r="B2672" s="95">
        <f t="shared" si="292"/>
        <v>2668</v>
      </c>
      <c r="C2672" s="95" t="s">
        <v>12124</v>
      </c>
      <c r="D2672" s="28" t="s">
        <v>9589</v>
      </c>
      <c r="E2672" s="95" t="s">
        <v>12125</v>
      </c>
      <c r="F2672" s="182">
        <v>1</v>
      </c>
      <c r="G2672" s="95" t="s">
        <v>735</v>
      </c>
      <c r="H2672" s="199">
        <f>VLOOKUP(G2672,BARRAS!$C$5:$E$553,2,0)</f>
        <v>2099991380132</v>
      </c>
      <c r="I2672" s="95">
        <v>0</v>
      </c>
      <c r="J2672" s="204">
        <v>0</v>
      </c>
      <c r="K2672" s="95">
        <v>0</v>
      </c>
      <c r="L2672" s="95" t="s">
        <v>747</v>
      </c>
      <c r="M2672" s="95" t="s">
        <v>747</v>
      </c>
      <c r="N2672" s="95" t="s">
        <v>9589</v>
      </c>
      <c r="O2672" s="95" t="s">
        <v>7984</v>
      </c>
      <c r="P2672" s="95"/>
      <c r="Q2672" s="95" t="str">
        <f t="shared" ref="Q2672:Q2683" si="298">IF(L2672="R","R",IF(L2672="L","L",""))</f>
        <v/>
      </c>
      <c r="R2672" s="95" t="str">
        <f>IF(L2672="R",VLOOKUP(G2672,BARRAS!$C$5:$E$233,3,0),IF(L2672="L",VLOOKUP(G2672,BARRAS!$C$5:$E$233,3,0),""))</f>
        <v/>
      </c>
      <c r="S2672" s="95">
        <f t="shared" si="293"/>
        <v>1</v>
      </c>
      <c r="T2672" s="95"/>
      <c r="U2672" s="95" t="str">
        <f t="shared" si="294"/>
        <v>PMGD</v>
      </c>
      <c r="V2672" s="95">
        <v>0</v>
      </c>
      <c r="W2672" s="95">
        <v>1</v>
      </c>
      <c r="X2672" s="95"/>
      <c r="Y2672" s="95" t="str">
        <f t="shared" ref="Y2672:Y2683" si="299">+IF(P2672="","No","Sí")</f>
        <v>No</v>
      </c>
      <c r="Z2672" s="95">
        <v>0</v>
      </c>
      <c r="AA2672" s="95" t="str">
        <f t="shared" si="295"/>
        <v>FRONTEL</v>
      </c>
    </row>
    <row r="2673" spans="1:27" x14ac:dyDescent="0.2">
      <c r="A2673" s="19">
        <f t="shared" si="290"/>
        <v>1</v>
      </c>
      <c r="B2673" s="95">
        <f t="shared" si="292"/>
        <v>2669</v>
      </c>
      <c r="C2673" s="95" t="s">
        <v>2765</v>
      </c>
      <c r="D2673" s="28" t="s">
        <v>9589</v>
      </c>
      <c r="E2673" s="95" t="s">
        <v>7576</v>
      </c>
      <c r="F2673" s="182">
        <v>1</v>
      </c>
      <c r="G2673" s="95" t="s">
        <v>735</v>
      </c>
      <c r="H2673" s="199">
        <f>VLOOKUP(G2673,BARRAS!$C$5:$E$553,2,0)</f>
        <v>2099991380132</v>
      </c>
      <c r="I2673" s="95">
        <v>0</v>
      </c>
      <c r="J2673" s="204">
        <v>0</v>
      </c>
      <c r="K2673" s="95">
        <v>0</v>
      </c>
      <c r="L2673" s="95" t="s">
        <v>747</v>
      </c>
      <c r="M2673" s="95" t="s">
        <v>747</v>
      </c>
      <c r="N2673" s="95" t="s">
        <v>9589</v>
      </c>
      <c r="O2673" s="95" t="s">
        <v>7984</v>
      </c>
      <c r="P2673" s="95"/>
      <c r="Q2673" s="95" t="str">
        <f>IF(L2673="R","R",IF(L2673="L","L",""))</f>
        <v/>
      </c>
      <c r="R2673" s="95" t="str">
        <f>IF(L2673="R",VLOOKUP(G2673,BARRAS!$C$5:$E$233,3,0),IF(L2673="L",VLOOKUP(G2673,BARRAS!$C$5:$E$233,3,0),""))</f>
        <v/>
      </c>
      <c r="S2673" s="95">
        <f t="shared" si="293"/>
        <v>1</v>
      </c>
      <c r="T2673" s="95"/>
      <c r="U2673" s="95" t="str">
        <f t="shared" si="294"/>
        <v>PMGD</v>
      </c>
      <c r="V2673" s="95">
        <v>0</v>
      </c>
      <c r="W2673" s="95"/>
      <c r="X2673" s="95"/>
      <c r="Y2673" s="95" t="str">
        <f>+IF(P2673="","No","Sí")</f>
        <v>No</v>
      </c>
      <c r="Z2673" s="95">
        <v>0</v>
      </c>
      <c r="AA2673" s="95" t="str">
        <f t="shared" si="295"/>
        <v>FRONTEL</v>
      </c>
    </row>
    <row r="2674" spans="1:27" x14ac:dyDescent="0.2">
      <c r="A2674" s="19">
        <f t="shared" si="290"/>
        <v>1</v>
      </c>
      <c r="B2674" s="95">
        <f t="shared" si="292"/>
        <v>2670</v>
      </c>
      <c r="C2674" s="95" t="s">
        <v>2114</v>
      </c>
      <c r="D2674" s="28" t="s">
        <v>2115</v>
      </c>
      <c r="E2674" s="95" t="s">
        <v>7573</v>
      </c>
      <c r="F2674" s="182">
        <v>1</v>
      </c>
      <c r="G2674" s="95" t="s">
        <v>735</v>
      </c>
      <c r="H2674" s="199">
        <f>VLOOKUP(G2674,BARRAS!$C$5:$E$553,2,0)</f>
        <v>2099991380132</v>
      </c>
      <c r="I2674" s="95">
        <v>0</v>
      </c>
      <c r="J2674" s="204">
        <v>0</v>
      </c>
      <c r="K2674" s="95">
        <v>0</v>
      </c>
      <c r="L2674" s="95" t="s">
        <v>747</v>
      </c>
      <c r="M2674" s="95" t="s">
        <v>747</v>
      </c>
      <c r="N2674" s="95" t="s">
        <v>2115</v>
      </c>
      <c r="O2674" s="95" t="s">
        <v>7984</v>
      </c>
      <c r="P2674" s="95"/>
      <c r="Q2674" s="95" t="str">
        <f t="shared" si="298"/>
        <v/>
      </c>
      <c r="R2674" s="95" t="str">
        <f>IF(L2674="R",VLOOKUP(G2674,BARRAS!$C$5:$E$233,3,0),IF(L2674="L",VLOOKUP(G2674,BARRAS!$C$5:$E$233,3,0),""))</f>
        <v/>
      </c>
      <c r="S2674" s="95">
        <f t="shared" si="293"/>
        <v>1</v>
      </c>
      <c r="T2674" s="95" t="s">
        <v>7573</v>
      </c>
      <c r="U2674" s="95" t="str">
        <f t="shared" si="294"/>
        <v>PMGD</v>
      </c>
      <c r="V2674" s="95">
        <v>0</v>
      </c>
      <c r="W2674" s="95"/>
      <c r="X2674" s="95"/>
      <c r="Y2674" s="95" t="str">
        <f t="shared" si="299"/>
        <v>No</v>
      </c>
      <c r="Z2674" s="95">
        <v>0</v>
      </c>
      <c r="AA2674" s="95" t="str">
        <f t="shared" si="295"/>
        <v>FRONTEL</v>
      </c>
    </row>
    <row r="2675" spans="1:27" x14ac:dyDescent="0.2">
      <c r="A2675" s="19">
        <f t="shared" si="290"/>
        <v>1</v>
      </c>
      <c r="B2675" s="95">
        <f t="shared" si="292"/>
        <v>2671</v>
      </c>
      <c r="C2675" s="95" t="s">
        <v>7825</v>
      </c>
      <c r="D2675" s="28" t="s">
        <v>8970</v>
      </c>
      <c r="E2675" s="95" t="s">
        <v>1870</v>
      </c>
      <c r="F2675" s="182">
        <v>1</v>
      </c>
      <c r="G2675" s="95" t="s">
        <v>735</v>
      </c>
      <c r="H2675" s="199">
        <f>VLOOKUP(G2675,BARRAS!$C$5:$E$553,2,0)</f>
        <v>2099991380132</v>
      </c>
      <c r="I2675" s="95">
        <v>0</v>
      </c>
      <c r="J2675" s="204">
        <v>1</v>
      </c>
      <c r="K2675" s="95">
        <v>0</v>
      </c>
      <c r="L2675" s="95" t="s">
        <v>489</v>
      </c>
      <c r="M2675" s="95" t="s">
        <v>489</v>
      </c>
      <c r="N2675" s="95" t="s">
        <v>9178</v>
      </c>
      <c r="O2675" s="95"/>
      <c r="P2675" s="95" t="s">
        <v>9972</v>
      </c>
      <c r="Q2675" s="95" t="str">
        <f t="shared" si="298"/>
        <v>R</v>
      </c>
      <c r="R2675" s="95" t="str">
        <f>IF(L2675="R",VLOOKUP(G2675,BARRAS!$C$5:$E$233,3,0),IF(L2675="L",VLOOKUP(G2675,BARRAS!$C$5:$E$233,3,0),""))</f>
        <v/>
      </c>
      <c r="S2675" s="95">
        <f t="shared" si="293"/>
        <v>0</v>
      </c>
      <c r="T2675" s="95"/>
      <c r="U2675" s="95" t="str">
        <f t="shared" si="294"/>
        <v/>
      </c>
      <c r="V2675" s="95">
        <v>0</v>
      </c>
      <c r="W2675" s="95"/>
      <c r="X2675" s="95"/>
      <c r="Y2675" s="95" t="str">
        <f t="shared" si="299"/>
        <v>Sí</v>
      </c>
      <c r="Z2675" s="95">
        <v>0</v>
      </c>
      <c r="AA2675" s="95" t="str">
        <f t="shared" si="295"/>
        <v>CGE</v>
      </c>
    </row>
    <row r="2676" spans="1:27" x14ac:dyDescent="0.2">
      <c r="A2676" s="19">
        <f t="shared" si="290"/>
        <v>1</v>
      </c>
      <c r="B2676" s="95">
        <f t="shared" si="292"/>
        <v>2672</v>
      </c>
      <c r="C2676" s="95" t="s">
        <v>7826</v>
      </c>
      <c r="D2676" s="28" t="s">
        <v>8971</v>
      </c>
      <c r="E2676" s="95" t="s">
        <v>1870</v>
      </c>
      <c r="F2676" s="182">
        <v>1</v>
      </c>
      <c r="G2676" s="95" t="s">
        <v>735</v>
      </c>
      <c r="H2676" s="199">
        <f>VLOOKUP(G2676,BARRAS!$C$5:$E$553,2,0)</f>
        <v>2099991380132</v>
      </c>
      <c r="I2676" s="95">
        <v>0</v>
      </c>
      <c r="J2676" s="204">
        <v>1</v>
      </c>
      <c r="K2676" s="95">
        <v>0</v>
      </c>
      <c r="L2676" s="95" t="s">
        <v>489</v>
      </c>
      <c r="M2676" s="95" t="s">
        <v>489</v>
      </c>
      <c r="N2676" s="95" t="s">
        <v>9178</v>
      </c>
      <c r="O2676" s="95"/>
      <c r="P2676" s="95" t="s">
        <v>9972</v>
      </c>
      <c r="Q2676" s="95" t="str">
        <f t="shared" si="298"/>
        <v>R</v>
      </c>
      <c r="R2676" s="95" t="str">
        <f>IF(L2676="R",VLOOKUP(G2676,BARRAS!$C$5:$E$233,3,0),IF(L2676="L",VLOOKUP(G2676,BARRAS!$C$5:$E$233,3,0),""))</f>
        <v/>
      </c>
      <c r="S2676" s="95">
        <f t="shared" si="293"/>
        <v>0</v>
      </c>
      <c r="T2676" s="95"/>
      <c r="U2676" s="95" t="str">
        <f t="shared" si="294"/>
        <v/>
      </c>
      <c r="V2676" s="95">
        <v>0</v>
      </c>
      <c r="W2676" s="95"/>
      <c r="X2676" s="95"/>
      <c r="Y2676" s="95" t="str">
        <f t="shared" si="299"/>
        <v>Sí</v>
      </c>
      <c r="Z2676" s="95">
        <v>0</v>
      </c>
      <c r="AA2676" s="95" t="str">
        <f t="shared" si="295"/>
        <v>CGE</v>
      </c>
    </row>
    <row r="2677" spans="1:27" x14ac:dyDescent="0.2">
      <c r="A2677" s="19">
        <f t="shared" si="290"/>
        <v>1</v>
      </c>
      <c r="B2677" s="95">
        <f t="shared" si="292"/>
        <v>2673</v>
      </c>
      <c r="C2677" s="95" t="s">
        <v>7827</v>
      </c>
      <c r="D2677" s="28" t="s">
        <v>8972</v>
      </c>
      <c r="E2677" s="95" t="s">
        <v>1870</v>
      </c>
      <c r="F2677" s="182">
        <v>1</v>
      </c>
      <c r="G2677" s="95" t="s">
        <v>735</v>
      </c>
      <c r="H2677" s="199">
        <f>VLOOKUP(G2677,BARRAS!$C$5:$E$553,2,0)</f>
        <v>2099991380132</v>
      </c>
      <c r="I2677" s="95">
        <v>0</v>
      </c>
      <c r="J2677" s="204">
        <v>1</v>
      </c>
      <c r="K2677" s="95">
        <v>0</v>
      </c>
      <c r="L2677" s="95" t="s">
        <v>489</v>
      </c>
      <c r="M2677" s="95" t="s">
        <v>489</v>
      </c>
      <c r="N2677" s="95" t="s">
        <v>9178</v>
      </c>
      <c r="O2677" s="95"/>
      <c r="P2677" s="95" t="s">
        <v>9972</v>
      </c>
      <c r="Q2677" s="95" t="str">
        <f t="shared" si="298"/>
        <v>R</v>
      </c>
      <c r="R2677" s="95" t="str">
        <f>IF(L2677="R",VLOOKUP(G2677,BARRAS!$C$5:$E$233,3,0),IF(L2677="L",VLOOKUP(G2677,BARRAS!$C$5:$E$233,3,0),""))</f>
        <v/>
      </c>
      <c r="S2677" s="95">
        <f t="shared" si="293"/>
        <v>0</v>
      </c>
      <c r="T2677" s="95"/>
      <c r="U2677" s="95" t="str">
        <f t="shared" si="294"/>
        <v/>
      </c>
      <c r="V2677" s="95">
        <v>0</v>
      </c>
      <c r="W2677" s="95"/>
      <c r="X2677" s="95"/>
      <c r="Y2677" s="95" t="str">
        <f t="shared" si="299"/>
        <v>Sí</v>
      </c>
      <c r="Z2677" s="95">
        <v>0</v>
      </c>
      <c r="AA2677" s="95" t="str">
        <f t="shared" si="295"/>
        <v>CGE</v>
      </c>
    </row>
    <row r="2678" spans="1:27" x14ac:dyDescent="0.2">
      <c r="A2678" s="19">
        <f t="shared" si="290"/>
        <v>1</v>
      </c>
      <c r="B2678" s="95">
        <f t="shared" si="292"/>
        <v>2674</v>
      </c>
      <c r="C2678" s="95" t="s">
        <v>8204</v>
      </c>
      <c r="D2678" s="28" t="s">
        <v>8183</v>
      </c>
      <c r="E2678" s="95" t="s">
        <v>8182</v>
      </c>
      <c r="F2678" s="182">
        <v>1</v>
      </c>
      <c r="G2678" s="95" t="s">
        <v>735</v>
      </c>
      <c r="H2678" s="199">
        <f>VLOOKUP(G2678,BARRAS!$C$5:$E$553,2,0)</f>
        <v>2099991380132</v>
      </c>
      <c r="I2678" s="95">
        <v>0</v>
      </c>
      <c r="J2678" s="204">
        <v>1</v>
      </c>
      <c r="K2678" s="95">
        <v>0</v>
      </c>
      <c r="L2678" s="95" t="s">
        <v>489</v>
      </c>
      <c r="M2678" s="95" t="s">
        <v>489</v>
      </c>
      <c r="N2678" s="95" t="s">
        <v>9178</v>
      </c>
      <c r="O2678" s="95"/>
      <c r="P2678" s="95" t="s">
        <v>8182</v>
      </c>
      <c r="Q2678" s="95" t="str">
        <f t="shared" si="298"/>
        <v>R</v>
      </c>
      <c r="R2678" s="95" t="str">
        <f>IF(L2678="R",VLOOKUP(G2678,BARRAS!$C$5:$E$233,3,0),IF(L2678="L",VLOOKUP(G2678,BARRAS!$C$5:$E$233,3,0),""))</f>
        <v/>
      </c>
      <c r="S2678" s="95">
        <f t="shared" si="293"/>
        <v>0</v>
      </c>
      <c r="T2678" s="95"/>
      <c r="U2678" s="95" t="str">
        <f t="shared" si="294"/>
        <v/>
      </c>
      <c r="V2678" s="95">
        <v>0</v>
      </c>
      <c r="W2678" s="95"/>
      <c r="X2678" s="95"/>
      <c r="Y2678" s="95" t="str">
        <f t="shared" si="299"/>
        <v>Sí</v>
      </c>
      <c r="Z2678" s="95">
        <v>0</v>
      </c>
      <c r="AA2678" s="95" t="str">
        <f t="shared" si="295"/>
        <v>CODINER</v>
      </c>
    </row>
    <row r="2679" spans="1:27" x14ac:dyDescent="0.2">
      <c r="A2679" s="19">
        <f t="shared" si="290"/>
        <v>1</v>
      </c>
      <c r="B2679" s="95">
        <f t="shared" si="292"/>
        <v>2675</v>
      </c>
      <c r="C2679" s="95" t="s">
        <v>8205</v>
      </c>
      <c r="D2679" s="28" t="s">
        <v>8184</v>
      </c>
      <c r="E2679" s="95" t="s">
        <v>8182</v>
      </c>
      <c r="F2679" s="182">
        <v>1</v>
      </c>
      <c r="G2679" s="95" t="s">
        <v>735</v>
      </c>
      <c r="H2679" s="199">
        <f>VLOOKUP(G2679,BARRAS!$C$5:$E$553,2,0)</f>
        <v>2099991380132</v>
      </c>
      <c r="I2679" s="95">
        <v>0</v>
      </c>
      <c r="J2679" s="204">
        <v>1</v>
      </c>
      <c r="K2679" s="95">
        <v>0</v>
      </c>
      <c r="L2679" s="95" t="s">
        <v>489</v>
      </c>
      <c r="M2679" s="95" t="s">
        <v>489</v>
      </c>
      <c r="N2679" s="95" t="s">
        <v>9178</v>
      </c>
      <c r="O2679" s="95"/>
      <c r="P2679" s="95" t="s">
        <v>8182</v>
      </c>
      <c r="Q2679" s="95" t="str">
        <f t="shared" si="298"/>
        <v>R</v>
      </c>
      <c r="R2679" s="95" t="str">
        <f>IF(L2679="R",VLOOKUP(G2679,BARRAS!$C$5:$E$233,3,0),IF(L2679="L",VLOOKUP(G2679,BARRAS!$C$5:$E$233,3,0),""))</f>
        <v/>
      </c>
      <c r="S2679" s="95">
        <f t="shared" si="293"/>
        <v>0</v>
      </c>
      <c r="T2679" s="95"/>
      <c r="U2679" s="95" t="str">
        <f t="shared" si="294"/>
        <v/>
      </c>
      <c r="V2679" s="95">
        <v>0</v>
      </c>
      <c r="W2679" s="95"/>
      <c r="X2679" s="95"/>
      <c r="Y2679" s="95" t="str">
        <f t="shared" si="299"/>
        <v>Sí</v>
      </c>
      <c r="Z2679" s="95">
        <v>0</v>
      </c>
      <c r="AA2679" s="95" t="str">
        <f t="shared" si="295"/>
        <v>CODINER</v>
      </c>
    </row>
    <row r="2680" spans="1:27" x14ac:dyDescent="0.2">
      <c r="A2680" s="19">
        <f t="shared" si="290"/>
        <v>1</v>
      </c>
      <c r="B2680" s="95">
        <f t="shared" si="292"/>
        <v>2676</v>
      </c>
      <c r="C2680" s="95" t="s">
        <v>8206</v>
      </c>
      <c r="D2680" s="28" t="s">
        <v>8185</v>
      </c>
      <c r="E2680" s="95" t="s">
        <v>8182</v>
      </c>
      <c r="F2680" s="182">
        <v>1</v>
      </c>
      <c r="G2680" s="95" t="s">
        <v>735</v>
      </c>
      <c r="H2680" s="199">
        <f>VLOOKUP(G2680,BARRAS!$C$5:$E$553,2,0)</f>
        <v>2099991380132</v>
      </c>
      <c r="I2680" s="95">
        <v>0</v>
      </c>
      <c r="J2680" s="204">
        <v>1</v>
      </c>
      <c r="K2680" s="95">
        <v>0</v>
      </c>
      <c r="L2680" s="95" t="s">
        <v>489</v>
      </c>
      <c r="M2680" s="95" t="s">
        <v>489</v>
      </c>
      <c r="N2680" s="95" t="s">
        <v>9178</v>
      </c>
      <c r="O2680" s="95"/>
      <c r="P2680" s="95" t="s">
        <v>8182</v>
      </c>
      <c r="Q2680" s="95" t="str">
        <f t="shared" si="298"/>
        <v>R</v>
      </c>
      <c r="R2680" s="95" t="str">
        <f>IF(L2680="R",VLOOKUP(G2680,BARRAS!$C$5:$E$233,3,0),IF(L2680="L",VLOOKUP(G2680,BARRAS!$C$5:$E$233,3,0),""))</f>
        <v/>
      </c>
      <c r="S2680" s="95">
        <f t="shared" si="293"/>
        <v>0</v>
      </c>
      <c r="T2680" s="95"/>
      <c r="U2680" s="95" t="str">
        <f t="shared" si="294"/>
        <v/>
      </c>
      <c r="V2680" s="95">
        <v>0</v>
      </c>
      <c r="W2680" s="95"/>
      <c r="X2680" s="95"/>
      <c r="Y2680" s="95" t="str">
        <f t="shared" si="299"/>
        <v>Sí</v>
      </c>
      <c r="Z2680" s="95">
        <v>0</v>
      </c>
      <c r="AA2680" s="95" t="str">
        <f t="shared" si="295"/>
        <v>CODINER</v>
      </c>
    </row>
    <row r="2681" spans="1:27" x14ac:dyDescent="0.2">
      <c r="A2681" s="19">
        <f t="shared" si="290"/>
        <v>1</v>
      </c>
      <c r="B2681" s="95">
        <f t="shared" si="292"/>
        <v>2677</v>
      </c>
      <c r="C2681" s="95" t="s">
        <v>8051</v>
      </c>
      <c r="D2681" s="28" t="s">
        <v>7985</v>
      </c>
      <c r="E2681" s="95" t="s">
        <v>7984</v>
      </c>
      <c r="F2681" s="182">
        <v>1</v>
      </c>
      <c r="G2681" s="95" t="s">
        <v>735</v>
      </c>
      <c r="H2681" s="199">
        <f>VLOOKUP(G2681,BARRAS!$C$5:$E$553,2,0)</f>
        <v>2099991380132</v>
      </c>
      <c r="I2681" s="95">
        <v>0</v>
      </c>
      <c r="J2681" s="204">
        <v>1</v>
      </c>
      <c r="K2681" s="95">
        <v>0</v>
      </c>
      <c r="L2681" s="95" t="s">
        <v>489</v>
      </c>
      <c r="M2681" s="95" t="s">
        <v>489</v>
      </c>
      <c r="N2681" s="95" t="s">
        <v>9178</v>
      </c>
      <c r="O2681" s="95"/>
      <c r="P2681" s="95" t="s">
        <v>7984</v>
      </c>
      <c r="Q2681" s="95" t="str">
        <f t="shared" si="298"/>
        <v>R</v>
      </c>
      <c r="R2681" s="95" t="str">
        <f>IF(L2681="R",VLOOKUP(G2681,BARRAS!$C$5:$E$233,3,0),IF(L2681="L",VLOOKUP(G2681,BARRAS!$C$5:$E$233,3,0),""))</f>
        <v/>
      </c>
      <c r="S2681" s="95">
        <f t="shared" si="293"/>
        <v>0</v>
      </c>
      <c r="T2681" s="95"/>
      <c r="U2681" s="95" t="str">
        <f t="shared" si="294"/>
        <v/>
      </c>
      <c r="V2681" s="95">
        <v>0</v>
      </c>
      <c r="W2681" s="95"/>
      <c r="X2681" s="95"/>
      <c r="Y2681" s="95" t="str">
        <f t="shared" si="299"/>
        <v>Sí</v>
      </c>
      <c r="Z2681" s="95">
        <v>0</v>
      </c>
      <c r="AA2681" s="95" t="str">
        <f t="shared" si="295"/>
        <v>FRONTEL</v>
      </c>
    </row>
    <row r="2682" spans="1:27" x14ac:dyDescent="0.2">
      <c r="A2682" s="19">
        <f t="shared" si="290"/>
        <v>1</v>
      </c>
      <c r="B2682" s="95">
        <f t="shared" si="292"/>
        <v>2678</v>
      </c>
      <c r="C2682" s="95" t="s">
        <v>8052</v>
      </c>
      <c r="D2682" s="28" t="s">
        <v>7986</v>
      </c>
      <c r="E2682" s="95" t="s">
        <v>7984</v>
      </c>
      <c r="F2682" s="182">
        <v>1</v>
      </c>
      <c r="G2682" s="95" t="s">
        <v>735</v>
      </c>
      <c r="H2682" s="199">
        <f>VLOOKUP(G2682,BARRAS!$C$5:$E$553,2,0)</f>
        <v>2099991380132</v>
      </c>
      <c r="I2682" s="95">
        <v>0</v>
      </c>
      <c r="J2682" s="204">
        <v>1</v>
      </c>
      <c r="K2682" s="95">
        <v>0</v>
      </c>
      <c r="L2682" s="95" t="s">
        <v>489</v>
      </c>
      <c r="M2682" s="95" t="s">
        <v>489</v>
      </c>
      <c r="N2682" s="95" t="s">
        <v>9178</v>
      </c>
      <c r="O2682" s="95"/>
      <c r="P2682" s="95" t="s">
        <v>7984</v>
      </c>
      <c r="Q2682" s="95" t="str">
        <f t="shared" si="298"/>
        <v>R</v>
      </c>
      <c r="R2682" s="95" t="str">
        <f>IF(L2682="R",VLOOKUP(G2682,BARRAS!$C$5:$E$233,3,0),IF(L2682="L",VLOOKUP(G2682,BARRAS!$C$5:$E$233,3,0),""))</f>
        <v/>
      </c>
      <c r="S2682" s="95">
        <f t="shared" si="293"/>
        <v>0</v>
      </c>
      <c r="T2682" s="95"/>
      <c r="U2682" s="95" t="str">
        <f t="shared" si="294"/>
        <v/>
      </c>
      <c r="V2682" s="95">
        <v>0</v>
      </c>
      <c r="W2682" s="95"/>
      <c r="X2682" s="95"/>
      <c r="Y2682" s="95" t="str">
        <f t="shared" si="299"/>
        <v>Sí</v>
      </c>
      <c r="Z2682" s="95">
        <v>0</v>
      </c>
      <c r="AA2682" s="95" t="str">
        <f t="shared" si="295"/>
        <v>FRONTEL</v>
      </c>
    </row>
    <row r="2683" spans="1:27" x14ac:dyDescent="0.2">
      <c r="A2683" s="19">
        <f t="shared" si="290"/>
        <v>1</v>
      </c>
      <c r="B2683" s="95">
        <f t="shared" si="292"/>
        <v>2679</v>
      </c>
      <c r="C2683" s="95" t="s">
        <v>8053</v>
      </c>
      <c r="D2683" s="28" t="s">
        <v>7987</v>
      </c>
      <c r="E2683" s="95" t="s">
        <v>7984</v>
      </c>
      <c r="F2683" s="182">
        <v>1</v>
      </c>
      <c r="G2683" s="95" t="s">
        <v>735</v>
      </c>
      <c r="H2683" s="199">
        <f>VLOOKUP(G2683,BARRAS!$C$5:$E$553,2,0)</f>
        <v>2099991380132</v>
      </c>
      <c r="I2683" s="95">
        <v>0</v>
      </c>
      <c r="J2683" s="204">
        <v>1</v>
      </c>
      <c r="K2683" s="95">
        <v>0</v>
      </c>
      <c r="L2683" s="95" t="s">
        <v>489</v>
      </c>
      <c r="M2683" s="95" t="s">
        <v>489</v>
      </c>
      <c r="N2683" s="95" t="s">
        <v>9178</v>
      </c>
      <c r="O2683" s="95"/>
      <c r="P2683" s="95" t="s">
        <v>7984</v>
      </c>
      <c r="Q2683" s="95" t="str">
        <f t="shared" si="298"/>
        <v>R</v>
      </c>
      <c r="R2683" s="95" t="str">
        <f>IF(L2683="R",VLOOKUP(G2683,BARRAS!$C$5:$E$233,3,0),IF(L2683="L",VLOOKUP(G2683,BARRAS!$C$5:$E$233,3,0),""))</f>
        <v/>
      </c>
      <c r="S2683" s="95">
        <f t="shared" si="293"/>
        <v>0</v>
      </c>
      <c r="T2683" s="95"/>
      <c r="U2683" s="95" t="str">
        <f t="shared" si="294"/>
        <v/>
      </c>
      <c r="V2683" s="95">
        <v>0</v>
      </c>
      <c r="W2683" s="95"/>
      <c r="X2683" s="95"/>
      <c r="Y2683" s="95" t="str">
        <f t="shared" si="299"/>
        <v>Sí</v>
      </c>
      <c r="Z2683" s="95">
        <v>0</v>
      </c>
      <c r="AA2683" s="95" t="str">
        <f t="shared" si="295"/>
        <v>FRONTEL</v>
      </c>
    </row>
    <row r="2684" spans="1:27" x14ac:dyDescent="0.2">
      <c r="A2684" s="19">
        <f t="shared" si="290"/>
        <v>1</v>
      </c>
      <c r="B2684" s="95">
        <f t="shared" si="292"/>
        <v>2680</v>
      </c>
      <c r="C2684" s="194" t="s">
        <v>12236</v>
      </c>
      <c r="D2684" s="213" t="s">
        <v>1304</v>
      </c>
      <c r="E2684" s="194" t="s">
        <v>1407</v>
      </c>
      <c r="F2684" s="182">
        <v>1</v>
      </c>
      <c r="G2684" s="95" t="s">
        <v>735</v>
      </c>
      <c r="H2684" s="199">
        <f>VLOOKUP(G2684,BARRAS!$C$5:$E$553,2,0)</f>
        <v>2099991380132</v>
      </c>
      <c r="I2684" s="95">
        <v>0</v>
      </c>
      <c r="J2684" s="204">
        <v>0</v>
      </c>
      <c r="K2684" s="95">
        <v>0</v>
      </c>
      <c r="L2684" s="95" t="s">
        <v>492</v>
      </c>
      <c r="M2684" s="95" t="s">
        <v>492</v>
      </c>
      <c r="N2684" s="95" t="s">
        <v>12352</v>
      </c>
      <c r="O2684" s="95"/>
      <c r="P2684" s="95"/>
      <c r="Q2684" s="95"/>
      <c r="R2684" s="95" t="str">
        <f>IF(L2684="R",VLOOKUP(G2684,BARRAS!$C$5:$E$233,3,0),IF(L2684="L",VLOOKUP(G2684,BARRAS!$C$5:$E$233,3,0),""))</f>
        <v/>
      </c>
      <c r="S2684" s="95">
        <f t="shared" si="293"/>
        <v>0</v>
      </c>
      <c r="T2684" s="95"/>
      <c r="U2684" s="95" t="str">
        <f t="shared" si="294"/>
        <v/>
      </c>
      <c r="V2684" s="95"/>
      <c r="W2684" s="95"/>
      <c r="X2684" s="95"/>
      <c r="Y2684" s="95"/>
      <c r="Z2684" s="95"/>
      <c r="AA2684" s="95">
        <f t="shared" si="295"/>
        <v>0</v>
      </c>
    </row>
    <row r="2685" spans="1:27" x14ac:dyDescent="0.2">
      <c r="A2685" s="19">
        <f t="shared" si="290"/>
        <v>1</v>
      </c>
      <c r="B2685" s="95">
        <f t="shared" si="292"/>
        <v>2681</v>
      </c>
      <c r="C2685" s="95" t="s">
        <v>11663</v>
      </c>
      <c r="D2685" s="28" t="s">
        <v>543</v>
      </c>
      <c r="E2685" s="95" t="s">
        <v>11664</v>
      </c>
      <c r="F2685" s="182">
        <v>1</v>
      </c>
      <c r="G2685" s="95" t="s">
        <v>483</v>
      </c>
      <c r="H2685" s="199">
        <f>VLOOKUP(G2685,BARRAS!$C$5:$E$553,2,0)</f>
        <v>2069991280132</v>
      </c>
      <c r="I2685" s="95">
        <v>0</v>
      </c>
      <c r="J2685" s="204">
        <v>0</v>
      </c>
      <c r="K2685" s="95">
        <v>0</v>
      </c>
      <c r="L2685" s="95" t="s">
        <v>8423</v>
      </c>
      <c r="M2685" s="95" t="s">
        <v>8423</v>
      </c>
      <c r="N2685" s="95" t="s">
        <v>543</v>
      </c>
      <c r="O2685" s="95" t="s">
        <v>9972</v>
      </c>
      <c r="P2685" s="95"/>
      <c r="Q2685" s="95" t="s">
        <v>509</v>
      </c>
      <c r="R2685" s="95" t="str">
        <f>IF(L2685="R",VLOOKUP(G2685,BARRAS!$C$5:$E$233,3,0),IF(L2685="L",VLOOKUP(G2685,BARRAS!$C$5:$E$233,3,0),""))</f>
        <v/>
      </c>
      <c r="S2685" s="95">
        <f t="shared" si="293"/>
        <v>0</v>
      </c>
      <c r="T2685" s="95"/>
      <c r="U2685" s="95" t="str">
        <f t="shared" si="294"/>
        <v/>
      </c>
      <c r="V2685" s="95"/>
      <c r="W2685" s="95"/>
      <c r="X2685" s="95"/>
      <c r="Y2685" s="95">
        <v>0</v>
      </c>
      <c r="Z2685" s="95"/>
      <c r="AA2685" s="95" t="str">
        <f t="shared" si="295"/>
        <v>CGE</v>
      </c>
    </row>
    <row r="2686" spans="1:27" x14ac:dyDescent="0.2">
      <c r="A2686" s="19">
        <f t="shared" si="290"/>
        <v>1</v>
      </c>
      <c r="B2686" s="95">
        <f t="shared" si="292"/>
        <v>2682</v>
      </c>
      <c r="C2686" s="95" t="s">
        <v>12327</v>
      </c>
      <c r="D2686" s="28" t="s">
        <v>8365</v>
      </c>
      <c r="E2686" s="95" t="s">
        <v>12328</v>
      </c>
      <c r="F2686" s="182">
        <v>1</v>
      </c>
      <c r="G2686" s="95" t="s">
        <v>483</v>
      </c>
      <c r="H2686" s="199">
        <f>VLOOKUP(G2686,BARRAS!$C$5:$E$553,2,0)</f>
        <v>2069991280132</v>
      </c>
      <c r="I2686" s="95">
        <v>0</v>
      </c>
      <c r="J2686" s="204">
        <v>0</v>
      </c>
      <c r="K2686" s="95">
        <v>0</v>
      </c>
      <c r="L2686" s="95" t="s">
        <v>8423</v>
      </c>
      <c r="M2686" s="95" t="s">
        <v>8423</v>
      </c>
      <c r="N2686" s="95" t="s">
        <v>8365</v>
      </c>
      <c r="O2686" s="95" t="s">
        <v>9972</v>
      </c>
      <c r="P2686" s="95"/>
      <c r="Q2686" s="95"/>
      <c r="R2686" s="95" t="str">
        <f>IF(L2686="R",VLOOKUP(G2686,BARRAS!$C$5:$E$233,3,0),IF(L2686="L",VLOOKUP(G2686,BARRAS!$C$5:$E$233,3,0),""))</f>
        <v/>
      </c>
      <c r="S2686" s="95">
        <f t="shared" si="293"/>
        <v>0</v>
      </c>
      <c r="T2686" s="95"/>
      <c r="U2686" s="95" t="str">
        <f t="shared" si="294"/>
        <v/>
      </c>
      <c r="V2686" s="95"/>
      <c r="W2686" s="95"/>
      <c r="X2686" s="95"/>
      <c r="Y2686" s="95"/>
      <c r="Z2686" s="95"/>
      <c r="AA2686" s="95" t="str">
        <f t="shared" si="295"/>
        <v>CGE</v>
      </c>
    </row>
    <row r="2687" spans="1:27" x14ac:dyDescent="0.2">
      <c r="A2687" s="19">
        <f t="shared" si="290"/>
        <v>1</v>
      </c>
      <c r="B2687" s="95">
        <f t="shared" si="292"/>
        <v>2683</v>
      </c>
      <c r="C2687" s="28" t="s">
        <v>14373</v>
      </c>
      <c r="D2687" s="28" t="s">
        <v>14110</v>
      </c>
      <c r="E2687" s="95" t="s">
        <v>11275</v>
      </c>
      <c r="F2687" s="182">
        <v>1</v>
      </c>
      <c r="G2687" s="95" t="s">
        <v>483</v>
      </c>
      <c r="H2687" s="199">
        <f>VLOOKUP(G2687,BARRAS!$C$5:$E$553,2,0)</f>
        <v>2069991280132</v>
      </c>
      <c r="I2687" s="95">
        <v>0</v>
      </c>
      <c r="J2687" s="204">
        <v>0</v>
      </c>
      <c r="K2687" s="95">
        <v>0</v>
      </c>
      <c r="L2687" s="95" t="s">
        <v>8423</v>
      </c>
      <c r="M2687" s="95" t="s">
        <v>8423</v>
      </c>
      <c r="N2687" s="95" t="s">
        <v>14110</v>
      </c>
      <c r="O2687" s="95" t="s">
        <v>9972</v>
      </c>
      <c r="P2687" s="95"/>
      <c r="Q2687" s="95" t="s">
        <v>509</v>
      </c>
      <c r="R2687" s="95" t="str">
        <f>IF(L2687="R",VLOOKUP(G2687,BARRAS!$C$5:$E$233,3,0),IF(L2687="L",VLOOKUP(G2687,BARRAS!$C$5:$E$233,3,0),""))</f>
        <v/>
      </c>
      <c r="S2687" s="95">
        <f t="shared" si="293"/>
        <v>0</v>
      </c>
      <c r="T2687" s="95"/>
      <c r="U2687" s="95" t="str">
        <f t="shared" si="294"/>
        <v/>
      </c>
      <c r="V2687" s="95"/>
      <c r="W2687" s="95"/>
      <c r="X2687" s="95">
        <v>0</v>
      </c>
      <c r="Y2687" s="95">
        <v>0</v>
      </c>
      <c r="Z2687" s="95"/>
      <c r="AA2687" s="95" t="str">
        <f t="shared" si="295"/>
        <v>CGE</v>
      </c>
    </row>
    <row r="2688" spans="1:27" x14ac:dyDescent="0.2">
      <c r="A2688" s="19">
        <f t="shared" si="290"/>
        <v>1</v>
      </c>
      <c r="B2688" s="95">
        <f t="shared" si="292"/>
        <v>2684</v>
      </c>
      <c r="C2688" s="28" t="s">
        <v>14374</v>
      </c>
      <c r="D2688" s="28" t="s">
        <v>14110</v>
      </c>
      <c r="E2688" s="95" t="s">
        <v>11275</v>
      </c>
      <c r="F2688" s="182">
        <v>1</v>
      </c>
      <c r="G2688" s="95" t="s">
        <v>483</v>
      </c>
      <c r="H2688" s="199">
        <f>VLOOKUP(G2688,BARRAS!$C$5:$E$553,2,0)</f>
        <v>2069991280132</v>
      </c>
      <c r="I2688" s="95">
        <v>0</v>
      </c>
      <c r="J2688" s="204">
        <v>0</v>
      </c>
      <c r="K2688" s="95">
        <v>0</v>
      </c>
      <c r="L2688" s="95" t="s">
        <v>8423</v>
      </c>
      <c r="M2688" s="95" t="s">
        <v>8423</v>
      </c>
      <c r="N2688" s="95" t="s">
        <v>14110</v>
      </c>
      <c r="O2688" s="95" t="s">
        <v>9972</v>
      </c>
      <c r="P2688" s="95"/>
      <c r="Q2688" s="95" t="s">
        <v>509</v>
      </c>
      <c r="R2688" s="95" t="str">
        <f>IF(L2688="R",VLOOKUP(G2688,BARRAS!$C$5:$E$233,3,0),IF(L2688="L",VLOOKUP(G2688,BARRAS!$C$5:$E$233,3,0),""))</f>
        <v/>
      </c>
      <c r="S2688" s="95">
        <f t="shared" si="293"/>
        <v>0</v>
      </c>
      <c r="T2688" s="95"/>
      <c r="U2688" s="95" t="str">
        <f t="shared" si="294"/>
        <v/>
      </c>
      <c r="V2688" s="95"/>
      <c r="W2688" s="95"/>
      <c r="X2688" s="95">
        <v>0</v>
      </c>
      <c r="Y2688" s="95">
        <v>0</v>
      </c>
      <c r="Z2688" s="95"/>
      <c r="AA2688" s="95" t="str">
        <f t="shared" si="295"/>
        <v>CGE</v>
      </c>
    </row>
    <row r="2689" spans="1:27" x14ac:dyDescent="0.2">
      <c r="A2689" s="19">
        <f t="shared" si="290"/>
        <v>1</v>
      </c>
      <c r="B2689" s="95">
        <f t="shared" si="292"/>
        <v>2685</v>
      </c>
      <c r="C2689" s="95" t="s">
        <v>12156</v>
      </c>
      <c r="D2689" s="28" t="s">
        <v>9294</v>
      </c>
      <c r="E2689" s="95" t="s">
        <v>12158</v>
      </c>
      <c r="F2689" s="182">
        <v>1</v>
      </c>
      <c r="G2689" s="95" t="s">
        <v>483</v>
      </c>
      <c r="H2689" s="199">
        <f>VLOOKUP(G2689,BARRAS!$C$5:$E$553,2,0)</f>
        <v>2069991280132</v>
      </c>
      <c r="I2689" s="95">
        <v>0</v>
      </c>
      <c r="J2689" s="204">
        <v>0</v>
      </c>
      <c r="K2689" s="95">
        <v>0</v>
      </c>
      <c r="L2689" s="95" t="s">
        <v>8423</v>
      </c>
      <c r="M2689" s="95" t="s">
        <v>8423</v>
      </c>
      <c r="N2689" s="95" t="s">
        <v>9294</v>
      </c>
      <c r="O2689" s="95" t="s">
        <v>9972</v>
      </c>
      <c r="P2689" s="95"/>
      <c r="Q2689" s="95"/>
      <c r="R2689" s="95" t="str">
        <f>IF(L2689="R",VLOOKUP(G2689,BARRAS!$C$5:$E$233,3,0),IF(L2689="L",VLOOKUP(G2689,BARRAS!$C$5:$E$233,3,0),""))</f>
        <v/>
      </c>
      <c r="S2689" s="95">
        <f t="shared" si="293"/>
        <v>0</v>
      </c>
      <c r="T2689" s="95"/>
      <c r="U2689" s="95" t="str">
        <f t="shared" si="294"/>
        <v/>
      </c>
      <c r="V2689" s="95"/>
      <c r="W2689" s="95"/>
      <c r="X2689" s="95"/>
      <c r="Y2689" s="95"/>
      <c r="Z2689" s="95"/>
      <c r="AA2689" s="95" t="str">
        <f t="shared" si="295"/>
        <v>CGE</v>
      </c>
    </row>
    <row r="2690" spans="1:27" x14ac:dyDescent="0.2">
      <c r="A2690" s="19">
        <f t="shared" si="290"/>
        <v>1</v>
      </c>
      <c r="B2690" s="95">
        <f t="shared" si="292"/>
        <v>2686</v>
      </c>
      <c r="C2690" s="28" t="s">
        <v>14368</v>
      </c>
      <c r="D2690" s="28" t="s">
        <v>14110</v>
      </c>
      <c r="E2690" s="95" t="s">
        <v>11300</v>
      </c>
      <c r="F2690" s="182">
        <v>1</v>
      </c>
      <c r="G2690" s="95" t="s">
        <v>483</v>
      </c>
      <c r="H2690" s="199">
        <f>VLOOKUP(G2690,BARRAS!$C$5:$E$553,2,0)</f>
        <v>2069991280132</v>
      </c>
      <c r="I2690" s="95">
        <v>0</v>
      </c>
      <c r="J2690" s="204">
        <v>0</v>
      </c>
      <c r="K2690" s="95">
        <v>0</v>
      </c>
      <c r="L2690" s="95" t="s">
        <v>8423</v>
      </c>
      <c r="M2690" s="95" t="s">
        <v>8423</v>
      </c>
      <c r="N2690" s="95" t="s">
        <v>14110</v>
      </c>
      <c r="O2690" s="95" t="s">
        <v>9972</v>
      </c>
      <c r="P2690" s="95"/>
      <c r="Q2690" s="95" t="s">
        <v>509</v>
      </c>
      <c r="R2690" s="95" t="str">
        <f>IF(L2690="R",VLOOKUP(G2690,BARRAS!$C$5:$E$233,3,0),IF(L2690="L",VLOOKUP(G2690,BARRAS!$C$5:$E$233,3,0),""))</f>
        <v/>
      </c>
      <c r="S2690" s="95">
        <f t="shared" si="293"/>
        <v>0</v>
      </c>
      <c r="T2690" s="95"/>
      <c r="U2690" s="95" t="str">
        <f t="shared" si="294"/>
        <v/>
      </c>
      <c r="V2690" s="95"/>
      <c r="W2690" s="95"/>
      <c r="X2690" s="95">
        <v>0</v>
      </c>
      <c r="Y2690" s="95">
        <v>0</v>
      </c>
      <c r="Z2690" s="95"/>
      <c r="AA2690" s="95" t="str">
        <f t="shared" si="295"/>
        <v>CGE</v>
      </c>
    </row>
    <row r="2691" spans="1:27" x14ac:dyDescent="0.2">
      <c r="A2691" s="19">
        <f t="shared" si="290"/>
        <v>1</v>
      </c>
      <c r="B2691" s="95">
        <f t="shared" si="292"/>
        <v>2687</v>
      </c>
      <c r="C2691" s="95" t="s">
        <v>13895</v>
      </c>
      <c r="D2691" s="28" t="s">
        <v>9079</v>
      </c>
      <c r="E2691" s="95" t="s">
        <v>13896</v>
      </c>
      <c r="F2691" s="182">
        <v>1</v>
      </c>
      <c r="G2691" s="95" t="s">
        <v>483</v>
      </c>
      <c r="H2691" s="199">
        <f>VLOOKUP(G2691,BARRAS!$C$5:$E$553,2,0)</f>
        <v>2069991280132</v>
      </c>
      <c r="I2691" s="95">
        <v>0</v>
      </c>
      <c r="J2691" s="204">
        <v>0</v>
      </c>
      <c r="K2691" s="95">
        <v>0</v>
      </c>
      <c r="L2691" s="95" t="s">
        <v>8423</v>
      </c>
      <c r="M2691" s="95" t="s">
        <v>8423</v>
      </c>
      <c r="N2691" s="95" t="s">
        <v>9079</v>
      </c>
      <c r="O2691" s="95" t="s">
        <v>9972</v>
      </c>
      <c r="P2691" s="95"/>
      <c r="Q2691" s="95"/>
      <c r="R2691" s="95"/>
      <c r="S2691" s="95">
        <f t="shared" si="293"/>
        <v>0</v>
      </c>
      <c r="T2691" s="95"/>
      <c r="U2691" s="95" t="str">
        <f t="shared" si="294"/>
        <v/>
      </c>
      <c r="V2691" s="95"/>
      <c r="W2691" s="95"/>
      <c r="X2691" s="95"/>
      <c r="Y2691" s="95"/>
      <c r="Z2691" s="95"/>
      <c r="AA2691" s="95" t="str">
        <f t="shared" si="295"/>
        <v>CGE</v>
      </c>
    </row>
    <row r="2692" spans="1:27" x14ac:dyDescent="0.2">
      <c r="A2692" s="19">
        <f t="shared" si="290"/>
        <v>1</v>
      </c>
      <c r="B2692" s="95">
        <f t="shared" si="292"/>
        <v>2688</v>
      </c>
      <c r="C2692" s="95" t="s">
        <v>11585</v>
      </c>
      <c r="D2692" s="28" t="s">
        <v>14384</v>
      </c>
      <c r="E2692" s="95" t="s">
        <v>11586</v>
      </c>
      <c r="F2692" s="182">
        <v>1</v>
      </c>
      <c r="G2692" s="95" t="s">
        <v>483</v>
      </c>
      <c r="H2692" s="199">
        <f>VLOOKUP(G2692,BARRAS!$C$5:$E$553,2,0)</f>
        <v>2069991280132</v>
      </c>
      <c r="I2692" s="95">
        <v>0</v>
      </c>
      <c r="J2692" s="204">
        <v>0</v>
      </c>
      <c r="K2692" s="95">
        <v>0</v>
      </c>
      <c r="L2692" s="95" t="s">
        <v>747</v>
      </c>
      <c r="M2692" s="95" t="s">
        <v>747</v>
      </c>
      <c r="N2692" s="95" t="s">
        <v>14384</v>
      </c>
      <c r="O2692" s="95" t="s">
        <v>9972</v>
      </c>
      <c r="P2692" s="95"/>
      <c r="Q2692" s="95"/>
      <c r="R2692" s="95" t="str">
        <f>IF(L2692="R",VLOOKUP(G2692,BARRAS!$C$5:$E$233,3,0),IF(L2692="L",VLOOKUP(G2692,BARRAS!$C$5:$E$233,3,0),""))</f>
        <v/>
      </c>
      <c r="S2692" s="95">
        <f t="shared" si="293"/>
        <v>1</v>
      </c>
      <c r="T2692" s="95"/>
      <c r="U2692" s="95" t="str">
        <f t="shared" si="294"/>
        <v>PMGD</v>
      </c>
      <c r="V2692" s="95"/>
      <c r="W2692" s="95">
        <v>0</v>
      </c>
      <c r="X2692" s="95"/>
      <c r="Y2692" s="95">
        <v>0</v>
      </c>
      <c r="Z2692" s="95"/>
      <c r="AA2692" s="95" t="str">
        <f t="shared" si="295"/>
        <v>CGE</v>
      </c>
    </row>
    <row r="2693" spans="1:27" x14ac:dyDescent="0.2">
      <c r="A2693" s="19">
        <f t="shared" ref="A2693:A2756" si="300">+COUNTIF($C:$C,C2693)</f>
        <v>1</v>
      </c>
      <c r="B2693" s="95">
        <f t="shared" si="292"/>
        <v>2689</v>
      </c>
      <c r="C2693" s="95" t="s">
        <v>11583</v>
      </c>
      <c r="D2693" s="28" t="s">
        <v>14384</v>
      </c>
      <c r="E2693" s="95" t="s">
        <v>11584</v>
      </c>
      <c r="F2693" s="182">
        <v>1</v>
      </c>
      <c r="G2693" s="95" t="s">
        <v>483</v>
      </c>
      <c r="H2693" s="199">
        <f>VLOOKUP(G2693,BARRAS!$C$5:$E$553,2,0)</f>
        <v>2069991280132</v>
      </c>
      <c r="I2693" s="95">
        <v>0</v>
      </c>
      <c r="J2693" s="204">
        <v>0</v>
      </c>
      <c r="K2693" s="95">
        <v>0</v>
      </c>
      <c r="L2693" s="95" t="s">
        <v>747</v>
      </c>
      <c r="M2693" s="95" t="s">
        <v>747</v>
      </c>
      <c r="N2693" s="95" t="s">
        <v>14384</v>
      </c>
      <c r="O2693" s="95" t="s">
        <v>9972</v>
      </c>
      <c r="P2693" s="95"/>
      <c r="Q2693" s="95"/>
      <c r="R2693" s="95" t="str">
        <f>IF(L2693="R",VLOOKUP(G2693,BARRAS!$C$5:$E$233,3,0),IF(L2693="L",VLOOKUP(G2693,BARRAS!$C$5:$E$233,3,0),""))</f>
        <v/>
      </c>
      <c r="S2693" s="95">
        <f t="shared" si="293"/>
        <v>1</v>
      </c>
      <c r="T2693" s="95" t="s">
        <v>11584</v>
      </c>
      <c r="U2693" s="95" t="str">
        <f t="shared" si="294"/>
        <v>PMGD</v>
      </c>
      <c r="V2693" s="95"/>
      <c r="W2693" s="95"/>
      <c r="X2693" s="95"/>
      <c r="Y2693" s="95">
        <v>0</v>
      </c>
      <c r="Z2693" s="95"/>
      <c r="AA2693" s="95" t="str">
        <f t="shared" si="295"/>
        <v>CGE</v>
      </c>
    </row>
    <row r="2694" spans="1:27" x14ac:dyDescent="0.2">
      <c r="A2694" s="19">
        <f t="shared" si="300"/>
        <v>1</v>
      </c>
      <c r="B2694" s="95">
        <f t="shared" si="292"/>
        <v>2690</v>
      </c>
      <c r="C2694" s="95" t="s">
        <v>10869</v>
      </c>
      <c r="D2694" s="28" t="s">
        <v>10013</v>
      </c>
      <c r="E2694" s="95" t="s">
        <v>3208</v>
      </c>
      <c r="F2694" s="182">
        <v>1</v>
      </c>
      <c r="G2694" s="95" t="s">
        <v>483</v>
      </c>
      <c r="H2694" s="199">
        <f>VLOOKUP(G2694,BARRAS!$C$5:$E$553,2,0)</f>
        <v>2069991280132</v>
      </c>
      <c r="I2694" s="95">
        <v>0</v>
      </c>
      <c r="J2694" s="204">
        <v>1</v>
      </c>
      <c r="K2694" s="95">
        <v>0</v>
      </c>
      <c r="L2694" s="95" t="s">
        <v>489</v>
      </c>
      <c r="M2694" s="95" t="s">
        <v>489</v>
      </c>
      <c r="N2694" s="95" t="s">
        <v>9178</v>
      </c>
      <c r="O2694" s="95"/>
      <c r="P2694" s="95" t="s">
        <v>9972</v>
      </c>
      <c r="Q2694" s="95" t="s">
        <v>489</v>
      </c>
      <c r="R2694" s="95">
        <f>IF(L2694="R",VLOOKUP(G2694,BARRAS!$C$5:$E$233,3,0),IF(L2694="L",VLOOKUP(G2694,BARRAS!$C$5:$E$233,3,0),""))</f>
        <v>0</v>
      </c>
      <c r="S2694" s="95">
        <f t="shared" si="293"/>
        <v>0</v>
      </c>
      <c r="T2694" s="95"/>
      <c r="U2694" s="95" t="str">
        <f t="shared" si="294"/>
        <v/>
      </c>
      <c r="V2694" s="95">
        <v>0</v>
      </c>
      <c r="W2694" s="95"/>
      <c r="X2694" s="95">
        <v>0</v>
      </c>
      <c r="Y2694" s="95">
        <v>0</v>
      </c>
      <c r="Z2694" s="95"/>
      <c r="AA2694" s="95" t="str">
        <f t="shared" si="295"/>
        <v>CGE</v>
      </c>
    </row>
    <row r="2695" spans="1:27" x14ac:dyDescent="0.2">
      <c r="A2695" s="19">
        <f t="shared" si="300"/>
        <v>1</v>
      </c>
      <c r="B2695" s="95">
        <f t="shared" si="292"/>
        <v>2691</v>
      </c>
      <c r="C2695" s="95" t="s">
        <v>10870</v>
      </c>
      <c r="D2695" s="28" t="s">
        <v>10014</v>
      </c>
      <c r="E2695" s="95" t="s">
        <v>3208</v>
      </c>
      <c r="F2695" s="182">
        <v>1</v>
      </c>
      <c r="G2695" s="95" t="s">
        <v>483</v>
      </c>
      <c r="H2695" s="199">
        <f>VLOOKUP(G2695,BARRAS!$C$5:$E$553,2,0)</f>
        <v>2069991280132</v>
      </c>
      <c r="I2695" s="95">
        <v>0</v>
      </c>
      <c r="J2695" s="204">
        <v>1</v>
      </c>
      <c r="K2695" s="95">
        <v>0</v>
      </c>
      <c r="L2695" s="95" t="s">
        <v>489</v>
      </c>
      <c r="M2695" s="95" t="s">
        <v>489</v>
      </c>
      <c r="N2695" s="95" t="s">
        <v>9178</v>
      </c>
      <c r="O2695" s="95"/>
      <c r="P2695" s="95" t="s">
        <v>9972</v>
      </c>
      <c r="Q2695" s="95" t="s">
        <v>489</v>
      </c>
      <c r="R2695" s="95">
        <f>IF(L2695="R",VLOOKUP(G2695,BARRAS!$C$5:$E$233,3,0),IF(L2695="L",VLOOKUP(G2695,BARRAS!$C$5:$E$233,3,0),""))</f>
        <v>0</v>
      </c>
      <c r="S2695" s="95">
        <f t="shared" si="293"/>
        <v>0</v>
      </c>
      <c r="T2695" s="95"/>
      <c r="U2695" s="95" t="str">
        <f t="shared" si="294"/>
        <v/>
      </c>
      <c r="V2695" s="95">
        <v>0</v>
      </c>
      <c r="W2695" s="95"/>
      <c r="X2695" s="95">
        <v>0</v>
      </c>
      <c r="Y2695" s="95">
        <v>0</v>
      </c>
      <c r="Z2695" s="95"/>
      <c r="AA2695" s="95" t="str">
        <f t="shared" si="295"/>
        <v>CGE</v>
      </c>
    </row>
    <row r="2696" spans="1:27" x14ac:dyDescent="0.2">
      <c r="A2696" s="19">
        <f t="shared" si="300"/>
        <v>1</v>
      </c>
      <c r="B2696" s="95">
        <f t="shared" si="292"/>
        <v>2692</v>
      </c>
      <c r="C2696" s="95" t="s">
        <v>10871</v>
      </c>
      <c r="D2696" s="28" t="s">
        <v>10015</v>
      </c>
      <c r="E2696" s="95" t="s">
        <v>3208</v>
      </c>
      <c r="F2696" s="182">
        <v>1</v>
      </c>
      <c r="G2696" s="95" t="s">
        <v>483</v>
      </c>
      <c r="H2696" s="199">
        <f>VLOOKUP(G2696,BARRAS!$C$5:$E$553,2,0)</f>
        <v>2069991280132</v>
      </c>
      <c r="I2696" s="95">
        <v>0</v>
      </c>
      <c r="J2696" s="204">
        <v>1</v>
      </c>
      <c r="K2696" s="95">
        <v>0</v>
      </c>
      <c r="L2696" s="95" t="s">
        <v>489</v>
      </c>
      <c r="M2696" s="95" t="s">
        <v>489</v>
      </c>
      <c r="N2696" s="95" t="s">
        <v>9178</v>
      </c>
      <c r="O2696" s="95"/>
      <c r="P2696" s="95" t="s">
        <v>9972</v>
      </c>
      <c r="Q2696" s="95" t="s">
        <v>489</v>
      </c>
      <c r="R2696" s="95">
        <f>IF(L2696="R",VLOOKUP(G2696,BARRAS!$C$5:$E$233,3,0),IF(L2696="L",VLOOKUP(G2696,BARRAS!$C$5:$E$233,3,0),""))</f>
        <v>0</v>
      </c>
      <c r="S2696" s="95">
        <f t="shared" si="293"/>
        <v>0</v>
      </c>
      <c r="T2696" s="95"/>
      <c r="U2696" s="95" t="str">
        <f t="shared" si="294"/>
        <v/>
      </c>
      <c r="V2696" s="95">
        <v>0</v>
      </c>
      <c r="W2696" s="95"/>
      <c r="X2696" s="95">
        <v>0</v>
      </c>
      <c r="Y2696" s="95">
        <v>0</v>
      </c>
      <c r="Z2696" s="95"/>
      <c r="AA2696" s="95" t="str">
        <f t="shared" si="295"/>
        <v>CGE</v>
      </c>
    </row>
    <row r="2697" spans="1:27" x14ac:dyDescent="0.2">
      <c r="A2697" s="19">
        <f t="shared" si="300"/>
        <v>1</v>
      </c>
      <c r="B2697" s="95">
        <f t="shared" ref="B2697:B2760" si="301">B2696+1</f>
        <v>2693</v>
      </c>
      <c r="C2697" s="194" t="s">
        <v>11766</v>
      </c>
      <c r="D2697" s="213" t="s">
        <v>1304</v>
      </c>
      <c r="E2697" s="194" t="s">
        <v>1651</v>
      </c>
      <c r="F2697" s="182">
        <v>1</v>
      </c>
      <c r="G2697" s="95" t="s">
        <v>483</v>
      </c>
      <c r="H2697" s="199">
        <f>VLOOKUP(G2697,BARRAS!$C$5:$E$553,2,0)</f>
        <v>2069991280132</v>
      </c>
      <c r="I2697" s="95">
        <v>0</v>
      </c>
      <c r="J2697" s="204">
        <v>0</v>
      </c>
      <c r="K2697" s="95">
        <v>0</v>
      </c>
      <c r="L2697" s="95" t="s">
        <v>492</v>
      </c>
      <c r="M2697" s="95" t="s">
        <v>492</v>
      </c>
      <c r="N2697" s="95" t="s">
        <v>12352</v>
      </c>
      <c r="O2697" s="95"/>
      <c r="P2697" s="95"/>
      <c r="Q2697" s="95"/>
      <c r="R2697" s="95" t="str">
        <f>IF(L2697="R",VLOOKUP(G2697,BARRAS!$C$5:$E$233,3,0),IF(L2697="L",VLOOKUP(G2697,BARRAS!$C$5:$E$233,3,0),""))</f>
        <v/>
      </c>
      <c r="S2697" s="95">
        <f t="shared" si="293"/>
        <v>0</v>
      </c>
      <c r="T2697" s="95"/>
      <c r="U2697" s="95" t="str">
        <f t="shared" si="294"/>
        <v/>
      </c>
      <c r="V2697" s="95"/>
      <c r="W2697" s="95"/>
      <c r="X2697" s="95"/>
      <c r="Y2697" s="95"/>
      <c r="Z2697" s="95"/>
      <c r="AA2697" s="95">
        <f t="shared" si="295"/>
        <v>0</v>
      </c>
    </row>
    <row r="2698" spans="1:27" x14ac:dyDescent="0.2">
      <c r="A2698" s="19">
        <f t="shared" si="300"/>
        <v>1</v>
      </c>
      <c r="B2698" s="95">
        <f t="shared" si="301"/>
        <v>2694</v>
      </c>
      <c r="C2698" s="95" t="s">
        <v>9037</v>
      </c>
      <c r="D2698" s="28" t="s">
        <v>8241</v>
      </c>
      <c r="E2698" s="95" t="s">
        <v>9053</v>
      </c>
      <c r="F2698" s="182">
        <v>1</v>
      </c>
      <c r="G2698" s="95" t="s">
        <v>223</v>
      </c>
      <c r="H2698" s="199">
        <f>VLOOKUP(G2698,BARRAS!$C$5:$E$553,2,0)</f>
        <v>2099991230132</v>
      </c>
      <c r="I2698" s="95">
        <v>0</v>
      </c>
      <c r="J2698" s="204">
        <v>0</v>
      </c>
      <c r="K2698" s="95">
        <v>0</v>
      </c>
      <c r="L2698" s="95" t="s">
        <v>8423</v>
      </c>
      <c r="M2698" s="95" t="s">
        <v>8423</v>
      </c>
      <c r="N2698" s="95" t="s">
        <v>8241</v>
      </c>
      <c r="O2698" s="95" t="s">
        <v>9972</v>
      </c>
      <c r="P2698" s="95"/>
      <c r="Q2698" s="95"/>
      <c r="R2698" s="95" t="str">
        <f>IF(L2698="R",VLOOKUP(G2698,BARRAS!$C$5:$E$233,3,0),IF(L2698="L",VLOOKUP(G2698,BARRAS!$C$5:$E$233,3,0),""))</f>
        <v/>
      </c>
      <c r="S2698" s="95">
        <f t="shared" si="293"/>
        <v>0</v>
      </c>
      <c r="T2698" s="95"/>
      <c r="U2698" s="95" t="str">
        <f t="shared" si="294"/>
        <v/>
      </c>
      <c r="V2698" s="95" t="s">
        <v>1869</v>
      </c>
      <c r="W2698" s="95"/>
      <c r="X2698" s="95"/>
      <c r="Y2698" s="95" t="str">
        <f>+IF(P2698="","No","Sí")</f>
        <v>No</v>
      </c>
      <c r="Z2698" s="95">
        <v>0</v>
      </c>
      <c r="AA2698" s="95" t="str">
        <f t="shared" si="295"/>
        <v>CGE</v>
      </c>
    </row>
    <row r="2699" spans="1:27" x14ac:dyDescent="0.2">
      <c r="A2699" s="19">
        <f t="shared" si="300"/>
        <v>1</v>
      </c>
      <c r="B2699" s="95">
        <f t="shared" si="301"/>
        <v>2695</v>
      </c>
      <c r="C2699" s="95" t="s">
        <v>13073</v>
      </c>
      <c r="D2699" s="28" t="s">
        <v>9525</v>
      </c>
      <c r="E2699" s="95" t="s">
        <v>13074</v>
      </c>
      <c r="F2699" s="182">
        <v>1</v>
      </c>
      <c r="G2699" s="95" t="s">
        <v>223</v>
      </c>
      <c r="H2699" s="199">
        <f>VLOOKUP(G2699,BARRAS!$C$5:$E$553,2,0)</f>
        <v>2099991230132</v>
      </c>
      <c r="I2699" s="95">
        <v>0</v>
      </c>
      <c r="J2699" s="204">
        <v>0</v>
      </c>
      <c r="K2699" s="95">
        <v>0</v>
      </c>
      <c r="L2699" s="95" t="s">
        <v>8423</v>
      </c>
      <c r="M2699" s="95" t="s">
        <v>8423</v>
      </c>
      <c r="N2699" s="28" t="s">
        <v>9525</v>
      </c>
      <c r="O2699" s="28" t="s">
        <v>9972</v>
      </c>
      <c r="P2699" s="95"/>
      <c r="Q2699" s="95"/>
      <c r="R2699" s="95"/>
      <c r="S2699" s="95">
        <f t="shared" si="293"/>
        <v>0</v>
      </c>
      <c r="T2699" s="95"/>
      <c r="U2699" s="95" t="str">
        <f t="shared" si="294"/>
        <v/>
      </c>
      <c r="V2699" s="95"/>
      <c r="W2699" s="95"/>
      <c r="X2699" s="95"/>
      <c r="Y2699" s="95"/>
      <c r="Z2699" s="95"/>
      <c r="AA2699" s="95" t="str">
        <f t="shared" si="295"/>
        <v>CGE</v>
      </c>
    </row>
    <row r="2700" spans="1:27" x14ac:dyDescent="0.2">
      <c r="A2700" s="19">
        <f t="shared" si="300"/>
        <v>1</v>
      </c>
      <c r="B2700" s="95">
        <f t="shared" si="301"/>
        <v>2696</v>
      </c>
      <c r="C2700" s="95" t="s">
        <v>12810</v>
      </c>
      <c r="D2700" s="28" t="s">
        <v>8365</v>
      </c>
      <c r="E2700" s="95" t="s">
        <v>10307</v>
      </c>
      <c r="F2700" s="182">
        <v>1</v>
      </c>
      <c r="G2700" s="95" t="s">
        <v>223</v>
      </c>
      <c r="H2700" s="199">
        <f>VLOOKUP(G2700,BARRAS!$C$5:$E$553,2,0)</f>
        <v>2099991230132</v>
      </c>
      <c r="I2700" s="95">
        <v>0</v>
      </c>
      <c r="J2700" s="204">
        <v>0</v>
      </c>
      <c r="K2700" s="95">
        <v>0</v>
      </c>
      <c r="L2700" s="95" t="s">
        <v>8423</v>
      </c>
      <c r="M2700" s="95" t="s">
        <v>8423</v>
      </c>
      <c r="N2700" s="95" t="s">
        <v>8365</v>
      </c>
      <c r="O2700" s="95" t="s">
        <v>9972</v>
      </c>
      <c r="P2700" s="95"/>
      <c r="Q2700" s="95"/>
      <c r="R2700" s="95" t="str">
        <f>IF(L2700="R",VLOOKUP(G2700,BARRAS!$C$5:$E$233,3,0),IF(L2700="L",VLOOKUP(G2700,BARRAS!$C$5:$E$233,3,0),""))</f>
        <v/>
      </c>
      <c r="S2700" s="95">
        <f t="shared" si="293"/>
        <v>0</v>
      </c>
      <c r="T2700" s="95"/>
      <c r="U2700" s="95" t="str">
        <f t="shared" si="294"/>
        <v/>
      </c>
      <c r="V2700" s="95"/>
      <c r="W2700" s="95"/>
      <c r="X2700" s="95"/>
      <c r="Y2700" s="95"/>
      <c r="Z2700" s="95"/>
      <c r="AA2700" s="95" t="str">
        <f t="shared" si="295"/>
        <v>CGE</v>
      </c>
    </row>
    <row r="2701" spans="1:27" x14ac:dyDescent="0.2">
      <c r="A2701" s="19">
        <f t="shared" si="300"/>
        <v>1</v>
      </c>
      <c r="B2701" s="95">
        <f t="shared" si="301"/>
        <v>2697</v>
      </c>
      <c r="C2701" s="95" t="s">
        <v>9723</v>
      </c>
      <c r="D2701" s="28" t="s">
        <v>8808</v>
      </c>
      <c r="E2701" s="95" t="s">
        <v>9724</v>
      </c>
      <c r="F2701" s="182">
        <v>1</v>
      </c>
      <c r="G2701" s="95" t="s">
        <v>223</v>
      </c>
      <c r="H2701" s="199">
        <f>VLOOKUP(G2701,BARRAS!$C$5:$E$553,2,0)</f>
        <v>2099991230132</v>
      </c>
      <c r="I2701" s="95">
        <v>0</v>
      </c>
      <c r="J2701" s="204">
        <v>0</v>
      </c>
      <c r="K2701" s="95">
        <v>0</v>
      </c>
      <c r="L2701" s="95" t="s">
        <v>8423</v>
      </c>
      <c r="M2701" s="95" t="s">
        <v>8423</v>
      </c>
      <c r="N2701" s="95" t="s">
        <v>8808</v>
      </c>
      <c r="O2701" s="95" t="s">
        <v>8091</v>
      </c>
      <c r="P2701" s="95"/>
      <c r="Q2701" s="95"/>
      <c r="R2701" s="95" t="str">
        <f>IF(L2701="R",VLOOKUP(G2701,BARRAS!$C$5:$E$233,3,0),IF(L2701="L",VLOOKUP(G2701,BARRAS!$C$5:$E$233,3,0),""))</f>
        <v/>
      </c>
      <c r="S2701" s="95">
        <f t="shared" si="293"/>
        <v>0</v>
      </c>
      <c r="T2701" s="95"/>
      <c r="U2701" s="95" t="str">
        <f t="shared" si="294"/>
        <v/>
      </c>
      <c r="V2701" s="95" t="s">
        <v>1869</v>
      </c>
      <c r="W2701" s="95"/>
      <c r="X2701" s="95"/>
      <c r="Y2701" s="95" t="s">
        <v>9405</v>
      </c>
      <c r="Z2701" s="95">
        <v>0</v>
      </c>
      <c r="AA2701" s="95" t="str">
        <f t="shared" si="295"/>
        <v>SAESA</v>
      </c>
    </row>
    <row r="2702" spans="1:27" x14ac:dyDescent="0.2">
      <c r="A2702" s="19">
        <f t="shared" si="300"/>
        <v>1</v>
      </c>
      <c r="B2702" s="95">
        <f t="shared" si="301"/>
        <v>2698</v>
      </c>
      <c r="C2702" s="95" t="s">
        <v>12809</v>
      </c>
      <c r="D2702" s="28" t="s">
        <v>8365</v>
      </c>
      <c r="E2702" s="95" t="s">
        <v>9249</v>
      </c>
      <c r="F2702" s="182">
        <v>1</v>
      </c>
      <c r="G2702" s="95" t="s">
        <v>223</v>
      </c>
      <c r="H2702" s="199">
        <f>VLOOKUP(G2702,BARRAS!$C$5:$E$553,2,0)</f>
        <v>2099991230132</v>
      </c>
      <c r="I2702" s="95">
        <v>0</v>
      </c>
      <c r="J2702" s="204">
        <v>0</v>
      </c>
      <c r="K2702" s="95">
        <v>0</v>
      </c>
      <c r="L2702" s="95" t="s">
        <v>8423</v>
      </c>
      <c r="M2702" s="95" t="s">
        <v>8423</v>
      </c>
      <c r="N2702" s="95" t="s">
        <v>8365</v>
      </c>
      <c r="O2702" s="95" t="s">
        <v>9972</v>
      </c>
      <c r="P2702" s="95"/>
      <c r="Q2702" s="95"/>
      <c r="R2702" s="95" t="str">
        <f>IF(L2702="R",VLOOKUP(G2702,BARRAS!$C$5:$E$233,3,0),IF(L2702="L",VLOOKUP(G2702,BARRAS!$C$5:$E$233,3,0),""))</f>
        <v/>
      </c>
      <c r="S2702" s="95">
        <f t="shared" si="293"/>
        <v>0</v>
      </c>
      <c r="T2702" s="95"/>
      <c r="U2702" s="95" t="str">
        <f t="shared" si="294"/>
        <v/>
      </c>
      <c r="V2702" s="95"/>
      <c r="W2702" s="95"/>
      <c r="X2702" s="95"/>
      <c r="Y2702" s="95" t="str">
        <f>+IF(P2702="","No","Sí")</f>
        <v>No</v>
      </c>
      <c r="Z2702" s="95">
        <v>0</v>
      </c>
      <c r="AA2702" s="95" t="str">
        <f t="shared" si="295"/>
        <v>CGE</v>
      </c>
    </row>
    <row r="2703" spans="1:27" x14ac:dyDescent="0.2">
      <c r="A2703" s="19">
        <f t="shared" si="300"/>
        <v>1</v>
      </c>
      <c r="B2703" s="95">
        <f t="shared" si="301"/>
        <v>2699</v>
      </c>
      <c r="C2703" s="95" t="s">
        <v>9306</v>
      </c>
      <c r="D2703" s="28" t="s">
        <v>2024</v>
      </c>
      <c r="E2703" s="95" t="s">
        <v>9311</v>
      </c>
      <c r="F2703" s="182">
        <v>1</v>
      </c>
      <c r="G2703" s="95" t="s">
        <v>223</v>
      </c>
      <c r="H2703" s="199">
        <f>VLOOKUP(G2703,BARRAS!$C$5:$E$553,2,0)</f>
        <v>2099991230132</v>
      </c>
      <c r="I2703" s="95">
        <v>0</v>
      </c>
      <c r="J2703" s="204">
        <v>0</v>
      </c>
      <c r="K2703" s="95">
        <v>0</v>
      </c>
      <c r="L2703" s="95" t="s">
        <v>8423</v>
      </c>
      <c r="M2703" s="95" t="s">
        <v>8423</v>
      </c>
      <c r="N2703" s="95" t="s">
        <v>2024</v>
      </c>
      <c r="O2703" s="95" t="s">
        <v>7984</v>
      </c>
      <c r="P2703" s="95"/>
      <c r="Q2703" s="95"/>
      <c r="R2703" s="95" t="str">
        <f>IF(L2703="R",VLOOKUP(G2703,BARRAS!$C$5:$E$233,3,0),IF(L2703="L",VLOOKUP(G2703,BARRAS!$C$5:$E$233,3,0),""))</f>
        <v/>
      </c>
      <c r="S2703" s="95">
        <f t="shared" si="293"/>
        <v>0</v>
      </c>
      <c r="T2703" s="95"/>
      <c r="U2703" s="95" t="str">
        <f t="shared" si="294"/>
        <v/>
      </c>
      <c r="V2703" s="95"/>
      <c r="W2703" s="95"/>
      <c r="X2703" s="95"/>
      <c r="Y2703" s="95"/>
      <c r="Z2703" s="95">
        <v>0</v>
      </c>
      <c r="AA2703" s="95" t="str">
        <f t="shared" si="295"/>
        <v>FRONTEL</v>
      </c>
    </row>
    <row r="2704" spans="1:27" x14ac:dyDescent="0.2">
      <c r="A2704" s="19">
        <f t="shared" si="300"/>
        <v>1</v>
      </c>
      <c r="B2704" s="95">
        <f t="shared" si="301"/>
        <v>2700</v>
      </c>
      <c r="C2704" s="95" t="s">
        <v>9307</v>
      </c>
      <c r="D2704" s="28" t="s">
        <v>2024</v>
      </c>
      <c r="E2704" s="95" t="s">
        <v>9311</v>
      </c>
      <c r="F2704" s="182">
        <v>1</v>
      </c>
      <c r="G2704" s="95" t="s">
        <v>223</v>
      </c>
      <c r="H2704" s="199">
        <f>VLOOKUP(G2704,BARRAS!$C$5:$E$553,2,0)</f>
        <v>2099991230132</v>
      </c>
      <c r="I2704" s="95">
        <v>0</v>
      </c>
      <c r="J2704" s="204">
        <v>0</v>
      </c>
      <c r="K2704" s="95">
        <v>0</v>
      </c>
      <c r="L2704" s="95" t="s">
        <v>8423</v>
      </c>
      <c r="M2704" s="95" t="s">
        <v>8423</v>
      </c>
      <c r="N2704" s="95" t="s">
        <v>2024</v>
      </c>
      <c r="O2704" s="95" t="s">
        <v>7984</v>
      </c>
      <c r="P2704" s="95"/>
      <c r="Q2704" s="95"/>
      <c r="R2704" s="95" t="str">
        <f>IF(L2704="R",VLOOKUP(G2704,BARRAS!$C$5:$E$233,3,0),IF(L2704="L",VLOOKUP(G2704,BARRAS!$C$5:$E$233,3,0),""))</f>
        <v/>
      </c>
      <c r="S2704" s="95">
        <f t="shared" ref="S2704:S2771" si="302">IF(RIGHT(LEFT(E2704,6),4)="PMGD",1,IF(RIGHT(LEFT(E2704,6),4)="PMG_",1,0))</f>
        <v>0</v>
      </c>
      <c r="T2704" s="95"/>
      <c r="U2704" s="95" t="str">
        <f t="shared" ref="U2704:U2771" si="303">+IF(L2704="G",LEFT(RIGHT(E2704,LEN(E2704)-2),4),"")</f>
        <v/>
      </c>
      <c r="V2704" s="95"/>
      <c r="W2704" s="95"/>
      <c r="X2704" s="95"/>
      <c r="Y2704" s="95"/>
      <c r="Z2704" s="95">
        <v>0</v>
      </c>
      <c r="AA2704" s="95" t="str">
        <f t="shared" si="295"/>
        <v>FRONTEL</v>
      </c>
    </row>
    <row r="2705" spans="1:27" x14ac:dyDescent="0.2">
      <c r="A2705" s="19">
        <f t="shared" si="300"/>
        <v>1</v>
      </c>
      <c r="B2705" s="95">
        <f t="shared" si="301"/>
        <v>2701</v>
      </c>
      <c r="C2705" s="95" t="s">
        <v>12808</v>
      </c>
      <c r="D2705" s="28" t="s">
        <v>13087</v>
      </c>
      <c r="E2705" s="95" t="s">
        <v>9250</v>
      </c>
      <c r="F2705" s="182">
        <v>1</v>
      </c>
      <c r="G2705" s="95" t="s">
        <v>223</v>
      </c>
      <c r="H2705" s="199">
        <f>VLOOKUP(G2705,BARRAS!$C$5:$E$553,2,0)</f>
        <v>2099991230132</v>
      </c>
      <c r="I2705" s="95">
        <v>0</v>
      </c>
      <c r="J2705" s="204">
        <v>0</v>
      </c>
      <c r="K2705" s="95">
        <v>0</v>
      </c>
      <c r="L2705" s="95" t="s">
        <v>8423</v>
      </c>
      <c r="M2705" s="95" t="s">
        <v>8423</v>
      </c>
      <c r="N2705" s="28" t="s">
        <v>13087</v>
      </c>
      <c r="O2705" s="95" t="s">
        <v>9972</v>
      </c>
      <c r="P2705" s="95"/>
      <c r="Q2705" s="95"/>
      <c r="R2705" s="95" t="str">
        <f>IF(L2705="R",VLOOKUP(G2705,BARRAS!$C$5:$E$233,3,0),IF(L2705="L",VLOOKUP(G2705,BARRAS!$C$5:$E$233,3,0),""))</f>
        <v/>
      </c>
      <c r="S2705" s="95">
        <f t="shared" si="302"/>
        <v>0</v>
      </c>
      <c r="T2705" s="95"/>
      <c r="U2705" s="95" t="str">
        <f t="shared" si="303"/>
        <v/>
      </c>
      <c r="V2705" s="95"/>
      <c r="W2705" s="95"/>
      <c r="X2705" s="95"/>
      <c r="Y2705" s="95" t="str">
        <f>+IF(P2705="","No","Sí")</f>
        <v>No</v>
      </c>
      <c r="Z2705" s="95">
        <v>0</v>
      </c>
      <c r="AA2705" s="95" t="str">
        <f t="shared" ref="AA2705:AA2774" si="304">IF(OR(N2705="Dx",N2705="No_informado"),P2705,O2705)</f>
        <v>CGE</v>
      </c>
    </row>
    <row r="2706" spans="1:27" x14ac:dyDescent="0.2">
      <c r="A2706" s="19">
        <f t="shared" si="300"/>
        <v>1</v>
      </c>
      <c r="B2706" s="95">
        <f t="shared" si="301"/>
        <v>2702</v>
      </c>
      <c r="C2706" s="95" t="s">
        <v>13553</v>
      </c>
      <c r="D2706" s="28" t="s">
        <v>13236</v>
      </c>
      <c r="E2706" s="28" t="s">
        <v>13554</v>
      </c>
      <c r="F2706" s="182">
        <v>1</v>
      </c>
      <c r="G2706" s="95" t="s">
        <v>223</v>
      </c>
      <c r="H2706" s="199">
        <f>VLOOKUP(G2706,BARRAS!$C$5:$E$553,2,0)</f>
        <v>2099991230132</v>
      </c>
      <c r="I2706" s="95">
        <v>0</v>
      </c>
      <c r="J2706" s="204">
        <v>0</v>
      </c>
      <c r="K2706" s="95">
        <v>0</v>
      </c>
      <c r="L2706" s="95" t="s">
        <v>8423</v>
      </c>
      <c r="M2706" s="95" t="s">
        <v>8423</v>
      </c>
      <c r="N2706" s="28" t="s">
        <v>13236</v>
      </c>
      <c r="O2706" s="28" t="s">
        <v>9972</v>
      </c>
      <c r="P2706" s="95"/>
      <c r="Q2706" s="95"/>
      <c r="R2706" s="95"/>
      <c r="S2706" s="95">
        <f t="shared" si="302"/>
        <v>0</v>
      </c>
      <c r="T2706" s="95"/>
      <c r="U2706" s="95" t="str">
        <f t="shared" si="303"/>
        <v/>
      </c>
      <c r="V2706" s="95"/>
      <c r="W2706" s="95"/>
      <c r="X2706" s="95"/>
      <c r="Y2706" s="95"/>
      <c r="Z2706" s="95"/>
      <c r="AA2706" s="95" t="str">
        <f t="shared" si="304"/>
        <v>CGE</v>
      </c>
    </row>
    <row r="2707" spans="1:27" x14ac:dyDescent="0.2">
      <c r="A2707" s="19">
        <f t="shared" si="300"/>
        <v>1</v>
      </c>
      <c r="B2707" s="95">
        <f t="shared" si="301"/>
        <v>2703</v>
      </c>
      <c r="C2707" s="95" t="s">
        <v>14261</v>
      </c>
      <c r="D2707" s="28" t="s">
        <v>13236</v>
      </c>
      <c r="E2707" s="28" t="s">
        <v>9073</v>
      </c>
      <c r="F2707" s="182">
        <v>1</v>
      </c>
      <c r="G2707" s="95" t="s">
        <v>223</v>
      </c>
      <c r="H2707" s="199">
        <f>VLOOKUP(G2707,BARRAS!$C$5:$E$553,2,0)</f>
        <v>2099991230132</v>
      </c>
      <c r="I2707" s="95">
        <v>0</v>
      </c>
      <c r="J2707" s="204">
        <v>0</v>
      </c>
      <c r="K2707" s="95">
        <v>0</v>
      </c>
      <c r="L2707" s="95" t="s">
        <v>8423</v>
      </c>
      <c r="M2707" s="95" t="s">
        <v>8423</v>
      </c>
      <c r="N2707" s="28" t="s">
        <v>13236</v>
      </c>
      <c r="O2707" s="28" t="s">
        <v>9972</v>
      </c>
      <c r="P2707" s="95"/>
      <c r="Q2707" s="95"/>
      <c r="R2707" s="95"/>
      <c r="S2707" s="95">
        <f t="shared" si="302"/>
        <v>0</v>
      </c>
      <c r="T2707" s="95"/>
      <c r="U2707" s="95" t="str">
        <f t="shared" si="303"/>
        <v/>
      </c>
      <c r="V2707" s="95"/>
      <c r="W2707" s="95"/>
      <c r="X2707" s="95"/>
      <c r="Y2707" s="95"/>
      <c r="Z2707" s="95"/>
      <c r="AA2707" s="95" t="str">
        <f t="shared" si="304"/>
        <v>CGE</v>
      </c>
    </row>
    <row r="2708" spans="1:27" x14ac:dyDescent="0.2">
      <c r="A2708" s="19">
        <f t="shared" si="300"/>
        <v>1</v>
      </c>
      <c r="B2708" s="95">
        <f t="shared" si="301"/>
        <v>2704</v>
      </c>
      <c r="C2708" s="95" t="s">
        <v>14498</v>
      </c>
      <c r="D2708" s="28" t="s">
        <v>8241</v>
      </c>
      <c r="E2708" s="28" t="s">
        <v>9053</v>
      </c>
      <c r="F2708" s="182">
        <v>1</v>
      </c>
      <c r="G2708" s="95" t="s">
        <v>223</v>
      </c>
      <c r="H2708" s="199">
        <f>VLOOKUP(G2708,BARRAS!$C$5:$E$553,2,0)</f>
        <v>2099991230132</v>
      </c>
      <c r="I2708" s="95">
        <v>0</v>
      </c>
      <c r="J2708" s="204">
        <v>0</v>
      </c>
      <c r="K2708" s="95">
        <v>0</v>
      </c>
      <c r="L2708" s="95" t="s">
        <v>8423</v>
      </c>
      <c r="M2708" s="95" t="s">
        <v>8423</v>
      </c>
      <c r="N2708" s="28" t="s">
        <v>8241</v>
      </c>
      <c r="O2708" s="28" t="s">
        <v>9972</v>
      </c>
      <c r="P2708" s="95"/>
      <c r="Q2708" s="95"/>
      <c r="R2708" s="95"/>
      <c r="S2708" s="95">
        <f t="shared" si="302"/>
        <v>0</v>
      </c>
      <c r="T2708" s="95"/>
      <c r="U2708" s="95" t="str">
        <f t="shared" si="303"/>
        <v/>
      </c>
      <c r="V2708" s="95"/>
      <c r="W2708" s="95"/>
      <c r="X2708" s="95"/>
      <c r="Y2708" s="95"/>
      <c r="Z2708" s="95"/>
      <c r="AA2708" s="95" t="str">
        <f t="shared" si="304"/>
        <v>CGE</v>
      </c>
    </row>
    <row r="2709" spans="1:27" x14ac:dyDescent="0.2">
      <c r="A2709" s="19">
        <f t="shared" si="300"/>
        <v>1</v>
      </c>
      <c r="B2709" s="95">
        <f t="shared" si="301"/>
        <v>2705</v>
      </c>
      <c r="C2709" s="95" t="s">
        <v>14499</v>
      </c>
      <c r="D2709" s="28" t="s">
        <v>8241</v>
      </c>
      <c r="E2709" s="28" t="s">
        <v>9053</v>
      </c>
      <c r="F2709" s="182">
        <v>1</v>
      </c>
      <c r="G2709" s="95" t="s">
        <v>223</v>
      </c>
      <c r="H2709" s="199">
        <f>VLOOKUP(G2709,BARRAS!$C$5:$E$553,2,0)</f>
        <v>2099991230132</v>
      </c>
      <c r="I2709" s="95">
        <v>0</v>
      </c>
      <c r="J2709" s="204">
        <v>0</v>
      </c>
      <c r="K2709" s="95">
        <v>0</v>
      </c>
      <c r="L2709" s="95" t="s">
        <v>8423</v>
      </c>
      <c r="M2709" s="95" t="s">
        <v>8423</v>
      </c>
      <c r="N2709" s="28" t="s">
        <v>8241</v>
      </c>
      <c r="O2709" s="28" t="s">
        <v>9972</v>
      </c>
      <c r="P2709" s="95"/>
      <c r="Q2709" s="95"/>
      <c r="R2709" s="95"/>
      <c r="S2709" s="95">
        <f t="shared" si="302"/>
        <v>0</v>
      </c>
      <c r="T2709" s="95"/>
      <c r="U2709" s="95" t="str">
        <f t="shared" si="303"/>
        <v/>
      </c>
      <c r="V2709" s="95"/>
      <c r="W2709" s="95"/>
      <c r="X2709" s="95"/>
      <c r="Y2709" s="95"/>
      <c r="Z2709" s="95"/>
      <c r="AA2709" s="95" t="str">
        <f t="shared" si="304"/>
        <v>CGE</v>
      </c>
    </row>
    <row r="2710" spans="1:27" x14ac:dyDescent="0.2">
      <c r="A2710" s="19">
        <f t="shared" si="300"/>
        <v>1</v>
      </c>
      <c r="B2710" s="95">
        <f t="shared" si="301"/>
        <v>2706</v>
      </c>
      <c r="C2710" s="95" t="s">
        <v>13839</v>
      </c>
      <c r="D2710" s="28" t="s">
        <v>13666</v>
      </c>
      <c r="E2710" s="28" t="s">
        <v>13841</v>
      </c>
      <c r="F2710" s="182">
        <v>1</v>
      </c>
      <c r="G2710" s="95" t="s">
        <v>223</v>
      </c>
      <c r="H2710" s="199">
        <f>VLOOKUP(G2710,BARRAS!$C$5:$E$553,2,0)</f>
        <v>2099991230132</v>
      </c>
      <c r="I2710" s="95">
        <v>0</v>
      </c>
      <c r="J2710" s="204">
        <v>0</v>
      </c>
      <c r="K2710" s="95">
        <v>0</v>
      </c>
      <c r="L2710" s="28" t="s">
        <v>747</v>
      </c>
      <c r="M2710" s="28" t="s">
        <v>747</v>
      </c>
      <c r="N2710" s="28" t="s">
        <v>13666</v>
      </c>
      <c r="O2710" s="28" t="s">
        <v>9972</v>
      </c>
      <c r="P2710" s="95"/>
      <c r="Q2710" s="95"/>
      <c r="R2710" s="95"/>
      <c r="S2710" s="95">
        <f t="shared" si="302"/>
        <v>1</v>
      </c>
      <c r="T2710" s="95"/>
      <c r="U2710" s="95" t="str">
        <f t="shared" si="303"/>
        <v>PMGD</v>
      </c>
      <c r="V2710" s="95"/>
      <c r="W2710" s="95"/>
      <c r="X2710" s="95"/>
      <c r="Y2710" s="95"/>
      <c r="Z2710" s="95"/>
      <c r="AA2710" s="95" t="str">
        <f t="shared" si="304"/>
        <v>CGE</v>
      </c>
    </row>
    <row r="2711" spans="1:27" x14ac:dyDescent="0.2">
      <c r="A2711" s="19">
        <f t="shared" si="300"/>
        <v>1</v>
      </c>
      <c r="B2711" s="95">
        <f t="shared" si="301"/>
        <v>2707</v>
      </c>
      <c r="C2711" s="95" t="s">
        <v>13840</v>
      </c>
      <c r="D2711" s="28" t="s">
        <v>13666</v>
      </c>
      <c r="E2711" s="28" t="s">
        <v>13842</v>
      </c>
      <c r="F2711" s="182">
        <v>1</v>
      </c>
      <c r="G2711" s="95" t="s">
        <v>223</v>
      </c>
      <c r="H2711" s="199">
        <f>VLOOKUP(G2711,BARRAS!$C$5:$E$553,2,0)</f>
        <v>2099991230132</v>
      </c>
      <c r="I2711" s="95">
        <v>0</v>
      </c>
      <c r="J2711" s="204">
        <v>0</v>
      </c>
      <c r="K2711" s="95">
        <v>0</v>
      </c>
      <c r="L2711" s="28" t="s">
        <v>747</v>
      </c>
      <c r="M2711" s="28" t="s">
        <v>747</v>
      </c>
      <c r="N2711" s="28" t="s">
        <v>13666</v>
      </c>
      <c r="O2711" s="28" t="s">
        <v>9972</v>
      </c>
      <c r="P2711" s="95"/>
      <c r="Q2711" s="95"/>
      <c r="R2711" s="95"/>
      <c r="S2711" s="95">
        <f t="shared" si="302"/>
        <v>1</v>
      </c>
      <c r="T2711" s="95"/>
      <c r="U2711" s="95" t="str">
        <f t="shared" si="303"/>
        <v>PMGD</v>
      </c>
      <c r="V2711" s="95"/>
      <c r="W2711" s="95"/>
      <c r="X2711" s="95"/>
      <c r="Y2711" s="95"/>
      <c r="Z2711" s="95"/>
      <c r="AA2711" s="95" t="str">
        <f t="shared" si="304"/>
        <v>CGE</v>
      </c>
    </row>
    <row r="2712" spans="1:27" x14ac:dyDescent="0.2">
      <c r="A2712" s="19">
        <f t="shared" si="300"/>
        <v>1</v>
      </c>
      <c r="B2712" s="95">
        <f t="shared" si="301"/>
        <v>2708</v>
      </c>
      <c r="C2712" s="95" t="s">
        <v>850</v>
      </c>
      <c r="D2712" s="28" t="s">
        <v>543</v>
      </c>
      <c r="E2712" s="95" t="s">
        <v>13362</v>
      </c>
      <c r="F2712" s="182">
        <v>1</v>
      </c>
      <c r="G2712" s="95" t="s">
        <v>223</v>
      </c>
      <c r="H2712" s="199">
        <f>VLOOKUP(G2712,BARRAS!$C$5:$E$553,2,0)</f>
        <v>2099991230132</v>
      </c>
      <c r="I2712" s="95">
        <v>0</v>
      </c>
      <c r="J2712" s="204">
        <v>0</v>
      </c>
      <c r="K2712" s="95">
        <v>0</v>
      </c>
      <c r="L2712" s="95" t="s">
        <v>489</v>
      </c>
      <c r="M2712" s="95" t="s">
        <v>489</v>
      </c>
      <c r="N2712" s="95" t="s">
        <v>543</v>
      </c>
      <c r="O2712" s="95" t="s">
        <v>9972</v>
      </c>
      <c r="P2712" s="95"/>
      <c r="Q2712" s="95"/>
      <c r="R2712" s="95"/>
      <c r="S2712" s="95">
        <f t="shared" si="302"/>
        <v>0</v>
      </c>
      <c r="T2712" s="95"/>
      <c r="U2712" s="95" t="str">
        <f t="shared" si="303"/>
        <v/>
      </c>
      <c r="V2712" s="95"/>
      <c r="W2712" s="95"/>
      <c r="X2712" s="95"/>
      <c r="Y2712" s="95"/>
      <c r="Z2712" s="95"/>
      <c r="AA2712" s="95" t="str">
        <f t="shared" si="304"/>
        <v>CGE</v>
      </c>
    </row>
    <row r="2713" spans="1:27" x14ac:dyDescent="0.2">
      <c r="A2713" s="19">
        <f t="shared" si="300"/>
        <v>1</v>
      </c>
      <c r="B2713" s="95">
        <f t="shared" si="301"/>
        <v>2709</v>
      </c>
      <c r="C2713" s="95" t="s">
        <v>7885</v>
      </c>
      <c r="D2713" s="28" t="s">
        <v>8970</v>
      </c>
      <c r="E2713" s="95" t="s">
        <v>1870</v>
      </c>
      <c r="F2713" s="182">
        <v>1</v>
      </c>
      <c r="G2713" s="95" t="s">
        <v>223</v>
      </c>
      <c r="H2713" s="199">
        <f>VLOOKUP(G2713,BARRAS!$C$5:$E$553,2,0)</f>
        <v>2099991230132</v>
      </c>
      <c r="I2713" s="95">
        <v>0</v>
      </c>
      <c r="J2713" s="204">
        <v>1</v>
      </c>
      <c r="K2713" s="95">
        <v>0</v>
      </c>
      <c r="L2713" s="95" t="s">
        <v>489</v>
      </c>
      <c r="M2713" s="95" t="s">
        <v>489</v>
      </c>
      <c r="N2713" s="95" t="s">
        <v>9178</v>
      </c>
      <c r="O2713" s="95"/>
      <c r="P2713" s="95" t="s">
        <v>9972</v>
      </c>
      <c r="Q2713" s="95" t="str">
        <f>IF(L2713="R","R",IF(L2713="L","L",""))</f>
        <v>R</v>
      </c>
      <c r="R2713" s="95" t="str">
        <f>IF(L2713="R",VLOOKUP(G2713,BARRAS!$C$5:$E$233,3,0),IF(L2713="L",VLOOKUP(G2713,BARRAS!$C$5:$E$233,3,0),""))</f>
        <v/>
      </c>
      <c r="S2713" s="95">
        <f t="shared" si="302"/>
        <v>0</v>
      </c>
      <c r="T2713" s="95"/>
      <c r="U2713" s="95" t="str">
        <f t="shared" si="303"/>
        <v/>
      </c>
      <c r="V2713" s="95">
        <v>0</v>
      </c>
      <c r="W2713" s="95"/>
      <c r="X2713" s="95"/>
      <c r="Y2713" s="95" t="str">
        <f>+IF(P2713="","No","Sí")</f>
        <v>Sí</v>
      </c>
      <c r="Z2713" s="95">
        <v>0</v>
      </c>
      <c r="AA2713" s="95" t="str">
        <f t="shared" si="304"/>
        <v>CGE</v>
      </c>
    </row>
    <row r="2714" spans="1:27" x14ac:dyDescent="0.2">
      <c r="A2714" s="19">
        <f t="shared" si="300"/>
        <v>1</v>
      </c>
      <c r="B2714" s="95">
        <f t="shared" si="301"/>
        <v>2710</v>
      </c>
      <c r="C2714" s="95" t="s">
        <v>7886</v>
      </c>
      <c r="D2714" s="28" t="s">
        <v>8971</v>
      </c>
      <c r="E2714" s="95" t="s">
        <v>1870</v>
      </c>
      <c r="F2714" s="182">
        <v>1</v>
      </c>
      <c r="G2714" s="95" t="s">
        <v>223</v>
      </c>
      <c r="H2714" s="199">
        <f>VLOOKUP(G2714,BARRAS!$C$5:$E$553,2,0)</f>
        <v>2099991230132</v>
      </c>
      <c r="I2714" s="95">
        <v>0</v>
      </c>
      <c r="J2714" s="204">
        <v>1</v>
      </c>
      <c r="K2714" s="95">
        <v>0</v>
      </c>
      <c r="L2714" s="95" t="s">
        <v>489</v>
      </c>
      <c r="M2714" s="95" t="s">
        <v>489</v>
      </c>
      <c r="N2714" s="95" t="s">
        <v>9178</v>
      </c>
      <c r="O2714" s="95"/>
      <c r="P2714" s="95" t="s">
        <v>9972</v>
      </c>
      <c r="Q2714" s="95" t="str">
        <f>IF(L2714="R","R",IF(L2714="L","L",""))</f>
        <v>R</v>
      </c>
      <c r="R2714" s="95" t="str">
        <f>IF(L2714="R",VLOOKUP(G2714,BARRAS!$C$5:$E$233,3,0),IF(L2714="L",VLOOKUP(G2714,BARRAS!$C$5:$E$233,3,0),""))</f>
        <v/>
      </c>
      <c r="S2714" s="95">
        <f t="shared" si="302"/>
        <v>0</v>
      </c>
      <c r="T2714" s="95"/>
      <c r="U2714" s="95" t="str">
        <f t="shared" si="303"/>
        <v/>
      </c>
      <c r="V2714" s="95">
        <v>0</v>
      </c>
      <c r="W2714" s="95"/>
      <c r="X2714" s="95"/>
      <c r="Y2714" s="95" t="str">
        <f>+IF(P2714="","No","Sí")</f>
        <v>Sí</v>
      </c>
      <c r="Z2714" s="95">
        <v>0</v>
      </c>
      <c r="AA2714" s="95" t="str">
        <f t="shared" si="304"/>
        <v>CGE</v>
      </c>
    </row>
    <row r="2715" spans="1:27" x14ac:dyDescent="0.2">
      <c r="A2715" s="19">
        <f t="shared" si="300"/>
        <v>1</v>
      </c>
      <c r="B2715" s="95">
        <f t="shared" si="301"/>
        <v>2711</v>
      </c>
      <c r="C2715" s="95" t="s">
        <v>7887</v>
      </c>
      <c r="D2715" s="28" t="s">
        <v>8972</v>
      </c>
      <c r="E2715" s="95" t="s">
        <v>1870</v>
      </c>
      <c r="F2715" s="182">
        <v>1</v>
      </c>
      <c r="G2715" s="95" t="s">
        <v>223</v>
      </c>
      <c r="H2715" s="199">
        <f>VLOOKUP(G2715,BARRAS!$C$5:$E$553,2,0)</f>
        <v>2099991230132</v>
      </c>
      <c r="I2715" s="95">
        <v>0</v>
      </c>
      <c r="J2715" s="204">
        <v>1</v>
      </c>
      <c r="K2715" s="95">
        <v>0</v>
      </c>
      <c r="L2715" s="95" t="s">
        <v>489</v>
      </c>
      <c r="M2715" s="95" t="s">
        <v>489</v>
      </c>
      <c r="N2715" s="95" t="s">
        <v>9178</v>
      </c>
      <c r="O2715" s="95"/>
      <c r="P2715" s="95" t="s">
        <v>9972</v>
      </c>
      <c r="Q2715" s="95" t="str">
        <f>IF(L2715="R","R",IF(L2715="L","L",""))</f>
        <v>R</v>
      </c>
      <c r="R2715" s="95" t="str">
        <f>IF(L2715="R",VLOOKUP(G2715,BARRAS!$C$5:$E$233,3,0),IF(L2715="L",VLOOKUP(G2715,BARRAS!$C$5:$E$233,3,0),""))</f>
        <v/>
      </c>
      <c r="S2715" s="95">
        <f t="shared" si="302"/>
        <v>0</v>
      </c>
      <c r="T2715" s="95"/>
      <c r="U2715" s="95" t="str">
        <f t="shared" si="303"/>
        <v/>
      </c>
      <c r="V2715" s="95">
        <v>0</v>
      </c>
      <c r="W2715" s="95"/>
      <c r="X2715" s="95"/>
      <c r="Y2715" s="95" t="str">
        <f>+IF(P2715="","No","Sí")</f>
        <v>Sí</v>
      </c>
      <c r="Z2715" s="95">
        <v>0</v>
      </c>
      <c r="AA2715" s="95" t="str">
        <f t="shared" si="304"/>
        <v>CGE</v>
      </c>
    </row>
    <row r="2716" spans="1:27" x14ac:dyDescent="0.2">
      <c r="A2716" s="19">
        <f t="shared" si="300"/>
        <v>1</v>
      </c>
      <c r="B2716" s="95">
        <f t="shared" si="301"/>
        <v>2712</v>
      </c>
      <c r="C2716" s="194" t="s">
        <v>11970</v>
      </c>
      <c r="D2716" s="213" t="s">
        <v>12351</v>
      </c>
      <c r="E2716" s="194" t="s">
        <v>2638</v>
      </c>
      <c r="F2716" s="182">
        <v>0</v>
      </c>
      <c r="G2716" s="95" t="s">
        <v>223</v>
      </c>
      <c r="H2716" s="199">
        <f>VLOOKUP(G2716,BARRAS!$C$5:$E$553,2,0)</f>
        <v>2099991230132</v>
      </c>
      <c r="I2716" s="95">
        <v>3700</v>
      </c>
      <c r="J2716" s="204">
        <v>0</v>
      </c>
      <c r="K2716" s="95">
        <v>2</v>
      </c>
      <c r="L2716" s="95" t="s">
        <v>12347</v>
      </c>
      <c r="M2716" s="95" t="s">
        <v>12347</v>
      </c>
      <c r="N2716" s="95" t="s">
        <v>12352</v>
      </c>
      <c r="O2716" s="95"/>
      <c r="P2716" s="95"/>
      <c r="Q2716" s="95"/>
      <c r="R2716" s="95" t="str">
        <f>IF(L2716="R",VLOOKUP(G2716,BARRAS!$C$5:$E$233,3,0),IF(L2716="L",VLOOKUP(G2716,BARRAS!$C$5:$E$233,3,0),""))</f>
        <v/>
      </c>
      <c r="S2716" s="95">
        <f t="shared" si="302"/>
        <v>0</v>
      </c>
      <c r="T2716" s="95"/>
      <c r="U2716" s="95" t="str">
        <f t="shared" si="303"/>
        <v/>
      </c>
      <c r="V2716" s="95"/>
      <c r="W2716" s="95"/>
      <c r="X2716" s="95"/>
      <c r="Y2716" s="95"/>
      <c r="Z2716" s="95"/>
      <c r="AA2716" s="95">
        <f t="shared" si="304"/>
        <v>0</v>
      </c>
    </row>
    <row r="2717" spans="1:27" x14ac:dyDescent="0.2">
      <c r="A2717" s="19">
        <f t="shared" si="300"/>
        <v>1</v>
      </c>
      <c r="B2717" s="95">
        <f t="shared" si="301"/>
        <v>2713</v>
      </c>
      <c r="C2717" s="95" t="s">
        <v>104</v>
      </c>
      <c r="D2717" s="28" t="s">
        <v>12351</v>
      </c>
      <c r="E2717" s="95" t="s">
        <v>2646</v>
      </c>
      <c r="F2717" s="182">
        <v>1</v>
      </c>
      <c r="G2717" s="95" t="s">
        <v>1282</v>
      </c>
      <c r="H2717" s="199">
        <f>VLOOKUP(G2717,BARRAS!$C$5:$E$553,2,0)</f>
        <v>2099991230662</v>
      </c>
      <c r="I2717" s="95">
        <v>3700</v>
      </c>
      <c r="J2717" s="204">
        <v>0</v>
      </c>
      <c r="K2717" s="95">
        <v>0</v>
      </c>
      <c r="L2717" s="95" t="s">
        <v>12347</v>
      </c>
      <c r="M2717" s="95" t="s">
        <v>12347</v>
      </c>
      <c r="N2717" s="95" t="s">
        <v>9972</v>
      </c>
      <c r="O2717" s="95"/>
      <c r="P2717" s="95"/>
      <c r="Q2717" s="95"/>
      <c r="R2717" s="95"/>
      <c r="S2717" s="95">
        <f t="shared" si="302"/>
        <v>0</v>
      </c>
      <c r="T2717" s="95"/>
      <c r="U2717" s="95" t="str">
        <f t="shared" si="303"/>
        <v/>
      </c>
      <c r="V2717" s="95"/>
      <c r="W2717" s="95"/>
      <c r="X2717" s="95"/>
      <c r="Y2717" s="95"/>
      <c r="Z2717" s="95"/>
      <c r="AA2717" s="95">
        <f t="shared" si="304"/>
        <v>0</v>
      </c>
    </row>
    <row r="2718" spans="1:27" x14ac:dyDescent="0.2">
      <c r="A2718" s="19">
        <f t="shared" si="300"/>
        <v>1</v>
      </c>
      <c r="B2718" s="95">
        <f t="shared" si="301"/>
        <v>2714</v>
      </c>
      <c r="C2718" s="194" t="s">
        <v>13048</v>
      </c>
      <c r="D2718" s="213" t="s">
        <v>1304</v>
      </c>
      <c r="E2718" s="194" t="s">
        <v>10795</v>
      </c>
      <c r="F2718" s="182">
        <v>0</v>
      </c>
      <c r="G2718" s="95" t="s">
        <v>1282</v>
      </c>
      <c r="H2718" s="199">
        <f>VLOOKUP(G2718,BARRAS!$C$5:$E$553,2,0)</f>
        <v>2099991230662</v>
      </c>
      <c r="I2718" s="95">
        <v>0</v>
      </c>
      <c r="J2718" s="204">
        <v>0</v>
      </c>
      <c r="K2718" s="95">
        <v>1</v>
      </c>
      <c r="L2718" s="95" t="s">
        <v>492</v>
      </c>
      <c r="M2718" s="95" t="s">
        <v>492</v>
      </c>
      <c r="N2718" s="95" t="s">
        <v>12352</v>
      </c>
      <c r="O2718" s="95"/>
      <c r="P2718" s="95"/>
      <c r="Q2718" s="95"/>
      <c r="R2718" s="95" t="str">
        <f>IF(L2718="R",VLOOKUP(G2718,BARRAS!$C$5:$E$233,3,0),IF(L2718="L",VLOOKUP(G2718,BARRAS!$C$5:$E$233,3,0),""))</f>
        <v/>
      </c>
      <c r="S2718" s="95">
        <f t="shared" si="302"/>
        <v>0</v>
      </c>
      <c r="T2718" s="95"/>
      <c r="U2718" s="95" t="str">
        <f t="shared" si="303"/>
        <v/>
      </c>
      <c r="V2718" s="95"/>
      <c r="W2718" s="95"/>
      <c r="X2718" s="95"/>
      <c r="Y2718" s="95"/>
      <c r="Z2718" s="95"/>
      <c r="AA2718" s="95">
        <f t="shared" si="304"/>
        <v>0</v>
      </c>
    </row>
    <row r="2719" spans="1:27" x14ac:dyDescent="0.2">
      <c r="A2719" s="19">
        <f t="shared" si="300"/>
        <v>1</v>
      </c>
      <c r="B2719" s="95">
        <f t="shared" si="301"/>
        <v>2715</v>
      </c>
      <c r="C2719" s="95" t="s">
        <v>9592</v>
      </c>
      <c r="D2719" s="28" t="s">
        <v>543</v>
      </c>
      <c r="E2719" s="95" t="s">
        <v>9527</v>
      </c>
      <c r="F2719" s="182">
        <v>1</v>
      </c>
      <c r="G2719" s="95" t="s">
        <v>231</v>
      </c>
      <c r="H2719" s="199">
        <f>VLOOKUP(G2719,BARRAS!$C$5:$E$553,2,0)</f>
        <v>2089991180152</v>
      </c>
      <c r="I2719" s="95">
        <v>0</v>
      </c>
      <c r="J2719" s="204">
        <v>0</v>
      </c>
      <c r="K2719" s="95">
        <v>0</v>
      </c>
      <c r="L2719" s="95" t="s">
        <v>8423</v>
      </c>
      <c r="M2719" s="95" t="s">
        <v>8423</v>
      </c>
      <c r="N2719" s="95" t="s">
        <v>543</v>
      </c>
      <c r="O2719" s="95" t="s">
        <v>9972</v>
      </c>
      <c r="P2719" s="95"/>
      <c r="Q2719" s="95"/>
      <c r="R2719" s="95" t="str">
        <f>IF(L2719="R",VLOOKUP(G2719,BARRAS!$C$5:$E$233,3,0),IF(L2719="L",VLOOKUP(G2719,BARRAS!$C$5:$E$233,3,0),""))</f>
        <v/>
      </c>
      <c r="S2719" s="95">
        <f t="shared" si="302"/>
        <v>0</v>
      </c>
      <c r="T2719" s="95"/>
      <c r="U2719" s="95" t="str">
        <f t="shared" si="303"/>
        <v/>
      </c>
      <c r="V2719" s="95"/>
      <c r="W2719" s="95"/>
      <c r="X2719" s="95"/>
      <c r="Y2719" s="95"/>
      <c r="Z2719" s="95">
        <v>0</v>
      </c>
      <c r="AA2719" s="95" t="str">
        <f t="shared" si="304"/>
        <v>CGE</v>
      </c>
    </row>
    <row r="2720" spans="1:27" x14ac:dyDescent="0.2">
      <c r="A2720" s="19">
        <f t="shared" si="300"/>
        <v>1</v>
      </c>
      <c r="B2720" s="95">
        <f t="shared" si="301"/>
        <v>2716</v>
      </c>
      <c r="C2720" s="95" t="s">
        <v>9593</v>
      </c>
      <c r="D2720" s="28" t="s">
        <v>543</v>
      </c>
      <c r="E2720" s="95" t="s">
        <v>9527</v>
      </c>
      <c r="F2720" s="182">
        <v>1</v>
      </c>
      <c r="G2720" s="95" t="s">
        <v>231</v>
      </c>
      <c r="H2720" s="199">
        <f>VLOOKUP(G2720,BARRAS!$C$5:$E$553,2,0)</f>
        <v>2089991180152</v>
      </c>
      <c r="I2720" s="95">
        <v>0</v>
      </c>
      <c r="J2720" s="204">
        <v>0</v>
      </c>
      <c r="K2720" s="95">
        <v>0</v>
      </c>
      <c r="L2720" s="95" t="s">
        <v>8423</v>
      </c>
      <c r="M2720" s="95" t="s">
        <v>8423</v>
      </c>
      <c r="N2720" s="95" t="s">
        <v>543</v>
      </c>
      <c r="O2720" s="95" t="s">
        <v>9972</v>
      </c>
      <c r="P2720" s="95"/>
      <c r="Q2720" s="95"/>
      <c r="R2720" s="95" t="str">
        <f>IF(L2720="R",VLOOKUP(G2720,BARRAS!$C$5:$E$233,3,0),IF(L2720="L",VLOOKUP(G2720,BARRAS!$C$5:$E$233,3,0),""))</f>
        <v/>
      </c>
      <c r="S2720" s="95">
        <f t="shared" si="302"/>
        <v>0</v>
      </c>
      <c r="T2720" s="95"/>
      <c r="U2720" s="95" t="str">
        <f t="shared" si="303"/>
        <v/>
      </c>
      <c r="V2720" s="95"/>
      <c r="W2720" s="95"/>
      <c r="X2720" s="95"/>
      <c r="Y2720" s="95"/>
      <c r="Z2720" s="95">
        <v>0</v>
      </c>
      <c r="AA2720" s="95" t="str">
        <f t="shared" si="304"/>
        <v>CGE</v>
      </c>
    </row>
    <row r="2721" spans="1:27" x14ac:dyDescent="0.2">
      <c r="A2721" s="19">
        <f t="shared" si="300"/>
        <v>1</v>
      </c>
      <c r="B2721" s="95">
        <f t="shared" si="301"/>
        <v>2717</v>
      </c>
      <c r="C2721" s="95" t="s">
        <v>12811</v>
      </c>
      <c r="D2721" s="28" t="s">
        <v>8365</v>
      </c>
      <c r="E2721" s="95" t="s">
        <v>10754</v>
      </c>
      <c r="F2721" s="182">
        <v>1</v>
      </c>
      <c r="G2721" s="95" t="s">
        <v>231</v>
      </c>
      <c r="H2721" s="199">
        <f>VLOOKUP(G2721,BARRAS!$C$5:$E$553,2,0)</f>
        <v>2089991180152</v>
      </c>
      <c r="I2721" s="95">
        <v>0</v>
      </c>
      <c r="J2721" s="204">
        <v>0</v>
      </c>
      <c r="K2721" s="95">
        <v>0</v>
      </c>
      <c r="L2721" s="95" t="s">
        <v>8423</v>
      </c>
      <c r="M2721" s="95" t="s">
        <v>8423</v>
      </c>
      <c r="N2721" s="95" t="s">
        <v>8365</v>
      </c>
      <c r="O2721" s="95" t="s">
        <v>9972</v>
      </c>
      <c r="P2721" s="95"/>
      <c r="Q2721" s="95"/>
      <c r="R2721" s="95" t="str">
        <f>IF(L2721="R",VLOOKUP(G2721,BARRAS!$C$5:$E$233,3,0),IF(L2721="L",VLOOKUP(G2721,BARRAS!$C$5:$E$233,3,0),""))</f>
        <v/>
      </c>
      <c r="S2721" s="95">
        <f t="shared" si="302"/>
        <v>0</v>
      </c>
      <c r="T2721" s="95"/>
      <c r="U2721" s="95" t="str">
        <f t="shared" si="303"/>
        <v/>
      </c>
      <c r="V2721" s="95"/>
      <c r="W2721" s="95"/>
      <c r="X2721" s="95"/>
      <c r="Y2721" s="95"/>
      <c r="Z2721" s="95"/>
      <c r="AA2721" s="95" t="str">
        <f t="shared" si="304"/>
        <v>CGE</v>
      </c>
    </row>
    <row r="2722" spans="1:27" x14ac:dyDescent="0.2">
      <c r="A2722" s="19">
        <f t="shared" si="300"/>
        <v>1</v>
      </c>
      <c r="B2722" s="95">
        <f t="shared" si="301"/>
        <v>2718</v>
      </c>
      <c r="C2722" s="95" t="s">
        <v>7903</v>
      </c>
      <c r="D2722" s="28" t="s">
        <v>8970</v>
      </c>
      <c r="E2722" s="95" t="s">
        <v>1870</v>
      </c>
      <c r="F2722" s="182">
        <v>1</v>
      </c>
      <c r="G2722" s="95" t="s">
        <v>231</v>
      </c>
      <c r="H2722" s="199">
        <f>VLOOKUP(G2722,BARRAS!$C$5:$E$553,2,0)</f>
        <v>2089991180152</v>
      </c>
      <c r="I2722" s="95">
        <v>0</v>
      </c>
      <c r="J2722" s="204">
        <v>1</v>
      </c>
      <c r="K2722" s="95">
        <v>0</v>
      </c>
      <c r="L2722" s="95" t="s">
        <v>489</v>
      </c>
      <c r="M2722" s="95" t="s">
        <v>489</v>
      </c>
      <c r="N2722" s="95" t="s">
        <v>9178</v>
      </c>
      <c r="O2722" s="95"/>
      <c r="P2722" s="95" t="s">
        <v>9972</v>
      </c>
      <c r="Q2722" s="95" t="str">
        <f>IF(L2722="R","R",IF(L2722="L","L",""))</f>
        <v>R</v>
      </c>
      <c r="R2722" s="95" t="str">
        <f>IF(L2722="R",VLOOKUP(G2722,BARRAS!$C$5:$E$233,3,0),IF(L2722="L",VLOOKUP(G2722,BARRAS!$C$5:$E$233,3,0),""))</f>
        <v>S4</v>
      </c>
      <c r="S2722" s="95">
        <f t="shared" si="302"/>
        <v>0</v>
      </c>
      <c r="T2722" s="95"/>
      <c r="U2722" s="95" t="str">
        <f t="shared" si="303"/>
        <v/>
      </c>
      <c r="V2722" s="95">
        <v>0</v>
      </c>
      <c r="W2722" s="95"/>
      <c r="X2722" s="95"/>
      <c r="Y2722" s="95" t="str">
        <f>+IF(P2722="","No","Sí")</f>
        <v>Sí</v>
      </c>
      <c r="Z2722" s="95">
        <v>0</v>
      </c>
      <c r="AA2722" s="95" t="str">
        <f t="shared" si="304"/>
        <v>CGE</v>
      </c>
    </row>
    <row r="2723" spans="1:27" x14ac:dyDescent="0.2">
      <c r="A2723" s="19">
        <f t="shared" si="300"/>
        <v>1</v>
      </c>
      <c r="B2723" s="95">
        <f t="shared" si="301"/>
        <v>2719</v>
      </c>
      <c r="C2723" s="95" t="s">
        <v>7904</v>
      </c>
      <c r="D2723" s="28" t="s">
        <v>8971</v>
      </c>
      <c r="E2723" s="95" t="s">
        <v>1870</v>
      </c>
      <c r="F2723" s="182">
        <v>1</v>
      </c>
      <c r="G2723" s="95" t="s">
        <v>231</v>
      </c>
      <c r="H2723" s="199">
        <f>VLOOKUP(G2723,BARRAS!$C$5:$E$553,2,0)</f>
        <v>2089991180152</v>
      </c>
      <c r="I2723" s="95">
        <v>0</v>
      </c>
      <c r="J2723" s="204">
        <v>1</v>
      </c>
      <c r="K2723" s="95">
        <v>0</v>
      </c>
      <c r="L2723" s="95" t="s">
        <v>489</v>
      </c>
      <c r="M2723" s="95" t="s">
        <v>489</v>
      </c>
      <c r="N2723" s="95" t="s">
        <v>9178</v>
      </c>
      <c r="O2723" s="95"/>
      <c r="P2723" s="95" t="s">
        <v>9972</v>
      </c>
      <c r="Q2723" s="95" t="str">
        <f>IF(L2723="R","R",IF(L2723="L","L",""))</f>
        <v>R</v>
      </c>
      <c r="R2723" s="95" t="str">
        <f>IF(L2723="R",VLOOKUP(G2723,BARRAS!$C$5:$E$233,3,0),IF(L2723="L",VLOOKUP(G2723,BARRAS!$C$5:$E$233,3,0),""))</f>
        <v>S4</v>
      </c>
      <c r="S2723" s="95">
        <f t="shared" si="302"/>
        <v>0</v>
      </c>
      <c r="T2723" s="95"/>
      <c r="U2723" s="95" t="str">
        <f t="shared" si="303"/>
        <v/>
      </c>
      <c r="V2723" s="95">
        <v>0</v>
      </c>
      <c r="W2723" s="95"/>
      <c r="X2723" s="95"/>
      <c r="Y2723" s="95" t="str">
        <f>+IF(P2723="","No","Sí")</f>
        <v>Sí</v>
      </c>
      <c r="Z2723" s="95">
        <v>0</v>
      </c>
      <c r="AA2723" s="95" t="str">
        <f t="shared" si="304"/>
        <v>CGE</v>
      </c>
    </row>
    <row r="2724" spans="1:27" x14ac:dyDescent="0.2">
      <c r="A2724" s="19">
        <f t="shared" si="300"/>
        <v>1</v>
      </c>
      <c r="B2724" s="95">
        <f t="shared" si="301"/>
        <v>2720</v>
      </c>
      <c r="C2724" s="95" t="s">
        <v>7905</v>
      </c>
      <c r="D2724" s="28" t="s">
        <v>8972</v>
      </c>
      <c r="E2724" s="95" t="s">
        <v>1870</v>
      </c>
      <c r="F2724" s="182">
        <v>1</v>
      </c>
      <c r="G2724" s="95" t="s">
        <v>231</v>
      </c>
      <c r="H2724" s="199">
        <f>VLOOKUP(G2724,BARRAS!$C$5:$E$553,2,0)</f>
        <v>2089991180152</v>
      </c>
      <c r="I2724" s="95">
        <v>0</v>
      </c>
      <c r="J2724" s="204">
        <v>1</v>
      </c>
      <c r="K2724" s="95">
        <v>0</v>
      </c>
      <c r="L2724" s="95" t="s">
        <v>489</v>
      </c>
      <c r="M2724" s="95" t="s">
        <v>489</v>
      </c>
      <c r="N2724" s="95" t="s">
        <v>9178</v>
      </c>
      <c r="O2724" s="95"/>
      <c r="P2724" s="95" t="s">
        <v>9972</v>
      </c>
      <c r="Q2724" s="95" t="str">
        <f>IF(L2724="R","R",IF(L2724="L","L",""))</f>
        <v>R</v>
      </c>
      <c r="R2724" s="95" t="str">
        <f>IF(L2724="R",VLOOKUP(G2724,BARRAS!$C$5:$E$233,3,0),IF(L2724="L",VLOOKUP(G2724,BARRAS!$C$5:$E$233,3,0),""))</f>
        <v>S4</v>
      </c>
      <c r="S2724" s="95">
        <f t="shared" si="302"/>
        <v>0</v>
      </c>
      <c r="T2724" s="95"/>
      <c r="U2724" s="95" t="str">
        <f t="shared" si="303"/>
        <v/>
      </c>
      <c r="V2724" s="95">
        <v>0</v>
      </c>
      <c r="W2724" s="95"/>
      <c r="X2724" s="95"/>
      <c r="Y2724" s="95" t="str">
        <f>+IF(P2724="","No","Sí")</f>
        <v>Sí</v>
      </c>
      <c r="Z2724" s="95">
        <v>0</v>
      </c>
      <c r="AA2724" s="95" t="str">
        <f t="shared" si="304"/>
        <v>CGE</v>
      </c>
    </row>
    <row r="2725" spans="1:27" x14ac:dyDescent="0.2">
      <c r="A2725" s="19">
        <f t="shared" si="300"/>
        <v>1</v>
      </c>
      <c r="B2725" s="95">
        <f t="shared" si="301"/>
        <v>2721</v>
      </c>
      <c r="C2725" s="213" t="s">
        <v>13019</v>
      </c>
      <c r="D2725" s="213" t="s">
        <v>12351</v>
      </c>
      <c r="E2725" s="213" t="s">
        <v>2613</v>
      </c>
      <c r="F2725" s="182">
        <v>0</v>
      </c>
      <c r="G2725" s="95" t="s">
        <v>231</v>
      </c>
      <c r="H2725" s="199">
        <f>VLOOKUP(G2725,BARRAS!$C$5:$E$553,2,0)</f>
        <v>2089991180152</v>
      </c>
      <c r="I2725" s="95">
        <v>3697</v>
      </c>
      <c r="J2725" s="204">
        <v>0</v>
      </c>
      <c r="K2725" s="95">
        <v>2</v>
      </c>
      <c r="L2725" s="95" t="s">
        <v>12347</v>
      </c>
      <c r="M2725" s="95" t="s">
        <v>12347</v>
      </c>
      <c r="N2725" s="95" t="s">
        <v>12352</v>
      </c>
      <c r="O2725" s="95"/>
      <c r="P2725" s="95"/>
      <c r="Q2725" s="95" t="s">
        <v>509</v>
      </c>
      <c r="R2725" s="95" t="s">
        <v>509</v>
      </c>
      <c r="S2725" s="95">
        <f t="shared" si="302"/>
        <v>0</v>
      </c>
      <c r="T2725" s="95"/>
      <c r="U2725" s="95" t="str">
        <f t="shared" si="303"/>
        <v/>
      </c>
      <c r="V2725" s="95">
        <v>0</v>
      </c>
      <c r="W2725" s="95"/>
      <c r="X2725" s="95"/>
      <c r="Y2725" s="95" t="s">
        <v>12165</v>
      </c>
      <c r="Z2725" s="95">
        <v>0</v>
      </c>
      <c r="AA2725" s="95">
        <f t="shared" si="304"/>
        <v>0</v>
      </c>
    </row>
    <row r="2726" spans="1:27" x14ac:dyDescent="0.2">
      <c r="A2726" s="19">
        <f t="shared" si="300"/>
        <v>1</v>
      </c>
      <c r="B2726" s="95">
        <f t="shared" si="301"/>
        <v>2722</v>
      </c>
      <c r="C2726" s="95" t="s">
        <v>94</v>
      </c>
      <c r="D2726" s="28" t="s">
        <v>12351</v>
      </c>
      <c r="E2726" s="95" t="s">
        <v>2615</v>
      </c>
      <c r="F2726" s="182">
        <v>0</v>
      </c>
      <c r="G2726" s="95" t="s">
        <v>89</v>
      </c>
      <c r="H2726" s="199">
        <f>VLOOKUP(G2726,BARRAS!$C$5:$E$553,2,0)</f>
        <v>2089991180662</v>
      </c>
      <c r="I2726" s="95">
        <v>3697</v>
      </c>
      <c r="J2726" s="204">
        <v>0</v>
      </c>
      <c r="K2726" s="95">
        <v>1</v>
      </c>
      <c r="L2726" s="95" t="s">
        <v>12347</v>
      </c>
      <c r="M2726" s="95" t="s">
        <v>12347</v>
      </c>
      <c r="N2726" s="95" t="s">
        <v>12352</v>
      </c>
      <c r="O2726" s="95"/>
      <c r="P2726" s="95"/>
      <c r="Q2726" s="95" t="s">
        <v>509</v>
      </c>
      <c r="R2726" s="95" t="s">
        <v>509</v>
      </c>
      <c r="S2726" s="95">
        <f t="shared" si="302"/>
        <v>0</v>
      </c>
      <c r="T2726" s="95"/>
      <c r="U2726" s="95" t="str">
        <f t="shared" si="303"/>
        <v/>
      </c>
      <c r="V2726" s="95">
        <v>0</v>
      </c>
      <c r="W2726" s="95"/>
      <c r="X2726" s="95"/>
      <c r="Y2726" s="95" t="s">
        <v>12165</v>
      </c>
      <c r="Z2726" s="95">
        <v>0</v>
      </c>
      <c r="AA2726" s="95">
        <f t="shared" si="304"/>
        <v>0</v>
      </c>
    </row>
    <row r="2727" spans="1:27" x14ac:dyDescent="0.2">
      <c r="A2727" s="19">
        <f t="shared" si="300"/>
        <v>1</v>
      </c>
      <c r="B2727" s="95">
        <f t="shared" si="301"/>
        <v>2723</v>
      </c>
      <c r="C2727" s="213" t="s">
        <v>13020</v>
      </c>
      <c r="D2727" s="213" t="s">
        <v>12351</v>
      </c>
      <c r="E2727" s="213" t="s">
        <v>2612</v>
      </c>
      <c r="F2727" s="182">
        <v>0</v>
      </c>
      <c r="G2727" s="95" t="s">
        <v>89</v>
      </c>
      <c r="H2727" s="199">
        <f>VLOOKUP(G2727,BARRAS!$C$5:$E$553,2,0)</f>
        <v>2089991180662</v>
      </c>
      <c r="I2727" s="95">
        <v>2185</v>
      </c>
      <c r="J2727" s="204">
        <v>0</v>
      </c>
      <c r="K2727" s="95">
        <v>2</v>
      </c>
      <c r="L2727" s="95" t="s">
        <v>12347</v>
      </c>
      <c r="M2727" s="95" t="s">
        <v>12347</v>
      </c>
      <c r="N2727" s="95" t="s">
        <v>12352</v>
      </c>
      <c r="O2727" s="95"/>
      <c r="P2727" s="95"/>
      <c r="Q2727" s="95"/>
      <c r="R2727" s="95"/>
      <c r="S2727" s="95">
        <f t="shared" si="302"/>
        <v>0</v>
      </c>
      <c r="T2727" s="95"/>
      <c r="U2727" s="95" t="str">
        <f t="shared" si="303"/>
        <v/>
      </c>
      <c r="V2727" s="95"/>
      <c r="W2727" s="95"/>
      <c r="X2727" s="95"/>
      <c r="Y2727" s="95"/>
      <c r="Z2727" s="95"/>
      <c r="AA2727" s="95">
        <f t="shared" si="304"/>
        <v>0</v>
      </c>
    </row>
    <row r="2728" spans="1:27" x14ac:dyDescent="0.2">
      <c r="A2728" s="19">
        <f t="shared" si="300"/>
        <v>1</v>
      </c>
      <c r="B2728" s="95">
        <f t="shared" si="301"/>
        <v>2724</v>
      </c>
      <c r="C2728" s="95" t="s">
        <v>9038</v>
      </c>
      <c r="D2728" s="28" t="s">
        <v>8241</v>
      </c>
      <c r="E2728" s="95" t="s">
        <v>9053</v>
      </c>
      <c r="F2728" s="182">
        <v>1</v>
      </c>
      <c r="G2728" s="95" t="s">
        <v>232</v>
      </c>
      <c r="H2728" s="199">
        <f>VLOOKUP(G2728,BARRAS!$C$5:$E$553,2,0)</f>
        <v>2099991130132</v>
      </c>
      <c r="I2728" s="95">
        <v>0</v>
      </c>
      <c r="J2728" s="204">
        <v>0</v>
      </c>
      <c r="K2728" s="95">
        <v>0</v>
      </c>
      <c r="L2728" s="95" t="s">
        <v>8423</v>
      </c>
      <c r="M2728" s="95" t="s">
        <v>8423</v>
      </c>
      <c r="N2728" s="95" t="s">
        <v>8241</v>
      </c>
      <c r="O2728" s="95" t="s">
        <v>9972</v>
      </c>
      <c r="P2728" s="95"/>
      <c r="Q2728" s="95"/>
      <c r="R2728" s="95" t="str">
        <f>IF(L2728="R",VLOOKUP(G2728,BARRAS!$C$5:$E$233,3,0),IF(L2728="L",VLOOKUP(G2728,BARRAS!$C$5:$E$233,3,0),""))</f>
        <v/>
      </c>
      <c r="S2728" s="95">
        <f t="shared" si="302"/>
        <v>0</v>
      </c>
      <c r="T2728" s="95"/>
      <c r="U2728" s="95" t="str">
        <f t="shared" si="303"/>
        <v/>
      </c>
      <c r="V2728" s="95" t="s">
        <v>1869</v>
      </c>
      <c r="W2728" s="95"/>
      <c r="X2728" s="95"/>
      <c r="Y2728" s="95" t="str">
        <f>+IF(P2728="","No","Sí")</f>
        <v>No</v>
      </c>
      <c r="Z2728" s="95">
        <v>0</v>
      </c>
      <c r="AA2728" s="95" t="str">
        <f t="shared" si="304"/>
        <v>CGE</v>
      </c>
    </row>
    <row r="2729" spans="1:27" x14ac:dyDescent="0.2">
      <c r="A2729" s="19">
        <f t="shared" si="300"/>
        <v>1</v>
      </c>
      <c r="B2729" s="95">
        <f t="shared" si="301"/>
        <v>2725</v>
      </c>
      <c r="C2729" s="95" t="s">
        <v>9087</v>
      </c>
      <c r="D2729" s="28" t="s">
        <v>2217</v>
      </c>
      <c r="E2729" s="95" t="s">
        <v>9149</v>
      </c>
      <c r="F2729" s="182">
        <v>1</v>
      </c>
      <c r="G2729" s="95" t="s">
        <v>232</v>
      </c>
      <c r="H2729" s="199">
        <f>VLOOKUP(G2729,BARRAS!$C$5:$E$553,2,0)</f>
        <v>2099991130132</v>
      </c>
      <c r="I2729" s="95">
        <v>0</v>
      </c>
      <c r="J2729" s="204">
        <v>0</v>
      </c>
      <c r="K2729" s="95">
        <v>0</v>
      </c>
      <c r="L2729" s="95" t="s">
        <v>8423</v>
      </c>
      <c r="M2729" s="95" t="s">
        <v>8423</v>
      </c>
      <c r="N2729" s="95" t="s">
        <v>2217</v>
      </c>
      <c r="O2729" s="95" t="s">
        <v>9972</v>
      </c>
      <c r="P2729" s="95"/>
      <c r="Q2729" s="95"/>
      <c r="R2729" s="95" t="str">
        <f>IF(L2729="R",VLOOKUP(G2729,BARRAS!$C$5:$E$233,3,0),IF(L2729="L",VLOOKUP(G2729,BARRAS!$C$5:$E$233,3,0),""))</f>
        <v/>
      </c>
      <c r="S2729" s="95">
        <f t="shared" si="302"/>
        <v>0</v>
      </c>
      <c r="T2729" s="95"/>
      <c r="U2729" s="95" t="str">
        <f t="shared" si="303"/>
        <v/>
      </c>
      <c r="V2729" s="95" t="s">
        <v>1869</v>
      </c>
      <c r="W2729" s="95"/>
      <c r="X2729" s="95"/>
      <c r="Y2729" s="95" t="str">
        <f>+IF(P2729="","No","Sí")</f>
        <v>No</v>
      </c>
      <c r="Z2729" s="95">
        <v>0</v>
      </c>
      <c r="AA2729" s="95" t="str">
        <f t="shared" si="304"/>
        <v>CGE</v>
      </c>
    </row>
    <row r="2730" spans="1:27" x14ac:dyDescent="0.2">
      <c r="A2730" s="19">
        <f t="shared" si="300"/>
        <v>1</v>
      </c>
      <c r="B2730" s="95">
        <f t="shared" si="301"/>
        <v>2726</v>
      </c>
      <c r="C2730" s="95" t="s">
        <v>9679</v>
      </c>
      <c r="D2730" s="28" t="s">
        <v>8365</v>
      </c>
      <c r="E2730" s="95" t="s">
        <v>9680</v>
      </c>
      <c r="F2730" s="182">
        <v>1</v>
      </c>
      <c r="G2730" s="95" t="s">
        <v>232</v>
      </c>
      <c r="H2730" s="199">
        <f>VLOOKUP(G2730,BARRAS!$C$5:$E$553,2,0)</f>
        <v>2099991130132</v>
      </c>
      <c r="I2730" s="95">
        <v>0</v>
      </c>
      <c r="J2730" s="204">
        <v>0</v>
      </c>
      <c r="K2730" s="95">
        <v>0</v>
      </c>
      <c r="L2730" s="95" t="s">
        <v>8423</v>
      </c>
      <c r="M2730" s="95" t="s">
        <v>8423</v>
      </c>
      <c r="N2730" s="95" t="s">
        <v>8365</v>
      </c>
      <c r="O2730" s="95" t="s">
        <v>9972</v>
      </c>
      <c r="P2730" s="95"/>
      <c r="Q2730" s="95"/>
      <c r="R2730" s="95" t="str">
        <f>IF(L2730="R",VLOOKUP(G2730,BARRAS!$C$5:$E$233,3,0),IF(L2730="L",VLOOKUP(G2730,BARRAS!$C$5:$E$233,3,0),""))</f>
        <v/>
      </c>
      <c r="S2730" s="95">
        <f t="shared" si="302"/>
        <v>0</v>
      </c>
      <c r="T2730" s="95"/>
      <c r="U2730" s="95" t="str">
        <f t="shared" si="303"/>
        <v/>
      </c>
      <c r="V2730" s="95"/>
      <c r="W2730" s="95"/>
      <c r="X2730" s="95"/>
      <c r="Y2730" s="95"/>
      <c r="Z2730" s="95">
        <v>0</v>
      </c>
      <c r="AA2730" s="95" t="str">
        <f t="shared" si="304"/>
        <v>CGE</v>
      </c>
    </row>
    <row r="2731" spans="1:27" x14ac:dyDescent="0.2">
      <c r="A2731" s="19">
        <f t="shared" si="300"/>
        <v>1</v>
      </c>
      <c r="B2731" s="95">
        <f t="shared" si="301"/>
        <v>2727</v>
      </c>
      <c r="C2731" s="95" t="s">
        <v>9629</v>
      </c>
      <c r="D2731" s="28" t="s">
        <v>8365</v>
      </c>
      <c r="E2731" s="95" t="s">
        <v>9634</v>
      </c>
      <c r="F2731" s="182">
        <v>1</v>
      </c>
      <c r="G2731" s="95" t="s">
        <v>232</v>
      </c>
      <c r="H2731" s="199">
        <f>VLOOKUP(G2731,BARRAS!$C$5:$E$553,2,0)</f>
        <v>2099991130132</v>
      </c>
      <c r="I2731" s="95">
        <v>0</v>
      </c>
      <c r="J2731" s="204">
        <v>0</v>
      </c>
      <c r="K2731" s="95">
        <v>0</v>
      </c>
      <c r="L2731" s="95" t="s">
        <v>8423</v>
      </c>
      <c r="M2731" s="95" t="s">
        <v>8423</v>
      </c>
      <c r="N2731" s="95" t="s">
        <v>8365</v>
      </c>
      <c r="O2731" s="95" t="s">
        <v>9972</v>
      </c>
      <c r="P2731" s="95"/>
      <c r="Q2731" s="95"/>
      <c r="R2731" s="95" t="str">
        <f>IF(L2731="R",VLOOKUP(G2731,BARRAS!$C$5:$E$233,3,0),IF(L2731="L",VLOOKUP(G2731,BARRAS!$C$5:$E$233,3,0),""))</f>
        <v/>
      </c>
      <c r="S2731" s="95">
        <f t="shared" si="302"/>
        <v>0</v>
      </c>
      <c r="T2731" s="95"/>
      <c r="U2731" s="95" t="str">
        <f t="shared" si="303"/>
        <v/>
      </c>
      <c r="V2731" s="95"/>
      <c r="W2731" s="95"/>
      <c r="X2731" s="95"/>
      <c r="Y2731" s="95"/>
      <c r="Z2731" s="95">
        <v>0</v>
      </c>
      <c r="AA2731" s="95" t="str">
        <f t="shared" si="304"/>
        <v>CGE</v>
      </c>
    </row>
    <row r="2732" spans="1:27" x14ac:dyDescent="0.2">
      <c r="A2732" s="19">
        <f t="shared" si="300"/>
        <v>1</v>
      </c>
      <c r="B2732" s="95">
        <f t="shared" si="301"/>
        <v>2728</v>
      </c>
      <c r="C2732" s="95" t="s">
        <v>12096</v>
      </c>
      <c r="D2732" s="28" t="s">
        <v>8365</v>
      </c>
      <c r="E2732" s="95" t="s">
        <v>12097</v>
      </c>
      <c r="F2732" s="182">
        <v>1</v>
      </c>
      <c r="G2732" s="95" t="s">
        <v>232</v>
      </c>
      <c r="H2732" s="199">
        <f>VLOOKUP(G2732,BARRAS!$C$5:$E$553,2,0)</f>
        <v>2099991130132</v>
      </c>
      <c r="I2732" s="95">
        <v>0</v>
      </c>
      <c r="J2732" s="204">
        <v>0</v>
      </c>
      <c r="K2732" s="95">
        <v>0</v>
      </c>
      <c r="L2732" s="95" t="s">
        <v>8423</v>
      </c>
      <c r="M2732" s="95" t="s">
        <v>8423</v>
      </c>
      <c r="N2732" s="95" t="s">
        <v>8365</v>
      </c>
      <c r="O2732" s="95" t="s">
        <v>9972</v>
      </c>
      <c r="P2732" s="95"/>
      <c r="Q2732" s="95"/>
      <c r="R2732" s="95" t="str">
        <f>IF(L2732="R",VLOOKUP(G2732,BARRAS!$C$5:$E$233,3,0),IF(L2732="L",VLOOKUP(G2732,BARRAS!$C$5:$E$233,3,0),""))</f>
        <v/>
      </c>
      <c r="S2732" s="95">
        <f t="shared" si="302"/>
        <v>0</v>
      </c>
      <c r="T2732" s="95"/>
      <c r="U2732" s="95" t="str">
        <f t="shared" si="303"/>
        <v/>
      </c>
      <c r="V2732" s="95"/>
      <c r="W2732" s="95"/>
      <c r="X2732" s="95"/>
      <c r="Y2732" s="95"/>
      <c r="Z2732" s="95"/>
      <c r="AA2732" s="95" t="str">
        <f t="shared" si="304"/>
        <v>CGE</v>
      </c>
    </row>
    <row r="2733" spans="1:27" x14ac:dyDescent="0.2">
      <c r="A2733" s="19">
        <f t="shared" si="300"/>
        <v>1</v>
      </c>
      <c r="B2733" s="95">
        <f t="shared" si="301"/>
        <v>2729</v>
      </c>
      <c r="C2733" s="95" t="s">
        <v>12812</v>
      </c>
      <c r="D2733" s="28" t="s">
        <v>8365</v>
      </c>
      <c r="E2733" s="95" t="s">
        <v>11835</v>
      </c>
      <c r="F2733" s="182">
        <v>1</v>
      </c>
      <c r="G2733" s="95" t="s">
        <v>232</v>
      </c>
      <c r="H2733" s="199">
        <f>VLOOKUP(G2733,BARRAS!$C$5:$E$553,2,0)</f>
        <v>2099991130132</v>
      </c>
      <c r="I2733" s="95">
        <v>0</v>
      </c>
      <c r="J2733" s="204">
        <v>0</v>
      </c>
      <c r="K2733" s="95">
        <v>0</v>
      </c>
      <c r="L2733" s="95" t="s">
        <v>8423</v>
      </c>
      <c r="M2733" s="95" t="s">
        <v>8423</v>
      </c>
      <c r="N2733" s="95" t="s">
        <v>8365</v>
      </c>
      <c r="O2733" s="95" t="s">
        <v>9972</v>
      </c>
      <c r="P2733" s="95"/>
      <c r="Q2733" s="95"/>
      <c r="R2733" s="95" t="str">
        <f>IF(L2733="R",VLOOKUP(G2733,BARRAS!$C$5:$E$233,3,0),IF(L2733="L",VLOOKUP(G2733,BARRAS!$C$5:$E$233,3,0),""))</f>
        <v/>
      </c>
      <c r="S2733" s="95">
        <f t="shared" si="302"/>
        <v>0</v>
      </c>
      <c r="T2733" s="95"/>
      <c r="U2733" s="95" t="str">
        <f t="shared" si="303"/>
        <v/>
      </c>
      <c r="V2733" s="95"/>
      <c r="W2733" s="95"/>
      <c r="X2733" s="95"/>
      <c r="Y2733" s="95"/>
      <c r="Z2733" s="95"/>
      <c r="AA2733" s="95" t="str">
        <f t="shared" si="304"/>
        <v>CGE</v>
      </c>
    </row>
    <row r="2734" spans="1:27" x14ac:dyDescent="0.2">
      <c r="A2734" s="19">
        <f t="shared" si="300"/>
        <v>1</v>
      </c>
      <c r="B2734" s="95">
        <f t="shared" si="301"/>
        <v>2730</v>
      </c>
      <c r="C2734" s="95" t="s">
        <v>8843</v>
      </c>
      <c r="D2734" s="28" t="s">
        <v>543</v>
      </c>
      <c r="E2734" s="95" t="s">
        <v>8831</v>
      </c>
      <c r="F2734" s="182">
        <v>1</v>
      </c>
      <c r="G2734" s="95" t="s">
        <v>232</v>
      </c>
      <c r="H2734" s="199">
        <f>VLOOKUP(G2734,BARRAS!$C$5:$E$553,2,0)</f>
        <v>2099991130132</v>
      </c>
      <c r="I2734" s="95">
        <v>0</v>
      </c>
      <c r="J2734" s="204">
        <v>0</v>
      </c>
      <c r="K2734" s="95">
        <v>0</v>
      </c>
      <c r="L2734" s="95" t="s">
        <v>8423</v>
      </c>
      <c r="M2734" s="95" t="s">
        <v>8423</v>
      </c>
      <c r="N2734" s="95" t="s">
        <v>543</v>
      </c>
      <c r="O2734" s="95" t="s">
        <v>9972</v>
      </c>
      <c r="P2734" s="95"/>
      <c r="Q2734" s="95" t="str">
        <f>IF(L2734="R","R",IF(L2734="L","L",""))</f>
        <v/>
      </c>
      <c r="R2734" s="95" t="str">
        <f>IF(L2734="R",VLOOKUP(G2734,BARRAS!$C$5:$E$233,3,0),IF(L2734="L",VLOOKUP(G2734,BARRAS!$C$5:$E$233,3,0),""))</f>
        <v/>
      </c>
      <c r="S2734" s="95">
        <f t="shared" si="302"/>
        <v>0</v>
      </c>
      <c r="T2734" s="95"/>
      <c r="U2734" s="95" t="str">
        <f t="shared" si="303"/>
        <v/>
      </c>
      <c r="V2734" s="95" t="s">
        <v>1869</v>
      </c>
      <c r="W2734" s="95"/>
      <c r="X2734" s="95" t="s">
        <v>8831</v>
      </c>
      <c r="Y2734" s="95" t="str">
        <f>+IF(P2734="","No","Sí")</f>
        <v>No</v>
      </c>
      <c r="Z2734" s="95">
        <v>0</v>
      </c>
      <c r="AA2734" s="95" t="str">
        <f t="shared" si="304"/>
        <v>CGE</v>
      </c>
    </row>
    <row r="2735" spans="1:27" x14ac:dyDescent="0.2">
      <c r="A2735" s="19">
        <f t="shared" si="300"/>
        <v>1</v>
      </c>
      <c r="B2735" s="95">
        <f t="shared" si="301"/>
        <v>2731</v>
      </c>
      <c r="C2735" s="95" t="s">
        <v>14414</v>
      </c>
      <c r="D2735" s="28" t="s">
        <v>13427</v>
      </c>
      <c r="E2735" s="28" t="s">
        <v>14415</v>
      </c>
      <c r="F2735" s="182">
        <v>1</v>
      </c>
      <c r="G2735" s="95" t="s">
        <v>232</v>
      </c>
      <c r="H2735" s="199">
        <f>VLOOKUP(G2735,BARRAS!$C$5:$E$553,2,0)</f>
        <v>2099991130132</v>
      </c>
      <c r="I2735" s="95">
        <v>0</v>
      </c>
      <c r="J2735" s="204">
        <v>0</v>
      </c>
      <c r="K2735" s="95">
        <v>0</v>
      </c>
      <c r="L2735" s="95" t="s">
        <v>8423</v>
      </c>
      <c r="M2735" s="95" t="s">
        <v>8423</v>
      </c>
      <c r="N2735" s="28" t="s">
        <v>13427</v>
      </c>
      <c r="O2735" s="95" t="s">
        <v>9972</v>
      </c>
      <c r="P2735" s="95"/>
      <c r="Q2735" s="95"/>
      <c r="R2735" s="95"/>
      <c r="S2735" s="95">
        <f t="shared" si="302"/>
        <v>0</v>
      </c>
      <c r="T2735" s="95"/>
      <c r="U2735" s="95" t="str">
        <f t="shared" si="303"/>
        <v/>
      </c>
      <c r="V2735" s="95"/>
      <c r="W2735" s="95"/>
      <c r="X2735" s="95"/>
      <c r="Y2735" s="95"/>
      <c r="Z2735" s="95"/>
      <c r="AA2735" s="95" t="str">
        <f t="shared" si="304"/>
        <v>CGE</v>
      </c>
    </row>
    <row r="2736" spans="1:27" x14ac:dyDescent="0.2">
      <c r="A2736" s="231">
        <f t="shared" si="300"/>
        <v>1</v>
      </c>
      <c r="B2736" s="95">
        <f t="shared" si="301"/>
        <v>2732</v>
      </c>
      <c r="C2736" s="95" t="s">
        <v>14573</v>
      </c>
      <c r="D2736" s="28" t="s">
        <v>8241</v>
      </c>
      <c r="E2736" s="28" t="s">
        <v>9053</v>
      </c>
      <c r="F2736" s="182">
        <v>1</v>
      </c>
      <c r="G2736" s="95" t="s">
        <v>232</v>
      </c>
      <c r="H2736" s="199">
        <f>VLOOKUP(G2736,BARRAS!$C$5:$E$553,2,0)</f>
        <v>2099991130132</v>
      </c>
      <c r="I2736" s="95">
        <v>0</v>
      </c>
      <c r="J2736" s="204">
        <v>0</v>
      </c>
      <c r="K2736" s="95">
        <v>0</v>
      </c>
      <c r="L2736" s="95" t="s">
        <v>8423</v>
      </c>
      <c r="M2736" s="95" t="s">
        <v>8423</v>
      </c>
      <c r="N2736" s="28" t="s">
        <v>8241</v>
      </c>
      <c r="O2736" s="95" t="s">
        <v>9972</v>
      </c>
      <c r="P2736" s="95"/>
      <c r="Q2736" s="95"/>
      <c r="R2736" s="95"/>
      <c r="S2736" s="95">
        <f t="shared" si="302"/>
        <v>0</v>
      </c>
      <c r="T2736" s="95"/>
      <c r="U2736" s="95" t="str">
        <f t="shared" si="303"/>
        <v/>
      </c>
      <c r="V2736" s="95"/>
      <c r="W2736" s="95"/>
      <c r="X2736" s="95"/>
      <c r="Y2736" s="95"/>
      <c r="Z2736" s="95"/>
      <c r="AA2736" s="95" t="str">
        <f t="shared" si="304"/>
        <v>CGE</v>
      </c>
    </row>
    <row r="2737" spans="1:27" x14ac:dyDescent="0.2">
      <c r="A2737" s="19">
        <f t="shared" si="300"/>
        <v>1</v>
      </c>
      <c r="B2737" s="95">
        <f t="shared" si="301"/>
        <v>2733</v>
      </c>
      <c r="C2737" s="95" t="s">
        <v>7906</v>
      </c>
      <c r="D2737" s="28" t="s">
        <v>8970</v>
      </c>
      <c r="E2737" s="95" t="s">
        <v>1870</v>
      </c>
      <c r="F2737" s="182">
        <v>1</v>
      </c>
      <c r="G2737" s="95" t="s">
        <v>232</v>
      </c>
      <c r="H2737" s="199">
        <f>VLOOKUP(G2737,BARRAS!$C$5:$E$553,2,0)</f>
        <v>2099991130132</v>
      </c>
      <c r="I2737" s="95">
        <v>0</v>
      </c>
      <c r="J2737" s="204">
        <v>1</v>
      </c>
      <c r="K2737" s="95">
        <v>0</v>
      </c>
      <c r="L2737" s="95" t="s">
        <v>489</v>
      </c>
      <c r="M2737" s="95" t="s">
        <v>489</v>
      </c>
      <c r="N2737" s="95" t="s">
        <v>9178</v>
      </c>
      <c r="O2737" s="95"/>
      <c r="P2737" s="95" t="s">
        <v>9972</v>
      </c>
      <c r="Q2737" s="95" t="str">
        <f>IF(L2737="R","R",IF(L2737="L","L",""))</f>
        <v>R</v>
      </c>
      <c r="R2737" s="95" t="str">
        <f>IF(L2737="R",VLOOKUP(G2737,BARRAS!$C$5:$E$233,3,0),IF(L2737="L",VLOOKUP(G2737,BARRAS!$C$5:$E$233,3,0),""))</f>
        <v>S4</v>
      </c>
      <c r="S2737" s="95">
        <f t="shared" si="302"/>
        <v>0</v>
      </c>
      <c r="T2737" s="95"/>
      <c r="U2737" s="95" t="str">
        <f t="shared" si="303"/>
        <v/>
      </c>
      <c r="V2737" s="95">
        <v>0</v>
      </c>
      <c r="W2737" s="95"/>
      <c r="X2737" s="95"/>
      <c r="Y2737" s="95" t="str">
        <f>+IF(P2737="","No","Sí")</f>
        <v>Sí</v>
      </c>
      <c r="Z2737" s="95">
        <v>0</v>
      </c>
      <c r="AA2737" s="95" t="str">
        <f t="shared" si="304"/>
        <v>CGE</v>
      </c>
    </row>
    <row r="2738" spans="1:27" x14ac:dyDescent="0.2">
      <c r="A2738" s="19">
        <f t="shared" si="300"/>
        <v>1</v>
      </c>
      <c r="B2738" s="95">
        <f t="shared" si="301"/>
        <v>2734</v>
      </c>
      <c r="C2738" s="95" t="s">
        <v>7907</v>
      </c>
      <c r="D2738" s="28" t="s">
        <v>8971</v>
      </c>
      <c r="E2738" s="95" t="s">
        <v>1870</v>
      </c>
      <c r="F2738" s="182">
        <v>1</v>
      </c>
      <c r="G2738" s="95" t="s">
        <v>232</v>
      </c>
      <c r="H2738" s="199">
        <f>VLOOKUP(G2738,BARRAS!$C$5:$E$553,2,0)</f>
        <v>2099991130132</v>
      </c>
      <c r="I2738" s="95">
        <v>0</v>
      </c>
      <c r="J2738" s="204">
        <v>1</v>
      </c>
      <c r="K2738" s="95">
        <v>0</v>
      </c>
      <c r="L2738" s="95" t="s">
        <v>489</v>
      </c>
      <c r="M2738" s="95" t="s">
        <v>489</v>
      </c>
      <c r="N2738" s="95" t="s">
        <v>9178</v>
      </c>
      <c r="O2738" s="95"/>
      <c r="P2738" s="95" t="s">
        <v>9972</v>
      </c>
      <c r="Q2738" s="95" t="str">
        <f>IF(L2738="R","R",IF(L2738="L","L",""))</f>
        <v>R</v>
      </c>
      <c r="R2738" s="95" t="str">
        <f>IF(L2738="R",VLOOKUP(G2738,BARRAS!$C$5:$E$233,3,0),IF(L2738="L",VLOOKUP(G2738,BARRAS!$C$5:$E$233,3,0),""))</f>
        <v>S4</v>
      </c>
      <c r="S2738" s="95">
        <f t="shared" si="302"/>
        <v>0</v>
      </c>
      <c r="T2738" s="95"/>
      <c r="U2738" s="95" t="str">
        <f t="shared" si="303"/>
        <v/>
      </c>
      <c r="V2738" s="95">
        <v>0</v>
      </c>
      <c r="W2738" s="95"/>
      <c r="X2738" s="95"/>
      <c r="Y2738" s="95" t="str">
        <f>+IF(P2738="","No","Sí")</f>
        <v>Sí</v>
      </c>
      <c r="Z2738" s="95">
        <v>0</v>
      </c>
      <c r="AA2738" s="95" t="str">
        <f t="shared" si="304"/>
        <v>CGE</v>
      </c>
    </row>
    <row r="2739" spans="1:27" x14ac:dyDescent="0.2">
      <c r="A2739" s="19">
        <f t="shared" si="300"/>
        <v>1</v>
      </c>
      <c r="B2739" s="95">
        <f t="shared" si="301"/>
        <v>2735</v>
      </c>
      <c r="C2739" s="95" t="s">
        <v>7908</v>
      </c>
      <c r="D2739" s="28" t="s">
        <v>8972</v>
      </c>
      <c r="E2739" s="95" t="s">
        <v>1870</v>
      </c>
      <c r="F2739" s="182">
        <v>1</v>
      </c>
      <c r="G2739" s="95" t="s">
        <v>232</v>
      </c>
      <c r="H2739" s="199">
        <f>VLOOKUP(G2739,BARRAS!$C$5:$E$553,2,0)</f>
        <v>2099991130132</v>
      </c>
      <c r="I2739" s="95">
        <v>0</v>
      </c>
      <c r="J2739" s="204">
        <v>1</v>
      </c>
      <c r="K2739" s="95">
        <v>0</v>
      </c>
      <c r="L2739" s="95" t="s">
        <v>489</v>
      </c>
      <c r="M2739" s="95" t="s">
        <v>489</v>
      </c>
      <c r="N2739" s="95" t="s">
        <v>9178</v>
      </c>
      <c r="O2739" s="95"/>
      <c r="P2739" s="95" t="s">
        <v>9972</v>
      </c>
      <c r="Q2739" s="95" t="str">
        <f>IF(L2739="R","R",IF(L2739="L","L",""))</f>
        <v>R</v>
      </c>
      <c r="R2739" s="95" t="str">
        <f>IF(L2739="R",VLOOKUP(G2739,BARRAS!$C$5:$E$233,3,0),IF(L2739="L",VLOOKUP(G2739,BARRAS!$C$5:$E$233,3,0),""))</f>
        <v>S4</v>
      </c>
      <c r="S2739" s="95">
        <f t="shared" si="302"/>
        <v>0</v>
      </c>
      <c r="T2739" s="95"/>
      <c r="U2739" s="95" t="str">
        <f t="shared" si="303"/>
        <v/>
      </c>
      <c r="V2739" s="95">
        <v>0</v>
      </c>
      <c r="W2739" s="95"/>
      <c r="X2739" s="95"/>
      <c r="Y2739" s="95" t="str">
        <f>+IF(P2739="","No","Sí")</f>
        <v>Sí</v>
      </c>
      <c r="Z2739" s="95">
        <v>0</v>
      </c>
      <c r="AA2739" s="95" t="str">
        <f t="shared" si="304"/>
        <v>CGE</v>
      </c>
    </row>
    <row r="2740" spans="1:27" x14ac:dyDescent="0.2">
      <c r="A2740" s="19">
        <f t="shared" si="300"/>
        <v>1</v>
      </c>
      <c r="B2740" s="95">
        <f t="shared" si="301"/>
        <v>2736</v>
      </c>
      <c r="C2740" s="194" t="s">
        <v>11969</v>
      </c>
      <c r="D2740" s="213" t="s">
        <v>1304</v>
      </c>
      <c r="E2740" s="194" t="s">
        <v>1595</v>
      </c>
      <c r="F2740" s="182">
        <v>1</v>
      </c>
      <c r="G2740" s="95" t="s">
        <v>232</v>
      </c>
      <c r="H2740" s="199">
        <f>VLOOKUP(G2740,BARRAS!$C$5:$E$553,2,0)</f>
        <v>2099991130132</v>
      </c>
      <c r="I2740" s="95">
        <v>0</v>
      </c>
      <c r="J2740" s="204">
        <v>0</v>
      </c>
      <c r="K2740" s="95">
        <v>0</v>
      </c>
      <c r="L2740" s="95" t="s">
        <v>492</v>
      </c>
      <c r="M2740" s="95" t="s">
        <v>492</v>
      </c>
      <c r="N2740" s="95" t="s">
        <v>12352</v>
      </c>
      <c r="O2740" s="95"/>
      <c r="P2740" s="95"/>
      <c r="Q2740" s="95"/>
      <c r="R2740" s="95" t="str">
        <f>IF(L2740="R",VLOOKUP(G2740,BARRAS!$C$5:$E$233,3,0),IF(L2740="L",VLOOKUP(G2740,BARRAS!$C$5:$E$233,3,0),""))</f>
        <v/>
      </c>
      <c r="S2740" s="95">
        <f t="shared" si="302"/>
        <v>0</v>
      </c>
      <c r="T2740" s="95"/>
      <c r="U2740" s="95" t="str">
        <f t="shared" si="303"/>
        <v/>
      </c>
      <c r="V2740" s="95"/>
      <c r="W2740" s="95"/>
      <c r="X2740" s="95"/>
      <c r="Y2740" s="95"/>
      <c r="Z2740" s="95"/>
      <c r="AA2740" s="95">
        <f t="shared" si="304"/>
        <v>0</v>
      </c>
    </row>
    <row r="2741" spans="1:27" x14ac:dyDescent="0.2">
      <c r="A2741" s="19">
        <f t="shared" si="300"/>
        <v>1</v>
      </c>
      <c r="B2741" s="95">
        <f t="shared" si="301"/>
        <v>2737</v>
      </c>
      <c r="C2741" s="95" t="s">
        <v>8660</v>
      </c>
      <c r="D2741" s="28" t="s">
        <v>8363</v>
      </c>
      <c r="E2741" s="95" t="s">
        <v>8661</v>
      </c>
      <c r="F2741" s="182">
        <v>1</v>
      </c>
      <c r="G2741" s="95" t="s">
        <v>7708</v>
      </c>
      <c r="H2741" s="199">
        <f>VLOOKUP(G2741,BARRAS!$C$5:$E$553,2,0)</f>
        <v>2149991080232</v>
      </c>
      <c r="I2741" s="95">
        <v>0</v>
      </c>
      <c r="J2741" s="204">
        <v>0</v>
      </c>
      <c r="K2741" s="95">
        <v>0</v>
      </c>
      <c r="L2741" s="95" t="s">
        <v>747</v>
      </c>
      <c r="M2741" s="95" t="s">
        <v>747</v>
      </c>
      <c r="N2741" s="95" t="s">
        <v>8363</v>
      </c>
      <c r="O2741" s="95" t="s">
        <v>8091</v>
      </c>
      <c r="P2741" s="95"/>
      <c r="Q2741" s="95" t="str">
        <f>IF(L2741="R","R",IF(L2741="L","L",""))</f>
        <v/>
      </c>
      <c r="R2741" s="95" t="str">
        <f>IF(L2741="R",VLOOKUP(G2741,BARRAS!$C$5:$E$233,3,0),IF(L2741="L",VLOOKUP(G2741,BARRAS!$C$5:$E$233,3,0),""))</f>
        <v/>
      </c>
      <c r="S2741" s="95">
        <f t="shared" si="302"/>
        <v>1</v>
      </c>
      <c r="T2741" s="95"/>
      <c r="U2741" s="95" t="str">
        <f t="shared" si="303"/>
        <v>PMGD</v>
      </c>
      <c r="V2741" s="95">
        <v>0</v>
      </c>
      <c r="W2741" s="95">
        <v>1</v>
      </c>
      <c r="X2741" s="95"/>
      <c r="Y2741" s="95" t="str">
        <f>+IF(P2741="","No","Sí")</f>
        <v>No</v>
      </c>
      <c r="Z2741" s="95">
        <v>0</v>
      </c>
      <c r="AA2741" s="95" t="str">
        <f t="shared" si="304"/>
        <v>SAESA</v>
      </c>
    </row>
    <row r="2742" spans="1:27" x14ac:dyDescent="0.2">
      <c r="A2742" s="19">
        <f t="shared" si="300"/>
        <v>1</v>
      </c>
      <c r="B2742" s="95">
        <f t="shared" si="301"/>
        <v>2738</v>
      </c>
      <c r="C2742" s="95" t="s">
        <v>8361</v>
      </c>
      <c r="D2742" s="28" t="s">
        <v>8363</v>
      </c>
      <c r="E2742" s="95" t="s">
        <v>8362</v>
      </c>
      <c r="F2742" s="182">
        <v>1</v>
      </c>
      <c r="G2742" s="95" t="s">
        <v>7708</v>
      </c>
      <c r="H2742" s="199">
        <f>VLOOKUP(G2742,BARRAS!$C$5:$E$553,2,0)</f>
        <v>2149991080232</v>
      </c>
      <c r="I2742" s="95">
        <v>0</v>
      </c>
      <c r="J2742" s="204">
        <v>0</v>
      </c>
      <c r="K2742" s="95">
        <v>0</v>
      </c>
      <c r="L2742" s="95" t="s">
        <v>747</v>
      </c>
      <c r="M2742" s="95" t="s">
        <v>747</v>
      </c>
      <c r="N2742" s="95" t="s">
        <v>8363</v>
      </c>
      <c r="O2742" s="95" t="s">
        <v>8091</v>
      </c>
      <c r="P2742" s="95"/>
      <c r="Q2742" s="95" t="str">
        <f>IF(L2742="R","R",IF(L2742="L","L",""))</f>
        <v/>
      </c>
      <c r="R2742" s="95" t="str">
        <f>IF(L2742="R",VLOOKUP(G2742,BARRAS!$C$5:$E$233,3,0),IF(L2742="L",VLOOKUP(G2742,BARRAS!$C$5:$E$233,3,0),""))</f>
        <v/>
      </c>
      <c r="S2742" s="95">
        <f t="shared" si="302"/>
        <v>1</v>
      </c>
      <c r="T2742" s="95" t="s">
        <v>8362</v>
      </c>
      <c r="U2742" s="95" t="str">
        <f t="shared" si="303"/>
        <v>PMGD</v>
      </c>
      <c r="V2742" s="95">
        <v>0</v>
      </c>
      <c r="W2742" s="95"/>
      <c r="X2742" s="95"/>
      <c r="Y2742" s="95" t="str">
        <f>+IF(P2742="","No","Sí")</f>
        <v>No</v>
      </c>
      <c r="Z2742" s="95">
        <v>0</v>
      </c>
      <c r="AA2742" s="95" t="str">
        <f t="shared" si="304"/>
        <v>SAESA</v>
      </c>
    </row>
    <row r="2743" spans="1:27" x14ac:dyDescent="0.2">
      <c r="A2743" s="19">
        <f t="shared" si="300"/>
        <v>1</v>
      </c>
      <c r="B2743" s="95">
        <f t="shared" si="301"/>
        <v>2739</v>
      </c>
      <c r="C2743" s="95" t="s">
        <v>8125</v>
      </c>
      <c r="D2743" s="28" t="s">
        <v>8088</v>
      </c>
      <c r="E2743" s="95" t="s">
        <v>8091</v>
      </c>
      <c r="F2743" s="182">
        <v>1</v>
      </c>
      <c r="G2743" s="95" t="s">
        <v>7708</v>
      </c>
      <c r="H2743" s="199">
        <f>VLOOKUP(G2743,BARRAS!$C$5:$E$553,2,0)</f>
        <v>2149991080232</v>
      </c>
      <c r="I2743" s="95">
        <v>0</v>
      </c>
      <c r="J2743" s="204">
        <v>1</v>
      </c>
      <c r="K2743" s="95">
        <v>0</v>
      </c>
      <c r="L2743" s="95" t="s">
        <v>489</v>
      </c>
      <c r="M2743" s="95" t="s">
        <v>489</v>
      </c>
      <c r="N2743" s="95" t="s">
        <v>9178</v>
      </c>
      <c r="O2743" s="95"/>
      <c r="P2743" s="95" t="s">
        <v>8091</v>
      </c>
      <c r="Q2743" s="95" t="str">
        <f>IF(L2743="R","R",IF(L2743="L","L",""))</f>
        <v>R</v>
      </c>
      <c r="R2743" s="95">
        <f>IF(L2743="R",VLOOKUP(G2743,BARRAS!$C$5:$E$233,3,0),IF(L2743="L",VLOOKUP(G2743,BARRAS!$C$5:$E$233,3,0),""))</f>
        <v>0</v>
      </c>
      <c r="S2743" s="95">
        <f t="shared" si="302"/>
        <v>0</v>
      </c>
      <c r="T2743" s="95"/>
      <c r="U2743" s="95" t="str">
        <f t="shared" si="303"/>
        <v/>
      </c>
      <c r="V2743" s="95">
        <v>0</v>
      </c>
      <c r="W2743" s="95"/>
      <c r="X2743" s="95"/>
      <c r="Y2743" s="95" t="str">
        <f>+IF(P2743="","No","Sí")</f>
        <v>Sí</v>
      </c>
      <c r="Z2743" s="95">
        <v>0</v>
      </c>
      <c r="AA2743" s="95" t="str">
        <f t="shared" si="304"/>
        <v>SAESA</v>
      </c>
    </row>
    <row r="2744" spans="1:27" x14ac:dyDescent="0.2">
      <c r="A2744" s="19">
        <f t="shared" si="300"/>
        <v>1</v>
      </c>
      <c r="B2744" s="95">
        <f t="shared" si="301"/>
        <v>2740</v>
      </c>
      <c r="C2744" s="95" t="s">
        <v>8126</v>
      </c>
      <c r="D2744" s="28" t="s">
        <v>8089</v>
      </c>
      <c r="E2744" s="95" t="s">
        <v>8091</v>
      </c>
      <c r="F2744" s="182">
        <v>1</v>
      </c>
      <c r="G2744" s="95" t="s">
        <v>7708</v>
      </c>
      <c r="H2744" s="199">
        <f>VLOOKUP(G2744,BARRAS!$C$5:$E$553,2,0)</f>
        <v>2149991080232</v>
      </c>
      <c r="I2744" s="95">
        <v>0</v>
      </c>
      <c r="J2744" s="204">
        <v>1</v>
      </c>
      <c r="K2744" s="95">
        <v>0</v>
      </c>
      <c r="L2744" s="95" t="s">
        <v>489</v>
      </c>
      <c r="M2744" s="95" t="s">
        <v>489</v>
      </c>
      <c r="N2744" s="95" t="s">
        <v>9178</v>
      </c>
      <c r="O2744" s="95"/>
      <c r="P2744" s="95" t="s">
        <v>8091</v>
      </c>
      <c r="Q2744" s="95" t="str">
        <f>IF(L2744="R","R",IF(L2744="L","L",""))</f>
        <v>R</v>
      </c>
      <c r="R2744" s="95">
        <f>IF(L2744="R",VLOOKUP(G2744,BARRAS!$C$5:$E$233,3,0),IF(L2744="L",VLOOKUP(G2744,BARRAS!$C$5:$E$233,3,0),""))</f>
        <v>0</v>
      </c>
      <c r="S2744" s="95">
        <f t="shared" si="302"/>
        <v>0</v>
      </c>
      <c r="T2744" s="95"/>
      <c r="U2744" s="95" t="str">
        <f t="shared" si="303"/>
        <v/>
      </c>
      <c r="V2744" s="95">
        <v>0</v>
      </c>
      <c r="W2744" s="95"/>
      <c r="X2744" s="95"/>
      <c r="Y2744" s="95" t="str">
        <f>+IF(P2744="","No","Sí")</f>
        <v>Sí</v>
      </c>
      <c r="Z2744" s="95">
        <v>0</v>
      </c>
      <c r="AA2744" s="95" t="str">
        <f t="shared" si="304"/>
        <v>SAESA</v>
      </c>
    </row>
    <row r="2745" spans="1:27" x14ac:dyDescent="0.2">
      <c r="A2745" s="19">
        <f t="shared" si="300"/>
        <v>1</v>
      </c>
      <c r="B2745" s="95">
        <f t="shared" si="301"/>
        <v>2741</v>
      </c>
      <c r="C2745" s="95" t="s">
        <v>8127</v>
      </c>
      <c r="D2745" s="28" t="s">
        <v>8090</v>
      </c>
      <c r="E2745" s="95" t="s">
        <v>8091</v>
      </c>
      <c r="F2745" s="182">
        <v>1</v>
      </c>
      <c r="G2745" s="95" t="s">
        <v>7708</v>
      </c>
      <c r="H2745" s="199">
        <f>VLOOKUP(G2745,BARRAS!$C$5:$E$553,2,0)</f>
        <v>2149991080232</v>
      </c>
      <c r="I2745" s="95">
        <v>0</v>
      </c>
      <c r="J2745" s="204">
        <v>1</v>
      </c>
      <c r="K2745" s="95">
        <v>0</v>
      </c>
      <c r="L2745" s="95" t="s">
        <v>489</v>
      </c>
      <c r="M2745" s="95" t="s">
        <v>489</v>
      </c>
      <c r="N2745" s="95" t="s">
        <v>9178</v>
      </c>
      <c r="O2745" s="95"/>
      <c r="P2745" s="95" t="s">
        <v>8091</v>
      </c>
      <c r="Q2745" s="95" t="str">
        <f>IF(L2745="R","R",IF(L2745="L","L",""))</f>
        <v>R</v>
      </c>
      <c r="R2745" s="95">
        <f>IF(L2745="R",VLOOKUP(G2745,BARRAS!$C$5:$E$233,3,0),IF(L2745="L",VLOOKUP(G2745,BARRAS!$C$5:$E$233,3,0),""))</f>
        <v>0</v>
      </c>
      <c r="S2745" s="95">
        <f t="shared" si="302"/>
        <v>0</v>
      </c>
      <c r="T2745" s="95"/>
      <c r="U2745" s="95" t="str">
        <f t="shared" si="303"/>
        <v/>
      </c>
      <c r="V2745" s="95">
        <v>0</v>
      </c>
      <c r="W2745" s="95"/>
      <c r="X2745" s="95"/>
      <c r="Y2745" s="95" t="str">
        <f>+IF(P2745="","No","Sí")</f>
        <v>Sí</v>
      </c>
      <c r="Z2745" s="95">
        <v>0</v>
      </c>
      <c r="AA2745" s="95" t="str">
        <f t="shared" si="304"/>
        <v>SAESA</v>
      </c>
    </row>
    <row r="2746" spans="1:27" x14ac:dyDescent="0.2">
      <c r="A2746" s="19">
        <f t="shared" si="300"/>
        <v>1</v>
      </c>
      <c r="B2746" s="95">
        <f t="shared" si="301"/>
        <v>2742</v>
      </c>
      <c r="C2746" s="194" t="s">
        <v>11966</v>
      </c>
      <c r="D2746" s="213" t="s">
        <v>1304</v>
      </c>
      <c r="E2746" s="194" t="s">
        <v>11981</v>
      </c>
      <c r="F2746" s="182">
        <v>1</v>
      </c>
      <c r="G2746" s="95" t="s">
        <v>7708</v>
      </c>
      <c r="H2746" s="199">
        <f>VLOOKUP(G2746,BARRAS!$C$5:$E$553,2,0)</f>
        <v>2149991080232</v>
      </c>
      <c r="I2746" s="95">
        <v>0</v>
      </c>
      <c r="J2746" s="204">
        <v>0</v>
      </c>
      <c r="K2746" s="95">
        <v>0</v>
      </c>
      <c r="L2746" s="95" t="s">
        <v>492</v>
      </c>
      <c r="M2746" s="95" t="s">
        <v>492</v>
      </c>
      <c r="N2746" s="95" t="s">
        <v>12352</v>
      </c>
      <c r="O2746" s="95"/>
      <c r="P2746" s="95"/>
      <c r="Q2746" s="95"/>
      <c r="R2746" s="95" t="str">
        <f>IF(L2746="R",VLOOKUP(G2746,BARRAS!$C$5:$E$233,3,0),IF(L2746="L",VLOOKUP(G2746,BARRAS!$C$5:$E$233,3,0),""))</f>
        <v/>
      </c>
      <c r="S2746" s="95">
        <f t="shared" si="302"/>
        <v>0</v>
      </c>
      <c r="T2746" s="95"/>
      <c r="U2746" s="95" t="str">
        <f t="shared" si="303"/>
        <v/>
      </c>
      <c r="V2746" s="95"/>
      <c r="W2746" s="95"/>
      <c r="X2746" s="95"/>
      <c r="Y2746" s="95"/>
      <c r="Z2746" s="95"/>
      <c r="AA2746" s="95">
        <f t="shared" si="304"/>
        <v>0</v>
      </c>
    </row>
    <row r="2747" spans="1:27" x14ac:dyDescent="0.2">
      <c r="A2747" s="19">
        <f t="shared" si="300"/>
        <v>1</v>
      </c>
      <c r="B2747" s="95">
        <f t="shared" si="301"/>
        <v>2743</v>
      </c>
      <c r="C2747" s="95" t="s">
        <v>9400</v>
      </c>
      <c r="D2747" s="28" t="s">
        <v>543</v>
      </c>
      <c r="E2747" s="95" t="s">
        <v>12338</v>
      </c>
      <c r="F2747" s="182">
        <v>1</v>
      </c>
      <c r="G2747" s="95" t="s">
        <v>233</v>
      </c>
      <c r="H2747" s="199">
        <f>VLOOKUP(G2747,BARRAS!$C$5:$E$553,2,0)</f>
        <v>2099991030132</v>
      </c>
      <c r="I2747" s="95">
        <v>0</v>
      </c>
      <c r="J2747" s="204">
        <v>0</v>
      </c>
      <c r="K2747" s="95">
        <v>0</v>
      </c>
      <c r="L2747" s="95" t="s">
        <v>8423</v>
      </c>
      <c r="M2747" s="95" t="s">
        <v>8423</v>
      </c>
      <c r="N2747" s="95" t="s">
        <v>543</v>
      </c>
      <c r="O2747" s="95" t="s">
        <v>9972</v>
      </c>
      <c r="P2747" s="95"/>
      <c r="Q2747" s="95"/>
      <c r="R2747" s="95" t="str">
        <f>IF(L2747="R",VLOOKUP(G2747,BARRAS!$C$5:$E$233,3,0),IF(L2747="L",VLOOKUP(G2747,BARRAS!$C$5:$E$233,3,0),""))</f>
        <v/>
      </c>
      <c r="S2747" s="95">
        <f t="shared" si="302"/>
        <v>0</v>
      </c>
      <c r="T2747" s="95"/>
      <c r="U2747" s="95" t="str">
        <f t="shared" si="303"/>
        <v/>
      </c>
      <c r="V2747" s="95"/>
      <c r="W2747" s="95"/>
      <c r="X2747" s="95"/>
      <c r="Y2747" s="95"/>
      <c r="Z2747" s="95">
        <v>0</v>
      </c>
      <c r="AA2747" s="95" t="str">
        <f t="shared" si="304"/>
        <v>CGE</v>
      </c>
    </row>
    <row r="2748" spans="1:27" x14ac:dyDescent="0.2">
      <c r="A2748" s="19">
        <f t="shared" si="300"/>
        <v>1</v>
      </c>
      <c r="B2748" s="95">
        <f t="shared" si="301"/>
        <v>2744</v>
      </c>
      <c r="C2748" s="95" t="s">
        <v>9039</v>
      </c>
      <c r="D2748" s="28" t="s">
        <v>8241</v>
      </c>
      <c r="E2748" s="95" t="s">
        <v>9053</v>
      </c>
      <c r="F2748" s="182">
        <v>1</v>
      </c>
      <c r="G2748" s="95" t="s">
        <v>233</v>
      </c>
      <c r="H2748" s="199">
        <f>VLOOKUP(G2748,BARRAS!$C$5:$E$553,2,0)</f>
        <v>2099991030132</v>
      </c>
      <c r="I2748" s="95">
        <v>0</v>
      </c>
      <c r="J2748" s="204">
        <v>0</v>
      </c>
      <c r="K2748" s="95">
        <v>0</v>
      </c>
      <c r="L2748" s="95" t="s">
        <v>8423</v>
      </c>
      <c r="M2748" s="95" t="s">
        <v>8423</v>
      </c>
      <c r="N2748" s="95" t="s">
        <v>8241</v>
      </c>
      <c r="O2748" s="95" t="s">
        <v>9972</v>
      </c>
      <c r="P2748" s="95"/>
      <c r="Q2748" s="95"/>
      <c r="R2748" s="95" t="str">
        <f>IF(L2748="R",VLOOKUP(G2748,BARRAS!$C$5:$E$233,3,0),IF(L2748="L",VLOOKUP(G2748,BARRAS!$C$5:$E$233,3,0),""))</f>
        <v/>
      </c>
      <c r="S2748" s="95">
        <f t="shared" si="302"/>
        <v>0</v>
      </c>
      <c r="T2748" s="95"/>
      <c r="U2748" s="95" t="str">
        <f t="shared" si="303"/>
        <v/>
      </c>
      <c r="V2748" s="95" t="s">
        <v>1869</v>
      </c>
      <c r="W2748" s="95"/>
      <c r="X2748" s="95"/>
      <c r="Y2748" s="95" t="str">
        <f t="shared" ref="Y2748:Y2760" si="305">+IF(P2748="","No","Sí")</f>
        <v>No</v>
      </c>
      <c r="Z2748" s="95">
        <v>0</v>
      </c>
      <c r="AA2748" s="95" t="str">
        <f t="shared" si="304"/>
        <v>CGE</v>
      </c>
    </row>
    <row r="2749" spans="1:27" x14ac:dyDescent="0.2">
      <c r="A2749" s="19">
        <f t="shared" si="300"/>
        <v>1</v>
      </c>
      <c r="B2749" s="95">
        <f t="shared" si="301"/>
        <v>2745</v>
      </c>
      <c r="C2749" s="95" t="s">
        <v>9040</v>
      </c>
      <c r="D2749" s="28" t="s">
        <v>8241</v>
      </c>
      <c r="E2749" s="95" t="s">
        <v>9053</v>
      </c>
      <c r="F2749" s="182">
        <v>1</v>
      </c>
      <c r="G2749" s="95" t="s">
        <v>233</v>
      </c>
      <c r="H2749" s="199">
        <f>VLOOKUP(G2749,BARRAS!$C$5:$E$553,2,0)</f>
        <v>2099991030132</v>
      </c>
      <c r="I2749" s="95">
        <v>0</v>
      </c>
      <c r="J2749" s="204">
        <v>0</v>
      </c>
      <c r="K2749" s="95">
        <v>0</v>
      </c>
      <c r="L2749" s="95" t="s">
        <v>8423</v>
      </c>
      <c r="M2749" s="95" t="s">
        <v>8423</v>
      </c>
      <c r="N2749" s="95" t="s">
        <v>8241</v>
      </c>
      <c r="O2749" s="95" t="s">
        <v>9972</v>
      </c>
      <c r="P2749" s="95"/>
      <c r="Q2749" s="95"/>
      <c r="R2749" s="95" t="str">
        <f>IF(L2749="R",VLOOKUP(G2749,BARRAS!$C$5:$E$233,3,0),IF(L2749="L",VLOOKUP(G2749,BARRAS!$C$5:$E$233,3,0),""))</f>
        <v/>
      </c>
      <c r="S2749" s="95">
        <f t="shared" si="302"/>
        <v>0</v>
      </c>
      <c r="T2749" s="95"/>
      <c r="U2749" s="95" t="str">
        <f t="shared" si="303"/>
        <v/>
      </c>
      <c r="V2749" s="95" t="s">
        <v>1869</v>
      </c>
      <c r="W2749" s="95"/>
      <c r="X2749" s="95"/>
      <c r="Y2749" s="95" t="str">
        <f t="shared" si="305"/>
        <v>No</v>
      </c>
      <c r="Z2749" s="95">
        <v>0</v>
      </c>
      <c r="AA2749" s="95" t="str">
        <f t="shared" si="304"/>
        <v>CGE</v>
      </c>
    </row>
    <row r="2750" spans="1:27" x14ac:dyDescent="0.2">
      <c r="A2750" s="19">
        <f t="shared" si="300"/>
        <v>1</v>
      </c>
      <c r="B2750" s="95">
        <f t="shared" si="301"/>
        <v>2746</v>
      </c>
      <c r="C2750" s="95" t="s">
        <v>9042</v>
      </c>
      <c r="D2750" s="28" t="s">
        <v>8808</v>
      </c>
      <c r="E2750" s="95" t="s">
        <v>9049</v>
      </c>
      <c r="F2750" s="182">
        <v>1</v>
      </c>
      <c r="G2750" s="95" t="s">
        <v>233</v>
      </c>
      <c r="H2750" s="199">
        <f>VLOOKUP(G2750,BARRAS!$C$5:$E$553,2,0)</f>
        <v>2099991030132</v>
      </c>
      <c r="I2750" s="95">
        <v>0</v>
      </c>
      <c r="J2750" s="204">
        <v>0</v>
      </c>
      <c r="K2750" s="95">
        <v>0</v>
      </c>
      <c r="L2750" s="95" t="s">
        <v>8423</v>
      </c>
      <c r="M2750" s="95" t="s">
        <v>8423</v>
      </c>
      <c r="N2750" s="95" t="s">
        <v>8808</v>
      </c>
      <c r="O2750" s="95" t="s">
        <v>9972</v>
      </c>
      <c r="P2750" s="95"/>
      <c r="Q2750" s="95"/>
      <c r="R2750" s="95" t="str">
        <f>IF(L2750="R",VLOOKUP(G2750,BARRAS!$C$5:$E$233,3,0),IF(L2750="L",VLOOKUP(G2750,BARRAS!$C$5:$E$233,3,0),""))</f>
        <v/>
      </c>
      <c r="S2750" s="95">
        <f t="shared" si="302"/>
        <v>0</v>
      </c>
      <c r="T2750" s="95"/>
      <c r="U2750" s="95" t="str">
        <f t="shared" si="303"/>
        <v/>
      </c>
      <c r="V2750" s="95" t="s">
        <v>1869</v>
      </c>
      <c r="W2750" s="95"/>
      <c r="X2750" s="95"/>
      <c r="Y2750" s="95" t="str">
        <f t="shared" si="305"/>
        <v>No</v>
      </c>
      <c r="Z2750" s="95">
        <v>0</v>
      </c>
      <c r="AA2750" s="95" t="str">
        <f t="shared" si="304"/>
        <v>CGE</v>
      </c>
    </row>
    <row r="2751" spans="1:27" x14ac:dyDescent="0.2">
      <c r="A2751" s="19">
        <f t="shared" si="300"/>
        <v>1</v>
      </c>
      <c r="B2751" s="95">
        <f t="shared" si="301"/>
        <v>2747</v>
      </c>
      <c r="C2751" s="95" t="s">
        <v>9150</v>
      </c>
      <c r="D2751" s="28" t="s">
        <v>8808</v>
      </c>
      <c r="E2751" s="95" t="s">
        <v>9146</v>
      </c>
      <c r="F2751" s="182">
        <v>1</v>
      </c>
      <c r="G2751" s="95" t="s">
        <v>233</v>
      </c>
      <c r="H2751" s="199">
        <f>VLOOKUP(G2751,BARRAS!$C$5:$E$553,2,0)</f>
        <v>2099991030132</v>
      </c>
      <c r="I2751" s="95">
        <v>0</v>
      </c>
      <c r="J2751" s="204">
        <v>0</v>
      </c>
      <c r="K2751" s="95">
        <v>0</v>
      </c>
      <c r="L2751" s="95" t="s">
        <v>8423</v>
      </c>
      <c r="M2751" s="95" t="s">
        <v>8423</v>
      </c>
      <c r="N2751" s="95" t="s">
        <v>8808</v>
      </c>
      <c r="O2751" s="95" t="s">
        <v>9972</v>
      </c>
      <c r="P2751" s="95"/>
      <c r="Q2751" s="95"/>
      <c r="R2751" s="95" t="str">
        <f>IF(L2751="R",VLOOKUP(G2751,BARRAS!$C$5:$E$233,3,0),IF(L2751="L",VLOOKUP(G2751,BARRAS!$C$5:$E$233,3,0),""))</f>
        <v/>
      </c>
      <c r="S2751" s="95">
        <f t="shared" si="302"/>
        <v>0</v>
      </c>
      <c r="T2751" s="95"/>
      <c r="U2751" s="95" t="str">
        <f t="shared" si="303"/>
        <v/>
      </c>
      <c r="V2751" s="95"/>
      <c r="W2751" s="95"/>
      <c r="X2751" s="95"/>
      <c r="Y2751" s="95" t="str">
        <f t="shared" si="305"/>
        <v>No</v>
      </c>
      <c r="Z2751" s="95">
        <v>0</v>
      </c>
      <c r="AA2751" s="95" t="str">
        <f t="shared" si="304"/>
        <v>CGE</v>
      </c>
    </row>
    <row r="2752" spans="1:27" x14ac:dyDescent="0.2">
      <c r="A2752" s="19">
        <f t="shared" si="300"/>
        <v>1</v>
      </c>
      <c r="B2752" s="95">
        <f t="shared" si="301"/>
        <v>2748</v>
      </c>
      <c r="C2752" s="95" t="s">
        <v>9041</v>
      </c>
      <c r="D2752" s="28" t="s">
        <v>8808</v>
      </c>
      <c r="E2752" s="95" t="s">
        <v>9051</v>
      </c>
      <c r="F2752" s="182">
        <v>1</v>
      </c>
      <c r="G2752" s="95" t="s">
        <v>233</v>
      </c>
      <c r="H2752" s="199">
        <f>VLOOKUP(G2752,BARRAS!$C$5:$E$553,2,0)</f>
        <v>2099991030132</v>
      </c>
      <c r="I2752" s="95">
        <v>0</v>
      </c>
      <c r="J2752" s="204">
        <v>0</v>
      </c>
      <c r="K2752" s="95">
        <v>0</v>
      </c>
      <c r="L2752" s="95" t="s">
        <v>8423</v>
      </c>
      <c r="M2752" s="95" t="s">
        <v>8423</v>
      </c>
      <c r="N2752" s="95" t="s">
        <v>8808</v>
      </c>
      <c r="O2752" s="95" t="s">
        <v>9972</v>
      </c>
      <c r="P2752" s="95"/>
      <c r="Q2752" s="95"/>
      <c r="R2752" s="95" t="str">
        <f>IF(L2752="R",VLOOKUP(G2752,BARRAS!$C$5:$E$233,3,0),IF(L2752="L",VLOOKUP(G2752,BARRAS!$C$5:$E$233,3,0),""))</f>
        <v/>
      </c>
      <c r="S2752" s="95">
        <f t="shared" si="302"/>
        <v>0</v>
      </c>
      <c r="T2752" s="95"/>
      <c r="U2752" s="95" t="str">
        <f t="shared" si="303"/>
        <v/>
      </c>
      <c r="V2752" s="95" t="s">
        <v>1869</v>
      </c>
      <c r="W2752" s="95"/>
      <c r="X2752" s="95"/>
      <c r="Y2752" s="95" t="str">
        <f t="shared" si="305"/>
        <v>No</v>
      </c>
      <c r="Z2752" s="95">
        <v>0</v>
      </c>
      <c r="AA2752" s="95" t="str">
        <f t="shared" si="304"/>
        <v>CGE</v>
      </c>
    </row>
    <row r="2753" spans="1:27" x14ac:dyDescent="0.2">
      <c r="A2753" s="19">
        <f t="shared" si="300"/>
        <v>1</v>
      </c>
      <c r="B2753" s="95">
        <f t="shared" si="301"/>
        <v>2749</v>
      </c>
      <c r="C2753" s="95" t="s">
        <v>8886</v>
      </c>
      <c r="D2753" s="28" t="s">
        <v>8365</v>
      </c>
      <c r="E2753" s="95" t="s">
        <v>8887</v>
      </c>
      <c r="F2753" s="182">
        <v>1</v>
      </c>
      <c r="G2753" s="95" t="s">
        <v>233</v>
      </c>
      <c r="H2753" s="199">
        <f>VLOOKUP(G2753,BARRAS!$C$5:$E$553,2,0)</f>
        <v>2099991030132</v>
      </c>
      <c r="I2753" s="95">
        <v>0</v>
      </c>
      <c r="J2753" s="204">
        <v>0</v>
      </c>
      <c r="K2753" s="95">
        <v>0</v>
      </c>
      <c r="L2753" s="95" t="s">
        <v>8423</v>
      </c>
      <c r="M2753" s="95" t="s">
        <v>8423</v>
      </c>
      <c r="N2753" s="95" t="s">
        <v>8365</v>
      </c>
      <c r="O2753" s="95" t="s">
        <v>9972</v>
      </c>
      <c r="P2753" s="95"/>
      <c r="Q2753" s="95"/>
      <c r="R2753" s="95" t="str">
        <f>IF(L2753="R",VLOOKUP(G2753,BARRAS!$C$5:$E$233,3,0),IF(L2753="L",VLOOKUP(G2753,BARRAS!$C$5:$E$233,3,0),""))</f>
        <v/>
      </c>
      <c r="S2753" s="95">
        <f t="shared" si="302"/>
        <v>0</v>
      </c>
      <c r="T2753" s="95"/>
      <c r="U2753" s="95" t="str">
        <f t="shared" si="303"/>
        <v/>
      </c>
      <c r="V2753" s="95" t="s">
        <v>1869</v>
      </c>
      <c r="W2753" s="95"/>
      <c r="X2753" s="95" t="s">
        <v>8887</v>
      </c>
      <c r="Y2753" s="95" t="str">
        <f t="shared" si="305"/>
        <v>No</v>
      </c>
      <c r="Z2753" s="95">
        <v>0</v>
      </c>
      <c r="AA2753" s="95" t="str">
        <f t="shared" si="304"/>
        <v>CGE</v>
      </c>
    </row>
    <row r="2754" spans="1:27" x14ac:dyDescent="0.2">
      <c r="A2754" s="19">
        <f t="shared" si="300"/>
        <v>1</v>
      </c>
      <c r="B2754" s="95">
        <f t="shared" si="301"/>
        <v>2750</v>
      </c>
      <c r="C2754" s="95" t="s">
        <v>9043</v>
      </c>
      <c r="D2754" s="28" t="s">
        <v>8365</v>
      </c>
      <c r="E2754" s="95" t="s">
        <v>8987</v>
      </c>
      <c r="F2754" s="182">
        <v>1</v>
      </c>
      <c r="G2754" s="95" t="s">
        <v>233</v>
      </c>
      <c r="H2754" s="199">
        <f>VLOOKUP(G2754,BARRAS!$C$5:$E$553,2,0)</f>
        <v>2099991030132</v>
      </c>
      <c r="I2754" s="95">
        <v>0</v>
      </c>
      <c r="J2754" s="204">
        <v>0</v>
      </c>
      <c r="K2754" s="95">
        <v>0</v>
      </c>
      <c r="L2754" s="95" t="s">
        <v>8423</v>
      </c>
      <c r="M2754" s="95" t="s">
        <v>8423</v>
      </c>
      <c r="N2754" s="95" t="s">
        <v>8365</v>
      </c>
      <c r="O2754" s="95" t="s">
        <v>9972</v>
      </c>
      <c r="P2754" s="95"/>
      <c r="Q2754" s="95"/>
      <c r="R2754" s="95" t="str">
        <f>IF(L2754="R",VLOOKUP(G2754,BARRAS!$C$5:$E$233,3,0),IF(L2754="L",VLOOKUP(G2754,BARRAS!$C$5:$E$233,3,0),""))</f>
        <v/>
      </c>
      <c r="S2754" s="95">
        <f t="shared" si="302"/>
        <v>0</v>
      </c>
      <c r="T2754" s="95"/>
      <c r="U2754" s="95" t="str">
        <f t="shared" si="303"/>
        <v/>
      </c>
      <c r="V2754" s="95" t="s">
        <v>1869</v>
      </c>
      <c r="W2754" s="95"/>
      <c r="X2754" s="95"/>
      <c r="Y2754" s="95" t="str">
        <f t="shared" si="305"/>
        <v>No</v>
      </c>
      <c r="Z2754" s="95">
        <v>0</v>
      </c>
      <c r="AA2754" s="95" t="str">
        <f t="shared" si="304"/>
        <v>CGE</v>
      </c>
    </row>
    <row r="2755" spans="1:27" x14ac:dyDescent="0.2">
      <c r="A2755" s="19">
        <f t="shared" si="300"/>
        <v>1</v>
      </c>
      <c r="B2755" s="95">
        <f t="shared" si="301"/>
        <v>2751</v>
      </c>
      <c r="C2755" s="95" t="s">
        <v>14262</v>
      </c>
      <c r="D2755" s="28" t="s">
        <v>9589</v>
      </c>
      <c r="E2755" s="95" t="s">
        <v>14263</v>
      </c>
      <c r="F2755" s="182">
        <v>1</v>
      </c>
      <c r="G2755" s="95" t="s">
        <v>233</v>
      </c>
      <c r="H2755" s="199">
        <f>VLOOKUP(G2755,BARRAS!$C$5:$E$553,2,0)</f>
        <v>2099991030132</v>
      </c>
      <c r="I2755" s="95">
        <v>0</v>
      </c>
      <c r="J2755" s="204">
        <v>0</v>
      </c>
      <c r="K2755" s="95">
        <v>0</v>
      </c>
      <c r="L2755" s="95" t="s">
        <v>8423</v>
      </c>
      <c r="M2755" s="95" t="s">
        <v>8423</v>
      </c>
      <c r="N2755" s="28" t="s">
        <v>9589</v>
      </c>
      <c r="O2755" s="95" t="s">
        <v>9972</v>
      </c>
      <c r="P2755" s="95"/>
      <c r="Q2755" s="95"/>
      <c r="R2755" s="95"/>
      <c r="S2755" s="95">
        <f t="shared" si="302"/>
        <v>0</v>
      </c>
      <c r="T2755" s="95"/>
      <c r="U2755" s="95" t="str">
        <f t="shared" si="303"/>
        <v/>
      </c>
      <c r="V2755" s="95"/>
      <c r="W2755" s="95"/>
      <c r="X2755" s="95"/>
      <c r="Y2755" s="95"/>
      <c r="Z2755" s="95"/>
      <c r="AA2755" s="95" t="str">
        <f t="shared" si="304"/>
        <v>CGE</v>
      </c>
    </row>
    <row r="2756" spans="1:27" x14ac:dyDescent="0.2">
      <c r="A2756" s="19">
        <f t="shared" si="300"/>
        <v>1</v>
      </c>
      <c r="B2756" s="95">
        <f t="shared" si="301"/>
        <v>2752</v>
      </c>
      <c r="C2756" s="95" t="s">
        <v>14501</v>
      </c>
      <c r="D2756" s="28" t="s">
        <v>8241</v>
      </c>
      <c r="E2756" s="95" t="s">
        <v>9053</v>
      </c>
      <c r="F2756" s="182">
        <v>1</v>
      </c>
      <c r="G2756" s="95" t="s">
        <v>233</v>
      </c>
      <c r="H2756" s="199">
        <f>VLOOKUP(G2756,BARRAS!$C$5:$E$553,2,0)</f>
        <v>2099991030132</v>
      </c>
      <c r="I2756" s="95">
        <v>0</v>
      </c>
      <c r="J2756" s="204">
        <v>0</v>
      </c>
      <c r="K2756" s="95">
        <v>0</v>
      </c>
      <c r="L2756" s="95" t="s">
        <v>8423</v>
      </c>
      <c r="M2756" s="95" t="s">
        <v>8423</v>
      </c>
      <c r="N2756" s="28" t="s">
        <v>8241</v>
      </c>
      <c r="O2756" s="95" t="s">
        <v>9972</v>
      </c>
      <c r="P2756" s="95"/>
      <c r="Q2756" s="95"/>
      <c r="R2756" s="95"/>
      <c r="S2756" s="95">
        <f t="shared" si="302"/>
        <v>0</v>
      </c>
      <c r="T2756" s="95"/>
      <c r="U2756" s="95" t="str">
        <f t="shared" si="303"/>
        <v/>
      </c>
      <c r="V2756" s="95"/>
      <c r="W2756" s="95"/>
      <c r="X2756" s="95"/>
      <c r="Y2756" s="95"/>
      <c r="Z2756" s="95"/>
      <c r="AA2756" s="95" t="str">
        <f t="shared" si="304"/>
        <v>CGE</v>
      </c>
    </row>
    <row r="2757" spans="1:27" x14ac:dyDescent="0.2">
      <c r="A2757" s="231">
        <f t="shared" ref="A2757:A2820" si="306">+COUNTIF($C:$C,C2757)</f>
        <v>1</v>
      </c>
      <c r="B2757" s="95">
        <f t="shared" si="301"/>
        <v>2753</v>
      </c>
      <c r="C2757" s="95" t="s">
        <v>14574</v>
      </c>
      <c r="D2757" s="28" t="s">
        <v>9589</v>
      </c>
      <c r="E2757" s="28" t="s">
        <v>14263</v>
      </c>
      <c r="F2757" s="182">
        <v>1</v>
      </c>
      <c r="G2757" s="95" t="s">
        <v>233</v>
      </c>
      <c r="H2757" s="199">
        <f>VLOOKUP(G2757,BARRAS!$C$5:$E$553,2,0)</f>
        <v>2099991030132</v>
      </c>
      <c r="I2757" s="95">
        <v>0</v>
      </c>
      <c r="J2757" s="204">
        <v>0</v>
      </c>
      <c r="K2757" s="95">
        <v>0</v>
      </c>
      <c r="L2757" s="95" t="s">
        <v>8423</v>
      </c>
      <c r="M2757" s="95" t="s">
        <v>8423</v>
      </c>
      <c r="N2757" s="28" t="s">
        <v>9589</v>
      </c>
      <c r="O2757" s="95" t="s">
        <v>9972</v>
      </c>
      <c r="P2757" s="95"/>
      <c r="Q2757" s="95"/>
      <c r="R2757" s="95"/>
      <c r="S2757" s="95">
        <f t="shared" si="302"/>
        <v>0</v>
      </c>
      <c r="T2757" s="95"/>
      <c r="U2757" s="95" t="str">
        <f t="shared" si="303"/>
        <v/>
      </c>
      <c r="V2757" s="95"/>
      <c r="W2757" s="95"/>
      <c r="X2757" s="95"/>
      <c r="Y2757" s="95"/>
      <c r="Z2757" s="95"/>
      <c r="AA2757" s="95" t="str">
        <f t="shared" si="304"/>
        <v>CGE</v>
      </c>
    </row>
    <row r="2758" spans="1:27" x14ac:dyDescent="0.2">
      <c r="A2758" s="19">
        <f t="shared" si="306"/>
        <v>1</v>
      </c>
      <c r="B2758" s="95">
        <f t="shared" si="301"/>
        <v>2754</v>
      </c>
      <c r="C2758" s="95" t="s">
        <v>7909</v>
      </c>
      <c r="D2758" s="28" t="s">
        <v>8970</v>
      </c>
      <c r="E2758" s="95" t="s">
        <v>1870</v>
      </c>
      <c r="F2758" s="182">
        <v>1</v>
      </c>
      <c r="G2758" s="95" t="s">
        <v>233</v>
      </c>
      <c r="H2758" s="199">
        <f>VLOOKUP(G2758,BARRAS!$C$5:$E$553,2,0)</f>
        <v>2099991030132</v>
      </c>
      <c r="I2758" s="95">
        <v>0</v>
      </c>
      <c r="J2758" s="204">
        <v>1</v>
      </c>
      <c r="K2758" s="95">
        <v>0</v>
      </c>
      <c r="L2758" s="95" t="s">
        <v>489</v>
      </c>
      <c r="M2758" s="95" t="s">
        <v>489</v>
      </c>
      <c r="N2758" s="95" t="s">
        <v>9178</v>
      </c>
      <c r="O2758" s="95"/>
      <c r="P2758" s="95" t="s">
        <v>9972</v>
      </c>
      <c r="Q2758" s="95" t="str">
        <f>IF(L2758="R","R",IF(L2758="L","L",""))</f>
        <v>R</v>
      </c>
      <c r="R2758" s="95" t="str">
        <f>IF(L2758="R",VLOOKUP(G2758,BARRAS!$C$5:$E$233,3,0),IF(L2758="L",VLOOKUP(G2758,BARRAS!$C$5:$E$233,3,0),""))</f>
        <v>S4</v>
      </c>
      <c r="S2758" s="95">
        <f t="shared" si="302"/>
        <v>0</v>
      </c>
      <c r="T2758" s="95"/>
      <c r="U2758" s="95" t="str">
        <f t="shared" si="303"/>
        <v/>
      </c>
      <c r="V2758" s="95">
        <v>0</v>
      </c>
      <c r="W2758" s="95"/>
      <c r="X2758" s="95"/>
      <c r="Y2758" s="95" t="str">
        <f t="shared" si="305"/>
        <v>Sí</v>
      </c>
      <c r="Z2758" s="95">
        <v>0</v>
      </c>
      <c r="AA2758" s="95" t="str">
        <f t="shared" si="304"/>
        <v>CGE</v>
      </c>
    </row>
    <row r="2759" spans="1:27" x14ac:dyDescent="0.2">
      <c r="A2759" s="19">
        <f t="shared" si="306"/>
        <v>1</v>
      </c>
      <c r="B2759" s="95">
        <f t="shared" si="301"/>
        <v>2755</v>
      </c>
      <c r="C2759" s="95" t="s">
        <v>7910</v>
      </c>
      <c r="D2759" s="28" t="s">
        <v>8971</v>
      </c>
      <c r="E2759" s="95" t="s">
        <v>1870</v>
      </c>
      <c r="F2759" s="182">
        <v>1</v>
      </c>
      <c r="G2759" s="95" t="s">
        <v>233</v>
      </c>
      <c r="H2759" s="199">
        <f>VLOOKUP(G2759,BARRAS!$C$5:$E$553,2,0)</f>
        <v>2099991030132</v>
      </c>
      <c r="I2759" s="95">
        <v>0</v>
      </c>
      <c r="J2759" s="204">
        <v>1</v>
      </c>
      <c r="K2759" s="95">
        <v>0</v>
      </c>
      <c r="L2759" s="95" t="s">
        <v>489</v>
      </c>
      <c r="M2759" s="95" t="s">
        <v>489</v>
      </c>
      <c r="N2759" s="95" t="s">
        <v>9178</v>
      </c>
      <c r="O2759" s="95"/>
      <c r="P2759" s="95" t="s">
        <v>9972</v>
      </c>
      <c r="Q2759" s="95" t="str">
        <f>IF(L2759="R","R",IF(L2759="L","L",""))</f>
        <v>R</v>
      </c>
      <c r="R2759" s="95" t="str">
        <f>IF(L2759="R",VLOOKUP(G2759,BARRAS!$C$5:$E$233,3,0),IF(L2759="L",VLOOKUP(G2759,BARRAS!$C$5:$E$233,3,0),""))</f>
        <v>S4</v>
      </c>
      <c r="S2759" s="95">
        <f t="shared" si="302"/>
        <v>0</v>
      </c>
      <c r="T2759" s="95"/>
      <c r="U2759" s="95" t="str">
        <f t="shared" si="303"/>
        <v/>
      </c>
      <c r="V2759" s="95">
        <v>0</v>
      </c>
      <c r="W2759" s="95"/>
      <c r="X2759" s="95"/>
      <c r="Y2759" s="95" t="str">
        <f t="shared" si="305"/>
        <v>Sí</v>
      </c>
      <c r="Z2759" s="95">
        <v>0</v>
      </c>
      <c r="AA2759" s="95" t="str">
        <f t="shared" si="304"/>
        <v>CGE</v>
      </c>
    </row>
    <row r="2760" spans="1:27" x14ac:dyDescent="0.2">
      <c r="A2760" s="19">
        <f t="shared" si="306"/>
        <v>1</v>
      </c>
      <c r="B2760" s="95">
        <f t="shared" si="301"/>
        <v>2756</v>
      </c>
      <c r="C2760" s="95" t="s">
        <v>7911</v>
      </c>
      <c r="D2760" s="28" t="s">
        <v>8972</v>
      </c>
      <c r="E2760" s="95" t="s">
        <v>1870</v>
      </c>
      <c r="F2760" s="182">
        <v>1</v>
      </c>
      <c r="G2760" s="95" t="s">
        <v>233</v>
      </c>
      <c r="H2760" s="199">
        <f>VLOOKUP(G2760,BARRAS!$C$5:$E$553,2,0)</f>
        <v>2099991030132</v>
      </c>
      <c r="I2760" s="95">
        <v>0</v>
      </c>
      <c r="J2760" s="204">
        <v>1</v>
      </c>
      <c r="K2760" s="95">
        <v>0</v>
      </c>
      <c r="L2760" s="95" t="s">
        <v>489</v>
      </c>
      <c r="M2760" s="95" t="s">
        <v>489</v>
      </c>
      <c r="N2760" s="95" t="s">
        <v>9178</v>
      </c>
      <c r="O2760" s="95"/>
      <c r="P2760" s="95" t="s">
        <v>9972</v>
      </c>
      <c r="Q2760" s="95" t="str">
        <f>IF(L2760="R","R",IF(L2760="L","L",""))</f>
        <v>R</v>
      </c>
      <c r="R2760" s="95" t="str">
        <f>IF(L2760="R",VLOOKUP(G2760,BARRAS!$C$5:$E$233,3,0),IF(L2760="L",VLOOKUP(G2760,BARRAS!$C$5:$E$233,3,0),""))</f>
        <v>S4</v>
      </c>
      <c r="S2760" s="95">
        <f t="shared" si="302"/>
        <v>0</v>
      </c>
      <c r="T2760" s="95"/>
      <c r="U2760" s="95" t="str">
        <f t="shared" si="303"/>
        <v/>
      </c>
      <c r="V2760" s="95">
        <v>0</v>
      </c>
      <c r="W2760" s="95"/>
      <c r="X2760" s="95"/>
      <c r="Y2760" s="95" t="str">
        <f t="shared" si="305"/>
        <v>Sí</v>
      </c>
      <c r="Z2760" s="95">
        <v>0</v>
      </c>
      <c r="AA2760" s="95" t="str">
        <f t="shared" si="304"/>
        <v>CGE</v>
      </c>
    </row>
    <row r="2761" spans="1:27" x14ac:dyDescent="0.2">
      <c r="A2761" s="19">
        <f t="shared" si="306"/>
        <v>1</v>
      </c>
      <c r="B2761" s="95">
        <f t="shared" ref="B2761:B2824" si="307">B2760+1</f>
        <v>2757</v>
      </c>
      <c r="C2761" s="194" t="s">
        <v>11968</v>
      </c>
      <c r="D2761" s="213" t="s">
        <v>12351</v>
      </c>
      <c r="E2761" s="213" t="s">
        <v>2640</v>
      </c>
      <c r="F2761" s="182">
        <v>0</v>
      </c>
      <c r="G2761" s="95" t="s">
        <v>233</v>
      </c>
      <c r="H2761" s="199">
        <f>VLOOKUP(G2761,BARRAS!$C$5:$E$553,2,0)</f>
        <v>2099991030132</v>
      </c>
      <c r="I2761" s="95">
        <v>3698</v>
      </c>
      <c r="J2761" s="204">
        <v>0</v>
      </c>
      <c r="K2761" s="95">
        <v>2</v>
      </c>
      <c r="L2761" s="95" t="s">
        <v>12347</v>
      </c>
      <c r="M2761" s="95" t="s">
        <v>12347</v>
      </c>
      <c r="N2761" s="95" t="s">
        <v>12352</v>
      </c>
      <c r="O2761" s="95"/>
      <c r="P2761" s="95"/>
      <c r="Q2761" s="95"/>
      <c r="R2761" s="95" t="str">
        <f>IF(L2761="R",VLOOKUP(G2761,BARRAS!$C$5:$E$233,3,0),IF(L2761="L",VLOOKUP(G2761,BARRAS!$C$5:$E$233,3,0),""))</f>
        <v/>
      </c>
      <c r="S2761" s="95">
        <f t="shared" si="302"/>
        <v>0</v>
      </c>
      <c r="T2761" s="95"/>
      <c r="U2761" s="95" t="str">
        <f t="shared" si="303"/>
        <v/>
      </c>
      <c r="V2761" s="95"/>
      <c r="W2761" s="95"/>
      <c r="X2761" s="95"/>
      <c r="Y2761" s="95"/>
      <c r="Z2761" s="95"/>
      <c r="AA2761" s="95">
        <f t="shared" si="304"/>
        <v>0</v>
      </c>
    </row>
    <row r="2762" spans="1:27" x14ac:dyDescent="0.2">
      <c r="A2762" s="19">
        <f t="shared" si="306"/>
        <v>1</v>
      </c>
      <c r="B2762" s="95">
        <f t="shared" si="307"/>
        <v>2758</v>
      </c>
      <c r="C2762" s="95" t="s">
        <v>100</v>
      </c>
      <c r="D2762" s="28" t="s">
        <v>12351</v>
      </c>
      <c r="E2762" s="95" t="s">
        <v>2641</v>
      </c>
      <c r="F2762" s="182">
        <v>1</v>
      </c>
      <c r="G2762" s="95" t="s">
        <v>97</v>
      </c>
      <c r="H2762" s="199">
        <f>VLOOKUP(G2762,BARRAS!$C$5:$E$553,2,0)</f>
        <v>2099991030662</v>
      </c>
      <c r="I2762" s="95">
        <v>3698</v>
      </c>
      <c r="J2762" s="204">
        <v>0</v>
      </c>
      <c r="K2762" s="95">
        <v>0</v>
      </c>
      <c r="L2762" s="95" t="s">
        <v>12347</v>
      </c>
      <c r="M2762" s="95" t="s">
        <v>12347</v>
      </c>
      <c r="N2762" s="95" t="s">
        <v>9972</v>
      </c>
      <c r="O2762" s="95"/>
      <c r="P2762" s="95"/>
      <c r="Q2762" s="95"/>
      <c r="R2762" s="95"/>
      <c r="S2762" s="95">
        <f t="shared" si="302"/>
        <v>0</v>
      </c>
      <c r="T2762" s="95"/>
      <c r="U2762" s="95" t="str">
        <f t="shared" si="303"/>
        <v/>
      </c>
      <c r="V2762" s="95"/>
      <c r="W2762" s="95"/>
      <c r="X2762" s="95"/>
      <c r="Y2762" s="95"/>
      <c r="Z2762" s="95"/>
      <c r="AA2762" s="95">
        <f t="shared" si="304"/>
        <v>0</v>
      </c>
    </row>
    <row r="2763" spans="1:27" x14ac:dyDescent="0.2">
      <c r="A2763" s="19">
        <f t="shared" si="306"/>
        <v>1</v>
      </c>
      <c r="B2763" s="95">
        <f t="shared" si="307"/>
        <v>2759</v>
      </c>
      <c r="C2763" s="213" t="s">
        <v>13053</v>
      </c>
      <c r="D2763" s="213" t="s">
        <v>1304</v>
      </c>
      <c r="E2763" s="194" t="s">
        <v>10795</v>
      </c>
      <c r="F2763" s="182">
        <v>0</v>
      </c>
      <c r="G2763" s="95" t="s">
        <v>97</v>
      </c>
      <c r="H2763" s="199">
        <f>VLOOKUP(G2763,BARRAS!$C$5:$E$553,2,0)</f>
        <v>2099991030662</v>
      </c>
      <c r="I2763" s="95">
        <v>0</v>
      </c>
      <c r="J2763" s="204">
        <v>0</v>
      </c>
      <c r="K2763" s="95">
        <v>1</v>
      </c>
      <c r="L2763" s="95" t="s">
        <v>492</v>
      </c>
      <c r="M2763" s="95" t="s">
        <v>492</v>
      </c>
      <c r="N2763" s="95" t="s">
        <v>12352</v>
      </c>
      <c r="O2763" s="95"/>
      <c r="P2763" s="95"/>
      <c r="Q2763" s="95"/>
      <c r="R2763" s="95" t="str">
        <f>IF(L2763="R",VLOOKUP(G2763,BARRAS!$C$5:$E$233,3,0),IF(L2763="L",VLOOKUP(G2763,BARRAS!$C$5:$E$233,3,0),""))</f>
        <v/>
      </c>
      <c r="S2763" s="95">
        <f t="shared" si="302"/>
        <v>0</v>
      </c>
      <c r="T2763" s="95"/>
      <c r="U2763" s="95" t="str">
        <f t="shared" si="303"/>
        <v/>
      </c>
      <c r="V2763" s="95"/>
      <c r="W2763" s="95"/>
      <c r="X2763" s="95"/>
      <c r="Y2763" s="95"/>
      <c r="Z2763" s="95"/>
      <c r="AA2763" s="95">
        <f t="shared" si="304"/>
        <v>0</v>
      </c>
    </row>
    <row r="2764" spans="1:27" x14ac:dyDescent="0.2">
      <c r="A2764" s="231">
        <f t="shared" si="306"/>
        <v>1</v>
      </c>
      <c r="B2764" s="95">
        <f t="shared" si="307"/>
        <v>2760</v>
      </c>
      <c r="C2764" s="28" t="s">
        <v>14618</v>
      </c>
      <c r="D2764" s="28" t="s">
        <v>7985</v>
      </c>
      <c r="E2764" s="95" t="s">
        <v>7984</v>
      </c>
      <c r="F2764" s="182">
        <v>1</v>
      </c>
      <c r="G2764" s="95" t="s">
        <v>14617</v>
      </c>
      <c r="H2764" s="199">
        <f>VLOOKUP(G2764,BARRAS!$C$5:$E$553,2,0)</f>
        <v>2149999934935</v>
      </c>
      <c r="I2764" s="95">
        <v>0</v>
      </c>
      <c r="J2764" s="204">
        <v>1</v>
      </c>
      <c r="K2764" s="95">
        <v>0</v>
      </c>
      <c r="L2764" s="95" t="s">
        <v>489</v>
      </c>
      <c r="M2764" s="95" t="s">
        <v>489</v>
      </c>
      <c r="N2764" s="95" t="s">
        <v>9178</v>
      </c>
      <c r="O2764" s="95"/>
      <c r="P2764" s="28" t="s">
        <v>7984</v>
      </c>
      <c r="Q2764" s="95"/>
      <c r="R2764" s="95"/>
      <c r="S2764" s="95">
        <f t="shared" si="302"/>
        <v>0</v>
      </c>
      <c r="T2764" s="95"/>
      <c r="U2764" s="95" t="str">
        <f t="shared" si="303"/>
        <v/>
      </c>
      <c r="V2764" s="95"/>
      <c r="W2764" s="95"/>
      <c r="X2764" s="95"/>
      <c r="Y2764" s="95"/>
      <c r="Z2764" s="95"/>
      <c r="AA2764" s="95" t="str">
        <f t="shared" si="304"/>
        <v>FRONTEL</v>
      </c>
    </row>
    <row r="2765" spans="1:27" x14ac:dyDescent="0.2">
      <c r="A2765" s="231">
        <f t="shared" si="306"/>
        <v>1</v>
      </c>
      <c r="B2765" s="95">
        <f t="shared" si="307"/>
        <v>2761</v>
      </c>
      <c r="C2765" s="28" t="s">
        <v>14619</v>
      </c>
      <c r="D2765" s="28" t="s">
        <v>7986</v>
      </c>
      <c r="E2765" s="95" t="s">
        <v>7984</v>
      </c>
      <c r="F2765" s="182">
        <v>1</v>
      </c>
      <c r="G2765" s="95" t="s">
        <v>14617</v>
      </c>
      <c r="H2765" s="199">
        <f>VLOOKUP(G2765,BARRAS!$C$5:$E$553,2,0)</f>
        <v>2149999934935</v>
      </c>
      <c r="I2765" s="95">
        <v>0</v>
      </c>
      <c r="J2765" s="204">
        <v>1</v>
      </c>
      <c r="K2765" s="95">
        <v>0</v>
      </c>
      <c r="L2765" s="95" t="s">
        <v>489</v>
      </c>
      <c r="M2765" s="95" t="s">
        <v>489</v>
      </c>
      <c r="N2765" s="95" t="s">
        <v>9178</v>
      </c>
      <c r="O2765" s="95"/>
      <c r="P2765" s="28" t="s">
        <v>7984</v>
      </c>
      <c r="Q2765" s="95"/>
      <c r="R2765" s="95"/>
      <c r="S2765" s="95">
        <f t="shared" si="302"/>
        <v>0</v>
      </c>
      <c r="T2765" s="95"/>
      <c r="U2765" s="95" t="str">
        <f t="shared" si="303"/>
        <v/>
      </c>
      <c r="V2765" s="95"/>
      <c r="W2765" s="95"/>
      <c r="X2765" s="95"/>
      <c r="Y2765" s="95"/>
      <c r="Z2765" s="95"/>
      <c r="AA2765" s="95" t="str">
        <f t="shared" si="304"/>
        <v>FRONTEL</v>
      </c>
    </row>
    <row r="2766" spans="1:27" x14ac:dyDescent="0.2">
      <c r="A2766" s="231">
        <f t="shared" si="306"/>
        <v>1</v>
      </c>
      <c r="B2766" s="95">
        <f t="shared" si="307"/>
        <v>2762</v>
      </c>
      <c r="C2766" s="28" t="s">
        <v>14620</v>
      </c>
      <c r="D2766" s="28" t="s">
        <v>7987</v>
      </c>
      <c r="E2766" s="95" t="s">
        <v>7984</v>
      </c>
      <c r="F2766" s="182">
        <v>1</v>
      </c>
      <c r="G2766" s="95" t="s">
        <v>14617</v>
      </c>
      <c r="H2766" s="199">
        <f>VLOOKUP(G2766,BARRAS!$C$5:$E$553,2,0)</f>
        <v>2149999934935</v>
      </c>
      <c r="I2766" s="95">
        <v>0</v>
      </c>
      <c r="J2766" s="204">
        <v>1</v>
      </c>
      <c r="K2766" s="95">
        <v>0</v>
      </c>
      <c r="L2766" s="95" t="s">
        <v>489</v>
      </c>
      <c r="M2766" s="95" t="s">
        <v>489</v>
      </c>
      <c r="N2766" s="95" t="s">
        <v>9178</v>
      </c>
      <c r="O2766" s="95"/>
      <c r="P2766" s="28" t="s">
        <v>7984</v>
      </c>
      <c r="Q2766" s="95"/>
      <c r="R2766" s="95"/>
      <c r="S2766" s="95">
        <f t="shared" si="302"/>
        <v>0</v>
      </c>
      <c r="T2766" s="95"/>
      <c r="U2766" s="95" t="str">
        <f t="shared" si="303"/>
        <v/>
      </c>
      <c r="V2766" s="95"/>
      <c r="W2766" s="95"/>
      <c r="X2766" s="95"/>
      <c r="Y2766" s="95"/>
      <c r="Z2766" s="95"/>
      <c r="AA2766" s="95" t="str">
        <f t="shared" si="304"/>
        <v>FRONTEL</v>
      </c>
    </row>
    <row r="2767" spans="1:27" x14ac:dyDescent="0.2">
      <c r="A2767" s="231">
        <f t="shared" si="306"/>
        <v>1</v>
      </c>
      <c r="B2767" s="95">
        <f t="shared" si="307"/>
        <v>2763</v>
      </c>
      <c r="C2767" s="213" t="s">
        <v>14621</v>
      </c>
      <c r="D2767" s="213" t="s">
        <v>1304</v>
      </c>
      <c r="E2767" s="194" t="s">
        <v>10795</v>
      </c>
      <c r="F2767" s="182">
        <v>0</v>
      </c>
      <c r="G2767" s="95" t="s">
        <v>14617</v>
      </c>
      <c r="H2767" s="199">
        <f>VLOOKUP(G2767,BARRAS!$C$5:$E$553,2,0)</f>
        <v>2149999934935</v>
      </c>
      <c r="I2767" s="95">
        <v>0</v>
      </c>
      <c r="J2767" s="204">
        <v>0</v>
      </c>
      <c r="K2767" s="95">
        <v>1</v>
      </c>
      <c r="L2767" s="95" t="s">
        <v>492</v>
      </c>
      <c r="M2767" s="95" t="s">
        <v>492</v>
      </c>
      <c r="N2767" s="95" t="s">
        <v>12352</v>
      </c>
      <c r="O2767" s="95"/>
      <c r="P2767" s="95"/>
      <c r="Q2767" s="95"/>
      <c r="R2767" s="95"/>
      <c r="S2767" s="95">
        <f t="shared" si="302"/>
        <v>0</v>
      </c>
      <c r="T2767" s="95"/>
      <c r="U2767" s="95" t="str">
        <f t="shared" si="303"/>
        <v/>
      </c>
      <c r="V2767" s="95"/>
      <c r="W2767" s="95"/>
      <c r="X2767" s="95"/>
      <c r="Y2767" s="95"/>
      <c r="Z2767" s="95"/>
      <c r="AA2767" s="95">
        <f t="shared" si="304"/>
        <v>0</v>
      </c>
    </row>
    <row r="2768" spans="1:27" x14ac:dyDescent="0.2">
      <c r="A2768" s="19">
        <f t="shared" si="306"/>
        <v>1</v>
      </c>
      <c r="B2768" s="95">
        <f t="shared" si="307"/>
        <v>2764</v>
      </c>
      <c r="C2768" s="95" t="s">
        <v>13385</v>
      </c>
      <c r="D2768" s="28" t="s">
        <v>8970</v>
      </c>
      <c r="E2768" s="95" t="s">
        <v>1870</v>
      </c>
      <c r="F2768" s="182">
        <v>1</v>
      </c>
      <c r="G2768" s="95" t="s">
        <v>13412</v>
      </c>
      <c r="H2768" s="199">
        <f>VLOOKUP(G2768,BARRAS!$C$5:$E$553,2,0)</f>
        <v>2149999831129</v>
      </c>
      <c r="I2768" s="95">
        <v>0</v>
      </c>
      <c r="J2768" s="204">
        <v>1</v>
      </c>
      <c r="K2768" s="95">
        <v>0</v>
      </c>
      <c r="L2768" s="28" t="s">
        <v>489</v>
      </c>
      <c r="M2768" s="28" t="s">
        <v>489</v>
      </c>
      <c r="N2768" s="95" t="s">
        <v>9178</v>
      </c>
      <c r="O2768" s="95"/>
      <c r="P2768" s="95" t="s">
        <v>9972</v>
      </c>
      <c r="Q2768" s="95"/>
      <c r="R2768" s="95"/>
      <c r="S2768" s="95">
        <f t="shared" si="302"/>
        <v>0</v>
      </c>
      <c r="T2768" s="95"/>
      <c r="U2768" s="95" t="str">
        <f t="shared" si="303"/>
        <v/>
      </c>
      <c r="V2768" s="95"/>
      <c r="W2768" s="95"/>
      <c r="X2768" s="95"/>
      <c r="Y2768" s="95"/>
      <c r="Z2768" s="95"/>
      <c r="AA2768" s="95" t="str">
        <f t="shared" si="304"/>
        <v>CGE</v>
      </c>
    </row>
    <row r="2769" spans="1:27" x14ac:dyDescent="0.2">
      <c r="A2769" s="19">
        <f t="shared" si="306"/>
        <v>1</v>
      </c>
      <c r="B2769" s="95">
        <f t="shared" si="307"/>
        <v>2765</v>
      </c>
      <c r="C2769" s="95" t="s">
        <v>13386</v>
      </c>
      <c r="D2769" s="28" t="s">
        <v>8971</v>
      </c>
      <c r="E2769" s="95" t="s">
        <v>1870</v>
      </c>
      <c r="F2769" s="182">
        <v>1</v>
      </c>
      <c r="G2769" s="95" t="s">
        <v>13412</v>
      </c>
      <c r="H2769" s="199">
        <f>VLOOKUP(G2769,BARRAS!$C$5:$E$553,2,0)</f>
        <v>2149999831129</v>
      </c>
      <c r="I2769" s="95">
        <v>0</v>
      </c>
      <c r="J2769" s="204">
        <v>1</v>
      </c>
      <c r="K2769" s="95">
        <v>0</v>
      </c>
      <c r="L2769" s="28" t="s">
        <v>489</v>
      </c>
      <c r="M2769" s="28" t="s">
        <v>489</v>
      </c>
      <c r="N2769" s="95" t="s">
        <v>9178</v>
      </c>
      <c r="O2769" s="95"/>
      <c r="P2769" s="95" t="s">
        <v>9972</v>
      </c>
      <c r="Q2769" s="95"/>
      <c r="R2769" s="95"/>
      <c r="S2769" s="95">
        <f t="shared" si="302"/>
        <v>0</v>
      </c>
      <c r="T2769" s="95"/>
      <c r="U2769" s="95" t="str">
        <f t="shared" si="303"/>
        <v/>
      </c>
      <c r="V2769" s="95"/>
      <c r="W2769" s="95"/>
      <c r="X2769" s="95"/>
      <c r="Y2769" s="95"/>
      <c r="Z2769" s="95"/>
      <c r="AA2769" s="95" t="str">
        <f t="shared" si="304"/>
        <v>CGE</v>
      </c>
    </row>
    <row r="2770" spans="1:27" x14ac:dyDescent="0.2">
      <c r="A2770" s="19">
        <f t="shared" si="306"/>
        <v>1</v>
      </c>
      <c r="B2770" s="95">
        <f t="shared" si="307"/>
        <v>2766</v>
      </c>
      <c r="C2770" s="95" t="s">
        <v>13387</v>
      </c>
      <c r="D2770" s="28" t="s">
        <v>8972</v>
      </c>
      <c r="E2770" s="95" t="s">
        <v>1870</v>
      </c>
      <c r="F2770" s="182">
        <v>1</v>
      </c>
      <c r="G2770" s="95" t="s">
        <v>13412</v>
      </c>
      <c r="H2770" s="199">
        <f>VLOOKUP(G2770,BARRAS!$C$5:$E$553,2,0)</f>
        <v>2149999831129</v>
      </c>
      <c r="I2770" s="95">
        <v>0</v>
      </c>
      <c r="J2770" s="204">
        <v>1</v>
      </c>
      <c r="K2770" s="95">
        <v>0</v>
      </c>
      <c r="L2770" s="28" t="s">
        <v>489</v>
      </c>
      <c r="M2770" s="28" t="s">
        <v>489</v>
      </c>
      <c r="N2770" s="95" t="s">
        <v>9178</v>
      </c>
      <c r="O2770" s="95"/>
      <c r="P2770" s="95" t="s">
        <v>9972</v>
      </c>
      <c r="Q2770" s="95"/>
      <c r="R2770" s="95"/>
      <c r="S2770" s="95">
        <f t="shared" si="302"/>
        <v>0</v>
      </c>
      <c r="T2770" s="95"/>
      <c r="U2770" s="95" t="str">
        <f t="shared" si="303"/>
        <v/>
      </c>
      <c r="V2770" s="95"/>
      <c r="W2770" s="95"/>
      <c r="X2770" s="95"/>
      <c r="Y2770" s="95"/>
      <c r="Z2770" s="95"/>
      <c r="AA2770" s="95" t="str">
        <f t="shared" si="304"/>
        <v>CGE</v>
      </c>
    </row>
    <row r="2771" spans="1:27" x14ac:dyDescent="0.2">
      <c r="A2771" s="19">
        <f t="shared" si="306"/>
        <v>1</v>
      </c>
      <c r="B2771" s="95">
        <f t="shared" si="307"/>
        <v>2767</v>
      </c>
      <c r="C2771" s="213" t="s">
        <v>13413</v>
      </c>
      <c r="D2771" s="213" t="s">
        <v>1304</v>
      </c>
      <c r="E2771" s="194" t="s">
        <v>13454</v>
      </c>
      <c r="F2771" s="182">
        <v>1</v>
      </c>
      <c r="G2771" s="95" t="s">
        <v>13412</v>
      </c>
      <c r="H2771" s="199">
        <f>VLOOKUP(G2771,BARRAS!$C$5:$E$553,2,0)</f>
        <v>2149999831129</v>
      </c>
      <c r="I2771" s="95">
        <v>0</v>
      </c>
      <c r="J2771" s="204">
        <v>0</v>
      </c>
      <c r="K2771" s="95">
        <v>0</v>
      </c>
      <c r="L2771" s="28" t="s">
        <v>492</v>
      </c>
      <c r="M2771" s="28" t="s">
        <v>492</v>
      </c>
      <c r="N2771" s="28" t="s">
        <v>12352</v>
      </c>
      <c r="O2771" s="95"/>
      <c r="P2771" s="95"/>
      <c r="Q2771" s="95"/>
      <c r="R2771" s="95"/>
      <c r="S2771" s="95">
        <f t="shared" si="302"/>
        <v>0</v>
      </c>
      <c r="T2771" s="95"/>
      <c r="U2771" s="95" t="str">
        <f t="shared" si="303"/>
        <v/>
      </c>
      <c r="V2771" s="95"/>
      <c r="W2771" s="95"/>
      <c r="X2771" s="95"/>
      <c r="Y2771" s="95"/>
      <c r="Z2771" s="95"/>
      <c r="AA2771" s="95">
        <f t="shared" si="304"/>
        <v>0</v>
      </c>
    </row>
    <row r="2772" spans="1:27" x14ac:dyDescent="0.2">
      <c r="A2772" s="19">
        <f t="shared" si="306"/>
        <v>1</v>
      </c>
      <c r="B2772" s="95">
        <f t="shared" si="307"/>
        <v>2768</v>
      </c>
      <c r="C2772" s="95" t="s">
        <v>10547</v>
      </c>
      <c r="D2772" s="28" t="s">
        <v>545</v>
      </c>
      <c r="E2772" s="95" t="s">
        <v>10549</v>
      </c>
      <c r="F2772" s="182">
        <v>1</v>
      </c>
      <c r="G2772" s="95" t="s">
        <v>744</v>
      </c>
      <c r="H2772" s="199">
        <f>VLOOKUP(G2772,BARRAS!$C$5:$E$553,2,0)</f>
        <v>2109990980132</v>
      </c>
      <c r="I2772" s="95">
        <v>0</v>
      </c>
      <c r="J2772" s="204">
        <v>0</v>
      </c>
      <c r="K2772" s="95">
        <v>0</v>
      </c>
      <c r="L2772" s="95" t="s">
        <v>8423</v>
      </c>
      <c r="M2772" s="95" t="s">
        <v>8423</v>
      </c>
      <c r="N2772" s="28" t="s">
        <v>545</v>
      </c>
      <c r="O2772" s="95" t="s">
        <v>8091</v>
      </c>
      <c r="P2772" s="95"/>
      <c r="Q2772" s="95"/>
      <c r="R2772" s="95" t="str">
        <f>IF(L2772="R",VLOOKUP(G2772,BARRAS!$C$5:$E$233,3,0),IF(L2772="L",VLOOKUP(G2772,BARRAS!$C$5:$E$233,3,0),""))</f>
        <v/>
      </c>
      <c r="S2772" s="95">
        <f t="shared" ref="S2772:S2835" si="308">IF(RIGHT(LEFT(E2772,6),4)="PMGD",1,IF(RIGHT(LEFT(E2772,6),4)="PMG_",1,0))</f>
        <v>0</v>
      </c>
      <c r="T2772" s="95"/>
      <c r="U2772" s="95" t="str">
        <f t="shared" ref="U2772:U2835" si="309">+IF(L2772="G",LEFT(RIGHT(E2772,LEN(E2772)-2),4),"")</f>
        <v/>
      </c>
      <c r="V2772" s="95"/>
      <c r="W2772" s="95"/>
      <c r="X2772" s="95"/>
      <c r="Y2772" s="95"/>
      <c r="Z2772" s="95"/>
      <c r="AA2772" s="95" t="str">
        <f t="shared" si="304"/>
        <v>SAESA</v>
      </c>
    </row>
    <row r="2773" spans="1:27" x14ac:dyDescent="0.2">
      <c r="A2773" s="19">
        <f t="shared" si="306"/>
        <v>1</v>
      </c>
      <c r="B2773" s="95">
        <f t="shared" si="307"/>
        <v>2769</v>
      </c>
      <c r="C2773" s="95" t="s">
        <v>10592</v>
      </c>
      <c r="D2773" s="28" t="s">
        <v>545</v>
      </c>
      <c r="E2773" s="95" t="s">
        <v>10593</v>
      </c>
      <c r="F2773" s="182">
        <v>1</v>
      </c>
      <c r="G2773" s="95" t="s">
        <v>744</v>
      </c>
      <c r="H2773" s="199">
        <f>VLOOKUP(G2773,BARRAS!$C$5:$E$553,2,0)</f>
        <v>2109990980132</v>
      </c>
      <c r="I2773" s="95">
        <v>0</v>
      </c>
      <c r="J2773" s="204">
        <v>0</v>
      </c>
      <c r="K2773" s="95">
        <v>0</v>
      </c>
      <c r="L2773" s="95" t="s">
        <v>8423</v>
      </c>
      <c r="M2773" s="95" t="s">
        <v>8423</v>
      </c>
      <c r="N2773" s="28" t="s">
        <v>545</v>
      </c>
      <c r="O2773" s="95" t="s">
        <v>7950</v>
      </c>
      <c r="P2773" s="95"/>
      <c r="Q2773" s="95"/>
      <c r="R2773" s="95" t="str">
        <f>IF(L2773="R",VLOOKUP(G2773,BARRAS!$C$5:$E$233,3,0),IF(L2773="L",VLOOKUP(G2773,BARRAS!$C$5:$E$233,3,0),""))</f>
        <v/>
      </c>
      <c r="S2773" s="95">
        <f t="shared" si="308"/>
        <v>0</v>
      </c>
      <c r="T2773" s="95"/>
      <c r="U2773" s="95" t="str">
        <f t="shared" si="309"/>
        <v/>
      </c>
      <c r="V2773" s="95"/>
      <c r="W2773" s="95"/>
      <c r="X2773" s="95"/>
      <c r="Y2773" s="95"/>
      <c r="Z2773" s="95"/>
      <c r="AA2773" s="95" t="str">
        <f t="shared" si="304"/>
        <v>LUZOSORNO</v>
      </c>
    </row>
    <row r="2774" spans="1:27" x14ac:dyDescent="0.2">
      <c r="A2774" s="19">
        <f t="shared" si="306"/>
        <v>1</v>
      </c>
      <c r="B2774" s="95">
        <f t="shared" si="307"/>
        <v>2770</v>
      </c>
      <c r="C2774" s="95" t="s">
        <v>10447</v>
      </c>
      <c r="D2774" s="28" t="s">
        <v>545</v>
      </c>
      <c r="E2774" s="95" t="s">
        <v>10458</v>
      </c>
      <c r="F2774" s="182">
        <v>1</v>
      </c>
      <c r="G2774" s="95" t="s">
        <v>744</v>
      </c>
      <c r="H2774" s="199">
        <f>VLOOKUP(G2774,BARRAS!$C$5:$E$553,2,0)</f>
        <v>2109990980132</v>
      </c>
      <c r="I2774" s="95">
        <v>0</v>
      </c>
      <c r="J2774" s="204">
        <v>0</v>
      </c>
      <c r="K2774" s="95">
        <v>0</v>
      </c>
      <c r="L2774" s="95" t="s">
        <v>8423</v>
      </c>
      <c r="M2774" s="95" t="s">
        <v>8423</v>
      </c>
      <c r="N2774" s="28" t="s">
        <v>545</v>
      </c>
      <c r="O2774" s="95" t="s">
        <v>7950</v>
      </c>
      <c r="P2774" s="95"/>
      <c r="Q2774" s="95"/>
      <c r="R2774" s="95" t="str">
        <f>IF(L2774="R",VLOOKUP(G2774,BARRAS!$C$5:$E$233,3,0),IF(L2774="L",VLOOKUP(G2774,BARRAS!$C$5:$E$233,3,0),""))</f>
        <v/>
      </c>
      <c r="S2774" s="95">
        <f t="shared" si="308"/>
        <v>0</v>
      </c>
      <c r="T2774" s="95"/>
      <c r="U2774" s="95" t="str">
        <f t="shared" si="309"/>
        <v/>
      </c>
      <c r="V2774" s="95"/>
      <c r="W2774" s="95"/>
      <c r="X2774" s="95"/>
      <c r="Y2774" s="95"/>
      <c r="Z2774" s="95"/>
      <c r="AA2774" s="95" t="str">
        <f t="shared" si="304"/>
        <v>LUZOSORNO</v>
      </c>
    </row>
    <row r="2775" spans="1:27" x14ac:dyDescent="0.2">
      <c r="A2775" s="19">
        <f t="shared" si="306"/>
        <v>1</v>
      </c>
      <c r="B2775" s="95">
        <f t="shared" si="307"/>
        <v>2771</v>
      </c>
      <c r="C2775" s="95" t="s">
        <v>10558</v>
      </c>
      <c r="D2775" s="28" t="s">
        <v>545</v>
      </c>
      <c r="E2775" s="95" t="s">
        <v>10458</v>
      </c>
      <c r="F2775" s="182">
        <v>1</v>
      </c>
      <c r="G2775" s="95" t="s">
        <v>744</v>
      </c>
      <c r="H2775" s="199">
        <f>VLOOKUP(G2775,BARRAS!$C$5:$E$553,2,0)</f>
        <v>2109990980132</v>
      </c>
      <c r="I2775" s="95">
        <v>0</v>
      </c>
      <c r="J2775" s="204">
        <v>0</v>
      </c>
      <c r="K2775" s="95">
        <v>0</v>
      </c>
      <c r="L2775" s="95" t="s">
        <v>8423</v>
      </c>
      <c r="M2775" s="95" t="s">
        <v>8423</v>
      </c>
      <c r="N2775" s="28" t="s">
        <v>545</v>
      </c>
      <c r="O2775" s="95" t="s">
        <v>8091</v>
      </c>
      <c r="P2775" s="95"/>
      <c r="Q2775" s="95"/>
      <c r="R2775" s="95" t="str">
        <f>IF(L2775="R",VLOOKUP(G2775,BARRAS!$C$5:$E$233,3,0),IF(L2775="L",VLOOKUP(G2775,BARRAS!$C$5:$E$233,3,0),""))</f>
        <v/>
      </c>
      <c r="S2775" s="95">
        <f t="shared" si="308"/>
        <v>0</v>
      </c>
      <c r="T2775" s="95"/>
      <c r="U2775" s="95" t="str">
        <f t="shared" si="309"/>
        <v/>
      </c>
      <c r="V2775" s="95"/>
      <c r="W2775" s="95"/>
      <c r="X2775" s="95"/>
      <c r="Y2775" s="95"/>
      <c r="Z2775" s="95"/>
      <c r="AA2775" s="95" t="str">
        <f t="shared" ref="AA2775:AA2838" si="310">IF(OR(N2775="Dx",N2775="No_informado"),P2775,O2775)</f>
        <v>SAESA</v>
      </c>
    </row>
    <row r="2776" spans="1:27" x14ac:dyDescent="0.2">
      <c r="A2776" s="19">
        <f t="shared" si="306"/>
        <v>1</v>
      </c>
      <c r="B2776" s="95">
        <f t="shared" si="307"/>
        <v>2772</v>
      </c>
      <c r="C2776" s="95" t="s">
        <v>13117</v>
      </c>
      <c r="D2776" s="28" t="s">
        <v>545</v>
      </c>
      <c r="E2776" s="95" t="s">
        <v>13121</v>
      </c>
      <c r="F2776" s="182">
        <v>1</v>
      </c>
      <c r="G2776" s="95" t="s">
        <v>744</v>
      </c>
      <c r="H2776" s="199">
        <f>VLOOKUP(G2776,BARRAS!$C$5:$E$553,2,0)</f>
        <v>2109990980132</v>
      </c>
      <c r="I2776" s="95">
        <v>0</v>
      </c>
      <c r="J2776" s="204">
        <v>0</v>
      </c>
      <c r="K2776" s="95">
        <v>0</v>
      </c>
      <c r="L2776" s="95" t="s">
        <v>8423</v>
      </c>
      <c r="M2776" s="95" t="s">
        <v>8423</v>
      </c>
      <c r="N2776" s="28" t="s">
        <v>545</v>
      </c>
      <c r="O2776" s="95" t="s">
        <v>7950</v>
      </c>
      <c r="P2776" s="95"/>
      <c r="Q2776" s="95"/>
      <c r="R2776" s="95"/>
      <c r="S2776" s="95">
        <f t="shared" si="308"/>
        <v>0</v>
      </c>
      <c r="T2776" s="95"/>
      <c r="U2776" s="95" t="str">
        <f t="shared" si="309"/>
        <v/>
      </c>
      <c r="V2776" s="95"/>
      <c r="W2776" s="95"/>
      <c r="X2776" s="95"/>
      <c r="Y2776" s="95"/>
      <c r="Z2776" s="95"/>
      <c r="AA2776" s="95" t="str">
        <f t="shared" si="310"/>
        <v>LUZOSORNO</v>
      </c>
    </row>
    <row r="2777" spans="1:27" x14ac:dyDescent="0.2">
      <c r="A2777" s="19">
        <f t="shared" si="306"/>
        <v>1</v>
      </c>
      <c r="B2777" s="95">
        <f t="shared" si="307"/>
        <v>2773</v>
      </c>
      <c r="C2777" s="95" t="s">
        <v>10594</v>
      </c>
      <c r="D2777" s="28" t="s">
        <v>545</v>
      </c>
      <c r="E2777" s="95" t="s">
        <v>10595</v>
      </c>
      <c r="F2777" s="182">
        <v>1</v>
      </c>
      <c r="G2777" s="95" t="s">
        <v>744</v>
      </c>
      <c r="H2777" s="199">
        <f>VLOOKUP(G2777,BARRAS!$C$5:$E$553,2,0)</f>
        <v>2109990980132</v>
      </c>
      <c r="I2777" s="95">
        <v>0</v>
      </c>
      <c r="J2777" s="204">
        <v>0</v>
      </c>
      <c r="K2777" s="95">
        <v>0</v>
      </c>
      <c r="L2777" s="95" t="s">
        <v>8423</v>
      </c>
      <c r="M2777" s="95" t="s">
        <v>8423</v>
      </c>
      <c r="N2777" s="28" t="s">
        <v>545</v>
      </c>
      <c r="O2777" s="95" t="s">
        <v>7950</v>
      </c>
      <c r="P2777" s="95"/>
      <c r="Q2777" s="95"/>
      <c r="R2777" s="95" t="str">
        <f>IF(L2777="R",VLOOKUP(G2777,BARRAS!$C$5:$E$233,3,0),IF(L2777="L",VLOOKUP(G2777,BARRAS!$C$5:$E$233,3,0),""))</f>
        <v/>
      </c>
      <c r="S2777" s="95">
        <f t="shared" si="308"/>
        <v>0</v>
      </c>
      <c r="T2777" s="95"/>
      <c r="U2777" s="95" t="str">
        <f t="shared" si="309"/>
        <v/>
      </c>
      <c r="V2777" s="95"/>
      <c r="W2777" s="95"/>
      <c r="X2777" s="95"/>
      <c r="Y2777" s="95"/>
      <c r="Z2777" s="95"/>
      <c r="AA2777" s="95" t="str">
        <f t="shared" si="310"/>
        <v>LUZOSORNO</v>
      </c>
    </row>
    <row r="2778" spans="1:27" x14ac:dyDescent="0.2">
      <c r="A2778" s="19">
        <f t="shared" si="306"/>
        <v>1</v>
      </c>
      <c r="B2778" s="95">
        <f t="shared" si="307"/>
        <v>2774</v>
      </c>
      <c r="C2778" s="95" t="s">
        <v>10596</v>
      </c>
      <c r="D2778" s="28" t="s">
        <v>545</v>
      </c>
      <c r="E2778" s="95" t="s">
        <v>10597</v>
      </c>
      <c r="F2778" s="182">
        <v>1</v>
      </c>
      <c r="G2778" s="95" t="s">
        <v>744</v>
      </c>
      <c r="H2778" s="199">
        <f>VLOOKUP(G2778,BARRAS!$C$5:$E$553,2,0)</f>
        <v>2109990980132</v>
      </c>
      <c r="I2778" s="95">
        <v>0</v>
      </c>
      <c r="J2778" s="204">
        <v>0</v>
      </c>
      <c r="K2778" s="95">
        <v>0</v>
      </c>
      <c r="L2778" s="95" t="s">
        <v>8423</v>
      </c>
      <c r="M2778" s="95" t="s">
        <v>8423</v>
      </c>
      <c r="N2778" s="28" t="s">
        <v>545</v>
      </c>
      <c r="O2778" s="95" t="s">
        <v>7950</v>
      </c>
      <c r="P2778" s="95"/>
      <c r="Q2778" s="95"/>
      <c r="R2778" s="95" t="str">
        <f>IF(L2778="R",VLOOKUP(G2778,BARRAS!$C$5:$E$233,3,0),IF(L2778="L",VLOOKUP(G2778,BARRAS!$C$5:$E$233,3,0),""))</f>
        <v/>
      </c>
      <c r="S2778" s="95">
        <f t="shared" si="308"/>
        <v>0</v>
      </c>
      <c r="T2778" s="95"/>
      <c r="U2778" s="95" t="str">
        <f t="shared" si="309"/>
        <v/>
      </c>
      <c r="V2778" s="95"/>
      <c r="W2778" s="95"/>
      <c r="X2778" s="95"/>
      <c r="Y2778" s="95"/>
      <c r="Z2778" s="95"/>
      <c r="AA2778" s="95" t="str">
        <f t="shared" si="310"/>
        <v>LUZOSORNO</v>
      </c>
    </row>
    <row r="2779" spans="1:27" x14ac:dyDescent="0.2">
      <c r="A2779" s="19">
        <f t="shared" si="306"/>
        <v>1</v>
      </c>
      <c r="B2779" s="95">
        <f t="shared" si="307"/>
        <v>2775</v>
      </c>
      <c r="C2779" s="95" t="s">
        <v>10448</v>
      </c>
      <c r="D2779" s="28" t="s">
        <v>545</v>
      </c>
      <c r="E2779" s="95" t="s">
        <v>10459</v>
      </c>
      <c r="F2779" s="182">
        <v>1</v>
      </c>
      <c r="G2779" s="95" t="s">
        <v>744</v>
      </c>
      <c r="H2779" s="199">
        <f>VLOOKUP(G2779,BARRAS!$C$5:$E$553,2,0)</f>
        <v>2109990980132</v>
      </c>
      <c r="I2779" s="95">
        <v>0</v>
      </c>
      <c r="J2779" s="204">
        <v>0</v>
      </c>
      <c r="K2779" s="95">
        <v>0</v>
      </c>
      <c r="L2779" s="95" t="s">
        <v>8423</v>
      </c>
      <c r="M2779" s="95" t="s">
        <v>8423</v>
      </c>
      <c r="N2779" s="28" t="s">
        <v>545</v>
      </c>
      <c r="O2779" s="95" t="s">
        <v>7950</v>
      </c>
      <c r="P2779" s="95"/>
      <c r="Q2779" s="95"/>
      <c r="R2779" s="95" t="str">
        <f>IF(L2779="R",VLOOKUP(G2779,BARRAS!$C$5:$E$233,3,0),IF(L2779="L",VLOOKUP(G2779,BARRAS!$C$5:$E$233,3,0),""))</f>
        <v/>
      </c>
      <c r="S2779" s="95">
        <f t="shared" si="308"/>
        <v>0</v>
      </c>
      <c r="T2779" s="95"/>
      <c r="U2779" s="95" t="str">
        <f t="shared" si="309"/>
        <v/>
      </c>
      <c r="V2779" s="95"/>
      <c r="W2779" s="95"/>
      <c r="X2779" s="95"/>
      <c r="Y2779" s="95"/>
      <c r="Z2779" s="95"/>
      <c r="AA2779" s="95" t="str">
        <f t="shared" si="310"/>
        <v>LUZOSORNO</v>
      </c>
    </row>
    <row r="2780" spans="1:27" x14ac:dyDescent="0.2">
      <c r="A2780" s="19">
        <f t="shared" si="306"/>
        <v>1</v>
      </c>
      <c r="B2780" s="95">
        <f t="shared" si="307"/>
        <v>2776</v>
      </c>
      <c r="C2780" s="95" t="s">
        <v>9369</v>
      </c>
      <c r="D2780" s="28" t="s">
        <v>545</v>
      </c>
      <c r="E2780" s="95" t="s">
        <v>9384</v>
      </c>
      <c r="F2780" s="182">
        <v>1</v>
      </c>
      <c r="G2780" s="95" t="s">
        <v>744</v>
      </c>
      <c r="H2780" s="199">
        <f>VLOOKUP(G2780,BARRAS!$C$5:$E$553,2,0)</f>
        <v>2109990980132</v>
      </c>
      <c r="I2780" s="95">
        <v>0</v>
      </c>
      <c r="J2780" s="204">
        <v>0</v>
      </c>
      <c r="K2780" s="95">
        <v>0</v>
      </c>
      <c r="L2780" s="95" t="s">
        <v>8423</v>
      </c>
      <c r="M2780" s="95" t="s">
        <v>8423</v>
      </c>
      <c r="N2780" s="28" t="s">
        <v>545</v>
      </c>
      <c r="O2780" s="95" t="s">
        <v>8091</v>
      </c>
      <c r="P2780" s="95"/>
      <c r="Q2780" s="95"/>
      <c r="R2780" s="95" t="str">
        <f>IF(L2780="R",VLOOKUP(G2780,BARRAS!$C$5:$E$233,3,0),IF(L2780="L",VLOOKUP(G2780,BARRAS!$C$5:$E$233,3,0),""))</f>
        <v/>
      </c>
      <c r="S2780" s="95">
        <f t="shared" si="308"/>
        <v>0</v>
      </c>
      <c r="T2780" s="95"/>
      <c r="U2780" s="95" t="str">
        <f t="shared" si="309"/>
        <v/>
      </c>
      <c r="V2780" s="95"/>
      <c r="W2780" s="95"/>
      <c r="X2780" s="95"/>
      <c r="Y2780" s="95"/>
      <c r="Z2780" s="95">
        <v>0</v>
      </c>
      <c r="AA2780" s="95" t="str">
        <f t="shared" si="310"/>
        <v>SAESA</v>
      </c>
    </row>
    <row r="2781" spans="1:27" x14ac:dyDescent="0.2">
      <c r="A2781" s="19">
        <f t="shared" si="306"/>
        <v>1</v>
      </c>
      <c r="B2781" s="95">
        <f t="shared" si="307"/>
        <v>2777</v>
      </c>
      <c r="C2781" s="95" t="s">
        <v>9547</v>
      </c>
      <c r="D2781" s="28" t="s">
        <v>545</v>
      </c>
      <c r="E2781" s="95" t="s">
        <v>9384</v>
      </c>
      <c r="F2781" s="182">
        <v>1</v>
      </c>
      <c r="G2781" s="95" t="s">
        <v>744</v>
      </c>
      <c r="H2781" s="199">
        <f>VLOOKUP(G2781,BARRAS!$C$5:$E$553,2,0)</f>
        <v>2109990980132</v>
      </c>
      <c r="I2781" s="95">
        <v>0</v>
      </c>
      <c r="J2781" s="204">
        <v>0</v>
      </c>
      <c r="K2781" s="95">
        <v>0</v>
      </c>
      <c r="L2781" s="95" t="s">
        <v>8423</v>
      </c>
      <c r="M2781" s="95" t="s">
        <v>8423</v>
      </c>
      <c r="N2781" s="28" t="s">
        <v>545</v>
      </c>
      <c r="O2781" s="95" t="s">
        <v>8091</v>
      </c>
      <c r="P2781" s="95"/>
      <c r="Q2781" s="95"/>
      <c r="R2781" s="95" t="str">
        <f>IF(L2781="R",VLOOKUP(G2781,BARRAS!$C$5:$E$233,3,0),IF(L2781="L",VLOOKUP(G2781,BARRAS!$C$5:$E$233,3,0),""))</f>
        <v/>
      </c>
      <c r="S2781" s="95">
        <f t="shared" si="308"/>
        <v>0</v>
      </c>
      <c r="T2781" s="95"/>
      <c r="U2781" s="95" t="str">
        <f t="shared" si="309"/>
        <v/>
      </c>
      <c r="V2781" s="95"/>
      <c r="W2781" s="95"/>
      <c r="X2781" s="95"/>
      <c r="Y2781" s="95"/>
      <c r="Z2781" s="95">
        <v>0</v>
      </c>
      <c r="AA2781" s="95" t="str">
        <f t="shared" si="310"/>
        <v>SAESA</v>
      </c>
    </row>
    <row r="2782" spans="1:27" x14ac:dyDescent="0.2">
      <c r="A2782" s="19">
        <f t="shared" si="306"/>
        <v>1</v>
      </c>
      <c r="B2782" s="95">
        <f t="shared" si="307"/>
        <v>2778</v>
      </c>
      <c r="C2782" s="95" t="s">
        <v>9447</v>
      </c>
      <c r="D2782" s="28" t="s">
        <v>545</v>
      </c>
      <c r="E2782" s="95" t="s">
        <v>9456</v>
      </c>
      <c r="F2782" s="182">
        <v>1</v>
      </c>
      <c r="G2782" s="95" t="s">
        <v>744</v>
      </c>
      <c r="H2782" s="199">
        <f>VLOOKUP(G2782,BARRAS!$C$5:$E$553,2,0)</f>
        <v>2109990980132</v>
      </c>
      <c r="I2782" s="95">
        <v>0</v>
      </c>
      <c r="J2782" s="204">
        <v>0</v>
      </c>
      <c r="K2782" s="95">
        <v>0</v>
      </c>
      <c r="L2782" s="95" t="s">
        <v>8423</v>
      </c>
      <c r="M2782" s="95" t="s">
        <v>8423</v>
      </c>
      <c r="N2782" s="28" t="s">
        <v>545</v>
      </c>
      <c r="O2782" s="95" t="s">
        <v>7950</v>
      </c>
      <c r="P2782" s="95"/>
      <c r="Q2782" s="95"/>
      <c r="R2782" s="95" t="str">
        <f>IF(L2782="R",VLOOKUP(G2782,BARRAS!$C$5:$E$233,3,0),IF(L2782="L",VLOOKUP(G2782,BARRAS!$C$5:$E$233,3,0),""))</f>
        <v/>
      </c>
      <c r="S2782" s="95">
        <f t="shared" si="308"/>
        <v>0</v>
      </c>
      <c r="T2782" s="95"/>
      <c r="U2782" s="95" t="str">
        <f t="shared" si="309"/>
        <v/>
      </c>
      <c r="V2782" s="95"/>
      <c r="W2782" s="95"/>
      <c r="X2782" s="95"/>
      <c r="Y2782" s="95"/>
      <c r="Z2782" s="95">
        <v>0</v>
      </c>
      <c r="AA2782" s="95" t="str">
        <f t="shared" si="310"/>
        <v>LUZOSORNO</v>
      </c>
    </row>
    <row r="2783" spans="1:27" x14ac:dyDescent="0.2">
      <c r="A2783" s="19">
        <f t="shared" si="306"/>
        <v>1</v>
      </c>
      <c r="B2783" s="95">
        <f t="shared" si="307"/>
        <v>2779</v>
      </c>
      <c r="C2783" s="95" t="s">
        <v>9449</v>
      </c>
      <c r="D2783" s="28" t="s">
        <v>545</v>
      </c>
      <c r="E2783" s="95" t="s">
        <v>9458</v>
      </c>
      <c r="F2783" s="182">
        <v>1</v>
      </c>
      <c r="G2783" s="95" t="s">
        <v>744</v>
      </c>
      <c r="H2783" s="199">
        <f>VLOOKUP(G2783,BARRAS!$C$5:$E$553,2,0)</f>
        <v>2109990980132</v>
      </c>
      <c r="I2783" s="95">
        <v>0</v>
      </c>
      <c r="J2783" s="204">
        <v>0</v>
      </c>
      <c r="K2783" s="95">
        <v>0</v>
      </c>
      <c r="L2783" s="95" t="s">
        <v>8423</v>
      </c>
      <c r="M2783" s="95" t="s">
        <v>8423</v>
      </c>
      <c r="N2783" s="28" t="s">
        <v>545</v>
      </c>
      <c r="O2783" s="95" t="s">
        <v>7950</v>
      </c>
      <c r="P2783" s="95"/>
      <c r="Q2783" s="95"/>
      <c r="R2783" s="95" t="str">
        <f>IF(L2783="R",VLOOKUP(G2783,BARRAS!$C$5:$E$233,3,0),IF(L2783="L",VLOOKUP(G2783,BARRAS!$C$5:$E$233,3,0),""))</f>
        <v/>
      </c>
      <c r="S2783" s="95">
        <f t="shared" si="308"/>
        <v>0</v>
      </c>
      <c r="T2783" s="95"/>
      <c r="U2783" s="95" t="str">
        <f t="shared" si="309"/>
        <v/>
      </c>
      <c r="V2783" s="95"/>
      <c r="W2783" s="95"/>
      <c r="X2783" s="95"/>
      <c r="Y2783" s="95"/>
      <c r="Z2783" s="95">
        <v>0</v>
      </c>
      <c r="AA2783" s="95" t="str">
        <f t="shared" si="310"/>
        <v>LUZOSORNO</v>
      </c>
    </row>
    <row r="2784" spans="1:27" x14ac:dyDescent="0.2">
      <c r="A2784" s="19">
        <f t="shared" si="306"/>
        <v>1</v>
      </c>
      <c r="B2784" s="95">
        <f t="shared" si="307"/>
        <v>2780</v>
      </c>
      <c r="C2784" s="95" t="s">
        <v>9609</v>
      </c>
      <c r="D2784" s="28" t="s">
        <v>545</v>
      </c>
      <c r="E2784" s="95" t="s">
        <v>9599</v>
      </c>
      <c r="F2784" s="182">
        <v>1</v>
      </c>
      <c r="G2784" s="95" t="s">
        <v>744</v>
      </c>
      <c r="H2784" s="199">
        <f>VLOOKUP(G2784,BARRAS!$C$5:$E$553,2,0)</f>
        <v>2109990980132</v>
      </c>
      <c r="I2784" s="95">
        <v>0</v>
      </c>
      <c r="J2784" s="204">
        <v>0</v>
      </c>
      <c r="K2784" s="95">
        <v>0</v>
      </c>
      <c r="L2784" s="95" t="s">
        <v>8423</v>
      </c>
      <c r="M2784" s="95" t="s">
        <v>8423</v>
      </c>
      <c r="N2784" s="28" t="s">
        <v>545</v>
      </c>
      <c r="O2784" s="95" t="s">
        <v>7950</v>
      </c>
      <c r="P2784" s="95"/>
      <c r="Q2784" s="95"/>
      <c r="R2784" s="95" t="str">
        <f>IF(L2784="R",VLOOKUP(G2784,BARRAS!$C$5:$E$233,3,0),IF(L2784="L",VLOOKUP(G2784,BARRAS!$C$5:$E$233,3,0),""))</f>
        <v/>
      </c>
      <c r="S2784" s="95">
        <f t="shared" si="308"/>
        <v>0</v>
      </c>
      <c r="T2784" s="95"/>
      <c r="U2784" s="95" t="str">
        <f t="shared" si="309"/>
        <v/>
      </c>
      <c r="V2784" s="95"/>
      <c r="W2784" s="95"/>
      <c r="X2784" s="95"/>
      <c r="Y2784" s="95"/>
      <c r="Z2784" s="95">
        <v>0</v>
      </c>
      <c r="AA2784" s="95" t="str">
        <f t="shared" si="310"/>
        <v>LUZOSORNO</v>
      </c>
    </row>
    <row r="2785" spans="1:27" x14ac:dyDescent="0.2">
      <c r="A2785" s="19">
        <f t="shared" si="306"/>
        <v>1</v>
      </c>
      <c r="B2785" s="95">
        <f t="shared" si="307"/>
        <v>2781</v>
      </c>
      <c r="C2785" s="95" t="s">
        <v>9610</v>
      </c>
      <c r="D2785" s="28" t="s">
        <v>545</v>
      </c>
      <c r="E2785" s="95" t="s">
        <v>9599</v>
      </c>
      <c r="F2785" s="182">
        <v>1</v>
      </c>
      <c r="G2785" s="95" t="s">
        <v>744</v>
      </c>
      <c r="H2785" s="199">
        <f>VLOOKUP(G2785,BARRAS!$C$5:$E$553,2,0)</f>
        <v>2109990980132</v>
      </c>
      <c r="I2785" s="95">
        <v>0</v>
      </c>
      <c r="J2785" s="204">
        <v>0</v>
      </c>
      <c r="K2785" s="95">
        <v>0</v>
      </c>
      <c r="L2785" s="95" t="s">
        <v>8423</v>
      </c>
      <c r="M2785" s="95" t="s">
        <v>8423</v>
      </c>
      <c r="N2785" s="28" t="s">
        <v>545</v>
      </c>
      <c r="O2785" s="95" t="s">
        <v>7950</v>
      </c>
      <c r="P2785" s="95"/>
      <c r="Q2785" s="95"/>
      <c r="R2785" s="95" t="str">
        <f>IF(L2785="R",VLOOKUP(G2785,BARRAS!$C$5:$E$233,3,0),IF(L2785="L",VLOOKUP(G2785,BARRAS!$C$5:$E$233,3,0),""))</f>
        <v/>
      </c>
      <c r="S2785" s="95">
        <f t="shared" si="308"/>
        <v>0</v>
      </c>
      <c r="T2785" s="95"/>
      <c r="U2785" s="95" t="str">
        <f t="shared" si="309"/>
        <v/>
      </c>
      <c r="V2785" s="95"/>
      <c r="W2785" s="95"/>
      <c r="X2785" s="95"/>
      <c r="Y2785" s="95"/>
      <c r="Z2785" s="95">
        <v>0</v>
      </c>
      <c r="AA2785" s="95" t="str">
        <f t="shared" si="310"/>
        <v>LUZOSORNO</v>
      </c>
    </row>
    <row r="2786" spans="1:27" x14ac:dyDescent="0.2">
      <c r="A2786" s="19">
        <f t="shared" si="306"/>
        <v>1</v>
      </c>
      <c r="B2786" s="95">
        <f t="shared" si="307"/>
        <v>2782</v>
      </c>
      <c r="C2786" s="95" t="s">
        <v>9448</v>
      </c>
      <c r="D2786" s="28" t="s">
        <v>545</v>
      </c>
      <c r="E2786" s="95" t="s">
        <v>9457</v>
      </c>
      <c r="F2786" s="182">
        <v>1</v>
      </c>
      <c r="G2786" s="95" t="s">
        <v>744</v>
      </c>
      <c r="H2786" s="199">
        <f>VLOOKUP(G2786,BARRAS!$C$5:$E$553,2,0)</f>
        <v>2109990980132</v>
      </c>
      <c r="I2786" s="95">
        <v>0</v>
      </c>
      <c r="J2786" s="204">
        <v>0</v>
      </c>
      <c r="K2786" s="95">
        <v>0</v>
      </c>
      <c r="L2786" s="95" t="s">
        <v>8423</v>
      </c>
      <c r="M2786" s="95" t="s">
        <v>8423</v>
      </c>
      <c r="N2786" s="28" t="s">
        <v>545</v>
      </c>
      <c r="O2786" s="95" t="s">
        <v>7950</v>
      </c>
      <c r="P2786" s="95"/>
      <c r="Q2786" s="95"/>
      <c r="R2786" s="95" t="str">
        <f>IF(L2786="R",VLOOKUP(G2786,BARRAS!$C$5:$E$233,3,0),IF(L2786="L",VLOOKUP(G2786,BARRAS!$C$5:$E$233,3,0),""))</f>
        <v/>
      </c>
      <c r="S2786" s="95">
        <f t="shared" si="308"/>
        <v>0</v>
      </c>
      <c r="T2786" s="95"/>
      <c r="U2786" s="95" t="str">
        <f t="shared" si="309"/>
        <v/>
      </c>
      <c r="V2786" s="95"/>
      <c r="W2786" s="95"/>
      <c r="X2786" s="95"/>
      <c r="Y2786" s="95"/>
      <c r="Z2786" s="95">
        <v>0</v>
      </c>
      <c r="AA2786" s="95" t="str">
        <f t="shared" si="310"/>
        <v>LUZOSORNO</v>
      </c>
    </row>
    <row r="2787" spans="1:27" x14ac:dyDescent="0.2">
      <c r="A2787" s="19">
        <f t="shared" si="306"/>
        <v>1</v>
      </c>
      <c r="B2787" s="95">
        <f t="shared" si="307"/>
        <v>2783</v>
      </c>
      <c r="C2787" s="95" t="s">
        <v>8498</v>
      </c>
      <c r="D2787" s="28" t="s">
        <v>545</v>
      </c>
      <c r="E2787" s="95" t="s">
        <v>8518</v>
      </c>
      <c r="F2787" s="182">
        <v>1</v>
      </c>
      <c r="G2787" s="95" t="s">
        <v>744</v>
      </c>
      <c r="H2787" s="199">
        <f>VLOOKUP(G2787,BARRAS!$C$5:$E$553,2,0)</f>
        <v>2109990980132</v>
      </c>
      <c r="I2787" s="95">
        <v>0</v>
      </c>
      <c r="J2787" s="204">
        <v>0</v>
      </c>
      <c r="K2787" s="95">
        <v>0</v>
      </c>
      <c r="L2787" s="95" t="s">
        <v>8423</v>
      </c>
      <c r="M2787" s="95" t="s">
        <v>8423</v>
      </c>
      <c r="N2787" s="28" t="s">
        <v>545</v>
      </c>
      <c r="O2787" s="95" t="s">
        <v>8091</v>
      </c>
      <c r="P2787" s="95"/>
      <c r="Q2787" s="95" t="str">
        <f>IF(L2787="R","R",IF(L2787="L","L",""))</f>
        <v/>
      </c>
      <c r="R2787" s="95" t="str">
        <f>IF(L2787="R",VLOOKUP(G2787,BARRAS!$C$5:$E$233,3,0),IF(L2787="L",VLOOKUP(G2787,BARRAS!$C$5:$E$233,3,0),""))</f>
        <v/>
      </c>
      <c r="S2787" s="95">
        <f t="shared" si="308"/>
        <v>0</v>
      </c>
      <c r="T2787" s="95"/>
      <c r="U2787" s="95" t="str">
        <f t="shared" si="309"/>
        <v/>
      </c>
      <c r="V2787" s="95" t="s">
        <v>8091</v>
      </c>
      <c r="W2787" s="95"/>
      <c r="X2787" s="95" t="s">
        <v>8687</v>
      </c>
      <c r="Y2787" s="95" t="str">
        <f>+IF(P2787="","No","Sí")</f>
        <v>No</v>
      </c>
      <c r="Z2787" s="95">
        <v>0</v>
      </c>
      <c r="AA2787" s="95" t="str">
        <f t="shared" si="310"/>
        <v>SAESA</v>
      </c>
    </row>
    <row r="2788" spans="1:27" x14ac:dyDescent="0.2">
      <c r="A2788" s="19">
        <f t="shared" si="306"/>
        <v>1</v>
      </c>
      <c r="B2788" s="95">
        <f t="shared" si="307"/>
        <v>2784</v>
      </c>
      <c r="C2788" s="95" t="s">
        <v>10336</v>
      </c>
      <c r="D2788" s="28" t="s">
        <v>545</v>
      </c>
      <c r="E2788" s="95" t="s">
        <v>10346</v>
      </c>
      <c r="F2788" s="182">
        <v>1</v>
      </c>
      <c r="G2788" s="95" t="s">
        <v>744</v>
      </c>
      <c r="H2788" s="199">
        <f>VLOOKUP(G2788,BARRAS!$C$5:$E$553,2,0)</f>
        <v>2109990980132</v>
      </c>
      <c r="I2788" s="95">
        <v>0</v>
      </c>
      <c r="J2788" s="204">
        <v>0</v>
      </c>
      <c r="K2788" s="95">
        <v>0</v>
      </c>
      <c r="L2788" s="95" t="s">
        <v>8423</v>
      </c>
      <c r="M2788" s="95" t="s">
        <v>8423</v>
      </c>
      <c r="N2788" s="28" t="s">
        <v>545</v>
      </c>
      <c r="O2788" s="95" t="s">
        <v>8091</v>
      </c>
      <c r="P2788" s="95"/>
      <c r="Q2788" s="95"/>
      <c r="R2788" s="95" t="str">
        <f>IF(L2788="R",VLOOKUP(G2788,BARRAS!$C$5:$E$233,3,0),IF(L2788="L",VLOOKUP(G2788,BARRAS!$C$5:$E$233,3,0),""))</f>
        <v/>
      </c>
      <c r="S2788" s="95">
        <f t="shared" si="308"/>
        <v>0</v>
      </c>
      <c r="T2788" s="95"/>
      <c r="U2788" s="95" t="str">
        <f t="shared" si="309"/>
        <v/>
      </c>
      <c r="V2788" s="95"/>
      <c r="W2788" s="95"/>
      <c r="X2788" s="95"/>
      <c r="Y2788" s="95"/>
      <c r="Z2788" s="95"/>
      <c r="AA2788" s="95" t="str">
        <f t="shared" si="310"/>
        <v>SAESA</v>
      </c>
    </row>
    <row r="2789" spans="1:27" x14ac:dyDescent="0.2">
      <c r="A2789" s="19">
        <f t="shared" si="306"/>
        <v>1</v>
      </c>
      <c r="B2789" s="95">
        <f t="shared" si="307"/>
        <v>2785</v>
      </c>
      <c r="C2789" s="95" t="s">
        <v>10449</v>
      </c>
      <c r="D2789" s="28" t="s">
        <v>545</v>
      </c>
      <c r="E2789" s="95" t="s">
        <v>10346</v>
      </c>
      <c r="F2789" s="182">
        <v>1</v>
      </c>
      <c r="G2789" s="95" t="s">
        <v>744</v>
      </c>
      <c r="H2789" s="199">
        <f>VLOOKUP(G2789,BARRAS!$C$5:$E$553,2,0)</f>
        <v>2109990980132</v>
      </c>
      <c r="I2789" s="95">
        <v>0</v>
      </c>
      <c r="J2789" s="204">
        <v>0</v>
      </c>
      <c r="K2789" s="95">
        <v>0</v>
      </c>
      <c r="L2789" s="95" t="s">
        <v>8423</v>
      </c>
      <c r="M2789" s="95" t="s">
        <v>8423</v>
      </c>
      <c r="N2789" s="28" t="s">
        <v>545</v>
      </c>
      <c r="O2789" s="95" t="s">
        <v>7950</v>
      </c>
      <c r="P2789" s="95"/>
      <c r="Q2789" s="95"/>
      <c r="R2789" s="95" t="str">
        <f>IF(L2789="R",VLOOKUP(G2789,BARRAS!$C$5:$E$233,3,0),IF(L2789="L",VLOOKUP(G2789,BARRAS!$C$5:$E$233,3,0),""))</f>
        <v/>
      </c>
      <c r="S2789" s="95">
        <f t="shared" si="308"/>
        <v>0</v>
      </c>
      <c r="T2789" s="95"/>
      <c r="U2789" s="95" t="str">
        <f t="shared" si="309"/>
        <v/>
      </c>
      <c r="V2789" s="95"/>
      <c r="W2789" s="95"/>
      <c r="X2789" s="95"/>
      <c r="Y2789" s="95"/>
      <c r="Z2789" s="95"/>
      <c r="AA2789" s="95" t="str">
        <f t="shared" si="310"/>
        <v>LUZOSORNO</v>
      </c>
    </row>
    <row r="2790" spans="1:27" x14ac:dyDescent="0.2">
      <c r="A2790" s="19">
        <f t="shared" si="306"/>
        <v>1</v>
      </c>
      <c r="B2790" s="95">
        <f t="shared" si="307"/>
        <v>2786</v>
      </c>
      <c r="C2790" s="95" t="s">
        <v>13120</v>
      </c>
      <c r="D2790" s="28" t="s">
        <v>545</v>
      </c>
      <c r="E2790" s="95" t="s">
        <v>10346</v>
      </c>
      <c r="F2790" s="182">
        <v>1</v>
      </c>
      <c r="G2790" s="95" t="s">
        <v>744</v>
      </c>
      <c r="H2790" s="199">
        <f>VLOOKUP(G2790,BARRAS!$C$5:$E$553,2,0)</f>
        <v>2109990980132</v>
      </c>
      <c r="I2790" s="95">
        <v>0</v>
      </c>
      <c r="J2790" s="204">
        <v>0</v>
      </c>
      <c r="K2790" s="95">
        <v>0</v>
      </c>
      <c r="L2790" s="95" t="s">
        <v>8423</v>
      </c>
      <c r="M2790" s="95" t="s">
        <v>8423</v>
      </c>
      <c r="N2790" s="28" t="s">
        <v>545</v>
      </c>
      <c r="O2790" s="95" t="s">
        <v>7950</v>
      </c>
      <c r="P2790" s="95"/>
      <c r="Q2790" s="95"/>
      <c r="R2790" s="95"/>
      <c r="S2790" s="95">
        <f t="shared" si="308"/>
        <v>0</v>
      </c>
      <c r="T2790" s="95"/>
      <c r="U2790" s="95" t="str">
        <f t="shared" si="309"/>
        <v/>
      </c>
      <c r="V2790" s="95"/>
      <c r="W2790" s="95"/>
      <c r="X2790" s="95"/>
      <c r="Y2790" s="95"/>
      <c r="Z2790" s="95"/>
      <c r="AA2790" s="95" t="str">
        <f t="shared" si="310"/>
        <v>LUZOSORNO</v>
      </c>
    </row>
    <row r="2791" spans="1:27" x14ac:dyDescent="0.2">
      <c r="A2791" s="19">
        <f t="shared" si="306"/>
        <v>1</v>
      </c>
      <c r="B2791" s="95">
        <f t="shared" si="307"/>
        <v>2787</v>
      </c>
      <c r="C2791" s="28" t="s">
        <v>13360</v>
      </c>
      <c r="D2791" s="28" t="s">
        <v>545</v>
      </c>
      <c r="E2791" s="95" t="s">
        <v>10346</v>
      </c>
      <c r="F2791" s="182">
        <v>1</v>
      </c>
      <c r="G2791" s="95" t="s">
        <v>744</v>
      </c>
      <c r="H2791" s="199">
        <f>VLOOKUP(G2791,BARRAS!$C$5:$E$553,2,0)</f>
        <v>2109990980132</v>
      </c>
      <c r="I2791" s="95">
        <v>0</v>
      </c>
      <c r="J2791" s="204">
        <v>0</v>
      </c>
      <c r="K2791" s="95">
        <v>0</v>
      </c>
      <c r="L2791" s="95" t="s">
        <v>8423</v>
      </c>
      <c r="M2791" s="95" t="s">
        <v>8423</v>
      </c>
      <c r="N2791" s="28" t="s">
        <v>545</v>
      </c>
      <c r="O2791" s="95" t="s">
        <v>8091</v>
      </c>
      <c r="P2791" s="28"/>
      <c r="Q2791" s="95"/>
      <c r="R2791" s="95"/>
      <c r="S2791" s="95">
        <f t="shared" si="308"/>
        <v>0</v>
      </c>
      <c r="T2791" s="95"/>
      <c r="U2791" s="95" t="str">
        <f t="shared" si="309"/>
        <v/>
      </c>
      <c r="V2791" s="95"/>
      <c r="W2791" s="95"/>
      <c r="X2791" s="95"/>
      <c r="Y2791" s="95"/>
      <c r="Z2791" s="95"/>
      <c r="AA2791" s="95" t="str">
        <f t="shared" si="310"/>
        <v>SAESA</v>
      </c>
    </row>
    <row r="2792" spans="1:27" x14ac:dyDescent="0.2">
      <c r="A2792" s="19">
        <f t="shared" si="306"/>
        <v>1</v>
      </c>
      <c r="B2792" s="95">
        <f t="shared" si="307"/>
        <v>2788</v>
      </c>
      <c r="C2792" s="95" t="s">
        <v>8752</v>
      </c>
      <c r="D2792" s="28" t="s">
        <v>12122</v>
      </c>
      <c r="E2792" s="95" t="s">
        <v>8753</v>
      </c>
      <c r="F2792" s="182">
        <v>1</v>
      </c>
      <c r="G2792" s="95" t="s">
        <v>744</v>
      </c>
      <c r="H2792" s="199">
        <f>VLOOKUP(G2792,BARRAS!$C$5:$E$553,2,0)</f>
        <v>2109990980132</v>
      </c>
      <c r="I2792" s="95">
        <v>0</v>
      </c>
      <c r="J2792" s="204">
        <v>0</v>
      </c>
      <c r="K2792" s="95">
        <v>0</v>
      </c>
      <c r="L2792" s="95" t="s">
        <v>8423</v>
      </c>
      <c r="M2792" s="95" t="s">
        <v>8423</v>
      </c>
      <c r="N2792" s="95" t="s">
        <v>12122</v>
      </c>
      <c r="O2792" s="95" t="s">
        <v>7950</v>
      </c>
      <c r="P2792" s="95"/>
      <c r="Q2792" s="95"/>
      <c r="R2792" s="95" t="str">
        <f>IF(L2792="R",VLOOKUP(G2792,BARRAS!$C$5:$E$233,3,0),IF(L2792="L",VLOOKUP(G2792,BARRAS!$C$5:$E$233,3,0),""))</f>
        <v/>
      </c>
      <c r="S2792" s="95">
        <f t="shared" si="308"/>
        <v>0</v>
      </c>
      <c r="T2792" s="95"/>
      <c r="U2792" s="95" t="str">
        <f t="shared" si="309"/>
        <v/>
      </c>
      <c r="V2792" s="95" t="s">
        <v>7950</v>
      </c>
      <c r="W2792" s="95"/>
      <c r="X2792" s="95" t="s">
        <v>8754</v>
      </c>
      <c r="Y2792" s="95" t="str">
        <f>+IF(P2792="","No","Sí")</f>
        <v>No</v>
      </c>
      <c r="Z2792" s="95">
        <v>0</v>
      </c>
      <c r="AA2792" s="95" t="str">
        <f t="shared" si="310"/>
        <v>LUZOSORNO</v>
      </c>
    </row>
    <row r="2793" spans="1:27" x14ac:dyDescent="0.2">
      <c r="A2793" s="19">
        <f t="shared" si="306"/>
        <v>1</v>
      </c>
      <c r="B2793" s="95">
        <f t="shared" si="307"/>
        <v>2789</v>
      </c>
      <c r="C2793" s="95" t="s">
        <v>10598</v>
      </c>
      <c r="D2793" s="28" t="s">
        <v>545</v>
      </c>
      <c r="E2793" s="95" t="s">
        <v>10599</v>
      </c>
      <c r="F2793" s="182">
        <v>1</v>
      </c>
      <c r="G2793" s="95" t="s">
        <v>744</v>
      </c>
      <c r="H2793" s="199">
        <f>VLOOKUP(G2793,BARRAS!$C$5:$E$553,2,0)</f>
        <v>2109990980132</v>
      </c>
      <c r="I2793" s="95">
        <v>0</v>
      </c>
      <c r="J2793" s="204">
        <v>0</v>
      </c>
      <c r="K2793" s="95">
        <v>0</v>
      </c>
      <c r="L2793" s="95" t="s">
        <v>8423</v>
      </c>
      <c r="M2793" s="95" t="s">
        <v>8423</v>
      </c>
      <c r="N2793" s="28" t="s">
        <v>545</v>
      </c>
      <c r="O2793" s="95" t="s">
        <v>7950</v>
      </c>
      <c r="P2793" s="95"/>
      <c r="Q2793" s="95"/>
      <c r="R2793" s="95" t="str">
        <f>IF(L2793="R",VLOOKUP(G2793,BARRAS!$C$5:$E$233,3,0),IF(L2793="L",VLOOKUP(G2793,BARRAS!$C$5:$E$233,3,0),""))</f>
        <v/>
      </c>
      <c r="S2793" s="95">
        <f t="shared" si="308"/>
        <v>0</v>
      </c>
      <c r="T2793" s="95"/>
      <c r="U2793" s="95" t="str">
        <f t="shared" si="309"/>
        <v/>
      </c>
      <c r="V2793" s="95"/>
      <c r="W2793" s="95"/>
      <c r="X2793" s="95"/>
      <c r="Y2793" s="95"/>
      <c r="Z2793" s="95"/>
      <c r="AA2793" s="95" t="str">
        <f t="shared" si="310"/>
        <v>LUZOSORNO</v>
      </c>
    </row>
    <row r="2794" spans="1:27" x14ac:dyDescent="0.2">
      <c r="A2794" s="19">
        <f t="shared" si="306"/>
        <v>1</v>
      </c>
      <c r="B2794" s="95">
        <f t="shared" si="307"/>
        <v>2790</v>
      </c>
      <c r="C2794" s="95" t="s">
        <v>9601</v>
      </c>
      <c r="D2794" s="28" t="s">
        <v>545</v>
      </c>
      <c r="E2794" s="95" t="s">
        <v>9598</v>
      </c>
      <c r="F2794" s="182">
        <v>1</v>
      </c>
      <c r="G2794" s="95" t="s">
        <v>744</v>
      </c>
      <c r="H2794" s="199">
        <f>VLOOKUP(G2794,BARRAS!$C$5:$E$553,2,0)</f>
        <v>2109990980132</v>
      </c>
      <c r="I2794" s="95">
        <v>0</v>
      </c>
      <c r="J2794" s="204">
        <v>0</v>
      </c>
      <c r="K2794" s="95">
        <v>0</v>
      </c>
      <c r="L2794" s="95" t="s">
        <v>8423</v>
      </c>
      <c r="M2794" s="95" t="s">
        <v>8423</v>
      </c>
      <c r="N2794" s="28" t="s">
        <v>545</v>
      </c>
      <c r="O2794" s="95" t="s">
        <v>7950</v>
      </c>
      <c r="P2794" s="95"/>
      <c r="Q2794" s="95"/>
      <c r="R2794" s="95" t="str">
        <f>IF(L2794="R",VLOOKUP(G2794,BARRAS!$C$5:$E$233,3,0),IF(L2794="L",VLOOKUP(G2794,BARRAS!$C$5:$E$233,3,0),""))</f>
        <v/>
      </c>
      <c r="S2794" s="95">
        <f t="shared" si="308"/>
        <v>0</v>
      </c>
      <c r="T2794" s="95"/>
      <c r="U2794" s="95" t="str">
        <f t="shared" si="309"/>
        <v/>
      </c>
      <c r="V2794" s="95"/>
      <c r="W2794" s="95"/>
      <c r="X2794" s="95"/>
      <c r="Y2794" s="95"/>
      <c r="Z2794" s="95">
        <v>0</v>
      </c>
      <c r="AA2794" s="95" t="str">
        <f t="shared" si="310"/>
        <v>LUZOSORNO</v>
      </c>
    </row>
    <row r="2795" spans="1:27" x14ac:dyDescent="0.2">
      <c r="A2795" s="19">
        <f t="shared" si="306"/>
        <v>1</v>
      </c>
      <c r="B2795" s="95">
        <f t="shared" si="307"/>
        <v>2791</v>
      </c>
      <c r="C2795" s="95" t="s">
        <v>10450</v>
      </c>
      <c r="D2795" s="28" t="s">
        <v>545</v>
      </c>
      <c r="E2795" s="95" t="s">
        <v>10460</v>
      </c>
      <c r="F2795" s="182">
        <v>1</v>
      </c>
      <c r="G2795" s="95" t="s">
        <v>744</v>
      </c>
      <c r="H2795" s="199">
        <f>VLOOKUP(G2795,BARRAS!$C$5:$E$553,2,0)</f>
        <v>2109990980132</v>
      </c>
      <c r="I2795" s="95">
        <v>0</v>
      </c>
      <c r="J2795" s="204">
        <v>0</v>
      </c>
      <c r="K2795" s="95">
        <v>0</v>
      </c>
      <c r="L2795" s="95" t="s">
        <v>8423</v>
      </c>
      <c r="M2795" s="95" t="s">
        <v>8423</v>
      </c>
      <c r="N2795" s="28" t="s">
        <v>545</v>
      </c>
      <c r="O2795" s="95" t="s">
        <v>7950</v>
      </c>
      <c r="P2795" s="95"/>
      <c r="Q2795" s="95"/>
      <c r="R2795" s="95" t="str">
        <f>IF(L2795="R",VLOOKUP(G2795,BARRAS!$C$5:$E$233,3,0),IF(L2795="L",VLOOKUP(G2795,BARRAS!$C$5:$E$233,3,0),""))</f>
        <v/>
      </c>
      <c r="S2795" s="95">
        <f t="shared" si="308"/>
        <v>0</v>
      </c>
      <c r="T2795" s="95"/>
      <c r="U2795" s="95" t="str">
        <f t="shared" si="309"/>
        <v/>
      </c>
      <c r="V2795" s="95"/>
      <c r="W2795" s="95"/>
      <c r="X2795" s="95"/>
      <c r="Y2795" s="95"/>
      <c r="Z2795" s="95"/>
      <c r="AA2795" s="95" t="str">
        <f t="shared" si="310"/>
        <v>LUZOSORNO</v>
      </c>
    </row>
    <row r="2796" spans="1:27" x14ac:dyDescent="0.2">
      <c r="A2796" s="19">
        <f t="shared" si="306"/>
        <v>1</v>
      </c>
      <c r="B2796" s="95">
        <f t="shared" si="307"/>
        <v>2792</v>
      </c>
      <c r="C2796" s="95" t="s">
        <v>10451</v>
      </c>
      <c r="D2796" s="28" t="s">
        <v>545</v>
      </c>
      <c r="E2796" s="95" t="s">
        <v>10461</v>
      </c>
      <c r="F2796" s="182">
        <v>1</v>
      </c>
      <c r="G2796" s="95" t="s">
        <v>744</v>
      </c>
      <c r="H2796" s="199">
        <f>VLOOKUP(G2796,BARRAS!$C$5:$E$553,2,0)</f>
        <v>2109990980132</v>
      </c>
      <c r="I2796" s="95">
        <v>0</v>
      </c>
      <c r="J2796" s="204">
        <v>0</v>
      </c>
      <c r="K2796" s="95">
        <v>0</v>
      </c>
      <c r="L2796" s="95" t="s">
        <v>8423</v>
      </c>
      <c r="M2796" s="95" t="s">
        <v>8423</v>
      </c>
      <c r="N2796" s="28" t="s">
        <v>545</v>
      </c>
      <c r="O2796" s="95" t="s">
        <v>7950</v>
      </c>
      <c r="P2796" s="95"/>
      <c r="Q2796" s="95"/>
      <c r="R2796" s="95" t="str">
        <f>IF(L2796="R",VLOOKUP(G2796,BARRAS!$C$5:$E$233,3,0),IF(L2796="L",VLOOKUP(G2796,BARRAS!$C$5:$E$233,3,0),""))</f>
        <v/>
      </c>
      <c r="S2796" s="95">
        <f t="shared" si="308"/>
        <v>0</v>
      </c>
      <c r="T2796" s="95"/>
      <c r="U2796" s="95" t="str">
        <f t="shared" si="309"/>
        <v/>
      </c>
      <c r="V2796" s="95"/>
      <c r="W2796" s="95"/>
      <c r="X2796" s="95"/>
      <c r="Y2796" s="95"/>
      <c r="Z2796" s="95"/>
      <c r="AA2796" s="95" t="str">
        <f t="shared" si="310"/>
        <v>LUZOSORNO</v>
      </c>
    </row>
    <row r="2797" spans="1:27" x14ac:dyDescent="0.2">
      <c r="A2797" s="19">
        <f t="shared" si="306"/>
        <v>1</v>
      </c>
      <c r="B2797" s="95">
        <f t="shared" si="307"/>
        <v>2793</v>
      </c>
      <c r="C2797" s="95" t="s">
        <v>10452</v>
      </c>
      <c r="D2797" s="28" t="s">
        <v>545</v>
      </c>
      <c r="E2797" s="95" t="s">
        <v>10461</v>
      </c>
      <c r="F2797" s="182">
        <v>1</v>
      </c>
      <c r="G2797" s="95" t="s">
        <v>744</v>
      </c>
      <c r="H2797" s="199">
        <f>VLOOKUP(G2797,BARRAS!$C$5:$E$553,2,0)</f>
        <v>2109990980132</v>
      </c>
      <c r="I2797" s="95">
        <v>0</v>
      </c>
      <c r="J2797" s="204">
        <v>0</v>
      </c>
      <c r="K2797" s="95">
        <v>0</v>
      </c>
      <c r="L2797" s="95" t="s">
        <v>8423</v>
      </c>
      <c r="M2797" s="95" t="s">
        <v>8423</v>
      </c>
      <c r="N2797" s="28" t="s">
        <v>545</v>
      </c>
      <c r="O2797" s="95" t="s">
        <v>7950</v>
      </c>
      <c r="P2797" s="95"/>
      <c r="Q2797" s="95"/>
      <c r="R2797" s="95" t="str">
        <f>IF(L2797="R",VLOOKUP(G2797,BARRAS!$C$5:$E$233,3,0),IF(L2797="L",VLOOKUP(G2797,BARRAS!$C$5:$E$233,3,0),""))</f>
        <v/>
      </c>
      <c r="S2797" s="95">
        <f t="shared" si="308"/>
        <v>0</v>
      </c>
      <c r="T2797" s="95"/>
      <c r="U2797" s="95" t="str">
        <f t="shared" si="309"/>
        <v/>
      </c>
      <c r="V2797" s="95"/>
      <c r="W2797" s="95"/>
      <c r="X2797" s="95"/>
      <c r="Y2797" s="95"/>
      <c r="Z2797" s="95"/>
      <c r="AA2797" s="95" t="str">
        <f t="shared" si="310"/>
        <v>LUZOSORNO</v>
      </c>
    </row>
    <row r="2798" spans="1:27" x14ac:dyDescent="0.2">
      <c r="A2798" s="19">
        <f t="shared" si="306"/>
        <v>1</v>
      </c>
      <c r="B2798" s="95">
        <f t="shared" si="307"/>
        <v>2794</v>
      </c>
      <c r="C2798" s="95" t="s">
        <v>9451</v>
      </c>
      <c r="D2798" s="28" t="s">
        <v>545</v>
      </c>
      <c r="E2798" s="95" t="s">
        <v>9460</v>
      </c>
      <c r="F2798" s="182">
        <v>1</v>
      </c>
      <c r="G2798" s="95" t="s">
        <v>744</v>
      </c>
      <c r="H2798" s="199">
        <f>VLOOKUP(G2798,BARRAS!$C$5:$E$553,2,0)</f>
        <v>2109990980132</v>
      </c>
      <c r="I2798" s="95">
        <v>0</v>
      </c>
      <c r="J2798" s="204">
        <v>0</v>
      </c>
      <c r="K2798" s="95">
        <v>0</v>
      </c>
      <c r="L2798" s="95" t="s">
        <v>8423</v>
      </c>
      <c r="M2798" s="95" t="s">
        <v>8423</v>
      </c>
      <c r="N2798" s="28" t="s">
        <v>545</v>
      </c>
      <c r="O2798" s="95" t="s">
        <v>7950</v>
      </c>
      <c r="P2798" s="95"/>
      <c r="Q2798" s="95"/>
      <c r="R2798" s="95" t="str">
        <f>IF(L2798="R",VLOOKUP(G2798,BARRAS!$C$5:$E$233,3,0),IF(L2798="L",VLOOKUP(G2798,BARRAS!$C$5:$E$233,3,0),""))</f>
        <v/>
      </c>
      <c r="S2798" s="95">
        <f t="shared" si="308"/>
        <v>0</v>
      </c>
      <c r="T2798" s="95"/>
      <c r="U2798" s="95" t="str">
        <f t="shared" si="309"/>
        <v/>
      </c>
      <c r="V2798" s="95"/>
      <c r="W2798" s="95"/>
      <c r="X2798" s="95"/>
      <c r="Y2798" s="95"/>
      <c r="Z2798" s="95">
        <v>0</v>
      </c>
      <c r="AA2798" s="95" t="str">
        <f t="shared" si="310"/>
        <v>LUZOSORNO</v>
      </c>
    </row>
    <row r="2799" spans="1:27" x14ac:dyDescent="0.2">
      <c r="A2799" s="19">
        <f t="shared" si="306"/>
        <v>1</v>
      </c>
      <c r="B2799" s="95">
        <f t="shared" si="307"/>
        <v>2795</v>
      </c>
      <c r="C2799" s="95" t="s">
        <v>10600</v>
      </c>
      <c r="D2799" s="28" t="s">
        <v>545</v>
      </c>
      <c r="E2799" s="95" t="s">
        <v>10601</v>
      </c>
      <c r="F2799" s="182">
        <v>1</v>
      </c>
      <c r="G2799" s="95" t="s">
        <v>744</v>
      </c>
      <c r="H2799" s="199">
        <f>VLOOKUP(G2799,BARRAS!$C$5:$E$553,2,0)</f>
        <v>2109990980132</v>
      </c>
      <c r="I2799" s="95">
        <v>0</v>
      </c>
      <c r="J2799" s="204">
        <v>0</v>
      </c>
      <c r="K2799" s="95">
        <v>0</v>
      </c>
      <c r="L2799" s="95" t="s">
        <v>8423</v>
      </c>
      <c r="M2799" s="95" t="s">
        <v>8423</v>
      </c>
      <c r="N2799" s="28" t="s">
        <v>545</v>
      </c>
      <c r="O2799" s="95" t="s">
        <v>7950</v>
      </c>
      <c r="P2799" s="95"/>
      <c r="Q2799" s="95"/>
      <c r="R2799" s="95" t="str">
        <f>IF(L2799="R",VLOOKUP(G2799,BARRAS!$C$5:$E$233,3,0),IF(L2799="L",VLOOKUP(G2799,BARRAS!$C$5:$E$233,3,0),""))</f>
        <v/>
      </c>
      <c r="S2799" s="95">
        <f t="shared" si="308"/>
        <v>0</v>
      </c>
      <c r="T2799" s="95"/>
      <c r="U2799" s="95" t="str">
        <f t="shared" si="309"/>
        <v/>
      </c>
      <c r="V2799" s="95"/>
      <c r="W2799" s="95"/>
      <c r="X2799" s="95"/>
      <c r="Y2799" s="95"/>
      <c r="Z2799" s="95"/>
      <c r="AA2799" s="95" t="str">
        <f t="shared" si="310"/>
        <v>LUZOSORNO</v>
      </c>
    </row>
    <row r="2800" spans="1:27" x14ac:dyDescent="0.2">
      <c r="A2800" s="19">
        <f t="shared" si="306"/>
        <v>1</v>
      </c>
      <c r="B2800" s="95">
        <f t="shared" si="307"/>
        <v>2796</v>
      </c>
      <c r="C2800" s="95" t="s">
        <v>10351</v>
      </c>
      <c r="D2800" s="28" t="s">
        <v>9080</v>
      </c>
      <c r="E2800" s="95" t="s">
        <v>10354</v>
      </c>
      <c r="F2800" s="182">
        <v>1</v>
      </c>
      <c r="G2800" s="95" t="s">
        <v>744</v>
      </c>
      <c r="H2800" s="199">
        <f>VLOOKUP(G2800,BARRAS!$C$5:$E$553,2,0)</f>
        <v>2109990980132</v>
      </c>
      <c r="I2800" s="95">
        <v>0</v>
      </c>
      <c r="J2800" s="204">
        <v>0</v>
      </c>
      <c r="K2800" s="95">
        <v>0</v>
      </c>
      <c r="L2800" s="95" t="s">
        <v>8423</v>
      </c>
      <c r="M2800" s="95" t="s">
        <v>8423</v>
      </c>
      <c r="N2800" s="95" t="s">
        <v>9080</v>
      </c>
      <c r="O2800" s="95" t="s">
        <v>8091</v>
      </c>
      <c r="P2800" s="95"/>
      <c r="Q2800" s="95"/>
      <c r="R2800" s="95" t="str">
        <f>IF(L2800="R",VLOOKUP(G2800,BARRAS!$C$5:$E$233,3,0),IF(L2800="L",VLOOKUP(G2800,BARRAS!$C$5:$E$233,3,0),""))</f>
        <v/>
      </c>
      <c r="S2800" s="95">
        <f t="shared" si="308"/>
        <v>0</v>
      </c>
      <c r="T2800" s="95"/>
      <c r="U2800" s="95" t="str">
        <f t="shared" si="309"/>
        <v/>
      </c>
      <c r="V2800" s="95"/>
      <c r="W2800" s="95"/>
      <c r="X2800" s="95"/>
      <c r="Y2800" s="95"/>
      <c r="Z2800" s="95"/>
      <c r="AA2800" s="95" t="str">
        <f t="shared" si="310"/>
        <v>SAESA</v>
      </c>
    </row>
    <row r="2801" spans="1:27" x14ac:dyDescent="0.2">
      <c r="A2801" s="19">
        <f t="shared" si="306"/>
        <v>1</v>
      </c>
      <c r="B2801" s="95">
        <f t="shared" si="307"/>
        <v>2797</v>
      </c>
      <c r="C2801" s="95" t="s">
        <v>12055</v>
      </c>
      <c r="D2801" s="28" t="s">
        <v>3079</v>
      </c>
      <c r="E2801" s="95" t="s">
        <v>12056</v>
      </c>
      <c r="F2801" s="182">
        <v>1</v>
      </c>
      <c r="G2801" s="95" t="s">
        <v>744</v>
      </c>
      <c r="H2801" s="199">
        <f>VLOOKUP(G2801,BARRAS!$C$5:$E$553,2,0)</f>
        <v>2109990980132</v>
      </c>
      <c r="I2801" s="95">
        <v>0</v>
      </c>
      <c r="J2801" s="204">
        <v>0</v>
      </c>
      <c r="K2801" s="95">
        <v>0</v>
      </c>
      <c r="L2801" s="95" t="s">
        <v>8423</v>
      </c>
      <c r="M2801" s="95" t="s">
        <v>8423</v>
      </c>
      <c r="N2801" s="95" t="s">
        <v>9178</v>
      </c>
      <c r="O2801" s="95"/>
      <c r="P2801" s="95" t="s">
        <v>9971</v>
      </c>
      <c r="Q2801" s="95"/>
      <c r="R2801" s="95" t="str">
        <f>IF(L2801="R",VLOOKUP(G2801,BARRAS!$C$5:$E$233,3,0),IF(L2801="L",VLOOKUP(G2801,BARRAS!$C$5:$E$233,3,0),""))</f>
        <v/>
      </c>
      <c r="S2801" s="95">
        <f t="shared" si="308"/>
        <v>0</v>
      </c>
      <c r="T2801" s="95"/>
      <c r="U2801" s="95" t="str">
        <f t="shared" si="309"/>
        <v/>
      </c>
      <c r="V2801" s="95"/>
      <c r="W2801" s="95"/>
      <c r="X2801" s="95"/>
      <c r="Y2801" s="95"/>
      <c r="Z2801" s="95"/>
      <c r="AA2801" s="95" t="str">
        <f t="shared" si="310"/>
        <v>ENEL_DISTRIBUCION</v>
      </c>
    </row>
    <row r="2802" spans="1:27" x14ac:dyDescent="0.2">
      <c r="A2802" s="19">
        <f t="shared" si="306"/>
        <v>1</v>
      </c>
      <c r="B2802" s="95">
        <f t="shared" si="307"/>
        <v>2798</v>
      </c>
      <c r="C2802" s="95" t="s">
        <v>10602</v>
      </c>
      <c r="D2802" s="28" t="s">
        <v>545</v>
      </c>
      <c r="E2802" s="95" t="s">
        <v>10603</v>
      </c>
      <c r="F2802" s="182">
        <v>1</v>
      </c>
      <c r="G2802" s="95" t="s">
        <v>744</v>
      </c>
      <c r="H2802" s="199">
        <f>VLOOKUP(G2802,BARRAS!$C$5:$E$553,2,0)</f>
        <v>2109990980132</v>
      </c>
      <c r="I2802" s="95">
        <v>0</v>
      </c>
      <c r="J2802" s="204">
        <v>0</v>
      </c>
      <c r="K2802" s="95">
        <v>0</v>
      </c>
      <c r="L2802" s="95" t="s">
        <v>8423</v>
      </c>
      <c r="M2802" s="95" t="s">
        <v>8423</v>
      </c>
      <c r="N2802" s="28" t="s">
        <v>545</v>
      </c>
      <c r="O2802" s="95" t="s">
        <v>7950</v>
      </c>
      <c r="P2802" s="95"/>
      <c r="Q2802" s="95"/>
      <c r="R2802" s="95" t="str">
        <f>IF(L2802="R",VLOOKUP(G2802,BARRAS!$C$5:$E$233,3,0),IF(L2802="L",VLOOKUP(G2802,BARRAS!$C$5:$E$233,3,0),""))</f>
        <v/>
      </c>
      <c r="S2802" s="95">
        <f t="shared" si="308"/>
        <v>0</v>
      </c>
      <c r="T2802" s="95"/>
      <c r="U2802" s="95" t="str">
        <f t="shared" si="309"/>
        <v/>
      </c>
      <c r="V2802" s="95"/>
      <c r="W2802" s="95"/>
      <c r="X2802" s="95"/>
      <c r="Y2802" s="95"/>
      <c r="Z2802" s="95"/>
      <c r="AA2802" s="95" t="str">
        <f t="shared" si="310"/>
        <v>LUZOSORNO</v>
      </c>
    </row>
    <row r="2803" spans="1:27" x14ac:dyDescent="0.2">
      <c r="A2803" s="19">
        <f t="shared" si="306"/>
        <v>1</v>
      </c>
      <c r="B2803" s="95">
        <f t="shared" si="307"/>
        <v>2799</v>
      </c>
      <c r="C2803" s="95" t="s">
        <v>9615</v>
      </c>
      <c r="D2803" s="28" t="s">
        <v>545</v>
      </c>
      <c r="E2803" s="95" t="s">
        <v>10603</v>
      </c>
      <c r="F2803" s="182">
        <v>1</v>
      </c>
      <c r="G2803" s="95" t="s">
        <v>744</v>
      </c>
      <c r="H2803" s="199">
        <f>VLOOKUP(G2803,BARRAS!$C$5:$E$553,2,0)</f>
        <v>2109990980132</v>
      </c>
      <c r="I2803" s="95">
        <v>0</v>
      </c>
      <c r="J2803" s="204">
        <v>0</v>
      </c>
      <c r="K2803" s="95">
        <v>0</v>
      </c>
      <c r="L2803" s="95" t="s">
        <v>8423</v>
      </c>
      <c r="M2803" s="95" t="s">
        <v>8423</v>
      </c>
      <c r="N2803" s="28" t="s">
        <v>545</v>
      </c>
      <c r="O2803" s="95" t="s">
        <v>7950</v>
      </c>
      <c r="P2803" s="95"/>
      <c r="Q2803" s="95"/>
      <c r="R2803" s="95" t="str">
        <f>IF(L2803="R",VLOOKUP(G2803,BARRAS!$C$5:$E$233,3,0),IF(L2803="L",VLOOKUP(G2803,BARRAS!$C$5:$E$233,3,0),""))</f>
        <v/>
      </c>
      <c r="S2803" s="95">
        <f t="shared" si="308"/>
        <v>0</v>
      </c>
      <c r="T2803" s="95"/>
      <c r="U2803" s="95" t="str">
        <f t="shared" si="309"/>
        <v/>
      </c>
      <c r="V2803" s="95"/>
      <c r="W2803" s="95"/>
      <c r="X2803" s="95"/>
      <c r="Y2803" s="95"/>
      <c r="Z2803" s="95">
        <v>0</v>
      </c>
      <c r="AA2803" s="95" t="str">
        <f t="shared" si="310"/>
        <v>LUZOSORNO</v>
      </c>
    </row>
    <row r="2804" spans="1:27" x14ac:dyDescent="0.2">
      <c r="A2804" s="19">
        <f t="shared" si="306"/>
        <v>1</v>
      </c>
      <c r="B2804" s="95">
        <f t="shared" si="307"/>
        <v>2800</v>
      </c>
      <c r="C2804" s="95" t="s">
        <v>9373</v>
      </c>
      <c r="D2804" s="28" t="s">
        <v>545</v>
      </c>
      <c r="E2804" s="95" t="s">
        <v>9388</v>
      </c>
      <c r="F2804" s="182">
        <v>1</v>
      </c>
      <c r="G2804" s="95" t="s">
        <v>744</v>
      </c>
      <c r="H2804" s="199">
        <f>VLOOKUP(G2804,BARRAS!$C$5:$E$553,2,0)</f>
        <v>2109990980132</v>
      </c>
      <c r="I2804" s="95">
        <v>0</v>
      </c>
      <c r="J2804" s="204">
        <v>0</v>
      </c>
      <c r="K2804" s="95">
        <v>0</v>
      </c>
      <c r="L2804" s="95" t="s">
        <v>8423</v>
      </c>
      <c r="M2804" s="95" t="s">
        <v>8423</v>
      </c>
      <c r="N2804" s="28" t="s">
        <v>545</v>
      </c>
      <c r="O2804" s="95" t="s">
        <v>7950</v>
      </c>
      <c r="P2804" s="95"/>
      <c r="Q2804" s="95"/>
      <c r="R2804" s="95" t="str">
        <f>IF(L2804="R",VLOOKUP(G2804,BARRAS!$C$5:$E$233,3,0),IF(L2804="L",VLOOKUP(G2804,BARRAS!$C$5:$E$233,3,0),""))</f>
        <v/>
      </c>
      <c r="S2804" s="95">
        <f t="shared" si="308"/>
        <v>0</v>
      </c>
      <c r="T2804" s="95"/>
      <c r="U2804" s="95" t="str">
        <f t="shared" si="309"/>
        <v/>
      </c>
      <c r="V2804" s="95"/>
      <c r="W2804" s="95"/>
      <c r="X2804" s="95"/>
      <c r="Y2804" s="95"/>
      <c r="Z2804" s="95">
        <v>0</v>
      </c>
      <c r="AA2804" s="95" t="str">
        <f t="shared" si="310"/>
        <v>LUZOSORNO</v>
      </c>
    </row>
    <row r="2805" spans="1:27" x14ac:dyDescent="0.2">
      <c r="A2805" s="19">
        <f t="shared" si="306"/>
        <v>1</v>
      </c>
      <c r="B2805" s="95">
        <f t="shared" si="307"/>
        <v>2801</v>
      </c>
      <c r="C2805" s="95" t="s">
        <v>9584</v>
      </c>
      <c r="D2805" s="28" t="s">
        <v>545</v>
      </c>
      <c r="E2805" s="95" t="s">
        <v>9388</v>
      </c>
      <c r="F2805" s="182">
        <v>1</v>
      </c>
      <c r="G2805" s="95" t="s">
        <v>744</v>
      </c>
      <c r="H2805" s="199">
        <f>VLOOKUP(G2805,BARRAS!$C$5:$E$553,2,0)</f>
        <v>2109990980132</v>
      </c>
      <c r="I2805" s="95">
        <v>0</v>
      </c>
      <c r="J2805" s="204">
        <v>0</v>
      </c>
      <c r="K2805" s="95">
        <v>0</v>
      </c>
      <c r="L2805" s="95" t="s">
        <v>8423</v>
      </c>
      <c r="M2805" s="95" t="s">
        <v>8423</v>
      </c>
      <c r="N2805" s="28" t="s">
        <v>545</v>
      </c>
      <c r="O2805" s="95" t="s">
        <v>7950</v>
      </c>
      <c r="P2805" s="95"/>
      <c r="Q2805" s="95"/>
      <c r="R2805" s="95" t="str">
        <f>IF(L2805="R",VLOOKUP(G2805,BARRAS!$C$5:$E$233,3,0),IF(L2805="L",VLOOKUP(G2805,BARRAS!$C$5:$E$233,3,0),""))</f>
        <v/>
      </c>
      <c r="S2805" s="95">
        <f t="shared" si="308"/>
        <v>0</v>
      </c>
      <c r="T2805" s="95"/>
      <c r="U2805" s="95" t="str">
        <f t="shared" si="309"/>
        <v/>
      </c>
      <c r="V2805" s="95"/>
      <c r="W2805" s="95"/>
      <c r="X2805" s="95"/>
      <c r="Y2805" s="95"/>
      <c r="Z2805" s="95">
        <v>0</v>
      </c>
      <c r="AA2805" s="95" t="str">
        <f t="shared" si="310"/>
        <v>LUZOSORNO</v>
      </c>
    </row>
    <row r="2806" spans="1:27" x14ac:dyDescent="0.2">
      <c r="A2806" s="19">
        <f t="shared" si="306"/>
        <v>1</v>
      </c>
      <c r="B2806" s="95">
        <f t="shared" si="307"/>
        <v>2802</v>
      </c>
      <c r="C2806" s="95" t="s">
        <v>13118</v>
      </c>
      <c r="D2806" s="28" t="s">
        <v>545</v>
      </c>
      <c r="E2806" s="95" t="s">
        <v>13122</v>
      </c>
      <c r="F2806" s="182">
        <v>1</v>
      </c>
      <c r="G2806" s="95" t="s">
        <v>744</v>
      </c>
      <c r="H2806" s="199">
        <f>VLOOKUP(G2806,BARRAS!$C$5:$E$553,2,0)</f>
        <v>2109990980132</v>
      </c>
      <c r="I2806" s="95">
        <v>0</v>
      </c>
      <c r="J2806" s="204">
        <v>0</v>
      </c>
      <c r="K2806" s="95">
        <v>0</v>
      </c>
      <c r="L2806" s="95" t="s">
        <v>8423</v>
      </c>
      <c r="M2806" s="95" t="s">
        <v>8423</v>
      </c>
      <c r="N2806" s="28" t="s">
        <v>545</v>
      </c>
      <c r="O2806" s="95" t="s">
        <v>7950</v>
      </c>
      <c r="P2806" s="95"/>
      <c r="Q2806" s="95"/>
      <c r="R2806" s="95"/>
      <c r="S2806" s="95">
        <f t="shared" si="308"/>
        <v>0</v>
      </c>
      <c r="T2806" s="95"/>
      <c r="U2806" s="95" t="str">
        <f t="shared" si="309"/>
        <v/>
      </c>
      <c r="V2806" s="95"/>
      <c r="W2806" s="95"/>
      <c r="X2806" s="95"/>
      <c r="Y2806" s="95"/>
      <c r="Z2806" s="95"/>
      <c r="AA2806" s="95" t="str">
        <f t="shared" si="310"/>
        <v>LUZOSORNO</v>
      </c>
    </row>
    <row r="2807" spans="1:27" x14ac:dyDescent="0.2">
      <c r="A2807" s="19">
        <f t="shared" si="306"/>
        <v>1</v>
      </c>
      <c r="B2807" s="95">
        <f t="shared" si="307"/>
        <v>2803</v>
      </c>
      <c r="C2807" s="95" t="s">
        <v>13119</v>
      </c>
      <c r="D2807" s="28" t="s">
        <v>545</v>
      </c>
      <c r="E2807" s="95" t="s">
        <v>13122</v>
      </c>
      <c r="F2807" s="182">
        <v>1</v>
      </c>
      <c r="G2807" s="95" t="s">
        <v>744</v>
      </c>
      <c r="H2807" s="199">
        <f>VLOOKUP(G2807,BARRAS!$C$5:$E$553,2,0)</f>
        <v>2109990980132</v>
      </c>
      <c r="I2807" s="95">
        <v>0</v>
      </c>
      <c r="J2807" s="204">
        <v>0</v>
      </c>
      <c r="K2807" s="95">
        <v>0</v>
      </c>
      <c r="L2807" s="95" t="s">
        <v>8423</v>
      </c>
      <c r="M2807" s="95" t="s">
        <v>8423</v>
      </c>
      <c r="N2807" s="28" t="s">
        <v>545</v>
      </c>
      <c r="O2807" s="95" t="s">
        <v>7950</v>
      </c>
      <c r="P2807" s="95"/>
      <c r="Q2807" s="95"/>
      <c r="R2807" s="95"/>
      <c r="S2807" s="95">
        <f t="shared" si="308"/>
        <v>0</v>
      </c>
      <c r="T2807" s="95"/>
      <c r="U2807" s="95" t="str">
        <f t="shared" si="309"/>
        <v/>
      </c>
      <c r="V2807" s="95"/>
      <c r="W2807" s="95"/>
      <c r="X2807" s="95"/>
      <c r="Y2807" s="95"/>
      <c r="Z2807" s="95"/>
      <c r="AA2807" s="95" t="str">
        <f t="shared" si="310"/>
        <v>LUZOSORNO</v>
      </c>
    </row>
    <row r="2808" spans="1:27" x14ac:dyDescent="0.2">
      <c r="A2808" s="19">
        <f t="shared" si="306"/>
        <v>1</v>
      </c>
      <c r="B2808" s="95">
        <f t="shared" si="307"/>
        <v>2804</v>
      </c>
      <c r="C2808" s="95" t="s">
        <v>9446</v>
      </c>
      <c r="D2808" s="28" t="s">
        <v>545</v>
      </c>
      <c r="E2808" s="95" t="s">
        <v>9455</v>
      </c>
      <c r="F2808" s="182">
        <v>1</v>
      </c>
      <c r="G2808" s="95" t="s">
        <v>744</v>
      </c>
      <c r="H2808" s="199">
        <f>VLOOKUP(G2808,BARRAS!$C$5:$E$553,2,0)</f>
        <v>2109990980132</v>
      </c>
      <c r="I2808" s="95">
        <v>0</v>
      </c>
      <c r="J2808" s="204">
        <v>0</v>
      </c>
      <c r="K2808" s="95">
        <v>0</v>
      </c>
      <c r="L2808" s="95" t="s">
        <v>8423</v>
      </c>
      <c r="M2808" s="95" t="s">
        <v>8423</v>
      </c>
      <c r="N2808" s="28" t="s">
        <v>545</v>
      </c>
      <c r="O2808" s="95" t="s">
        <v>7950</v>
      </c>
      <c r="P2808" s="95"/>
      <c r="Q2808" s="95"/>
      <c r="R2808" s="95" t="str">
        <f>IF(L2808="R",VLOOKUP(G2808,BARRAS!$C$5:$E$233,3,0),IF(L2808="L",VLOOKUP(G2808,BARRAS!$C$5:$E$233,3,0),""))</f>
        <v/>
      </c>
      <c r="S2808" s="95">
        <f t="shared" si="308"/>
        <v>0</v>
      </c>
      <c r="T2808" s="95"/>
      <c r="U2808" s="95" t="str">
        <f t="shared" si="309"/>
        <v/>
      </c>
      <c r="V2808" s="95"/>
      <c r="W2808" s="95"/>
      <c r="X2808" s="95"/>
      <c r="Y2808" s="95"/>
      <c r="Z2808" s="95">
        <v>0</v>
      </c>
      <c r="AA2808" s="95" t="str">
        <f t="shared" si="310"/>
        <v>LUZOSORNO</v>
      </c>
    </row>
    <row r="2809" spans="1:27" x14ac:dyDescent="0.2">
      <c r="A2809" s="19">
        <f t="shared" si="306"/>
        <v>1</v>
      </c>
      <c r="B2809" s="95">
        <f t="shared" si="307"/>
        <v>2805</v>
      </c>
      <c r="C2809" s="95" t="s">
        <v>9600</v>
      </c>
      <c r="D2809" s="28" t="s">
        <v>545</v>
      </c>
      <c r="E2809" s="95" t="s">
        <v>9597</v>
      </c>
      <c r="F2809" s="182">
        <v>1</v>
      </c>
      <c r="G2809" s="95" t="s">
        <v>744</v>
      </c>
      <c r="H2809" s="199">
        <f>VLOOKUP(G2809,BARRAS!$C$5:$E$553,2,0)</f>
        <v>2109990980132</v>
      </c>
      <c r="I2809" s="95">
        <v>0</v>
      </c>
      <c r="J2809" s="204">
        <v>0</v>
      </c>
      <c r="K2809" s="95">
        <v>0</v>
      </c>
      <c r="L2809" s="95" t="s">
        <v>8423</v>
      </c>
      <c r="M2809" s="95" t="s">
        <v>8423</v>
      </c>
      <c r="N2809" s="28" t="s">
        <v>545</v>
      </c>
      <c r="O2809" s="95" t="s">
        <v>7950</v>
      </c>
      <c r="P2809" s="95"/>
      <c r="Q2809" s="95"/>
      <c r="R2809" s="95" t="str">
        <f>IF(L2809="R",VLOOKUP(G2809,BARRAS!$C$5:$E$233,3,0),IF(L2809="L",VLOOKUP(G2809,BARRAS!$C$5:$E$233,3,0),""))</f>
        <v/>
      </c>
      <c r="S2809" s="95">
        <f t="shared" si="308"/>
        <v>0</v>
      </c>
      <c r="T2809" s="95"/>
      <c r="U2809" s="95" t="str">
        <f t="shared" si="309"/>
        <v/>
      </c>
      <c r="V2809" s="95"/>
      <c r="W2809" s="95"/>
      <c r="X2809" s="95"/>
      <c r="Y2809" s="95"/>
      <c r="Z2809" s="95">
        <v>0</v>
      </c>
      <c r="AA2809" s="95" t="str">
        <f t="shared" si="310"/>
        <v>LUZOSORNO</v>
      </c>
    </row>
    <row r="2810" spans="1:27" x14ac:dyDescent="0.2">
      <c r="A2810" s="19">
        <f t="shared" si="306"/>
        <v>1</v>
      </c>
      <c r="B2810" s="95">
        <f t="shared" si="307"/>
        <v>2806</v>
      </c>
      <c r="C2810" s="95" t="s">
        <v>13215</v>
      </c>
      <c r="D2810" s="28" t="s">
        <v>545</v>
      </c>
      <c r="E2810" s="95" t="s">
        <v>13220</v>
      </c>
      <c r="F2810" s="182">
        <v>1</v>
      </c>
      <c r="G2810" s="95" t="s">
        <v>744</v>
      </c>
      <c r="H2810" s="199">
        <f>VLOOKUP(G2810,BARRAS!$C$5:$E$553,2,0)</f>
        <v>2109990980132</v>
      </c>
      <c r="I2810" s="95">
        <v>0</v>
      </c>
      <c r="J2810" s="204">
        <v>0</v>
      </c>
      <c r="K2810" s="95">
        <v>0</v>
      </c>
      <c r="L2810" s="95" t="s">
        <v>8423</v>
      </c>
      <c r="M2810" s="95" t="s">
        <v>8423</v>
      </c>
      <c r="N2810" s="28" t="s">
        <v>545</v>
      </c>
      <c r="O2810" s="95" t="s">
        <v>7950</v>
      </c>
      <c r="P2810" s="95"/>
      <c r="Q2810" s="95"/>
      <c r="R2810" s="95"/>
      <c r="S2810" s="95">
        <f t="shared" si="308"/>
        <v>0</v>
      </c>
      <c r="T2810" s="95"/>
      <c r="U2810" s="95" t="str">
        <f t="shared" si="309"/>
        <v/>
      </c>
      <c r="V2810" s="95"/>
      <c r="W2810" s="95"/>
      <c r="X2810" s="95"/>
      <c r="Y2810" s="95"/>
      <c r="Z2810" s="95"/>
      <c r="AA2810" s="95" t="str">
        <f t="shared" si="310"/>
        <v>LUZOSORNO</v>
      </c>
    </row>
    <row r="2811" spans="1:27" x14ac:dyDescent="0.2">
      <c r="A2811" s="19">
        <f t="shared" si="306"/>
        <v>1</v>
      </c>
      <c r="B2811" s="95">
        <f t="shared" si="307"/>
        <v>2807</v>
      </c>
      <c r="C2811" s="95" t="s">
        <v>13216</v>
      </c>
      <c r="D2811" s="28" t="s">
        <v>545</v>
      </c>
      <c r="E2811" s="95" t="s">
        <v>13220</v>
      </c>
      <c r="F2811" s="182">
        <v>1</v>
      </c>
      <c r="G2811" s="95" t="s">
        <v>744</v>
      </c>
      <c r="H2811" s="199">
        <f>VLOOKUP(G2811,BARRAS!$C$5:$E$553,2,0)</f>
        <v>2109990980132</v>
      </c>
      <c r="I2811" s="95">
        <v>0</v>
      </c>
      <c r="J2811" s="204">
        <v>0</v>
      </c>
      <c r="K2811" s="95">
        <v>0</v>
      </c>
      <c r="L2811" s="95" t="s">
        <v>8423</v>
      </c>
      <c r="M2811" s="95" t="s">
        <v>8423</v>
      </c>
      <c r="N2811" s="28" t="s">
        <v>545</v>
      </c>
      <c r="O2811" s="95" t="s">
        <v>7950</v>
      </c>
      <c r="P2811" s="95"/>
      <c r="Q2811" s="95"/>
      <c r="R2811" s="95"/>
      <c r="S2811" s="95">
        <f t="shared" si="308"/>
        <v>0</v>
      </c>
      <c r="T2811" s="95"/>
      <c r="U2811" s="95" t="str">
        <f t="shared" si="309"/>
        <v/>
      </c>
      <c r="V2811" s="95"/>
      <c r="W2811" s="95"/>
      <c r="X2811" s="95"/>
      <c r="Y2811" s="95"/>
      <c r="Z2811" s="95"/>
      <c r="AA2811" s="95" t="str">
        <f t="shared" si="310"/>
        <v>LUZOSORNO</v>
      </c>
    </row>
    <row r="2812" spans="1:27" x14ac:dyDescent="0.2">
      <c r="A2812" s="19">
        <f t="shared" si="306"/>
        <v>1</v>
      </c>
      <c r="B2812" s="95">
        <f t="shared" si="307"/>
        <v>2808</v>
      </c>
      <c r="C2812" s="95" t="s">
        <v>13217</v>
      </c>
      <c r="D2812" s="28" t="s">
        <v>545</v>
      </c>
      <c r="E2812" s="95" t="s">
        <v>13220</v>
      </c>
      <c r="F2812" s="182">
        <v>1</v>
      </c>
      <c r="G2812" s="95" t="s">
        <v>744</v>
      </c>
      <c r="H2812" s="199">
        <f>VLOOKUP(G2812,BARRAS!$C$5:$E$553,2,0)</f>
        <v>2109990980132</v>
      </c>
      <c r="I2812" s="95">
        <v>0</v>
      </c>
      <c r="J2812" s="204">
        <v>0</v>
      </c>
      <c r="K2812" s="95">
        <v>0</v>
      </c>
      <c r="L2812" s="95" t="s">
        <v>8423</v>
      </c>
      <c r="M2812" s="95" t="s">
        <v>8423</v>
      </c>
      <c r="N2812" s="28" t="s">
        <v>545</v>
      </c>
      <c r="O2812" s="95" t="s">
        <v>7950</v>
      </c>
      <c r="P2812" s="95"/>
      <c r="Q2812" s="95"/>
      <c r="R2812" s="95"/>
      <c r="S2812" s="95">
        <f t="shared" si="308"/>
        <v>0</v>
      </c>
      <c r="T2812" s="95"/>
      <c r="U2812" s="95" t="str">
        <f t="shared" si="309"/>
        <v/>
      </c>
      <c r="V2812" s="95"/>
      <c r="W2812" s="95"/>
      <c r="X2812" s="95"/>
      <c r="Y2812" s="95"/>
      <c r="Z2812" s="95"/>
      <c r="AA2812" s="95" t="str">
        <f t="shared" si="310"/>
        <v>LUZOSORNO</v>
      </c>
    </row>
    <row r="2813" spans="1:27" x14ac:dyDescent="0.2">
      <c r="A2813" s="19">
        <f t="shared" si="306"/>
        <v>1</v>
      </c>
      <c r="B2813" s="95">
        <f t="shared" si="307"/>
        <v>2809</v>
      </c>
      <c r="C2813" s="95" t="s">
        <v>13218</v>
      </c>
      <c r="D2813" s="28" t="s">
        <v>545</v>
      </c>
      <c r="E2813" s="95" t="s">
        <v>13221</v>
      </c>
      <c r="F2813" s="182">
        <v>1</v>
      </c>
      <c r="G2813" s="95" t="s">
        <v>744</v>
      </c>
      <c r="H2813" s="199">
        <f>VLOOKUP(G2813,BARRAS!$C$5:$E$553,2,0)</f>
        <v>2109990980132</v>
      </c>
      <c r="I2813" s="95">
        <v>0</v>
      </c>
      <c r="J2813" s="204">
        <v>0</v>
      </c>
      <c r="K2813" s="95">
        <v>0</v>
      </c>
      <c r="L2813" s="95" t="s">
        <v>8423</v>
      </c>
      <c r="M2813" s="95" t="s">
        <v>8423</v>
      </c>
      <c r="N2813" s="28" t="s">
        <v>545</v>
      </c>
      <c r="O2813" s="95" t="s">
        <v>7950</v>
      </c>
      <c r="P2813" s="95"/>
      <c r="Q2813" s="95"/>
      <c r="R2813" s="95"/>
      <c r="S2813" s="95">
        <f t="shared" si="308"/>
        <v>0</v>
      </c>
      <c r="T2813" s="95"/>
      <c r="U2813" s="95" t="str">
        <f t="shared" si="309"/>
        <v/>
      </c>
      <c r="V2813" s="95"/>
      <c r="W2813" s="95"/>
      <c r="X2813" s="95"/>
      <c r="Y2813" s="95"/>
      <c r="Z2813" s="95"/>
      <c r="AA2813" s="95" t="str">
        <f t="shared" si="310"/>
        <v>LUZOSORNO</v>
      </c>
    </row>
    <row r="2814" spans="1:27" x14ac:dyDescent="0.2">
      <c r="A2814" s="19">
        <f t="shared" si="306"/>
        <v>1</v>
      </c>
      <c r="B2814" s="95">
        <f t="shared" si="307"/>
        <v>2810</v>
      </c>
      <c r="C2814" s="95" t="s">
        <v>13219</v>
      </c>
      <c r="D2814" s="28" t="s">
        <v>545</v>
      </c>
      <c r="E2814" s="95" t="s">
        <v>13221</v>
      </c>
      <c r="F2814" s="182">
        <v>1</v>
      </c>
      <c r="G2814" s="95" t="s">
        <v>744</v>
      </c>
      <c r="H2814" s="199">
        <f>VLOOKUP(G2814,BARRAS!$C$5:$E$553,2,0)</f>
        <v>2109990980132</v>
      </c>
      <c r="I2814" s="95">
        <v>0</v>
      </c>
      <c r="J2814" s="204">
        <v>0</v>
      </c>
      <c r="K2814" s="95">
        <v>0</v>
      </c>
      <c r="L2814" s="95" t="s">
        <v>8423</v>
      </c>
      <c r="M2814" s="95" t="s">
        <v>8423</v>
      </c>
      <c r="N2814" s="28" t="s">
        <v>545</v>
      </c>
      <c r="O2814" s="95" t="s">
        <v>7950</v>
      </c>
      <c r="P2814" s="95"/>
      <c r="Q2814" s="95"/>
      <c r="R2814" s="95"/>
      <c r="S2814" s="95">
        <f t="shared" si="308"/>
        <v>0</v>
      </c>
      <c r="T2814" s="95"/>
      <c r="U2814" s="95" t="str">
        <f t="shared" si="309"/>
        <v/>
      </c>
      <c r="V2814" s="95"/>
      <c r="W2814" s="95"/>
      <c r="X2814" s="95"/>
      <c r="Y2814" s="95"/>
      <c r="Z2814" s="95"/>
      <c r="AA2814" s="95" t="str">
        <f t="shared" si="310"/>
        <v>LUZOSORNO</v>
      </c>
    </row>
    <row r="2815" spans="1:27" x14ac:dyDescent="0.2">
      <c r="A2815" s="19">
        <f t="shared" si="306"/>
        <v>1</v>
      </c>
      <c r="B2815" s="95">
        <f t="shared" si="307"/>
        <v>2811</v>
      </c>
      <c r="C2815" s="95" t="s">
        <v>13921</v>
      </c>
      <c r="D2815" s="28" t="s">
        <v>545</v>
      </c>
      <c r="E2815" s="95" t="s">
        <v>13922</v>
      </c>
      <c r="F2815" s="182">
        <v>1</v>
      </c>
      <c r="G2815" s="95" t="s">
        <v>744</v>
      </c>
      <c r="H2815" s="199">
        <f>VLOOKUP(G2815,BARRAS!$C$5:$E$553,2,0)</f>
        <v>2109990980132</v>
      </c>
      <c r="I2815" s="95">
        <v>0</v>
      </c>
      <c r="J2815" s="204">
        <v>0</v>
      </c>
      <c r="K2815" s="95">
        <v>0</v>
      </c>
      <c r="L2815" s="95" t="s">
        <v>8423</v>
      </c>
      <c r="M2815" s="95" t="s">
        <v>8423</v>
      </c>
      <c r="N2815" s="28" t="s">
        <v>545</v>
      </c>
      <c r="O2815" s="95" t="s">
        <v>7950</v>
      </c>
      <c r="P2815" s="95"/>
      <c r="Q2815" s="95"/>
      <c r="R2815" s="95"/>
      <c r="S2815" s="95">
        <f t="shared" si="308"/>
        <v>0</v>
      </c>
      <c r="T2815" s="95"/>
      <c r="U2815" s="95" t="str">
        <f t="shared" si="309"/>
        <v/>
      </c>
      <c r="V2815" s="95"/>
      <c r="W2815" s="95"/>
      <c r="X2815" s="95"/>
      <c r="Y2815" s="95"/>
      <c r="Z2815" s="95"/>
      <c r="AA2815" s="95" t="str">
        <f t="shared" si="310"/>
        <v>LUZOSORNO</v>
      </c>
    </row>
    <row r="2816" spans="1:27" x14ac:dyDescent="0.2">
      <c r="A2816" s="19">
        <f t="shared" si="306"/>
        <v>1</v>
      </c>
      <c r="B2816" s="95">
        <f t="shared" si="307"/>
        <v>2812</v>
      </c>
      <c r="C2816" s="95" t="s">
        <v>14001</v>
      </c>
      <c r="D2816" s="28" t="s">
        <v>545</v>
      </c>
      <c r="E2816" s="28" t="s">
        <v>13724</v>
      </c>
      <c r="F2816" s="182">
        <v>1</v>
      </c>
      <c r="G2816" s="95" t="s">
        <v>744</v>
      </c>
      <c r="H2816" s="199">
        <f>VLOOKUP(G2816,BARRAS!$C$5:$E$553,2,0)</f>
        <v>2109990980132</v>
      </c>
      <c r="I2816" s="95">
        <v>0</v>
      </c>
      <c r="J2816" s="204">
        <v>0</v>
      </c>
      <c r="K2816" s="95">
        <v>0</v>
      </c>
      <c r="L2816" s="95" t="s">
        <v>8423</v>
      </c>
      <c r="M2816" s="95" t="s">
        <v>8423</v>
      </c>
      <c r="N2816" s="28" t="s">
        <v>545</v>
      </c>
      <c r="O2816" s="28" t="s">
        <v>8091</v>
      </c>
      <c r="P2816" s="95"/>
      <c r="Q2816" s="95"/>
      <c r="R2816" s="95"/>
      <c r="S2816" s="95">
        <f t="shared" si="308"/>
        <v>0</v>
      </c>
      <c r="T2816" s="95"/>
      <c r="U2816" s="95" t="str">
        <f t="shared" si="309"/>
        <v/>
      </c>
      <c r="V2816" s="95"/>
      <c r="W2816" s="95"/>
      <c r="X2816" s="95"/>
      <c r="Y2816" s="95"/>
      <c r="Z2816" s="95"/>
      <c r="AA2816" s="95" t="str">
        <f t="shared" si="310"/>
        <v>SAESA</v>
      </c>
    </row>
    <row r="2817" spans="1:27" x14ac:dyDescent="0.2">
      <c r="A2817" s="19">
        <f t="shared" si="306"/>
        <v>1</v>
      </c>
      <c r="B2817" s="95">
        <f t="shared" si="307"/>
        <v>2813</v>
      </c>
      <c r="C2817" s="95" t="s">
        <v>7969</v>
      </c>
      <c r="D2817" s="28" t="s">
        <v>7951</v>
      </c>
      <c r="E2817" s="95" t="s">
        <v>7950</v>
      </c>
      <c r="F2817" s="182">
        <v>1</v>
      </c>
      <c r="G2817" s="95" t="s">
        <v>744</v>
      </c>
      <c r="H2817" s="199">
        <f>VLOOKUP(G2817,BARRAS!$C$5:$E$553,2,0)</f>
        <v>2109990980132</v>
      </c>
      <c r="I2817" s="95">
        <v>0</v>
      </c>
      <c r="J2817" s="204">
        <v>1</v>
      </c>
      <c r="K2817" s="95">
        <v>0</v>
      </c>
      <c r="L2817" s="95" t="s">
        <v>489</v>
      </c>
      <c r="M2817" s="95" t="s">
        <v>489</v>
      </c>
      <c r="N2817" s="95" t="s">
        <v>9178</v>
      </c>
      <c r="O2817" s="95"/>
      <c r="P2817" s="95" t="s">
        <v>7950</v>
      </c>
      <c r="Q2817" s="95" t="str">
        <f t="shared" ref="Q2817:Q2822" si="311">IF(L2817="R","R",IF(L2817="L","L",""))</f>
        <v>R</v>
      </c>
      <c r="R2817" s="95">
        <f>IF(L2817="R",VLOOKUP(G2817,BARRAS!$C$5:$E$233,3,0),IF(L2817="L",VLOOKUP(G2817,BARRAS!$C$5:$E$233,3,0),""))</f>
        <v>0</v>
      </c>
      <c r="S2817" s="95">
        <f t="shared" si="308"/>
        <v>0</v>
      </c>
      <c r="T2817" s="95"/>
      <c r="U2817" s="95" t="str">
        <f t="shared" si="309"/>
        <v/>
      </c>
      <c r="V2817" s="95">
        <v>0</v>
      </c>
      <c r="W2817" s="95"/>
      <c r="X2817" s="95"/>
      <c r="Y2817" s="95" t="str">
        <f t="shared" ref="Y2817:Y2822" si="312">+IF(P2817="","No","Sí")</f>
        <v>Sí</v>
      </c>
      <c r="Z2817" s="95">
        <v>0</v>
      </c>
      <c r="AA2817" s="95" t="str">
        <f t="shared" si="310"/>
        <v>LUZOSORNO</v>
      </c>
    </row>
    <row r="2818" spans="1:27" x14ac:dyDescent="0.2">
      <c r="A2818" s="19">
        <f t="shared" si="306"/>
        <v>1</v>
      </c>
      <c r="B2818" s="95">
        <f t="shared" si="307"/>
        <v>2814</v>
      </c>
      <c r="C2818" s="95" t="s">
        <v>7970</v>
      </c>
      <c r="D2818" s="28" t="s">
        <v>7952</v>
      </c>
      <c r="E2818" s="95" t="s">
        <v>7950</v>
      </c>
      <c r="F2818" s="182">
        <v>1</v>
      </c>
      <c r="G2818" s="95" t="s">
        <v>744</v>
      </c>
      <c r="H2818" s="199">
        <f>VLOOKUP(G2818,BARRAS!$C$5:$E$553,2,0)</f>
        <v>2109990980132</v>
      </c>
      <c r="I2818" s="95">
        <v>0</v>
      </c>
      <c r="J2818" s="204">
        <v>1</v>
      </c>
      <c r="K2818" s="95">
        <v>0</v>
      </c>
      <c r="L2818" s="95" t="s">
        <v>489</v>
      </c>
      <c r="M2818" s="95" t="s">
        <v>489</v>
      </c>
      <c r="N2818" s="95" t="s">
        <v>9178</v>
      </c>
      <c r="O2818" s="95"/>
      <c r="P2818" s="95" t="s">
        <v>7950</v>
      </c>
      <c r="Q2818" s="95" t="str">
        <f t="shared" si="311"/>
        <v>R</v>
      </c>
      <c r="R2818" s="95">
        <f>IF(L2818="R",VLOOKUP(G2818,BARRAS!$C$5:$E$233,3,0),IF(L2818="L",VLOOKUP(G2818,BARRAS!$C$5:$E$233,3,0),""))</f>
        <v>0</v>
      </c>
      <c r="S2818" s="95">
        <f t="shared" si="308"/>
        <v>0</v>
      </c>
      <c r="T2818" s="95"/>
      <c r="U2818" s="95" t="str">
        <f t="shared" si="309"/>
        <v/>
      </c>
      <c r="V2818" s="95">
        <v>0</v>
      </c>
      <c r="W2818" s="95"/>
      <c r="X2818" s="95"/>
      <c r="Y2818" s="95" t="str">
        <f t="shared" si="312"/>
        <v>Sí</v>
      </c>
      <c r="Z2818" s="95">
        <v>0</v>
      </c>
      <c r="AA2818" s="95" t="str">
        <f t="shared" si="310"/>
        <v>LUZOSORNO</v>
      </c>
    </row>
    <row r="2819" spans="1:27" x14ac:dyDescent="0.2">
      <c r="A2819" s="19">
        <f t="shared" si="306"/>
        <v>1</v>
      </c>
      <c r="B2819" s="95">
        <f t="shared" si="307"/>
        <v>2815</v>
      </c>
      <c r="C2819" s="95" t="s">
        <v>7971</v>
      </c>
      <c r="D2819" s="28" t="s">
        <v>7953</v>
      </c>
      <c r="E2819" s="95" t="s">
        <v>7950</v>
      </c>
      <c r="F2819" s="182">
        <v>1</v>
      </c>
      <c r="G2819" s="95" t="s">
        <v>744</v>
      </c>
      <c r="H2819" s="199">
        <f>VLOOKUP(G2819,BARRAS!$C$5:$E$553,2,0)</f>
        <v>2109990980132</v>
      </c>
      <c r="I2819" s="95">
        <v>0</v>
      </c>
      <c r="J2819" s="204">
        <v>1</v>
      </c>
      <c r="K2819" s="95">
        <v>0</v>
      </c>
      <c r="L2819" s="95" t="s">
        <v>489</v>
      </c>
      <c r="M2819" s="95" t="s">
        <v>489</v>
      </c>
      <c r="N2819" s="95" t="s">
        <v>9178</v>
      </c>
      <c r="O2819" s="95"/>
      <c r="P2819" s="95" t="s">
        <v>7950</v>
      </c>
      <c r="Q2819" s="95" t="str">
        <f t="shared" si="311"/>
        <v>R</v>
      </c>
      <c r="R2819" s="95">
        <f>IF(L2819="R",VLOOKUP(G2819,BARRAS!$C$5:$E$233,3,0),IF(L2819="L",VLOOKUP(G2819,BARRAS!$C$5:$E$233,3,0),""))</f>
        <v>0</v>
      </c>
      <c r="S2819" s="95">
        <f t="shared" si="308"/>
        <v>0</v>
      </c>
      <c r="T2819" s="95"/>
      <c r="U2819" s="95" t="str">
        <f t="shared" si="309"/>
        <v/>
      </c>
      <c r="V2819" s="95">
        <v>0</v>
      </c>
      <c r="W2819" s="95"/>
      <c r="X2819" s="95"/>
      <c r="Y2819" s="95" t="str">
        <f t="shared" si="312"/>
        <v>Sí</v>
      </c>
      <c r="Z2819" s="95">
        <v>0</v>
      </c>
      <c r="AA2819" s="95" t="str">
        <f t="shared" si="310"/>
        <v>LUZOSORNO</v>
      </c>
    </row>
    <row r="2820" spans="1:27" x14ac:dyDescent="0.2">
      <c r="A2820" s="19">
        <f t="shared" si="306"/>
        <v>1</v>
      </c>
      <c r="B2820" s="95">
        <f t="shared" si="307"/>
        <v>2816</v>
      </c>
      <c r="C2820" s="95" t="s">
        <v>8143</v>
      </c>
      <c r="D2820" s="28" t="s">
        <v>8088</v>
      </c>
      <c r="E2820" s="95" t="s">
        <v>8091</v>
      </c>
      <c r="F2820" s="182">
        <v>1</v>
      </c>
      <c r="G2820" s="95" t="s">
        <v>744</v>
      </c>
      <c r="H2820" s="199">
        <f>VLOOKUP(G2820,BARRAS!$C$5:$E$553,2,0)</f>
        <v>2109990980132</v>
      </c>
      <c r="I2820" s="95">
        <v>0</v>
      </c>
      <c r="J2820" s="204">
        <v>1</v>
      </c>
      <c r="K2820" s="95">
        <v>0</v>
      </c>
      <c r="L2820" s="95" t="s">
        <v>489</v>
      </c>
      <c r="M2820" s="95" t="s">
        <v>489</v>
      </c>
      <c r="N2820" s="95" t="s">
        <v>9178</v>
      </c>
      <c r="O2820" s="95"/>
      <c r="P2820" s="95" t="s">
        <v>8091</v>
      </c>
      <c r="Q2820" s="95" t="str">
        <f t="shared" si="311"/>
        <v>R</v>
      </c>
      <c r="R2820" s="95">
        <f>IF(L2820="R",VLOOKUP(G2820,BARRAS!$C$5:$E$233,3,0),IF(L2820="L",VLOOKUP(G2820,BARRAS!$C$5:$E$233,3,0),""))</f>
        <v>0</v>
      </c>
      <c r="S2820" s="95">
        <f t="shared" si="308"/>
        <v>0</v>
      </c>
      <c r="T2820" s="95"/>
      <c r="U2820" s="95" t="str">
        <f t="shared" si="309"/>
        <v/>
      </c>
      <c r="V2820" s="95">
        <v>0</v>
      </c>
      <c r="W2820" s="95"/>
      <c r="X2820" s="95"/>
      <c r="Y2820" s="95" t="str">
        <f t="shared" si="312"/>
        <v>Sí</v>
      </c>
      <c r="Z2820" s="95">
        <v>0</v>
      </c>
      <c r="AA2820" s="95" t="str">
        <f t="shared" si="310"/>
        <v>SAESA</v>
      </c>
    </row>
    <row r="2821" spans="1:27" x14ac:dyDescent="0.2">
      <c r="A2821" s="19">
        <f t="shared" ref="A2821:A2884" si="313">+COUNTIF($C:$C,C2821)</f>
        <v>1</v>
      </c>
      <c r="B2821" s="95">
        <f t="shared" si="307"/>
        <v>2817</v>
      </c>
      <c r="C2821" s="95" t="s">
        <v>8144</v>
      </c>
      <c r="D2821" s="28" t="s">
        <v>8089</v>
      </c>
      <c r="E2821" s="95" t="s">
        <v>8091</v>
      </c>
      <c r="F2821" s="182">
        <v>1</v>
      </c>
      <c r="G2821" s="95" t="s">
        <v>744</v>
      </c>
      <c r="H2821" s="199">
        <f>VLOOKUP(G2821,BARRAS!$C$5:$E$553,2,0)</f>
        <v>2109990980132</v>
      </c>
      <c r="I2821" s="95">
        <v>0</v>
      </c>
      <c r="J2821" s="204">
        <v>1</v>
      </c>
      <c r="K2821" s="95">
        <v>0</v>
      </c>
      <c r="L2821" s="95" t="s">
        <v>489</v>
      </c>
      <c r="M2821" s="95" t="s">
        <v>489</v>
      </c>
      <c r="N2821" s="95" t="s">
        <v>9178</v>
      </c>
      <c r="O2821" s="95"/>
      <c r="P2821" s="95" t="s">
        <v>8091</v>
      </c>
      <c r="Q2821" s="95" t="str">
        <f t="shared" si="311"/>
        <v>R</v>
      </c>
      <c r="R2821" s="95">
        <f>IF(L2821="R",VLOOKUP(G2821,BARRAS!$C$5:$E$233,3,0),IF(L2821="L",VLOOKUP(G2821,BARRAS!$C$5:$E$233,3,0),""))</f>
        <v>0</v>
      </c>
      <c r="S2821" s="95">
        <f t="shared" si="308"/>
        <v>0</v>
      </c>
      <c r="T2821" s="95"/>
      <c r="U2821" s="95" t="str">
        <f t="shared" si="309"/>
        <v/>
      </c>
      <c r="V2821" s="95">
        <v>0</v>
      </c>
      <c r="W2821" s="95"/>
      <c r="X2821" s="95"/>
      <c r="Y2821" s="95" t="str">
        <f t="shared" si="312"/>
        <v>Sí</v>
      </c>
      <c r="Z2821" s="95">
        <v>0</v>
      </c>
      <c r="AA2821" s="95" t="str">
        <f t="shared" si="310"/>
        <v>SAESA</v>
      </c>
    </row>
    <row r="2822" spans="1:27" x14ac:dyDescent="0.2">
      <c r="A2822" s="19">
        <f t="shared" si="313"/>
        <v>1</v>
      </c>
      <c r="B2822" s="95">
        <f t="shared" si="307"/>
        <v>2818</v>
      </c>
      <c r="C2822" s="95" t="s">
        <v>8145</v>
      </c>
      <c r="D2822" s="28" t="s">
        <v>8090</v>
      </c>
      <c r="E2822" s="95" t="s">
        <v>8091</v>
      </c>
      <c r="F2822" s="182">
        <v>1</v>
      </c>
      <c r="G2822" s="95" t="s">
        <v>744</v>
      </c>
      <c r="H2822" s="199">
        <f>VLOOKUP(G2822,BARRAS!$C$5:$E$553,2,0)</f>
        <v>2109990980132</v>
      </c>
      <c r="I2822" s="95">
        <v>0</v>
      </c>
      <c r="J2822" s="204">
        <v>1</v>
      </c>
      <c r="K2822" s="95">
        <v>0</v>
      </c>
      <c r="L2822" s="95" t="s">
        <v>489</v>
      </c>
      <c r="M2822" s="95" t="s">
        <v>489</v>
      </c>
      <c r="N2822" s="95" t="s">
        <v>9178</v>
      </c>
      <c r="O2822" s="95"/>
      <c r="P2822" s="95" t="s">
        <v>8091</v>
      </c>
      <c r="Q2822" s="95" t="str">
        <f t="shared" si="311"/>
        <v>R</v>
      </c>
      <c r="R2822" s="95">
        <f>IF(L2822="R",VLOOKUP(G2822,BARRAS!$C$5:$E$233,3,0),IF(L2822="L",VLOOKUP(G2822,BARRAS!$C$5:$E$233,3,0),""))</f>
        <v>0</v>
      </c>
      <c r="S2822" s="95">
        <f t="shared" si="308"/>
        <v>0</v>
      </c>
      <c r="T2822" s="95"/>
      <c r="U2822" s="95" t="str">
        <f t="shared" si="309"/>
        <v/>
      </c>
      <c r="V2822" s="95">
        <v>0</v>
      </c>
      <c r="W2822" s="95"/>
      <c r="X2822" s="95"/>
      <c r="Y2822" s="95" t="str">
        <f t="shared" si="312"/>
        <v>Sí</v>
      </c>
      <c r="Z2822" s="95">
        <v>0</v>
      </c>
      <c r="AA2822" s="95" t="str">
        <f t="shared" si="310"/>
        <v>SAESA</v>
      </c>
    </row>
    <row r="2823" spans="1:27" x14ac:dyDescent="0.2">
      <c r="A2823" s="19">
        <f t="shared" si="313"/>
        <v>1</v>
      </c>
      <c r="B2823" s="95">
        <f t="shared" si="307"/>
        <v>2819</v>
      </c>
      <c r="C2823" s="194" t="s">
        <v>12223</v>
      </c>
      <c r="D2823" s="213" t="s">
        <v>1304</v>
      </c>
      <c r="E2823" s="194" t="s">
        <v>1417</v>
      </c>
      <c r="F2823" s="182">
        <v>1</v>
      </c>
      <c r="G2823" s="95" t="s">
        <v>744</v>
      </c>
      <c r="H2823" s="199">
        <f>VLOOKUP(G2823,BARRAS!$C$5:$E$553,2,0)</f>
        <v>2109990980132</v>
      </c>
      <c r="I2823" s="95">
        <v>0</v>
      </c>
      <c r="J2823" s="204">
        <v>0</v>
      </c>
      <c r="K2823" s="95">
        <v>0</v>
      </c>
      <c r="L2823" s="95" t="s">
        <v>492</v>
      </c>
      <c r="M2823" s="95" t="s">
        <v>492</v>
      </c>
      <c r="N2823" s="95" t="s">
        <v>12352</v>
      </c>
      <c r="O2823" s="95"/>
      <c r="P2823" s="95"/>
      <c r="Q2823" s="95"/>
      <c r="R2823" s="95" t="str">
        <f>IF(L2823="R",VLOOKUP(G2823,BARRAS!$C$5:$E$233,3,0),IF(L2823="L",VLOOKUP(G2823,BARRAS!$C$5:$E$233,3,0),""))</f>
        <v/>
      </c>
      <c r="S2823" s="95">
        <f t="shared" si="308"/>
        <v>0</v>
      </c>
      <c r="T2823" s="95"/>
      <c r="U2823" s="95" t="str">
        <f t="shared" si="309"/>
        <v/>
      </c>
      <c r="V2823" s="95"/>
      <c r="W2823" s="95"/>
      <c r="X2823" s="95"/>
      <c r="Y2823" s="95"/>
      <c r="Z2823" s="95"/>
      <c r="AA2823" s="95">
        <f t="shared" si="310"/>
        <v>0</v>
      </c>
    </row>
    <row r="2824" spans="1:27" x14ac:dyDescent="0.2">
      <c r="A2824" s="19">
        <f t="shared" si="313"/>
        <v>1</v>
      </c>
      <c r="B2824" s="95">
        <f t="shared" si="307"/>
        <v>2820</v>
      </c>
      <c r="C2824" s="95" t="s">
        <v>11272</v>
      </c>
      <c r="D2824" s="28" t="s">
        <v>8365</v>
      </c>
      <c r="E2824" s="95" t="s">
        <v>11273</v>
      </c>
      <c r="F2824" s="182">
        <v>1</v>
      </c>
      <c r="G2824" s="95" t="s">
        <v>127</v>
      </c>
      <c r="H2824" s="199">
        <f>VLOOKUP(G2824,BARRAS!$C$5:$E$553,2,0)</f>
        <v>2069990930132</v>
      </c>
      <c r="I2824" s="95">
        <v>0</v>
      </c>
      <c r="J2824" s="204">
        <v>0</v>
      </c>
      <c r="K2824" s="95">
        <v>0</v>
      </c>
      <c r="L2824" s="95" t="s">
        <v>8423</v>
      </c>
      <c r="M2824" s="95" t="s">
        <v>8423</v>
      </c>
      <c r="N2824" s="95" t="s">
        <v>8365</v>
      </c>
      <c r="O2824" s="95" t="s">
        <v>9972</v>
      </c>
      <c r="P2824" s="95"/>
      <c r="Q2824" s="95" t="s">
        <v>509</v>
      </c>
      <c r="R2824" s="95" t="str">
        <f>IF(L2824="R",VLOOKUP(G2824,BARRAS!$C$5:$E$233,3,0),IF(L2824="L",VLOOKUP(G2824,BARRAS!$C$5:$E$233,3,0),""))</f>
        <v/>
      </c>
      <c r="S2824" s="95">
        <f t="shared" si="308"/>
        <v>0</v>
      </c>
      <c r="T2824" s="95"/>
      <c r="U2824" s="95" t="str">
        <f t="shared" si="309"/>
        <v/>
      </c>
      <c r="V2824" s="95"/>
      <c r="W2824" s="95"/>
      <c r="X2824" s="95">
        <v>0</v>
      </c>
      <c r="Y2824" s="95">
        <v>0</v>
      </c>
      <c r="Z2824" s="95"/>
      <c r="AA2824" s="95" t="str">
        <f t="shared" si="310"/>
        <v>CGE</v>
      </c>
    </row>
    <row r="2825" spans="1:27" x14ac:dyDescent="0.2">
      <c r="A2825" s="19">
        <f t="shared" si="313"/>
        <v>1</v>
      </c>
      <c r="B2825" s="95">
        <f t="shared" ref="B2825:B2888" si="314">B2824+1</f>
        <v>2821</v>
      </c>
      <c r="C2825" s="95" t="s">
        <v>12819</v>
      </c>
      <c r="D2825" s="28" t="s">
        <v>13087</v>
      </c>
      <c r="E2825" s="95" t="s">
        <v>11252</v>
      </c>
      <c r="F2825" s="182">
        <v>1</v>
      </c>
      <c r="G2825" s="95" t="s">
        <v>127</v>
      </c>
      <c r="H2825" s="199">
        <f>VLOOKUP(G2825,BARRAS!$C$5:$E$553,2,0)</f>
        <v>2069990930132</v>
      </c>
      <c r="I2825" s="95">
        <v>0</v>
      </c>
      <c r="J2825" s="204">
        <v>0</v>
      </c>
      <c r="K2825" s="95">
        <v>0</v>
      </c>
      <c r="L2825" s="95" t="s">
        <v>8423</v>
      </c>
      <c r="M2825" s="95" t="s">
        <v>8423</v>
      </c>
      <c r="N2825" s="28" t="s">
        <v>13087</v>
      </c>
      <c r="O2825" s="95" t="s">
        <v>9972</v>
      </c>
      <c r="P2825" s="95"/>
      <c r="Q2825" s="95" t="s">
        <v>509</v>
      </c>
      <c r="R2825" s="95" t="str">
        <f>IF(L2825="R",VLOOKUP(G2825,BARRAS!$C$5:$E$233,3,0),IF(L2825="L",VLOOKUP(G2825,BARRAS!$C$5:$E$233,3,0),""))</f>
        <v/>
      </c>
      <c r="S2825" s="95">
        <f t="shared" si="308"/>
        <v>0</v>
      </c>
      <c r="T2825" s="95"/>
      <c r="U2825" s="95" t="str">
        <f t="shared" si="309"/>
        <v/>
      </c>
      <c r="V2825" s="95"/>
      <c r="W2825" s="95"/>
      <c r="X2825" s="95">
        <v>0</v>
      </c>
      <c r="Y2825" s="95">
        <v>0</v>
      </c>
      <c r="Z2825" s="95"/>
      <c r="AA2825" s="95" t="str">
        <f t="shared" si="310"/>
        <v>CGE</v>
      </c>
    </row>
    <row r="2826" spans="1:27" x14ac:dyDescent="0.2">
      <c r="A2826" s="19">
        <f t="shared" si="313"/>
        <v>1</v>
      </c>
      <c r="B2826" s="95">
        <f t="shared" si="314"/>
        <v>2822</v>
      </c>
      <c r="C2826" s="95" t="s">
        <v>12814</v>
      </c>
      <c r="D2826" s="28" t="s">
        <v>13087</v>
      </c>
      <c r="E2826" s="95" t="s">
        <v>11252</v>
      </c>
      <c r="F2826" s="182">
        <v>1</v>
      </c>
      <c r="G2826" s="95" t="s">
        <v>127</v>
      </c>
      <c r="H2826" s="199">
        <f>VLOOKUP(G2826,BARRAS!$C$5:$E$553,2,0)</f>
        <v>2069990930132</v>
      </c>
      <c r="I2826" s="95">
        <v>0</v>
      </c>
      <c r="J2826" s="204">
        <v>0</v>
      </c>
      <c r="K2826" s="95">
        <v>0</v>
      </c>
      <c r="L2826" s="95" t="s">
        <v>8423</v>
      </c>
      <c r="M2826" s="95" t="s">
        <v>8423</v>
      </c>
      <c r="N2826" s="28" t="s">
        <v>13087</v>
      </c>
      <c r="O2826" s="95" t="s">
        <v>9972</v>
      </c>
      <c r="P2826" s="95"/>
      <c r="Q2826" s="95" t="s">
        <v>509</v>
      </c>
      <c r="R2826" s="95" t="str">
        <f>IF(L2826="R",VLOOKUP(G2826,BARRAS!$C$5:$E$233,3,0),IF(L2826="L",VLOOKUP(G2826,BARRAS!$C$5:$E$233,3,0),""))</f>
        <v/>
      </c>
      <c r="S2826" s="95">
        <f t="shared" si="308"/>
        <v>0</v>
      </c>
      <c r="T2826" s="95"/>
      <c r="U2826" s="95" t="str">
        <f t="shared" si="309"/>
        <v/>
      </c>
      <c r="V2826" s="95"/>
      <c r="W2826" s="95"/>
      <c r="X2826" s="95">
        <v>0</v>
      </c>
      <c r="Y2826" s="95">
        <v>0</v>
      </c>
      <c r="Z2826" s="95"/>
      <c r="AA2826" s="95" t="str">
        <f t="shared" si="310"/>
        <v>CGE</v>
      </c>
    </row>
    <row r="2827" spans="1:27" x14ac:dyDescent="0.2">
      <c r="A2827" s="19">
        <f t="shared" si="313"/>
        <v>1</v>
      </c>
      <c r="B2827" s="95">
        <f t="shared" si="314"/>
        <v>2823</v>
      </c>
      <c r="C2827" s="95" t="s">
        <v>12815</v>
      </c>
      <c r="D2827" s="28" t="s">
        <v>13087</v>
      </c>
      <c r="E2827" s="95" t="s">
        <v>11252</v>
      </c>
      <c r="F2827" s="182">
        <v>1</v>
      </c>
      <c r="G2827" s="95" t="s">
        <v>127</v>
      </c>
      <c r="H2827" s="199">
        <f>VLOOKUP(G2827,BARRAS!$C$5:$E$553,2,0)</f>
        <v>2069990930132</v>
      </c>
      <c r="I2827" s="95">
        <v>0</v>
      </c>
      <c r="J2827" s="204">
        <v>0</v>
      </c>
      <c r="K2827" s="95">
        <v>0</v>
      </c>
      <c r="L2827" s="95" t="s">
        <v>8423</v>
      </c>
      <c r="M2827" s="95" t="s">
        <v>8423</v>
      </c>
      <c r="N2827" s="28" t="s">
        <v>13087</v>
      </c>
      <c r="O2827" s="95" t="s">
        <v>9972</v>
      </c>
      <c r="P2827" s="95"/>
      <c r="Q2827" s="95" t="s">
        <v>509</v>
      </c>
      <c r="R2827" s="95" t="str">
        <f>IF(L2827="R",VLOOKUP(G2827,BARRAS!$C$5:$E$233,3,0),IF(L2827="L",VLOOKUP(G2827,BARRAS!$C$5:$E$233,3,0),""))</f>
        <v/>
      </c>
      <c r="S2827" s="95">
        <f t="shared" si="308"/>
        <v>0</v>
      </c>
      <c r="T2827" s="95"/>
      <c r="U2827" s="95" t="str">
        <f t="shared" si="309"/>
        <v/>
      </c>
      <c r="V2827" s="95"/>
      <c r="W2827" s="95"/>
      <c r="X2827" s="95">
        <v>0</v>
      </c>
      <c r="Y2827" s="95">
        <v>0</v>
      </c>
      <c r="Z2827" s="95"/>
      <c r="AA2827" s="95" t="str">
        <f t="shared" si="310"/>
        <v>CGE</v>
      </c>
    </row>
    <row r="2828" spans="1:27" x14ac:dyDescent="0.2">
      <c r="A2828" s="19">
        <f t="shared" si="313"/>
        <v>1</v>
      </c>
      <c r="B2828" s="95">
        <f t="shared" si="314"/>
        <v>2824</v>
      </c>
      <c r="C2828" s="95" t="s">
        <v>12816</v>
      </c>
      <c r="D2828" s="28" t="s">
        <v>13087</v>
      </c>
      <c r="E2828" s="95" t="s">
        <v>11252</v>
      </c>
      <c r="F2828" s="182">
        <v>1</v>
      </c>
      <c r="G2828" s="95" t="s">
        <v>127</v>
      </c>
      <c r="H2828" s="199">
        <f>VLOOKUP(G2828,BARRAS!$C$5:$E$553,2,0)</f>
        <v>2069990930132</v>
      </c>
      <c r="I2828" s="95">
        <v>0</v>
      </c>
      <c r="J2828" s="204">
        <v>0</v>
      </c>
      <c r="K2828" s="95">
        <v>0</v>
      </c>
      <c r="L2828" s="95" t="s">
        <v>8423</v>
      </c>
      <c r="M2828" s="95" t="s">
        <v>8423</v>
      </c>
      <c r="N2828" s="95" t="s">
        <v>13087</v>
      </c>
      <c r="O2828" s="95" t="s">
        <v>9972</v>
      </c>
      <c r="P2828" s="95"/>
      <c r="Q2828" s="95" t="s">
        <v>509</v>
      </c>
      <c r="R2828" s="95" t="str">
        <f>IF(L2828="R",VLOOKUP(G2828,BARRAS!$C$5:$E$233,3,0),IF(L2828="L",VLOOKUP(G2828,BARRAS!$C$5:$E$233,3,0),""))</f>
        <v/>
      </c>
      <c r="S2828" s="95">
        <f t="shared" si="308"/>
        <v>0</v>
      </c>
      <c r="T2828" s="95"/>
      <c r="U2828" s="95" t="str">
        <f t="shared" si="309"/>
        <v/>
      </c>
      <c r="V2828" s="95"/>
      <c r="W2828" s="95"/>
      <c r="X2828" s="95">
        <v>0</v>
      </c>
      <c r="Y2828" s="95">
        <v>0</v>
      </c>
      <c r="Z2828" s="95"/>
      <c r="AA2828" s="95" t="str">
        <f t="shared" si="310"/>
        <v>CGE</v>
      </c>
    </row>
    <row r="2829" spans="1:27" x14ac:dyDescent="0.2">
      <c r="A2829" s="19">
        <f t="shared" si="313"/>
        <v>1</v>
      </c>
      <c r="B2829" s="95">
        <f t="shared" si="314"/>
        <v>2825</v>
      </c>
      <c r="C2829" s="95" t="s">
        <v>12817</v>
      </c>
      <c r="D2829" s="28" t="s">
        <v>13087</v>
      </c>
      <c r="E2829" s="95" t="s">
        <v>11252</v>
      </c>
      <c r="F2829" s="182">
        <v>1</v>
      </c>
      <c r="G2829" s="95" t="s">
        <v>127</v>
      </c>
      <c r="H2829" s="199">
        <f>VLOOKUP(G2829,BARRAS!$C$5:$E$553,2,0)</f>
        <v>2069990930132</v>
      </c>
      <c r="I2829" s="95">
        <v>0</v>
      </c>
      <c r="J2829" s="204">
        <v>0</v>
      </c>
      <c r="K2829" s="95">
        <v>0</v>
      </c>
      <c r="L2829" s="95" t="s">
        <v>8423</v>
      </c>
      <c r="M2829" s="95" t="s">
        <v>8423</v>
      </c>
      <c r="N2829" s="95" t="s">
        <v>13087</v>
      </c>
      <c r="O2829" s="95" t="s">
        <v>9972</v>
      </c>
      <c r="P2829" s="95"/>
      <c r="Q2829" s="95" t="s">
        <v>509</v>
      </c>
      <c r="R2829" s="95" t="str">
        <f>IF(L2829="R",VLOOKUP(G2829,BARRAS!$C$5:$E$233,3,0),IF(L2829="L",VLOOKUP(G2829,BARRAS!$C$5:$E$233,3,0),""))</f>
        <v/>
      </c>
      <c r="S2829" s="95">
        <f t="shared" si="308"/>
        <v>0</v>
      </c>
      <c r="T2829" s="95"/>
      <c r="U2829" s="95" t="str">
        <f t="shared" si="309"/>
        <v/>
      </c>
      <c r="V2829" s="95"/>
      <c r="W2829" s="95"/>
      <c r="X2829" s="95">
        <v>0</v>
      </c>
      <c r="Y2829" s="95">
        <v>0</v>
      </c>
      <c r="Z2829" s="95"/>
      <c r="AA2829" s="95" t="str">
        <f t="shared" si="310"/>
        <v>CGE</v>
      </c>
    </row>
    <row r="2830" spans="1:27" x14ac:dyDescent="0.2">
      <c r="A2830" s="19">
        <f t="shared" si="313"/>
        <v>1</v>
      </c>
      <c r="B2830" s="95">
        <f t="shared" si="314"/>
        <v>2826</v>
      </c>
      <c r="C2830" s="95" t="s">
        <v>12131</v>
      </c>
      <c r="D2830" s="28" t="s">
        <v>12129</v>
      </c>
      <c r="E2830" s="95" t="s">
        <v>12132</v>
      </c>
      <c r="F2830" s="182">
        <v>1</v>
      </c>
      <c r="G2830" s="95" t="s">
        <v>127</v>
      </c>
      <c r="H2830" s="199">
        <f>VLOOKUP(G2830,BARRAS!$C$5:$E$553,2,0)</f>
        <v>2069990930132</v>
      </c>
      <c r="I2830" s="95">
        <v>0</v>
      </c>
      <c r="J2830" s="204">
        <v>0</v>
      </c>
      <c r="K2830" s="95">
        <v>0</v>
      </c>
      <c r="L2830" s="95" t="s">
        <v>747</v>
      </c>
      <c r="M2830" s="95" t="s">
        <v>747</v>
      </c>
      <c r="N2830" s="95" t="s">
        <v>12129</v>
      </c>
      <c r="O2830" s="95" t="s">
        <v>9972</v>
      </c>
      <c r="P2830" s="95"/>
      <c r="Q2830" s="95"/>
      <c r="R2830" s="95" t="str">
        <f>IF(L2830="R",VLOOKUP(G2830,BARRAS!$C$5:$E$233,3,0),IF(L2830="L",VLOOKUP(G2830,BARRAS!$C$5:$E$233,3,0),""))</f>
        <v/>
      </c>
      <c r="S2830" s="95">
        <f t="shared" si="308"/>
        <v>1</v>
      </c>
      <c r="T2830" s="95"/>
      <c r="U2830" s="95" t="str">
        <f t="shared" si="309"/>
        <v>PMGD</v>
      </c>
      <c r="V2830" s="95"/>
      <c r="W2830" s="95">
        <v>1</v>
      </c>
      <c r="X2830" s="95"/>
      <c r="Y2830" s="95"/>
      <c r="Z2830" s="95"/>
      <c r="AA2830" s="95" t="str">
        <f t="shared" si="310"/>
        <v>CGE</v>
      </c>
    </row>
    <row r="2831" spans="1:27" x14ac:dyDescent="0.2">
      <c r="A2831" s="19">
        <f t="shared" si="313"/>
        <v>1</v>
      </c>
      <c r="B2831" s="95">
        <f t="shared" si="314"/>
        <v>2827</v>
      </c>
      <c r="C2831" s="95" t="s">
        <v>12128</v>
      </c>
      <c r="D2831" s="28" t="s">
        <v>12129</v>
      </c>
      <c r="E2831" s="95" t="s">
        <v>12130</v>
      </c>
      <c r="F2831" s="182">
        <v>1</v>
      </c>
      <c r="G2831" s="95" t="s">
        <v>127</v>
      </c>
      <c r="H2831" s="199">
        <f>VLOOKUP(G2831,BARRAS!$C$5:$E$553,2,0)</f>
        <v>2069990930132</v>
      </c>
      <c r="I2831" s="95">
        <v>0</v>
      </c>
      <c r="J2831" s="204">
        <v>0</v>
      </c>
      <c r="K2831" s="95">
        <v>0</v>
      </c>
      <c r="L2831" s="95" t="s">
        <v>747</v>
      </c>
      <c r="M2831" s="95" t="s">
        <v>747</v>
      </c>
      <c r="N2831" s="95" t="s">
        <v>12129</v>
      </c>
      <c r="O2831" s="95" t="s">
        <v>9972</v>
      </c>
      <c r="P2831" s="95"/>
      <c r="Q2831" s="95"/>
      <c r="R2831" s="95" t="str">
        <f>IF(L2831="R",VLOOKUP(G2831,BARRAS!$C$5:$E$233,3,0),IF(L2831="L",VLOOKUP(G2831,BARRAS!$C$5:$E$233,3,0),""))</f>
        <v/>
      </c>
      <c r="S2831" s="95">
        <f t="shared" si="308"/>
        <v>1</v>
      </c>
      <c r="T2831" s="95" t="s">
        <v>12130</v>
      </c>
      <c r="U2831" s="95" t="str">
        <f t="shared" si="309"/>
        <v>PMGD</v>
      </c>
      <c r="V2831" s="95"/>
      <c r="W2831" s="95"/>
      <c r="X2831" s="95"/>
      <c r="Y2831" s="95"/>
      <c r="Z2831" s="95"/>
      <c r="AA2831" s="95" t="str">
        <f t="shared" si="310"/>
        <v>CGE</v>
      </c>
    </row>
    <row r="2832" spans="1:27" x14ac:dyDescent="0.2">
      <c r="A2832" s="19">
        <f t="shared" si="313"/>
        <v>1</v>
      </c>
      <c r="B2832" s="95">
        <f t="shared" si="314"/>
        <v>2828</v>
      </c>
      <c r="C2832" s="95" t="s">
        <v>11032</v>
      </c>
      <c r="D2832" s="28" t="s">
        <v>8970</v>
      </c>
      <c r="E2832" s="95" t="s">
        <v>1870</v>
      </c>
      <c r="F2832" s="182">
        <v>1</v>
      </c>
      <c r="G2832" s="95" t="s">
        <v>127</v>
      </c>
      <c r="H2832" s="199">
        <f>VLOOKUP(G2832,BARRAS!$C$5:$E$553,2,0)</f>
        <v>2069990930132</v>
      </c>
      <c r="I2832" s="95">
        <v>0</v>
      </c>
      <c r="J2832" s="204">
        <v>1</v>
      </c>
      <c r="K2832" s="95">
        <v>0</v>
      </c>
      <c r="L2832" s="95" t="s">
        <v>489</v>
      </c>
      <c r="M2832" s="95" t="s">
        <v>489</v>
      </c>
      <c r="N2832" s="95" t="s">
        <v>9178</v>
      </c>
      <c r="O2832" s="95"/>
      <c r="P2832" s="95" t="s">
        <v>9972</v>
      </c>
      <c r="Q2832" s="95" t="s">
        <v>489</v>
      </c>
      <c r="R2832" s="95">
        <f>IF(L2832="R",VLOOKUP(G2832,BARRAS!$C$5:$E$233,3,0),IF(L2832="L",VLOOKUP(G2832,BARRAS!$C$5:$E$233,3,0),""))</f>
        <v>0</v>
      </c>
      <c r="S2832" s="95">
        <f t="shared" si="308"/>
        <v>0</v>
      </c>
      <c r="T2832" s="95"/>
      <c r="U2832" s="95" t="str">
        <f t="shared" si="309"/>
        <v/>
      </c>
      <c r="V2832" s="95">
        <v>0</v>
      </c>
      <c r="W2832" s="95"/>
      <c r="X2832" s="95">
        <v>0</v>
      </c>
      <c r="Y2832" s="95">
        <v>0</v>
      </c>
      <c r="Z2832" s="95"/>
      <c r="AA2832" s="95" t="str">
        <f t="shared" si="310"/>
        <v>CGE</v>
      </c>
    </row>
    <row r="2833" spans="1:27" x14ac:dyDescent="0.2">
      <c r="A2833" s="19">
        <f t="shared" si="313"/>
        <v>1</v>
      </c>
      <c r="B2833" s="95">
        <f t="shared" si="314"/>
        <v>2829</v>
      </c>
      <c r="C2833" s="95" t="s">
        <v>11033</v>
      </c>
      <c r="D2833" s="28" t="s">
        <v>8971</v>
      </c>
      <c r="E2833" s="95" t="s">
        <v>1870</v>
      </c>
      <c r="F2833" s="182">
        <v>1</v>
      </c>
      <c r="G2833" s="95" t="s">
        <v>127</v>
      </c>
      <c r="H2833" s="199">
        <f>VLOOKUP(G2833,BARRAS!$C$5:$E$553,2,0)</f>
        <v>2069990930132</v>
      </c>
      <c r="I2833" s="95">
        <v>0</v>
      </c>
      <c r="J2833" s="204">
        <v>1</v>
      </c>
      <c r="K2833" s="95">
        <v>0</v>
      </c>
      <c r="L2833" s="95" t="s">
        <v>489</v>
      </c>
      <c r="M2833" s="95" t="s">
        <v>489</v>
      </c>
      <c r="N2833" s="95" t="s">
        <v>9178</v>
      </c>
      <c r="O2833" s="95"/>
      <c r="P2833" s="95" t="s">
        <v>9972</v>
      </c>
      <c r="Q2833" s="95" t="s">
        <v>489</v>
      </c>
      <c r="R2833" s="95">
        <f>IF(L2833="R",VLOOKUP(G2833,BARRAS!$C$5:$E$233,3,0),IF(L2833="L",VLOOKUP(G2833,BARRAS!$C$5:$E$233,3,0),""))</f>
        <v>0</v>
      </c>
      <c r="S2833" s="95">
        <f t="shared" si="308"/>
        <v>0</v>
      </c>
      <c r="T2833" s="95"/>
      <c r="U2833" s="95" t="str">
        <f t="shared" si="309"/>
        <v/>
      </c>
      <c r="V2833" s="95">
        <v>0</v>
      </c>
      <c r="W2833" s="95"/>
      <c r="X2833" s="95">
        <v>0</v>
      </c>
      <c r="Y2833" s="95">
        <v>0</v>
      </c>
      <c r="Z2833" s="95"/>
      <c r="AA2833" s="95" t="str">
        <f t="shared" si="310"/>
        <v>CGE</v>
      </c>
    </row>
    <row r="2834" spans="1:27" x14ac:dyDescent="0.2">
      <c r="A2834" s="19">
        <f t="shared" si="313"/>
        <v>1</v>
      </c>
      <c r="B2834" s="95">
        <f t="shared" si="314"/>
        <v>2830</v>
      </c>
      <c r="C2834" s="95" t="s">
        <v>11034</v>
      </c>
      <c r="D2834" s="28" t="s">
        <v>8972</v>
      </c>
      <c r="E2834" s="95" t="s">
        <v>1870</v>
      </c>
      <c r="F2834" s="182">
        <v>1</v>
      </c>
      <c r="G2834" s="95" t="s">
        <v>127</v>
      </c>
      <c r="H2834" s="199">
        <f>VLOOKUP(G2834,BARRAS!$C$5:$E$553,2,0)</f>
        <v>2069990930132</v>
      </c>
      <c r="I2834" s="95">
        <v>0</v>
      </c>
      <c r="J2834" s="204">
        <v>1</v>
      </c>
      <c r="K2834" s="95">
        <v>0</v>
      </c>
      <c r="L2834" s="95" t="s">
        <v>489</v>
      </c>
      <c r="M2834" s="95" t="s">
        <v>489</v>
      </c>
      <c r="N2834" s="95" t="s">
        <v>9178</v>
      </c>
      <c r="O2834" s="95"/>
      <c r="P2834" s="95" t="s">
        <v>9972</v>
      </c>
      <c r="Q2834" s="95" t="s">
        <v>489</v>
      </c>
      <c r="R2834" s="95">
        <f>IF(L2834="R",VLOOKUP(G2834,BARRAS!$C$5:$E$233,3,0),IF(L2834="L",VLOOKUP(G2834,BARRAS!$C$5:$E$233,3,0),""))</f>
        <v>0</v>
      </c>
      <c r="S2834" s="95">
        <f t="shared" si="308"/>
        <v>0</v>
      </c>
      <c r="T2834" s="95"/>
      <c r="U2834" s="95" t="str">
        <f t="shared" si="309"/>
        <v/>
      </c>
      <c r="V2834" s="95">
        <v>0</v>
      </c>
      <c r="W2834" s="95"/>
      <c r="X2834" s="95">
        <v>0</v>
      </c>
      <c r="Y2834" s="95">
        <v>0</v>
      </c>
      <c r="Z2834" s="95"/>
      <c r="AA2834" s="95" t="str">
        <f t="shared" si="310"/>
        <v>CGE</v>
      </c>
    </row>
    <row r="2835" spans="1:27" x14ac:dyDescent="0.2">
      <c r="A2835" s="19">
        <f t="shared" si="313"/>
        <v>1</v>
      </c>
      <c r="B2835" s="95">
        <f t="shared" si="314"/>
        <v>2831</v>
      </c>
      <c r="C2835" s="194" t="s">
        <v>11782</v>
      </c>
      <c r="D2835" s="213" t="s">
        <v>1304</v>
      </c>
      <c r="E2835" s="194" t="s">
        <v>1230</v>
      </c>
      <c r="F2835" s="182">
        <v>1</v>
      </c>
      <c r="G2835" s="95" t="s">
        <v>127</v>
      </c>
      <c r="H2835" s="199">
        <f>VLOOKUP(G2835,BARRAS!$C$5:$E$553,2,0)</f>
        <v>2069990930132</v>
      </c>
      <c r="I2835" s="95">
        <v>0</v>
      </c>
      <c r="J2835" s="204">
        <v>0</v>
      </c>
      <c r="K2835" s="95">
        <v>0</v>
      </c>
      <c r="L2835" s="95" t="s">
        <v>492</v>
      </c>
      <c r="M2835" s="95" t="s">
        <v>492</v>
      </c>
      <c r="N2835" s="95" t="s">
        <v>12352</v>
      </c>
      <c r="O2835" s="95"/>
      <c r="P2835" s="95"/>
      <c r="Q2835" s="95"/>
      <c r="R2835" s="95" t="str">
        <f>IF(L2835="R",VLOOKUP(G2835,BARRAS!$C$5:$E$233,3,0),IF(L2835="L",VLOOKUP(G2835,BARRAS!$C$5:$E$233,3,0),""))</f>
        <v/>
      </c>
      <c r="S2835" s="95">
        <f t="shared" si="308"/>
        <v>0</v>
      </c>
      <c r="T2835" s="95"/>
      <c r="U2835" s="95" t="str">
        <f t="shared" si="309"/>
        <v/>
      </c>
      <c r="V2835" s="95"/>
      <c r="W2835" s="95"/>
      <c r="X2835" s="95"/>
      <c r="Y2835" s="95"/>
      <c r="Z2835" s="95"/>
      <c r="AA2835" s="95">
        <f t="shared" si="310"/>
        <v>0</v>
      </c>
    </row>
    <row r="2836" spans="1:27" x14ac:dyDescent="0.2">
      <c r="A2836" s="19">
        <f t="shared" si="313"/>
        <v>1</v>
      </c>
      <c r="B2836" s="95">
        <f t="shared" si="314"/>
        <v>2832</v>
      </c>
      <c r="C2836" s="95" t="s">
        <v>8940</v>
      </c>
      <c r="D2836" s="28" t="s">
        <v>8365</v>
      </c>
      <c r="E2836" s="95" t="s">
        <v>8966</v>
      </c>
      <c r="F2836" s="182">
        <v>1</v>
      </c>
      <c r="G2836" s="95" t="s">
        <v>299</v>
      </c>
      <c r="H2836" s="199">
        <f>VLOOKUP(G2836,BARRAS!$C$5:$E$553,2,0)</f>
        <v>2109990880132</v>
      </c>
      <c r="I2836" s="95">
        <v>0</v>
      </c>
      <c r="J2836" s="204">
        <v>0</v>
      </c>
      <c r="K2836" s="95">
        <v>0</v>
      </c>
      <c r="L2836" s="95" t="s">
        <v>8423</v>
      </c>
      <c r="M2836" s="95" t="s">
        <v>8423</v>
      </c>
      <c r="N2836" s="95" t="s">
        <v>8365</v>
      </c>
      <c r="O2836" s="95" t="s">
        <v>8091</v>
      </c>
      <c r="P2836" s="95"/>
      <c r="Q2836" s="95"/>
      <c r="R2836" s="95" t="str">
        <f>IF(L2836="R",VLOOKUP(G2836,BARRAS!$C$5:$E$233,3,0),IF(L2836="L",VLOOKUP(G2836,BARRAS!$C$5:$E$233,3,0),""))</f>
        <v/>
      </c>
      <c r="S2836" s="95">
        <f t="shared" ref="S2836:S2899" si="315">IF(RIGHT(LEFT(E2836,6),4)="PMGD",1,IF(RIGHT(LEFT(E2836,6),4)="PMG_",1,0))</f>
        <v>0</v>
      </c>
      <c r="T2836" s="95"/>
      <c r="U2836" s="95" t="str">
        <f t="shared" ref="U2836:U2899" si="316">+IF(L2836="G",LEFT(RIGHT(E2836,LEN(E2836)-2),4),"")</f>
        <v/>
      </c>
      <c r="V2836" s="95" t="s">
        <v>8091</v>
      </c>
      <c r="W2836" s="95"/>
      <c r="X2836" s="95"/>
      <c r="Y2836" s="95" t="str">
        <f t="shared" ref="Y2836:Y2846" si="317">+IF(P2836="","No","Sí")</f>
        <v>No</v>
      </c>
      <c r="Z2836" s="95">
        <v>0</v>
      </c>
      <c r="AA2836" s="95" t="str">
        <f t="shared" si="310"/>
        <v>SAESA</v>
      </c>
    </row>
    <row r="2837" spans="1:27" x14ac:dyDescent="0.2">
      <c r="A2837" s="19">
        <f t="shared" si="313"/>
        <v>1</v>
      </c>
      <c r="B2837" s="95">
        <f t="shared" si="314"/>
        <v>2833</v>
      </c>
      <c r="C2837" s="95" t="s">
        <v>8943</v>
      </c>
      <c r="D2837" s="28" t="s">
        <v>2217</v>
      </c>
      <c r="E2837" s="95" t="s">
        <v>8967</v>
      </c>
      <c r="F2837" s="182">
        <v>1</v>
      </c>
      <c r="G2837" s="95" t="s">
        <v>299</v>
      </c>
      <c r="H2837" s="199">
        <f>VLOOKUP(G2837,BARRAS!$C$5:$E$553,2,0)</f>
        <v>2109990880132</v>
      </c>
      <c r="I2837" s="95">
        <v>0</v>
      </c>
      <c r="J2837" s="204">
        <v>0</v>
      </c>
      <c r="K2837" s="95">
        <v>0</v>
      </c>
      <c r="L2837" s="95" t="s">
        <v>8423</v>
      </c>
      <c r="M2837" s="95" t="s">
        <v>8423</v>
      </c>
      <c r="N2837" s="95" t="s">
        <v>2217</v>
      </c>
      <c r="O2837" s="95" t="s">
        <v>8091</v>
      </c>
      <c r="P2837" s="95"/>
      <c r="Q2837" s="95"/>
      <c r="R2837" s="95" t="str">
        <f>IF(L2837="R",VLOOKUP(G2837,BARRAS!$C$5:$E$233,3,0),IF(L2837="L",VLOOKUP(G2837,BARRAS!$C$5:$E$233,3,0),""))</f>
        <v/>
      </c>
      <c r="S2837" s="95">
        <f t="shared" si="315"/>
        <v>0</v>
      </c>
      <c r="T2837" s="95"/>
      <c r="U2837" s="95" t="str">
        <f t="shared" si="316"/>
        <v/>
      </c>
      <c r="V2837" s="95" t="s">
        <v>8091</v>
      </c>
      <c r="W2837" s="95"/>
      <c r="X2837" s="95"/>
      <c r="Y2837" s="95" t="str">
        <f t="shared" si="317"/>
        <v>No</v>
      </c>
      <c r="Z2837" s="95">
        <v>0</v>
      </c>
      <c r="AA2837" s="95" t="str">
        <f t="shared" si="310"/>
        <v>SAESA</v>
      </c>
    </row>
    <row r="2838" spans="1:27" x14ac:dyDescent="0.2">
      <c r="A2838" s="19">
        <f t="shared" si="313"/>
        <v>1</v>
      </c>
      <c r="B2838" s="95">
        <f t="shared" si="314"/>
        <v>2834</v>
      </c>
      <c r="C2838" s="95" t="s">
        <v>9572</v>
      </c>
      <c r="D2838" s="28" t="s">
        <v>2217</v>
      </c>
      <c r="E2838" s="95" t="s">
        <v>8967</v>
      </c>
      <c r="F2838" s="182">
        <v>1</v>
      </c>
      <c r="G2838" s="95" t="s">
        <v>299</v>
      </c>
      <c r="H2838" s="199">
        <f>VLOOKUP(G2838,BARRAS!$C$5:$E$553,2,0)</f>
        <v>2109990880132</v>
      </c>
      <c r="I2838" s="95">
        <v>0</v>
      </c>
      <c r="J2838" s="204">
        <v>0</v>
      </c>
      <c r="K2838" s="95">
        <v>0</v>
      </c>
      <c r="L2838" s="95" t="s">
        <v>8423</v>
      </c>
      <c r="M2838" s="95" t="s">
        <v>8423</v>
      </c>
      <c r="N2838" s="95" t="s">
        <v>2217</v>
      </c>
      <c r="O2838" s="95" t="s">
        <v>8091</v>
      </c>
      <c r="P2838" s="95"/>
      <c r="Q2838" s="95"/>
      <c r="R2838" s="95" t="str">
        <f>IF(L2838="R",VLOOKUP(G2838,BARRAS!$C$5:$E$233,3,0),IF(L2838="L",VLOOKUP(G2838,BARRAS!$C$5:$E$233,3,0),""))</f>
        <v/>
      </c>
      <c r="S2838" s="95">
        <f t="shared" si="315"/>
        <v>0</v>
      </c>
      <c r="T2838" s="95"/>
      <c r="U2838" s="95" t="str">
        <f t="shared" si="316"/>
        <v/>
      </c>
      <c r="V2838" s="95" t="s">
        <v>8091</v>
      </c>
      <c r="W2838" s="95"/>
      <c r="X2838" s="95"/>
      <c r="Y2838" s="95" t="str">
        <f t="shared" si="317"/>
        <v>No</v>
      </c>
      <c r="Z2838" s="95">
        <v>0</v>
      </c>
      <c r="AA2838" s="95" t="str">
        <f t="shared" si="310"/>
        <v>SAESA</v>
      </c>
    </row>
    <row r="2839" spans="1:27" x14ac:dyDescent="0.2">
      <c r="A2839" s="19">
        <f t="shared" si="313"/>
        <v>1</v>
      </c>
      <c r="B2839" s="95">
        <f t="shared" si="314"/>
        <v>2835</v>
      </c>
      <c r="C2839" s="95" t="s">
        <v>8904</v>
      </c>
      <c r="D2839" s="28" t="s">
        <v>8365</v>
      </c>
      <c r="E2839" s="95" t="s">
        <v>8904</v>
      </c>
      <c r="F2839" s="182">
        <v>1</v>
      </c>
      <c r="G2839" s="95" t="s">
        <v>299</v>
      </c>
      <c r="H2839" s="199">
        <f>VLOOKUP(G2839,BARRAS!$C$5:$E$553,2,0)</f>
        <v>2109990880132</v>
      </c>
      <c r="I2839" s="95">
        <v>0</v>
      </c>
      <c r="J2839" s="204">
        <v>0</v>
      </c>
      <c r="K2839" s="95">
        <v>0</v>
      </c>
      <c r="L2839" s="95" t="s">
        <v>8423</v>
      </c>
      <c r="M2839" s="95" t="s">
        <v>8423</v>
      </c>
      <c r="N2839" s="95" t="s">
        <v>8365</v>
      </c>
      <c r="O2839" s="95" t="s">
        <v>8091</v>
      </c>
      <c r="P2839" s="95"/>
      <c r="Q2839" s="95"/>
      <c r="R2839" s="95" t="str">
        <f>IF(L2839="R",VLOOKUP(G2839,BARRAS!$C$5:$E$233,3,0),IF(L2839="L",VLOOKUP(G2839,BARRAS!$C$5:$E$233,3,0),""))</f>
        <v/>
      </c>
      <c r="S2839" s="95">
        <f t="shared" si="315"/>
        <v>0</v>
      </c>
      <c r="T2839" s="95"/>
      <c r="U2839" s="95" t="str">
        <f t="shared" si="316"/>
        <v/>
      </c>
      <c r="V2839" s="95" t="s">
        <v>8091</v>
      </c>
      <c r="W2839" s="95"/>
      <c r="X2839" s="95" t="s">
        <v>8904</v>
      </c>
      <c r="Y2839" s="95" t="str">
        <f t="shared" si="317"/>
        <v>No</v>
      </c>
      <c r="Z2839" s="95">
        <v>0</v>
      </c>
      <c r="AA2839" s="95" t="str">
        <f t="shared" ref="AA2839:AA2902" si="318">IF(OR(N2839="Dx",N2839="No_informado"),P2839,O2839)</f>
        <v>SAESA</v>
      </c>
    </row>
    <row r="2840" spans="1:27" x14ac:dyDescent="0.2">
      <c r="A2840" s="19">
        <f t="shared" si="313"/>
        <v>1</v>
      </c>
      <c r="B2840" s="95">
        <f t="shared" si="314"/>
        <v>2836</v>
      </c>
      <c r="C2840" s="95" t="s">
        <v>9404</v>
      </c>
      <c r="D2840" s="28" t="s">
        <v>8365</v>
      </c>
      <c r="E2840" s="95" t="s">
        <v>8903</v>
      </c>
      <c r="F2840" s="182">
        <v>1</v>
      </c>
      <c r="G2840" s="95" t="s">
        <v>299</v>
      </c>
      <c r="H2840" s="199">
        <f>VLOOKUP(G2840,BARRAS!$C$5:$E$553,2,0)</f>
        <v>2109990880132</v>
      </c>
      <c r="I2840" s="95">
        <v>0</v>
      </c>
      <c r="J2840" s="204">
        <v>0</v>
      </c>
      <c r="K2840" s="95">
        <v>0</v>
      </c>
      <c r="L2840" s="95" t="s">
        <v>8423</v>
      </c>
      <c r="M2840" s="95" t="s">
        <v>8423</v>
      </c>
      <c r="N2840" s="95" t="s">
        <v>8365</v>
      </c>
      <c r="O2840" s="95" t="s">
        <v>8091</v>
      </c>
      <c r="P2840" s="95"/>
      <c r="Q2840" s="95"/>
      <c r="R2840" s="95" t="str">
        <f>IF(L2840="R",VLOOKUP(G2840,BARRAS!$C$5:$E$233,3,0),IF(L2840="L",VLOOKUP(G2840,BARRAS!$C$5:$E$233,3,0),""))</f>
        <v/>
      </c>
      <c r="S2840" s="95">
        <f t="shared" si="315"/>
        <v>0</v>
      </c>
      <c r="T2840" s="95"/>
      <c r="U2840" s="95" t="str">
        <f t="shared" si="316"/>
        <v/>
      </c>
      <c r="V2840" s="95" t="s">
        <v>8091</v>
      </c>
      <c r="W2840" s="95"/>
      <c r="X2840" s="95" t="s">
        <v>8903</v>
      </c>
      <c r="Y2840" s="95" t="str">
        <f t="shared" si="317"/>
        <v>No</v>
      </c>
      <c r="Z2840" s="95">
        <v>0</v>
      </c>
      <c r="AA2840" s="95" t="str">
        <f t="shared" si="318"/>
        <v>SAESA</v>
      </c>
    </row>
    <row r="2841" spans="1:27" x14ac:dyDescent="0.2">
      <c r="A2841" s="19">
        <f t="shared" si="313"/>
        <v>1</v>
      </c>
      <c r="B2841" s="95">
        <f t="shared" si="314"/>
        <v>2837</v>
      </c>
      <c r="C2841" s="95" t="s">
        <v>8487</v>
      </c>
      <c r="D2841" s="28" t="s">
        <v>8365</v>
      </c>
      <c r="E2841" s="95" t="s">
        <v>8513</v>
      </c>
      <c r="F2841" s="182">
        <v>1</v>
      </c>
      <c r="G2841" s="95" t="s">
        <v>299</v>
      </c>
      <c r="H2841" s="199">
        <f>VLOOKUP(G2841,BARRAS!$C$5:$E$553,2,0)</f>
        <v>2109990880132</v>
      </c>
      <c r="I2841" s="95">
        <v>0</v>
      </c>
      <c r="J2841" s="204">
        <v>0</v>
      </c>
      <c r="K2841" s="95">
        <v>0</v>
      </c>
      <c r="L2841" s="95" t="s">
        <v>8423</v>
      </c>
      <c r="M2841" s="95" t="s">
        <v>8423</v>
      </c>
      <c r="N2841" s="95" t="s">
        <v>8365</v>
      </c>
      <c r="O2841" s="95" t="s">
        <v>8091</v>
      </c>
      <c r="P2841" s="95"/>
      <c r="Q2841" s="95" t="str">
        <f>IF(L2841="R","R",IF(L2841="L","L",""))</f>
        <v/>
      </c>
      <c r="R2841" s="95" t="str">
        <f>IF(L2841="R",VLOOKUP(G2841,BARRAS!$C$5:$E$233,3,0),IF(L2841="L",VLOOKUP(G2841,BARRAS!$C$5:$E$233,3,0),""))</f>
        <v/>
      </c>
      <c r="S2841" s="95">
        <f t="shared" si="315"/>
        <v>0</v>
      </c>
      <c r="T2841" s="95"/>
      <c r="U2841" s="95" t="str">
        <f t="shared" si="316"/>
        <v/>
      </c>
      <c r="V2841" s="95" t="s">
        <v>8091</v>
      </c>
      <c r="W2841" s="95"/>
      <c r="X2841" s="95" t="s">
        <v>8513</v>
      </c>
      <c r="Y2841" s="95" t="str">
        <f t="shared" si="317"/>
        <v>No</v>
      </c>
      <c r="Z2841" s="95">
        <v>0</v>
      </c>
      <c r="AA2841" s="95" t="str">
        <f t="shared" si="318"/>
        <v>SAESA</v>
      </c>
    </row>
    <row r="2842" spans="1:27" x14ac:dyDescent="0.2">
      <c r="A2842" s="19">
        <f t="shared" si="313"/>
        <v>1</v>
      </c>
      <c r="B2842" s="95">
        <f t="shared" si="314"/>
        <v>2838</v>
      </c>
      <c r="C2842" s="95" t="s">
        <v>12331</v>
      </c>
      <c r="D2842" s="28" t="s">
        <v>2217</v>
      </c>
      <c r="E2842" s="95" t="s">
        <v>8554</v>
      </c>
      <c r="F2842" s="182">
        <v>1</v>
      </c>
      <c r="G2842" s="95" t="s">
        <v>299</v>
      </c>
      <c r="H2842" s="199">
        <f>VLOOKUP(G2842,BARRAS!$C$5:$E$553,2,0)</f>
        <v>2109990880132</v>
      </c>
      <c r="I2842" s="95">
        <v>0</v>
      </c>
      <c r="J2842" s="204">
        <v>0</v>
      </c>
      <c r="K2842" s="95">
        <v>0</v>
      </c>
      <c r="L2842" s="95" t="s">
        <v>8423</v>
      </c>
      <c r="M2842" s="95" t="s">
        <v>8423</v>
      </c>
      <c r="N2842" s="95" t="s">
        <v>2217</v>
      </c>
      <c r="O2842" s="95" t="s">
        <v>8091</v>
      </c>
      <c r="P2842" s="95"/>
      <c r="Q2842" s="95" t="str">
        <f>IF(L2842="R","R",IF(L2842="L","L",""))</f>
        <v/>
      </c>
      <c r="R2842" s="95" t="str">
        <f>IF(L2842="R",VLOOKUP(G2842,BARRAS!$C$5:$E$233,3,0),IF(L2842="L",VLOOKUP(G2842,BARRAS!$C$5:$E$233,3,0),""))</f>
        <v/>
      </c>
      <c r="S2842" s="95">
        <f t="shared" si="315"/>
        <v>0</v>
      </c>
      <c r="T2842" s="95"/>
      <c r="U2842" s="95" t="str">
        <f t="shared" si="316"/>
        <v/>
      </c>
      <c r="V2842" s="95" t="s">
        <v>8091</v>
      </c>
      <c r="W2842" s="95"/>
      <c r="X2842" s="95" t="s">
        <v>8554</v>
      </c>
      <c r="Y2842" s="95" t="str">
        <f t="shared" si="317"/>
        <v>No</v>
      </c>
      <c r="Z2842" s="95">
        <v>0</v>
      </c>
      <c r="AA2842" s="95" t="str">
        <f t="shared" si="318"/>
        <v>SAESA</v>
      </c>
    </row>
    <row r="2843" spans="1:27" x14ac:dyDescent="0.2">
      <c r="A2843" s="19">
        <f t="shared" si="313"/>
        <v>1</v>
      </c>
      <c r="B2843" s="95">
        <f t="shared" si="314"/>
        <v>2839</v>
      </c>
      <c r="C2843" s="95" t="s">
        <v>12330</v>
      </c>
      <c r="D2843" s="28" t="s">
        <v>12122</v>
      </c>
      <c r="E2843" s="95" t="s">
        <v>8568</v>
      </c>
      <c r="F2843" s="182">
        <v>1</v>
      </c>
      <c r="G2843" s="95" t="s">
        <v>299</v>
      </c>
      <c r="H2843" s="199">
        <f>VLOOKUP(G2843,BARRAS!$C$5:$E$553,2,0)</f>
        <v>2109990880132</v>
      </c>
      <c r="I2843" s="95">
        <v>0</v>
      </c>
      <c r="J2843" s="204">
        <v>0</v>
      </c>
      <c r="K2843" s="95">
        <v>0</v>
      </c>
      <c r="L2843" s="95" t="s">
        <v>8423</v>
      </c>
      <c r="M2843" s="95" t="s">
        <v>8423</v>
      </c>
      <c r="N2843" s="95" t="s">
        <v>12122</v>
      </c>
      <c r="O2843" s="95" t="s">
        <v>8091</v>
      </c>
      <c r="P2843" s="95"/>
      <c r="Q2843" s="95" t="str">
        <f>IF(L2843="R","R",IF(L2843="L","L",""))</f>
        <v/>
      </c>
      <c r="R2843" s="95" t="str">
        <f>IF(L2843="R",VLOOKUP(G2843,BARRAS!$C$5:$E$233,3,0),IF(L2843="L",VLOOKUP(G2843,BARRAS!$C$5:$E$233,3,0),""))</f>
        <v/>
      </c>
      <c r="S2843" s="95">
        <f t="shared" si="315"/>
        <v>0</v>
      </c>
      <c r="T2843" s="95"/>
      <c r="U2843" s="95" t="str">
        <f t="shared" si="316"/>
        <v/>
      </c>
      <c r="V2843" s="95" t="s">
        <v>8091</v>
      </c>
      <c r="W2843" s="95"/>
      <c r="X2843" s="95" t="s">
        <v>8687</v>
      </c>
      <c r="Y2843" s="95" t="str">
        <f t="shared" si="317"/>
        <v>No</v>
      </c>
      <c r="Z2843" s="95">
        <v>0</v>
      </c>
      <c r="AA2843" s="95" t="str">
        <f t="shared" si="318"/>
        <v>SAESA</v>
      </c>
    </row>
    <row r="2844" spans="1:27" x14ac:dyDescent="0.2">
      <c r="A2844" s="19">
        <f t="shared" si="313"/>
        <v>1</v>
      </c>
      <c r="B2844" s="95">
        <f t="shared" si="314"/>
        <v>2840</v>
      </c>
      <c r="C2844" s="95" t="s">
        <v>12329</v>
      </c>
      <c r="D2844" s="28" t="s">
        <v>12122</v>
      </c>
      <c r="E2844" s="95" t="s">
        <v>8568</v>
      </c>
      <c r="F2844" s="182">
        <v>1</v>
      </c>
      <c r="G2844" s="95" t="s">
        <v>299</v>
      </c>
      <c r="H2844" s="199">
        <f>VLOOKUP(G2844,BARRAS!$C$5:$E$553,2,0)</f>
        <v>2109990880132</v>
      </c>
      <c r="I2844" s="95">
        <v>0</v>
      </c>
      <c r="J2844" s="204">
        <v>0</v>
      </c>
      <c r="K2844" s="95">
        <v>0</v>
      </c>
      <c r="L2844" s="95" t="s">
        <v>8423</v>
      </c>
      <c r="M2844" s="95" t="s">
        <v>8423</v>
      </c>
      <c r="N2844" s="95" t="s">
        <v>12122</v>
      </c>
      <c r="O2844" s="95" t="s">
        <v>8091</v>
      </c>
      <c r="P2844" s="95"/>
      <c r="Q2844" s="95" t="str">
        <f>IF(L2844="R","R",IF(L2844="L","L",""))</f>
        <v/>
      </c>
      <c r="R2844" s="95" t="str">
        <f>IF(L2844="R",VLOOKUP(G2844,BARRAS!$C$5:$E$233,3,0),IF(L2844="L",VLOOKUP(G2844,BARRAS!$C$5:$E$233,3,0),""))</f>
        <v/>
      </c>
      <c r="S2844" s="95">
        <f t="shared" si="315"/>
        <v>0</v>
      </c>
      <c r="T2844" s="95"/>
      <c r="U2844" s="95" t="str">
        <f t="shared" si="316"/>
        <v/>
      </c>
      <c r="V2844" s="95" t="s">
        <v>8091</v>
      </c>
      <c r="W2844" s="95"/>
      <c r="X2844" s="95" t="s">
        <v>8687</v>
      </c>
      <c r="Y2844" s="95" t="str">
        <f t="shared" si="317"/>
        <v>No</v>
      </c>
      <c r="Z2844" s="95">
        <v>0</v>
      </c>
      <c r="AA2844" s="95" t="str">
        <f t="shared" si="318"/>
        <v>SAESA</v>
      </c>
    </row>
    <row r="2845" spans="1:27" x14ac:dyDescent="0.2">
      <c r="A2845" s="19">
        <f t="shared" si="313"/>
        <v>1</v>
      </c>
      <c r="B2845" s="95">
        <f t="shared" si="314"/>
        <v>2841</v>
      </c>
      <c r="C2845" s="95" t="s">
        <v>8486</v>
      </c>
      <c r="D2845" s="28" t="s">
        <v>8365</v>
      </c>
      <c r="E2845" s="95" t="s">
        <v>8486</v>
      </c>
      <c r="F2845" s="182">
        <v>1</v>
      </c>
      <c r="G2845" s="95" t="s">
        <v>299</v>
      </c>
      <c r="H2845" s="199">
        <f>VLOOKUP(G2845,BARRAS!$C$5:$E$553,2,0)</f>
        <v>2109990880132</v>
      </c>
      <c r="I2845" s="95">
        <v>0</v>
      </c>
      <c r="J2845" s="204">
        <v>0</v>
      </c>
      <c r="K2845" s="95">
        <v>0</v>
      </c>
      <c r="L2845" s="95" t="s">
        <v>8423</v>
      </c>
      <c r="M2845" s="95" t="s">
        <v>8423</v>
      </c>
      <c r="N2845" s="95" t="s">
        <v>8365</v>
      </c>
      <c r="O2845" s="95" t="s">
        <v>8091</v>
      </c>
      <c r="P2845" s="95"/>
      <c r="Q2845" s="95" t="str">
        <f>IF(L2845="R","R",IF(L2845="L","L",""))</f>
        <v/>
      </c>
      <c r="R2845" s="95" t="str">
        <f>IF(L2845="R",VLOOKUP(G2845,BARRAS!$C$5:$E$233,3,0),IF(L2845="L",VLOOKUP(G2845,BARRAS!$C$5:$E$233,3,0),""))</f>
        <v/>
      </c>
      <c r="S2845" s="95">
        <f t="shared" si="315"/>
        <v>0</v>
      </c>
      <c r="T2845" s="95"/>
      <c r="U2845" s="95" t="str">
        <f t="shared" si="316"/>
        <v/>
      </c>
      <c r="V2845" s="95" t="s">
        <v>8091</v>
      </c>
      <c r="W2845" s="95"/>
      <c r="X2845" s="95" t="s">
        <v>8486</v>
      </c>
      <c r="Y2845" s="95" t="str">
        <f t="shared" si="317"/>
        <v>No</v>
      </c>
      <c r="Z2845" s="95">
        <v>0</v>
      </c>
      <c r="AA2845" s="95" t="str">
        <f t="shared" si="318"/>
        <v>SAESA</v>
      </c>
    </row>
    <row r="2846" spans="1:27" x14ac:dyDescent="0.2">
      <c r="A2846" s="19">
        <f t="shared" si="313"/>
        <v>1</v>
      </c>
      <c r="B2846" s="95">
        <f t="shared" si="314"/>
        <v>2842</v>
      </c>
      <c r="C2846" s="95" t="s">
        <v>8951</v>
      </c>
      <c r="D2846" s="28" t="s">
        <v>12122</v>
      </c>
      <c r="E2846" s="95" t="s">
        <v>8963</v>
      </c>
      <c r="F2846" s="182">
        <v>1</v>
      </c>
      <c r="G2846" s="95" t="s">
        <v>299</v>
      </c>
      <c r="H2846" s="199">
        <f>VLOOKUP(G2846,BARRAS!$C$5:$E$553,2,0)</f>
        <v>2109990880132</v>
      </c>
      <c r="I2846" s="95">
        <v>0</v>
      </c>
      <c r="J2846" s="204">
        <v>0</v>
      </c>
      <c r="K2846" s="95">
        <v>0</v>
      </c>
      <c r="L2846" s="95" t="s">
        <v>8423</v>
      </c>
      <c r="M2846" s="95" t="s">
        <v>8423</v>
      </c>
      <c r="N2846" s="95" t="s">
        <v>12122</v>
      </c>
      <c r="O2846" s="95" t="s">
        <v>8091</v>
      </c>
      <c r="P2846" s="95"/>
      <c r="Q2846" s="95"/>
      <c r="R2846" s="95" t="str">
        <f>IF(L2846="R",VLOOKUP(G2846,BARRAS!$C$5:$E$233,3,0),IF(L2846="L",VLOOKUP(G2846,BARRAS!$C$5:$E$233,3,0),""))</f>
        <v/>
      </c>
      <c r="S2846" s="95">
        <f t="shared" si="315"/>
        <v>0</v>
      </c>
      <c r="T2846" s="95"/>
      <c r="U2846" s="95" t="str">
        <f t="shared" si="316"/>
        <v/>
      </c>
      <c r="V2846" s="95" t="s">
        <v>8091</v>
      </c>
      <c r="W2846" s="95"/>
      <c r="X2846" s="95"/>
      <c r="Y2846" s="95" t="str">
        <f t="shared" si="317"/>
        <v>No</v>
      </c>
      <c r="Z2846" s="95">
        <v>0</v>
      </c>
      <c r="AA2846" s="95" t="str">
        <f t="shared" si="318"/>
        <v>SAESA</v>
      </c>
    </row>
    <row r="2847" spans="1:27" x14ac:dyDescent="0.2">
      <c r="A2847" s="19">
        <f t="shared" si="313"/>
        <v>1</v>
      </c>
      <c r="B2847" s="95">
        <f t="shared" si="314"/>
        <v>2843</v>
      </c>
      <c r="C2847" s="95" t="s">
        <v>13343</v>
      </c>
      <c r="D2847" s="28" t="s">
        <v>8365</v>
      </c>
      <c r="E2847" s="95" t="s">
        <v>13344</v>
      </c>
      <c r="F2847" s="182">
        <v>1</v>
      </c>
      <c r="G2847" s="95" t="s">
        <v>299</v>
      </c>
      <c r="H2847" s="199">
        <f>VLOOKUP(G2847,BARRAS!$C$5:$E$553,2,0)</f>
        <v>2109990880132</v>
      </c>
      <c r="I2847" s="95">
        <v>0</v>
      </c>
      <c r="J2847" s="204">
        <v>0</v>
      </c>
      <c r="K2847" s="95">
        <v>0</v>
      </c>
      <c r="L2847" s="95" t="s">
        <v>8423</v>
      </c>
      <c r="M2847" s="95" t="s">
        <v>8423</v>
      </c>
      <c r="N2847" s="28" t="s">
        <v>8365</v>
      </c>
      <c r="O2847" s="28" t="s">
        <v>8091</v>
      </c>
      <c r="P2847" s="95"/>
      <c r="Q2847" s="95"/>
      <c r="R2847" s="95"/>
      <c r="S2847" s="95">
        <f t="shared" si="315"/>
        <v>0</v>
      </c>
      <c r="T2847" s="95"/>
      <c r="U2847" s="95" t="str">
        <f t="shared" si="316"/>
        <v/>
      </c>
      <c r="V2847" s="95"/>
      <c r="W2847" s="95"/>
      <c r="X2847" s="95"/>
      <c r="Y2847" s="95"/>
      <c r="Z2847" s="95"/>
      <c r="AA2847" s="95" t="str">
        <f t="shared" si="318"/>
        <v>SAESA</v>
      </c>
    </row>
    <row r="2848" spans="1:27" x14ac:dyDescent="0.2">
      <c r="A2848" s="19">
        <f t="shared" si="313"/>
        <v>1</v>
      </c>
      <c r="B2848" s="95">
        <f t="shared" si="314"/>
        <v>2844</v>
      </c>
      <c r="C2848" s="95" t="s">
        <v>14208</v>
      </c>
      <c r="D2848" s="28" t="s">
        <v>545</v>
      </c>
      <c r="E2848" s="28" t="s">
        <v>13724</v>
      </c>
      <c r="F2848" s="182">
        <v>1</v>
      </c>
      <c r="G2848" s="95" t="s">
        <v>299</v>
      </c>
      <c r="H2848" s="199">
        <f>VLOOKUP(G2848,BARRAS!$C$5:$E$553,2,0)</f>
        <v>2109990880132</v>
      </c>
      <c r="I2848" s="95">
        <v>0</v>
      </c>
      <c r="J2848" s="204">
        <v>0</v>
      </c>
      <c r="K2848" s="95">
        <v>0</v>
      </c>
      <c r="L2848" s="95" t="s">
        <v>8423</v>
      </c>
      <c r="M2848" s="95" t="s">
        <v>8423</v>
      </c>
      <c r="N2848" s="28" t="s">
        <v>545</v>
      </c>
      <c r="O2848" s="28" t="s">
        <v>8091</v>
      </c>
      <c r="P2848" s="95"/>
      <c r="Q2848" s="95"/>
      <c r="R2848" s="95"/>
      <c r="S2848" s="95">
        <f t="shared" si="315"/>
        <v>0</v>
      </c>
      <c r="T2848" s="95"/>
      <c r="U2848" s="95" t="str">
        <f t="shared" si="316"/>
        <v/>
      </c>
      <c r="V2848" s="95"/>
      <c r="W2848" s="95"/>
      <c r="X2848" s="95"/>
      <c r="Y2848" s="95"/>
      <c r="Z2848" s="95"/>
      <c r="AA2848" s="95" t="str">
        <f t="shared" si="318"/>
        <v>SAESA</v>
      </c>
    </row>
    <row r="2849" spans="1:27" x14ac:dyDescent="0.2">
      <c r="A2849" s="19">
        <f t="shared" si="313"/>
        <v>1</v>
      </c>
      <c r="B2849" s="95">
        <f t="shared" si="314"/>
        <v>2845</v>
      </c>
      <c r="C2849" s="95" t="s">
        <v>8116</v>
      </c>
      <c r="D2849" s="28" t="s">
        <v>8088</v>
      </c>
      <c r="E2849" s="95" t="s">
        <v>8091</v>
      </c>
      <c r="F2849" s="182">
        <v>1</v>
      </c>
      <c r="G2849" s="95" t="s">
        <v>299</v>
      </c>
      <c r="H2849" s="199">
        <f>VLOOKUP(G2849,BARRAS!$C$5:$E$553,2,0)</f>
        <v>2109990880132</v>
      </c>
      <c r="I2849" s="95">
        <v>0</v>
      </c>
      <c r="J2849" s="204">
        <v>1</v>
      </c>
      <c r="K2849" s="95">
        <v>0</v>
      </c>
      <c r="L2849" s="95" t="s">
        <v>489</v>
      </c>
      <c r="M2849" s="95" t="s">
        <v>489</v>
      </c>
      <c r="N2849" s="95" t="s">
        <v>9178</v>
      </c>
      <c r="O2849" s="95"/>
      <c r="P2849" s="95" t="s">
        <v>8091</v>
      </c>
      <c r="Q2849" s="95" t="str">
        <f>IF(L2849="R","R",IF(L2849="L","L",""))</f>
        <v>R</v>
      </c>
      <c r="R2849" s="95" t="str">
        <f>IF(L2849="R",VLOOKUP(G2849,BARRAS!$C$5:$E$233,3,0),IF(L2849="L",VLOOKUP(G2849,BARRAS!$C$5:$E$233,3,0),""))</f>
        <v>S5</v>
      </c>
      <c r="S2849" s="95">
        <f t="shared" si="315"/>
        <v>0</v>
      </c>
      <c r="T2849" s="95"/>
      <c r="U2849" s="95" t="str">
        <f t="shared" si="316"/>
        <v/>
      </c>
      <c r="V2849" s="95">
        <v>0</v>
      </c>
      <c r="W2849" s="95"/>
      <c r="X2849" s="95"/>
      <c r="Y2849" s="95" t="str">
        <f>+IF(P2849="","No","Sí")</f>
        <v>Sí</v>
      </c>
      <c r="Z2849" s="95">
        <v>0</v>
      </c>
      <c r="AA2849" s="95" t="str">
        <f t="shared" si="318"/>
        <v>SAESA</v>
      </c>
    </row>
    <row r="2850" spans="1:27" x14ac:dyDescent="0.2">
      <c r="A2850" s="19">
        <f t="shared" si="313"/>
        <v>1</v>
      </c>
      <c r="B2850" s="95">
        <f t="shared" si="314"/>
        <v>2846</v>
      </c>
      <c r="C2850" s="95" t="s">
        <v>8117</v>
      </c>
      <c r="D2850" s="28" t="s">
        <v>8089</v>
      </c>
      <c r="E2850" s="95" t="s">
        <v>8091</v>
      </c>
      <c r="F2850" s="182">
        <v>1</v>
      </c>
      <c r="G2850" s="95" t="s">
        <v>299</v>
      </c>
      <c r="H2850" s="199">
        <f>VLOOKUP(G2850,BARRAS!$C$5:$E$553,2,0)</f>
        <v>2109990880132</v>
      </c>
      <c r="I2850" s="95">
        <v>0</v>
      </c>
      <c r="J2850" s="204">
        <v>1</v>
      </c>
      <c r="K2850" s="95">
        <v>0</v>
      </c>
      <c r="L2850" s="95" t="s">
        <v>489</v>
      </c>
      <c r="M2850" s="95" t="s">
        <v>489</v>
      </c>
      <c r="N2850" s="95" t="s">
        <v>9178</v>
      </c>
      <c r="O2850" s="95"/>
      <c r="P2850" s="95" t="s">
        <v>8091</v>
      </c>
      <c r="Q2850" s="95" t="str">
        <f>IF(L2850="R","R",IF(L2850="L","L",""))</f>
        <v>R</v>
      </c>
      <c r="R2850" s="95" t="str">
        <f>IF(L2850="R",VLOOKUP(G2850,BARRAS!$C$5:$E$233,3,0),IF(L2850="L",VLOOKUP(G2850,BARRAS!$C$5:$E$233,3,0),""))</f>
        <v>S5</v>
      </c>
      <c r="S2850" s="95">
        <f t="shared" si="315"/>
        <v>0</v>
      </c>
      <c r="T2850" s="95"/>
      <c r="U2850" s="95" t="str">
        <f t="shared" si="316"/>
        <v/>
      </c>
      <c r="V2850" s="95">
        <v>0</v>
      </c>
      <c r="W2850" s="95"/>
      <c r="X2850" s="95"/>
      <c r="Y2850" s="95" t="str">
        <f>+IF(P2850="","No","Sí")</f>
        <v>Sí</v>
      </c>
      <c r="Z2850" s="95">
        <v>0</v>
      </c>
      <c r="AA2850" s="95" t="str">
        <f t="shared" si="318"/>
        <v>SAESA</v>
      </c>
    </row>
    <row r="2851" spans="1:27" x14ac:dyDescent="0.2">
      <c r="A2851" s="19">
        <f t="shared" si="313"/>
        <v>1</v>
      </c>
      <c r="B2851" s="95">
        <f t="shared" si="314"/>
        <v>2847</v>
      </c>
      <c r="C2851" s="95" t="s">
        <v>8118</v>
      </c>
      <c r="D2851" s="28" t="s">
        <v>8090</v>
      </c>
      <c r="E2851" s="95" t="s">
        <v>8091</v>
      </c>
      <c r="F2851" s="182">
        <v>1</v>
      </c>
      <c r="G2851" s="95" t="s">
        <v>299</v>
      </c>
      <c r="H2851" s="199">
        <f>VLOOKUP(G2851,BARRAS!$C$5:$E$553,2,0)</f>
        <v>2109990880132</v>
      </c>
      <c r="I2851" s="95">
        <v>0</v>
      </c>
      <c r="J2851" s="204">
        <v>1</v>
      </c>
      <c r="K2851" s="95">
        <v>0</v>
      </c>
      <c r="L2851" s="95" t="s">
        <v>489</v>
      </c>
      <c r="M2851" s="95" t="s">
        <v>489</v>
      </c>
      <c r="N2851" s="95" t="s">
        <v>9178</v>
      </c>
      <c r="O2851" s="95"/>
      <c r="P2851" s="95" t="s">
        <v>8091</v>
      </c>
      <c r="Q2851" s="95" t="str">
        <f>IF(L2851="R","R",IF(L2851="L","L",""))</f>
        <v>R</v>
      </c>
      <c r="R2851" s="95" t="str">
        <f>IF(L2851="R",VLOOKUP(G2851,BARRAS!$C$5:$E$233,3,0),IF(L2851="L",VLOOKUP(G2851,BARRAS!$C$5:$E$233,3,0),""))</f>
        <v>S5</v>
      </c>
      <c r="S2851" s="95">
        <f t="shared" si="315"/>
        <v>0</v>
      </c>
      <c r="T2851" s="95"/>
      <c r="U2851" s="95" t="str">
        <f t="shared" si="316"/>
        <v/>
      </c>
      <c r="V2851" s="95">
        <v>0</v>
      </c>
      <c r="W2851" s="95"/>
      <c r="X2851" s="95"/>
      <c r="Y2851" s="95" t="str">
        <f>+IF(P2851="","No","Sí")</f>
        <v>Sí</v>
      </c>
      <c r="Z2851" s="95">
        <v>0</v>
      </c>
      <c r="AA2851" s="95" t="str">
        <f t="shared" si="318"/>
        <v>SAESA</v>
      </c>
    </row>
    <row r="2852" spans="1:27" x14ac:dyDescent="0.2">
      <c r="A2852" s="19">
        <f t="shared" si="313"/>
        <v>1</v>
      </c>
      <c r="B2852" s="95">
        <f t="shared" si="314"/>
        <v>2848</v>
      </c>
      <c r="C2852" s="194" t="s">
        <v>11905</v>
      </c>
      <c r="D2852" s="213" t="s">
        <v>1304</v>
      </c>
      <c r="E2852" s="194" t="s">
        <v>300</v>
      </c>
      <c r="F2852" s="182">
        <v>1</v>
      </c>
      <c r="G2852" s="95" t="s">
        <v>299</v>
      </c>
      <c r="H2852" s="199">
        <f>VLOOKUP(G2852,BARRAS!$C$5:$E$553,2,0)</f>
        <v>2109990880132</v>
      </c>
      <c r="I2852" s="95">
        <v>0</v>
      </c>
      <c r="J2852" s="204">
        <v>0</v>
      </c>
      <c r="K2852" s="95">
        <v>0</v>
      </c>
      <c r="L2852" s="95" t="s">
        <v>492</v>
      </c>
      <c r="M2852" s="95" t="s">
        <v>492</v>
      </c>
      <c r="N2852" s="95" t="s">
        <v>12352</v>
      </c>
      <c r="O2852" s="95"/>
      <c r="P2852" s="95"/>
      <c r="Q2852" s="95"/>
      <c r="R2852" s="95" t="str">
        <f>IF(L2852="R",VLOOKUP(G2852,BARRAS!$C$5:$E$233,3,0),IF(L2852="L",VLOOKUP(G2852,BARRAS!$C$5:$E$233,3,0),""))</f>
        <v/>
      </c>
      <c r="S2852" s="95">
        <f t="shared" si="315"/>
        <v>0</v>
      </c>
      <c r="T2852" s="95"/>
      <c r="U2852" s="95" t="str">
        <f t="shared" si="316"/>
        <v/>
      </c>
      <c r="V2852" s="95"/>
      <c r="W2852" s="95"/>
      <c r="X2852" s="95"/>
      <c r="Y2852" s="95"/>
      <c r="Z2852" s="95"/>
      <c r="AA2852" s="95">
        <f t="shared" si="318"/>
        <v>0</v>
      </c>
    </row>
    <row r="2853" spans="1:27" x14ac:dyDescent="0.2">
      <c r="A2853" s="19">
        <f t="shared" si="313"/>
        <v>1</v>
      </c>
      <c r="B2853" s="95">
        <f t="shared" si="314"/>
        <v>2849</v>
      </c>
      <c r="C2853" s="95" t="s">
        <v>11727</v>
      </c>
      <c r="D2853" s="28" t="s">
        <v>8808</v>
      </c>
      <c r="E2853" s="95" t="s">
        <v>11728</v>
      </c>
      <c r="F2853" s="182">
        <v>1</v>
      </c>
      <c r="G2853" s="95" t="s">
        <v>451</v>
      </c>
      <c r="H2853" s="199">
        <f>VLOOKUP(G2853,BARRAS!$C$5:$E$553,2,0)</f>
        <v>2079990680132</v>
      </c>
      <c r="I2853" s="95">
        <v>0</v>
      </c>
      <c r="J2853" s="204">
        <v>0</v>
      </c>
      <c r="K2853" s="95">
        <v>0</v>
      </c>
      <c r="L2853" s="95" t="s">
        <v>8423</v>
      </c>
      <c r="M2853" s="95" t="s">
        <v>8423</v>
      </c>
      <c r="N2853" s="95" t="s">
        <v>8808</v>
      </c>
      <c r="O2853" s="95" t="s">
        <v>10897</v>
      </c>
      <c r="P2853" s="95"/>
      <c r="Q2853" s="95" t="s">
        <v>509</v>
      </c>
      <c r="R2853" s="95" t="str">
        <f>IF(L2853="R",VLOOKUP(G2853,BARRAS!$C$5:$E$233,3,0),IF(L2853="L",VLOOKUP(G2853,BARRAS!$C$5:$E$233,3,0),""))</f>
        <v/>
      </c>
      <c r="S2853" s="95">
        <f t="shared" si="315"/>
        <v>0</v>
      </c>
      <c r="T2853" s="95"/>
      <c r="U2853" s="95" t="str">
        <f t="shared" si="316"/>
        <v/>
      </c>
      <c r="V2853" s="95"/>
      <c r="W2853" s="95"/>
      <c r="X2853" s="95"/>
      <c r="Y2853" s="95"/>
      <c r="Z2853" s="95"/>
      <c r="AA2853" s="95" t="str">
        <f t="shared" si="318"/>
        <v>CEC</v>
      </c>
    </row>
    <row r="2854" spans="1:27" x14ac:dyDescent="0.2">
      <c r="A2854" s="19">
        <f t="shared" si="313"/>
        <v>1</v>
      </c>
      <c r="B2854" s="95">
        <f t="shared" si="314"/>
        <v>2850</v>
      </c>
      <c r="C2854" s="95" t="s">
        <v>10951</v>
      </c>
      <c r="D2854" s="28" t="s">
        <v>13087</v>
      </c>
      <c r="E2854" s="95" t="s">
        <v>10952</v>
      </c>
      <c r="F2854" s="182">
        <v>1</v>
      </c>
      <c r="G2854" s="95" t="s">
        <v>451</v>
      </c>
      <c r="H2854" s="199">
        <f>VLOOKUP(G2854,BARRAS!$C$5:$E$553,2,0)</f>
        <v>2079990680132</v>
      </c>
      <c r="I2854" s="95">
        <v>0</v>
      </c>
      <c r="J2854" s="204">
        <v>0</v>
      </c>
      <c r="K2854" s="95">
        <v>0</v>
      </c>
      <c r="L2854" s="95" t="s">
        <v>8423</v>
      </c>
      <c r="M2854" s="95" t="s">
        <v>8423</v>
      </c>
      <c r="N2854" s="28" t="s">
        <v>13087</v>
      </c>
      <c r="O2854" s="95" t="s">
        <v>10897</v>
      </c>
      <c r="P2854" s="95"/>
      <c r="Q2854" s="95" t="s">
        <v>509</v>
      </c>
      <c r="R2854" s="95" t="str">
        <f>IF(L2854="R",VLOOKUP(G2854,BARRAS!$C$5:$E$233,3,0),IF(L2854="L",VLOOKUP(G2854,BARRAS!$C$5:$E$233,3,0),""))</f>
        <v/>
      </c>
      <c r="S2854" s="95">
        <f t="shared" si="315"/>
        <v>0</v>
      </c>
      <c r="T2854" s="95"/>
      <c r="U2854" s="95" t="str">
        <f t="shared" si="316"/>
        <v/>
      </c>
      <c r="V2854" s="95" t="s">
        <v>10897</v>
      </c>
      <c r="W2854" s="95"/>
      <c r="X2854" s="95">
        <v>0</v>
      </c>
      <c r="Y2854" s="95">
        <v>0</v>
      </c>
      <c r="Z2854" s="95"/>
      <c r="AA2854" s="95" t="str">
        <f t="shared" si="318"/>
        <v>CEC</v>
      </c>
    </row>
    <row r="2855" spans="1:27" x14ac:dyDescent="0.2">
      <c r="A2855" s="19">
        <f t="shared" si="313"/>
        <v>1</v>
      </c>
      <c r="B2855" s="95">
        <f t="shared" si="314"/>
        <v>2851</v>
      </c>
      <c r="C2855" s="95" t="s">
        <v>11343</v>
      </c>
      <c r="D2855" s="28" t="s">
        <v>8365</v>
      </c>
      <c r="E2855" s="95" t="s">
        <v>11344</v>
      </c>
      <c r="F2855" s="182">
        <v>1</v>
      </c>
      <c r="G2855" s="95" t="s">
        <v>451</v>
      </c>
      <c r="H2855" s="199">
        <f>VLOOKUP(G2855,BARRAS!$C$5:$E$553,2,0)</f>
        <v>2079990680132</v>
      </c>
      <c r="I2855" s="95">
        <v>0</v>
      </c>
      <c r="J2855" s="204">
        <v>0</v>
      </c>
      <c r="K2855" s="95">
        <v>0</v>
      </c>
      <c r="L2855" s="95" t="s">
        <v>8423</v>
      </c>
      <c r="M2855" s="95" t="s">
        <v>8423</v>
      </c>
      <c r="N2855" s="95" t="s">
        <v>8365</v>
      </c>
      <c r="O2855" s="95" t="s">
        <v>10897</v>
      </c>
      <c r="P2855" s="95"/>
      <c r="Q2855" s="95" t="s">
        <v>509</v>
      </c>
      <c r="R2855" s="95" t="str">
        <f>IF(L2855="R",VLOOKUP(G2855,BARRAS!$C$5:$E$233,3,0),IF(L2855="L",VLOOKUP(G2855,BARRAS!$C$5:$E$233,3,0),""))</f>
        <v/>
      </c>
      <c r="S2855" s="95">
        <f t="shared" si="315"/>
        <v>0</v>
      </c>
      <c r="T2855" s="95"/>
      <c r="U2855" s="95" t="str">
        <f t="shared" si="316"/>
        <v/>
      </c>
      <c r="V2855" s="95"/>
      <c r="W2855" s="95"/>
      <c r="X2855" s="95">
        <v>0</v>
      </c>
      <c r="Y2855" s="95">
        <v>0</v>
      </c>
      <c r="Z2855" s="95"/>
      <c r="AA2855" s="95" t="str">
        <f t="shared" si="318"/>
        <v>CEC</v>
      </c>
    </row>
    <row r="2856" spans="1:27" x14ac:dyDescent="0.2">
      <c r="A2856" s="19">
        <f t="shared" si="313"/>
        <v>1</v>
      </c>
      <c r="B2856" s="95">
        <f t="shared" si="314"/>
        <v>2852</v>
      </c>
      <c r="C2856" s="95" t="s">
        <v>10938</v>
      </c>
      <c r="D2856" s="28" t="s">
        <v>8365</v>
      </c>
      <c r="E2856" s="95" t="s">
        <v>10939</v>
      </c>
      <c r="F2856" s="182">
        <v>1</v>
      </c>
      <c r="G2856" s="95" t="s">
        <v>451</v>
      </c>
      <c r="H2856" s="199">
        <f>VLOOKUP(G2856,BARRAS!$C$5:$E$553,2,0)</f>
        <v>2079990680132</v>
      </c>
      <c r="I2856" s="95">
        <v>0</v>
      </c>
      <c r="J2856" s="204">
        <v>0</v>
      </c>
      <c r="K2856" s="95">
        <v>0</v>
      </c>
      <c r="L2856" s="95" t="s">
        <v>8423</v>
      </c>
      <c r="M2856" s="95" t="s">
        <v>8423</v>
      </c>
      <c r="N2856" s="95" t="s">
        <v>8365</v>
      </c>
      <c r="O2856" s="95" t="s">
        <v>10897</v>
      </c>
      <c r="P2856" s="95"/>
      <c r="Q2856" s="95" t="s">
        <v>509</v>
      </c>
      <c r="R2856" s="95" t="str">
        <f>IF(L2856="R",VLOOKUP(G2856,BARRAS!$C$5:$E$233,3,0),IF(L2856="L",VLOOKUP(G2856,BARRAS!$C$5:$E$233,3,0),""))</f>
        <v/>
      </c>
      <c r="S2856" s="95">
        <f t="shared" si="315"/>
        <v>0</v>
      </c>
      <c r="T2856" s="95"/>
      <c r="U2856" s="95" t="str">
        <f t="shared" si="316"/>
        <v/>
      </c>
      <c r="V2856" s="95">
        <v>0</v>
      </c>
      <c r="W2856" s="95"/>
      <c r="X2856" s="95">
        <v>0</v>
      </c>
      <c r="Y2856" s="95">
        <v>0</v>
      </c>
      <c r="Z2856" s="95"/>
      <c r="AA2856" s="95" t="str">
        <f t="shared" si="318"/>
        <v>CEC</v>
      </c>
    </row>
    <row r="2857" spans="1:27" x14ac:dyDescent="0.2">
      <c r="A2857" s="19">
        <f t="shared" si="313"/>
        <v>1</v>
      </c>
      <c r="B2857" s="95">
        <f t="shared" si="314"/>
        <v>2853</v>
      </c>
      <c r="C2857" s="95" t="s">
        <v>10940</v>
      </c>
      <c r="D2857" s="28" t="s">
        <v>8365</v>
      </c>
      <c r="E2857" s="95" t="s">
        <v>10939</v>
      </c>
      <c r="F2857" s="182">
        <v>1</v>
      </c>
      <c r="G2857" s="95" t="s">
        <v>451</v>
      </c>
      <c r="H2857" s="199">
        <f>VLOOKUP(G2857,BARRAS!$C$5:$E$553,2,0)</f>
        <v>2079990680132</v>
      </c>
      <c r="I2857" s="95">
        <v>0</v>
      </c>
      <c r="J2857" s="204">
        <v>0</v>
      </c>
      <c r="K2857" s="95">
        <v>0</v>
      </c>
      <c r="L2857" s="95" t="s">
        <v>8423</v>
      </c>
      <c r="M2857" s="95" t="s">
        <v>8423</v>
      </c>
      <c r="N2857" s="95" t="s">
        <v>8365</v>
      </c>
      <c r="O2857" s="95" t="s">
        <v>10897</v>
      </c>
      <c r="P2857" s="95"/>
      <c r="Q2857" s="95" t="s">
        <v>509</v>
      </c>
      <c r="R2857" s="95" t="str">
        <f>IF(L2857="R",VLOOKUP(G2857,BARRAS!$C$5:$E$233,3,0),IF(L2857="L",VLOOKUP(G2857,BARRAS!$C$5:$E$233,3,0),""))</f>
        <v/>
      </c>
      <c r="S2857" s="95">
        <f t="shared" si="315"/>
        <v>0</v>
      </c>
      <c r="T2857" s="95"/>
      <c r="U2857" s="95" t="str">
        <f t="shared" si="316"/>
        <v/>
      </c>
      <c r="V2857" s="95">
        <v>0</v>
      </c>
      <c r="W2857" s="95"/>
      <c r="X2857" s="95">
        <v>0</v>
      </c>
      <c r="Y2857" s="95">
        <v>0</v>
      </c>
      <c r="Z2857" s="95"/>
      <c r="AA2857" s="95" t="str">
        <f t="shared" si="318"/>
        <v>CEC</v>
      </c>
    </row>
    <row r="2858" spans="1:27" x14ac:dyDescent="0.2">
      <c r="A2858" s="19">
        <f t="shared" si="313"/>
        <v>1</v>
      </c>
      <c r="B2858" s="95">
        <f t="shared" si="314"/>
        <v>2854</v>
      </c>
      <c r="C2858" s="95" t="s">
        <v>11680</v>
      </c>
      <c r="D2858" s="28" t="s">
        <v>11678</v>
      </c>
      <c r="E2858" s="95" t="s">
        <v>11681</v>
      </c>
      <c r="F2858" s="182">
        <v>1</v>
      </c>
      <c r="G2858" s="95" t="s">
        <v>451</v>
      </c>
      <c r="H2858" s="199">
        <f>VLOOKUP(G2858,BARRAS!$C$5:$E$553,2,0)</f>
        <v>2079990680132</v>
      </c>
      <c r="I2858" s="95">
        <v>0</v>
      </c>
      <c r="J2858" s="204">
        <v>0</v>
      </c>
      <c r="K2858" s="95">
        <v>0</v>
      </c>
      <c r="L2858" s="95" t="s">
        <v>747</v>
      </c>
      <c r="M2858" s="95" t="s">
        <v>747</v>
      </c>
      <c r="N2858" s="95" t="s">
        <v>11678</v>
      </c>
      <c r="O2858" s="95" t="s">
        <v>10897</v>
      </c>
      <c r="P2858" s="95"/>
      <c r="Q2858" s="95" t="s">
        <v>509</v>
      </c>
      <c r="R2858" s="95" t="str">
        <f>IF(L2858="R",VLOOKUP(G2858,BARRAS!$C$5:$E$233,3,0),IF(L2858="L",VLOOKUP(G2858,BARRAS!$C$5:$E$233,3,0),""))</f>
        <v/>
      </c>
      <c r="S2858" s="95">
        <f t="shared" si="315"/>
        <v>1</v>
      </c>
      <c r="T2858" s="95"/>
      <c r="U2858" s="95" t="str">
        <f t="shared" si="316"/>
        <v>PMGD</v>
      </c>
      <c r="V2858" s="95"/>
      <c r="W2858" s="95">
        <v>0</v>
      </c>
      <c r="X2858" s="95"/>
      <c r="Y2858" s="95">
        <v>0</v>
      </c>
      <c r="Z2858" s="95"/>
      <c r="AA2858" s="95" t="str">
        <f t="shared" si="318"/>
        <v>CEC</v>
      </c>
    </row>
    <row r="2859" spans="1:27" x14ac:dyDescent="0.2">
      <c r="A2859" s="19">
        <f t="shared" si="313"/>
        <v>1</v>
      </c>
      <c r="B2859" s="95">
        <f t="shared" si="314"/>
        <v>2855</v>
      </c>
      <c r="C2859" s="95" t="s">
        <v>11677</v>
      </c>
      <c r="D2859" s="28" t="s">
        <v>11678</v>
      </c>
      <c r="E2859" s="95" t="s">
        <v>11679</v>
      </c>
      <c r="F2859" s="182">
        <v>1</v>
      </c>
      <c r="G2859" s="95" t="s">
        <v>451</v>
      </c>
      <c r="H2859" s="199">
        <f>VLOOKUP(G2859,BARRAS!$C$5:$E$553,2,0)</f>
        <v>2079990680132</v>
      </c>
      <c r="I2859" s="95">
        <v>0</v>
      </c>
      <c r="J2859" s="204">
        <v>0</v>
      </c>
      <c r="K2859" s="95">
        <v>0</v>
      </c>
      <c r="L2859" s="95" t="s">
        <v>747</v>
      </c>
      <c r="M2859" s="95" t="s">
        <v>747</v>
      </c>
      <c r="N2859" s="95" t="s">
        <v>11678</v>
      </c>
      <c r="O2859" s="95" t="s">
        <v>10897</v>
      </c>
      <c r="P2859" s="95"/>
      <c r="Q2859" s="95" t="s">
        <v>509</v>
      </c>
      <c r="R2859" s="95" t="str">
        <f>IF(L2859="R",VLOOKUP(G2859,BARRAS!$C$5:$E$233,3,0),IF(L2859="L",VLOOKUP(G2859,BARRAS!$C$5:$E$233,3,0),""))</f>
        <v/>
      </c>
      <c r="S2859" s="95">
        <f t="shared" si="315"/>
        <v>1</v>
      </c>
      <c r="T2859" s="95" t="s">
        <v>11679</v>
      </c>
      <c r="U2859" s="95" t="str">
        <f t="shared" si="316"/>
        <v>PMGD</v>
      </c>
      <c r="V2859" s="95"/>
      <c r="W2859" s="95"/>
      <c r="X2859" s="95"/>
      <c r="Y2859" s="95">
        <v>0</v>
      </c>
      <c r="Z2859" s="95"/>
      <c r="AA2859" s="95" t="str">
        <f t="shared" si="318"/>
        <v>CEC</v>
      </c>
    </row>
    <row r="2860" spans="1:27" x14ac:dyDescent="0.2">
      <c r="A2860" s="19">
        <f t="shared" si="313"/>
        <v>1</v>
      </c>
      <c r="B2860" s="95">
        <f t="shared" si="314"/>
        <v>2856</v>
      </c>
      <c r="C2860" s="95" t="s">
        <v>11175</v>
      </c>
      <c r="D2860" s="28" t="s">
        <v>11173</v>
      </c>
      <c r="E2860" s="95" t="s">
        <v>11176</v>
      </c>
      <c r="F2860" s="182">
        <v>1</v>
      </c>
      <c r="G2860" s="95" t="s">
        <v>451</v>
      </c>
      <c r="H2860" s="199">
        <f>VLOOKUP(G2860,BARRAS!$C$5:$E$553,2,0)</f>
        <v>2079990680132</v>
      </c>
      <c r="I2860" s="95">
        <v>0</v>
      </c>
      <c r="J2860" s="204">
        <v>0</v>
      </c>
      <c r="K2860" s="95">
        <v>0</v>
      </c>
      <c r="L2860" s="95" t="s">
        <v>747</v>
      </c>
      <c r="M2860" s="95" t="s">
        <v>747</v>
      </c>
      <c r="N2860" s="95" t="s">
        <v>11173</v>
      </c>
      <c r="O2860" s="95" t="s">
        <v>10897</v>
      </c>
      <c r="P2860" s="95"/>
      <c r="Q2860" s="95" t="s">
        <v>509</v>
      </c>
      <c r="R2860" s="95" t="str">
        <f>IF(L2860="R",VLOOKUP(G2860,BARRAS!$C$5:$E$233,3,0),IF(L2860="L",VLOOKUP(G2860,BARRAS!$C$5:$E$233,3,0),""))</f>
        <v/>
      </c>
      <c r="S2860" s="95">
        <f t="shared" si="315"/>
        <v>1</v>
      </c>
      <c r="T2860" s="95"/>
      <c r="U2860" s="95" t="str">
        <f t="shared" si="316"/>
        <v>PMGD</v>
      </c>
      <c r="V2860" s="95">
        <v>0</v>
      </c>
      <c r="W2860" s="95">
        <v>0</v>
      </c>
      <c r="X2860" s="95">
        <v>0</v>
      </c>
      <c r="Y2860" s="95">
        <v>0</v>
      </c>
      <c r="Z2860" s="95"/>
      <c r="AA2860" s="95" t="str">
        <f t="shared" si="318"/>
        <v>CEC</v>
      </c>
    </row>
    <row r="2861" spans="1:27" x14ac:dyDescent="0.2">
      <c r="A2861" s="19">
        <f t="shared" si="313"/>
        <v>1</v>
      </c>
      <c r="B2861" s="95">
        <f t="shared" si="314"/>
        <v>2857</v>
      </c>
      <c r="C2861" s="95" t="s">
        <v>11172</v>
      </c>
      <c r="D2861" s="28" t="s">
        <v>11173</v>
      </c>
      <c r="E2861" s="95" t="s">
        <v>11174</v>
      </c>
      <c r="F2861" s="182">
        <v>1</v>
      </c>
      <c r="G2861" s="95" t="s">
        <v>451</v>
      </c>
      <c r="H2861" s="199">
        <f>VLOOKUP(G2861,BARRAS!$C$5:$E$553,2,0)</f>
        <v>2079990680132</v>
      </c>
      <c r="I2861" s="95">
        <v>0</v>
      </c>
      <c r="J2861" s="204">
        <v>0</v>
      </c>
      <c r="K2861" s="95">
        <v>0</v>
      </c>
      <c r="L2861" s="95" t="s">
        <v>747</v>
      </c>
      <c r="M2861" s="95" t="s">
        <v>747</v>
      </c>
      <c r="N2861" s="95" t="s">
        <v>11173</v>
      </c>
      <c r="O2861" s="95" t="s">
        <v>10897</v>
      </c>
      <c r="P2861" s="95"/>
      <c r="Q2861" s="95" t="s">
        <v>509</v>
      </c>
      <c r="R2861" s="95" t="str">
        <f>IF(L2861="R",VLOOKUP(G2861,BARRAS!$C$5:$E$233,3,0),IF(L2861="L",VLOOKUP(G2861,BARRAS!$C$5:$E$233,3,0),""))</f>
        <v/>
      </c>
      <c r="S2861" s="95">
        <f t="shared" si="315"/>
        <v>1</v>
      </c>
      <c r="T2861" s="95" t="s">
        <v>11174</v>
      </c>
      <c r="U2861" s="95" t="str">
        <f t="shared" si="316"/>
        <v>PMGD</v>
      </c>
      <c r="V2861" s="95">
        <v>0</v>
      </c>
      <c r="W2861" s="95"/>
      <c r="X2861" s="95">
        <v>0</v>
      </c>
      <c r="Y2861" s="95">
        <v>0</v>
      </c>
      <c r="Z2861" s="95"/>
      <c r="AA2861" s="95" t="str">
        <f t="shared" si="318"/>
        <v>CEC</v>
      </c>
    </row>
    <row r="2862" spans="1:27" x14ac:dyDescent="0.2">
      <c r="A2862" s="19">
        <f t="shared" si="313"/>
        <v>1</v>
      </c>
      <c r="B2862" s="95">
        <f t="shared" si="314"/>
        <v>2858</v>
      </c>
      <c r="C2862" s="95" t="s">
        <v>10935</v>
      </c>
      <c r="D2862" s="28" t="s">
        <v>10930</v>
      </c>
      <c r="E2862" s="95" t="s">
        <v>10897</v>
      </c>
      <c r="F2862" s="182">
        <v>1</v>
      </c>
      <c r="G2862" s="95" t="s">
        <v>451</v>
      </c>
      <c r="H2862" s="199">
        <f>VLOOKUP(G2862,BARRAS!$C$5:$E$553,2,0)</f>
        <v>2079990680132</v>
      </c>
      <c r="I2862" s="95">
        <v>0</v>
      </c>
      <c r="J2862" s="204">
        <v>1</v>
      </c>
      <c r="K2862" s="95">
        <v>0</v>
      </c>
      <c r="L2862" s="95" t="s">
        <v>489</v>
      </c>
      <c r="M2862" s="95" t="s">
        <v>489</v>
      </c>
      <c r="N2862" s="95" t="s">
        <v>9178</v>
      </c>
      <c r="O2862" s="95"/>
      <c r="P2862" s="95" t="s">
        <v>10897</v>
      </c>
      <c r="Q2862" s="95" t="s">
        <v>489</v>
      </c>
      <c r="R2862" s="95">
        <f>IF(L2862="R",VLOOKUP(G2862,BARRAS!$C$5:$E$233,3,0),IF(L2862="L",VLOOKUP(G2862,BARRAS!$C$5:$E$233,3,0),""))</f>
        <v>0</v>
      </c>
      <c r="S2862" s="95">
        <f t="shared" si="315"/>
        <v>0</v>
      </c>
      <c r="T2862" s="95"/>
      <c r="U2862" s="95" t="str">
        <f t="shared" si="316"/>
        <v/>
      </c>
      <c r="V2862" s="95">
        <v>0</v>
      </c>
      <c r="W2862" s="95"/>
      <c r="X2862" s="95">
        <v>0</v>
      </c>
      <c r="Y2862" s="95">
        <v>0</v>
      </c>
      <c r="Z2862" s="95"/>
      <c r="AA2862" s="95" t="str">
        <f t="shared" si="318"/>
        <v>CEC</v>
      </c>
    </row>
    <row r="2863" spans="1:27" x14ac:dyDescent="0.2">
      <c r="A2863" s="19">
        <f t="shared" si="313"/>
        <v>1</v>
      </c>
      <c r="B2863" s="95">
        <f t="shared" si="314"/>
        <v>2859</v>
      </c>
      <c r="C2863" s="95" t="s">
        <v>10936</v>
      </c>
      <c r="D2863" s="28" t="s">
        <v>10932</v>
      </c>
      <c r="E2863" s="95" t="s">
        <v>10897</v>
      </c>
      <c r="F2863" s="182">
        <v>1</v>
      </c>
      <c r="G2863" s="95" t="s">
        <v>451</v>
      </c>
      <c r="H2863" s="199">
        <f>VLOOKUP(G2863,BARRAS!$C$5:$E$553,2,0)</f>
        <v>2079990680132</v>
      </c>
      <c r="I2863" s="95">
        <v>0</v>
      </c>
      <c r="J2863" s="204">
        <v>1</v>
      </c>
      <c r="K2863" s="95">
        <v>0</v>
      </c>
      <c r="L2863" s="95" t="s">
        <v>489</v>
      </c>
      <c r="M2863" s="95" t="s">
        <v>489</v>
      </c>
      <c r="N2863" s="95" t="s">
        <v>9178</v>
      </c>
      <c r="O2863" s="95"/>
      <c r="P2863" s="95" t="s">
        <v>10897</v>
      </c>
      <c r="Q2863" s="95" t="s">
        <v>489</v>
      </c>
      <c r="R2863" s="95">
        <f>IF(L2863="R",VLOOKUP(G2863,BARRAS!$C$5:$E$233,3,0),IF(L2863="L",VLOOKUP(G2863,BARRAS!$C$5:$E$233,3,0),""))</f>
        <v>0</v>
      </c>
      <c r="S2863" s="95">
        <f t="shared" si="315"/>
        <v>0</v>
      </c>
      <c r="T2863" s="95"/>
      <c r="U2863" s="95" t="str">
        <f t="shared" si="316"/>
        <v/>
      </c>
      <c r="V2863" s="95">
        <v>0</v>
      </c>
      <c r="W2863" s="95"/>
      <c r="X2863" s="95">
        <v>0</v>
      </c>
      <c r="Y2863" s="95">
        <v>0</v>
      </c>
      <c r="Z2863" s="95"/>
      <c r="AA2863" s="95" t="str">
        <f t="shared" si="318"/>
        <v>CEC</v>
      </c>
    </row>
    <row r="2864" spans="1:27" x14ac:dyDescent="0.2">
      <c r="A2864" s="19">
        <f t="shared" si="313"/>
        <v>1</v>
      </c>
      <c r="B2864" s="95">
        <f t="shared" si="314"/>
        <v>2860</v>
      </c>
      <c r="C2864" s="95" t="s">
        <v>10937</v>
      </c>
      <c r="D2864" s="28" t="s">
        <v>10934</v>
      </c>
      <c r="E2864" s="95" t="s">
        <v>10897</v>
      </c>
      <c r="F2864" s="182">
        <v>1</v>
      </c>
      <c r="G2864" s="95" t="s">
        <v>451</v>
      </c>
      <c r="H2864" s="199">
        <f>VLOOKUP(G2864,BARRAS!$C$5:$E$553,2,0)</f>
        <v>2079990680132</v>
      </c>
      <c r="I2864" s="95">
        <v>0</v>
      </c>
      <c r="J2864" s="204">
        <v>1</v>
      </c>
      <c r="K2864" s="95">
        <v>0</v>
      </c>
      <c r="L2864" s="95" t="s">
        <v>489</v>
      </c>
      <c r="M2864" s="95" t="s">
        <v>489</v>
      </c>
      <c r="N2864" s="95" t="s">
        <v>9178</v>
      </c>
      <c r="O2864" s="95"/>
      <c r="P2864" s="95" t="s">
        <v>10897</v>
      </c>
      <c r="Q2864" s="95" t="s">
        <v>489</v>
      </c>
      <c r="R2864" s="95">
        <f>IF(L2864="R",VLOOKUP(G2864,BARRAS!$C$5:$E$233,3,0),IF(L2864="L",VLOOKUP(G2864,BARRAS!$C$5:$E$233,3,0),""))</f>
        <v>0</v>
      </c>
      <c r="S2864" s="95">
        <f t="shared" si="315"/>
        <v>0</v>
      </c>
      <c r="T2864" s="95"/>
      <c r="U2864" s="95" t="str">
        <f t="shared" si="316"/>
        <v/>
      </c>
      <c r="V2864" s="95">
        <v>0</v>
      </c>
      <c r="W2864" s="95"/>
      <c r="X2864" s="95">
        <v>0</v>
      </c>
      <c r="Y2864" s="95">
        <v>0</v>
      </c>
      <c r="Z2864" s="95"/>
      <c r="AA2864" s="95" t="str">
        <f t="shared" si="318"/>
        <v>CEC</v>
      </c>
    </row>
    <row r="2865" spans="1:27" x14ac:dyDescent="0.2">
      <c r="A2865" s="19">
        <f t="shared" si="313"/>
        <v>1</v>
      </c>
      <c r="B2865" s="95">
        <f t="shared" si="314"/>
        <v>2861</v>
      </c>
      <c r="C2865" s="194" t="s">
        <v>11772</v>
      </c>
      <c r="D2865" s="213" t="s">
        <v>1304</v>
      </c>
      <c r="E2865" s="194" t="s">
        <v>450</v>
      </c>
      <c r="F2865" s="222">
        <v>1</v>
      </c>
      <c r="G2865" s="95" t="s">
        <v>451</v>
      </c>
      <c r="H2865" s="199">
        <f>VLOOKUP(G2865,BARRAS!$C$5:$E$553,2,0)</f>
        <v>2079990680132</v>
      </c>
      <c r="I2865" s="95">
        <v>0</v>
      </c>
      <c r="J2865" s="204">
        <v>0</v>
      </c>
      <c r="K2865" s="95">
        <v>1</v>
      </c>
      <c r="L2865" s="95" t="s">
        <v>492</v>
      </c>
      <c r="M2865" s="95" t="s">
        <v>492</v>
      </c>
      <c r="N2865" s="95" t="s">
        <v>12352</v>
      </c>
      <c r="O2865" s="95"/>
      <c r="P2865" s="95"/>
      <c r="Q2865" s="95"/>
      <c r="R2865" s="95" t="str">
        <f>IF(L2865="R",VLOOKUP(G2865,BARRAS!$C$5:$E$233,3,0),IF(L2865="L",VLOOKUP(G2865,BARRAS!$C$5:$E$233,3,0),""))</f>
        <v/>
      </c>
      <c r="S2865" s="95">
        <f t="shared" si="315"/>
        <v>0</v>
      </c>
      <c r="T2865" s="95"/>
      <c r="U2865" s="95" t="str">
        <f t="shared" si="316"/>
        <v/>
      </c>
      <c r="V2865" s="95"/>
      <c r="W2865" s="95"/>
      <c r="X2865" s="95"/>
      <c r="Y2865" s="95"/>
      <c r="Z2865" s="95"/>
      <c r="AA2865" s="95">
        <f t="shared" si="318"/>
        <v>0</v>
      </c>
    </row>
    <row r="2866" spans="1:27" x14ac:dyDescent="0.2">
      <c r="A2866" s="19">
        <f t="shared" si="313"/>
        <v>1</v>
      </c>
      <c r="B2866" s="95">
        <f t="shared" si="314"/>
        <v>2862</v>
      </c>
      <c r="C2866" s="95" t="s">
        <v>12821</v>
      </c>
      <c r="D2866" s="28" t="s">
        <v>8365</v>
      </c>
      <c r="E2866" s="95" t="s">
        <v>10139</v>
      </c>
      <c r="F2866" s="182">
        <v>1</v>
      </c>
      <c r="G2866" s="95" t="s">
        <v>1834</v>
      </c>
      <c r="H2866" s="199">
        <f>VLOOKUP(G2866,BARRAS!$C$5:$E$553,2,0)</f>
        <v>2089990630132</v>
      </c>
      <c r="I2866" s="95">
        <v>0</v>
      </c>
      <c r="J2866" s="204">
        <v>0</v>
      </c>
      <c r="K2866" s="95">
        <v>0</v>
      </c>
      <c r="L2866" s="95" t="s">
        <v>8423</v>
      </c>
      <c r="M2866" s="95" t="s">
        <v>8423</v>
      </c>
      <c r="N2866" s="28" t="s">
        <v>8365</v>
      </c>
      <c r="O2866" s="28" t="s">
        <v>9972</v>
      </c>
      <c r="P2866" s="95"/>
      <c r="Q2866" s="95" t="s">
        <v>509</v>
      </c>
      <c r="R2866" s="95" t="str">
        <f>IF(L2866="R",VLOOKUP(G2866,BARRAS!$C$5:$E$233,3,0),IF(L2866="L",VLOOKUP(G2866,BARRAS!$C$5:$E$233,3,0),""))</f>
        <v/>
      </c>
      <c r="S2866" s="95">
        <f t="shared" si="315"/>
        <v>0</v>
      </c>
      <c r="T2866" s="95"/>
      <c r="U2866" s="95" t="str">
        <f t="shared" si="316"/>
        <v/>
      </c>
      <c r="V2866" s="95"/>
      <c r="W2866" s="95"/>
      <c r="X2866" s="95"/>
      <c r="Y2866" s="95"/>
      <c r="Z2866" s="95"/>
      <c r="AA2866" s="95" t="str">
        <f t="shared" si="318"/>
        <v>CGE</v>
      </c>
    </row>
    <row r="2867" spans="1:27" x14ac:dyDescent="0.2">
      <c r="A2867" s="19">
        <f t="shared" si="313"/>
        <v>1</v>
      </c>
      <c r="B2867" s="95">
        <f t="shared" si="314"/>
        <v>2863</v>
      </c>
      <c r="C2867" s="95" t="s">
        <v>10203</v>
      </c>
      <c r="D2867" s="28" t="s">
        <v>9079</v>
      </c>
      <c r="E2867" s="95" t="s">
        <v>10206</v>
      </c>
      <c r="F2867" s="182">
        <v>1</v>
      </c>
      <c r="G2867" s="95" t="s">
        <v>1834</v>
      </c>
      <c r="H2867" s="199">
        <f>VLOOKUP(G2867,BARRAS!$C$5:$E$553,2,0)</f>
        <v>2089990630132</v>
      </c>
      <c r="I2867" s="95">
        <v>0</v>
      </c>
      <c r="J2867" s="204">
        <v>0</v>
      </c>
      <c r="K2867" s="95">
        <v>0</v>
      </c>
      <c r="L2867" s="95" t="s">
        <v>8423</v>
      </c>
      <c r="M2867" s="95" t="s">
        <v>8423</v>
      </c>
      <c r="N2867" s="95" t="s">
        <v>9079</v>
      </c>
      <c r="O2867" s="95" t="s">
        <v>9972</v>
      </c>
      <c r="P2867" s="95"/>
      <c r="Q2867" s="95"/>
      <c r="R2867" s="95" t="str">
        <f>IF(L2867="R",VLOOKUP(G2867,BARRAS!$C$5:$E$233,3,0),IF(L2867="L",VLOOKUP(G2867,BARRAS!$C$5:$E$233,3,0),""))</f>
        <v/>
      </c>
      <c r="S2867" s="95">
        <f t="shared" si="315"/>
        <v>0</v>
      </c>
      <c r="T2867" s="95"/>
      <c r="U2867" s="95" t="str">
        <f t="shared" si="316"/>
        <v/>
      </c>
      <c r="V2867" s="95"/>
      <c r="W2867" s="95"/>
      <c r="X2867" s="95"/>
      <c r="Y2867" s="95"/>
      <c r="Z2867" s="95"/>
      <c r="AA2867" s="95" t="str">
        <f t="shared" si="318"/>
        <v>CGE</v>
      </c>
    </row>
    <row r="2868" spans="1:27" x14ac:dyDescent="0.2">
      <c r="A2868" s="19">
        <f t="shared" si="313"/>
        <v>1</v>
      </c>
      <c r="B2868" s="95">
        <f t="shared" si="314"/>
        <v>2864</v>
      </c>
      <c r="C2868" s="95" t="s">
        <v>9785</v>
      </c>
      <c r="D2868" s="28" t="s">
        <v>8365</v>
      </c>
      <c r="E2868" s="95" t="s">
        <v>10149</v>
      </c>
      <c r="F2868" s="182">
        <v>1</v>
      </c>
      <c r="G2868" s="95" t="s">
        <v>1834</v>
      </c>
      <c r="H2868" s="199">
        <f>VLOOKUP(G2868,BARRAS!$C$5:$E$553,2,0)</f>
        <v>2089990630132</v>
      </c>
      <c r="I2868" s="95">
        <v>0</v>
      </c>
      <c r="J2868" s="204">
        <v>0</v>
      </c>
      <c r="K2868" s="95">
        <v>0</v>
      </c>
      <c r="L2868" s="95" t="s">
        <v>8423</v>
      </c>
      <c r="M2868" s="95" t="s">
        <v>8423</v>
      </c>
      <c r="N2868" s="95" t="s">
        <v>8365</v>
      </c>
      <c r="O2868" s="95" t="s">
        <v>9972</v>
      </c>
      <c r="P2868" s="95"/>
      <c r="Q2868" s="95" t="s">
        <v>509</v>
      </c>
      <c r="R2868" s="95" t="str">
        <f>IF(L2868="R",VLOOKUP(G2868,BARRAS!$C$5:$E$233,3,0),IF(L2868="L",VLOOKUP(G2868,BARRAS!$C$5:$E$233,3,0),""))</f>
        <v/>
      </c>
      <c r="S2868" s="95">
        <f t="shared" si="315"/>
        <v>0</v>
      </c>
      <c r="T2868" s="95"/>
      <c r="U2868" s="95" t="str">
        <f t="shared" si="316"/>
        <v/>
      </c>
      <c r="V2868" s="95"/>
      <c r="W2868" s="95"/>
      <c r="X2868" s="95"/>
      <c r="Y2868" s="95"/>
      <c r="Z2868" s="95"/>
      <c r="AA2868" s="95" t="str">
        <f t="shared" si="318"/>
        <v>CGE</v>
      </c>
    </row>
    <row r="2869" spans="1:27" x14ac:dyDescent="0.2">
      <c r="A2869" s="19">
        <f t="shared" si="313"/>
        <v>1</v>
      </c>
      <c r="B2869" s="95">
        <f t="shared" si="314"/>
        <v>2865</v>
      </c>
      <c r="C2869" s="95" t="s">
        <v>12078</v>
      </c>
      <c r="D2869" s="28" t="s">
        <v>9079</v>
      </c>
      <c r="E2869" s="95" t="s">
        <v>12079</v>
      </c>
      <c r="F2869" s="182">
        <v>1</v>
      </c>
      <c r="G2869" s="95" t="s">
        <v>1834</v>
      </c>
      <c r="H2869" s="199">
        <f>VLOOKUP(G2869,BARRAS!$C$5:$E$553,2,0)</f>
        <v>2089990630132</v>
      </c>
      <c r="I2869" s="95">
        <v>0</v>
      </c>
      <c r="J2869" s="204">
        <v>0</v>
      </c>
      <c r="K2869" s="95">
        <v>0</v>
      </c>
      <c r="L2869" s="95" t="s">
        <v>8423</v>
      </c>
      <c r="M2869" s="95" t="s">
        <v>8423</v>
      </c>
      <c r="N2869" s="95" t="s">
        <v>9079</v>
      </c>
      <c r="O2869" s="95" t="s">
        <v>9972</v>
      </c>
      <c r="P2869" s="95"/>
      <c r="Q2869" s="95" t="s">
        <v>509</v>
      </c>
      <c r="R2869" s="95" t="str">
        <f>IF(L2869="R",VLOOKUP(G2869,BARRAS!$C$5:$E$233,3,0),IF(L2869="L",VLOOKUP(G2869,BARRAS!$C$5:$E$233,3,0),""))</f>
        <v/>
      </c>
      <c r="S2869" s="95">
        <f t="shared" si="315"/>
        <v>0</v>
      </c>
      <c r="T2869" s="95"/>
      <c r="U2869" s="95" t="str">
        <f t="shared" si="316"/>
        <v/>
      </c>
      <c r="V2869" s="95"/>
      <c r="W2869" s="95"/>
      <c r="X2869" s="95">
        <v>0</v>
      </c>
      <c r="Y2869" s="95"/>
      <c r="Z2869" s="95"/>
      <c r="AA2869" s="95" t="str">
        <f t="shared" si="318"/>
        <v>CGE</v>
      </c>
    </row>
    <row r="2870" spans="1:27" x14ac:dyDescent="0.2">
      <c r="A2870" s="19">
        <f t="shared" si="313"/>
        <v>1</v>
      </c>
      <c r="B2870" s="95">
        <f t="shared" si="314"/>
        <v>2866</v>
      </c>
      <c r="C2870" s="224" t="s">
        <v>13750</v>
      </c>
      <c r="D2870" s="28" t="s">
        <v>13802</v>
      </c>
      <c r="E2870" s="95" t="s">
        <v>13803</v>
      </c>
      <c r="F2870" s="182">
        <v>1</v>
      </c>
      <c r="G2870" s="95" t="s">
        <v>1834</v>
      </c>
      <c r="H2870" s="199">
        <f>VLOOKUP(G2870,BARRAS!$C$5:$E$553,2,0)</f>
        <v>2089990630132</v>
      </c>
      <c r="I2870" s="95">
        <v>0</v>
      </c>
      <c r="J2870" s="204">
        <v>0</v>
      </c>
      <c r="K2870" s="95">
        <v>0</v>
      </c>
      <c r="L2870" s="28" t="s">
        <v>747</v>
      </c>
      <c r="M2870" s="28" t="s">
        <v>747</v>
      </c>
      <c r="N2870" s="95" t="s">
        <v>13802</v>
      </c>
      <c r="O2870" s="95" t="s">
        <v>9972</v>
      </c>
      <c r="P2870" s="95"/>
      <c r="Q2870" s="95"/>
      <c r="R2870" s="95"/>
      <c r="S2870" s="95">
        <f t="shared" si="315"/>
        <v>1</v>
      </c>
      <c r="T2870" s="95"/>
      <c r="U2870" s="95" t="str">
        <f t="shared" si="316"/>
        <v>PMGD</v>
      </c>
      <c r="V2870" s="95"/>
      <c r="W2870" s="95"/>
      <c r="X2870" s="95"/>
      <c r="Y2870" s="95"/>
      <c r="Z2870" s="95"/>
      <c r="AA2870" s="95" t="str">
        <f t="shared" si="318"/>
        <v>CGE</v>
      </c>
    </row>
    <row r="2871" spans="1:27" x14ac:dyDescent="0.2">
      <c r="A2871" s="19">
        <f t="shared" si="313"/>
        <v>1</v>
      </c>
      <c r="B2871" s="95">
        <f t="shared" si="314"/>
        <v>2867</v>
      </c>
      <c r="C2871" s="224" t="s">
        <v>13751</v>
      </c>
      <c r="D2871" s="28" t="s">
        <v>13802</v>
      </c>
      <c r="E2871" s="95" t="s">
        <v>13804</v>
      </c>
      <c r="F2871" s="182">
        <v>1</v>
      </c>
      <c r="G2871" s="95" t="s">
        <v>1834</v>
      </c>
      <c r="H2871" s="199">
        <f>VLOOKUP(G2871,BARRAS!$C$5:$E$553,2,0)</f>
        <v>2089990630132</v>
      </c>
      <c r="I2871" s="95">
        <v>0</v>
      </c>
      <c r="J2871" s="204">
        <v>0</v>
      </c>
      <c r="K2871" s="95">
        <v>0</v>
      </c>
      <c r="L2871" s="28" t="s">
        <v>747</v>
      </c>
      <c r="M2871" s="28" t="s">
        <v>747</v>
      </c>
      <c r="N2871" s="95" t="s">
        <v>13802</v>
      </c>
      <c r="O2871" s="95" t="s">
        <v>9972</v>
      </c>
      <c r="P2871" s="95"/>
      <c r="Q2871" s="95"/>
      <c r="R2871" s="95"/>
      <c r="S2871" s="95">
        <f t="shared" si="315"/>
        <v>1</v>
      </c>
      <c r="T2871" s="95"/>
      <c r="U2871" s="95" t="str">
        <f t="shared" si="316"/>
        <v>PMGD</v>
      </c>
      <c r="V2871" s="95"/>
      <c r="W2871" s="95"/>
      <c r="X2871" s="95"/>
      <c r="Y2871" s="95"/>
      <c r="Z2871" s="95"/>
      <c r="AA2871" s="95" t="str">
        <f t="shared" si="318"/>
        <v>CGE</v>
      </c>
    </row>
    <row r="2872" spans="1:27" x14ac:dyDescent="0.2">
      <c r="A2872" s="19">
        <f t="shared" si="313"/>
        <v>1</v>
      </c>
      <c r="B2872" s="95">
        <f t="shared" si="314"/>
        <v>2868</v>
      </c>
      <c r="C2872" s="95" t="s">
        <v>7792</v>
      </c>
      <c r="D2872" s="28" t="s">
        <v>10013</v>
      </c>
      <c r="E2872" s="95" t="s">
        <v>3208</v>
      </c>
      <c r="F2872" s="182">
        <v>1</v>
      </c>
      <c r="G2872" s="95" t="s">
        <v>1834</v>
      </c>
      <c r="H2872" s="199">
        <f>VLOOKUP(G2872,BARRAS!$C$5:$E$553,2,0)</f>
        <v>2089990630132</v>
      </c>
      <c r="I2872" s="95">
        <v>0</v>
      </c>
      <c r="J2872" s="204">
        <v>1</v>
      </c>
      <c r="K2872" s="95">
        <v>0</v>
      </c>
      <c r="L2872" s="95" t="s">
        <v>489</v>
      </c>
      <c r="M2872" s="95" t="s">
        <v>489</v>
      </c>
      <c r="N2872" s="95" t="s">
        <v>9178</v>
      </c>
      <c r="O2872" s="95"/>
      <c r="P2872" s="95" t="s">
        <v>9972</v>
      </c>
      <c r="Q2872" s="95" t="s">
        <v>489</v>
      </c>
      <c r="R2872" s="95">
        <f>IF(L2872="R",VLOOKUP(G2872,BARRAS!$C$5:$E$233,3,0),IF(L2872="L",VLOOKUP(G2872,BARRAS!$C$5:$E$233,3,0),""))</f>
        <v>0</v>
      </c>
      <c r="S2872" s="95">
        <f t="shared" si="315"/>
        <v>0</v>
      </c>
      <c r="T2872" s="95"/>
      <c r="U2872" s="95" t="str">
        <f t="shared" si="316"/>
        <v/>
      </c>
      <c r="V2872" s="95"/>
      <c r="W2872" s="95"/>
      <c r="X2872" s="95">
        <v>0</v>
      </c>
      <c r="Y2872" s="95"/>
      <c r="Z2872" s="95"/>
      <c r="AA2872" s="95" t="str">
        <f t="shared" si="318"/>
        <v>CGE</v>
      </c>
    </row>
    <row r="2873" spans="1:27" x14ac:dyDescent="0.2">
      <c r="A2873" s="19">
        <f t="shared" si="313"/>
        <v>1</v>
      </c>
      <c r="B2873" s="95">
        <f t="shared" si="314"/>
        <v>2869</v>
      </c>
      <c r="C2873" s="95" t="s">
        <v>7793</v>
      </c>
      <c r="D2873" s="28" t="s">
        <v>10014</v>
      </c>
      <c r="E2873" s="95" t="s">
        <v>3208</v>
      </c>
      <c r="F2873" s="182">
        <v>1</v>
      </c>
      <c r="G2873" s="95" t="s">
        <v>1834</v>
      </c>
      <c r="H2873" s="199">
        <f>VLOOKUP(G2873,BARRAS!$C$5:$E$553,2,0)</f>
        <v>2089990630132</v>
      </c>
      <c r="I2873" s="95">
        <v>0</v>
      </c>
      <c r="J2873" s="204">
        <v>1</v>
      </c>
      <c r="K2873" s="95">
        <v>0</v>
      </c>
      <c r="L2873" s="95" t="s">
        <v>489</v>
      </c>
      <c r="M2873" s="95" t="s">
        <v>489</v>
      </c>
      <c r="N2873" s="95" t="s">
        <v>9178</v>
      </c>
      <c r="O2873" s="95"/>
      <c r="P2873" s="95" t="s">
        <v>9972</v>
      </c>
      <c r="Q2873" s="95" t="s">
        <v>489</v>
      </c>
      <c r="R2873" s="95">
        <f>IF(L2873="R",VLOOKUP(G2873,BARRAS!$C$5:$E$233,3,0),IF(L2873="L",VLOOKUP(G2873,BARRAS!$C$5:$E$233,3,0),""))</f>
        <v>0</v>
      </c>
      <c r="S2873" s="95">
        <f t="shared" si="315"/>
        <v>0</v>
      </c>
      <c r="T2873" s="95"/>
      <c r="U2873" s="95" t="str">
        <f t="shared" si="316"/>
        <v/>
      </c>
      <c r="V2873" s="95"/>
      <c r="W2873" s="95"/>
      <c r="X2873" s="95">
        <v>0</v>
      </c>
      <c r="Y2873" s="95"/>
      <c r="Z2873" s="95"/>
      <c r="AA2873" s="95" t="str">
        <f t="shared" si="318"/>
        <v>CGE</v>
      </c>
    </row>
    <row r="2874" spans="1:27" x14ac:dyDescent="0.2">
      <c r="A2874" s="19">
        <f t="shared" si="313"/>
        <v>1</v>
      </c>
      <c r="B2874" s="95">
        <f t="shared" si="314"/>
        <v>2870</v>
      </c>
      <c r="C2874" s="95" t="s">
        <v>7794</v>
      </c>
      <c r="D2874" s="28" t="s">
        <v>10015</v>
      </c>
      <c r="E2874" s="95" t="s">
        <v>3208</v>
      </c>
      <c r="F2874" s="182">
        <v>1</v>
      </c>
      <c r="G2874" s="95" t="s">
        <v>1834</v>
      </c>
      <c r="H2874" s="199">
        <f>VLOOKUP(G2874,BARRAS!$C$5:$E$553,2,0)</f>
        <v>2089990630132</v>
      </c>
      <c r="I2874" s="95">
        <v>0</v>
      </c>
      <c r="J2874" s="204">
        <v>1</v>
      </c>
      <c r="K2874" s="95">
        <v>0</v>
      </c>
      <c r="L2874" s="95" t="s">
        <v>489</v>
      </c>
      <c r="M2874" s="95" t="s">
        <v>489</v>
      </c>
      <c r="N2874" s="95" t="s">
        <v>9178</v>
      </c>
      <c r="O2874" s="95"/>
      <c r="P2874" s="95" t="s">
        <v>9972</v>
      </c>
      <c r="Q2874" s="95" t="s">
        <v>489</v>
      </c>
      <c r="R2874" s="95">
        <f>IF(L2874="R",VLOOKUP(G2874,BARRAS!$C$5:$E$233,3,0),IF(L2874="L",VLOOKUP(G2874,BARRAS!$C$5:$E$233,3,0),""))</f>
        <v>0</v>
      </c>
      <c r="S2874" s="95">
        <f t="shared" si="315"/>
        <v>0</v>
      </c>
      <c r="T2874" s="95"/>
      <c r="U2874" s="95" t="str">
        <f t="shared" si="316"/>
        <v/>
      </c>
      <c r="V2874" s="95"/>
      <c r="W2874" s="95"/>
      <c r="X2874" s="95">
        <v>0</v>
      </c>
      <c r="Y2874" s="95"/>
      <c r="Z2874" s="95"/>
      <c r="AA2874" s="95" t="str">
        <f t="shared" si="318"/>
        <v>CGE</v>
      </c>
    </row>
    <row r="2875" spans="1:27" x14ac:dyDescent="0.2">
      <c r="A2875" s="19">
        <f t="shared" si="313"/>
        <v>1</v>
      </c>
      <c r="B2875" s="95">
        <f t="shared" si="314"/>
        <v>2871</v>
      </c>
      <c r="C2875" s="194" t="s">
        <v>11918</v>
      </c>
      <c r="D2875" s="213" t="s">
        <v>1304</v>
      </c>
      <c r="E2875" s="194" t="s">
        <v>1851</v>
      </c>
      <c r="F2875" s="182">
        <v>1</v>
      </c>
      <c r="G2875" s="95" t="s">
        <v>1834</v>
      </c>
      <c r="H2875" s="199">
        <f>VLOOKUP(G2875,BARRAS!$C$5:$E$553,2,0)</f>
        <v>2089990630132</v>
      </c>
      <c r="I2875" s="95">
        <v>0</v>
      </c>
      <c r="J2875" s="204">
        <v>0</v>
      </c>
      <c r="K2875" s="95">
        <v>0</v>
      </c>
      <c r="L2875" s="95" t="s">
        <v>492</v>
      </c>
      <c r="M2875" s="95" t="s">
        <v>492</v>
      </c>
      <c r="N2875" s="95" t="s">
        <v>12352</v>
      </c>
      <c r="O2875" s="95"/>
      <c r="P2875" s="95"/>
      <c r="Q2875" s="95"/>
      <c r="R2875" s="95" t="str">
        <f>IF(L2875="R",VLOOKUP(G2875,BARRAS!$C$5:$E$233,3,0),IF(L2875="L",VLOOKUP(G2875,BARRAS!$C$5:$E$233,3,0),""))</f>
        <v/>
      </c>
      <c r="S2875" s="95">
        <f t="shared" si="315"/>
        <v>0</v>
      </c>
      <c r="T2875" s="95"/>
      <c r="U2875" s="95" t="str">
        <f t="shared" si="316"/>
        <v/>
      </c>
      <c r="V2875" s="95"/>
      <c r="W2875" s="95"/>
      <c r="X2875" s="95"/>
      <c r="Y2875" s="95"/>
      <c r="Z2875" s="95"/>
      <c r="AA2875" s="95">
        <f t="shared" si="318"/>
        <v>0</v>
      </c>
    </row>
    <row r="2876" spans="1:27" x14ac:dyDescent="0.2">
      <c r="A2876" s="19">
        <f t="shared" si="313"/>
        <v>1</v>
      </c>
      <c r="B2876" s="95">
        <f t="shared" si="314"/>
        <v>2872</v>
      </c>
      <c r="C2876" s="95" t="s">
        <v>13571</v>
      </c>
      <c r="D2876" s="28" t="s">
        <v>7951</v>
      </c>
      <c r="E2876" s="28" t="s">
        <v>7950</v>
      </c>
      <c r="F2876" s="182">
        <v>1</v>
      </c>
      <c r="G2876" s="95" t="s">
        <v>7704</v>
      </c>
      <c r="H2876" s="199">
        <f>VLOOKUP(G2876,BARRAS!$C$5:$E$553,2,0)</f>
        <v>2089990580233</v>
      </c>
      <c r="I2876" s="95">
        <v>0</v>
      </c>
      <c r="J2876" s="204">
        <v>1</v>
      </c>
      <c r="K2876" s="95">
        <v>0</v>
      </c>
      <c r="L2876" s="95" t="s">
        <v>489</v>
      </c>
      <c r="M2876" s="95" t="s">
        <v>489</v>
      </c>
      <c r="N2876" s="95" t="s">
        <v>9178</v>
      </c>
      <c r="O2876" s="95"/>
      <c r="P2876" s="28" t="s">
        <v>7950</v>
      </c>
      <c r="Q2876" s="95"/>
      <c r="R2876" s="95"/>
      <c r="S2876" s="95">
        <f t="shared" si="315"/>
        <v>0</v>
      </c>
      <c r="T2876" s="95"/>
      <c r="U2876" s="95" t="str">
        <f t="shared" si="316"/>
        <v/>
      </c>
      <c r="V2876" s="95"/>
      <c r="W2876" s="95"/>
      <c r="X2876" s="95"/>
      <c r="Y2876" s="95"/>
      <c r="Z2876" s="95"/>
      <c r="AA2876" s="95" t="str">
        <f t="shared" si="318"/>
        <v>LUZOSORNO</v>
      </c>
    </row>
    <row r="2877" spans="1:27" x14ac:dyDescent="0.2">
      <c r="A2877" s="19">
        <f t="shared" si="313"/>
        <v>1</v>
      </c>
      <c r="B2877" s="95">
        <f t="shared" si="314"/>
        <v>2873</v>
      </c>
      <c r="C2877" s="95" t="s">
        <v>13572</v>
      </c>
      <c r="D2877" s="28" t="s">
        <v>7952</v>
      </c>
      <c r="E2877" s="28" t="s">
        <v>7950</v>
      </c>
      <c r="F2877" s="182">
        <v>1</v>
      </c>
      <c r="G2877" s="95" t="s">
        <v>7704</v>
      </c>
      <c r="H2877" s="199">
        <f>VLOOKUP(G2877,BARRAS!$C$5:$E$553,2,0)</f>
        <v>2089990580233</v>
      </c>
      <c r="I2877" s="95">
        <v>0</v>
      </c>
      <c r="J2877" s="204">
        <v>1</v>
      </c>
      <c r="K2877" s="95">
        <v>0</v>
      </c>
      <c r="L2877" s="95" t="s">
        <v>489</v>
      </c>
      <c r="M2877" s="95" t="s">
        <v>489</v>
      </c>
      <c r="N2877" s="95" t="s">
        <v>9178</v>
      </c>
      <c r="O2877" s="95"/>
      <c r="P2877" s="28" t="s">
        <v>7950</v>
      </c>
      <c r="Q2877" s="95"/>
      <c r="R2877" s="95"/>
      <c r="S2877" s="95">
        <f t="shared" si="315"/>
        <v>0</v>
      </c>
      <c r="T2877" s="95"/>
      <c r="U2877" s="95" t="str">
        <f t="shared" si="316"/>
        <v/>
      </c>
      <c r="V2877" s="95"/>
      <c r="W2877" s="95"/>
      <c r="X2877" s="95"/>
      <c r="Y2877" s="95"/>
      <c r="Z2877" s="95"/>
      <c r="AA2877" s="95" t="str">
        <f t="shared" si="318"/>
        <v>LUZOSORNO</v>
      </c>
    </row>
    <row r="2878" spans="1:27" x14ac:dyDescent="0.2">
      <c r="A2878" s="19">
        <f t="shared" si="313"/>
        <v>1</v>
      </c>
      <c r="B2878" s="95">
        <f t="shared" si="314"/>
        <v>2874</v>
      </c>
      <c r="C2878" s="95" t="s">
        <v>13573</v>
      </c>
      <c r="D2878" s="28" t="s">
        <v>7953</v>
      </c>
      <c r="E2878" s="28" t="s">
        <v>7950</v>
      </c>
      <c r="F2878" s="182">
        <v>1</v>
      </c>
      <c r="G2878" s="95" t="s">
        <v>7704</v>
      </c>
      <c r="H2878" s="199">
        <f>VLOOKUP(G2878,BARRAS!$C$5:$E$553,2,0)</f>
        <v>2089990580233</v>
      </c>
      <c r="I2878" s="95">
        <v>0</v>
      </c>
      <c r="J2878" s="204">
        <v>1</v>
      </c>
      <c r="K2878" s="95">
        <v>0</v>
      </c>
      <c r="L2878" s="95" t="s">
        <v>489</v>
      </c>
      <c r="M2878" s="95" t="s">
        <v>489</v>
      </c>
      <c r="N2878" s="95" t="s">
        <v>9178</v>
      </c>
      <c r="O2878" s="95"/>
      <c r="P2878" s="28" t="s">
        <v>7950</v>
      </c>
      <c r="Q2878" s="95"/>
      <c r="R2878" s="95"/>
      <c r="S2878" s="95">
        <f t="shared" si="315"/>
        <v>0</v>
      </c>
      <c r="T2878" s="95"/>
      <c r="U2878" s="95" t="str">
        <f t="shared" si="316"/>
        <v/>
      </c>
      <c r="V2878" s="95"/>
      <c r="W2878" s="95"/>
      <c r="X2878" s="95"/>
      <c r="Y2878" s="95"/>
      <c r="Z2878" s="95"/>
      <c r="AA2878" s="95" t="str">
        <f t="shared" si="318"/>
        <v>LUZOSORNO</v>
      </c>
    </row>
    <row r="2879" spans="1:27" x14ac:dyDescent="0.2">
      <c r="A2879" s="19">
        <f t="shared" si="313"/>
        <v>1</v>
      </c>
      <c r="B2879" s="95">
        <f t="shared" si="314"/>
        <v>2875</v>
      </c>
      <c r="C2879" s="95" t="s">
        <v>13478</v>
      </c>
      <c r="D2879" s="28" t="s">
        <v>8088</v>
      </c>
      <c r="E2879" s="95" t="s">
        <v>8091</v>
      </c>
      <c r="F2879" s="182">
        <v>1</v>
      </c>
      <c r="G2879" s="95" t="s">
        <v>7704</v>
      </c>
      <c r="H2879" s="199">
        <f>VLOOKUP(G2879,BARRAS!$C$5:$E$553,2,0)</f>
        <v>2089990580233</v>
      </c>
      <c r="I2879" s="95">
        <v>0</v>
      </c>
      <c r="J2879" s="204">
        <v>1</v>
      </c>
      <c r="K2879" s="95">
        <v>0</v>
      </c>
      <c r="L2879" s="95" t="s">
        <v>489</v>
      </c>
      <c r="M2879" s="95" t="s">
        <v>489</v>
      </c>
      <c r="N2879" s="95" t="s">
        <v>9178</v>
      </c>
      <c r="O2879" s="95"/>
      <c r="P2879" s="28" t="s">
        <v>8091</v>
      </c>
      <c r="Q2879" s="95"/>
      <c r="R2879" s="95"/>
      <c r="S2879" s="95">
        <f t="shared" si="315"/>
        <v>0</v>
      </c>
      <c r="T2879" s="95"/>
      <c r="U2879" s="95" t="str">
        <f t="shared" si="316"/>
        <v/>
      </c>
      <c r="V2879" s="95"/>
      <c r="W2879" s="95"/>
      <c r="X2879" s="95"/>
      <c r="Y2879" s="95"/>
      <c r="Z2879" s="95"/>
      <c r="AA2879" s="95" t="str">
        <f t="shared" si="318"/>
        <v>SAESA</v>
      </c>
    </row>
    <row r="2880" spans="1:27" x14ac:dyDescent="0.2">
      <c r="A2880" s="19">
        <f t="shared" si="313"/>
        <v>1</v>
      </c>
      <c r="B2880" s="95">
        <f t="shared" si="314"/>
        <v>2876</v>
      </c>
      <c r="C2880" s="95" t="s">
        <v>13479</v>
      </c>
      <c r="D2880" s="28" t="s">
        <v>8089</v>
      </c>
      <c r="E2880" s="95" t="s">
        <v>8091</v>
      </c>
      <c r="F2880" s="182">
        <v>1</v>
      </c>
      <c r="G2880" s="95" t="s">
        <v>7704</v>
      </c>
      <c r="H2880" s="199">
        <f>VLOOKUP(G2880,BARRAS!$C$5:$E$553,2,0)</f>
        <v>2089990580233</v>
      </c>
      <c r="I2880" s="95">
        <v>0</v>
      </c>
      <c r="J2880" s="204">
        <v>1</v>
      </c>
      <c r="K2880" s="95">
        <v>0</v>
      </c>
      <c r="L2880" s="95" t="s">
        <v>489</v>
      </c>
      <c r="M2880" s="95" t="s">
        <v>489</v>
      </c>
      <c r="N2880" s="95" t="s">
        <v>9178</v>
      </c>
      <c r="O2880" s="95"/>
      <c r="P2880" s="28" t="s">
        <v>8091</v>
      </c>
      <c r="Q2880" s="95"/>
      <c r="R2880" s="95"/>
      <c r="S2880" s="95">
        <f t="shared" si="315"/>
        <v>0</v>
      </c>
      <c r="T2880" s="95"/>
      <c r="U2880" s="95" t="str">
        <f t="shared" si="316"/>
        <v/>
      </c>
      <c r="V2880" s="95"/>
      <c r="W2880" s="95"/>
      <c r="X2880" s="95"/>
      <c r="Y2880" s="95"/>
      <c r="Z2880" s="95"/>
      <c r="AA2880" s="95" t="str">
        <f t="shared" si="318"/>
        <v>SAESA</v>
      </c>
    </row>
    <row r="2881" spans="1:27" x14ac:dyDescent="0.2">
      <c r="A2881" s="19">
        <f t="shared" si="313"/>
        <v>1</v>
      </c>
      <c r="B2881" s="95">
        <f t="shared" si="314"/>
        <v>2877</v>
      </c>
      <c r="C2881" s="95" t="s">
        <v>13480</v>
      </c>
      <c r="D2881" s="28" t="s">
        <v>8090</v>
      </c>
      <c r="E2881" s="95" t="s">
        <v>8091</v>
      </c>
      <c r="F2881" s="182">
        <v>1</v>
      </c>
      <c r="G2881" s="95" t="s">
        <v>7704</v>
      </c>
      <c r="H2881" s="199">
        <f>VLOOKUP(G2881,BARRAS!$C$5:$E$553,2,0)</f>
        <v>2089990580233</v>
      </c>
      <c r="I2881" s="95">
        <v>0</v>
      </c>
      <c r="J2881" s="204">
        <v>1</v>
      </c>
      <c r="K2881" s="95">
        <v>0</v>
      </c>
      <c r="L2881" s="95" t="s">
        <v>489</v>
      </c>
      <c r="M2881" s="95" t="s">
        <v>489</v>
      </c>
      <c r="N2881" s="95" t="s">
        <v>9178</v>
      </c>
      <c r="O2881" s="95"/>
      <c r="P2881" s="28" t="s">
        <v>8091</v>
      </c>
      <c r="Q2881" s="95"/>
      <c r="R2881" s="95"/>
      <c r="S2881" s="95">
        <f t="shared" si="315"/>
        <v>0</v>
      </c>
      <c r="T2881" s="95"/>
      <c r="U2881" s="95" t="str">
        <f t="shared" si="316"/>
        <v/>
      </c>
      <c r="V2881" s="95"/>
      <c r="W2881" s="95"/>
      <c r="X2881" s="95"/>
      <c r="Y2881" s="95"/>
      <c r="Z2881" s="95"/>
      <c r="AA2881" s="95" t="str">
        <f t="shared" si="318"/>
        <v>SAESA</v>
      </c>
    </row>
    <row r="2882" spans="1:27" x14ac:dyDescent="0.2">
      <c r="A2882" s="19">
        <f t="shared" si="313"/>
        <v>1</v>
      </c>
      <c r="B2882" s="95">
        <f t="shared" si="314"/>
        <v>2878</v>
      </c>
      <c r="C2882" s="213" t="s">
        <v>13482</v>
      </c>
      <c r="D2882" s="213" t="s">
        <v>1304</v>
      </c>
      <c r="E2882" s="213" t="s">
        <v>13481</v>
      </c>
      <c r="F2882" s="222">
        <v>1</v>
      </c>
      <c r="G2882" s="95" t="s">
        <v>7704</v>
      </c>
      <c r="H2882" s="199">
        <f>VLOOKUP(G2882,BARRAS!$C$5:$E$553,2,0)</f>
        <v>2089990580233</v>
      </c>
      <c r="I2882" s="95">
        <v>0</v>
      </c>
      <c r="J2882" s="204">
        <v>0</v>
      </c>
      <c r="K2882" s="95">
        <v>0</v>
      </c>
      <c r="L2882" s="95" t="s">
        <v>492</v>
      </c>
      <c r="M2882" s="95" t="s">
        <v>492</v>
      </c>
      <c r="N2882" s="95" t="s">
        <v>12352</v>
      </c>
      <c r="O2882" s="95"/>
      <c r="P2882" s="95"/>
      <c r="Q2882" s="95"/>
      <c r="R2882" s="95"/>
      <c r="S2882" s="95">
        <f t="shared" si="315"/>
        <v>0</v>
      </c>
      <c r="T2882" s="95"/>
      <c r="U2882" s="95" t="str">
        <f t="shared" si="316"/>
        <v/>
      </c>
      <c r="V2882" s="95"/>
      <c r="W2882" s="95"/>
      <c r="X2882" s="95"/>
      <c r="Y2882" s="95"/>
      <c r="Z2882" s="95"/>
      <c r="AA2882" s="95">
        <f t="shared" si="318"/>
        <v>0</v>
      </c>
    </row>
    <row r="2883" spans="1:27" x14ac:dyDescent="0.2">
      <c r="A2883" s="19">
        <f t="shared" si="313"/>
        <v>1</v>
      </c>
      <c r="B2883" s="95">
        <f t="shared" si="314"/>
        <v>2879</v>
      </c>
      <c r="C2883" s="95" t="s">
        <v>14146</v>
      </c>
      <c r="D2883" s="28" t="s">
        <v>545</v>
      </c>
      <c r="E2883" s="95" t="s">
        <v>14150</v>
      </c>
      <c r="F2883" s="182">
        <v>1</v>
      </c>
      <c r="G2883" s="95" t="s">
        <v>9895</v>
      </c>
      <c r="H2883" s="199">
        <f>VLOOKUP(G2883,BARRAS!$C$5:$E$553,2,0)</f>
        <v>2109995880232</v>
      </c>
      <c r="I2883" s="95">
        <v>0</v>
      </c>
      <c r="J2883" s="204">
        <v>0</v>
      </c>
      <c r="K2883" s="95">
        <v>0</v>
      </c>
      <c r="L2883" s="95" t="s">
        <v>8423</v>
      </c>
      <c r="M2883" s="95" t="s">
        <v>8423</v>
      </c>
      <c r="N2883" s="28" t="s">
        <v>545</v>
      </c>
      <c r="O2883" s="28" t="s">
        <v>7950</v>
      </c>
      <c r="P2883" s="95"/>
      <c r="Q2883" s="95"/>
      <c r="R2883" s="95"/>
      <c r="S2883" s="95">
        <f t="shared" si="315"/>
        <v>0</v>
      </c>
      <c r="T2883" s="95"/>
      <c r="U2883" s="95" t="str">
        <f t="shared" si="316"/>
        <v/>
      </c>
      <c r="V2883" s="95"/>
      <c r="W2883" s="95"/>
      <c r="X2883" s="95"/>
      <c r="Y2883" s="95"/>
      <c r="Z2883" s="95"/>
      <c r="AA2883" s="95" t="str">
        <f t="shared" si="318"/>
        <v>LUZOSORNO</v>
      </c>
    </row>
    <row r="2884" spans="1:27" x14ac:dyDescent="0.2">
      <c r="A2884" s="19">
        <f t="shared" si="313"/>
        <v>1</v>
      </c>
      <c r="B2884" s="95">
        <f t="shared" si="314"/>
        <v>2880</v>
      </c>
      <c r="C2884" s="95" t="s">
        <v>14147</v>
      </c>
      <c r="D2884" s="28" t="s">
        <v>545</v>
      </c>
      <c r="E2884" s="95" t="s">
        <v>14150</v>
      </c>
      <c r="F2884" s="182">
        <v>1</v>
      </c>
      <c r="G2884" s="95" t="s">
        <v>9895</v>
      </c>
      <c r="H2884" s="199">
        <f>VLOOKUP(G2884,BARRAS!$C$5:$E$553,2,0)</f>
        <v>2109995880232</v>
      </c>
      <c r="I2884" s="95">
        <v>0</v>
      </c>
      <c r="J2884" s="204">
        <v>0</v>
      </c>
      <c r="K2884" s="95">
        <v>0</v>
      </c>
      <c r="L2884" s="95" t="s">
        <v>8423</v>
      </c>
      <c r="M2884" s="95" t="s">
        <v>8423</v>
      </c>
      <c r="N2884" s="28" t="s">
        <v>545</v>
      </c>
      <c r="O2884" s="28" t="s">
        <v>7950</v>
      </c>
      <c r="P2884" s="95"/>
      <c r="Q2884" s="95"/>
      <c r="R2884" s="95"/>
      <c r="S2884" s="95">
        <f t="shared" si="315"/>
        <v>0</v>
      </c>
      <c r="T2884" s="95"/>
      <c r="U2884" s="95" t="str">
        <f t="shared" si="316"/>
        <v/>
      </c>
      <c r="V2884" s="95"/>
      <c r="W2884" s="95"/>
      <c r="X2884" s="95"/>
      <c r="Y2884" s="95"/>
      <c r="Z2884" s="95"/>
      <c r="AA2884" s="95" t="str">
        <f t="shared" si="318"/>
        <v>LUZOSORNO</v>
      </c>
    </row>
    <row r="2885" spans="1:27" x14ac:dyDescent="0.2">
      <c r="A2885" s="19">
        <f t="shared" ref="A2885:A2948" si="319">+COUNTIF($C:$C,C2885)</f>
        <v>1</v>
      </c>
      <c r="B2885" s="95">
        <f t="shared" si="314"/>
        <v>2881</v>
      </c>
      <c r="C2885" s="95" t="s">
        <v>14148</v>
      </c>
      <c r="D2885" s="28" t="s">
        <v>545</v>
      </c>
      <c r="E2885" s="95" t="s">
        <v>14150</v>
      </c>
      <c r="F2885" s="182">
        <v>1</v>
      </c>
      <c r="G2885" s="95" t="s">
        <v>9895</v>
      </c>
      <c r="H2885" s="199">
        <f>VLOOKUP(G2885,BARRAS!$C$5:$E$553,2,0)</f>
        <v>2109995880232</v>
      </c>
      <c r="I2885" s="95">
        <v>0</v>
      </c>
      <c r="J2885" s="204">
        <v>0</v>
      </c>
      <c r="K2885" s="95">
        <v>0</v>
      </c>
      <c r="L2885" s="95" t="s">
        <v>8423</v>
      </c>
      <c r="M2885" s="95" t="s">
        <v>8423</v>
      </c>
      <c r="N2885" s="28" t="s">
        <v>545</v>
      </c>
      <c r="O2885" s="28" t="s">
        <v>7950</v>
      </c>
      <c r="P2885" s="95"/>
      <c r="Q2885" s="95"/>
      <c r="R2885" s="95"/>
      <c r="S2885" s="95">
        <f t="shared" si="315"/>
        <v>0</v>
      </c>
      <c r="T2885" s="95"/>
      <c r="U2885" s="95" t="str">
        <f t="shared" si="316"/>
        <v/>
      </c>
      <c r="V2885" s="95"/>
      <c r="W2885" s="95"/>
      <c r="X2885" s="95"/>
      <c r="Y2885" s="95"/>
      <c r="Z2885" s="95"/>
      <c r="AA2885" s="95" t="str">
        <f t="shared" si="318"/>
        <v>LUZOSORNO</v>
      </c>
    </row>
    <row r="2886" spans="1:27" x14ac:dyDescent="0.2">
      <c r="A2886" s="19">
        <f t="shared" si="319"/>
        <v>1</v>
      </c>
      <c r="B2886" s="95">
        <f t="shared" si="314"/>
        <v>2882</v>
      </c>
      <c r="C2886" s="95" t="s">
        <v>14149</v>
      </c>
      <c r="D2886" s="28" t="s">
        <v>545</v>
      </c>
      <c r="E2886" s="95" t="s">
        <v>14150</v>
      </c>
      <c r="F2886" s="182">
        <v>1</v>
      </c>
      <c r="G2886" s="95" t="s">
        <v>9895</v>
      </c>
      <c r="H2886" s="199">
        <f>VLOOKUP(G2886,BARRAS!$C$5:$E$553,2,0)</f>
        <v>2109995880232</v>
      </c>
      <c r="I2886" s="95">
        <v>0</v>
      </c>
      <c r="J2886" s="204">
        <v>0</v>
      </c>
      <c r="K2886" s="95">
        <v>0</v>
      </c>
      <c r="L2886" s="95" t="s">
        <v>8423</v>
      </c>
      <c r="M2886" s="95" t="s">
        <v>8423</v>
      </c>
      <c r="N2886" s="28" t="s">
        <v>545</v>
      </c>
      <c r="O2886" s="28" t="s">
        <v>7950</v>
      </c>
      <c r="P2886" s="95"/>
      <c r="Q2886" s="95"/>
      <c r="R2886" s="95"/>
      <c r="S2886" s="95">
        <f t="shared" si="315"/>
        <v>0</v>
      </c>
      <c r="T2886" s="95"/>
      <c r="U2886" s="95" t="str">
        <f t="shared" si="316"/>
        <v/>
      </c>
      <c r="V2886" s="95"/>
      <c r="W2886" s="95"/>
      <c r="X2886" s="95"/>
      <c r="Y2886" s="95"/>
      <c r="Z2886" s="95"/>
      <c r="AA2886" s="95" t="str">
        <f t="shared" si="318"/>
        <v>LUZOSORNO</v>
      </c>
    </row>
    <row r="2887" spans="1:27" x14ac:dyDescent="0.2">
      <c r="A2887" s="19">
        <f t="shared" si="319"/>
        <v>1</v>
      </c>
      <c r="B2887" s="95">
        <f t="shared" si="314"/>
        <v>2883</v>
      </c>
      <c r="C2887" s="95" t="s">
        <v>11999</v>
      </c>
      <c r="D2887" s="28" t="s">
        <v>545</v>
      </c>
      <c r="E2887" s="95" t="s">
        <v>10549</v>
      </c>
      <c r="F2887" s="182">
        <v>1</v>
      </c>
      <c r="G2887" s="95" t="s">
        <v>9895</v>
      </c>
      <c r="H2887" s="199">
        <f>VLOOKUP(G2887,BARRAS!$C$5:$E$553,2,0)</f>
        <v>2109995880232</v>
      </c>
      <c r="I2887" s="95">
        <v>0</v>
      </c>
      <c r="J2887" s="204">
        <v>0</v>
      </c>
      <c r="K2887" s="95">
        <v>0</v>
      </c>
      <c r="L2887" s="95" t="s">
        <v>8423</v>
      </c>
      <c r="M2887" s="95" t="s">
        <v>8423</v>
      </c>
      <c r="N2887" s="28" t="s">
        <v>545</v>
      </c>
      <c r="O2887" s="95" t="s">
        <v>8091</v>
      </c>
      <c r="P2887" s="95"/>
      <c r="Q2887" s="95"/>
      <c r="R2887" s="95" t="str">
        <f>IF(L2887="R",VLOOKUP(G2887,BARRAS!$C$5:$E$233,3,0),IF(L2887="L",VLOOKUP(G2887,BARRAS!$C$5:$E$233,3,0),""))</f>
        <v/>
      </c>
      <c r="S2887" s="95">
        <f t="shared" si="315"/>
        <v>0</v>
      </c>
      <c r="T2887" s="95"/>
      <c r="U2887" s="95" t="str">
        <f t="shared" si="316"/>
        <v/>
      </c>
      <c r="V2887" s="95"/>
      <c r="W2887" s="95"/>
      <c r="X2887" s="95"/>
      <c r="Y2887" s="95"/>
      <c r="Z2887" s="95"/>
      <c r="AA2887" s="95" t="str">
        <f t="shared" si="318"/>
        <v>SAESA</v>
      </c>
    </row>
    <row r="2888" spans="1:27" x14ac:dyDescent="0.2">
      <c r="A2888" s="19">
        <f t="shared" si="319"/>
        <v>1</v>
      </c>
      <c r="B2888" s="95">
        <f t="shared" si="314"/>
        <v>2884</v>
      </c>
      <c r="C2888" s="95" t="s">
        <v>12000</v>
      </c>
      <c r="D2888" s="28" t="s">
        <v>545</v>
      </c>
      <c r="E2888" s="95" t="s">
        <v>10549</v>
      </c>
      <c r="F2888" s="182">
        <v>1</v>
      </c>
      <c r="G2888" s="95" t="s">
        <v>9895</v>
      </c>
      <c r="H2888" s="199">
        <f>VLOOKUP(G2888,BARRAS!$C$5:$E$553,2,0)</f>
        <v>2109995880232</v>
      </c>
      <c r="I2888" s="95">
        <v>0</v>
      </c>
      <c r="J2888" s="204">
        <v>0</v>
      </c>
      <c r="K2888" s="95">
        <v>0</v>
      </c>
      <c r="L2888" s="95" t="s">
        <v>8423</v>
      </c>
      <c r="M2888" s="95" t="s">
        <v>8423</v>
      </c>
      <c r="N2888" s="28" t="s">
        <v>545</v>
      </c>
      <c r="O2888" s="95" t="s">
        <v>8091</v>
      </c>
      <c r="P2888" s="95"/>
      <c r="Q2888" s="95"/>
      <c r="R2888" s="95" t="str">
        <f>IF(L2888="R",VLOOKUP(G2888,BARRAS!$C$5:$E$233,3,0),IF(L2888="L",VLOOKUP(G2888,BARRAS!$C$5:$E$233,3,0),""))</f>
        <v/>
      </c>
      <c r="S2888" s="95">
        <f t="shared" si="315"/>
        <v>0</v>
      </c>
      <c r="T2888" s="95"/>
      <c r="U2888" s="95" t="str">
        <f t="shared" si="316"/>
        <v/>
      </c>
      <c r="V2888" s="95"/>
      <c r="W2888" s="95"/>
      <c r="X2888" s="95"/>
      <c r="Y2888" s="95"/>
      <c r="Z2888" s="95"/>
      <c r="AA2888" s="95" t="str">
        <f t="shared" si="318"/>
        <v>SAESA</v>
      </c>
    </row>
    <row r="2889" spans="1:27" x14ac:dyDescent="0.2">
      <c r="A2889" s="19">
        <f t="shared" si="319"/>
        <v>1</v>
      </c>
      <c r="B2889" s="95">
        <f t="shared" ref="B2889:B2952" si="320">B2888+1</f>
        <v>2885</v>
      </c>
      <c r="C2889" s="95" t="s">
        <v>13923</v>
      </c>
      <c r="D2889" s="28" t="s">
        <v>545</v>
      </c>
      <c r="E2889" s="95" t="s">
        <v>13924</v>
      </c>
      <c r="F2889" s="182">
        <v>1</v>
      </c>
      <c r="G2889" s="95" t="s">
        <v>9895</v>
      </c>
      <c r="H2889" s="199">
        <f>VLOOKUP(G2889,BARRAS!$C$5:$E$553,2,0)</f>
        <v>2109995880232</v>
      </c>
      <c r="I2889" s="95">
        <v>0</v>
      </c>
      <c r="J2889" s="204">
        <v>0</v>
      </c>
      <c r="K2889" s="95">
        <v>0</v>
      </c>
      <c r="L2889" s="95" t="s">
        <v>8423</v>
      </c>
      <c r="M2889" s="95" t="s">
        <v>8423</v>
      </c>
      <c r="N2889" s="28" t="s">
        <v>545</v>
      </c>
      <c r="O2889" s="95" t="s">
        <v>8091</v>
      </c>
      <c r="P2889" s="95"/>
      <c r="Q2889" s="95"/>
      <c r="R2889" s="95"/>
      <c r="S2889" s="95">
        <f t="shared" si="315"/>
        <v>0</v>
      </c>
      <c r="T2889" s="95"/>
      <c r="U2889" s="95" t="str">
        <f t="shared" si="316"/>
        <v/>
      </c>
      <c r="V2889" s="95"/>
      <c r="W2889" s="95"/>
      <c r="X2889" s="95"/>
      <c r="Y2889" s="95"/>
      <c r="Z2889" s="95"/>
      <c r="AA2889" s="95" t="str">
        <f t="shared" si="318"/>
        <v>SAESA</v>
      </c>
    </row>
    <row r="2890" spans="1:27" x14ac:dyDescent="0.2">
      <c r="A2890" s="19">
        <f t="shared" si="319"/>
        <v>1</v>
      </c>
      <c r="B2890" s="95">
        <f t="shared" si="320"/>
        <v>2886</v>
      </c>
      <c r="C2890" s="95" t="s">
        <v>14066</v>
      </c>
      <c r="D2890" s="28" t="s">
        <v>545</v>
      </c>
      <c r="E2890" s="95" t="s">
        <v>14067</v>
      </c>
      <c r="F2890" s="182">
        <v>1</v>
      </c>
      <c r="G2890" s="95" t="s">
        <v>9895</v>
      </c>
      <c r="H2890" s="199">
        <f>VLOOKUP(G2890,BARRAS!$C$5:$E$553,2,0)</f>
        <v>2109995880232</v>
      </c>
      <c r="I2890" s="95">
        <v>0</v>
      </c>
      <c r="J2890" s="204">
        <v>0</v>
      </c>
      <c r="K2890" s="95">
        <v>0</v>
      </c>
      <c r="L2890" s="95" t="s">
        <v>8423</v>
      </c>
      <c r="M2890" s="95" t="s">
        <v>8423</v>
      </c>
      <c r="N2890" s="28" t="s">
        <v>545</v>
      </c>
      <c r="O2890" s="95" t="s">
        <v>7950</v>
      </c>
      <c r="P2890" s="95"/>
      <c r="Q2890" s="95"/>
      <c r="R2890" s="95"/>
      <c r="S2890" s="95">
        <f t="shared" si="315"/>
        <v>0</v>
      </c>
      <c r="T2890" s="95"/>
      <c r="U2890" s="95" t="str">
        <f t="shared" si="316"/>
        <v/>
      </c>
      <c r="V2890" s="95"/>
      <c r="W2890" s="95"/>
      <c r="X2890" s="95"/>
      <c r="Y2890" s="95"/>
      <c r="Z2890" s="95"/>
      <c r="AA2890" s="95" t="str">
        <f t="shared" si="318"/>
        <v>LUZOSORNO</v>
      </c>
    </row>
    <row r="2891" spans="1:27" x14ac:dyDescent="0.2">
      <c r="A2891" s="19">
        <f t="shared" si="319"/>
        <v>1</v>
      </c>
      <c r="B2891" s="95">
        <f t="shared" si="320"/>
        <v>2887</v>
      </c>
      <c r="C2891" s="95" t="s">
        <v>9618</v>
      </c>
      <c r="D2891" s="28" t="s">
        <v>543</v>
      </c>
      <c r="E2891" s="95" t="s">
        <v>9620</v>
      </c>
      <c r="F2891" s="182">
        <v>1</v>
      </c>
      <c r="G2891" s="95" t="s">
        <v>9895</v>
      </c>
      <c r="H2891" s="199">
        <f>VLOOKUP(G2891,BARRAS!$C$5:$E$553,2,0)</f>
        <v>2109995880232</v>
      </c>
      <c r="I2891" s="95">
        <v>0</v>
      </c>
      <c r="J2891" s="204">
        <v>0</v>
      </c>
      <c r="K2891" s="95">
        <v>0</v>
      </c>
      <c r="L2891" s="95" t="s">
        <v>8423</v>
      </c>
      <c r="M2891" s="95" t="s">
        <v>8423</v>
      </c>
      <c r="N2891" s="95" t="s">
        <v>543</v>
      </c>
      <c r="O2891" s="95" t="s">
        <v>8091</v>
      </c>
      <c r="P2891" s="95"/>
      <c r="Q2891" s="95"/>
      <c r="R2891" s="95" t="str">
        <f>IF(L2891="R",VLOOKUP(G2891,BARRAS!$C$5:$E$233,3,0),IF(L2891="L",VLOOKUP(G2891,BARRAS!$C$5:$E$233,3,0),""))</f>
        <v/>
      </c>
      <c r="S2891" s="95">
        <f t="shared" si="315"/>
        <v>0</v>
      </c>
      <c r="T2891" s="95"/>
      <c r="U2891" s="95" t="str">
        <f t="shared" si="316"/>
        <v/>
      </c>
      <c r="V2891" s="95"/>
      <c r="W2891" s="95"/>
      <c r="X2891" s="95"/>
      <c r="Y2891" s="95"/>
      <c r="Z2891" s="95">
        <v>0</v>
      </c>
      <c r="AA2891" s="95" t="str">
        <f t="shared" si="318"/>
        <v>SAESA</v>
      </c>
    </row>
    <row r="2892" spans="1:27" x14ac:dyDescent="0.2">
      <c r="A2892" s="19">
        <f t="shared" si="319"/>
        <v>1</v>
      </c>
      <c r="B2892" s="95">
        <f t="shared" si="320"/>
        <v>2888</v>
      </c>
      <c r="C2892" s="95" t="s">
        <v>13140</v>
      </c>
      <c r="D2892" s="28" t="s">
        <v>9079</v>
      </c>
      <c r="E2892" s="95" t="s">
        <v>13144</v>
      </c>
      <c r="F2892" s="182">
        <v>1</v>
      </c>
      <c r="G2892" s="95" t="s">
        <v>9895</v>
      </c>
      <c r="H2892" s="199">
        <f>VLOOKUP(G2892,BARRAS!$C$5:$E$553,2,0)</f>
        <v>2109995880232</v>
      </c>
      <c r="I2892" s="95">
        <v>0</v>
      </c>
      <c r="J2892" s="204">
        <v>0</v>
      </c>
      <c r="K2892" s="95">
        <v>0</v>
      </c>
      <c r="L2892" s="95" t="s">
        <v>747</v>
      </c>
      <c r="M2892" s="95" t="s">
        <v>747</v>
      </c>
      <c r="N2892" s="95" t="s">
        <v>9079</v>
      </c>
      <c r="O2892" s="95" t="s">
        <v>8091</v>
      </c>
      <c r="P2892" s="95"/>
      <c r="Q2892" s="95"/>
      <c r="R2892" s="95"/>
      <c r="S2892" s="95">
        <f t="shared" si="315"/>
        <v>1</v>
      </c>
      <c r="T2892" s="95"/>
      <c r="U2892" s="95" t="str">
        <f t="shared" si="316"/>
        <v>PMGD</v>
      </c>
      <c r="V2892" s="95"/>
      <c r="W2892" s="95"/>
      <c r="X2892" s="95"/>
      <c r="Y2892" s="95"/>
      <c r="Z2892" s="95"/>
      <c r="AA2892" s="95" t="str">
        <f t="shared" si="318"/>
        <v>SAESA</v>
      </c>
    </row>
    <row r="2893" spans="1:27" x14ac:dyDescent="0.2">
      <c r="A2893" s="19">
        <f t="shared" si="319"/>
        <v>1</v>
      </c>
      <c r="B2893" s="95">
        <f t="shared" si="320"/>
        <v>2889</v>
      </c>
      <c r="C2893" s="95" t="s">
        <v>13141</v>
      </c>
      <c r="D2893" s="28" t="s">
        <v>9079</v>
      </c>
      <c r="E2893" s="95" t="s">
        <v>13145</v>
      </c>
      <c r="F2893" s="182">
        <v>1</v>
      </c>
      <c r="G2893" s="95" t="s">
        <v>9895</v>
      </c>
      <c r="H2893" s="199">
        <f>VLOOKUP(G2893,BARRAS!$C$5:$E$553,2,0)</f>
        <v>2109995880232</v>
      </c>
      <c r="I2893" s="95">
        <v>0</v>
      </c>
      <c r="J2893" s="204">
        <v>0</v>
      </c>
      <c r="K2893" s="95">
        <v>0</v>
      </c>
      <c r="L2893" s="95" t="s">
        <v>747</v>
      </c>
      <c r="M2893" s="95" t="s">
        <v>747</v>
      </c>
      <c r="N2893" s="95" t="s">
        <v>9079</v>
      </c>
      <c r="O2893" s="95" t="s">
        <v>8091</v>
      </c>
      <c r="P2893" s="95"/>
      <c r="Q2893" s="95"/>
      <c r="R2893" s="95"/>
      <c r="S2893" s="95">
        <f t="shared" si="315"/>
        <v>1</v>
      </c>
      <c r="T2893" s="95"/>
      <c r="U2893" s="95" t="str">
        <f t="shared" si="316"/>
        <v>PMGD</v>
      </c>
      <c r="V2893" s="95"/>
      <c r="W2893" s="95"/>
      <c r="X2893" s="95"/>
      <c r="Y2893" s="95"/>
      <c r="Z2893" s="95"/>
      <c r="AA2893" s="95" t="str">
        <f t="shared" si="318"/>
        <v>SAESA</v>
      </c>
    </row>
    <row r="2894" spans="1:27" x14ac:dyDescent="0.2">
      <c r="A2894" s="19">
        <f t="shared" si="319"/>
        <v>1</v>
      </c>
      <c r="B2894" s="95">
        <f t="shared" si="320"/>
        <v>2890</v>
      </c>
      <c r="C2894" s="28" t="s">
        <v>14106</v>
      </c>
      <c r="D2894" s="28" t="s">
        <v>7951</v>
      </c>
      <c r="E2894" s="28" t="s">
        <v>7950</v>
      </c>
      <c r="F2894" s="182">
        <v>1</v>
      </c>
      <c r="G2894" s="95" t="s">
        <v>9895</v>
      </c>
      <c r="H2894" s="199">
        <f>VLOOKUP(G2894,BARRAS!$C$5:$E$553,2,0)</f>
        <v>2109995880232</v>
      </c>
      <c r="I2894" s="95">
        <v>0</v>
      </c>
      <c r="J2894" s="204">
        <v>1</v>
      </c>
      <c r="K2894" s="95">
        <v>0</v>
      </c>
      <c r="L2894" s="95" t="s">
        <v>489</v>
      </c>
      <c r="M2894" s="95" t="s">
        <v>489</v>
      </c>
      <c r="N2894" s="95" t="s">
        <v>9178</v>
      </c>
      <c r="O2894" s="95"/>
      <c r="P2894" s="28" t="s">
        <v>7950</v>
      </c>
      <c r="Q2894" s="95"/>
      <c r="R2894" s="95"/>
      <c r="S2894" s="95">
        <f t="shared" si="315"/>
        <v>0</v>
      </c>
      <c r="T2894" s="95"/>
      <c r="U2894" s="95" t="str">
        <f t="shared" si="316"/>
        <v/>
      </c>
      <c r="V2894" s="95"/>
      <c r="W2894" s="95"/>
      <c r="X2894" s="95"/>
      <c r="Y2894" s="95"/>
      <c r="Z2894" s="95"/>
      <c r="AA2894" s="95" t="str">
        <f t="shared" si="318"/>
        <v>LUZOSORNO</v>
      </c>
    </row>
    <row r="2895" spans="1:27" x14ac:dyDescent="0.2">
      <c r="A2895" s="19">
        <f t="shared" si="319"/>
        <v>1</v>
      </c>
      <c r="B2895" s="95">
        <f t="shared" si="320"/>
        <v>2891</v>
      </c>
      <c r="C2895" s="28" t="s">
        <v>14107</v>
      </c>
      <c r="D2895" s="28" t="s">
        <v>7952</v>
      </c>
      <c r="E2895" s="28" t="s">
        <v>7950</v>
      </c>
      <c r="F2895" s="182">
        <v>1</v>
      </c>
      <c r="G2895" s="95" t="s">
        <v>9895</v>
      </c>
      <c r="H2895" s="199">
        <f>VLOOKUP(G2895,BARRAS!$C$5:$E$553,2,0)</f>
        <v>2109995880232</v>
      </c>
      <c r="I2895" s="95">
        <v>0</v>
      </c>
      <c r="J2895" s="204">
        <v>1</v>
      </c>
      <c r="K2895" s="95">
        <v>0</v>
      </c>
      <c r="L2895" s="95" t="s">
        <v>489</v>
      </c>
      <c r="M2895" s="95" t="s">
        <v>489</v>
      </c>
      <c r="N2895" s="95" t="s">
        <v>9178</v>
      </c>
      <c r="O2895" s="95"/>
      <c r="P2895" s="28" t="s">
        <v>7950</v>
      </c>
      <c r="Q2895" s="95"/>
      <c r="R2895" s="95"/>
      <c r="S2895" s="95">
        <f t="shared" si="315"/>
        <v>0</v>
      </c>
      <c r="T2895" s="95"/>
      <c r="U2895" s="95" t="str">
        <f t="shared" si="316"/>
        <v/>
      </c>
      <c r="V2895" s="95"/>
      <c r="W2895" s="95"/>
      <c r="X2895" s="95"/>
      <c r="Y2895" s="95"/>
      <c r="Z2895" s="95"/>
      <c r="AA2895" s="95" t="str">
        <f t="shared" si="318"/>
        <v>LUZOSORNO</v>
      </c>
    </row>
    <row r="2896" spans="1:27" x14ac:dyDescent="0.2">
      <c r="A2896" s="19">
        <f t="shared" si="319"/>
        <v>1</v>
      </c>
      <c r="B2896" s="95">
        <f t="shared" si="320"/>
        <v>2892</v>
      </c>
      <c r="C2896" s="28" t="s">
        <v>14108</v>
      </c>
      <c r="D2896" s="28" t="s">
        <v>7953</v>
      </c>
      <c r="E2896" s="28" t="s">
        <v>7950</v>
      </c>
      <c r="F2896" s="182">
        <v>1</v>
      </c>
      <c r="G2896" s="95" t="s">
        <v>9895</v>
      </c>
      <c r="H2896" s="199">
        <f>VLOOKUP(G2896,BARRAS!$C$5:$E$553,2,0)</f>
        <v>2109995880232</v>
      </c>
      <c r="I2896" s="95">
        <v>0</v>
      </c>
      <c r="J2896" s="204">
        <v>1</v>
      </c>
      <c r="K2896" s="95">
        <v>0</v>
      </c>
      <c r="L2896" s="95" t="s">
        <v>489</v>
      </c>
      <c r="M2896" s="95" t="s">
        <v>489</v>
      </c>
      <c r="N2896" s="95" t="s">
        <v>9178</v>
      </c>
      <c r="O2896" s="95"/>
      <c r="P2896" s="28" t="s">
        <v>7950</v>
      </c>
      <c r="Q2896" s="95"/>
      <c r="R2896" s="95"/>
      <c r="S2896" s="95">
        <f t="shared" si="315"/>
        <v>0</v>
      </c>
      <c r="T2896" s="95"/>
      <c r="U2896" s="95" t="str">
        <f t="shared" si="316"/>
        <v/>
      </c>
      <c r="V2896" s="95"/>
      <c r="W2896" s="95"/>
      <c r="X2896" s="95"/>
      <c r="Y2896" s="95"/>
      <c r="Z2896" s="95"/>
      <c r="AA2896" s="95" t="str">
        <f t="shared" si="318"/>
        <v>LUZOSORNO</v>
      </c>
    </row>
    <row r="2897" spans="1:27" x14ac:dyDescent="0.2">
      <c r="A2897" s="19">
        <f t="shared" si="319"/>
        <v>1</v>
      </c>
      <c r="B2897" s="95">
        <f t="shared" si="320"/>
        <v>2893</v>
      </c>
      <c r="C2897" s="95" t="s">
        <v>9930</v>
      </c>
      <c r="D2897" s="28" t="s">
        <v>8088</v>
      </c>
      <c r="E2897" s="95" t="s">
        <v>8091</v>
      </c>
      <c r="F2897" s="182">
        <v>1</v>
      </c>
      <c r="G2897" s="95" t="s">
        <v>9895</v>
      </c>
      <c r="H2897" s="199">
        <f>VLOOKUP(G2897,BARRAS!$C$5:$E$553,2,0)</f>
        <v>2109995880232</v>
      </c>
      <c r="I2897" s="95">
        <v>0</v>
      </c>
      <c r="J2897" s="204">
        <v>1</v>
      </c>
      <c r="K2897" s="95">
        <v>0</v>
      </c>
      <c r="L2897" s="95" t="s">
        <v>489</v>
      </c>
      <c r="M2897" s="95" t="s">
        <v>489</v>
      </c>
      <c r="N2897" s="95" t="s">
        <v>9178</v>
      </c>
      <c r="O2897" s="95"/>
      <c r="P2897" s="95" t="s">
        <v>8091</v>
      </c>
      <c r="Q2897" s="95" t="s">
        <v>489</v>
      </c>
      <c r="R2897" s="95" t="str">
        <f>IF(L2897="R",VLOOKUP(G2897,BARRAS!$C$5:$E$233,3,0),IF(L2897="L",VLOOKUP(G2897,BARRAS!$C$5:$E$233,3,0),""))</f>
        <v>S6</v>
      </c>
      <c r="S2897" s="95">
        <f t="shared" si="315"/>
        <v>0</v>
      </c>
      <c r="T2897" s="95"/>
      <c r="U2897" s="95" t="str">
        <f t="shared" si="316"/>
        <v/>
      </c>
      <c r="V2897" s="95">
        <v>0</v>
      </c>
      <c r="W2897" s="95"/>
      <c r="X2897" s="95"/>
      <c r="Y2897" s="95" t="s">
        <v>9405</v>
      </c>
      <c r="Z2897" s="95">
        <v>0</v>
      </c>
      <c r="AA2897" s="95" t="str">
        <f t="shared" si="318"/>
        <v>SAESA</v>
      </c>
    </row>
    <row r="2898" spans="1:27" x14ac:dyDescent="0.2">
      <c r="A2898" s="19">
        <f t="shared" si="319"/>
        <v>1</v>
      </c>
      <c r="B2898" s="95">
        <f t="shared" si="320"/>
        <v>2894</v>
      </c>
      <c r="C2898" s="95" t="s">
        <v>9931</v>
      </c>
      <c r="D2898" s="28" t="s">
        <v>8089</v>
      </c>
      <c r="E2898" s="95" t="s">
        <v>8091</v>
      </c>
      <c r="F2898" s="182">
        <v>1</v>
      </c>
      <c r="G2898" s="95" t="s">
        <v>9895</v>
      </c>
      <c r="H2898" s="199">
        <f>VLOOKUP(G2898,BARRAS!$C$5:$E$553,2,0)</f>
        <v>2109995880232</v>
      </c>
      <c r="I2898" s="95">
        <v>0</v>
      </c>
      <c r="J2898" s="204">
        <v>1</v>
      </c>
      <c r="K2898" s="95">
        <v>0</v>
      </c>
      <c r="L2898" s="95" t="s">
        <v>489</v>
      </c>
      <c r="M2898" s="95" t="s">
        <v>489</v>
      </c>
      <c r="N2898" s="95" t="s">
        <v>9178</v>
      </c>
      <c r="O2898" s="95"/>
      <c r="P2898" s="95" t="s">
        <v>8091</v>
      </c>
      <c r="Q2898" s="95" t="s">
        <v>489</v>
      </c>
      <c r="R2898" s="95" t="str">
        <f>IF(L2898="R",VLOOKUP(G2898,BARRAS!$C$5:$E$233,3,0),IF(L2898="L",VLOOKUP(G2898,BARRAS!$C$5:$E$233,3,0),""))</f>
        <v>S6</v>
      </c>
      <c r="S2898" s="95">
        <f t="shared" si="315"/>
        <v>0</v>
      </c>
      <c r="T2898" s="95"/>
      <c r="U2898" s="95" t="str">
        <f t="shared" si="316"/>
        <v/>
      </c>
      <c r="V2898" s="95">
        <v>0</v>
      </c>
      <c r="W2898" s="95"/>
      <c r="X2898" s="95"/>
      <c r="Y2898" s="95" t="s">
        <v>9405</v>
      </c>
      <c r="Z2898" s="95">
        <v>0</v>
      </c>
      <c r="AA2898" s="95" t="str">
        <f t="shared" si="318"/>
        <v>SAESA</v>
      </c>
    </row>
    <row r="2899" spans="1:27" x14ac:dyDescent="0.2">
      <c r="A2899" s="19">
        <f t="shared" si="319"/>
        <v>1</v>
      </c>
      <c r="B2899" s="95">
        <f t="shared" si="320"/>
        <v>2895</v>
      </c>
      <c r="C2899" s="95" t="s">
        <v>9932</v>
      </c>
      <c r="D2899" s="28" t="s">
        <v>8090</v>
      </c>
      <c r="E2899" s="95" t="s">
        <v>8091</v>
      </c>
      <c r="F2899" s="182">
        <v>1</v>
      </c>
      <c r="G2899" s="95" t="s">
        <v>9895</v>
      </c>
      <c r="H2899" s="199">
        <f>VLOOKUP(G2899,BARRAS!$C$5:$E$553,2,0)</f>
        <v>2109995880232</v>
      </c>
      <c r="I2899" s="95">
        <v>0</v>
      </c>
      <c r="J2899" s="204">
        <v>1</v>
      </c>
      <c r="K2899" s="95">
        <v>0</v>
      </c>
      <c r="L2899" s="95" t="s">
        <v>489</v>
      </c>
      <c r="M2899" s="95" t="s">
        <v>489</v>
      </c>
      <c r="N2899" s="95" t="s">
        <v>9178</v>
      </c>
      <c r="O2899" s="95"/>
      <c r="P2899" s="95" t="s">
        <v>8091</v>
      </c>
      <c r="Q2899" s="95" t="s">
        <v>489</v>
      </c>
      <c r="R2899" s="95" t="str">
        <f>IF(L2899="R",VLOOKUP(G2899,BARRAS!$C$5:$E$233,3,0),IF(L2899="L",VLOOKUP(G2899,BARRAS!$C$5:$E$233,3,0),""))</f>
        <v>S6</v>
      </c>
      <c r="S2899" s="95">
        <f t="shared" si="315"/>
        <v>0</v>
      </c>
      <c r="T2899" s="95"/>
      <c r="U2899" s="95" t="str">
        <f t="shared" si="316"/>
        <v/>
      </c>
      <c r="V2899" s="95">
        <v>0</v>
      </c>
      <c r="W2899" s="95"/>
      <c r="X2899" s="95"/>
      <c r="Y2899" s="95" t="s">
        <v>9405</v>
      </c>
      <c r="Z2899" s="95">
        <v>0</v>
      </c>
      <c r="AA2899" s="95" t="str">
        <f t="shared" si="318"/>
        <v>SAESA</v>
      </c>
    </row>
    <row r="2900" spans="1:27" x14ac:dyDescent="0.2">
      <c r="A2900" s="19">
        <f t="shared" si="319"/>
        <v>1</v>
      </c>
      <c r="B2900" s="95">
        <f t="shared" si="320"/>
        <v>2896</v>
      </c>
      <c r="C2900" s="194" t="s">
        <v>11880</v>
      </c>
      <c r="D2900" s="213" t="s">
        <v>1304</v>
      </c>
      <c r="E2900" s="194" t="s">
        <v>11982</v>
      </c>
      <c r="F2900" s="182">
        <v>1</v>
      </c>
      <c r="G2900" s="95" t="s">
        <v>9895</v>
      </c>
      <c r="H2900" s="199">
        <f>VLOOKUP(G2900,BARRAS!$C$5:$E$553,2,0)</f>
        <v>2109995880232</v>
      </c>
      <c r="I2900" s="95">
        <v>0</v>
      </c>
      <c r="J2900" s="204">
        <v>0</v>
      </c>
      <c r="K2900" s="95">
        <v>0</v>
      </c>
      <c r="L2900" s="95" t="s">
        <v>492</v>
      </c>
      <c r="M2900" s="95" t="s">
        <v>492</v>
      </c>
      <c r="N2900" s="95" t="s">
        <v>12352</v>
      </c>
      <c r="O2900" s="95"/>
      <c r="P2900" s="95"/>
      <c r="Q2900" s="95"/>
      <c r="R2900" s="95" t="str">
        <f>IF(L2900="R",VLOOKUP(G2900,BARRAS!$C$5:$E$233,3,0),IF(L2900="L",VLOOKUP(G2900,BARRAS!$C$5:$E$233,3,0),""))</f>
        <v/>
      </c>
      <c r="S2900" s="95">
        <f t="shared" ref="S2900:S2963" si="321">IF(RIGHT(LEFT(E2900,6),4)="PMGD",1,IF(RIGHT(LEFT(E2900,6),4)="PMG_",1,0))</f>
        <v>0</v>
      </c>
      <c r="T2900" s="95"/>
      <c r="U2900" s="95" t="str">
        <f t="shared" ref="U2900:U2963" si="322">+IF(L2900="G",LEFT(RIGHT(E2900,LEN(E2900)-2),4),"")</f>
        <v/>
      </c>
      <c r="V2900" s="95"/>
      <c r="W2900" s="95"/>
      <c r="X2900" s="95"/>
      <c r="Y2900" s="95"/>
      <c r="Z2900" s="95"/>
      <c r="AA2900" s="95">
        <f t="shared" si="318"/>
        <v>0</v>
      </c>
    </row>
    <row r="2901" spans="1:27" x14ac:dyDescent="0.2">
      <c r="A2901" s="19">
        <f t="shared" si="319"/>
        <v>1</v>
      </c>
      <c r="B2901" s="95">
        <f t="shared" si="320"/>
        <v>2897</v>
      </c>
      <c r="C2901" s="95" t="s">
        <v>8861</v>
      </c>
      <c r="D2901" s="28" t="s">
        <v>543</v>
      </c>
      <c r="E2901" s="28" t="s">
        <v>13575</v>
      </c>
      <c r="F2901" s="182">
        <v>1</v>
      </c>
      <c r="G2901" s="95" t="s">
        <v>1661</v>
      </c>
      <c r="H2901" s="199">
        <f>VLOOKUP(G2901,BARRAS!$C$5:$E$553,2,0)</f>
        <v>2079990330132</v>
      </c>
      <c r="I2901" s="95">
        <v>0</v>
      </c>
      <c r="J2901" s="204">
        <v>0</v>
      </c>
      <c r="K2901" s="95">
        <v>0</v>
      </c>
      <c r="L2901" s="95" t="s">
        <v>8423</v>
      </c>
      <c r="M2901" s="95" t="s">
        <v>8423</v>
      </c>
      <c r="N2901" s="95" t="s">
        <v>543</v>
      </c>
      <c r="O2901" s="95" t="s">
        <v>9972</v>
      </c>
      <c r="P2901" s="95"/>
      <c r="Q2901" s="95" t="s">
        <v>509</v>
      </c>
      <c r="R2901" s="95" t="str">
        <f>IF(L2901="R",VLOOKUP(G2901,BARRAS!$C$5:$E$233,3,0),IF(L2901="L",VLOOKUP(G2901,BARRAS!$C$5:$E$233,3,0),""))</f>
        <v/>
      </c>
      <c r="S2901" s="95">
        <f t="shared" si="321"/>
        <v>0</v>
      </c>
      <c r="T2901" s="95"/>
      <c r="U2901" s="95" t="str">
        <f t="shared" si="322"/>
        <v/>
      </c>
      <c r="V2901" s="95"/>
      <c r="W2901" s="95"/>
      <c r="X2901" s="95">
        <v>0</v>
      </c>
      <c r="Y2901" s="95"/>
      <c r="Z2901" s="95"/>
      <c r="AA2901" s="95" t="str">
        <f t="shared" si="318"/>
        <v>CGE</v>
      </c>
    </row>
    <row r="2902" spans="1:27" x14ac:dyDescent="0.2">
      <c r="A2902" s="19">
        <f t="shared" si="319"/>
        <v>1</v>
      </c>
      <c r="B2902" s="95">
        <f t="shared" si="320"/>
        <v>2898</v>
      </c>
      <c r="C2902" s="95" t="s">
        <v>9086</v>
      </c>
      <c r="D2902" s="28" t="s">
        <v>2217</v>
      </c>
      <c r="E2902" s="95" t="s">
        <v>10096</v>
      </c>
      <c r="F2902" s="182">
        <v>1</v>
      </c>
      <c r="G2902" s="95" t="s">
        <v>1661</v>
      </c>
      <c r="H2902" s="199">
        <f>VLOOKUP(G2902,BARRAS!$C$5:$E$553,2,0)</f>
        <v>2079990330132</v>
      </c>
      <c r="I2902" s="95">
        <v>0</v>
      </c>
      <c r="J2902" s="204">
        <v>0</v>
      </c>
      <c r="K2902" s="95">
        <v>0</v>
      </c>
      <c r="L2902" s="95" t="s">
        <v>8423</v>
      </c>
      <c r="M2902" s="95" t="s">
        <v>8423</v>
      </c>
      <c r="N2902" s="95" t="s">
        <v>2217</v>
      </c>
      <c r="O2902" s="95" t="s">
        <v>9972</v>
      </c>
      <c r="P2902" s="95"/>
      <c r="Q2902" s="95" t="s">
        <v>509</v>
      </c>
      <c r="R2902" s="95" t="str">
        <f>IF(L2902="R",VLOOKUP(G2902,BARRAS!$C$5:$E$233,3,0),IF(L2902="L",VLOOKUP(G2902,BARRAS!$C$5:$E$233,3,0),""))</f>
        <v/>
      </c>
      <c r="S2902" s="95">
        <f t="shared" si="321"/>
        <v>0</v>
      </c>
      <c r="T2902" s="95"/>
      <c r="U2902" s="95" t="str">
        <f t="shared" si="322"/>
        <v/>
      </c>
      <c r="V2902" s="95"/>
      <c r="W2902" s="95"/>
      <c r="X2902" s="95">
        <v>0</v>
      </c>
      <c r="Y2902" s="95"/>
      <c r="Z2902" s="95"/>
      <c r="AA2902" s="95" t="str">
        <f t="shared" si="318"/>
        <v>CGE</v>
      </c>
    </row>
    <row r="2903" spans="1:27" x14ac:dyDescent="0.2">
      <c r="A2903" s="19">
        <f t="shared" si="319"/>
        <v>1</v>
      </c>
      <c r="B2903" s="95">
        <f t="shared" si="320"/>
        <v>2899</v>
      </c>
      <c r="C2903" s="95" t="s">
        <v>10164</v>
      </c>
      <c r="D2903" s="28" t="s">
        <v>14384</v>
      </c>
      <c r="E2903" s="95" t="s">
        <v>10165</v>
      </c>
      <c r="F2903" s="182">
        <v>1</v>
      </c>
      <c r="G2903" s="95" t="s">
        <v>1661</v>
      </c>
      <c r="H2903" s="199">
        <f>VLOOKUP(G2903,BARRAS!$C$5:$E$553,2,0)</f>
        <v>2079990330132</v>
      </c>
      <c r="I2903" s="95">
        <v>0</v>
      </c>
      <c r="J2903" s="204">
        <v>0</v>
      </c>
      <c r="K2903" s="95">
        <v>0</v>
      </c>
      <c r="L2903" s="95" t="s">
        <v>747</v>
      </c>
      <c r="M2903" s="95" t="s">
        <v>747</v>
      </c>
      <c r="N2903" s="95" t="s">
        <v>14384</v>
      </c>
      <c r="O2903" s="95" t="s">
        <v>9972</v>
      </c>
      <c r="P2903" s="95"/>
      <c r="Q2903" s="95" t="s">
        <v>509</v>
      </c>
      <c r="R2903" s="95" t="str">
        <f>IF(L2903="R",VLOOKUP(G2903,BARRAS!$C$5:$E$233,3,0),IF(L2903="L",VLOOKUP(G2903,BARRAS!$C$5:$E$233,3,0),""))</f>
        <v/>
      </c>
      <c r="S2903" s="95">
        <f t="shared" si="321"/>
        <v>1</v>
      </c>
      <c r="T2903" s="95"/>
      <c r="U2903" s="95" t="str">
        <f t="shared" si="322"/>
        <v>PMGD</v>
      </c>
      <c r="V2903" s="95">
        <v>0</v>
      </c>
      <c r="W2903" s="95">
        <v>0</v>
      </c>
      <c r="X2903" s="95">
        <v>0</v>
      </c>
      <c r="Y2903" s="95"/>
      <c r="Z2903" s="95"/>
      <c r="AA2903" s="95" t="str">
        <f t="shared" ref="AA2903:AA2963" si="323">IF(OR(N2903="Dx",N2903="No_informado"),P2903,O2903)</f>
        <v>CGE</v>
      </c>
    </row>
    <row r="2904" spans="1:27" x14ac:dyDescent="0.2">
      <c r="A2904" s="19">
        <f t="shared" si="319"/>
        <v>1</v>
      </c>
      <c r="B2904" s="95">
        <f t="shared" si="320"/>
        <v>2900</v>
      </c>
      <c r="C2904" s="95" t="s">
        <v>10162</v>
      </c>
      <c r="D2904" s="28" t="s">
        <v>14384</v>
      </c>
      <c r="E2904" s="95" t="s">
        <v>10163</v>
      </c>
      <c r="F2904" s="182">
        <v>1</v>
      </c>
      <c r="G2904" s="95" t="s">
        <v>1661</v>
      </c>
      <c r="H2904" s="199">
        <f>VLOOKUP(G2904,BARRAS!$C$5:$E$553,2,0)</f>
        <v>2079990330132</v>
      </c>
      <c r="I2904" s="95">
        <v>0</v>
      </c>
      <c r="J2904" s="204">
        <v>0</v>
      </c>
      <c r="K2904" s="95">
        <v>0</v>
      </c>
      <c r="L2904" s="95" t="s">
        <v>747</v>
      </c>
      <c r="M2904" s="95" t="s">
        <v>747</v>
      </c>
      <c r="N2904" s="95" t="s">
        <v>14384</v>
      </c>
      <c r="O2904" s="95" t="s">
        <v>9972</v>
      </c>
      <c r="P2904" s="95"/>
      <c r="Q2904" s="95" t="s">
        <v>509</v>
      </c>
      <c r="R2904" s="95" t="str">
        <f>IF(L2904="R",VLOOKUP(G2904,BARRAS!$C$5:$E$233,3,0),IF(L2904="L",VLOOKUP(G2904,BARRAS!$C$5:$E$233,3,0),""))</f>
        <v/>
      </c>
      <c r="S2904" s="95">
        <f t="shared" si="321"/>
        <v>1</v>
      </c>
      <c r="T2904" s="95" t="s">
        <v>10163</v>
      </c>
      <c r="U2904" s="95" t="str">
        <f t="shared" si="322"/>
        <v>PMGD</v>
      </c>
      <c r="V2904" s="95">
        <v>0</v>
      </c>
      <c r="W2904" s="95"/>
      <c r="X2904" s="95">
        <v>0</v>
      </c>
      <c r="Y2904" s="95"/>
      <c r="Z2904" s="95"/>
      <c r="AA2904" s="95" t="str">
        <f t="shared" si="323"/>
        <v>CGE</v>
      </c>
    </row>
    <row r="2905" spans="1:27" x14ac:dyDescent="0.2">
      <c r="A2905" s="19">
        <f t="shared" si="319"/>
        <v>1</v>
      </c>
      <c r="B2905" s="95">
        <f t="shared" si="320"/>
        <v>2901</v>
      </c>
      <c r="C2905" s="95" t="s">
        <v>10230</v>
      </c>
      <c r="D2905" s="28" t="s">
        <v>10019</v>
      </c>
      <c r="E2905" s="95" t="s">
        <v>10231</v>
      </c>
      <c r="F2905" s="182">
        <v>1</v>
      </c>
      <c r="G2905" s="95" t="s">
        <v>1661</v>
      </c>
      <c r="H2905" s="199">
        <f>VLOOKUP(G2905,BARRAS!$C$5:$E$553,2,0)</f>
        <v>2079990330132</v>
      </c>
      <c r="I2905" s="95">
        <v>0</v>
      </c>
      <c r="J2905" s="204">
        <v>0</v>
      </c>
      <c r="K2905" s="95">
        <v>0</v>
      </c>
      <c r="L2905" s="95" t="s">
        <v>747</v>
      </c>
      <c r="M2905" s="95" t="s">
        <v>747</v>
      </c>
      <c r="N2905" s="95" t="s">
        <v>10019</v>
      </c>
      <c r="O2905" s="95" t="s">
        <v>9972</v>
      </c>
      <c r="P2905" s="95"/>
      <c r="Q2905" s="95"/>
      <c r="R2905" s="95" t="str">
        <f>IF(L2905="R",VLOOKUP(G2905,BARRAS!$C$5:$E$233,3,0),IF(L2905="L",VLOOKUP(G2905,BARRAS!$C$5:$E$233,3,0),""))</f>
        <v/>
      </c>
      <c r="S2905" s="95">
        <f t="shared" si="321"/>
        <v>1</v>
      </c>
      <c r="T2905" s="95"/>
      <c r="U2905" s="95" t="str">
        <f t="shared" si="322"/>
        <v>PMGD</v>
      </c>
      <c r="V2905" s="95"/>
      <c r="W2905" s="95">
        <v>1</v>
      </c>
      <c r="X2905" s="95">
        <v>0</v>
      </c>
      <c r="Y2905" s="95"/>
      <c r="Z2905" s="95"/>
      <c r="AA2905" s="95" t="str">
        <f t="shared" si="323"/>
        <v>CGE</v>
      </c>
    </row>
    <row r="2906" spans="1:27" x14ac:dyDescent="0.2">
      <c r="A2906" s="19">
        <f t="shared" si="319"/>
        <v>1</v>
      </c>
      <c r="B2906" s="95">
        <f t="shared" si="320"/>
        <v>2902</v>
      </c>
      <c r="C2906" s="95" t="s">
        <v>8822</v>
      </c>
      <c r="D2906" s="28" t="s">
        <v>10019</v>
      </c>
      <c r="E2906" s="95" t="s">
        <v>10020</v>
      </c>
      <c r="F2906" s="182">
        <v>1</v>
      </c>
      <c r="G2906" s="95" t="s">
        <v>1661</v>
      </c>
      <c r="H2906" s="199">
        <f>VLOOKUP(G2906,BARRAS!$C$5:$E$553,2,0)</f>
        <v>2079990330132</v>
      </c>
      <c r="I2906" s="95">
        <v>0</v>
      </c>
      <c r="J2906" s="204">
        <v>0</v>
      </c>
      <c r="K2906" s="95">
        <v>0</v>
      </c>
      <c r="L2906" s="95" t="s">
        <v>747</v>
      </c>
      <c r="M2906" s="95" t="s">
        <v>747</v>
      </c>
      <c r="N2906" s="95" t="s">
        <v>10019</v>
      </c>
      <c r="O2906" s="95" t="s">
        <v>9972</v>
      </c>
      <c r="P2906" s="95"/>
      <c r="Q2906" s="95" t="s">
        <v>509</v>
      </c>
      <c r="R2906" s="95" t="str">
        <f>IF(L2906="R",VLOOKUP(G2906,BARRAS!$C$5:$E$233,3,0),IF(L2906="L",VLOOKUP(G2906,BARRAS!$C$5:$E$233,3,0),""))</f>
        <v/>
      </c>
      <c r="S2906" s="95">
        <f t="shared" si="321"/>
        <v>1</v>
      </c>
      <c r="T2906" s="95" t="s">
        <v>10020</v>
      </c>
      <c r="U2906" s="95" t="str">
        <f t="shared" si="322"/>
        <v>PMGD</v>
      </c>
      <c r="V2906" s="95"/>
      <c r="W2906" s="95"/>
      <c r="X2906" s="95">
        <v>0</v>
      </c>
      <c r="Y2906" s="95"/>
      <c r="Z2906" s="95"/>
      <c r="AA2906" s="95" t="str">
        <f t="shared" si="323"/>
        <v>CGE</v>
      </c>
    </row>
    <row r="2907" spans="1:27" x14ac:dyDescent="0.2">
      <c r="A2907" s="19">
        <f t="shared" si="319"/>
        <v>1</v>
      </c>
      <c r="B2907" s="95">
        <f t="shared" si="320"/>
        <v>2903</v>
      </c>
      <c r="C2907" s="95" t="s">
        <v>7738</v>
      </c>
      <c r="D2907" s="28" t="s">
        <v>10013</v>
      </c>
      <c r="E2907" s="95" t="s">
        <v>3208</v>
      </c>
      <c r="F2907" s="182">
        <v>1</v>
      </c>
      <c r="G2907" s="95" t="s">
        <v>1661</v>
      </c>
      <c r="H2907" s="199">
        <f>VLOOKUP(G2907,BARRAS!$C$5:$E$553,2,0)</f>
        <v>2079990330132</v>
      </c>
      <c r="I2907" s="95">
        <v>0</v>
      </c>
      <c r="J2907" s="204">
        <v>1</v>
      </c>
      <c r="K2907" s="95">
        <v>0</v>
      </c>
      <c r="L2907" s="95" t="s">
        <v>489</v>
      </c>
      <c r="M2907" s="95" t="s">
        <v>489</v>
      </c>
      <c r="N2907" s="95" t="s">
        <v>9178</v>
      </c>
      <c r="O2907" s="95"/>
      <c r="P2907" s="95" t="s">
        <v>9972</v>
      </c>
      <c r="Q2907" s="95" t="s">
        <v>489</v>
      </c>
      <c r="R2907" s="95">
        <f>IF(L2907="R",VLOOKUP(G2907,BARRAS!$C$5:$E$233,3,0),IF(L2907="L",VLOOKUP(G2907,BARRAS!$C$5:$E$233,3,0),""))</f>
        <v>0</v>
      </c>
      <c r="S2907" s="95">
        <f t="shared" si="321"/>
        <v>0</v>
      </c>
      <c r="T2907" s="95"/>
      <c r="U2907" s="95" t="str">
        <f t="shared" si="322"/>
        <v/>
      </c>
      <c r="V2907" s="95"/>
      <c r="W2907" s="95"/>
      <c r="X2907" s="95">
        <v>0</v>
      </c>
      <c r="Y2907" s="95"/>
      <c r="Z2907" s="95"/>
      <c r="AA2907" s="95" t="str">
        <f t="shared" si="323"/>
        <v>CGE</v>
      </c>
    </row>
    <row r="2908" spans="1:27" x14ac:dyDescent="0.2">
      <c r="A2908" s="19">
        <f t="shared" si="319"/>
        <v>1</v>
      </c>
      <c r="B2908" s="95">
        <f t="shared" si="320"/>
        <v>2904</v>
      </c>
      <c r="C2908" s="95" t="s">
        <v>7739</v>
      </c>
      <c r="D2908" s="28" t="s">
        <v>10014</v>
      </c>
      <c r="E2908" s="95" t="s">
        <v>3208</v>
      </c>
      <c r="F2908" s="182">
        <v>1</v>
      </c>
      <c r="G2908" s="95" t="s">
        <v>1661</v>
      </c>
      <c r="H2908" s="199">
        <f>VLOOKUP(G2908,BARRAS!$C$5:$E$553,2,0)</f>
        <v>2079990330132</v>
      </c>
      <c r="I2908" s="95">
        <v>0</v>
      </c>
      <c r="J2908" s="204">
        <v>1</v>
      </c>
      <c r="K2908" s="95">
        <v>0</v>
      </c>
      <c r="L2908" s="95" t="s">
        <v>489</v>
      </c>
      <c r="M2908" s="95" t="s">
        <v>489</v>
      </c>
      <c r="N2908" s="95" t="s">
        <v>9178</v>
      </c>
      <c r="O2908" s="95"/>
      <c r="P2908" s="95" t="s">
        <v>9972</v>
      </c>
      <c r="Q2908" s="95" t="s">
        <v>489</v>
      </c>
      <c r="R2908" s="95">
        <f>IF(L2908="R",VLOOKUP(G2908,BARRAS!$C$5:$E$233,3,0),IF(L2908="L",VLOOKUP(G2908,BARRAS!$C$5:$E$233,3,0),""))</f>
        <v>0</v>
      </c>
      <c r="S2908" s="95">
        <f t="shared" si="321"/>
        <v>0</v>
      </c>
      <c r="T2908" s="95"/>
      <c r="U2908" s="95" t="str">
        <f t="shared" si="322"/>
        <v/>
      </c>
      <c r="V2908" s="95"/>
      <c r="W2908" s="95"/>
      <c r="X2908" s="95">
        <v>0</v>
      </c>
      <c r="Y2908" s="95"/>
      <c r="Z2908" s="95"/>
      <c r="AA2908" s="95" t="str">
        <f t="shared" si="323"/>
        <v>CGE</v>
      </c>
    </row>
    <row r="2909" spans="1:27" x14ac:dyDescent="0.2">
      <c r="A2909" s="19">
        <f t="shared" si="319"/>
        <v>1</v>
      </c>
      <c r="B2909" s="95">
        <f t="shared" si="320"/>
        <v>2905</v>
      </c>
      <c r="C2909" s="95" t="s">
        <v>7740</v>
      </c>
      <c r="D2909" s="28" t="s">
        <v>10015</v>
      </c>
      <c r="E2909" s="95" t="s">
        <v>3208</v>
      </c>
      <c r="F2909" s="182">
        <v>1</v>
      </c>
      <c r="G2909" s="95" t="s">
        <v>1661</v>
      </c>
      <c r="H2909" s="199">
        <f>VLOOKUP(G2909,BARRAS!$C$5:$E$553,2,0)</f>
        <v>2079990330132</v>
      </c>
      <c r="I2909" s="95">
        <v>0</v>
      </c>
      <c r="J2909" s="204">
        <v>1</v>
      </c>
      <c r="K2909" s="95">
        <v>0</v>
      </c>
      <c r="L2909" s="95" t="s">
        <v>489</v>
      </c>
      <c r="M2909" s="95" t="s">
        <v>489</v>
      </c>
      <c r="N2909" s="95" t="s">
        <v>9178</v>
      </c>
      <c r="O2909" s="95"/>
      <c r="P2909" s="95" t="s">
        <v>9972</v>
      </c>
      <c r="Q2909" s="95" t="s">
        <v>489</v>
      </c>
      <c r="R2909" s="95">
        <f>IF(L2909="R",VLOOKUP(G2909,BARRAS!$C$5:$E$233,3,0),IF(L2909="L",VLOOKUP(G2909,BARRAS!$C$5:$E$233,3,0),""))</f>
        <v>0</v>
      </c>
      <c r="S2909" s="95">
        <f t="shared" si="321"/>
        <v>0</v>
      </c>
      <c r="T2909" s="95"/>
      <c r="U2909" s="95" t="str">
        <f t="shared" si="322"/>
        <v/>
      </c>
      <c r="V2909" s="95"/>
      <c r="W2909" s="95"/>
      <c r="X2909" s="95">
        <v>0</v>
      </c>
      <c r="Y2909" s="95"/>
      <c r="Z2909" s="95"/>
      <c r="AA2909" s="95" t="str">
        <f t="shared" si="323"/>
        <v>CGE</v>
      </c>
    </row>
    <row r="2910" spans="1:27" x14ac:dyDescent="0.2">
      <c r="A2910" s="19">
        <f t="shared" si="319"/>
        <v>1</v>
      </c>
      <c r="B2910" s="95">
        <f t="shared" si="320"/>
        <v>2906</v>
      </c>
      <c r="C2910" s="194" t="s">
        <v>11942</v>
      </c>
      <c r="D2910" s="213" t="s">
        <v>1304</v>
      </c>
      <c r="E2910" s="194" t="s">
        <v>1668</v>
      </c>
      <c r="F2910" s="182">
        <v>1</v>
      </c>
      <c r="G2910" s="95" t="s">
        <v>1661</v>
      </c>
      <c r="H2910" s="199">
        <f>VLOOKUP(G2910,BARRAS!$C$5:$E$553,2,0)</f>
        <v>2079990330132</v>
      </c>
      <c r="I2910" s="95">
        <v>0</v>
      </c>
      <c r="J2910" s="204">
        <v>0</v>
      </c>
      <c r="K2910" s="95">
        <v>0</v>
      </c>
      <c r="L2910" s="95" t="s">
        <v>492</v>
      </c>
      <c r="M2910" s="95" t="s">
        <v>492</v>
      </c>
      <c r="N2910" s="95" t="s">
        <v>12352</v>
      </c>
      <c r="O2910" s="95"/>
      <c r="P2910" s="95"/>
      <c r="Q2910" s="95"/>
      <c r="R2910" s="95" t="str">
        <f>IF(L2910="R",VLOOKUP(G2910,BARRAS!$C$5:$E$233,3,0),IF(L2910="L",VLOOKUP(G2910,BARRAS!$C$5:$E$233,3,0),""))</f>
        <v/>
      </c>
      <c r="S2910" s="95">
        <f t="shared" si="321"/>
        <v>0</v>
      </c>
      <c r="T2910" s="95"/>
      <c r="U2910" s="95" t="str">
        <f t="shared" si="322"/>
        <v/>
      </c>
      <c r="V2910" s="95"/>
      <c r="W2910" s="95"/>
      <c r="X2910" s="95"/>
      <c r="Y2910" s="95"/>
      <c r="Z2910" s="95"/>
      <c r="AA2910" s="95">
        <f t="shared" si="323"/>
        <v>0</v>
      </c>
    </row>
    <row r="2911" spans="1:27" x14ac:dyDescent="0.2">
      <c r="A2911" s="19">
        <f t="shared" si="319"/>
        <v>1</v>
      </c>
      <c r="B2911" s="95">
        <f t="shared" si="320"/>
        <v>2907</v>
      </c>
      <c r="C2911" s="95" t="s">
        <v>11162</v>
      </c>
      <c r="D2911" s="28" t="s">
        <v>8365</v>
      </c>
      <c r="E2911" s="95" t="s">
        <v>11130</v>
      </c>
      <c r="F2911" s="182">
        <v>1</v>
      </c>
      <c r="G2911" s="95" t="s">
        <v>252</v>
      </c>
      <c r="H2911" s="199">
        <f>VLOOKUP(G2911,BARRAS!$C$5:$E$553,2,0)</f>
        <v>2079990280132</v>
      </c>
      <c r="I2911" s="95">
        <v>0</v>
      </c>
      <c r="J2911" s="204">
        <v>0</v>
      </c>
      <c r="K2911" s="95">
        <v>0</v>
      </c>
      <c r="L2911" s="95" t="s">
        <v>8423</v>
      </c>
      <c r="M2911" s="95" t="s">
        <v>8423</v>
      </c>
      <c r="N2911" s="95" t="s">
        <v>8365</v>
      </c>
      <c r="O2911" s="95" t="s">
        <v>9972</v>
      </c>
      <c r="P2911" s="95"/>
      <c r="Q2911" s="95" t="s">
        <v>509</v>
      </c>
      <c r="R2911" s="95" t="str">
        <f>IF(L2911="R",VLOOKUP(G2911,BARRAS!$C$5:$E$233,3,0),IF(L2911="L",VLOOKUP(G2911,BARRAS!$C$5:$E$233,3,0),""))</f>
        <v/>
      </c>
      <c r="S2911" s="95">
        <f t="shared" si="321"/>
        <v>0</v>
      </c>
      <c r="T2911" s="95"/>
      <c r="U2911" s="95" t="str">
        <f t="shared" si="322"/>
        <v/>
      </c>
      <c r="V2911" s="95" t="s">
        <v>1869</v>
      </c>
      <c r="W2911" s="95"/>
      <c r="X2911" s="95">
        <v>0</v>
      </c>
      <c r="Y2911" s="95">
        <v>0</v>
      </c>
      <c r="Z2911" s="95"/>
      <c r="AA2911" s="95" t="str">
        <f t="shared" si="323"/>
        <v>CGE</v>
      </c>
    </row>
    <row r="2912" spans="1:27" x14ac:dyDescent="0.2">
      <c r="A2912" s="19">
        <f t="shared" si="319"/>
        <v>1</v>
      </c>
      <c r="B2912" s="95">
        <f t="shared" si="320"/>
        <v>2908</v>
      </c>
      <c r="C2912" s="95" t="s">
        <v>11598</v>
      </c>
      <c r="D2912" s="28" t="s">
        <v>543</v>
      </c>
      <c r="E2912" s="95" t="s">
        <v>11599</v>
      </c>
      <c r="F2912" s="182">
        <v>1</v>
      </c>
      <c r="G2912" s="95" t="s">
        <v>252</v>
      </c>
      <c r="H2912" s="199">
        <f>VLOOKUP(G2912,BARRAS!$C$5:$E$553,2,0)</f>
        <v>2079990280132</v>
      </c>
      <c r="I2912" s="95">
        <v>0</v>
      </c>
      <c r="J2912" s="204">
        <v>0</v>
      </c>
      <c r="K2912" s="95">
        <v>0</v>
      </c>
      <c r="L2912" s="95" t="s">
        <v>8423</v>
      </c>
      <c r="M2912" s="95" t="s">
        <v>8423</v>
      </c>
      <c r="N2912" s="95" t="s">
        <v>543</v>
      </c>
      <c r="O2912" s="95" t="s">
        <v>9972</v>
      </c>
      <c r="P2912" s="95"/>
      <c r="Q2912" s="95" t="s">
        <v>509</v>
      </c>
      <c r="R2912" s="95" t="str">
        <f>IF(L2912="R",VLOOKUP(G2912,BARRAS!$C$5:$E$233,3,0),IF(L2912="L",VLOOKUP(G2912,BARRAS!$C$5:$E$233,3,0),""))</f>
        <v/>
      </c>
      <c r="S2912" s="95">
        <f t="shared" si="321"/>
        <v>0</v>
      </c>
      <c r="T2912" s="95"/>
      <c r="U2912" s="95" t="str">
        <f t="shared" si="322"/>
        <v/>
      </c>
      <c r="V2912" s="95"/>
      <c r="W2912" s="95"/>
      <c r="X2912" s="95"/>
      <c r="Y2912" s="95">
        <v>0</v>
      </c>
      <c r="Z2912" s="95"/>
      <c r="AA2912" s="95" t="str">
        <f t="shared" si="323"/>
        <v>CGE</v>
      </c>
    </row>
    <row r="2913" spans="1:27" x14ac:dyDescent="0.2">
      <c r="A2913" s="19">
        <f t="shared" si="319"/>
        <v>1</v>
      </c>
      <c r="B2913" s="95">
        <f t="shared" si="320"/>
        <v>2909</v>
      </c>
      <c r="C2913" s="95" t="s">
        <v>11600</v>
      </c>
      <c r="D2913" s="28" t="s">
        <v>543</v>
      </c>
      <c r="E2913" s="95" t="s">
        <v>11599</v>
      </c>
      <c r="F2913" s="182">
        <v>1</v>
      </c>
      <c r="G2913" s="95" t="s">
        <v>252</v>
      </c>
      <c r="H2913" s="199">
        <f>VLOOKUP(G2913,BARRAS!$C$5:$E$553,2,0)</f>
        <v>2079990280132</v>
      </c>
      <c r="I2913" s="95">
        <v>0</v>
      </c>
      <c r="J2913" s="204">
        <v>0</v>
      </c>
      <c r="K2913" s="95">
        <v>0</v>
      </c>
      <c r="L2913" s="95" t="s">
        <v>8423</v>
      </c>
      <c r="M2913" s="95" t="s">
        <v>8423</v>
      </c>
      <c r="N2913" s="95" t="s">
        <v>543</v>
      </c>
      <c r="O2913" s="95" t="s">
        <v>9972</v>
      </c>
      <c r="P2913" s="95"/>
      <c r="Q2913" s="95" t="s">
        <v>509</v>
      </c>
      <c r="R2913" s="95" t="str">
        <f>IF(L2913="R",VLOOKUP(G2913,BARRAS!$C$5:$E$233,3,0),IF(L2913="L",VLOOKUP(G2913,BARRAS!$C$5:$E$233,3,0),""))</f>
        <v/>
      </c>
      <c r="S2913" s="95">
        <f t="shared" si="321"/>
        <v>0</v>
      </c>
      <c r="T2913" s="95"/>
      <c r="U2913" s="95" t="str">
        <f t="shared" si="322"/>
        <v/>
      </c>
      <c r="V2913" s="95"/>
      <c r="W2913" s="95"/>
      <c r="X2913" s="95"/>
      <c r="Y2913" s="95">
        <v>0</v>
      </c>
      <c r="Z2913" s="95"/>
      <c r="AA2913" s="95" t="str">
        <f t="shared" si="323"/>
        <v>CGE</v>
      </c>
    </row>
    <row r="2914" spans="1:27" x14ac:dyDescent="0.2">
      <c r="A2914" s="19">
        <f t="shared" si="319"/>
        <v>1</v>
      </c>
      <c r="B2914" s="95">
        <f t="shared" si="320"/>
        <v>2910</v>
      </c>
      <c r="C2914" s="95" t="s">
        <v>11183</v>
      </c>
      <c r="D2914" s="28" t="s">
        <v>9631</v>
      </c>
      <c r="E2914" s="28" t="s">
        <v>14309</v>
      </c>
      <c r="F2914" s="182">
        <v>1</v>
      </c>
      <c r="G2914" s="95" t="s">
        <v>252</v>
      </c>
      <c r="H2914" s="199">
        <f>VLOOKUP(G2914,BARRAS!$C$5:$E$553,2,0)</f>
        <v>2079990280132</v>
      </c>
      <c r="I2914" s="95">
        <v>0</v>
      </c>
      <c r="J2914" s="204">
        <v>0</v>
      </c>
      <c r="K2914" s="95">
        <v>0</v>
      </c>
      <c r="L2914" s="95" t="s">
        <v>8423</v>
      </c>
      <c r="M2914" s="95" t="s">
        <v>8423</v>
      </c>
      <c r="N2914" s="95" t="s">
        <v>9631</v>
      </c>
      <c r="O2914" s="95" t="s">
        <v>9972</v>
      </c>
      <c r="P2914" s="95"/>
      <c r="Q2914" s="95" t="s">
        <v>509</v>
      </c>
      <c r="R2914" s="95" t="str">
        <f>IF(L2914="R",VLOOKUP(G2914,BARRAS!$C$5:$E$233,3,0),IF(L2914="L",VLOOKUP(G2914,BARRAS!$C$5:$E$233,3,0),""))</f>
        <v/>
      </c>
      <c r="S2914" s="95">
        <f t="shared" si="321"/>
        <v>0</v>
      </c>
      <c r="T2914" s="95"/>
      <c r="U2914" s="95" t="str">
        <f t="shared" si="322"/>
        <v/>
      </c>
      <c r="V2914" s="95" t="s">
        <v>1869</v>
      </c>
      <c r="W2914" s="95"/>
      <c r="X2914" s="95">
        <v>0</v>
      </c>
      <c r="Y2914" s="95">
        <v>0</v>
      </c>
      <c r="Z2914" s="95"/>
      <c r="AA2914" s="95" t="str">
        <f t="shared" si="323"/>
        <v>CGE</v>
      </c>
    </row>
    <row r="2915" spans="1:27" x14ac:dyDescent="0.2">
      <c r="A2915" s="19">
        <f t="shared" si="319"/>
        <v>1</v>
      </c>
      <c r="B2915" s="95">
        <f t="shared" si="320"/>
        <v>2911</v>
      </c>
      <c r="C2915" s="95" t="s">
        <v>11184</v>
      </c>
      <c r="D2915" s="28" t="s">
        <v>9631</v>
      </c>
      <c r="E2915" s="28" t="s">
        <v>14309</v>
      </c>
      <c r="F2915" s="182">
        <v>1</v>
      </c>
      <c r="G2915" s="95" t="s">
        <v>252</v>
      </c>
      <c r="H2915" s="199">
        <f>VLOOKUP(G2915,BARRAS!$C$5:$E$553,2,0)</f>
        <v>2079990280132</v>
      </c>
      <c r="I2915" s="95">
        <v>0</v>
      </c>
      <c r="J2915" s="204">
        <v>0</v>
      </c>
      <c r="K2915" s="95">
        <v>0</v>
      </c>
      <c r="L2915" s="95" t="s">
        <v>8423</v>
      </c>
      <c r="M2915" s="95" t="s">
        <v>8423</v>
      </c>
      <c r="N2915" s="95" t="s">
        <v>9631</v>
      </c>
      <c r="O2915" s="95" t="s">
        <v>9972</v>
      </c>
      <c r="P2915" s="95"/>
      <c r="Q2915" s="95" t="s">
        <v>509</v>
      </c>
      <c r="R2915" s="95" t="str">
        <f>IF(L2915="R",VLOOKUP(G2915,BARRAS!$C$5:$E$233,3,0),IF(L2915="L",VLOOKUP(G2915,BARRAS!$C$5:$E$233,3,0),""))</f>
        <v/>
      </c>
      <c r="S2915" s="95">
        <f t="shared" si="321"/>
        <v>0</v>
      </c>
      <c r="T2915" s="95"/>
      <c r="U2915" s="95" t="str">
        <f t="shared" si="322"/>
        <v/>
      </c>
      <c r="V2915" s="95" t="s">
        <v>1869</v>
      </c>
      <c r="W2915" s="95"/>
      <c r="X2915" s="95">
        <v>0</v>
      </c>
      <c r="Y2915" s="95">
        <v>0</v>
      </c>
      <c r="Z2915" s="95"/>
      <c r="AA2915" s="95" t="str">
        <f t="shared" si="323"/>
        <v>CGE</v>
      </c>
    </row>
    <row r="2916" spans="1:27" x14ac:dyDescent="0.2">
      <c r="A2916" s="19">
        <f t="shared" si="319"/>
        <v>1</v>
      </c>
      <c r="B2916" s="95">
        <f t="shared" si="320"/>
        <v>2912</v>
      </c>
      <c r="C2916" s="95" t="s">
        <v>11185</v>
      </c>
      <c r="D2916" s="28" t="s">
        <v>9631</v>
      </c>
      <c r="E2916" s="28" t="s">
        <v>14309</v>
      </c>
      <c r="F2916" s="182">
        <v>1</v>
      </c>
      <c r="G2916" s="95" t="s">
        <v>252</v>
      </c>
      <c r="H2916" s="199">
        <f>VLOOKUP(G2916,BARRAS!$C$5:$E$553,2,0)</f>
        <v>2079990280132</v>
      </c>
      <c r="I2916" s="95">
        <v>0</v>
      </c>
      <c r="J2916" s="204">
        <v>0</v>
      </c>
      <c r="K2916" s="95">
        <v>0</v>
      </c>
      <c r="L2916" s="95" t="s">
        <v>8423</v>
      </c>
      <c r="M2916" s="95" t="s">
        <v>8423</v>
      </c>
      <c r="N2916" s="95" t="s">
        <v>9631</v>
      </c>
      <c r="O2916" s="95" t="s">
        <v>9972</v>
      </c>
      <c r="P2916" s="95"/>
      <c r="Q2916" s="95" t="s">
        <v>509</v>
      </c>
      <c r="R2916" s="95" t="str">
        <f>IF(L2916="R",VLOOKUP(G2916,BARRAS!$C$5:$E$233,3,0),IF(L2916="L",VLOOKUP(G2916,BARRAS!$C$5:$E$233,3,0),""))</f>
        <v/>
      </c>
      <c r="S2916" s="95">
        <f t="shared" si="321"/>
        <v>0</v>
      </c>
      <c r="T2916" s="95"/>
      <c r="U2916" s="95" t="str">
        <f t="shared" si="322"/>
        <v/>
      </c>
      <c r="V2916" s="95" t="s">
        <v>1869</v>
      </c>
      <c r="W2916" s="95"/>
      <c r="X2916" s="95">
        <v>0</v>
      </c>
      <c r="Y2916" s="95">
        <v>0</v>
      </c>
      <c r="Z2916" s="95"/>
      <c r="AA2916" s="95" t="str">
        <f t="shared" si="323"/>
        <v>CGE</v>
      </c>
    </row>
    <row r="2917" spans="1:27" x14ac:dyDescent="0.2">
      <c r="A2917" s="19">
        <f t="shared" si="319"/>
        <v>1</v>
      </c>
      <c r="B2917" s="95">
        <f t="shared" si="320"/>
        <v>2913</v>
      </c>
      <c r="C2917" s="220" t="s">
        <v>12970</v>
      </c>
      <c r="D2917" s="28" t="s">
        <v>8365</v>
      </c>
      <c r="E2917" s="95" t="s">
        <v>12971</v>
      </c>
      <c r="F2917" s="182">
        <v>1</v>
      </c>
      <c r="G2917" s="95" t="s">
        <v>252</v>
      </c>
      <c r="H2917" s="199">
        <f>VLOOKUP(G2917,BARRAS!$C$5:$E$553,2,0)</f>
        <v>2079990280132</v>
      </c>
      <c r="I2917" s="95">
        <v>0</v>
      </c>
      <c r="J2917" s="204">
        <v>0</v>
      </c>
      <c r="K2917" s="95">
        <v>0</v>
      </c>
      <c r="L2917" s="95" t="s">
        <v>8423</v>
      </c>
      <c r="M2917" s="95" t="s">
        <v>8423</v>
      </c>
      <c r="N2917" s="95" t="s">
        <v>8365</v>
      </c>
      <c r="O2917" s="95" t="s">
        <v>9972</v>
      </c>
      <c r="P2917" s="95"/>
      <c r="Q2917" s="95"/>
      <c r="R2917" s="95" t="str">
        <f>IF(L2917="R",VLOOKUP(G2917,BARRAS!$C$5:$E$233,3,0),IF(L2917="L",VLOOKUP(G2917,BARRAS!$C$5:$E$233,3,0),""))</f>
        <v/>
      </c>
      <c r="S2917" s="95">
        <f t="shared" si="321"/>
        <v>0</v>
      </c>
      <c r="T2917" s="95"/>
      <c r="U2917" s="95" t="str">
        <f t="shared" si="322"/>
        <v/>
      </c>
      <c r="V2917" s="95"/>
      <c r="W2917" s="95"/>
      <c r="X2917" s="95"/>
      <c r="Y2917" s="95"/>
      <c r="Z2917" s="95"/>
      <c r="AA2917" s="95" t="str">
        <f t="shared" si="323"/>
        <v>CGE</v>
      </c>
    </row>
    <row r="2918" spans="1:27" x14ac:dyDescent="0.2">
      <c r="A2918" s="19">
        <f t="shared" si="319"/>
        <v>1</v>
      </c>
      <c r="B2918" s="95">
        <f t="shared" si="320"/>
        <v>2914</v>
      </c>
      <c r="C2918" s="95" t="s">
        <v>11622</v>
      </c>
      <c r="D2918" s="28" t="s">
        <v>543</v>
      </c>
      <c r="E2918" s="95" t="s">
        <v>11623</v>
      </c>
      <c r="F2918" s="182">
        <v>1</v>
      </c>
      <c r="G2918" s="95" t="s">
        <v>252</v>
      </c>
      <c r="H2918" s="199">
        <f>VLOOKUP(G2918,BARRAS!$C$5:$E$553,2,0)</f>
        <v>2079990280132</v>
      </c>
      <c r="I2918" s="95">
        <v>0</v>
      </c>
      <c r="J2918" s="204">
        <v>0</v>
      </c>
      <c r="K2918" s="95">
        <v>0</v>
      </c>
      <c r="L2918" s="95" t="s">
        <v>8423</v>
      </c>
      <c r="M2918" s="95" t="s">
        <v>8423</v>
      </c>
      <c r="N2918" s="95" t="s">
        <v>543</v>
      </c>
      <c r="O2918" s="95" t="s">
        <v>9972</v>
      </c>
      <c r="P2918" s="95"/>
      <c r="Q2918" s="95" t="s">
        <v>509</v>
      </c>
      <c r="R2918" s="95" t="str">
        <f>IF(L2918="R",VLOOKUP(G2918,BARRAS!$C$5:$E$233,3,0),IF(L2918="L",VLOOKUP(G2918,BARRAS!$C$5:$E$233,3,0),""))</f>
        <v/>
      </c>
      <c r="S2918" s="95">
        <f t="shared" si="321"/>
        <v>0</v>
      </c>
      <c r="T2918" s="95"/>
      <c r="U2918" s="95" t="str">
        <f t="shared" si="322"/>
        <v/>
      </c>
      <c r="V2918" s="95"/>
      <c r="W2918" s="95"/>
      <c r="X2918" s="95"/>
      <c r="Y2918" s="95">
        <v>0</v>
      </c>
      <c r="Z2918" s="95"/>
      <c r="AA2918" s="95" t="str">
        <f t="shared" si="323"/>
        <v>CGE</v>
      </c>
    </row>
    <row r="2919" spans="1:27" x14ac:dyDescent="0.2">
      <c r="A2919" s="19">
        <f t="shared" si="319"/>
        <v>1</v>
      </c>
      <c r="B2919" s="95">
        <f t="shared" si="320"/>
        <v>2915</v>
      </c>
      <c r="C2919" s="95" t="s">
        <v>11163</v>
      </c>
      <c r="D2919" s="28" t="s">
        <v>8365</v>
      </c>
      <c r="E2919" s="95" t="s">
        <v>11156</v>
      </c>
      <c r="F2919" s="182">
        <v>1</v>
      </c>
      <c r="G2919" s="95" t="s">
        <v>252</v>
      </c>
      <c r="H2919" s="199">
        <f>VLOOKUP(G2919,BARRAS!$C$5:$E$553,2,0)</f>
        <v>2079990280132</v>
      </c>
      <c r="I2919" s="95">
        <v>0</v>
      </c>
      <c r="J2919" s="204">
        <v>0</v>
      </c>
      <c r="K2919" s="95">
        <v>0</v>
      </c>
      <c r="L2919" s="95" t="s">
        <v>8423</v>
      </c>
      <c r="M2919" s="95" t="s">
        <v>8423</v>
      </c>
      <c r="N2919" s="95" t="s">
        <v>8365</v>
      </c>
      <c r="O2919" s="95" t="s">
        <v>9972</v>
      </c>
      <c r="P2919" s="95"/>
      <c r="Q2919" s="95" t="s">
        <v>509</v>
      </c>
      <c r="R2919" s="95" t="str">
        <f>IF(L2919="R",VLOOKUP(G2919,BARRAS!$C$5:$E$233,3,0),IF(L2919="L",VLOOKUP(G2919,BARRAS!$C$5:$E$233,3,0),""))</f>
        <v/>
      </c>
      <c r="S2919" s="95">
        <f t="shared" si="321"/>
        <v>0</v>
      </c>
      <c r="T2919" s="95"/>
      <c r="U2919" s="95" t="str">
        <f t="shared" si="322"/>
        <v/>
      </c>
      <c r="V2919" s="95" t="s">
        <v>1869</v>
      </c>
      <c r="W2919" s="95"/>
      <c r="X2919" s="95">
        <v>0</v>
      </c>
      <c r="Y2919" s="95">
        <v>0</v>
      </c>
      <c r="Z2919" s="95"/>
      <c r="AA2919" s="95" t="str">
        <f t="shared" si="323"/>
        <v>CGE</v>
      </c>
    </row>
    <row r="2920" spans="1:27" x14ac:dyDescent="0.2">
      <c r="A2920" s="19">
        <f t="shared" si="319"/>
        <v>1</v>
      </c>
      <c r="B2920" s="95">
        <f t="shared" si="320"/>
        <v>2916</v>
      </c>
      <c r="C2920" s="95" t="s">
        <v>11164</v>
      </c>
      <c r="D2920" s="28" t="s">
        <v>8365</v>
      </c>
      <c r="E2920" s="95" t="s">
        <v>11156</v>
      </c>
      <c r="F2920" s="182">
        <v>1</v>
      </c>
      <c r="G2920" s="95" t="s">
        <v>252</v>
      </c>
      <c r="H2920" s="199">
        <f>VLOOKUP(G2920,BARRAS!$C$5:$E$553,2,0)</f>
        <v>2079990280132</v>
      </c>
      <c r="I2920" s="95">
        <v>0</v>
      </c>
      <c r="J2920" s="204">
        <v>0</v>
      </c>
      <c r="K2920" s="95">
        <v>0</v>
      </c>
      <c r="L2920" s="95" t="s">
        <v>8423</v>
      </c>
      <c r="M2920" s="95" t="s">
        <v>8423</v>
      </c>
      <c r="N2920" s="95" t="s">
        <v>8365</v>
      </c>
      <c r="O2920" s="95" t="s">
        <v>9972</v>
      </c>
      <c r="P2920" s="95"/>
      <c r="Q2920" s="95" t="s">
        <v>509</v>
      </c>
      <c r="R2920" s="95" t="str">
        <f>IF(L2920="R",VLOOKUP(G2920,BARRAS!$C$5:$E$233,3,0),IF(L2920="L",VLOOKUP(G2920,BARRAS!$C$5:$E$233,3,0),""))</f>
        <v/>
      </c>
      <c r="S2920" s="95">
        <f t="shared" si="321"/>
        <v>0</v>
      </c>
      <c r="T2920" s="95"/>
      <c r="U2920" s="95" t="str">
        <f t="shared" si="322"/>
        <v/>
      </c>
      <c r="V2920" s="95" t="s">
        <v>1869</v>
      </c>
      <c r="W2920" s="95"/>
      <c r="X2920" s="95">
        <v>0</v>
      </c>
      <c r="Y2920" s="95">
        <v>0</v>
      </c>
      <c r="Z2920" s="95"/>
      <c r="AA2920" s="95" t="str">
        <f t="shared" si="323"/>
        <v>CGE</v>
      </c>
    </row>
    <row r="2921" spans="1:27" x14ac:dyDescent="0.2">
      <c r="A2921" s="19">
        <f t="shared" si="319"/>
        <v>1</v>
      </c>
      <c r="B2921" s="95">
        <f t="shared" si="320"/>
        <v>2917</v>
      </c>
      <c r="C2921" s="95" t="s">
        <v>12825</v>
      </c>
      <c r="D2921" s="28" t="s">
        <v>13087</v>
      </c>
      <c r="E2921" s="95" t="s">
        <v>10137</v>
      </c>
      <c r="F2921" s="182">
        <v>1</v>
      </c>
      <c r="G2921" s="95" t="s">
        <v>252</v>
      </c>
      <c r="H2921" s="199">
        <f>VLOOKUP(G2921,BARRAS!$C$5:$E$553,2,0)</f>
        <v>2079990280132</v>
      </c>
      <c r="I2921" s="95">
        <v>0</v>
      </c>
      <c r="J2921" s="204">
        <v>0</v>
      </c>
      <c r="K2921" s="95">
        <v>0</v>
      </c>
      <c r="L2921" s="95" t="s">
        <v>8423</v>
      </c>
      <c r="M2921" s="95" t="s">
        <v>8423</v>
      </c>
      <c r="N2921" s="28" t="s">
        <v>13087</v>
      </c>
      <c r="O2921" s="95" t="s">
        <v>9972</v>
      </c>
      <c r="P2921" s="95"/>
      <c r="Q2921" s="95" t="s">
        <v>509</v>
      </c>
      <c r="R2921" s="95" t="str">
        <f>IF(L2921="R",VLOOKUP(G2921,BARRAS!$C$5:$E$233,3,0),IF(L2921="L",VLOOKUP(G2921,BARRAS!$C$5:$E$233,3,0),""))</f>
        <v/>
      </c>
      <c r="S2921" s="95">
        <f t="shared" si="321"/>
        <v>0</v>
      </c>
      <c r="T2921" s="95"/>
      <c r="U2921" s="95" t="str">
        <f t="shared" si="322"/>
        <v/>
      </c>
      <c r="V2921" s="95"/>
      <c r="W2921" s="95"/>
      <c r="X2921" s="95">
        <v>0</v>
      </c>
      <c r="Y2921" s="95">
        <v>0</v>
      </c>
      <c r="Z2921" s="95"/>
      <c r="AA2921" s="95" t="str">
        <f t="shared" si="323"/>
        <v>CGE</v>
      </c>
    </row>
    <row r="2922" spans="1:27" x14ac:dyDescent="0.2">
      <c r="A2922" s="19">
        <f t="shared" si="319"/>
        <v>1</v>
      </c>
      <c r="B2922" s="95">
        <f t="shared" si="320"/>
        <v>2918</v>
      </c>
      <c r="C2922" s="95" t="s">
        <v>12824</v>
      </c>
      <c r="D2922" s="28" t="s">
        <v>13087</v>
      </c>
      <c r="E2922" s="95" t="s">
        <v>10137</v>
      </c>
      <c r="F2922" s="182">
        <v>1</v>
      </c>
      <c r="G2922" s="95" t="s">
        <v>252</v>
      </c>
      <c r="H2922" s="199">
        <f>VLOOKUP(G2922,BARRAS!$C$5:$E$553,2,0)</f>
        <v>2079990280132</v>
      </c>
      <c r="I2922" s="95">
        <v>0</v>
      </c>
      <c r="J2922" s="204">
        <v>0</v>
      </c>
      <c r="K2922" s="95">
        <v>0</v>
      </c>
      <c r="L2922" s="95" t="s">
        <v>8423</v>
      </c>
      <c r="M2922" s="95" t="s">
        <v>8423</v>
      </c>
      <c r="N2922" s="28" t="s">
        <v>13087</v>
      </c>
      <c r="O2922" s="95" t="s">
        <v>9972</v>
      </c>
      <c r="P2922" s="95"/>
      <c r="Q2922" s="95" t="s">
        <v>509</v>
      </c>
      <c r="R2922" s="95" t="str">
        <f>IF(L2922="R",VLOOKUP(G2922,BARRAS!$C$5:$E$233,3,0),IF(L2922="L",VLOOKUP(G2922,BARRAS!$C$5:$E$233,3,0),""))</f>
        <v/>
      </c>
      <c r="S2922" s="95">
        <f t="shared" si="321"/>
        <v>0</v>
      </c>
      <c r="T2922" s="95"/>
      <c r="U2922" s="95" t="str">
        <f t="shared" si="322"/>
        <v/>
      </c>
      <c r="V2922" s="95"/>
      <c r="W2922" s="95"/>
      <c r="X2922" s="95">
        <v>0</v>
      </c>
      <c r="Y2922" s="95">
        <v>0</v>
      </c>
      <c r="Z2922" s="95"/>
      <c r="AA2922" s="95" t="str">
        <f t="shared" si="323"/>
        <v>CGE</v>
      </c>
    </row>
    <row r="2923" spans="1:27" x14ac:dyDescent="0.2">
      <c r="A2923" s="19">
        <f t="shared" si="319"/>
        <v>1</v>
      </c>
      <c r="B2923" s="95">
        <f t="shared" si="320"/>
        <v>2919</v>
      </c>
      <c r="C2923" s="95" t="s">
        <v>12826</v>
      </c>
      <c r="D2923" s="28" t="s">
        <v>13087</v>
      </c>
      <c r="E2923" s="95" t="s">
        <v>10137</v>
      </c>
      <c r="F2923" s="182">
        <v>1</v>
      </c>
      <c r="G2923" s="95" t="s">
        <v>252</v>
      </c>
      <c r="H2923" s="199">
        <f>VLOOKUP(G2923,BARRAS!$C$5:$E$553,2,0)</f>
        <v>2079990280132</v>
      </c>
      <c r="I2923" s="95">
        <v>0</v>
      </c>
      <c r="J2923" s="204">
        <v>0</v>
      </c>
      <c r="K2923" s="95">
        <v>0</v>
      </c>
      <c r="L2923" s="95" t="s">
        <v>8423</v>
      </c>
      <c r="M2923" s="95" t="s">
        <v>8423</v>
      </c>
      <c r="N2923" s="28" t="s">
        <v>13087</v>
      </c>
      <c r="O2923" s="95" t="s">
        <v>9972</v>
      </c>
      <c r="P2923" s="95"/>
      <c r="Q2923" s="95" t="s">
        <v>509</v>
      </c>
      <c r="R2923" s="95" t="str">
        <f>IF(L2923="R",VLOOKUP(G2923,BARRAS!$C$5:$E$233,3,0),IF(L2923="L",VLOOKUP(G2923,BARRAS!$C$5:$E$233,3,0),""))</f>
        <v/>
      </c>
      <c r="S2923" s="95">
        <f t="shared" si="321"/>
        <v>0</v>
      </c>
      <c r="T2923" s="95"/>
      <c r="U2923" s="95" t="str">
        <f t="shared" si="322"/>
        <v/>
      </c>
      <c r="V2923" s="95"/>
      <c r="W2923" s="95"/>
      <c r="X2923" s="95">
        <v>0</v>
      </c>
      <c r="Y2923" s="95">
        <v>0</v>
      </c>
      <c r="Z2923" s="95"/>
      <c r="AA2923" s="95" t="str">
        <f t="shared" si="323"/>
        <v>CGE</v>
      </c>
    </row>
    <row r="2924" spans="1:27" x14ac:dyDescent="0.2">
      <c r="A2924" s="19">
        <f t="shared" si="319"/>
        <v>1</v>
      </c>
      <c r="B2924" s="95">
        <f t="shared" si="320"/>
        <v>2920</v>
      </c>
      <c r="C2924" s="95" t="s">
        <v>11590</v>
      </c>
      <c r="D2924" s="28" t="s">
        <v>8365</v>
      </c>
      <c r="E2924" s="95" t="s">
        <v>11591</v>
      </c>
      <c r="F2924" s="182">
        <v>1</v>
      </c>
      <c r="G2924" s="95" t="s">
        <v>252</v>
      </c>
      <c r="H2924" s="199">
        <f>VLOOKUP(G2924,BARRAS!$C$5:$E$553,2,0)</f>
        <v>2079990280132</v>
      </c>
      <c r="I2924" s="95">
        <v>0</v>
      </c>
      <c r="J2924" s="204">
        <v>0</v>
      </c>
      <c r="K2924" s="95">
        <v>0</v>
      </c>
      <c r="L2924" s="95" t="s">
        <v>8423</v>
      </c>
      <c r="M2924" s="95" t="s">
        <v>8423</v>
      </c>
      <c r="N2924" s="95" t="s">
        <v>8365</v>
      </c>
      <c r="O2924" s="95" t="s">
        <v>9972</v>
      </c>
      <c r="P2924" s="95"/>
      <c r="Q2924" s="95"/>
      <c r="R2924" s="95" t="str">
        <f>IF(L2924="R",VLOOKUP(G2924,BARRAS!$C$5:$E$233,3,0),IF(L2924="L",VLOOKUP(G2924,BARRAS!$C$5:$E$233,3,0),""))</f>
        <v/>
      </c>
      <c r="S2924" s="95">
        <f t="shared" si="321"/>
        <v>0</v>
      </c>
      <c r="T2924" s="95"/>
      <c r="U2924" s="95" t="str">
        <f t="shared" si="322"/>
        <v/>
      </c>
      <c r="V2924" s="95"/>
      <c r="W2924" s="95"/>
      <c r="X2924" s="95"/>
      <c r="Y2924" s="95">
        <v>0</v>
      </c>
      <c r="Z2924" s="95"/>
      <c r="AA2924" s="95" t="str">
        <f t="shared" si="323"/>
        <v>CGE</v>
      </c>
    </row>
    <row r="2925" spans="1:27" x14ac:dyDescent="0.2">
      <c r="A2925" s="19">
        <f t="shared" si="319"/>
        <v>1</v>
      </c>
      <c r="B2925" s="95">
        <f t="shared" si="320"/>
        <v>2921</v>
      </c>
      <c r="C2925" s="95" t="s">
        <v>11620</v>
      </c>
      <c r="D2925" s="28" t="s">
        <v>543</v>
      </c>
      <c r="E2925" s="95" t="s">
        <v>11621</v>
      </c>
      <c r="F2925" s="182">
        <v>1</v>
      </c>
      <c r="G2925" s="95" t="s">
        <v>252</v>
      </c>
      <c r="H2925" s="199">
        <f>VLOOKUP(G2925,BARRAS!$C$5:$E$553,2,0)</f>
        <v>2079990280132</v>
      </c>
      <c r="I2925" s="95">
        <v>0</v>
      </c>
      <c r="J2925" s="204">
        <v>0</v>
      </c>
      <c r="K2925" s="95">
        <v>0</v>
      </c>
      <c r="L2925" s="95" t="s">
        <v>8423</v>
      </c>
      <c r="M2925" s="95" t="s">
        <v>8423</v>
      </c>
      <c r="N2925" s="95" t="s">
        <v>543</v>
      </c>
      <c r="O2925" s="95" t="s">
        <v>9972</v>
      </c>
      <c r="P2925" s="95"/>
      <c r="Q2925" s="95" t="s">
        <v>509</v>
      </c>
      <c r="R2925" s="95" t="str">
        <f>IF(L2925="R",VLOOKUP(G2925,BARRAS!$C$5:$E$233,3,0),IF(L2925="L",VLOOKUP(G2925,BARRAS!$C$5:$E$233,3,0),""))</f>
        <v/>
      </c>
      <c r="S2925" s="95">
        <f t="shared" si="321"/>
        <v>0</v>
      </c>
      <c r="T2925" s="95"/>
      <c r="U2925" s="95" t="str">
        <f t="shared" si="322"/>
        <v/>
      </c>
      <c r="V2925" s="95"/>
      <c r="W2925" s="95"/>
      <c r="X2925" s="95"/>
      <c r="Y2925" s="95">
        <v>0</v>
      </c>
      <c r="Z2925" s="95"/>
      <c r="AA2925" s="95" t="str">
        <f t="shared" si="323"/>
        <v>CGE</v>
      </c>
    </row>
    <row r="2926" spans="1:27" x14ac:dyDescent="0.2">
      <c r="A2926" s="19">
        <f t="shared" si="319"/>
        <v>1</v>
      </c>
      <c r="B2926" s="95">
        <f t="shared" si="320"/>
        <v>2922</v>
      </c>
      <c r="C2926" s="95" t="s">
        <v>11740</v>
      </c>
      <c r="D2926" s="28" t="s">
        <v>8365</v>
      </c>
      <c r="E2926" s="95" t="s">
        <v>11741</v>
      </c>
      <c r="F2926" s="182">
        <v>1</v>
      </c>
      <c r="G2926" s="95" t="s">
        <v>252</v>
      </c>
      <c r="H2926" s="199">
        <f>VLOOKUP(G2926,BARRAS!$C$5:$E$553,2,0)</f>
        <v>2079990280132</v>
      </c>
      <c r="I2926" s="95">
        <v>0</v>
      </c>
      <c r="J2926" s="204">
        <v>0</v>
      </c>
      <c r="K2926" s="95">
        <v>0</v>
      </c>
      <c r="L2926" s="95" t="s">
        <v>8423</v>
      </c>
      <c r="M2926" s="95" t="s">
        <v>8423</v>
      </c>
      <c r="N2926" s="95" t="s">
        <v>8365</v>
      </c>
      <c r="O2926" s="95" t="s">
        <v>9972</v>
      </c>
      <c r="P2926" s="95"/>
      <c r="Q2926" s="95" t="s">
        <v>509</v>
      </c>
      <c r="R2926" s="95" t="str">
        <f>IF(L2926="R",VLOOKUP(G2926,BARRAS!$C$5:$E$233,3,0),IF(L2926="L",VLOOKUP(G2926,BARRAS!$C$5:$E$233,3,0),""))</f>
        <v/>
      </c>
      <c r="S2926" s="95">
        <f t="shared" si="321"/>
        <v>0</v>
      </c>
      <c r="T2926" s="95"/>
      <c r="U2926" s="95" t="str">
        <f t="shared" si="322"/>
        <v/>
      </c>
      <c r="V2926" s="95"/>
      <c r="W2926" s="95"/>
      <c r="X2926" s="95"/>
      <c r="Y2926" s="95"/>
      <c r="Z2926" s="95"/>
      <c r="AA2926" s="95" t="str">
        <f t="shared" si="323"/>
        <v>CGE</v>
      </c>
    </row>
    <row r="2927" spans="1:27" x14ac:dyDescent="0.2">
      <c r="A2927" s="19">
        <f t="shared" si="319"/>
        <v>1</v>
      </c>
      <c r="B2927" s="95">
        <f t="shared" si="320"/>
        <v>2923</v>
      </c>
      <c r="C2927" s="95" t="s">
        <v>11742</v>
      </c>
      <c r="D2927" s="28" t="s">
        <v>8365</v>
      </c>
      <c r="E2927" s="95" t="s">
        <v>11743</v>
      </c>
      <c r="F2927" s="182">
        <v>1</v>
      </c>
      <c r="G2927" s="95" t="s">
        <v>252</v>
      </c>
      <c r="H2927" s="199">
        <f>VLOOKUP(G2927,BARRAS!$C$5:$E$553,2,0)</f>
        <v>2079990280132</v>
      </c>
      <c r="I2927" s="95">
        <v>0</v>
      </c>
      <c r="J2927" s="204">
        <v>0</v>
      </c>
      <c r="K2927" s="95">
        <v>0</v>
      </c>
      <c r="L2927" s="95" t="s">
        <v>8423</v>
      </c>
      <c r="M2927" s="95" t="s">
        <v>8423</v>
      </c>
      <c r="N2927" s="95" t="s">
        <v>8365</v>
      </c>
      <c r="O2927" s="95" t="s">
        <v>9972</v>
      </c>
      <c r="P2927" s="95"/>
      <c r="Q2927" s="95" t="s">
        <v>509</v>
      </c>
      <c r="R2927" s="95" t="str">
        <f>IF(L2927="R",VLOOKUP(G2927,BARRAS!$C$5:$E$233,3,0),IF(L2927="L",VLOOKUP(G2927,BARRAS!$C$5:$E$233,3,0),""))</f>
        <v/>
      </c>
      <c r="S2927" s="95">
        <f t="shared" si="321"/>
        <v>0</v>
      </c>
      <c r="T2927" s="95"/>
      <c r="U2927" s="95" t="str">
        <f t="shared" si="322"/>
        <v/>
      </c>
      <c r="V2927" s="95"/>
      <c r="W2927" s="95"/>
      <c r="X2927" s="95"/>
      <c r="Y2927" s="95"/>
      <c r="Z2927" s="95"/>
      <c r="AA2927" s="95" t="str">
        <f t="shared" si="323"/>
        <v>CGE</v>
      </c>
    </row>
    <row r="2928" spans="1:27" x14ac:dyDescent="0.2">
      <c r="A2928" s="19">
        <f t="shared" si="319"/>
        <v>1</v>
      </c>
      <c r="B2928" s="95">
        <f t="shared" si="320"/>
        <v>2924</v>
      </c>
      <c r="C2928" s="95" t="s">
        <v>14312</v>
      </c>
      <c r="D2928" s="28" t="s">
        <v>8365</v>
      </c>
      <c r="E2928" s="95" t="s">
        <v>11201</v>
      </c>
      <c r="F2928" s="182">
        <v>1</v>
      </c>
      <c r="G2928" s="95" t="s">
        <v>252</v>
      </c>
      <c r="H2928" s="199">
        <f>VLOOKUP(G2928,BARRAS!$C$5:$E$553,2,0)</f>
        <v>2079990280132</v>
      </c>
      <c r="I2928" s="95">
        <v>0</v>
      </c>
      <c r="J2928" s="204">
        <v>0</v>
      </c>
      <c r="K2928" s="95">
        <v>0</v>
      </c>
      <c r="L2928" s="95" t="s">
        <v>8423</v>
      </c>
      <c r="M2928" s="95" t="s">
        <v>8423</v>
      </c>
      <c r="N2928" s="95" t="s">
        <v>8365</v>
      </c>
      <c r="O2928" s="95" t="s">
        <v>9972</v>
      </c>
      <c r="P2928" s="95"/>
      <c r="Q2928" s="95" t="s">
        <v>509</v>
      </c>
      <c r="R2928" s="95" t="str">
        <f>IF(L2928="R",VLOOKUP(G2928,BARRAS!$C$5:$E$233,3,0),IF(L2928="L",VLOOKUP(G2928,BARRAS!$C$5:$E$233,3,0),""))</f>
        <v/>
      </c>
      <c r="S2928" s="95">
        <f t="shared" si="321"/>
        <v>0</v>
      </c>
      <c r="T2928" s="95"/>
      <c r="U2928" s="95" t="str">
        <f t="shared" si="322"/>
        <v/>
      </c>
      <c r="V2928" s="95"/>
      <c r="W2928" s="95"/>
      <c r="X2928" s="95">
        <v>0</v>
      </c>
      <c r="Y2928" s="95">
        <v>0</v>
      </c>
      <c r="Z2928" s="95"/>
      <c r="AA2928" s="95" t="str">
        <f t="shared" si="323"/>
        <v>CGE</v>
      </c>
    </row>
    <row r="2929" spans="1:27" x14ac:dyDescent="0.2">
      <c r="A2929" s="19">
        <f t="shared" si="319"/>
        <v>1</v>
      </c>
      <c r="B2929" s="95">
        <f t="shared" si="320"/>
        <v>2925</v>
      </c>
      <c r="C2929" s="95" t="s">
        <v>13192</v>
      </c>
      <c r="D2929" s="28" t="s">
        <v>12122</v>
      </c>
      <c r="E2929" s="95" t="s">
        <v>13193</v>
      </c>
      <c r="F2929" s="182">
        <v>1</v>
      </c>
      <c r="G2929" s="95" t="s">
        <v>252</v>
      </c>
      <c r="H2929" s="199">
        <f>VLOOKUP(G2929,BARRAS!$C$5:$E$553,2,0)</f>
        <v>2079990280132</v>
      </c>
      <c r="I2929" s="95">
        <v>0</v>
      </c>
      <c r="J2929" s="204">
        <v>0</v>
      </c>
      <c r="K2929" s="95">
        <v>0</v>
      </c>
      <c r="L2929" s="95" t="s">
        <v>8423</v>
      </c>
      <c r="M2929" s="95" t="s">
        <v>8423</v>
      </c>
      <c r="N2929" s="28" t="s">
        <v>12122</v>
      </c>
      <c r="O2929" s="28" t="s">
        <v>9972</v>
      </c>
      <c r="P2929" s="95"/>
      <c r="Q2929" s="95"/>
      <c r="R2929" s="95"/>
      <c r="S2929" s="95">
        <f t="shared" si="321"/>
        <v>0</v>
      </c>
      <c r="T2929" s="95"/>
      <c r="U2929" s="95" t="str">
        <f t="shared" si="322"/>
        <v/>
      </c>
      <c r="V2929" s="95"/>
      <c r="W2929" s="95"/>
      <c r="X2929" s="95"/>
      <c r="Y2929" s="95"/>
      <c r="Z2929" s="95"/>
      <c r="AA2929" s="95" t="str">
        <f t="shared" si="323"/>
        <v>CGE</v>
      </c>
    </row>
    <row r="2930" spans="1:27" x14ac:dyDescent="0.2">
      <c r="A2930" s="19">
        <f t="shared" si="319"/>
        <v>1</v>
      </c>
      <c r="B2930" s="95">
        <f t="shared" si="320"/>
        <v>2926</v>
      </c>
      <c r="C2930" s="95" t="s">
        <v>13555</v>
      </c>
      <c r="D2930" s="28" t="s">
        <v>8365</v>
      </c>
      <c r="E2930" s="28" t="s">
        <v>11337</v>
      </c>
      <c r="F2930" s="182">
        <v>1</v>
      </c>
      <c r="G2930" s="95" t="s">
        <v>252</v>
      </c>
      <c r="H2930" s="199">
        <f>VLOOKUP(G2930,BARRAS!$C$5:$E$553,2,0)</f>
        <v>2079990280132</v>
      </c>
      <c r="I2930" s="95">
        <v>0</v>
      </c>
      <c r="J2930" s="204">
        <v>0</v>
      </c>
      <c r="K2930" s="95">
        <v>0</v>
      </c>
      <c r="L2930" s="95" t="s">
        <v>8423</v>
      </c>
      <c r="M2930" s="95" t="s">
        <v>8423</v>
      </c>
      <c r="N2930" s="28" t="s">
        <v>8365</v>
      </c>
      <c r="O2930" s="28" t="s">
        <v>9972</v>
      </c>
      <c r="P2930" s="95"/>
      <c r="Q2930" s="95"/>
      <c r="R2930" s="95"/>
      <c r="S2930" s="95">
        <f t="shared" si="321"/>
        <v>0</v>
      </c>
      <c r="T2930" s="95"/>
      <c r="U2930" s="95" t="str">
        <f t="shared" si="322"/>
        <v/>
      </c>
      <c r="V2930" s="95"/>
      <c r="W2930" s="95"/>
      <c r="X2930" s="95"/>
      <c r="Y2930" s="95"/>
      <c r="Z2930" s="95"/>
      <c r="AA2930" s="95" t="str">
        <f t="shared" si="323"/>
        <v>CGE</v>
      </c>
    </row>
    <row r="2931" spans="1:27" x14ac:dyDescent="0.2">
      <c r="A2931" s="19">
        <f t="shared" si="319"/>
        <v>1</v>
      </c>
      <c r="B2931" s="95">
        <f t="shared" si="320"/>
        <v>2927</v>
      </c>
      <c r="C2931" s="95" t="s">
        <v>14075</v>
      </c>
      <c r="D2931" s="28" t="s">
        <v>14110</v>
      </c>
      <c r="E2931" s="95" t="s">
        <v>14076</v>
      </c>
      <c r="F2931" s="182">
        <v>1</v>
      </c>
      <c r="G2931" s="95" t="s">
        <v>252</v>
      </c>
      <c r="H2931" s="199">
        <f>VLOOKUP(G2931,BARRAS!$C$5:$E$553,2,0)</f>
        <v>2079990280132</v>
      </c>
      <c r="I2931" s="95">
        <v>0</v>
      </c>
      <c r="J2931" s="204">
        <v>0</v>
      </c>
      <c r="K2931" s="95">
        <v>0</v>
      </c>
      <c r="L2931" s="95" t="s">
        <v>8423</v>
      </c>
      <c r="M2931" s="95" t="s">
        <v>8423</v>
      </c>
      <c r="N2931" s="95" t="s">
        <v>14110</v>
      </c>
      <c r="O2931" s="28" t="s">
        <v>9972</v>
      </c>
      <c r="P2931" s="95"/>
      <c r="Q2931" s="95"/>
      <c r="R2931" s="95"/>
      <c r="S2931" s="95">
        <f t="shared" si="321"/>
        <v>0</v>
      </c>
      <c r="T2931" s="95"/>
      <c r="U2931" s="95" t="str">
        <f t="shared" si="322"/>
        <v/>
      </c>
      <c r="V2931" s="95"/>
      <c r="W2931" s="95"/>
      <c r="X2931" s="95"/>
      <c r="Y2931" s="95"/>
      <c r="Z2931" s="95"/>
      <c r="AA2931" s="95" t="str">
        <f t="shared" si="323"/>
        <v>CGE</v>
      </c>
    </row>
    <row r="2932" spans="1:27" x14ac:dyDescent="0.2">
      <c r="A2932" s="19">
        <f t="shared" si="319"/>
        <v>1</v>
      </c>
      <c r="B2932" s="95">
        <f t="shared" si="320"/>
        <v>2928</v>
      </c>
      <c r="C2932" s="95" t="s">
        <v>14264</v>
      </c>
      <c r="D2932" s="28" t="s">
        <v>9631</v>
      </c>
      <c r="E2932" s="28" t="s">
        <v>14265</v>
      </c>
      <c r="F2932" s="182">
        <v>1</v>
      </c>
      <c r="G2932" s="95" t="s">
        <v>252</v>
      </c>
      <c r="H2932" s="199">
        <f>VLOOKUP(G2932,BARRAS!$C$5:$E$553,2,0)</f>
        <v>2079990280132</v>
      </c>
      <c r="I2932" s="95">
        <v>0</v>
      </c>
      <c r="J2932" s="204">
        <v>0</v>
      </c>
      <c r="K2932" s="95">
        <v>0</v>
      </c>
      <c r="L2932" s="95" t="s">
        <v>8423</v>
      </c>
      <c r="M2932" s="95" t="s">
        <v>8423</v>
      </c>
      <c r="N2932" s="28" t="s">
        <v>9631</v>
      </c>
      <c r="O2932" s="28" t="s">
        <v>9972</v>
      </c>
      <c r="P2932" s="95"/>
      <c r="Q2932" s="95"/>
      <c r="R2932" s="95"/>
      <c r="S2932" s="95">
        <f t="shared" si="321"/>
        <v>0</v>
      </c>
      <c r="T2932" s="95"/>
      <c r="U2932" s="95" t="str">
        <f t="shared" si="322"/>
        <v/>
      </c>
      <c r="V2932" s="95"/>
      <c r="W2932" s="95"/>
      <c r="X2932" s="95"/>
      <c r="Y2932" s="95"/>
      <c r="Z2932" s="95"/>
      <c r="AA2932" s="95" t="str">
        <f t="shared" si="323"/>
        <v>CGE</v>
      </c>
    </row>
    <row r="2933" spans="1:27" x14ac:dyDescent="0.2">
      <c r="A2933" s="19">
        <f t="shared" si="319"/>
        <v>1</v>
      </c>
      <c r="B2933" s="95">
        <f t="shared" si="320"/>
        <v>2929</v>
      </c>
      <c r="C2933" s="95" t="s">
        <v>14416</v>
      </c>
      <c r="D2933" s="28" t="s">
        <v>13574</v>
      </c>
      <c r="E2933" s="95" t="s">
        <v>14417</v>
      </c>
      <c r="F2933" s="182">
        <v>1</v>
      </c>
      <c r="G2933" s="95" t="s">
        <v>252</v>
      </c>
      <c r="H2933" s="199">
        <f>VLOOKUP(G2933,BARRAS!$C$5:$E$553,2,0)</f>
        <v>2079990280132</v>
      </c>
      <c r="I2933" s="95">
        <v>0</v>
      </c>
      <c r="J2933" s="204">
        <v>0</v>
      </c>
      <c r="K2933" s="95">
        <v>0</v>
      </c>
      <c r="L2933" s="95" t="s">
        <v>8423</v>
      </c>
      <c r="M2933" s="95" t="s">
        <v>8423</v>
      </c>
      <c r="N2933" s="28" t="s">
        <v>13574</v>
      </c>
      <c r="O2933" s="28" t="s">
        <v>9972</v>
      </c>
      <c r="P2933" s="95"/>
      <c r="Q2933" s="95"/>
      <c r="R2933" s="95"/>
      <c r="S2933" s="95">
        <f t="shared" si="321"/>
        <v>0</v>
      </c>
      <c r="T2933" s="95"/>
      <c r="U2933" s="95" t="str">
        <f t="shared" si="322"/>
        <v/>
      </c>
      <c r="V2933" s="95"/>
      <c r="W2933" s="95"/>
      <c r="X2933" s="95"/>
      <c r="Y2933" s="95"/>
      <c r="Z2933" s="95"/>
      <c r="AA2933" s="95" t="str">
        <f t="shared" si="323"/>
        <v>CGE</v>
      </c>
    </row>
    <row r="2934" spans="1:27" x14ac:dyDescent="0.2">
      <c r="A2934" s="19">
        <f t="shared" si="319"/>
        <v>1</v>
      </c>
      <c r="B2934" s="95">
        <f t="shared" si="320"/>
        <v>2930</v>
      </c>
      <c r="C2934" s="95" t="s">
        <v>11733</v>
      </c>
      <c r="D2934" s="28" t="s">
        <v>14384</v>
      </c>
      <c r="E2934" s="95" t="s">
        <v>11734</v>
      </c>
      <c r="F2934" s="182">
        <v>1</v>
      </c>
      <c r="G2934" s="95" t="s">
        <v>252</v>
      </c>
      <c r="H2934" s="199">
        <f>VLOOKUP(G2934,BARRAS!$C$5:$E$553,2,0)</f>
        <v>2079990280132</v>
      </c>
      <c r="I2934" s="95">
        <v>0</v>
      </c>
      <c r="J2934" s="204">
        <v>0</v>
      </c>
      <c r="K2934" s="95">
        <v>0</v>
      </c>
      <c r="L2934" s="95" t="s">
        <v>747</v>
      </c>
      <c r="M2934" s="95" t="s">
        <v>747</v>
      </c>
      <c r="N2934" s="95" t="s">
        <v>14384</v>
      </c>
      <c r="O2934" s="95" t="s">
        <v>9972</v>
      </c>
      <c r="P2934" s="95"/>
      <c r="Q2934" s="95" t="s">
        <v>509</v>
      </c>
      <c r="R2934" s="95" t="str">
        <f>IF(L2934="R",VLOOKUP(G2934,BARRAS!$C$5:$E$233,3,0),IF(L2934="L",VLOOKUP(G2934,BARRAS!$C$5:$E$233,3,0),""))</f>
        <v/>
      </c>
      <c r="S2934" s="95">
        <f t="shared" si="321"/>
        <v>1</v>
      </c>
      <c r="T2934" s="95"/>
      <c r="U2934" s="95" t="str">
        <f t="shared" si="322"/>
        <v>PMGD</v>
      </c>
      <c r="V2934" s="95"/>
      <c r="W2934" s="95">
        <v>0</v>
      </c>
      <c r="X2934" s="95"/>
      <c r="Y2934" s="95"/>
      <c r="Z2934" s="95"/>
      <c r="AA2934" s="95" t="str">
        <f t="shared" si="323"/>
        <v>CGE</v>
      </c>
    </row>
    <row r="2935" spans="1:27" x14ac:dyDescent="0.2">
      <c r="A2935" s="19">
        <f t="shared" si="319"/>
        <v>1</v>
      </c>
      <c r="B2935" s="95">
        <f t="shared" si="320"/>
        <v>2931</v>
      </c>
      <c r="C2935" s="95" t="s">
        <v>11731</v>
      </c>
      <c r="D2935" s="28" t="s">
        <v>14384</v>
      </c>
      <c r="E2935" s="95" t="s">
        <v>11732</v>
      </c>
      <c r="F2935" s="182">
        <v>1</v>
      </c>
      <c r="G2935" s="95" t="s">
        <v>252</v>
      </c>
      <c r="H2935" s="199">
        <f>VLOOKUP(G2935,BARRAS!$C$5:$E$553,2,0)</f>
        <v>2079990280132</v>
      </c>
      <c r="I2935" s="95">
        <v>0</v>
      </c>
      <c r="J2935" s="204">
        <v>0</v>
      </c>
      <c r="K2935" s="95">
        <v>0</v>
      </c>
      <c r="L2935" s="95" t="s">
        <v>747</v>
      </c>
      <c r="M2935" s="95" t="s">
        <v>747</v>
      </c>
      <c r="N2935" s="95" t="s">
        <v>14384</v>
      </c>
      <c r="O2935" s="95" t="s">
        <v>9972</v>
      </c>
      <c r="P2935" s="95"/>
      <c r="Q2935" s="95" t="s">
        <v>509</v>
      </c>
      <c r="R2935" s="95" t="str">
        <f>IF(L2935="R",VLOOKUP(G2935,BARRAS!$C$5:$E$233,3,0),IF(L2935="L",VLOOKUP(G2935,BARRAS!$C$5:$E$233,3,0),""))</f>
        <v/>
      </c>
      <c r="S2935" s="95">
        <f t="shared" si="321"/>
        <v>1</v>
      </c>
      <c r="T2935" s="95" t="s">
        <v>11732</v>
      </c>
      <c r="U2935" s="95" t="str">
        <f t="shared" si="322"/>
        <v>PMGD</v>
      </c>
      <c r="V2935" s="95"/>
      <c r="W2935" s="95"/>
      <c r="X2935" s="95"/>
      <c r="Y2935" s="95"/>
      <c r="Z2935" s="95"/>
      <c r="AA2935" s="95" t="str">
        <f t="shared" si="323"/>
        <v>CGE</v>
      </c>
    </row>
    <row r="2936" spans="1:27" x14ac:dyDescent="0.2">
      <c r="A2936" s="19">
        <f t="shared" si="319"/>
        <v>1</v>
      </c>
      <c r="B2936" s="95">
        <f t="shared" si="320"/>
        <v>2932</v>
      </c>
      <c r="C2936" s="224" t="s">
        <v>13431</v>
      </c>
      <c r="D2936" s="28" t="s">
        <v>13501</v>
      </c>
      <c r="E2936" s="28" t="s">
        <v>13502</v>
      </c>
      <c r="F2936" s="182">
        <v>1</v>
      </c>
      <c r="G2936" s="95" t="s">
        <v>252</v>
      </c>
      <c r="H2936" s="199">
        <f>VLOOKUP(G2936,BARRAS!$C$5:$E$553,2,0)</f>
        <v>2079990280132</v>
      </c>
      <c r="I2936" s="95">
        <v>0</v>
      </c>
      <c r="J2936" s="204">
        <v>0</v>
      </c>
      <c r="K2936" s="95">
        <v>0</v>
      </c>
      <c r="L2936" s="95" t="s">
        <v>747</v>
      </c>
      <c r="M2936" s="95" t="s">
        <v>747</v>
      </c>
      <c r="N2936" s="95" t="s">
        <v>13501</v>
      </c>
      <c r="O2936" s="95" t="s">
        <v>9972</v>
      </c>
      <c r="P2936" s="95"/>
      <c r="Q2936" s="95"/>
      <c r="R2936" s="95"/>
      <c r="S2936" s="95">
        <f t="shared" si="321"/>
        <v>1</v>
      </c>
      <c r="T2936" s="95"/>
      <c r="U2936" s="95" t="str">
        <f t="shared" si="322"/>
        <v>PMGD</v>
      </c>
      <c r="V2936" s="95"/>
      <c r="W2936" s="95"/>
      <c r="X2936" s="95"/>
      <c r="Y2936" s="95"/>
      <c r="Z2936" s="95"/>
      <c r="AA2936" s="95" t="str">
        <f t="shared" si="323"/>
        <v>CGE</v>
      </c>
    </row>
    <row r="2937" spans="1:27" x14ac:dyDescent="0.2">
      <c r="A2937" s="19">
        <f t="shared" si="319"/>
        <v>1</v>
      </c>
      <c r="B2937" s="95">
        <f t="shared" si="320"/>
        <v>2933</v>
      </c>
      <c r="C2937" s="224" t="s">
        <v>13430</v>
      </c>
      <c r="D2937" s="28" t="s">
        <v>13501</v>
      </c>
      <c r="E2937" s="28" t="s">
        <v>13503</v>
      </c>
      <c r="F2937" s="182">
        <v>1</v>
      </c>
      <c r="G2937" s="95" t="s">
        <v>252</v>
      </c>
      <c r="H2937" s="199">
        <f>VLOOKUP(G2937,BARRAS!$C$5:$E$553,2,0)</f>
        <v>2079990280132</v>
      </c>
      <c r="I2937" s="95">
        <v>0</v>
      </c>
      <c r="J2937" s="204">
        <v>0</v>
      </c>
      <c r="K2937" s="95">
        <v>0</v>
      </c>
      <c r="L2937" s="95" t="s">
        <v>747</v>
      </c>
      <c r="M2937" s="95" t="s">
        <v>747</v>
      </c>
      <c r="N2937" s="95" t="s">
        <v>13501</v>
      </c>
      <c r="O2937" s="95" t="s">
        <v>9972</v>
      </c>
      <c r="P2937" s="95"/>
      <c r="Q2937" s="95"/>
      <c r="R2937" s="95"/>
      <c r="S2937" s="95">
        <f t="shared" si="321"/>
        <v>1</v>
      </c>
      <c r="T2937" s="95"/>
      <c r="U2937" s="95" t="str">
        <f t="shared" si="322"/>
        <v>PMGD</v>
      </c>
      <c r="V2937" s="95"/>
      <c r="W2937" s="95"/>
      <c r="X2937" s="95"/>
      <c r="Y2937" s="95"/>
      <c r="Z2937" s="95"/>
      <c r="AA2937" s="95" t="str">
        <f t="shared" si="323"/>
        <v>CGE</v>
      </c>
    </row>
    <row r="2938" spans="1:27" x14ac:dyDescent="0.2">
      <c r="A2938" s="19">
        <f t="shared" si="319"/>
        <v>1</v>
      </c>
      <c r="B2938" s="95">
        <f t="shared" si="320"/>
        <v>2934</v>
      </c>
      <c r="C2938" s="95" t="s">
        <v>14070</v>
      </c>
      <c r="D2938" s="28" t="s">
        <v>14072</v>
      </c>
      <c r="E2938" s="95" t="s">
        <v>14073</v>
      </c>
      <c r="F2938" s="182">
        <v>1</v>
      </c>
      <c r="G2938" s="95" t="s">
        <v>252</v>
      </c>
      <c r="H2938" s="199">
        <f>VLOOKUP(G2938,BARRAS!$C$5:$E$553,2,0)</f>
        <v>2079990280132</v>
      </c>
      <c r="I2938" s="95">
        <v>0</v>
      </c>
      <c r="J2938" s="204">
        <v>0</v>
      </c>
      <c r="K2938" s="95">
        <v>0</v>
      </c>
      <c r="L2938" s="95" t="s">
        <v>747</v>
      </c>
      <c r="M2938" s="95" t="s">
        <v>747</v>
      </c>
      <c r="N2938" s="95" t="s">
        <v>14072</v>
      </c>
      <c r="O2938" s="95" t="s">
        <v>9972</v>
      </c>
      <c r="P2938" s="95"/>
      <c r="Q2938" s="95"/>
      <c r="R2938" s="95"/>
      <c r="S2938" s="95">
        <f t="shared" si="321"/>
        <v>1</v>
      </c>
      <c r="T2938" s="95"/>
      <c r="U2938" s="95" t="str">
        <f t="shared" si="322"/>
        <v>PMGD</v>
      </c>
      <c r="V2938" s="95"/>
      <c r="W2938" s="95"/>
      <c r="X2938" s="95"/>
      <c r="Y2938" s="95"/>
      <c r="Z2938" s="95"/>
      <c r="AA2938" s="95" t="str">
        <f t="shared" si="323"/>
        <v>CGE</v>
      </c>
    </row>
    <row r="2939" spans="1:27" x14ac:dyDescent="0.2">
      <c r="A2939" s="19">
        <f t="shared" si="319"/>
        <v>1</v>
      </c>
      <c r="B2939" s="95">
        <f t="shared" si="320"/>
        <v>2935</v>
      </c>
      <c r="C2939" s="95" t="s">
        <v>14071</v>
      </c>
      <c r="D2939" s="28" t="s">
        <v>14072</v>
      </c>
      <c r="E2939" s="95" t="s">
        <v>14074</v>
      </c>
      <c r="F2939" s="182">
        <v>1</v>
      </c>
      <c r="G2939" s="95" t="s">
        <v>252</v>
      </c>
      <c r="H2939" s="199">
        <f>VLOOKUP(G2939,BARRAS!$C$5:$E$553,2,0)</f>
        <v>2079990280132</v>
      </c>
      <c r="I2939" s="95">
        <v>0</v>
      </c>
      <c r="J2939" s="204">
        <v>0</v>
      </c>
      <c r="K2939" s="95">
        <v>0</v>
      </c>
      <c r="L2939" s="95" t="s">
        <v>747</v>
      </c>
      <c r="M2939" s="95" t="s">
        <v>747</v>
      </c>
      <c r="N2939" s="95" t="s">
        <v>14072</v>
      </c>
      <c r="O2939" s="95" t="s">
        <v>9972</v>
      </c>
      <c r="P2939" s="95"/>
      <c r="Q2939" s="95"/>
      <c r="R2939" s="95"/>
      <c r="S2939" s="95">
        <f t="shared" si="321"/>
        <v>1</v>
      </c>
      <c r="T2939" s="95" t="s">
        <v>14074</v>
      </c>
      <c r="U2939" s="95" t="str">
        <f t="shared" si="322"/>
        <v>PMGD</v>
      </c>
      <c r="V2939" s="95"/>
      <c r="W2939" s="95"/>
      <c r="X2939" s="95"/>
      <c r="Y2939" s="95"/>
      <c r="Z2939" s="95"/>
      <c r="AA2939" s="95" t="str">
        <f t="shared" si="323"/>
        <v>CGE</v>
      </c>
    </row>
    <row r="2940" spans="1:27" x14ac:dyDescent="0.2">
      <c r="A2940" s="19">
        <f t="shared" si="319"/>
        <v>1</v>
      </c>
      <c r="B2940" s="95">
        <f t="shared" si="320"/>
        <v>2936</v>
      </c>
      <c r="C2940" s="95" t="s">
        <v>11076</v>
      </c>
      <c r="D2940" s="28" t="s">
        <v>8970</v>
      </c>
      <c r="E2940" s="95" t="s">
        <v>1870</v>
      </c>
      <c r="F2940" s="182">
        <v>1</v>
      </c>
      <c r="G2940" s="95" t="s">
        <v>252</v>
      </c>
      <c r="H2940" s="199">
        <f>VLOOKUP(G2940,BARRAS!$C$5:$E$553,2,0)</f>
        <v>2079990280132</v>
      </c>
      <c r="I2940" s="95">
        <v>0</v>
      </c>
      <c r="J2940" s="204">
        <v>1</v>
      </c>
      <c r="K2940" s="95">
        <v>0</v>
      </c>
      <c r="L2940" s="95" t="s">
        <v>489</v>
      </c>
      <c r="M2940" s="95" t="s">
        <v>489</v>
      </c>
      <c r="N2940" s="95" t="s">
        <v>9178</v>
      </c>
      <c r="O2940" s="95"/>
      <c r="P2940" s="95" t="s">
        <v>9972</v>
      </c>
      <c r="Q2940" s="95" t="s">
        <v>489</v>
      </c>
      <c r="R2940" s="95">
        <f>IF(L2940="R",VLOOKUP(G2940,BARRAS!$C$5:$E$233,3,0),IF(L2940="L",VLOOKUP(G2940,BARRAS!$C$5:$E$233,3,0),""))</f>
        <v>0</v>
      </c>
      <c r="S2940" s="95">
        <f t="shared" si="321"/>
        <v>0</v>
      </c>
      <c r="T2940" s="95"/>
      <c r="U2940" s="95" t="str">
        <f t="shared" si="322"/>
        <v/>
      </c>
      <c r="V2940" s="95">
        <v>0</v>
      </c>
      <c r="W2940" s="95"/>
      <c r="X2940" s="95">
        <v>0</v>
      </c>
      <c r="Y2940" s="95">
        <v>0</v>
      </c>
      <c r="Z2940" s="95"/>
      <c r="AA2940" s="95" t="str">
        <f t="shared" si="323"/>
        <v>CGE</v>
      </c>
    </row>
    <row r="2941" spans="1:27" x14ac:dyDescent="0.2">
      <c r="A2941" s="19">
        <f t="shared" si="319"/>
        <v>1</v>
      </c>
      <c r="B2941" s="95">
        <f t="shared" si="320"/>
        <v>2937</v>
      </c>
      <c r="C2941" s="95" t="s">
        <v>11077</v>
      </c>
      <c r="D2941" s="28" t="s">
        <v>8971</v>
      </c>
      <c r="E2941" s="95" t="s">
        <v>1870</v>
      </c>
      <c r="F2941" s="182">
        <v>1</v>
      </c>
      <c r="G2941" s="95" t="s">
        <v>252</v>
      </c>
      <c r="H2941" s="199">
        <f>VLOOKUP(G2941,BARRAS!$C$5:$E$553,2,0)</f>
        <v>2079990280132</v>
      </c>
      <c r="I2941" s="95">
        <v>0</v>
      </c>
      <c r="J2941" s="204">
        <v>1</v>
      </c>
      <c r="K2941" s="95">
        <v>0</v>
      </c>
      <c r="L2941" s="95" t="s">
        <v>489</v>
      </c>
      <c r="M2941" s="95" t="s">
        <v>489</v>
      </c>
      <c r="N2941" s="95" t="s">
        <v>9178</v>
      </c>
      <c r="O2941" s="95"/>
      <c r="P2941" s="95" t="s">
        <v>9972</v>
      </c>
      <c r="Q2941" s="95" t="s">
        <v>489</v>
      </c>
      <c r="R2941" s="95">
        <f>IF(L2941="R",VLOOKUP(G2941,BARRAS!$C$5:$E$233,3,0),IF(L2941="L",VLOOKUP(G2941,BARRAS!$C$5:$E$233,3,0),""))</f>
        <v>0</v>
      </c>
      <c r="S2941" s="95">
        <f t="shared" si="321"/>
        <v>0</v>
      </c>
      <c r="T2941" s="95"/>
      <c r="U2941" s="95" t="str">
        <f t="shared" si="322"/>
        <v/>
      </c>
      <c r="V2941" s="95">
        <v>0</v>
      </c>
      <c r="W2941" s="95"/>
      <c r="X2941" s="95">
        <v>0</v>
      </c>
      <c r="Y2941" s="95">
        <v>0</v>
      </c>
      <c r="Z2941" s="95"/>
      <c r="AA2941" s="95" t="str">
        <f t="shared" si="323"/>
        <v>CGE</v>
      </c>
    </row>
    <row r="2942" spans="1:27" x14ac:dyDescent="0.2">
      <c r="A2942" s="19">
        <f t="shared" si="319"/>
        <v>1</v>
      </c>
      <c r="B2942" s="95">
        <f t="shared" si="320"/>
        <v>2938</v>
      </c>
      <c r="C2942" s="95" t="s">
        <v>11078</v>
      </c>
      <c r="D2942" s="28" t="s">
        <v>8972</v>
      </c>
      <c r="E2942" s="95" t="s">
        <v>1870</v>
      </c>
      <c r="F2942" s="182">
        <v>1</v>
      </c>
      <c r="G2942" s="95" t="s">
        <v>252</v>
      </c>
      <c r="H2942" s="199">
        <f>VLOOKUP(G2942,BARRAS!$C$5:$E$553,2,0)</f>
        <v>2079990280132</v>
      </c>
      <c r="I2942" s="95">
        <v>0</v>
      </c>
      <c r="J2942" s="204">
        <v>1</v>
      </c>
      <c r="K2942" s="95">
        <v>0</v>
      </c>
      <c r="L2942" s="95" t="s">
        <v>489</v>
      </c>
      <c r="M2942" s="95" t="s">
        <v>489</v>
      </c>
      <c r="N2942" s="95" t="s">
        <v>9178</v>
      </c>
      <c r="O2942" s="95"/>
      <c r="P2942" s="95" t="s">
        <v>9972</v>
      </c>
      <c r="Q2942" s="95" t="s">
        <v>489</v>
      </c>
      <c r="R2942" s="95">
        <f>IF(L2942="R",VLOOKUP(G2942,BARRAS!$C$5:$E$233,3,0),IF(L2942="L",VLOOKUP(G2942,BARRAS!$C$5:$E$233,3,0),""))</f>
        <v>0</v>
      </c>
      <c r="S2942" s="95">
        <f t="shared" si="321"/>
        <v>0</v>
      </c>
      <c r="T2942" s="95"/>
      <c r="U2942" s="95" t="str">
        <f t="shared" si="322"/>
        <v/>
      </c>
      <c r="V2942" s="95">
        <v>0</v>
      </c>
      <c r="W2942" s="95"/>
      <c r="X2942" s="95">
        <v>0</v>
      </c>
      <c r="Y2942" s="95">
        <v>0</v>
      </c>
      <c r="Z2942" s="95"/>
      <c r="AA2942" s="95" t="str">
        <f t="shared" si="323"/>
        <v>CGE</v>
      </c>
    </row>
    <row r="2943" spans="1:27" x14ac:dyDescent="0.2">
      <c r="A2943" s="19">
        <f t="shared" si="319"/>
        <v>1</v>
      </c>
      <c r="B2943" s="95">
        <f t="shared" si="320"/>
        <v>2939</v>
      </c>
      <c r="C2943" s="213" t="s">
        <v>14477</v>
      </c>
      <c r="D2943" s="213" t="s">
        <v>1304</v>
      </c>
      <c r="E2943" s="213" t="s">
        <v>13859</v>
      </c>
      <c r="F2943" s="182">
        <v>1</v>
      </c>
      <c r="G2943" s="95" t="s">
        <v>252</v>
      </c>
      <c r="H2943" s="199">
        <f>VLOOKUP(G2943,BARRAS!$C$5:$E$553,2,0)</f>
        <v>2079990280132</v>
      </c>
      <c r="I2943" s="95">
        <v>0</v>
      </c>
      <c r="J2943" s="204">
        <v>0</v>
      </c>
      <c r="K2943" s="95">
        <v>0</v>
      </c>
      <c r="L2943" s="28" t="s">
        <v>492</v>
      </c>
      <c r="M2943" s="28" t="s">
        <v>492</v>
      </c>
      <c r="N2943" s="95" t="s">
        <v>12352</v>
      </c>
      <c r="O2943" s="95"/>
      <c r="P2943" s="95"/>
      <c r="Q2943" s="95"/>
      <c r="R2943" s="95" t="str">
        <f>IF(L2943="R",VLOOKUP(G2943,BARRAS!$C$5:$E$233,3,0),IF(L2943="L",VLOOKUP(G2943,BARRAS!$C$5:$E$233,3,0),""))</f>
        <v/>
      </c>
      <c r="S2943" s="95">
        <f t="shared" si="321"/>
        <v>0</v>
      </c>
      <c r="T2943" s="95"/>
      <c r="U2943" s="95" t="str">
        <f t="shared" si="322"/>
        <v/>
      </c>
      <c r="V2943" s="95"/>
      <c r="W2943" s="95"/>
      <c r="X2943" s="95"/>
      <c r="Y2943" s="95"/>
      <c r="Z2943" s="95"/>
      <c r="AA2943" s="95">
        <f t="shared" si="323"/>
        <v>0</v>
      </c>
    </row>
    <row r="2944" spans="1:27" x14ac:dyDescent="0.2">
      <c r="A2944" s="19">
        <f t="shared" si="319"/>
        <v>1</v>
      </c>
      <c r="B2944" s="95">
        <f t="shared" si="320"/>
        <v>2940</v>
      </c>
      <c r="C2944" s="213" t="s">
        <v>13070</v>
      </c>
      <c r="D2944" s="213" t="s">
        <v>1304</v>
      </c>
      <c r="E2944" s="213" t="s">
        <v>14476</v>
      </c>
      <c r="F2944" s="182">
        <v>1</v>
      </c>
      <c r="G2944" s="95" t="s">
        <v>252</v>
      </c>
      <c r="H2944" s="199">
        <f>VLOOKUP(G2944,BARRAS!$C$5:$E$553,2,0)</f>
        <v>2079990280132</v>
      </c>
      <c r="I2944" s="95">
        <v>0</v>
      </c>
      <c r="J2944" s="204">
        <v>0</v>
      </c>
      <c r="K2944" s="95">
        <v>0</v>
      </c>
      <c r="L2944" s="28" t="s">
        <v>492</v>
      </c>
      <c r="M2944" s="28" t="s">
        <v>492</v>
      </c>
      <c r="N2944" s="95" t="s">
        <v>12352</v>
      </c>
      <c r="O2944" s="95"/>
      <c r="P2944" s="95"/>
      <c r="Q2944" s="95"/>
      <c r="R2944" s="95" t="str">
        <f>IF(L2944="R",VLOOKUP(G2944,BARRAS!$C$5:$E$233,3,0),IF(L2944="L",VLOOKUP(G2944,BARRAS!$C$5:$E$233,3,0),""))</f>
        <v/>
      </c>
      <c r="S2944" s="95">
        <f t="shared" si="321"/>
        <v>0</v>
      </c>
      <c r="T2944" s="95"/>
      <c r="U2944" s="95" t="str">
        <f t="shared" si="322"/>
        <v/>
      </c>
      <c r="V2944" s="95"/>
      <c r="W2944" s="95"/>
      <c r="X2944" s="95"/>
      <c r="Y2944" s="95"/>
      <c r="Z2944" s="95"/>
      <c r="AA2944" s="95">
        <f t="shared" si="323"/>
        <v>0</v>
      </c>
    </row>
    <row r="2945" spans="1:27" x14ac:dyDescent="0.2">
      <c r="A2945" s="19">
        <f t="shared" si="319"/>
        <v>1</v>
      </c>
      <c r="B2945" s="95">
        <f t="shared" si="320"/>
        <v>2941</v>
      </c>
      <c r="C2945" s="95" t="s">
        <v>14099</v>
      </c>
      <c r="D2945" s="28" t="s">
        <v>9079</v>
      </c>
      <c r="E2945" s="95" t="s">
        <v>14100</v>
      </c>
      <c r="F2945" s="182">
        <v>1</v>
      </c>
      <c r="G2945" s="95" t="s">
        <v>1725</v>
      </c>
      <c r="H2945" s="199">
        <f>VLOOKUP(G2945,BARRAS!$C$5:$E$553,2,0)</f>
        <v>2089990230132</v>
      </c>
      <c r="I2945" s="95">
        <v>0</v>
      </c>
      <c r="J2945" s="223">
        <v>0</v>
      </c>
      <c r="K2945" s="95">
        <v>0</v>
      </c>
      <c r="L2945" s="28" t="s">
        <v>8423</v>
      </c>
      <c r="M2945" s="28" t="s">
        <v>8423</v>
      </c>
      <c r="N2945" s="28" t="s">
        <v>9079</v>
      </c>
      <c r="O2945" s="28" t="s">
        <v>10040</v>
      </c>
      <c r="P2945" s="28"/>
      <c r="Q2945" s="95"/>
      <c r="R2945" s="95"/>
      <c r="S2945" s="95">
        <f t="shared" si="321"/>
        <v>0</v>
      </c>
      <c r="T2945" s="95"/>
      <c r="U2945" s="95" t="str">
        <f t="shared" si="322"/>
        <v/>
      </c>
      <c r="V2945" s="95"/>
      <c r="W2945" s="95"/>
      <c r="X2945" s="95"/>
      <c r="Y2945" s="95"/>
      <c r="Z2945" s="95"/>
      <c r="AA2945" s="95" t="str">
        <f t="shared" si="323"/>
        <v>COPELEC</v>
      </c>
    </row>
    <row r="2946" spans="1:27" x14ac:dyDescent="0.2">
      <c r="A2946" s="19">
        <f t="shared" si="319"/>
        <v>1</v>
      </c>
      <c r="B2946" s="95">
        <f t="shared" si="320"/>
        <v>2942</v>
      </c>
      <c r="C2946" s="95" t="s">
        <v>8245</v>
      </c>
      <c r="D2946" s="28" t="s">
        <v>10041</v>
      </c>
      <c r="E2946" s="95" t="s">
        <v>10040</v>
      </c>
      <c r="F2946" s="182">
        <v>1</v>
      </c>
      <c r="G2946" s="95" t="s">
        <v>1725</v>
      </c>
      <c r="H2946" s="199">
        <f>VLOOKUP(G2946,BARRAS!$C$5:$E$553,2,0)</f>
        <v>2089990230132</v>
      </c>
      <c r="I2946" s="95">
        <v>0</v>
      </c>
      <c r="J2946" s="223">
        <v>1</v>
      </c>
      <c r="K2946" s="95">
        <v>0</v>
      </c>
      <c r="L2946" s="95" t="s">
        <v>489</v>
      </c>
      <c r="M2946" s="95" t="s">
        <v>489</v>
      </c>
      <c r="N2946" s="95" t="s">
        <v>9178</v>
      </c>
      <c r="O2946" s="95"/>
      <c r="P2946" s="95" t="s">
        <v>10040</v>
      </c>
      <c r="Q2946" s="95" t="s">
        <v>489</v>
      </c>
      <c r="R2946" s="95">
        <f>IF(L2946="R",VLOOKUP(G2946,BARRAS!$C$5:$E$233,3,0),IF(L2946="L",VLOOKUP(G2946,BARRAS!$C$5:$E$233,3,0),""))</f>
        <v>0</v>
      </c>
      <c r="S2946" s="95">
        <f t="shared" si="321"/>
        <v>0</v>
      </c>
      <c r="T2946" s="95"/>
      <c r="U2946" s="95" t="str">
        <f t="shared" si="322"/>
        <v/>
      </c>
      <c r="V2946" s="95"/>
      <c r="W2946" s="95"/>
      <c r="X2946" s="95">
        <v>0</v>
      </c>
      <c r="Y2946" s="95"/>
      <c r="Z2946" s="95"/>
      <c r="AA2946" s="95" t="str">
        <f t="shared" si="323"/>
        <v>COPELEC</v>
      </c>
    </row>
    <row r="2947" spans="1:27" x14ac:dyDescent="0.2">
      <c r="A2947" s="19">
        <f t="shared" si="319"/>
        <v>1</v>
      </c>
      <c r="B2947" s="95">
        <f t="shared" si="320"/>
        <v>2943</v>
      </c>
      <c r="C2947" s="95" t="s">
        <v>8246</v>
      </c>
      <c r="D2947" s="28" t="s">
        <v>10042</v>
      </c>
      <c r="E2947" s="95" t="s">
        <v>10040</v>
      </c>
      <c r="F2947" s="182">
        <v>1</v>
      </c>
      <c r="G2947" s="95" t="s">
        <v>1725</v>
      </c>
      <c r="H2947" s="199">
        <f>VLOOKUP(G2947,BARRAS!$C$5:$E$553,2,0)</f>
        <v>2089990230132</v>
      </c>
      <c r="I2947" s="95">
        <v>0</v>
      </c>
      <c r="J2947" s="223">
        <v>1</v>
      </c>
      <c r="K2947" s="95">
        <v>0</v>
      </c>
      <c r="L2947" s="95" t="s">
        <v>489</v>
      </c>
      <c r="M2947" s="95" t="s">
        <v>489</v>
      </c>
      <c r="N2947" s="95" t="s">
        <v>9178</v>
      </c>
      <c r="O2947" s="95"/>
      <c r="P2947" s="95" t="s">
        <v>10040</v>
      </c>
      <c r="Q2947" s="95" t="s">
        <v>489</v>
      </c>
      <c r="R2947" s="95">
        <f>IF(L2947="R",VLOOKUP(G2947,BARRAS!$C$5:$E$233,3,0),IF(L2947="L",VLOOKUP(G2947,BARRAS!$C$5:$E$233,3,0),""))</f>
        <v>0</v>
      </c>
      <c r="S2947" s="95">
        <f t="shared" si="321"/>
        <v>0</v>
      </c>
      <c r="T2947" s="95"/>
      <c r="U2947" s="95" t="str">
        <f t="shared" si="322"/>
        <v/>
      </c>
      <c r="V2947" s="95"/>
      <c r="W2947" s="95"/>
      <c r="X2947" s="95">
        <v>0</v>
      </c>
      <c r="Y2947" s="95"/>
      <c r="Z2947" s="95"/>
      <c r="AA2947" s="95" t="str">
        <f t="shared" si="323"/>
        <v>COPELEC</v>
      </c>
    </row>
    <row r="2948" spans="1:27" x14ac:dyDescent="0.2">
      <c r="A2948" s="19">
        <f t="shared" si="319"/>
        <v>1</v>
      </c>
      <c r="B2948" s="95">
        <f t="shared" si="320"/>
        <v>2944</v>
      </c>
      <c r="C2948" s="95" t="s">
        <v>8247</v>
      </c>
      <c r="D2948" s="28" t="s">
        <v>10043</v>
      </c>
      <c r="E2948" s="95" t="s">
        <v>10040</v>
      </c>
      <c r="F2948" s="182">
        <v>1</v>
      </c>
      <c r="G2948" s="95" t="s">
        <v>1725</v>
      </c>
      <c r="H2948" s="199">
        <f>VLOOKUP(G2948,BARRAS!$C$5:$E$553,2,0)</f>
        <v>2089990230132</v>
      </c>
      <c r="I2948" s="95">
        <v>0</v>
      </c>
      <c r="J2948" s="223">
        <v>1</v>
      </c>
      <c r="K2948" s="95">
        <v>0</v>
      </c>
      <c r="L2948" s="95" t="s">
        <v>489</v>
      </c>
      <c r="M2948" s="95" t="s">
        <v>489</v>
      </c>
      <c r="N2948" s="95" t="s">
        <v>9178</v>
      </c>
      <c r="O2948" s="95"/>
      <c r="P2948" s="95" t="s">
        <v>10040</v>
      </c>
      <c r="Q2948" s="95" t="s">
        <v>489</v>
      </c>
      <c r="R2948" s="95">
        <f>IF(L2948="R",VLOOKUP(G2948,BARRAS!$C$5:$E$233,3,0),IF(L2948="L",VLOOKUP(G2948,BARRAS!$C$5:$E$233,3,0),""))</f>
        <v>0</v>
      </c>
      <c r="S2948" s="95">
        <f t="shared" si="321"/>
        <v>0</v>
      </c>
      <c r="T2948" s="95"/>
      <c r="U2948" s="95" t="str">
        <f t="shared" si="322"/>
        <v/>
      </c>
      <c r="V2948" s="95"/>
      <c r="W2948" s="95"/>
      <c r="X2948" s="95">
        <v>0</v>
      </c>
      <c r="Y2948" s="95"/>
      <c r="Z2948" s="95"/>
      <c r="AA2948" s="95" t="str">
        <f t="shared" si="323"/>
        <v>COPELEC</v>
      </c>
    </row>
    <row r="2949" spans="1:27" x14ac:dyDescent="0.2">
      <c r="A2949" s="19">
        <f t="shared" ref="A2949:A3012" si="324">+COUNTIF($C:$C,C2949)</f>
        <v>1</v>
      </c>
      <c r="B2949" s="95">
        <f t="shared" si="320"/>
        <v>2945</v>
      </c>
      <c r="C2949" s="194" t="s">
        <v>11930</v>
      </c>
      <c r="D2949" s="213" t="s">
        <v>1304</v>
      </c>
      <c r="E2949" s="194" t="s">
        <v>1729</v>
      </c>
      <c r="F2949" s="222">
        <v>1</v>
      </c>
      <c r="G2949" s="95" t="s">
        <v>1725</v>
      </c>
      <c r="H2949" s="199">
        <f>VLOOKUP(G2949,BARRAS!$C$5:$E$553,2,0)</f>
        <v>2089990230132</v>
      </c>
      <c r="I2949" s="95">
        <v>0</v>
      </c>
      <c r="J2949" s="204">
        <v>0</v>
      </c>
      <c r="K2949" s="95">
        <v>1</v>
      </c>
      <c r="L2949" s="95" t="s">
        <v>492</v>
      </c>
      <c r="M2949" s="95" t="s">
        <v>492</v>
      </c>
      <c r="N2949" s="95" t="s">
        <v>12352</v>
      </c>
      <c r="O2949" s="95"/>
      <c r="P2949" s="95"/>
      <c r="Q2949" s="95"/>
      <c r="R2949" s="95" t="str">
        <f>IF(L2949="R",VLOOKUP(G2949,BARRAS!$C$5:$E$233,3,0),IF(L2949="L",VLOOKUP(G2949,BARRAS!$C$5:$E$233,3,0),""))</f>
        <v/>
      </c>
      <c r="S2949" s="95">
        <f t="shared" si="321"/>
        <v>0</v>
      </c>
      <c r="T2949" s="95"/>
      <c r="U2949" s="95" t="str">
        <f t="shared" si="322"/>
        <v/>
      </c>
      <c r="V2949" s="95"/>
      <c r="W2949" s="95"/>
      <c r="X2949" s="95"/>
      <c r="Y2949" s="95"/>
      <c r="Z2949" s="95"/>
      <c r="AA2949" s="95">
        <f t="shared" si="323"/>
        <v>0</v>
      </c>
    </row>
    <row r="2950" spans="1:27" x14ac:dyDescent="0.2">
      <c r="A2950" s="19">
        <f t="shared" si="324"/>
        <v>1</v>
      </c>
      <c r="B2950" s="95">
        <f t="shared" si="320"/>
        <v>2946</v>
      </c>
      <c r="C2950" s="95" t="s">
        <v>12963</v>
      </c>
      <c r="D2950" s="28" t="s">
        <v>8365</v>
      </c>
      <c r="E2950" s="95" t="s">
        <v>12980</v>
      </c>
      <c r="F2950" s="182">
        <v>1</v>
      </c>
      <c r="G2950" s="95" t="s">
        <v>234</v>
      </c>
      <c r="H2950" s="199">
        <f>VLOOKUP(G2950,BARRAS!$C$5:$E$553,2,0)</f>
        <v>2069990130132</v>
      </c>
      <c r="I2950" s="95">
        <v>0</v>
      </c>
      <c r="J2950" s="204">
        <v>0</v>
      </c>
      <c r="K2950" s="95">
        <v>0</v>
      </c>
      <c r="L2950" s="95" t="s">
        <v>8423</v>
      </c>
      <c r="M2950" s="95" t="s">
        <v>8423</v>
      </c>
      <c r="N2950" s="28" t="s">
        <v>8365</v>
      </c>
      <c r="O2950" s="95" t="s">
        <v>9972</v>
      </c>
      <c r="P2950" s="28"/>
      <c r="Q2950" s="95"/>
      <c r="R2950" s="95"/>
      <c r="S2950" s="95">
        <f t="shared" si="321"/>
        <v>0</v>
      </c>
      <c r="T2950" s="95"/>
      <c r="U2950" s="95" t="str">
        <f t="shared" si="322"/>
        <v/>
      </c>
      <c r="V2950" s="95"/>
      <c r="W2950" s="95"/>
      <c r="X2950" s="95"/>
      <c r="Y2950" s="95"/>
      <c r="Z2950" s="95"/>
      <c r="AA2950" s="95" t="str">
        <f t="shared" si="323"/>
        <v>CGE</v>
      </c>
    </row>
    <row r="2951" spans="1:27" x14ac:dyDescent="0.2">
      <c r="A2951" s="19">
        <f t="shared" si="324"/>
        <v>1</v>
      </c>
      <c r="B2951" s="95">
        <f t="shared" si="320"/>
        <v>2947</v>
      </c>
      <c r="C2951" s="95" t="s">
        <v>11320</v>
      </c>
      <c r="D2951" s="28" t="s">
        <v>1830</v>
      </c>
      <c r="E2951" s="95" t="s">
        <v>11321</v>
      </c>
      <c r="F2951" s="182">
        <v>1</v>
      </c>
      <c r="G2951" s="95" t="s">
        <v>234</v>
      </c>
      <c r="H2951" s="199">
        <f>VLOOKUP(G2951,BARRAS!$C$5:$E$553,2,0)</f>
        <v>2069990130132</v>
      </c>
      <c r="I2951" s="95">
        <v>0</v>
      </c>
      <c r="J2951" s="204">
        <v>0</v>
      </c>
      <c r="K2951" s="95">
        <v>0</v>
      </c>
      <c r="L2951" s="95" t="s">
        <v>8423</v>
      </c>
      <c r="M2951" s="95" t="s">
        <v>8423</v>
      </c>
      <c r="N2951" s="95" t="s">
        <v>1830</v>
      </c>
      <c r="O2951" s="95" t="s">
        <v>9972</v>
      </c>
      <c r="P2951" s="95"/>
      <c r="Q2951" s="95" t="s">
        <v>509</v>
      </c>
      <c r="R2951" s="95" t="str">
        <f>IF(L2951="R",VLOOKUP(G2951,BARRAS!$C$5:$E$233,3,0),IF(L2951="L",VLOOKUP(G2951,BARRAS!$C$5:$E$233,3,0),""))</f>
        <v/>
      </c>
      <c r="S2951" s="95">
        <f t="shared" si="321"/>
        <v>0</v>
      </c>
      <c r="T2951" s="95"/>
      <c r="U2951" s="95" t="str">
        <f t="shared" si="322"/>
        <v/>
      </c>
      <c r="V2951" s="95"/>
      <c r="W2951" s="95"/>
      <c r="X2951" s="95">
        <v>0</v>
      </c>
      <c r="Y2951" s="95">
        <v>0</v>
      </c>
      <c r="Z2951" s="95"/>
      <c r="AA2951" s="95" t="str">
        <f t="shared" si="323"/>
        <v>CGE</v>
      </c>
    </row>
    <row r="2952" spans="1:27" x14ac:dyDescent="0.2">
      <c r="A2952" s="19">
        <f t="shared" si="324"/>
        <v>1</v>
      </c>
      <c r="B2952" s="95">
        <f t="shared" si="320"/>
        <v>2948</v>
      </c>
      <c r="C2952" s="95" t="s">
        <v>10920</v>
      </c>
      <c r="D2952" s="28" t="s">
        <v>8808</v>
      </c>
      <c r="E2952" s="95" t="s">
        <v>10920</v>
      </c>
      <c r="F2952" s="182">
        <v>1</v>
      </c>
      <c r="G2952" s="95" t="s">
        <v>234</v>
      </c>
      <c r="H2952" s="199">
        <f>VLOOKUP(G2952,BARRAS!$C$5:$E$553,2,0)</f>
        <v>2069990130132</v>
      </c>
      <c r="I2952" s="95">
        <v>0</v>
      </c>
      <c r="J2952" s="204">
        <v>0</v>
      </c>
      <c r="K2952" s="95">
        <v>0</v>
      </c>
      <c r="L2952" s="95" t="s">
        <v>8423</v>
      </c>
      <c r="M2952" s="95" t="s">
        <v>8423</v>
      </c>
      <c r="N2952" s="95" t="s">
        <v>8808</v>
      </c>
      <c r="O2952" s="95" t="s">
        <v>9972</v>
      </c>
      <c r="P2952" s="95"/>
      <c r="Q2952" s="95" t="s">
        <v>509</v>
      </c>
      <c r="R2952" s="95" t="str">
        <f>IF(L2952="R",VLOOKUP(G2952,BARRAS!$C$5:$E$233,3,0),IF(L2952="L",VLOOKUP(G2952,BARRAS!$C$5:$E$233,3,0),""))</f>
        <v/>
      </c>
      <c r="S2952" s="95">
        <f t="shared" si="321"/>
        <v>0</v>
      </c>
      <c r="T2952" s="95"/>
      <c r="U2952" s="95" t="str">
        <f t="shared" si="322"/>
        <v/>
      </c>
      <c r="V2952" s="95" t="s">
        <v>1869</v>
      </c>
      <c r="W2952" s="95"/>
      <c r="X2952" s="95">
        <v>0</v>
      </c>
      <c r="Y2952" s="95">
        <v>0</v>
      </c>
      <c r="Z2952" s="95"/>
      <c r="AA2952" s="95" t="str">
        <f t="shared" si="323"/>
        <v>CGE</v>
      </c>
    </row>
    <row r="2953" spans="1:27" x14ac:dyDescent="0.2">
      <c r="A2953" s="19">
        <f t="shared" si="324"/>
        <v>1</v>
      </c>
      <c r="B2953" s="95">
        <f t="shared" ref="B2953:B3016" si="325">B2952+1</f>
        <v>2949</v>
      </c>
      <c r="C2953" s="95" t="s">
        <v>11628</v>
      </c>
      <c r="D2953" s="28" t="s">
        <v>8365</v>
      </c>
      <c r="E2953" s="95" t="s">
        <v>11629</v>
      </c>
      <c r="F2953" s="182">
        <v>1</v>
      </c>
      <c r="G2953" s="95" t="s">
        <v>234</v>
      </c>
      <c r="H2953" s="199">
        <f>VLOOKUP(G2953,BARRAS!$C$5:$E$553,2,0)</f>
        <v>2069990130132</v>
      </c>
      <c r="I2953" s="95">
        <v>0</v>
      </c>
      <c r="J2953" s="204">
        <v>0</v>
      </c>
      <c r="K2953" s="95">
        <v>0</v>
      </c>
      <c r="L2953" s="95" t="s">
        <v>8423</v>
      </c>
      <c r="M2953" s="95" t="s">
        <v>8423</v>
      </c>
      <c r="N2953" s="95" t="s">
        <v>8365</v>
      </c>
      <c r="O2953" s="95" t="s">
        <v>9972</v>
      </c>
      <c r="P2953" s="95"/>
      <c r="Q2953" s="95" t="s">
        <v>509</v>
      </c>
      <c r="R2953" s="95" t="str">
        <f>IF(L2953="R",VLOOKUP(G2953,BARRAS!$C$5:$E$233,3,0),IF(L2953="L",VLOOKUP(G2953,BARRAS!$C$5:$E$233,3,0),""))</f>
        <v/>
      </c>
      <c r="S2953" s="95">
        <f t="shared" si="321"/>
        <v>0</v>
      </c>
      <c r="T2953" s="95"/>
      <c r="U2953" s="95" t="str">
        <f t="shared" si="322"/>
        <v/>
      </c>
      <c r="V2953" s="95"/>
      <c r="W2953" s="95"/>
      <c r="X2953" s="95"/>
      <c r="Y2953" s="95">
        <v>0</v>
      </c>
      <c r="Z2953" s="95"/>
      <c r="AA2953" s="95" t="str">
        <f t="shared" si="323"/>
        <v>CGE</v>
      </c>
    </row>
    <row r="2954" spans="1:27" x14ac:dyDescent="0.2">
      <c r="A2954" s="19">
        <f t="shared" si="324"/>
        <v>1</v>
      </c>
      <c r="B2954" s="95">
        <f t="shared" si="325"/>
        <v>2950</v>
      </c>
      <c r="C2954" s="95" t="s">
        <v>11318</v>
      </c>
      <c r="D2954" s="28" t="s">
        <v>8808</v>
      </c>
      <c r="E2954" s="95" t="s">
        <v>11319</v>
      </c>
      <c r="F2954" s="182">
        <v>1</v>
      </c>
      <c r="G2954" s="95" t="s">
        <v>234</v>
      </c>
      <c r="H2954" s="199">
        <f>VLOOKUP(G2954,BARRAS!$C$5:$E$553,2,0)</f>
        <v>2069990130132</v>
      </c>
      <c r="I2954" s="95">
        <v>0</v>
      </c>
      <c r="J2954" s="204">
        <v>0</v>
      </c>
      <c r="K2954" s="95">
        <v>0</v>
      </c>
      <c r="L2954" s="95" t="s">
        <v>8423</v>
      </c>
      <c r="M2954" s="95" t="s">
        <v>8423</v>
      </c>
      <c r="N2954" s="95" t="s">
        <v>8808</v>
      </c>
      <c r="O2954" s="95" t="s">
        <v>9972</v>
      </c>
      <c r="P2954" s="95"/>
      <c r="Q2954" s="95" t="s">
        <v>509</v>
      </c>
      <c r="R2954" s="95" t="str">
        <f>IF(L2954="R",VLOOKUP(G2954,BARRAS!$C$5:$E$233,3,0),IF(L2954="L",VLOOKUP(G2954,BARRAS!$C$5:$E$233,3,0),""))</f>
        <v/>
      </c>
      <c r="S2954" s="95">
        <f t="shared" si="321"/>
        <v>0</v>
      </c>
      <c r="T2954" s="95"/>
      <c r="U2954" s="95" t="str">
        <f t="shared" si="322"/>
        <v/>
      </c>
      <c r="V2954" s="95"/>
      <c r="W2954" s="95"/>
      <c r="X2954" s="95">
        <v>0</v>
      </c>
      <c r="Y2954" s="95">
        <v>0</v>
      </c>
      <c r="Z2954" s="95"/>
      <c r="AA2954" s="95" t="str">
        <f t="shared" si="323"/>
        <v>CGE</v>
      </c>
    </row>
    <row r="2955" spans="1:27" x14ac:dyDescent="0.2">
      <c r="A2955" s="19">
        <f t="shared" si="324"/>
        <v>1</v>
      </c>
      <c r="B2955" s="95">
        <f t="shared" si="325"/>
        <v>2951</v>
      </c>
      <c r="C2955" s="95" t="s">
        <v>11512</v>
      </c>
      <c r="D2955" s="28" t="s">
        <v>543</v>
      </c>
      <c r="E2955" s="95" t="s">
        <v>11513</v>
      </c>
      <c r="F2955" s="182">
        <v>1</v>
      </c>
      <c r="G2955" s="95" t="s">
        <v>234</v>
      </c>
      <c r="H2955" s="199">
        <f>VLOOKUP(G2955,BARRAS!$C$5:$E$553,2,0)</f>
        <v>2069990130132</v>
      </c>
      <c r="I2955" s="95">
        <v>0</v>
      </c>
      <c r="J2955" s="204">
        <v>0</v>
      </c>
      <c r="K2955" s="95">
        <v>0</v>
      </c>
      <c r="L2955" s="95" t="s">
        <v>8423</v>
      </c>
      <c r="M2955" s="95" t="s">
        <v>8423</v>
      </c>
      <c r="N2955" s="95" t="s">
        <v>543</v>
      </c>
      <c r="O2955" s="95" t="s">
        <v>9972</v>
      </c>
      <c r="P2955" s="95"/>
      <c r="Q2955" s="95" t="s">
        <v>509</v>
      </c>
      <c r="R2955" s="95" t="str">
        <f>IF(L2955="R",VLOOKUP(G2955,BARRAS!$C$5:$E$233,3,0),IF(L2955="L",VLOOKUP(G2955,BARRAS!$C$5:$E$233,3,0),""))</f>
        <v/>
      </c>
      <c r="S2955" s="95">
        <f t="shared" si="321"/>
        <v>0</v>
      </c>
      <c r="T2955" s="95"/>
      <c r="U2955" s="95" t="str">
        <f t="shared" si="322"/>
        <v/>
      </c>
      <c r="V2955" s="95"/>
      <c r="W2955" s="95"/>
      <c r="X2955" s="95">
        <v>0</v>
      </c>
      <c r="Y2955" s="95">
        <v>0</v>
      </c>
      <c r="Z2955" s="95"/>
      <c r="AA2955" s="95" t="str">
        <f t="shared" si="323"/>
        <v>CGE</v>
      </c>
    </row>
    <row r="2956" spans="1:27" x14ac:dyDescent="0.2">
      <c r="A2956" s="19">
        <f t="shared" si="324"/>
        <v>1</v>
      </c>
      <c r="B2956" s="95">
        <f t="shared" si="325"/>
        <v>2952</v>
      </c>
      <c r="C2956" s="95" t="s">
        <v>10850</v>
      </c>
      <c r="D2956" s="28" t="s">
        <v>8365</v>
      </c>
      <c r="E2956" s="95" t="s">
        <v>10314</v>
      </c>
      <c r="F2956" s="182">
        <v>1</v>
      </c>
      <c r="G2956" s="95" t="s">
        <v>234</v>
      </c>
      <c r="H2956" s="199">
        <f>VLOOKUP(G2956,BARRAS!$C$5:$E$553,2,0)</f>
        <v>2069990130132</v>
      </c>
      <c r="I2956" s="95">
        <v>0</v>
      </c>
      <c r="J2956" s="204">
        <v>0</v>
      </c>
      <c r="K2956" s="95">
        <v>0</v>
      </c>
      <c r="L2956" s="95" t="s">
        <v>8423</v>
      </c>
      <c r="M2956" s="95" t="s">
        <v>8423</v>
      </c>
      <c r="N2956" s="95" t="s">
        <v>8365</v>
      </c>
      <c r="O2956" s="95" t="s">
        <v>9972</v>
      </c>
      <c r="P2956" s="95"/>
      <c r="Q2956" s="95" t="s">
        <v>509</v>
      </c>
      <c r="R2956" s="95" t="str">
        <f>IF(L2956="R",VLOOKUP(G2956,BARRAS!$C$5:$E$233,3,0),IF(L2956="L",VLOOKUP(G2956,BARRAS!$C$5:$E$233,3,0),""))</f>
        <v/>
      </c>
      <c r="S2956" s="95">
        <f t="shared" si="321"/>
        <v>0</v>
      </c>
      <c r="T2956" s="95"/>
      <c r="U2956" s="95" t="str">
        <f t="shared" si="322"/>
        <v/>
      </c>
      <c r="V2956" s="95" t="s">
        <v>1869</v>
      </c>
      <c r="W2956" s="95"/>
      <c r="X2956" s="95">
        <v>0</v>
      </c>
      <c r="Y2956" s="95">
        <v>0</v>
      </c>
      <c r="Z2956" s="95"/>
      <c r="AA2956" s="95" t="str">
        <f t="shared" si="323"/>
        <v>CGE</v>
      </c>
    </row>
    <row r="2957" spans="1:27" x14ac:dyDescent="0.2">
      <c r="A2957" s="19">
        <f t="shared" si="324"/>
        <v>1</v>
      </c>
      <c r="B2957" s="95">
        <f t="shared" si="325"/>
        <v>2953</v>
      </c>
      <c r="C2957" s="95" t="s">
        <v>11288</v>
      </c>
      <c r="D2957" s="28" t="s">
        <v>9631</v>
      </c>
      <c r="E2957" s="95" t="s">
        <v>11289</v>
      </c>
      <c r="F2957" s="182">
        <v>1</v>
      </c>
      <c r="G2957" s="95" t="s">
        <v>234</v>
      </c>
      <c r="H2957" s="199">
        <f>VLOOKUP(G2957,BARRAS!$C$5:$E$553,2,0)</f>
        <v>2069990130132</v>
      </c>
      <c r="I2957" s="95">
        <v>0</v>
      </c>
      <c r="J2957" s="204">
        <v>0</v>
      </c>
      <c r="K2957" s="95">
        <v>0</v>
      </c>
      <c r="L2957" s="95" t="s">
        <v>8423</v>
      </c>
      <c r="M2957" s="95" t="s">
        <v>8423</v>
      </c>
      <c r="N2957" s="28" t="s">
        <v>9631</v>
      </c>
      <c r="O2957" s="95" t="s">
        <v>9972</v>
      </c>
      <c r="P2957" s="95"/>
      <c r="Q2957" s="95" t="s">
        <v>509</v>
      </c>
      <c r="R2957" s="95" t="str">
        <f>IF(L2957="R",VLOOKUP(G2957,BARRAS!$C$5:$E$233,3,0),IF(L2957="L",VLOOKUP(G2957,BARRAS!$C$5:$E$233,3,0),""))</f>
        <v/>
      </c>
      <c r="S2957" s="95">
        <f t="shared" si="321"/>
        <v>0</v>
      </c>
      <c r="T2957" s="95"/>
      <c r="U2957" s="95" t="str">
        <f t="shared" si="322"/>
        <v/>
      </c>
      <c r="V2957" s="95"/>
      <c r="W2957" s="95"/>
      <c r="X2957" s="95">
        <v>0</v>
      </c>
      <c r="Y2957" s="95">
        <v>0</v>
      </c>
      <c r="Z2957" s="95"/>
      <c r="AA2957" s="95" t="str">
        <f t="shared" si="323"/>
        <v>CGE</v>
      </c>
    </row>
    <row r="2958" spans="1:27" x14ac:dyDescent="0.2">
      <c r="A2958" s="19">
        <f t="shared" si="324"/>
        <v>1</v>
      </c>
      <c r="B2958" s="95">
        <f t="shared" si="325"/>
        <v>2954</v>
      </c>
      <c r="C2958" s="95" t="s">
        <v>11285</v>
      </c>
      <c r="D2958" s="28" t="s">
        <v>543</v>
      </c>
      <c r="E2958" s="95" t="s">
        <v>11286</v>
      </c>
      <c r="F2958" s="182">
        <v>1</v>
      </c>
      <c r="G2958" s="95" t="s">
        <v>234</v>
      </c>
      <c r="H2958" s="199">
        <f>VLOOKUP(G2958,BARRAS!$C$5:$E$553,2,0)</f>
        <v>2069990130132</v>
      </c>
      <c r="I2958" s="95">
        <v>0</v>
      </c>
      <c r="J2958" s="204">
        <v>0</v>
      </c>
      <c r="K2958" s="95">
        <v>0</v>
      </c>
      <c r="L2958" s="95" t="s">
        <v>8423</v>
      </c>
      <c r="M2958" s="95" t="s">
        <v>8423</v>
      </c>
      <c r="N2958" s="95" t="s">
        <v>543</v>
      </c>
      <c r="O2958" s="95" t="s">
        <v>9972</v>
      </c>
      <c r="P2958" s="95"/>
      <c r="Q2958" s="95" t="s">
        <v>509</v>
      </c>
      <c r="R2958" s="95" t="str">
        <f>IF(L2958="R",VLOOKUP(G2958,BARRAS!$C$5:$E$233,3,0),IF(L2958="L",VLOOKUP(G2958,BARRAS!$C$5:$E$233,3,0),""))</f>
        <v/>
      </c>
      <c r="S2958" s="95">
        <f t="shared" si="321"/>
        <v>0</v>
      </c>
      <c r="T2958" s="95"/>
      <c r="U2958" s="95" t="str">
        <f t="shared" si="322"/>
        <v/>
      </c>
      <c r="V2958" s="95"/>
      <c r="W2958" s="95"/>
      <c r="X2958" s="95">
        <v>0</v>
      </c>
      <c r="Y2958" s="95">
        <v>0</v>
      </c>
      <c r="Z2958" s="95"/>
      <c r="AA2958" s="95" t="str">
        <f t="shared" si="323"/>
        <v>CGE</v>
      </c>
    </row>
    <row r="2959" spans="1:27" ht="11.25" customHeight="1" x14ac:dyDescent="0.2">
      <c r="A2959" s="19">
        <f t="shared" si="324"/>
        <v>1</v>
      </c>
      <c r="B2959" s="95">
        <f t="shared" si="325"/>
        <v>2955</v>
      </c>
      <c r="C2959" s="95" t="s">
        <v>11287</v>
      </c>
      <c r="D2959" s="28" t="s">
        <v>543</v>
      </c>
      <c r="E2959" s="95" t="s">
        <v>11286</v>
      </c>
      <c r="F2959" s="182">
        <v>1</v>
      </c>
      <c r="G2959" s="95" t="s">
        <v>234</v>
      </c>
      <c r="H2959" s="199">
        <f>VLOOKUP(G2959,BARRAS!$C$5:$E$553,2,0)</f>
        <v>2069990130132</v>
      </c>
      <c r="I2959" s="95">
        <v>0</v>
      </c>
      <c r="J2959" s="204">
        <v>0</v>
      </c>
      <c r="K2959" s="95">
        <v>0</v>
      </c>
      <c r="L2959" s="95" t="s">
        <v>8423</v>
      </c>
      <c r="M2959" s="95" t="s">
        <v>8423</v>
      </c>
      <c r="N2959" s="95" t="s">
        <v>543</v>
      </c>
      <c r="O2959" s="95" t="s">
        <v>9972</v>
      </c>
      <c r="P2959" s="95"/>
      <c r="Q2959" s="95" t="s">
        <v>509</v>
      </c>
      <c r="R2959" s="95" t="str">
        <f>IF(L2959="R",VLOOKUP(G2959,BARRAS!$C$5:$E$233,3,0),IF(L2959="L",VLOOKUP(G2959,BARRAS!$C$5:$E$233,3,0),""))</f>
        <v/>
      </c>
      <c r="S2959" s="95">
        <f t="shared" si="321"/>
        <v>0</v>
      </c>
      <c r="T2959" s="95"/>
      <c r="U2959" s="95" t="str">
        <f t="shared" si="322"/>
        <v/>
      </c>
      <c r="V2959" s="95"/>
      <c r="W2959" s="95"/>
      <c r="X2959" s="95">
        <v>0</v>
      </c>
      <c r="Y2959" s="95">
        <v>0</v>
      </c>
      <c r="Z2959" s="95"/>
      <c r="AA2959" s="95" t="str">
        <f t="shared" si="323"/>
        <v>CGE</v>
      </c>
    </row>
    <row r="2960" spans="1:27" x14ac:dyDescent="0.2">
      <c r="A2960" s="19">
        <f t="shared" si="324"/>
        <v>1</v>
      </c>
      <c r="B2960" s="95">
        <f t="shared" si="325"/>
        <v>2956</v>
      </c>
      <c r="C2960" s="95" t="s">
        <v>11461</v>
      </c>
      <c r="D2960" s="28" t="s">
        <v>543</v>
      </c>
      <c r="E2960" s="95" t="s">
        <v>11462</v>
      </c>
      <c r="F2960" s="182">
        <v>1</v>
      </c>
      <c r="G2960" s="95" t="s">
        <v>234</v>
      </c>
      <c r="H2960" s="199">
        <f>VLOOKUP(G2960,BARRAS!$C$5:$E$553,2,0)</f>
        <v>2069990130132</v>
      </c>
      <c r="I2960" s="95">
        <v>0</v>
      </c>
      <c r="J2960" s="204">
        <v>0</v>
      </c>
      <c r="K2960" s="95">
        <v>0</v>
      </c>
      <c r="L2960" s="95" t="s">
        <v>8423</v>
      </c>
      <c r="M2960" s="95" t="s">
        <v>8423</v>
      </c>
      <c r="N2960" s="95" t="s">
        <v>543</v>
      </c>
      <c r="O2960" s="95" t="s">
        <v>9972</v>
      </c>
      <c r="P2960" s="95"/>
      <c r="Q2960" s="95" t="s">
        <v>509</v>
      </c>
      <c r="R2960" s="95" t="str">
        <f>IF(L2960="R",VLOOKUP(G2960,BARRAS!$C$5:$E$233,3,0),IF(L2960="L",VLOOKUP(G2960,BARRAS!$C$5:$E$233,3,0),""))</f>
        <v/>
      </c>
      <c r="S2960" s="95">
        <f t="shared" si="321"/>
        <v>0</v>
      </c>
      <c r="T2960" s="95"/>
      <c r="U2960" s="95" t="str">
        <f t="shared" si="322"/>
        <v/>
      </c>
      <c r="V2960" s="95"/>
      <c r="W2960" s="95"/>
      <c r="X2960" s="95">
        <v>0</v>
      </c>
      <c r="Y2960" s="95">
        <v>0</v>
      </c>
      <c r="Z2960" s="95"/>
      <c r="AA2960" s="95" t="str">
        <f t="shared" si="323"/>
        <v>CGE</v>
      </c>
    </row>
    <row r="2961" spans="1:27" x14ac:dyDescent="0.2">
      <c r="A2961" s="19">
        <f t="shared" si="324"/>
        <v>1</v>
      </c>
      <c r="B2961" s="95">
        <f t="shared" si="325"/>
        <v>2957</v>
      </c>
      <c r="C2961" s="95" t="s">
        <v>10846</v>
      </c>
      <c r="D2961" s="28" t="s">
        <v>543</v>
      </c>
      <c r="E2961" s="95" t="s">
        <v>10847</v>
      </c>
      <c r="F2961" s="182">
        <v>1</v>
      </c>
      <c r="G2961" s="95" t="s">
        <v>234</v>
      </c>
      <c r="H2961" s="199">
        <f>VLOOKUP(G2961,BARRAS!$C$5:$E$553,2,0)</f>
        <v>2069990130132</v>
      </c>
      <c r="I2961" s="95">
        <v>0</v>
      </c>
      <c r="J2961" s="204">
        <v>0</v>
      </c>
      <c r="K2961" s="95">
        <v>0</v>
      </c>
      <c r="L2961" s="95" t="s">
        <v>8423</v>
      </c>
      <c r="M2961" s="95" t="s">
        <v>8423</v>
      </c>
      <c r="N2961" s="95" t="s">
        <v>543</v>
      </c>
      <c r="O2961" s="95" t="s">
        <v>9972</v>
      </c>
      <c r="P2961" s="95"/>
      <c r="Q2961" s="95" t="s">
        <v>509</v>
      </c>
      <c r="R2961" s="95" t="str">
        <f>IF(L2961="R",VLOOKUP(G2961,BARRAS!$C$5:$E$233,3,0),IF(L2961="L",VLOOKUP(G2961,BARRAS!$C$5:$E$233,3,0),""))</f>
        <v/>
      </c>
      <c r="S2961" s="95">
        <f t="shared" si="321"/>
        <v>0</v>
      </c>
      <c r="T2961" s="95"/>
      <c r="U2961" s="95" t="str">
        <f t="shared" si="322"/>
        <v/>
      </c>
      <c r="V2961" s="95" t="s">
        <v>1869</v>
      </c>
      <c r="W2961" s="95"/>
      <c r="X2961" s="95">
        <v>0</v>
      </c>
      <c r="Y2961" s="95">
        <v>0</v>
      </c>
      <c r="Z2961" s="95"/>
      <c r="AA2961" s="95" t="str">
        <f t="shared" si="323"/>
        <v>CGE</v>
      </c>
    </row>
    <row r="2962" spans="1:27" x14ac:dyDescent="0.2">
      <c r="A2962" s="19">
        <f t="shared" si="324"/>
        <v>1</v>
      </c>
      <c r="B2962" s="95">
        <f t="shared" si="325"/>
        <v>2958</v>
      </c>
      <c r="C2962" s="95" t="s">
        <v>10844</v>
      </c>
      <c r="D2962" s="28" t="s">
        <v>543</v>
      </c>
      <c r="E2962" s="95" t="s">
        <v>10845</v>
      </c>
      <c r="F2962" s="182">
        <v>1</v>
      </c>
      <c r="G2962" s="95" t="s">
        <v>234</v>
      </c>
      <c r="H2962" s="199">
        <f>VLOOKUP(G2962,BARRAS!$C$5:$E$553,2,0)</f>
        <v>2069990130132</v>
      </c>
      <c r="I2962" s="95">
        <v>0</v>
      </c>
      <c r="J2962" s="204">
        <v>0</v>
      </c>
      <c r="K2962" s="95">
        <v>0</v>
      </c>
      <c r="L2962" s="95" t="s">
        <v>8423</v>
      </c>
      <c r="M2962" s="95" t="s">
        <v>8423</v>
      </c>
      <c r="N2962" s="95" t="s">
        <v>543</v>
      </c>
      <c r="O2962" s="95" t="s">
        <v>9972</v>
      </c>
      <c r="P2962" s="95"/>
      <c r="Q2962" s="95" t="s">
        <v>509</v>
      </c>
      <c r="R2962" s="95" t="str">
        <f>IF(L2962="R",VLOOKUP(G2962,BARRAS!$C$5:$E$233,3,0),IF(L2962="L",VLOOKUP(G2962,BARRAS!$C$5:$E$233,3,0),""))</f>
        <v/>
      </c>
      <c r="S2962" s="95">
        <f t="shared" si="321"/>
        <v>0</v>
      </c>
      <c r="T2962" s="95"/>
      <c r="U2962" s="95" t="str">
        <f t="shared" si="322"/>
        <v/>
      </c>
      <c r="V2962" s="95" t="s">
        <v>1869</v>
      </c>
      <c r="W2962" s="95"/>
      <c r="X2962" s="95">
        <v>0</v>
      </c>
      <c r="Y2962" s="95">
        <v>0</v>
      </c>
      <c r="Z2962" s="95"/>
      <c r="AA2962" s="95" t="str">
        <f t="shared" si="323"/>
        <v>CGE</v>
      </c>
    </row>
    <row r="2963" spans="1:27" x14ac:dyDescent="0.2">
      <c r="A2963" s="19">
        <f t="shared" si="324"/>
        <v>1</v>
      </c>
      <c r="B2963" s="95">
        <f t="shared" si="325"/>
        <v>2959</v>
      </c>
      <c r="C2963" s="95" t="s">
        <v>11290</v>
      </c>
      <c r="D2963" s="28" t="s">
        <v>8365</v>
      </c>
      <c r="E2963" s="95" t="s">
        <v>11291</v>
      </c>
      <c r="F2963" s="182">
        <v>1</v>
      </c>
      <c r="G2963" s="95" t="s">
        <v>234</v>
      </c>
      <c r="H2963" s="199">
        <f>VLOOKUP(G2963,BARRAS!$C$5:$E$553,2,0)</f>
        <v>2069990130132</v>
      </c>
      <c r="I2963" s="95">
        <v>0</v>
      </c>
      <c r="J2963" s="204">
        <v>0</v>
      </c>
      <c r="K2963" s="95">
        <v>0</v>
      </c>
      <c r="L2963" s="95" t="s">
        <v>8423</v>
      </c>
      <c r="M2963" s="95" t="s">
        <v>8423</v>
      </c>
      <c r="N2963" s="95" t="s">
        <v>8365</v>
      </c>
      <c r="O2963" s="95" t="s">
        <v>9972</v>
      </c>
      <c r="P2963" s="95"/>
      <c r="Q2963" s="95" t="s">
        <v>509</v>
      </c>
      <c r="R2963" s="95" t="str">
        <f>IF(L2963="R",VLOOKUP(G2963,BARRAS!$C$5:$E$233,3,0),IF(L2963="L",VLOOKUP(G2963,BARRAS!$C$5:$E$233,3,0),""))</f>
        <v/>
      </c>
      <c r="S2963" s="95">
        <f t="shared" si="321"/>
        <v>0</v>
      </c>
      <c r="T2963" s="95"/>
      <c r="U2963" s="95" t="str">
        <f t="shared" si="322"/>
        <v/>
      </c>
      <c r="V2963" s="95"/>
      <c r="W2963" s="95"/>
      <c r="X2963" s="95">
        <v>0</v>
      </c>
      <c r="Y2963" s="95">
        <v>0</v>
      </c>
      <c r="Z2963" s="95"/>
      <c r="AA2963" s="95" t="str">
        <f t="shared" si="323"/>
        <v>CGE</v>
      </c>
    </row>
    <row r="2964" spans="1:27" x14ac:dyDescent="0.2">
      <c r="A2964" s="19">
        <f t="shared" si="324"/>
        <v>1</v>
      </c>
      <c r="B2964" s="95">
        <f t="shared" si="325"/>
        <v>2960</v>
      </c>
      <c r="C2964" s="95" t="s">
        <v>11324</v>
      </c>
      <c r="D2964" s="28" t="s">
        <v>8808</v>
      </c>
      <c r="E2964" s="95" t="s">
        <v>11325</v>
      </c>
      <c r="F2964" s="182">
        <v>1</v>
      </c>
      <c r="G2964" s="95" t="s">
        <v>234</v>
      </c>
      <c r="H2964" s="199">
        <f>VLOOKUP(G2964,BARRAS!$C$5:$E$553,2,0)</f>
        <v>2069990130132</v>
      </c>
      <c r="I2964" s="95">
        <v>0</v>
      </c>
      <c r="J2964" s="204">
        <v>0</v>
      </c>
      <c r="K2964" s="95">
        <v>0</v>
      </c>
      <c r="L2964" s="95" t="s">
        <v>8423</v>
      </c>
      <c r="M2964" s="95" t="s">
        <v>8423</v>
      </c>
      <c r="N2964" s="95" t="s">
        <v>8808</v>
      </c>
      <c r="O2964" s="95" t="s">
        <v>9972</v>
      </c>
      <c r="P2964" s="95"/>
      <c r="Q2964" s="95" t="s">
        <v>509</v>
      </c>
      <c r="R2964" s="95" t="str">
        <f>IF(L2964="R",VLOOKUP(G2964,BARRAS!$C$5:$E$233,3,0),IF(L2964="L",VLOOKUP(G2964,BARRAS!$C$5:$E$233,3,0),""))</f>
        <v/>
      </c>
      <c r="S2964" s="95">
        <f t="shared" ref="S2964:S3027" si="326">IF(RIGHT(LEFT(E2964,6),4)="PMGD",1,IF(RIGHT(LEFT(E2964,6),4)="PMG_",1,0))</f>
        <v>0</v>
      </c>
      <c r="T2964" s="95"/>
      <c r="U2964" s="95" t="str">
        <f t="shared" ref="U2964:U3027" si="327">+IF(L2964="G",LEFT(RIGHT(E2964,LEN(E2964)-2),4),"")</f>
        <v/>
      </c>
      <c r="V2964" s="95"/>
      <c r="W2964" s="95"/>
      <c r="X2964" s="95">
        <v>0</v>
      </c>
      <c r="Y2964" s="95">
        <v>0</v>
      </c>
      <c r="Z2964" s="95"/>
      <c r="AA2964" s="95" t="str">
        <f t="shared" ref="AA2964:AA3027" si="328">IF(OR(N2964="Dx",N2964="No_informado"),P2964,O2964)</f>
        <v>CGE</v>
      </c>
    </row>
    <row r="2965" spans="1:27" x14ac:dyDescent="0.2">
      <c r="A2965" s="19">
        <f t="shared" si="324"/>
        <v>1</v>
      </c>
      <c r="B2965" s="95">
        <f t="shared" si="325"/>
        <v>2961</v>
      </c>
      <c r="C2965" s="95" t="s">
        <v>10915</v>
      </c>
      <c r="D2965" s="28" t="s">
        <v>8365</v>
      </c>
      <c r="E2965" s="95" t="s">
        <v>10049</v>
      </c>
      <c r="F2965" s="182">
        <v>1</v>
      </c>
      <c r="G2965" s="95" t="s">
        <v>234</v>
      </c>
      <c r="H2965" s="199">
        <f>VLOOKUP(G2965,BARRAS!$C$5:$E$553,2,0)</f>
        <v>2069990130132</v>
      </c>
      <c r="I2965" s="95">
        <v>0</v>
      </c>
      <c r="J2965" s="204">
        <v>0</v>
      </c>
      <c r="K2965" s="95">
        <v>0</v>
      </c>
      <c r="L2965" s="95" t="s">
        <v>8423</v>
      </c>
      <c r="M2965" s="95" t="s">
        <v>8423</v>
      </c>
      <c r="N2965" s="95" t="s">
        <v>8365</v>
      </c>
      <c r="O2965" s="95" t="s">
        <v>9972</v>
      </c>
      <c r="P2965" s="95"/>
      <c r="Q2965" s="95" t="s">
        <v>509</v>
      </c>
      <c r="R2965" s="95" t="str">
        <f>IF(L2965="R",VLOOKUP(G2965,BARRAS!$C$5:$E$233,3,0),IF(L2965="L",VLOOKUP(G2965,BARRAS!$C$5:$E$233,3,0),""))</f>
        <v/>
      </c>
      <c r="S2965" s="95">
        <f t="shared" si="326"/>
        <v>0</v>
      </c>
      <c r="T2965" s="95"/>
      <c r="U2965" s="95" t="str">
        <f t="shared" si="327"/>
        <v/>
      </c>
      <c r="V2965" s="95" t="s">
        <v>1869</v>
      </c>
      <c r="W2965" s="95"/>
      <c r="X2965" s="95">
        <v>0</v>
      </c>
      <c r="Y2965" s="95">
        <v>0</v>
      </c>
      <c r="Z2965" s="95"/>
      <c r="AA2965" s="95" t="str">
        <f t="shared" si="328"/>
        <v>CGE</v>
      </c>
    </row>
    <row r="2966" spans="1:27" ht="11.25" customHeight="1" x14ac:dyDescent="0.2">
      <c r="A2966" s="19">
        <f t="shared" si="324"/>
        <v>1</v>
      </c>
      <c r="B2966" s="95">
        <f t="shared" si="325"/>
        <v>2962</v>
      </c>
      <c r="C2966" s="95" t="s">
        <v>11632</v>
      </c>
      <c r="D2966" s="28" t="s">
        <v>9525</v>
      </c>
      <c r="E2966" s="95" t="s">
        <v>11633</v>
      </c>
      <c r="F2966" s="182">
        <v>1</v>
      </c>
      <c r="G2966" s="95" t="s">
        <v>234</v>
      </c>
      <c r="H2966" s="199">
        <f>VLOOKUP(G2966,BARRAS!$C$5:$E$553,2,0)</f>
        <v>2069990130132</v>
      </c>
      <c r="I2966" s="95">
        <v>0</v>
      </c>
      <c r="J2966" s="204">
        <v>0</v>
      </c>
      <c r="K2966" s="95">
        <v>0</v>
      </c>
      <c r="L2966" s="95" t="s">
        <v>8423</v>
      </c>
      <c r="M2966" s="95" t="s">
        <v>8423</v>
      </c>
      <c r="N2966" s="95" t="s">
        <v>9525</v>
      </c>
      <c r="O2966" s="95" t="s">
        <v>9972</v>
      </c>
      <c r="P2966" s="95"/>
      <c r="Q2966" s="95" t="s">
        <v>509</v>
      </c>
      <c r="R2966" s="95" t="str">
        <f>IF(L2966="R",VLOOKUP(G2966,BARRAS!$C$5:$E$233,3,0),IF(L2966="L",VLOOKUP(G2966,BARRAS!$C$5:$E$233,3,0),""))</f>
        <v/>
      </c>
      <c r="S2966" s="95">
        <f t="shared" si="326"/>
        <v>0</v>
      </c>
      <c r="T2966" s="95"/>
      <c r="U2966" s="95" t="str">
        <f t="shared" si="327"/>
        <v/>
      </c>
      <c r="V2966" s="95"/>
      <c r="W2966" s="95"/>
      <c r="X2966" s="95"/>
      <c r="Y2966" s="95">
        <v>0</v>
      </c>
      <c r="Z2966" s="95"/>
      <c r="AA2966" s="95" t="str">
        <f t="shared" si="328"/>
        <v>CGE</v>
      </c>
    </row>
    <row r="2967" spans="1:27" x14ac:dyDescent="0.2">
      <c r="A2967" s="19">
        <f t="shared" si="324"/>
        <v>1</v>
      </c>
      <c r="B2967" s="95">
        <f t="shared" si="325"/>
        <v>2963</v>
      </c>
      <c r="C2967" s="95" t="s">
        <v>11613</v>
      </c>
      <c r="D2967" s="28" t="s">
        <v>1026</v>
      </c>
      <c r="E2967" s="95" t="s">
        <v>11614</v>
      </c>
      <c r="F2967" s="182">
        <v>1</v>
      </c>
      <c r="G2967" s="95" t="s">
        <v>234</v>
      </c>
      <c r="H2967" s="199">
        <f>VLOOKUP(G2967,BARRAS!$C$5:$E$553,2,0)</f>
        <v>2069990130132</v>
      </c>
      <c r="I2967" s="95">
        <v>0</v>
      </c>
      <c r="J2967" s="204">
        <v>0</v>
      </c>
      <c r="K2967" s="95">
        <v>0</v>
      </c>
      <c r="L2967" s="95" t="s">
        <v>8423</v>
      </c>
      <c r="M2967" s="95" t="s">
        <v>8423</v>
      </c>
      <c r="N2967" s="95" t="s">
        <v>1026</v>
      </c>
      <c r="O2967" s="95" t="s">
        <v>9972</v>
      </c>
      <c r="P2967" s="95"/>
      <c r="Q2967" s="95" t="s">
        <v>509</v>
      </c>
      <c r="R2967" s="95" t="str">
        <f>IF(L2967="R",VLOOKUP(G2967,BARRAS!$C$5:$E$233,3,0),IF(L2967="L",VLOOKUP(G2967,BARRAS!$C$5:$E$233,3,0),""))</f>
        <v/>
      </c>
      <c r="S2967" s="95">
        <f t="shared" si="326"/>
        <v>0</v>
      </c>
      <c r="T2967" s="95"/>
      <c r="U2967" s="95" t="str">
        <f t="shared" si="327"/>
        <v/>
      </c>
      <c r="V2967" s="95"/>
      <c r="W2967" s="95"/>
      <c r="X2967" s="95"/>
      <c r="Y2967" s="95">
        <v>0</v>
      </c>
      <c r="Z2967" s="95"/>
      <c r="AA2967" s="95" t="str">
        <f t="shared" si="328"/>
        <v>CGE</v>
      </c>
    </row>
    <row r="2968" spans="1:27" x14ac:dyDescent="0.2">
      <c r="A2968" s="19">
        <f t="shared" si="324"/>
        <v>1</v>
      </c>
      <c r="B2968" s="95">
        <f t="shared" si="325"/>
        <v>2964</v>
      </c>
      <c r="C2968" s="95" t="s">
        <v>11322</v>
      </c>
      <c r="D2968" s="28" t="s">
        <v>1026</v>
      </c>
      <c r="E2968" s="95" t="s">
        <v>11323</v>
      </c>
      <c r="F2968" s="182">
        <v>1</v>
      </c>
      <c r="G2968" s="95" t="s">
        <v>234</v>
      </c>
      <c r="H2968" s="199">
        <f>VLOOKUP(G2968,BARRAS!$C$5:$E$553,2,0)</f>
        <v>2069990130132</v>
      </c>
      <c r="I2968" s="95">
        <v>0</v>
      </c>
      <c r="J2968" s="204">
        <v>0</v>
      </c>
      <c r="K2968" s="95">
        <v>0</v>
      </c>
      <c r="L2968" s="95" t="s">
        <v>8423</v>
      </c>
      <c r="M2968" s="95" t="s">
        <v>8423</v>
      </c>
      <c r="N2968" s="95" t="s">
        <v>1026</v>
      </c>
      <c r="O2968" s="95" t="s">
        <v>9972</v>
      </c>
      <c r="P2968" s="95"/>
      <c r="Q2968" s="95" t="s">
        <v>509</v>
      </c>
      <c r="R2968" s="95" t="str">
        <f>IF(L2968="R",VLOOKUP(G2968,BARRAS!$C$5:$E$233,3,0),IF(L2968="L",VLOOKUP(G2968,BARRAS!$C$5:$E$233,3,0),""))</f>
        <v/>
      </c>
      <c r="S2968" s="95">
        <f t="shared" si="326"/>
        <v>0</v>
      </c>
      <c r="T2968" s="95"/>
      <c r="U2968" s="95" t="str">
        <f t="shared" si="327"/>
        <v/>
      </c>
      <c r="V2968" s="95"/>
      <c r="W2968" s="95"/>
      <c r="X2968" s="95">
        <v>0</v>
      </c>
      <c r="Y2968" s="95">
        <v>0</v>
      </c>
      <c r="Z2968" s="95"/>
      <c r="AA2968" s="95" t="str">
        <f t="shared" si="328"/>
        <v>CGE</v>
      </c>
    </row>
    <row r="2969" spans="1:27" x14ac:dyDescent="0.2">
      <c r="A2969" s="19">
        <f t="shared" si="324"/>
        <v>1</v>
      </c>
      <c r="B2969" s="95">
        <f t="shared" si="325"/>
        <v>2965</v>
      </c>
      <c r="C2969" s="95" t="s">
        <v>11084</v>
      </c>
      <c r="D2969" s="28" t="s">
        <v>543</v>
      </c>
      <c r="E2969" s="95" t="s">
        <v>8831</v>
      </c>
      <c r="F2969" s="182">
        <v>1</v>
      </c>
      <c r="G2969" s="95" t="s">
        <v>234</v>
      </c>
      <c r="H2969" s="199">
        <f>VLOOKUP(G2969,BARRAS!$C$5:$E$553,2,0)</f>
        <v>2069990130132</v>
      </c>
      <c r="I2969" s="95">
        <v>0</v>
      </c>
      <c r="J2969" s="204">
        <v>0</v>
      </c>
      <c r="K2969" s="95">
        <v>0</v>
      </c>
      <c r="L2969" s="95" t="s">
        <v>8423</v>
      </c>
      <c r="M2969" s="95" t="s">
        <v>8423</v>
      </c>
      <c r="N2969" s="95" t="s">
        <v>543</v>
      </c>
      <c r="O2969" s="95" t="s">
        <v>9972</v>
      </c>
      <c r="P2969" s="95"/>
      <c r="Q2969" s="95" t="s">
        <v>509</v>
      </c>
      <c r="R2969" s="95" t="str">
        <f>IF(L2969="R",VLOOKUP(G2969,BARRAS!$C$5:$E$233,3,0),IF(L2969="L",VLOOKUP(G2969,BARRAS!$C$5:$E$233,3,0),""))</f>
        <v/>
      </c>
      <c r="S2969" s="95">
        <f t="shared" si="326"/>
        <v>0</v>
      </c>
      <c r="T2969" s="95"/>
      <c r="U2969" s="95" t="str">
        <f t="shared" si="327"/>
        <v/>
      </c>
      <c r="V2969" s="95" t="s">
        <v>1869</v>
      </c>
      <c r="W2969" s="95"/>
      <c r="X2969" s="95">
        <v>0</v>
      </c>
      <c r="Y2969" s="95">
        <v>0</v>
      </c>
      <c r="Z2969" s="95"/>
      <c r="AA2969" s="95" t="str">
        <f t="shared" si="328"/>
        <v>CGE</v>
      </c>
    </row>
    <row r="2970" spans="1:27" x14ac:dyDescent="0.2">
      <c r="A2970" s="19">
        <f t="shared" si="324"/>
        <v>1</v>
      </c>
      <c r="B2970" s="95">
        <f t="shared" si="325"/>
        <v>2966</v>
      </c>
      <c r="C2970" s="95" t="s">
        <v>13399</v>
      </c>
      <c r="D2970" s="28" t="s">
        <v>8365</v>
      </c>
      <c r="E2970" s="95" t="s">
        <v>10789</v>
      </c>
      <c r="F2970" s="182">
        <v>1</v>
      </c>
      <c r="G2970" s="95" t="s">
        <v>234</v>
      </c>
      <c r="H2970" s="199">
        <f>VLOOKUP(G2970,BARRAS!$C$5:$E$553,2,0)</f>
        <v>2069990130132</v>
      </c>
      <c r="I2970" s="95">
        <v>0</v>
      </c>
      <c r="J2970" s="204">
        <v>0</v>
      </c>
      <c r="K2970" s="95">
        <v>0</v>
      </c>
      <c r="L2970" s="95" t="s">
        <v>8423</v>
      </c>
      <c r="M2970" s="95" t="s">
        <v>8423</v>
      </c>
      <c r="N2970" s="95" t="s">
        <v>8365</v>
      </c>
      <c r="O2970" s="95" t="s">
        <v>9972</v>
      </c>
      <c r="P2970" s="95"/>
      <c r="Q2970" s="95"/>
      <c r="R2970" s="95"/>
      <c r="S2970" s="95">
        <f t="shared" si="326"/>
        <v>0</v>
      </c>
      <c r="T2970" s="95"/>
      <c r="U2970" s="95" t="str">
        <f t="shared" si="327"/>
        <v/>
      </c>
      <c r="V2970" s="95"/>
      <c r="W2970" s="95"/>
      <c r="X2970" s="95"/>
      <c r="Y2970" s="95"/>
      <c r="Z2970" s="95"/>
      <c r="AA2970" s="95" t="str">
        <f t="shared" si="328"/>
        <v>CGE</v>
      </c>
    </row>
    <row r="2971" spans="1:27" x14ac:dyDescent="0.2">
      <c r="A2971" s="19">
        <f t="shared" si="324"/>
        <v>1</v>
      </c>
      <c r="B2971" s="95">
        <f t="shared" si="325"/>
        <v>2967</v>
      </c>
      <c r="C2971" s="95" t="s">
        <v>13556</v>
      </c>
      <c r="D2971" s="28" t="s">
        <v>8365</v>
      </c>
      <c r="E2971" s="95" t="s">
        <v>10789</v>
      </c>
      <c r="F2971" s="182">
        <v>1</v>
      </c>
      <c r="G2971" s="95" t="s">
        <v>234</v>
      </c>
      <c r="H2971" s="199">
        <f>VLOOKUP(G2971,BARRAS!$C$5:$E$553,2,0)</f>
        <v>2069990130132</v>
      </c>
      <c r="I2971" s="95">
        <v>0</v>
      </c>
      <c r="J2971" s="204">
        <v>0</v>
      </c>
      <c r="K2971" s="95">
        <v>0</v>
      </c>
      <c r="L2971" s="95" t="s">
        <v>8423</v>
      </c>
      <c r="M2971" s="95" t="s">
        <v>8423</v>
      </c>
      <c r="N2971" s="95" t="s">
        <v>8365</v>
      </c>
      <c r="O2971" s="95" t="s">
        <v>9972</v>
      </c>
      <c r="P2971" s="95"/>
      <c r="Q2971" s="95"/>
      <c r="R2971" s="95"/>
      <c r="S2971" s="95">
        <f t="shared" si="326"/>
        <v>0</v>
      </c>
      <c r="T2971" s="95"/>
      <c r="U2971" s="95" t="str">
        <f t="shared" si="327"/>
        <v/>
      </c>
      <c r="V2971" s="95"/>
      <c r="W2971" s="95"/>
      <c r="X2971" s="95"/>
      <c r="Y2971" s="95"/>
      <c r="Z2971" s="95"/>
      <c r="AA2971" s="95" t="str">
        <f t="shared" si="328"/>
        <v>CGE</v>
      </c>
    </row>
    <row r="2972" spans="1:27" x14ac:dyDescent="0.2">
      <c r="A2972" s="19">
        <f t="shared" si="324"/>
        <v>1</v>
      </c>
      <c r="B2972" s="95">
        <f t="shared" si="325"/>
        <v>2968</v>
      </c>
      <c r="C2972" s="95" t="s">
        <v>14266</v>
      </c>
      <c r="D2972" s="28" t="s">
        <v>9079</v>
      </c>
      <c r="E2972" s="28" t="s">
        <v>14267</v>
      </c>
      <c r="F2972" s="182">
        <v>1</v>
      </c>
      <c r="G2972" s="95" t="s">
        <v>234</v>
      </c>
      <c r="H2972" s="199">
        <f>VLOOKUP(G2972,BARRAS!$C$5:$E$553,2,0)</f>
        <v>2069990130132</v>
      </c>
      <c r="I2972" s="95">
        <v>0</v>
      </c>
      <c r="J2972" s="204">
        <v>0</v>
      </c>
      <c r="K2972" s="95">
        <v>0</v>
      </c>
      <c r="L2972" s="95" t="s">
        <v>8423</v>
      </c>
      <c r="M2972" s="95" t="s">
        <v>8423</v>
      </c>
      <c r="N2972" s="28" t="s">
        <v>9079</v>
      </c>
      <c r="O2972" s="95" t="s">
        <v>9972</v>
      </c>
      <c r="P2972" s="95"/>
      <c r="Q2972" s="95"/>
      <c r="R2972" s="95"/>
      <c r="S2972" s="95">
        <f t="shared" si="326"/>
        <v>0</v>
      </c>
      <c r="T2972" s="95"/>
      <c r="U2972" s="95" t="str">
        <f t="shared" si="327"/>
        <v/>
      </c>
      <c r="V2972" s="95"/>
      <c r="W2972" s="95"/>
      <c r="X2972" s="95"/>
      <c r="Y2972" s="95"/>
      <c r="Z2972" s="95"/>
      <c r="AA2972" s="95" t="str">
        <f t="shared" si="328"/>
        <v>CGE</v>
      </c>
    </row>
    <row r="2973" spans="1:27" x14ac:dyDescent="0.2">
      <c r="A2973" s="19">
        <f t="shared" si="324"/>
        <v>1</v>
      </c>
      <c r="B2973" s="95">
        <f t="shared" si="325"/>
        <v>2969</v>
      </c>
      <c r="C2973" s="95" t="s">
        <v>11690</v>
      </c>
      <c r="D2973" s="28" t="s">
        <v>11688</v>
      </c>
      <c r="E2973" s="95" t="s">
        <v>11691</v>
      </c>
      <c r="F2973" s="182">
        <v>1</v>
      </c>
      <c r="G2973" s="95" t="s">
        <v>234</v>
      </c>
      <c r="H2973" s="199">
        <f>VLOOKUP(G2973,BARRAS!$C$5:$E$553,2,0)</f>
        <v>2069990130132</v>
      </c>
      <c r="I2973" s="95">
        <v>0</v>
      </c>
      <c r="J2973" s="204">
        <v>0</v>
      </c>
      <c r="K2973" s="95">
        <v>0</v>
      </c>
      <c r="L2973" s="95" t="s">
        <v>747</v>
      </c>
      <c r="M2973" s="95" t="s">
        <v>747</v>
      </c>
      <c r="N2973" s="95" t="s">
        <v>11688</v>
      </c>
      <c r="O2973" s="95" t="s">
        <v>9972</v>
      </c>
      <c r="P2973" s="95"/>
      <c r="Q2973" s="95" t="s">
        <v>509</v>
      </c>
      <c r="R2973" s="95" t="str">
        <f>IF(L2973="R",VLOOKUP(G2973,BARRAS!$C$5:$E$233,3,0),IF(L2973="L",VLOOKUP(G2973,BARRAS!$C$5:$E$233,3,0),""))</f>
        <v/>
      </c>
      <c r="S2973" s="95">
        <f t="shared" si="326"/>
        <v>1</v>
      </c>
      <c r="T2973" s="95"/>
      <c r="U2973" s="95" t="str">
        <f t="shared" si="327"/>
        <v>PMGD</v>
      </c>
      <c r="V2973" s="95"/>
      <c r="W2973" s="95">
        <v>1</v>
      </c>
      <c r="X2973" s="95"/>
      <c r="Y2973" s="95">
        <v>0</v>
      </c>
      <c r="Z2973" s="95"/>
      <c r="AA2973" s="95" t="str">
        <f t="shared" si="328"/>
        <v>CGE</v>
      </c>
    </row>
    <row r="2974" spans="1:27" x14ac:dyDescent="0.2">
      <c r="A2974" s="19">
        <f t="shared" si="324"/>
        <v>1</v>
      </c>
      <c r="B2974" s="95">
        <f t="shared" si="325"/>
        <v>2970</v>
      </c>
      <c r="C2974" s="95" t="s">
        <v>11687</v>
      </c>
      <c r="D2974" s="28" t="s">
        <v>11688</v>
      </c>
      <c r="E2974" s="95" t="s">
        <v>11689</v>
      </c>
      <c r="F2974" s="182">
        <v>1</v>
      </c>
      <c r="G2974" s="95" t="s">
        <v>234</v>
      </c>
      <c r="H2974" s="199">
        <f>VLOOKUP(G2974,BARRAS!$C$5:$E$553,2,0)</f>
        <v>2069990130132</v>
      </c>
      <c r="I2974" s="95">
        <v>0</v>
      </c>
      <c r="J2974" s="204">
        <v>0</v>
      </c>
      <c r="K2974" s="95">
        <v>0</v>
      </c>
      <c r="L2974" s="95" t="s">
        <v>747</v>
      </c>
      <c r="M2974" s="95" t="s">
        <v>747</v>
      </c>
      <c r="N2974" s="95" t="s">
        <v>11688</v>
      </c>
      <c r="O2974" s="95" t="s">
        <v>9972</v>
      </c>
      <c r="P2974" s="95"/>
      <c r="Q2974" s="95" t="s">
        <v>509</v>
      </c>
      <c r="R2974" s="95" t="str">
        <f>IF(L2974="R",VLOOKUP(G2974,BARRAS!$C$5:$E$233,3,0),IF(L2974="L",VLOOKUP(G2974,BARRAS!$C$5:$E$233,3,0),""))</f>
        <v/>
      </c>
      <c r="S2974" s="95">
        <f t="shared" si="326"/>
        <v>1</v>
      </c>
      <c r="T2974" s="95" t="s">
        <v>11689</v>
      </c>
      <c r="U2974" s="95" t="str">
        <f t="shared" si="327"/>
        <v>PMGD</v>
      </c>
      <c r="V2974" s="95"/>
      <c r="W2974" s="95"/>
      <c r="X2974" s="95"/>
      <c r="Y2974" s="95">
        <v>0</v>
      </c>
      <c r="Z2974" s="95"/>
      <c r="AA2974" s="95" t="str">
        <f t="shared" si="328"/>
        <v>CGE</v>
      </c>
    </row>
    <row r="2975" spans="1:27" x14ac:dyDescent="0.2">
      <c r="A2975" s="19">
        <f t="shared" si="324"/>
        <v>1</v>
      </c>
      <c r="B2975" s="95">
        <f t="shared" si="325"/>
        <v>2971</v>
      </c>
      <c r="C2975" s="95" t="s">
        <v>12147</v>
      </c>
      <c r="D2975" s="28" t="s">
        <v>14384</v>
      </c>
      <c r="E2975" s="95" t="s">
        <v>12149</v>
      </c>
      <c r="F2975" s="182">
        <v>1</v>
      </c>
      <c r="G2975" s="95" t="s">
        <v>234</v>
      </c>
      <c r="H2975" s="199">
        <f>VLOOKUP(G2975,BARRAS!$C$5:$E$553,2,0)</f>
        <v>2069990130132</v>
      </c>
      <c r="I2975" s="95">
        <v>0</v>
      </c>
      <c r="J2975" s="204">
        <v>0</v>
      </c>
      <c r="K2975" s="95">
        <v>0</v>
      </c>
      <c r="L2975" s="95" t="s">
        <v>747</v>
      </c>
      <c r="M2975" s="95" t="s">
        <v>747</v>
      </c>
      <c r="N2975" s="95" t="s">
        <v>14384</v>
      </c>
      <c r="O2975" s="95" t="s">
        <v>9972</v>
      </c>
      <c r="P2975" s="95"/>
      <c r="Q2975" s="95" t="str">
        <f>IF(L2975="R","R",IF(L2975="L","L",""))</f>
        <v/>
      </c>
      <c r="R2975" s="95" t="str">
        <f>IF(L2975="R",VLOOKUP(G2975,BARRAS!$C$5:$E$233,3,0),IF(L2975="L",VLOOKUP(G2975,BARRAS!$C$5:$E$233,3,0),""))</f>
        <v/>
      </c>
      <c r="S2975" s="95">
        <f t="shared" si="326"/>
        <v>1</v>
      </c>
      <c r="T2975" s="95"/>
      <c r="U2975" s="95" t="str">
        <f t="shared" si="327"/>
        <v>PMGD</v>
      </c>
      <c r="V2975" s="95"/>
      <c r="W2975" s="95">
        <v>0</v>
      </c>
      <c r="X2975" s="95">
        <v>0</v>
      </c>
      <c r="Y2975" s="95">
        <f>+COUNTIF(AB:AB,X2975)</f>
        <v>0</v>
      </c>
      <c r="Z2975" s="95"/>
      <c r="AA2975" s="95" t="str">
        <f t="shared" si="328"/>
        <v>CGE</v>
      </c>
    </row>
    <row r="2976" spans="1:27" x14ac:dyDescent="0.2">
      <c r="A2976" s="19">
        <f t="shared" si="324"/>
        <v>1</v>
      </c>
      <c r="B2976" s="95">
        <f t="shared" si="325"/>
        <v>2972</v>
      </c>
      <c r="C2976" s="95" t="s">
        <v>12146</v>
      </c>
      <c r="D2976" s="28" t="s">
        <v>14384</v>
      </c>
      <c r="E2976" s="95" t="s">
        <v>12148</v>
      </c>
      <c r="F2976" s="182">
        <v>1</v>
      </c>
      <c r="G2976" s="95" t="s">
        <v>234</v>
      </c>
      <c r="H2976" s="199">
        <f>VLOOKUP(G2976,BARRAS!$C$5:$E$553,2,0)</f>
        <v>2069990130132</v>
      </c>
      <c r="I2976" s="95">
        <v>0</v>
      </c>
      <c r="J2976" s="204">
        <v>0</v>
      </c>
      <c r="K2976" s="95">
        <v>0</v>
      </c>
      <c r="L2976" s="95" t="s">
        <v>747</v>
      </c>
      <c r="M2976" s="95" t="s">
        <v>747</v>
      </c>
      <c r="N2976" s="95" t="s">
        <v>14384</v>
      </c>
      <c r="O2976" s="95" t="s">
        <v>9972</v>
      </c>
      <c r="P2976" s="95"/>
      <c r="Q2976" s="95" t="str">
        <f>IF(L2976="R","R",IF(L2976="L","L",""))</f>
        <v/>
      </c>
      <c r="R2976" s="95" t="str">
        <f>IF(L2976="R",VLOOKUP(G2976,BARRAS!$C$5:$E$233,3,0),IF(L2976="L",VLOOKUP(G2976,BARRAS!$C$5:$E$233,3,0),""))</f>
        <v/>
      </c>
      <c r="S2976" s="95">
        <f t="shared" si="326"/>
        <v>1</v>
      </c>
      <c r="T2976" s="95" t="s">
        <v>12148</v>
      </c>
      <c r="U2976" s="95" t="str">
        <f t="shared" si="327"/>
        <v>PMGD</v>
      </c>
      <c r="V2976" s="95"/>
      <c r="W2976" s="95"/>
      <c r="X2976" s="95">
        <v>0</v>
      </c>
      <c r="Y2976" s="95">
        <f>+COUNTIF(AB:AB,X2976)</f>
        <v>0</v>
      </c>
      <c r="Z2976" s="95"/>
      <c r="AA2976" s="95" t="str">
        <f t="shared" si="328"/>
        <v>CGE</v>
      </c>
    </row>
    <row r="2977" spans="1:27" x14ac:dyDescent="0.2">
      <c r="A2977" s="19">
        <f t="shared" si="324"/>
        <v>1</v>
      </c>
      <c r="B2977" s="95">
        <f t="shared" si="325"/>
        <v>2973</v>
      </c>
      <c r="C2977" s="95" t="s">
        <v>12151</v>
      </c>
      <c r="D2977" s="28" t="s">
        <v>14384</v>
      </c>
      <c r="E2977" s="95" t="s">
        <v>12153</v>
      </c>
      <c r="F2977" s="182">
        <v>1</v>
      </c>
      <c r="G2977" s="95" t="s">
        <v>234</v>
      </c>
      <c r="H2977" s="199">
        <f>VLOOKUP(G2977,BARRAS!$C$5:$E$553,2,0)</f>
        <v>2069990130132</v>
      </c>
      <c r="I2977" s="95">
        <v>0</v>
      </c>
      <c r="J2977" s="204">
        <v>0</v>
      </c>
      <c r="K2977" s="95">
        <v>0</v>
      </c>
      <c r="L2977" s="95" t="s">
        <v>747</v>
      </c>
      <c r="M2977" s="95" t="s">
        <v>747</v>
      </c>
      <c r="N2977" s="95" t="s">
        <v>14384</v>
      </c>
      <c r="O2977" s="95" t="s">
        <v>9972</v>
      </c>
      <c r="P2977" s="95"/>
      <c r="Q2977" s="95" t="str">
        <f>IF(L2977="R","R",IF(L2977="L","L",""))</f>
        <v/>
      </c>
      <c r="R2977" s="95" t="str">
        <f>IF(L2977="R",VLOOKUP(G2977,BARRAS!$C$5:$E$233,3,0),IF(L2977="L",VLOOKUP(G2977,BARRAS!$C$5:$E$233,3,0),""))</f>
        <v/>
      </c>
      <c r="S2977" s="95">
        <f t="shared" si="326"/>
        <v>1</v>
      </c>
      <c r="T2977" s="95"/>
      <c r="U2977" s="95" t="str">
        <f t="shared" si="327"/>
        <v>PMGD</v>
      </c>
      <c r="V2977" s="95"/>
      <c r="W2977" s="95">
        <v>0</v>
      </c>
      <c r="X2977" s="95">
        <v>0</v>
      </c>
      <c r="Y2977" s="95">
        <f>+COUNTIF(AB:AB,X2977)</f>
        <v>0</v>
      </c>
      <c r="Z2977" s="95"/>
      <c r="AA2977" s="95" t="str">
        <f t="shared" si="328"/>
        <v>CGE</v>
      </c>
    </row>
    <row r="2978" spans="1:27" x14ac:dyDescent="0.2">
      <c r="A2978" s="19">
        <f t="shared" si="324"/>
        <v>1</v>
      </c>
      <c r="B2978" s="95">
        <f t="shared" si="325"/>
        <v>2974</v>
      </c>
      <c r="C2978" s="95" t="s">
        <v>12150</v>
      </c>
      <c r="D2978" s="28" t="s">
        <v>14384</v>
      </c>
      <c r="E2978" s="95" t="s">
        <v>12152</v>
      </c>
      <c r="F2978" s="182">
        <v>1</v>
      </c>
      <c r="G2978" s="95" t="s">
        <v>234</v>
      </c>
      <c r="H2978" s="199">
        <f>VLOOKUP(G2978,BARRAS!$C$5:$E$553,2,0)</f>
        <v>2069990130132</v>
      </c>
      <c r="I2978" s="95">
        <v>0</v>
      </c>
      <c r="J2978" s="204">
        <v>0</v>
      </c>
      <c r="K2978" s="95">
        <v>0</v>
      </c>
      <c r="L2978" s="95" t="s">
        <v>747</v>
      </c>
      <c r="M2978" s="95" t="s">
        <v>747</v>
      </c>
      <c r="N2978" s="95" t="s">
        <v>14384</v>
      </c>
      <c r="O2978" s="95" t="s">
        <v>9972</v>
      </c>
      <c r="P2978" s="95"/>
      <c r="Q2978" s="95" t="str">
        <f>IF(L2978="R","R",IF(L2978="L","L",""))</f>
        <v/>
      </c>
      <c r="R2978" s="95" t="str">
        <f>IF(L2978="R",VLOOKUP(G2978,BARRAS!$C$5:$E$233,3,0),IF(L2978="L",VLOOKUP(G2978,BARRAS!$C$5:$E$233,3,0),""))</f>
        <v/>
      </c>
      <c r="S2978" s="95">
        <f t="shared" si="326"/>
        <v>1</v>
      </c>
      <c r="T2978" s="95" t="s">
        <v>12152</v>
      </c>
      <c r="U2978" s="95" t="str">
        <f t="shared" si="327"/>
        <v>PMGD</v>
      </c>
      <c r="V2978" s="95"/>
      <c r="W2978" s="95"/>
      <c r="X2978" s="95">
        <v>0</v>
      </c>
      <c r="Y2978" s="95">
        <f>+COUNTIF(AB:AB,X2978)</f>
        <v>0</v>
      </c>
      <c r="Z2978" s="95"/>
      <c r="AA2978" s="95" t="str">
        <f t="shared" si="328"/>
        <v>CGE</v>
      </c>
    </row>
    <row r="2979" spans="1:27" x14ac:dyDescent="0.2">
      <c r="A2979" s="19">
        <f t="shared" si="324"/>
        <v>1</v>
      </c>
      <c r="B2979" s="95">
        <f t="shared" si="325"/>
        <v>2975</v>
      </c>
      <c r="C2979" s="95" t="s">
        <v>11046</v>
      </c>
      <c r="D2979" s="28" t="s">
        <v>8970</v>
      </c>
      <c r="E2979" s="95" t="s">
        <v>1870</v>
      </c>
      <c r="F2979" s="182">
        <v>1</v>
      </c>
      <c r="G2979" s="95" t="s">
        <v>234</v>
      </c>
      <c r="H2979" s="199">
        <f>VLOOKUP(G2979,BARRAS!$C$5:$E$553,2,0)</f>
        <v>2069990130132</v>
      </c>
      <c r="I2979" s="95">
        <v>0</v>
      </c>
      <c r="J2979" s="204">
        <v>1</v>
      </c>
      <c r="K2979" s="95">
        <v>0</v>
      </c>
      <c r="L2979" s="95" t="s">
        <v>489</v>
      </c>
      <c r="M2979" s="95" t="s">
        <v>489</v>
      </c>
      <c r="N2979" s="95" t="s">
        <v>9178</v>
      </c>
      <c r="O2979" s="95"/>
      <c r="P2979" s="95" t="s">
        <v>9972</v>
      </c>
      <c r="Q2979" s="95" t="s">
        <v>489</v>
      </c>
      <c r="R2979" s="95">
        <f>IF(L2979="R",VLOOKUP(G2979,BARRAS!$C$5:$E$233,3,0),IF(L2979="L",VLOOKUP(G2979,BARRAS!$C$5:$E$233,3,0),""))</f>
        <v>0</v>
      </c>
      <c r="S2979" s="95">
        <f t="shared" si="326"/>
        <v>0</v>
      </c>
      <c r="T2979" s="95"/>
      <c r="U2979" s="95" t="str">
        <f t="shared" si="327"/>
        <v/>
      </c>
      <c r="V2979" s="95">
        <v>0</v>
      </c>
      <c r="W2979" s="95"/>
      <c r="X2979" s="95">
        <v>0</v>
      </c>
      <c r="Y2979" s="95">
        <v>0</v>
      </c>
      <c r="Z2979" s="95"/>
      <c r="AA2979" s="95" t="str">
        <f t="shared" si="328"/>
        <v>CGE</v>
      </c>
    </row>
    <row r="2980" spans="1:27" x14ac:dyDescent="0.2">
      <c r="A2980" s="19">
        <f t="shared" si="324"/>
        <v>1</v>
      </c>
      <c r="B2980" s="95">
        <f t="shared" si="325"/>
        <v>2976</v>
      </c>
      <c r="C2980" s="95" t="s">
        <v>11047</v>
      </c>
      <c r="D2980" s="28" t="s">
        <v>8971</v>
      </c>
      <c r="E2980" s="95" t="s">
        <v>1870</v>
      </c>
      <c r="F2980" s="182">
        <v>1</v>
      </c>
      <c r="G2980" s="95" t="s">
        <v>234</v>
      </c>
      <c r="H2980" s="199">
        <f>VLOOKUP(G2980,BARRAS!$C$5:$E$553,2,0)</f>
        <v>2069990130132</v>
      </c>
      <c r="I2980" s="95">
        <v>0</v>
      </c>
      <c r="J2980" s="204">
        <v>1</v>
      </c>
      <c r="K2980" s="95">
        <v>0</v>
      </c>
      <c r="L2980" s="95" t="s">
        <v>489</v>
      </c>
      <c r="M2980" s="95" t="s">
        <v>489</v>
      </c>
      <c r="N2980" s="95" t="s">
        <v>9178</v>
      </c>
      <c r="O2980" s="95"/>
      <c r="P2980" s="95" t="s">
        <v>9972</v>
      </c>
      <c r="Q2980" s="95" t="s">
        <v>489</v>
      </c>
      <c r="R2980" s="95">
        <f>IF(L2980="R",VLOOKUP(G2980,BARRAS!$C$5:$E$233,3,0),IF(L2980="L",VLOOKUP(G2980,BARRAS!$C$5:$E$233,3,0),""))</f>
        <v>0</v>
      </c>
      <c r="S2980" s="95">
        <f t="shared" si="326"/>
        <v>0</v>
      </c>
      <c r="T2980" s="95"/>
      <c r="U2980" s="95" t="str">
        <f t="shared" si="327"/>
        <v/>
      </c>
      <c r="V2980" s="95">
        <v>0</v>
      </c>
      <c r="W2980" s="95"/>
      <c r="X2980" s="95">
        <v>0</v>
      </c>
      <c r="Y2980" s="95">
        <v>0</v>
      </c>
      <c r="Z2980" s="95"/>
      <c r="AA2980" s="95" t="str">
        <f t="shared" si="328"/>
        <v>CGE</v>
      </c>
    </row>
    <row r="2981" spans="1:27" x14ac:dyDescent="0.2">
      <c r="A2981" s="19">
        <f t="shared" si="324"/>
        <v>1</v>
      </c>
      <c r="B2981" s="95">
        <f t="shared" si="325"/>
        <v>2977</v>
      </c>
      <c r="C2981" s="95" t="s">
        <v>11048</v>
      </c>
      <c r="D2981" s="28" t="s">
        <v>8972</v>
      </c>
      <c r="E2981" s="95" t="s">
        <v>1870</v>
      </c>
      <c r="F2981" s="182">
        <v>1</v>
      </c>
      <c r="G2981" s="95" t="s">
        <v>234</v>
      </c>
      <c r="H2981" s="199">
        <f>VLOOKUP(G2981,BARRAS!$C$5:$E$553,2,0)</f>
        <v>2069990130132</v>
      </c>
      <c r="I2981" s="95">
        <v>0</v>
      </c>
      <c r="J2981" s="204">
        <v>1</v>
      </c>
      <c r="K2981" s="95">
        <v>0</v>
      </c>
      <c r="L2981" s="95" t="s">
        <v>489</v>
      </c>
      <c r="M2981" s="95" t="s">
        <v>489</v>
      </c>
      <c r="N2981" s="95" t="s">
        <v>9178</v>
      </c>
      <c r="O2981" s="95"/>
      <c r="P2981" s="95" t="s">
        <v>9972</v>
      </c>
      <c r="Q2981" s="95" t="s">
        <v>489</v>
      </c>
      <c r="R2981" s="95">
        <f>IF(L2981="R",VLOOKUP(G2981,BARRAS!$C$5:$E$233,3,0),IF(L2981="L",VLOOKUP(G2981,BARRAS!$C$5:$E$233,3,0),""))</f>
        <v>0</v>
      </c>
      <c r="S2981" s="95">
        <f t="shared" si="326"/>
        <v>0</v>
      </c>
      <c r="T2981" s="95"/>
      <c r="U2981" s="95" t="str">
        <f t="shared" si="327"/>
        <v/>
      </c>
      <c r="V2981" s="95">
        <v>0</v>
      </c>
      <c r="W2981" s="95"/>
      <c r="X2981" s="95">
        <v>0</v>
      </c>
      <c r="Y2981" s="95">
        <v>0</v>
      </c>
      <c r="Z2981" s="95"/>
      <c r="AA2981" s="95" t="str">
        <f t="shared" si="328"/>
        <v>CGE</v>
      </c>
    </row>
    <row r="2982" spans="1:27" x14ac:dyDescent="0.2">
      <c r="A2982" s="19">
        <f t="shared" si="324"/>
        <v>1</v>
      </c>
      <c r="B2982" s="95">
        <f t="shared" si="325"/>
        <v>2978</v>
      </c>
      <c r="C2982" s="194" t="s">
        <v>11759</v>
      </c>
      <c r="D2982" s="213" t="s">
        <v>1304</v>
      </c>
      <c r="E2982" s="194" t="s">
        <v>1593</v>
      </c>
      <c r="F2982" s="182">
        <v>1</v>
      </c>
      <c r="G2982" s="95" t="s">
        <v>234</v>
      </c>
      <c r="H2982" s="199">
        <f>VLOOKUP(G2982,BARRAS!$C$5:$E$553,2,0)</f>
        <v>2069990130132</v>
      </c>
      <c r="I2982" s="95">
        <v>0</v>
      </c>
      <c r="J2982" s="204">
        <v>0</v>
      </c>
      <c r="K2982" s="95">
        <v>0</v>
      </c>
      <c r="L2982" s="95" t="s">
        <v>492</v>
      </c>
      <c r="M2982" s="95" t="s">
        <v>492</v>
      </c>
      <c r="N2982" s="95" t="s">
        <v>12352</v>
      </c>
      <c r="O2982" s="95"/>
      <c r="P2982" s="95"/>
      <c r="Q2982" s="95"/>
      <c r="R2982" s="95" t="str">
        <f>IF(L2982="R",VLOOKUP(G2982,BARRAS!$C$5:$E$233,3,0),IF(L2982="L",VLOOKUP(G2982,BARRAS!$C$5:$E$233,3,0),""))</f>
        <v/>
      </c>
      <c r="S2982" s="95">
        <f t="shared" si="326"/>
        <v>0</v>
      </c>
      <c r="T2982" s="95"/>
      <c r="U2982" s="95" t="str">
        <f t="shared" si="327"/>
        <v/>
      </c>
      <c r="V2982" s="95"/>
      <c r="W2982" s="95"/>
      <c r="X2982" s="95"/>
      <c r="Y2982" s="95"/>
      <c r="Z2982" s="95"/>
      <c r="AA2982" s="95">
        <f t="shared" si="328"/>
        <v>0</v>
      </c>
    </row>
    <row r="2983" spans="1:27" x14ac:dyDescent="0.2">
      <c r="A2983" s="19">
        <f t="shared" si="324"/>
        <v>1</v>
      </c>
      <c r="B2983" s="95">
        <f t="shared" si="325"/>
        <v>2979</v>
      </c>
      <c r="C2983" s="95" t="s">
        <v>8830</v>
      </c>
      <c r="D2983" s="28" t="s">
        <v>10036</v>
      </c>
      <c r="E2983" s="95" t="s">
        <v>10038</v>
      </c>
      <c r="F2983" s="182">
        <v>1</v>
      </c>
      <c r="G2983" s="95" t="s">
        <v>1541</v>
      </c>
      <c r="H2983" s="199">
        <f>VLOOKUP(G2983,BARRAS!$C$5:$E$553,2,0)</f>
        <v>2089990080132</v>
      </c>
      <c r="I2983" s="95">
        <v>0</v>
      </c>
      <c r="J2983" s="204">
        <v>0</v>
      </c>
      <c r="K2983" s="95">
        <v>0</v>
      </c>
      <c r="L2983" s="95" t="s">
        <v>747</v>
      </c>
      <c r="M2983" s="95" t="s">
        <v>747</v>
      </c>
      <c r="N2983" s="95" t="s">
        <v>10036</v>
      </c>
      <c r="O2983" s="95" t="s">
        <v>9972</v>
      </c>
      <c r="P2983" s="95"/>
      <c r="Q2983" s="95" t="s">
        <v>509</v>
      </c>
      <c r="R2983" s="95" t="str">
        <f>IF(L2983="R",VLOOKUP(G2983,BARRAS!$C$5:$E$233,3,0),IF(L2983="L",VLOOKUP(G2983,BARRAS!$C$5:$E$233,3,0),""))</f>
        <v/>
      </c>
      <c r="S2983" s="95">
        <f t="shared" si="326"/>
        <v>1</v>
      </c>
      <c r="T2983" s="95"/>
      <c r="U2983" s="95" t="str">
        <f t="shared" si="327"/>
        <v>PMGD</v>
      </c>
      <c r="V2983" s="95"/>
      <c r="W2983" s="95">
        <v>0</v>
      </c>
      <c r="X2983" s="95">
        <v>0</v>
      </c>
      <c r="Y2983" s="95"/>
      <c r="Z2983" s="95"/>
      <c r="AA2983" s="95" t="str">
        <f t="shared" si="328"/>
        <v>CGE</v>
      </c>
    </row>
    <row r="2984" spans="1:27" x14ac:dyDescent="0.2">
      <c r="A2984" s="19">
        <f t="shared" si="324"/>
        <v>1</v>
      </c>
      <c r="B2984" s="95">
        <f t="shared" si="325"/>
        <v>2980</v>
      </c>
      <c r="C2984" s="95" t="s">
        <v>8829</v>
      </c>
      <c r="D2984" s="28" t="s">
        <v>10036</v>
      </c>
      <c r="E2984" s="95" t="s">
        <v>10037</v>
      </c>
      <c r="F2984" s="182">
        <v>1</v>
      </c>
      <c r="G2984" s="95" t="s">
        <v>1541</v>
      </c>
      <c r="H2984" s="199">
        <f>VLOOKUP(G2984,BARRAS!$C$5:$E$553,2,0)</f>
        <v>2089990080132</v>
      </c>
      <c r="I2984" s="95">
        <v>0</v>
      </c>
      <c r="J2984" s="204">
        <v>0</v>
      </c>
      <c r="K2984" s="95">
        <v>0</v>
      </c>
      <c r="L2984" s="95" t="s">
        <v>747</v>
      </c>
      <c r="M2984" s="95" t="s">
        <v>747</v>
      </c>
      <c r="N2984" s="95" t="s">
        <v>10036</v>
      </c>
      <c r="O2984" s="95" t="s">
        <v>9972</v>
      </c>
      <c r="P2984" s="95"/>
      <c r="Q2984" s="95" t="s">
        <v>509</v>
      </c>
      <c r="R2984" s="95" t="str">
        <f>IF(L2984="R",VLOOKUP(G2984,BARRAS!$C$5:$E$233,3,0),IF(L2984="L",VLOOKUP(G2984,BARRAS!$C$5:$E$233,3,0),""))</f>
        <v/>
      </c>
      <c r="S2984" s="95">
        <f t="shared" si="326"/>
        <v>1</v>
      </c>
      <c r="T2984" s="95" t="s">
        <v>10037</v>
      </c>
      <c r="U2984" s="95" t="str">
        <f t="shared" si="327"/>
        <v>PMGD</v>
      </c>
      <c r="V2984" s="95"/>
      <c r="W2984" s="95"/>
      <c r="X2984" s="95">
        <v>0</v>
      </c>
      <c r="Y2984" s="95"/>
      <c r="Z2984" s="95"/>
      <c r="AA2984" s="95" t="str">
        <f t="shared" si="328"/>
        <v>CGE</v>
      </c>
    </row>
    <row r="2985" spans="1:27" x14ac:dyDescent="0.2">
      <c r="A2985" s="19">
        <f t="shared" si="324"/>
        <v>1</v>
      </c>
      <c r="B2985" s="95">
        <f t="shared" si="325"/>
        <v>2981</v>
      </c>
      <c r="C2985" s="95" t="s">
        <v>7759</v>
      </c>
      <c r="D2985" s="28" t="s">
        <v>10013</v>
      </c>
      <c r="E2985" s="95" t="s">
        <v>3208</v>
      </c>
      <c r="F2985" s="182">
        <v>1</v>
      </c>
      <c r="G2985" s="95" t="s">
        <v>1541</v>
      </c>
      <c r="H2985" s="199">
        <f>VLOOKUP(G2985,BARRAS!$C$5:$E$553,2,0)</f>
        <v>2089990080132</v>
      </c>
      <c r="I2985" s="95">
        <v>0</v>
      </c>
      <c r="J2985" s="204">
        <v>1</v>
      </c>
      <c r="K2985" s="95">
        <v>0</v>
      </c>
      <c r="L2985" s="95" t="s">
        <v>489</v>
      </c>
      <c r="M2985" s="95" t="s">
        <v>489</v>
      </c>
      <c r="N2985" s="95" t="s">
        <v>9178</v>
      </c>
      <c r="O2985" s="95"/>
      <c r="P2985" s="95" t="s">
        <v>9972</v>
      </c>
      <c r="Q2985" s="95" t="s">
        <v>489</v>
      </c>
      <c r="R2985" s="95">
        <f>IF(L2985="R",VLOOKUP(G2985,BARRAS!$C$5:$E$233,3,0),IF(L2985="L",VLOOKUP(G2985,BARRAS!$C$5:$E$233,3,0),""))</f>
        <v>0</v>
      </c>
      <c r="S2985" s="95">
        <f t="shared" si="326"/>
        <v>0</v>
      </c>
      <c r="T2985" s="95"/>
      <c r="U2985" s="95" t="str">
        <f t="shared" si="327"/>
        <v/>
      </c>
      <c r="V2985" s="95"/>
      <c r="W2985" s="95"/>
      <c r="X2985" s="95">
        <v>0</v>
      </c>
      <c r="Y2985" s="95"/>
      <c r="Z2985" s="95"/>
      <c r="AA2985" s="95" t="str">
        <f t="shared" si="328"/>
        <v>CGE</v>
      </c>
    </row>
    <row r="2986" spans="1:27" x14ac:dyDescent="0.2">
      <c r="A2986" s="19">
        <f t="shared" si="324"/>
        <v>1</v>
      </c>
      <c r="B2986" s="95">
        <f t="shared" si="325"/>
        <v>2982</v>
      </c>
      <c r="C2986" s="95" t="s">
        <v>7760</v>
      </c>
      <c r="D2986" s="28" t="s">
        <v>10014</v>
      </c>
      <c r="E2986" s="95" t="s">
        <v>3208</v>
      </c>
      <c r="F2986" s="182">
        <v>1</v>
      </c>
      <c r="G2986" s="95" t="s">
        <v>1541</v>
      </c>
      <c r="H2986" s="199">
        <f>VLOOKUP(G2986,BARRAS!$C$5:$E$553,2,0)</f>
        <v>2089990080132</v>
      </c>
      <c r="I2986" s="95">
        <v>0</v>
      </c>
      <c r="J2986" s="204">
        <v>1</v>
      </c>
      <c r="K2986" s="95">
        <v>0</v>
      </c>
      <c r="L2986" s="95" t="s">
        <v>489</v>
      </c>
      <c r="M2986" s="95" t="s">
        <v>489</v>
      </c>
      <c r="N2986" s="95" t="s">
        <v>9178</v>
      </c>
      <c r="O2986" s="95"/>
      <c r="P2986" s="95" t="s">
        <v>9972</v>
      </c>
      <c r="Q2986" s="95" t="s">
        <v>489</v>
      </c>
      <c r="R2986" s="95">
        <f>IF(L2986="R",VLOOKUP(G2986,BARRAS!$C$5:$E$233,3,0),IF(L2986="L",VLOOKUP(G2986,BARRAS!$C$5:$E$233,3,0),""))</f>
        <v>0</v>
      </c>
      <c r="S2986" s="95">
        <f t="shared" si="326"/>
        <v>0</v>
      </c>
      <c r="T2986" s="95"/>
      <c r="U2986" s="95" t="str">
        <f t="shared" si="327"/>
        <v/>
      </c>
      <c r="V2986" s="95"/>
      <c r="W2986" s="95"/>
      <c r="X2986" s="95">
        <v>0</v>
      </c>
      <c r="Y2986" s="95"/>
      <c r="Z2986" s="95"/>
      <c r="AA2986" s="95" t="str">
        <f t="shared" si="328"/>
        <v>CGE</v>
      </c>
    </row>
    <row r="2987" spans="1:27" x14ac:dyDescent="0.2">
      <c r="A2987" s="19">
        <f t="shared" si="324"/>
        <v>1</v>
      </c>
      <c r="B2987" s="95">
        <f t="shared" si="325"/>
        <v>2983</v>
      </c>
      <c r="C2987" s="95" t="s">
        <v>7761</v>
      </c>
      <c r="D2987" s="28" t="s">
        <v>10015</v>
      </c>
      <c r="E2987" s="95" t="s">
        <v>3208</v>
      </c>
      <c r="F2987" s="182">
        <v>1</v>
      </c>
      <c r="G2987" s="95" t="s">
        <v>1541</v>
      </c>
      <c r="H2987" s="199">
        <f>VLOOKUP(G2987,BARRAS!$C$5:$E$553,2,0)</f>
        <v>2089990080132</v>
      </c>
      <c r="I2987" s="95">
        <v>0</v>
      </c>
      <c r="J2987" s="204">
        <v>1</v>
      </c>
      <c r="K2987" s="95">
        <v>0</v>
      </c>
      <c r="L2987" s="95" t="s">
        <v>489</v>
      </c>
      <c r="M2987" s="95" t="s">
        <v>489</v>
      </c>
      <c r="N2987" s="95" t="s">
        <v>9178</v>
      </c>
      <c r="O2987" s="95"/>
      <c r="P2987" s="95" t="s">
        <v>9972</v>
      </c>
      <c r="Q2987" s="95" t="s">
        <v>489</v>
      </c>
      <c r="R2987" s="95">
        <f>IF(L2987="R",VLOOKUP(G2987,BARRAS!$C$5:$E$233,3,0),IF(L2987="L",VLOOKUP(G2987,BARRAS!$C$5:$E$233,3,0),""))</f>
        <v>0</v>
      </c>
      <c r="S2987" s="95">
        <f t="shared" si="326"/>
        <v>0</v>
      </c>
      <c r="T2987" s="95"/>
      <c r="U2987" s="95" t="str">
        <f t="shared" si="327"/>
        <v/>
      </c>
      <c r="V2987" s="95"/>
      <c r="W2987" s="95"/>
      <c r="X2987" s="95">
        <v>0</v>
      </c>
      <c r="Y2987" s="95"/>
      <c r="Z2987" s="95"/>
      <c r="AA2987" s="95" t="str">
        <f t="shared" si="328"/>
        <v>CGE</v>
      </c>
    </row>
    <row r="2988" spans="1:27" x14ac:dyDescent="0.2">
      <c r="A2988" s="19">
        <f t="shared" si="324"/>
        <v>1</v>
      </c>
      <c r="B2988" s="95">
        <f t="shared" si="325"/>
        <v>2984</v>
      </c>
      <c r="C2988" s="194" t="s">
        <v>11937</v>
      </c>
      <c r="D2988" s="213" t="s">
        <v>1304</v>
      </c>
      <c r="E2988" s="194" t="s">
        <v>1543</v>
      </c>
      <c r="F2988" s="182">
        <v>1</v>
      </c>
      <c r="G2988" s="95" t="s">
        <v>1541</v>
      </c>
      <c r="H2988" s="199">
        <f>VLOOKUP(G2988,BARRAS!$C$5:$E$553,2,0)</f>
        <v>2089990080132</v>
      </c>
      <c r="I2988" s="95">
        <v>0</v>
      </c>
      <c r="J2988" s="204">
        <v>0</v>
      </c>
      <c r="K2988" s="95">
        <v>0</v>
      </c>
      <c r="L2988" s="95" t="s">
        <v>492</v>
      </c>
      <c r="M2988" s="95" t="s">
        <v>492</v>
      </c>
      <c r="N2988" s="95" t="s">
        <v>12352</v>
      </c>
      <c r="O2988" s="95"/>
      <c r="P2988" s="95"/>
      <c r="Q2988" s="95"/>
      <c r="R2988" s="95" t="str">
        <f>IF(L2988="R",VLOOKUP(G2988,BARRAS!$C$5:$E$233,3,0),IF(L2988="L",VLOOKUP(G2988,BARRAS!$C$5:$E$233,3,0),""))</f>
        <v/>
      </c>
      <c r="S2988" s="95">
        <f t="shared" si="326"/>
        <v>0</v>
      </c>
      <c r="T2988" s="95"/>
      <c r="U2988" s="95" t="str">
        <f t="shared" si="327"/>
        <v/>
      </c>
      <c r="V2988" s="95"/>
      <c r="W2988" s="95"/>
      <c r="X2988" s="95"/>
      <c r="Y2988" s="95"/>
      <c r="Z2988" s="95"/>
      <c r="AA2988" s="95">
        <f t="shared" si="328"/>
        <v>0</v>
      </c>
    </row>
    <row r="2989" spans="1:27" x14ac:dyDescent="0.2">
      <c r="A2989" s="19">
        <f t="shared" si="324"/>
        <v>1</v>
      </c>
      <c r="B2989" s="95">
        <f t="shared" si="325"/>
        <v>2985</v>
      </c>
      <c r="C2989" s="95" t="s">
        <v>11211</v>
      </c>
      <c r="D2989" s="28" t="s">
        <v>8365</v>
      </c>
      <c r="E2989" s="95" t="s">
        <v>11212</v>
      </c>
      <c r="F2989" s="182">
        <v>1</v>
      </c>
      <c r="G2989" s="95" t="s">
        <v>235</v>
      </c>
      <c r="H2989" s="199">
        <f>VLOOKUP(G2989,BARRAS!$C$5:$E$553,2,0)</f>
        <v>2069990030132</v>
      </c>
      <c r="I2989" s="95">
        <v>0</v>
      </c>
      <c r="J2989" s="204">
        <v>0</v>
      </c>
      <c r="K2989" s="95">
        <v>0</v>
      </c>
      <c r="L2989" s="95" t="s">
        <v>8423</v>
      </c>
      <c r="M2989" s="95" t="s">
        <v>8423</v>
      </c>
      <c r="N2989" s="95" t="s">
        <v>8365</v>
      </c>
      <c r="O2989" s="95" t="s">
        <v>9972</v>
      </c>
      <c r="P2989" s="95"/>
      <c r="Q2989" s="95" t="s">
        <v>509</v>
      </c>
      <c r="R2989" s="95" t="str">
        <f>IF(L2989="R",VLOOKUP(G2989,BARRAS!$C$5:$E$233,3,0),IF(L2989="L",VLOOKUP(G2989,BARRAS!$C$5:$E$233,3,0),""))</f>
        <v/>
      </c>
      <c r="S2989" s="95">
        <f t="shared" si="326"/>
        <v>0</v>
      </c>
      <c r="T2989" s="95"/>
      <c r="U2989" s="95" t="str">
        <f t="shared" si="327"/>
        <v/>
      </c>
      <c r="V2989" s="95"/>
      <c r="W2989" s="95"/>
      <c r="X2989" s="95">
        <v>0</v>
      </c>
      <c r="Y2989" s="95">
        <v>0</v>
      </c>
      <c r="Z2989" s="95"/>
      <c r="AA2989" s="95" t="str">
        <f t="shared" si="328"/>
        <v>CGE</v>
      </c>
    </row>
    <row r="2990" spans="1:27" x14ac:dyDescent="0.2">
      <c r="A2990" s="19">
        <f t="shared" si="324"/>
        <v>1</v>
      </c>
      <c r="B2990" s="95">
        <f t="shared" si="325"/>
        <v>2986</v>
      </c>
      <c r="C2990" s="95" t="s">
        <v>11052</v>
      </c>
      <c r="D2990" s="28" t="s">
        <v>2217</v>
      </c>
      <c r="E2990" s="95" t="s">
        <v>10922</v>
      </c>
      <c r="F2990" s="182">
        <v>1</v>
      </c>
      <c r="G2990" s="95" t="s">
        <v>235</v>
      </c>
      <c r="H2990" s="199">
        <f>VLOOKUP(G2990,BARRAS!$C$5:$E$553,2,0)</f>
        <v>2069990030132</v>
      </c>
      <c r="I2990" s="95">
        <v>0</v>
      </c>
      <c r="J2990" s="204">
        <v>0</v>
      </c>
      <c r="K2990" s="95">
        <v>0</v>
      </c>
      <c r="L2990" s="95" t="s">
        <v>8423</v>
      </c>
      <c r="M2990" s="95" t="s">
        <v>8423</v>
      </c>
      <c r="N2990" s="28" t="s">
        <v>2217</v>
      </c>
      <c r="O2990" s="95" t="s">
        <v>9972</v>
      </c>
      <c r="P2990" s="95"/>
      <c r="Q2990" s="95" t="s">
        <v>509</v>
      </c>
      <c r="R2990" s="95" t="str">
        <f>IF(L2990="R",VLOOKUP(G2990,BARRAS!$C$5:$E$233,3,0),IF(L2990="L",VLOOKUP(G2990,BARRAS!$C$5:$E$233,3,0),""))</f>
        <v/>
      </c>
      <c r="S2990" s="95">
        <f t="shared" si="326"/>
        <v>0</v>
      </c>
      <c r="T2990" s="95"/>
      <c r="U2990" s="95" t="str">
        <f t="shared" si="327"/>
        <v/>
      </c>
      <c r="V2990" s="95" t="s">
        <v>1869</v>
      </c>
      <c r="W2990" s="95"/>
      <c r="X2990" s="95">
        <v>0</v>
      </c>
      <c r="Y2990" s="95">
        <v>0</v>
      </c>
      <c r="Z2990" s="95"/>
      <c r="AA2990" s="95" t="str">
        <f t="shared" si="328"/>
        <v>CGE</v>
      </c>
    </row>
    <row r="2991" spans="1:27" x14ac:dyDescent="0.2">
      <c r="A2991" s="19">
        <f t="shared" si="324"/>
        <v>1</v>
      </c>
      <c r="B2991" s="95">
        <f t="shared" si="325"/>
        <v>2987</v>
      </c>
      <c r="C2991" s="95" t="s">
        <v>12835</v>
      </c>
      <c r="D2991" s="28" t="s">
        <v>8365</v>
      </c>
      <c r="E2991" s="95" t="s">
        <v>12193</v>
      </c>
      <c r="F2991" s="182">
        <v>1</v>
      </c>
      <c r="G2991" s="95" t="s">
        <v>235</v>
      </c>
      <c r="H2991" s="199">
        <f>VLOOKUP(G2991,BARRAS!$C$5:$E$553,2,0)</f>
        <v>2069990030132</v>
      </c>
      <c r="I2991" s="95">
        <v>0</v>
      </c>
      <c r="J2991" s="204">
        <v>0</v>
      </c>
      <c r="K2991" s="95">
        <v>0</v>
      </c>
      <c r="L2991" s="95" t="s">
        <v>8423</v>
      </c>
      <c r="M2991" s="95" t="s">
        <v>8423</v>
      </c>
      <c r="N2991" s="95" t="s">
        <v>8365</v>
      </c>
      <c r="O2991" s="95" t="s">
        <v>9972</v>
      </c>
      <c r="P2991" s="95"/>
      <c r="Q2991" s="95"/>
      <c r="R2991" s="95" t="str">
        <f>IF(L2991="R",VLOOKUP(G2991,BARRAS!$C$5:$E$233,3,0),IF(L2991="L",VLOOKUP(G2991,BARRAS!$C$5:$E$233,3,0),""))</f>
        <v/>
      </c>
      <c r="S2991" s="95">
        <f t="shared" si="326"/>
        <v>0</v>
      </c>
      <c r="T2991" s="95"/>
      <c r="U2991" s="95" t="str">
        <f t="shared" si="327"/>
        <v/>
      </c>
      <c r="V2991" s="95"/>
      <c r="W2991" s="95"/>
      <c r="X2991" s="95"/>
      <c r="Y2991" s="95"/>
      <c r="Z2991" s="95"/>
      <c r="AA2991" s="95" t="str">
        <f t="shared" si="328"/>
        <v>CGE</v>
      </c>
    </row>
    <row r="2992" spans="1:27" x14ac:dyDescent="0.2">
      <c r="A2992" s="19">
        <f t="shared" si="324"/>
        <v>1</v>
      </c>
      <c r="B2992" s="95">
        <f t="shared" si="325"/>
        <v>2988</v>
      </c>
      <c r="C2992" s="95" t="s">
        <v>12389</v>
      </c>
      <c r="D2992" s="28" t="s">
        <v>543</v>
      </c>
      <c r="E2992" s="95" t="s">
        <v>12390</v>
      </c>
      <c r="F2992" s="182">
        <v>1</v>
      </c>
      <c r="G2992" s="95" t="s">
        <v>235</v>
      </c>
      <c r="H2992" s="199">
        <f>VLOOKUP(G2992,BARRAS!$C$5:$E$553,2,0)</f>
        <v>2069990030132</v>
      </c>
      <c r="I2992" s="95">
        <v>0</v>
      </c>
      <c r="J2992" s="204">
        <v>0</v>
      </c>
      <c r="K2992" s="95">
        <v>0</v>
      </c>
      <c r="L2992" s="95" t="s">
        <v>8423</v>
      </c>
      <c r="M2992" s="95" t="s">
        <v>8423</v>
      </c>
      <c r="N2992" s="95" t="s">
        <v>543</v>
      </c>
      <c r="O2992" s="95" t="s">
        <v>9972</v>
      </c>
      <c r="P2992" s="95"/>
      <c r="Q2992" s="95"/>
      <c r="R2992" s="95" t="str">
        <f>IF(L2992="R",VLOOKUP(G2992,BARRAS!$C$5:$E$233,3,0),IF(L2992="L",VLOOKUP(G2992,BARRAS!$C$5:$E$233,3,0),""))</f>
        <v/>
      </c>
      <c r="S2992" s="95">
        <f t="shared" si="326"/>
        <v>0</v>
      </c>
      <c r="T2992" s="95"/>
      <c r="U2992" s="95" t="str">
        <f t="shared" si="327"/>
        <v/>
      </c>
      <c r="V2992" s="95"/>
      <c r="W2992" s="95"/>
      <c r="X2992" s="95"/>
      <c r="Y2992" s="95"/>
      <c r="Z2992" s="95"/>
      <c r="AA2992" s="95" t="str">
        <f t="shared" si="328"/>
        <v>CGE</v>
      </c>
    </row>
    <row r="2993" spans="1:27" x14ac:dyDescent="0.2">
      <c r="A2993" s="19">
        <f t="shared" si="324"/>
        <v>1</v>
      </c>
      <c r="B2993" s="95">
        <f t="shared" si="325"/>
        <v>2989</v>
      </c>
      <c r="C2993" s="95" t="s">
        <v>11053</v>
      </c>
      <c r="D2993" s="28" t="s">
        <v>8365</v>
      </c>
      <c r="E2993" s="95" t="s">
        <v>11054</v>
      </c>
      <c r="F2993" s="182">
        <v>1</v>
      </c>
      <c r="G2993" s="95" t="s">
        <v>235</v>
      </c>
      <c r="H2993" s="199">
        <f>VLOOKUP(G2993,BARRAS!$C$5:$E$553,2,0)</f>
        <v>2069990030132</v>
      </c>
      <c r="I2993" s="95">
        <v>0</v>
      </c>
      <c r="J2993" s="204">
        <v>0</v>
      </c>
      <c r="K2993" s="95">
        <v>0</v>
      </c>
      <c r="L2993" s="95" t="s">
        <v>8423</v>
      </c>
      <c r="M2993" s="95" t="s">
        <v>8423</v>
      </c>
      <c r="N2993" s="28" t="s">
        <v>8365</v>
      </c>
      <c r="O2993" s="95" t="s">
        <v>9972</v>
      </c>
      <c r="P2993" s="95"/>
      <c r="Q2993" s="95" t="s">
        <v>509</v>
      </c>
      <c r="R2993" s="95" t="str">
        <f>IF(L2993="R",VLOOKUP(G2993,BARRAS!$C$5:$E$233,3,0),IF(L2993="L",VLOOKUP(G2993,BARRAS!$C$5:$E$233,3,0),""))</f>
        <v/>
      </c>
      <c r="S2993" s="95">
        <f t="shared" si="326"/>
        <v>0</v>
      </c>
      <c r="T2993" s="95"/>
      <c r="U2993" s="95" t="str">
        <f t="shared" si="327"/>
        <v/>
      </c>
      <c r="V2993" s="95" t="s">
        <v>1869</v>
      </c>
      <c r="W2993" s="95"/>
      <c r="X2993" s="95">
        <v>0</v>
      </c>
      <c r="Y2993" s="95">
        <v>0</v>
      </c>
      <c r="Z2993" s="95"/>
      <c r="AA2993" s="95" t="str">
        <f t="shared" si="328"/>
        <v>CGE</v>
      </c>
    </row>
    <row r="2994" spans="1:27" x14ac:dyDescent="0.2">
      <c r="A2994" s="19">
        <f t="shared" si="324"/>
        <v>1</v>
      </c>
      <c r="B2994" s="95">
        <f t="shared" si="325"/>
        <v>2990</v>
      </c>
      <c r="C2994" s="95" t="s">
        <v>13196</v>
      </c>
      <c r="D2994" s="28" t="s">
        <v>543</v>
      </c>
      <c r="E2994" s="95" t="s">
        <v>13197</v>
      </c>
      <c r="F2994" s="182">
        <v>1</v>
      </c>
      <c r="G2994" s="95" t="s">
        <v>235</v>
      </c>
      <c r="H2994" s="199">
        <f>VLOOKUP(G2994,BARRAS!$C$5:$E$553,2,0)</f>
        <v>2069990030132</v>
      </c>
      <c r="I2994" s="95">
        <v>0</v>
      </c>
      <c r="J2994" s="204">
        <v>0</v>
      </c>
      <c r="K2994" s="95">
        <v>0</v>
      </c>
      <c r="L2994" s="95" t="s">
        <v>8423</v>
      </c>
      <c r="M2994" s="95" t="s">
        <v>8423</v>
      </c>
      <c r="N2994" s="28" t="s">
        <v>543</v>
      </c>
      <c r="O2994" s="95" t="s">
        <v>9972</v>
      </c>
      <c r="P2994" s="95"/>
      <c r="Q2994" s="95"/>
      <c r="R2994" s="95"/>
      <c r="S2994" s="95">
        <f t="shared" si="326"/>
        <v>0</v>
      </c>
      <c r="T2994" s="95"/>
      <c r="U2994" s="95" t="str">
        <f t="shared" si="327"/>
        <v/>
      </c>
      <c r="V2994" s="95"/>
      <c r="W2994" s="95"/>
      <c r="X2994" s="95"/>
      <c r="Y2994" s="95"/>
      <c r="Z2994" s="95"/>
      <c r="AA2994" s="95" t="str">
        <f t="shared" si="328"/>
        <v>CGE</v>
      </c>
    </row>
    <row r="2995" spans="1:27" x14ac:dyDescent="0.2">
      <c r="A2995" s="19">
        <f t="shared" si="324"/>
        <v>1</v>
      </c>
      <c r="B2995" s="95">
        <f t="shared" si="325"/>
        <v>2991</v>
      </c>
      <c r="C2995" s="95" t="s">
        <v>13959</v>
      </c>
      <c r="D2995" s="28" t="s">
        <v>543</v>
      </c>
      <c r="E2995" s="28" t="s">
        <v>13960</v>
      </c>
      <c r="F2995" s="182">
        <v>1</v>
      </c>
      <c r="G2995" s="95" t="s">
        <v>235</v>
      </c>
      <c r="H2995" s="199">
        <f>VLOOKUP(G2995,BARRAS!$C$5:$E$553,2,0)</f>
        <v>2069990030132</v>
      </c>
      <c r="I2995" s="95">
        <v>0</v>
      </c>
      <c r="J2995" s="204">
        <v>0</v>
      </c>
      <c r="K2995" s="95">
        <v>0</v>
      </c>
      <c r="L2995" s="95" t="s">
        <v>8423</v>
      </c>
      <c r="M2995" s="95" t="s">
        <v>8423</v>
      </c>
      <c r="N2995" s="28" t="s">
        <v>543</v>
      </c>
      <c r="O2995" s="95" t="s">
        <v>9972</v>
      </c>
      <c r="P2995" s="95"/>
      <c r="Q2995" s="95"/>
      <c r="R2995" s="95"/>
      <c r="S2995" s="95">
        <f t="shared" si="326"/>
        <v>0</v>
      </c>
      <c r="T2995" s="95"/>
      <c r="U2995" s="95" t="str">
        <f t="shared" si="327"/>
        <v/>
      </c>
      <c r="V2995" s="95"/>
      <c r="W2995" s="95"/>
      <c r="X2995" s="95"/>
      <c r="Y2995" s="95"/>
      <c r="Z2995" s="95"/>
      <c r="AA2995" s="95" t="str">
        <f t="shared" si="328"/>
        <v>CGE</v>
      </c>
    </row>
    <row r="2996" spans="1:27" x14ac:dyDescent="0.2">
      <c r="A2996" s="19">
        <f t="shared" si="324"/>
        <v>1</v>
      </c>
      <c r="B2996" s="95">
        <f t="shared" si="325"/>
        <v>2992</v>
      </c>
      <c r="C2996" s="95" t="s">
        <v>14268</v>
      </c>
      <c r="D2996" s="28" t="s">
        <v>14110</v>
      </c>
      <c r="E2996" s="95" t="s">
        <v>14269</v>
      </c>
      <c r="F2996" s="182">
        <v>1</v>
      </c>
      <c r="G2996" s="95" t="s">
        <v>235</v>
      </c>
      <c r="H2996" s="199">
        <f>VLOOKUP(G2996,BARRAS!$C$5:$E$553,2,0)</f>
        <v>2069990030132</v>
      </c>
      <c r="I2996" s="95">
        <v>0</v>
      </c>
      <c r="J2996" s="204">
        <v>0</v>
      </c>
      <c r="K2996" s="95">
        <v>0</v>
      </c>
      <c r="L2996" s="95" t="s">
        <v>8423</v>
      </c>
      <c r="M2996" s="95" t="s">
        <v>8423</v>
      </c>
      <c r="N2996" s="28" t="s">
        <v>14110</v>
      </c>
      <c r="O2996" s="95" t="s">
        <v>9972</v>
      </c>
      <c r="P2996" s="95"/>
      <c r="Q2996" s="95"/>
      <c r="R2996" s="95"/>
      <c r="S2996" s="95">
        <f t="shared" si="326"/>
        <v>0</v>
      </c>
      <c r="T2996" s="95"/>
      <c r="U2996" s="95" t="str">
        <f t="shared" si="327"/>
        <v/>
      </c>
      <c r="V2996" s="95"/>
      <c r="W2996" s="95"/>
      <c r="X2996" s="95"/>
      <c r="Y2996" s="95"/>
      <c r="Z2996" s="95"/>
      <c r="AA2996" s="95" t="str">
        <f t="shared" si="328"/>
        <v>CGE</v>
      </c>
    </row>
    <row r="2997" spans="1:27" x14ac:dyDescent="0.2">
      <c r="A2997" s="19">
        <f t="shared" si="324"/>
        <v>1</v>
      </c>
      <c r="B2997" s="95">
        <f t="shared" si="325"/>
        <v>2993</v>
      </c>
      <c r="C2997" s="95" t="s">
        <v>11529</v>
      </c>
      <c r="D2997" s="28" t="s">
        <v>11527</v>
      </c>
      <c r="E2997" s="95" t="s">
        <v>11530</v>
      </c>
      <c r="F2997" s="182">
        <v>1</v>
      </c>
      <c r="G2997" s="95" t="s">
        <v>235</v>
      </c>
      <c r="H2997" s="199">
        <f>VLOOKUP(G2997,BARRAS!$C$5:$E$553,2,0)</f>
        <v>2069990030132</v>
      </c>
      <c r="I2997" s="95">
        <v>0</v>
      </c>
      <c r="J2997" s="204">
        <v>0</v>
      </c>
      <c r="K2997" s="95">
        <v>0</v>
      </c>
      <c r="L2997" s="95" t="s">
        <v>747</v>
      </c>
      <c r="M2997" s="95" t="s">
        <v>747</v>
      </c>
      <c r="N2997" s="95" t="s">
        <v>11527</v>
      </c>
      <c r="O2997" s="95" t="s">
        <v>9972</v>
      </c>
      <c r="P2997" s="95"/>
      <c r="Q2997" s="95" t="s">
        <v>509</v>
      </c>
      <c r="R2997" s="95" t="str">
        <f>IF(L2997="R",VLOOKUP(G2997,BARRAS!$C$5:$E$233,3,0),IF(L2997="L",VLOOKUP(G2997,BARRAS!$C$5:$E$233,3,0),""))</f>
        <v/>
      </c>
      <c r="S2997" s="95">
        <f t="shared" si="326"/>
        <v>1</v>
      </c>
      <c r="T2997" s="95"/>
      <c r="U2997" s="95" t="str">
        <f t="shared" si="327"/>
        <v>PMGD</v>
      </c>
      <c r="V2997" s="95"/>
      <c r="W2997" s="95">
        <v>0</v>
      </c>
      <c r="X2997" s="95">
        <v>0</v>
      </c>
      <c r="Y2997" s="95">
        <v>0</v>
      </c>
      <c r="Z2997" s="95"/>
      <c r="AA2997" s="95" t="str">
        <f t="shared" si="328"/>
        <v>CGE</v>
      </c>
    </row>
    <row r="2998" spans="1:27" x14ac:dyDescent="0.2">
      <c r="A2998" s="19">
        <f t="shared" si="324"/>
        <v>1</v>
      </c>
      <c r="B2998" s="95">
        <f t="shared" si="325"/>
        <v>2994</v>
      </c>
      <c r="C2998" s="95" t="s">
        <v>11526</v>
      </c>
      <c r="D2998" s="28" t="s">
        <v>11527</v>
      </c>
      <c r="E2998" s="95" t="s">
        <v>11528</v>
      </c>
      <c r="F2998" s="182">
        <v>1</v>
      </c>
      <c r="G2998" s="95" t="s">
        <v>235</v>
      </c>
      <c r="H2998" s="199">
        <f>VLOOKUP(G2998,BARRAS!$C$5:$E$553,2,0)</f>
        <v>2069990030132</v>
      </c>
      <c r="I2998" s="95">
        <v>0</v>
      </c>
      <c r="J2998" s="204">
        <v>0</v>
      </c>
      <c r="K2998" s="95">
        <v>0</v>
      </c>
      <c r="L2998" s="95" t="s">
        <v>747</v>
      </c>
      <c r="M2998" s="95" t="s">
        <v>747</v>
      </c>
      <c r="N2998" s="95" t="s">
        <v>11527</v>
      </c>
      <c r="O2998" s="95" t="s">
        <v>9972</v>
      </c>
      <c r="P2998" s="95"/>
      <c r="Q2998" s="95" t="s">
        <v>509</v>
      </c>
      <c r="R2998" s="95" t="str">
        <f>IF(L2998="R",VLOOKUP(G2998,BARRAS!$C$5:$E$233,3,0),IF(L2998="L",VLOOKUP(G2998,BARRAS!$C$5:$E$233,3,0),""))</f>
        <v/>
      </c>
      <c r="S2998" s="95">
        <f t="shared" si="326"/>
        <v>1</v>
      </c>
      <c r="T2998" s="95" t="s">
        <v>11528</v>
      </c>
      <c r="U2998" s="95" t="str">
        <f t="shared" si="327"/>
        <v>PMGD</v>
      </c>
      <c r="V2998" s="95"/>
      <c r="W2998" s="95"/>
      <c r="X2998" s="95">
        <v>0</v>
      </c>
      <c r="Y2998" s="95">
        <v>0</v>
      </c>
      <c r="Z2998" s="95"/>
      <c r="AA2998" s="95" t="str">
        <f t="shared" si="328"/>
        <v>CGE</v>
      </c>
    </row>
    <row r="2999" spans="1:27" x14ac:dyDescent="0.2">
      <c r="A2999" s="19">
        <f t="shared" si="324"/>
        <v>1</v>
      </c>
      <c r="B2999" s="95">
        <f t="shared" si="325"/>
        <v>2995</v>
      </c>
      <c r="C2999" s="95" t="s">
        <v>14459</v>
      </c>
      <c r="D2999" s="28" t="s">
        <v>14463</v>
      </c>
      <c r="E2999" s="28" t="s">
        <v>14492</v>
      </c>
      <c r="F2999" s="182">
        <v>1</v>
      </c>
      <c r="G2999" s="95" t="s">
        <v>235</v>
      </c>
      <c r="H2999" s="199">
        <f>VLOOKUP(G2999,BARRAS!$C$5:$E$553,2,0)</f>
        <v>2069990030132</v>
      </c>
      <c r="I2999" s="95">
        <v>0</v>
      </c>
      <c r="J2999" s="204">
        <v>0</v>
      </c>
      <c r="K2999" s="95">
        <v>0</v>
      </c>
      <c r="L2999" s="95" t="s">
        <v>747</v>
      </c>
      <c r="M2999" s="95" t="s">
        <v>747</v>
      </c>
      <c r="N2999" s="28" t="s">
        <v>14463</v>
      </c>
      <c r="O2999" s="95" t="s">
        <v>9972</v>
      </c>
      <c r="P2999" s="95"/>
      <c r="Q2999" s="95"/>
      <c r="R2999" s="95"/>
      <c r="S2999" s="95">
        <f t="shared" si="326"/>
        <v>1</v>
      </c>
      <c r="T2999" s="95"/>
      <c r="U2999" s="95" t="str">
        <f t="shared" si="327"/>
        <v>PMGD</v>
      </c>
      <c r="V2999" s="95"/>
      <c r="W2999" s="95"/>
      <c r="X2999" s="95"/>
      <c r="Y2999" s="95"/>
      <c r="Z2999" s="95"/>
      <c r="AA2999" s="95" t="str">
        <f t="shared" si="328"/>
        <v>CGE</v>
      </c>
    </row>
    <row r="3000" spans="1:27" x14ac:dyDescent="0.2">
      <c r="A3000" s="19">
        <f t="shared" si="324"/>
        <v>1</v>
      </c>
      <c r="B3000" s="95">
        <f t="shared" si="325"/>
        <v>2996</v>
      </c>
      <c r="C3000" s="95" t="s">
        <v>14460</v>
      </c>
      <c r="D3000" s="28" t="s">
        <v>14463</v>
      </c>
      <c r="E3000" s="28" t="s">
        <v>14493</v>
      </c>
      <c r="F3000" s="182">
        <v>1</v>
      </c>
      <c r="G3000" s="95" t="s">
        <v>235</v>
      </c>
      <c r="H3000" s="199">
        <f>VLOOKUP(G3000,BARRAS!$C$5:$E$553,2,0)</f>
        <v>2069990030132</v>
      </c>
      <c r="I3000" s="95">
        <v>0</v>
      </c>
      <c r="J3000" s="204">
        <v>0</v>
      </c>
      <c r="K3000" s="95">
        <v>0</v>
      </c>
      <c r="L3000" s="95" t="s">
        <v>747</v>
      </c>
      <c r="M3000" s="95" t="s">
        <v>747</v>
      </c>
      <c r="N3000" s="28" t="s">
        <v>14463</v>
      </c>
      <c r="O3000" s="95" t="s">
        <v>9972</v>
      </c>
      <c r="P3000" s="95"/>
      <c r="Q3000" s="95"/>
      <c r="R3000" s="95"/>
      <c r="S3000" s="95">
        <f t="shared" si="326"/>
        <v>1</v>
      </c>
      <c r="T3000" s="95"/>
      <c r="U3000" s="95" t="str">
        <f t="shared" si="327"/>
        <v>PMGD</v>
      </c>
      <c r="V3000" s="95"/>
      <c r="W3000" s="95"/>
      <c r="X3000" s="95"/>
      <c r="Y3000" s="95"/>
      <c r="Z3000" s="95"/>
      <c r="AA3000" s="95" t="str">
        <f t="shared" si="328"/>
        <v>CGE</v>
      </c>
    </row>
    <row r="3001" spans="1:27" x14ac:dyDescent="0.2">
      <c r="A3001" s="19">
        <f t="shared" si="324"/>
        <v>1</v>
      </c>
      <c r="B3001" s="95">
        <f t="shared" si="325"/>
        <v>2997</v>
      </c>
      <c r="C3001" s="95" t="s">
        <v>11049</v>
      </c>
      <c r="D3001" s="28" t="s">
        <v>8970</v>
      </c>
      <c r="E3001" s="95" t="s">
        <v>1870</v>
      </c>
      <c r="F3001" s="182">
        <v>1</v>
      </c>
      <c r="G3001" s="95" t="s">
        <v>235</v>
      </c>
      <c r="H3001" s="199">
        <f>VLOOKUP(G3001,BARRAS!$C$5:$E$553,2,0)</f>
        <v>2069990030132</v>
      </c>
      <c r="I3001" s="95">
        <v>0</v>
      </c>
      <c r="J3001" s="204">
        <v>1</v>
      </c>
      <c r="K3001" s="95">
        <v>0</v>
      </c>
      <c r="L3001" s="95" t="s">
        <v>489</v>
      </c>
      <c r="M3001" s="95" t="s">
        <v>489</v>
      </c>
      <c r="N3001" s="95" t="s">
        <v>9178</v>
      </c>
      <c r="O3001" s="95"/>
      <c r="P3001" s="95" t="s">
        <v>9972</v>
      </c>
      <c r="Q3001" s="95" t="s">
        <v>489</v>
      </c>
      <c r="R3001" s="95">
        <f>IF(L3001="R",VLOOKUP(G3001,BARRAS!$C$5:$E$233,3,0),IF(L3001="L",VLOOKUP(G3001,BARRAS!$C$5:$E$233,3,0),""))</f>
        <v>0</v>
      </c>
      <c r="S3001" s="95">
        <f t="shared" si="326"/>
        <v>0</v>
      </c>
      <c r="T3001" s="95"/>
      <c r="U3001" s="95" t="str">
        <f t="shared" si="327"/>
        <v/>
      </c>
      <c r="V3001" s="95">
        <v>0</v>
      </c>
      <c r="W3001" s="95"/>
      <c r="X3001" s="95">
        <v>0</v>
      </c>
      <c r="Y3001" s="95">
        <v>0</v>
      </c>
      <c r="Z3001" s="95"/>
      <c r="AA3001" s="95" t="str">
        <f t="shared" si="328"/>
        <v>CGE</v>
      </c>
    </row>
    <row r="3002" spans="1:27" x14ac:dyDescent="0.2">
      <c r="A3002" s="19">
        <f t="shared" si="324"/>
        <v>1</v>
      </c>
      <c r="B3002" s="95">
        <f t="shared" si="325"/>
        <v>2998</v>
      </c>
      <c r="C3002" s="95" t="s">
        <v>11050</v>
      </c>
      <c r="D3002" s="28" t="s">
        <v>8971</v>
      </c>
      <c r="E3002" s="95" t="s">
        <v>1870</v>
      </c>
      <c r="F3002" s="182">
        <v>1</v>
      </c>
      <c r="G3002" s="95" t="s">
        <v>235</v>
      </c>
      <c r="H3002" s="199">
        <f>VLOOKUP(G3002,BARRAS!$C$5:$E$553,2,0)</f>
        <v>2069990030132</v>
      </c>
      <c r="I3002" s="95">
        <v>0</v>
      </c>
      <c r="J3002" s="204">
        <v>1</v>
      </c>
      <c r="K3002" s="95">
        <v>0</v>
      </c>
      <c r="L3002" s="95" t="s">
        <v>489</v>
      </c>
      <c r="M3002" s="95" t="s">
        <v>489</v>
      </c>
      <c r="N3002" s="95" t="s">
        <v>9178</v>
      </c>
      <c r="O3002" s="95"/>
      <c r="P3002" s="95" t="s">
        <v>9972</v>
      </c>
      <c r="Q3002" s="95" t="s">
        <v>489</v>
      </c>
      <c r="R3002" s="95">
        <f>IF(L3002="R",VLOOKUP(G3002,BARRAS!$C$5:$E$233,3,0),IF(L3002="L",VLOOKUP(G3002,BARRAS!$C$5:$E$233,3,0),""))</f>
        <v>0</v>
      </c>
      <c r="S3002" s="95">
        <f t="shared" si="326"/>
        <v>0</v>
      </c>
      <c r="T3002" s="95"/>
      <c r="U3002" s="95" t="str">
        <f t="shared" si="327"/>
        <v/>
      </c>
      <c r="V3002" s="95">
        <v>0</v>
      </c>
      <c r="W3002" s="95"/>
      <c r="X3002" s="95">
        <v>0</v>
      </c>
      <c r="Y3002" s="95">
        <v>0</v>
      </c>
      <c r="Z3002" s="95"/>
      <c r="AA3002" s="95" t="str">
        <f t="shared" si="328"/>
        <v>CGE</v>
      </c>
    </row>
    <row r="3003" spans="1:27" x14ac:dyDescent="0.2">
      <c r="A3003" s="19">
        <f t="shared" si="324"/>
        <v>1</v>
      </c>
      <c r="B3003" s="95">
        <f t="shared" si="325"/>
        <v>2999</v>
      </c>
      <c r="C3003" s="95" t="s">
        <v>11051</v>
      </c>
      <c r="D3003" s="28" t="s">
        <v>8972</v>
      </c>
      <c r="E3003" s="95" t="s">
        <v>1870</v>
      </c>
      <c r="F3003" s="182">
        <v>1</v>
      </c>
      <c r="G3003" s="95" t="s">
        <v>235</v>
      </c>
      <c r="H3003" s="199">
        <f>VLOOKUP(G3003,BARRAS!$C$5:$E$553,2,0)</f>
        <v>2069990030132</v>
      </c>
      <c r="I3003" s="95">
        <v>0</v>
      </c>
      <c r="J3003" s="204">
        <v>1</v>
      </c>
      <c r="K3003" s="95">
        <v>0</v>
      </c>
      <c r="L3003" s="95" t="s">
        <v>489</v>
      </c>
      <c r="M3003" s="95" t="s">
        <v>489</v>
      </c>
      <c r="N3003" s="95" t="s">
        <v>9178</v>
      </c>
      <c r="O3003" s="95"/>
      <c r="P3003" s="95" t="s">
        <v>9972</v>
      </c>
      <c r="Q3003" s="95" t="s">
        <v>489</v>
      </c>
      <c r="R3003" s="95">
        <f>IF(L3003="R",VLOOKUP(G3003,BARRAS!$C$5:$E$233,3,0),IF(L3003="L",VLOOKUP(G3003,BARRAS!$C$5:$E$233,3,0),""))</f>
        <v>0</v>
      </c>
      <c r="S3003" s="95">
        <f t="shared" si="326"/>
        <v>0</v>
      </c>
      <c r="T3003" s="95"/>
      <c r="U3003" s="95" t="str">
        <f t="shared" si="327"/>
        <v/>
      </c>
      <c r="V3003" s="95">
        <v>0</v>
      </c>
      <c r="W3003" s="95"/>
      <c r="X3003" s="95">
        <v>0</v>
      </c>
      <c r="Y3003" s="95">
        <v>0</v>
      </c>
      <c r="Z3003" s="95"/>
      <c r="AA3003" s="95" t="str">
        <f t="shared" si="328"/>
        <v>CGE</v>
      </c>
    </row>
    <row r="3004" spans="1:27" x14ac:dyDescent="0.2">
      <c r="A3004" s="19">
        <f t="shared" si="324"/>
        <v>1</v>
      </c>
      <c r="B3004" s="95">
        <f t="shared" si="325"/>
        <v>3000</v>
      </c>
      <c r="C3004" s="194" t="s">
        <v>11786</v>
      </c>
      <c r="D3004" s="213" t="s">
        <v>1304</v>
      </c>
      <c r="E3004" s="194" t="s">
        <v>1592</v>
      </c>
      <c r="F3004" s="182">
        <v>1</v>
      </c>
      <c r="G3004" s="95" t="s">
        <v>235</v>
      </c>
      <c r="H3004" s="199">
        <f>VLOOKUP(G3004,BARRAS!$C$5:$E$553,2,0)</f>
        <v>2069990030132</v>
      </c>
      <c r="I3004" s="95">
        <v>0</v>
      </c>
      <c r="J3004" s="204">
        <v>0</v>
      </c>
      <c r="K3004" s="95">
        <v>0</v>
      </c>
      <c r="L3004" s="95" t="s">
        <v>492</v>
      </c>
      <c r="M3004" s="95" t="s">
        <v>492</v>
      </c>
      <c r="N3004" s="95" t="s">
        <v>12352</v>
      </c>
      <c r="O3004" s="95"/>
      <c r="P3004" s="95"/>
      <c r="Q3004" s="95"/>
      <c r="R3004" s="95" t="str">
        <f>IF(L3004="R",VLOOKUP(G3004,BARRAS!$C$5:$E$233,3,0),IF(L3004="L",VLOOKUP(G3004,BARRAS!$C$5:$E$233,3,0),""))</f>
        <v/>
      </c>
      <c r="S3004" s="95">
        <f t="shared" si="326"/>
        <v>0</v>
      </c>
      <c r="T3004" s="95"/>
      <c r="U3004" s="95" t="str">
        <f t="shared" si="327"/>
        <v/>
      </c>
      <c r="V3004" s="95"/>
      <c r="W3004" s="95"/>
      <c r="X3004" s="95"/>
      <c r="Y3004" s="95"/>
      <c r="Z3004" s="95"/>
      <c r="AA3004" s="95">
        <f t="shared" si="328"/>
        <v>0</v>
      </c>
    </row>
    <row r="3005" spans="1:27" x14ac:dyDescent="0.2">
      <c r="A3005" s="19">
        <f t="shared" si="324"/>
        <v>1</v>
      </c>
      <c r="B3005" s="95">
        <f t="shared" si="325"/>
        <v>3001</v>
      </c>
      <c r="C3005" s="95" t="s">
        <v>10466</v>
      </c>
      <c r="D3005" s="28" t="s">
        <v>543</v>
      </c>
      <c r="E3005" s="95" t="s">
        <v>10467</v>
      </c>
      <c r="F3005" s="182">
        <v>1</v>
      </c>
      <c r="G3005" s="95" t="s">
        <v>7696</v>
      </c>
      <c r="H3005" s="199">
        <f>VLOOKUP(G3005,BARRAS!$C$5:$E$553,2,0)</f>
        <v>2089989980233</v>
      </c>
      <c r="I3005" s="95">
        <v>0</v>
      </c>
      <c r="J3005" s="204">
        <v>0</v>
      </c>
      <c r="K3005" s="95">
        <v>0</v>
      </c>
      <c r="L3005" s="95" t="s">
        <v>8423</v>
      </c>
      <c r="M3005" s="95" t="s">
        <v>8423</v>
      </c>
      <c r="N3005" s="95" t="s">
        <v>543</v>
      </c>
      <c r="O3005" s="95" t="s">
        <v>775</v>
      </c>
      <c r="P3005" s="95"/>
      <c r="Q3005" s="95"/>
      <c r="R3005" s="95" t="str">
        <f>IF(L3005="R",VLOOKUP(G3005,BARRAS!$C$5:$E$233,3,0),IF(L3005="L",VLOOKUP(G3005,BARRAS!$C$5:$E$233,3,0),""))</f>
        <v/>
      </c>
      <c r="S3005" s="95">
        <f t="shared" si="326"/>
        <v>0</v>
      </c>
      <c r="T3005" s="95"/>
      <c r="U3005" s="95" t="str">
        <f t="shared" si="327"/>
        <v/>
      </c>
      <c r="V3005" s="95"/>
      <c r="W3005" s="95"/>
      <c r="X3005" s="95"/>
      <c r="Y3005" s="95"/>
      <c r="Z3005" s="95"/>
      <c r="AA3005" s="95" t="str">
        <f t="shared" si="328"/>
        <v>COOPELAN</v>
      </c>
    </row>
    <row r="3006" spans="1:27" x14ac:dyDescent="0.2">
      <c r="A3006" s="19">
        <f t="shared" si="324"/>
        <v>1</v>
      </c>
      <c r="B3006" s="95">
        <f t="shared" si="325"/>
        <v>3002</v>
      </c>
      <c r="C3006" s="95" t="s">
        <v>8226</v>
      </c>
      <c r="D3006" s="28" t="s">
        <v>8220</v>
      </c>
      <c r="E3006" s="95" t="s">
        <v>775</v>
      </c>
      <c r="F3006" s="182">
        <v>1</v>
      </c>
      <c r="G3006" s="95" t="s">
        <v>7696</v>
      </c>
      <c r="H3006" s="199">
        <f>VLOOKUP(G3006,BARRAS!$C$5:$E$553,2,0)</f>
        <v>2089989980233</v>
      </c>
      <c r="I3006" s="95">
        <v>0</v>
      </c>
      <c r="J3006" s="204">
        <v>1</v>
      </c>
      <c r="K3006" s="95">
        <v>0</v>
      </c>
      <c r="L3006" s="95" t="s">
        <v>489</v>
      </c>
      <c r="M3006" s="95" t="s">
        <v>489</v>
      </c>
      <c r="N3006" s="95" t="s">
        <v>9178</v>
      </c>
      <c r="O3006" s="95"/>
      <c r="P3006" s="95" t="s">
        <v>775</v>
      </c>
      <c r="Q3006" s="95" t="str">
        <f>IF(L3006="R","R",IF(L3006="L","L",""))</f>
        <v>R</v>
      </c>
      <c r="R3006" s="95" t="str">
        <f>IF(L3006="R",VLOOKUP(G3006,BARRAS!$C$5:$E$233,3,0),IF(L3006="L",VLOOKUP(G3006,BARRAS!$C$5:$E$233,3,0),""))</f>
        <v>S5</v>
      </c>
      <c r="S3006" s="95">
        <f t="shared" si="326"/>
        <v>0</v>
      </c>
      <c r="T3006" s="95"/>
      <c r="U3006" s="95" t="str">
        <f t="shared" si="327"/>
        <v/>
      </c>
      <c r="V3006" s="95">
        <v>0</v>
      </c>
      <c r="W3006" s="95"/>
      <c r="X3006" s="95"/>
      <c r="Y3006" s="95" t="str">
        <f>+IF(P3006="","No","Sí")</f>
        <v>Sí</v>
      </c>
      <c r="Z3006" s="95">
        <v>0</v>
      </c>
      <c r="AA3006" s="95" t="str">
        <f t="shared" si="328"/>
        <v>COOPELAN</v>
      </c>
    </row>
    <row r="3007" spans="1:27" x14ac:dyDescent="0.2">
      <c r="A3007" s="19">
        <f t="shared" si="324"/>
        <v>1</v>
      </c>
      <c r="B3007" s="95">
        <f t="shared" si="325"/>
        <v>3003</v>
      </c>
      <c r="C3007" s="95" t="s">
        <v>8227</v>
      </c>
      <c r="D3007" s="28" t="s">
        <v>8221</v>
      </c>
      <c r="E3007" s="95" t="s">
        <v>775</v>
      </c>
      <c r="F3007" s="182">
        <v>1</v>
      </c>
      <c r="G3007" s="95" t="s">
        <v>7696</v>
      </c>
      <c r="H3007" s="199">
        <f>VLOOKUP(G3007,BARRAS!$C$5:$E$553,2,0)</f>
        <v>2089989980233</v>
      </c>
      <c r="I3007" s="95">
        <v>0</v>
      </c>
      <c r="J3007" s="204">
        <v>1</v>
      </c>
      <c r="K3007" s="95">
        <v>0</v>
      </c>
      <c r="L3007" s="95" t="s">
        <v>489</v>
      </c>
      <c r="M3007" s="95" t="s">
        <v>489</v>
      </c>
      <c r="N3007" s="95" t="s">
        <v>9178</v>
      </c>
      <c r="O3007" s="95"/>
      <c r="P3007" s="95" t="s">
        <v>775</v>
      </c>
      <c r="Q3007" s="95" t="str">
        <f>IF(L3007="R","R",IF(L3007="L","L",""))</f>
        <v>R</v>
      </c>
      <c r="R3007" s="95" t="str">
        <f>IF(L3007="R",VLOOKUP(G3007,BARRAS!$C$5:$E$233,3,0),IF(L3007="L",VLOOKUP(G3007,BARRAS!$C$5:$E$233,3,0),""))</f>
        <v>S5</v>
      </c>
      <c r="S3007" s="95">
        <f t="shared" si="326"/>
        <v>0</v>
      </c>
      <c r="T3007" s="95"/>
      <c r="U3007" s="95" t="str">
        <f t="shared" si="327"/>
        <v/>
      </c>
      <c r="V3007" s="95">
        <v>0</v>
      </c>
      <c r="W3007" s="95"/>
      <c r="X3007" s="95"/>
      <c r="Y3007" s="95" t="str">
        <f>+IF(P3007="","No","Sí")</f>
        <v>Sí</v>
      </c>
      <c r="Z3007" s="95">
        <v>0</v>
      </c>
      <c r="AA3007" s="95" t="str">
        <f t="shared" si="328"/>
        <v>COOPELAN</v>
      </c>
    </row>
    <row r="3008" spans="1:27" x14ac:dyDescent="0.2">
      <c r="A3008" s="19">
        <f t="shared" si="324"/>
        <v>1</v>
      </c>
      <c r="B3008" s="95">
        <f t="shared" si="325"/>
        <v>3004</v>
      </c>
      <c r="C3008" s="95" t="s">
        <v>8228</v>
      </c>
      <c r="D3008" s="28" t="s">
        <v>8222</v>
      </c>
      <c r="E3008" s="95" t="s">
        <v>775</v>
      </c>
      <c r="F3008" s="182">
        <v>1</v>
      </c>
      <c r="G3008" s="95" t="s">
        <v>7696</v>
      </c>
      <c r="H3008" s="199">
        <f>VLOOKUP(G3008,BARRAS!$C$5:$E$553,2,0)</f>
        <v>2089989980233</v>
      </c>
      <c r="I3008" s="95">
        <v>0</v>
      </c>
      <c r="J3008" s="204">
        <v>1</v>
      </c>
      <c r="K3008" s="95">
        <v>0</v>
      </c>
      <c r="L3008" s="95" t="s">
        <v>489</v>
      </c>
      <c r="M3008" s="95" t="s">
        <v>489</v>
      </c>
      <c r="N3008" s="95" t="s">
        <v>9178</v>
      </c>
      <c r="O3008" s="95"/>
      <c r="P3008" s="95" t="s">
        <v>775</v>
      </c>
      <c r="Q3008" s="95" t="str">
        <f>IF(L3008="R","R",IF(L3008="L","L",""))</f>
        <v>R</v>
      </c>
      <c r="R3008" s="95" t="str">
        <f>IF(L3008="R",VLOOKUP(G3008,BARRAS!$C$5:$E$233,3,0),IF(L3008="L",VLOOKUP(G3008,BARRAS!$C$5:$E$233,3,0),""))</f>
        <v>S5</v>
      </c>
      <c r="S3008" s="95">
        <f t="shared" si="326"/>
        <v>0</v>
      </c>
      <c r="T3008" s="95"/>
      <c r="U3008" s="95" t="str">
        <f t="shared" si="327"/>
        <v/>
      </c>
      <c r="V3008" s="95">
        <v>0</v>
      </c>
      <c r="W3008" s="95"/>
      <c r="X3008" s="95"/>
      <c r="Y3008" s="95" t="str">
        <f>+IF(P3008="","No","Sí")</f>
        <v>Sí</v>
      </c>
      <c r="Z3008" s="95">
        <v>0</v>
      </c>
      <c r="AA3008" s="95" t="str">
        <f t="shared" si="328"/>
        <v>COOPELAN</v>
      </c>
    </row>
    <row r="3009" spans="1:27" x14ac:dyDescent="0.2">
      <c r="A3009" s="19">
        <f t="shared" si="324"/>
        <v>1</v>
      </c>
      <c r="B3009" s="95">
        <f t="shared" si="325"/>
        <v>3005</v>
      </c>
      <c r="C3009" s="194" t="s">
        <v>11870</v>
      </c>
      <c r="D3009" s="213" t="s">
        <v>1304</v>
      </c>
      <c r="E3009" s="194" t="s">
        <v>13028</v>
      </c>
      <c r="F3009" s="222">
        <v>1</v>
      </c>
      <c r="G3009" s="95" t="s">
        <v>7696</v>
      </c>
      <c r="H3009" s="199">
        <f>VLOOKUP(G3009,BARRAS!$C$5:$E$553,2,0)</f>
        <v>2089989980233</v>
      </c>
      <c r="I3009" s="95">
        <v>0</v>
      </c>
      <c r="J3009" s="204">
        <v>0</v>
      </c>
      <c r="K3009" s="95">
        <v>1</v>
      </c>
      <c r="L3009" s="95" t="s">
        <v>492</v>
      </c>
      <c r="M3009" s="95" t="s">
        <v>492</v>
      </c>
      <c r="N3009" s="95" t="s">
        <v>12352</v>
      </c>
      <c r="O3009" s="95"/>
      <c r="P3009" s="95"/>
      <c r="Q3009" s="95"/>
      <c r="R3009" s="95" t="str">
        <f>IF(L3009="R",VLOOKUP(G3009,BARRAS!$C$5:$E$233,3,0),IF(L3009="L",VLOOKUP(G3009,BARRAS!$C$5:$E$233,3,0),""))</f>
        <v/>
      </c>
      <c r="S3009" s="95">
        <f t="shared" si="326"/>
        <v>0</v>
      </c>
      <c r="T3009" s="95"/>
      <c r="U3009" s="95" t="str">
        <f t="shared" si="327"/>
        <v/>
      </c>
      <c r="V3009" s="95"/>
      <c r="W3009" s="95"/>
      <c r="X3009" s="95"/>
      <c r="Y3009" s="95"/>
      <c r="Z3009" s="95"/>
      <c r="AA3009" s="95">
        <f t="shared" si="328"/>
        <v>0</v>
      </c>
    </row>
    <row r="3010" spans="1:27" x14ac:dyDescent="0.2">
      <c r="A3010" s="19">
        <f t="shared" si="324"/>
        <v>1</v>
      </c>
      <c r="B3010" s="95">
        <f t="shared" si="325"/>
        <v>3006</v>
      </c>
      <c r="C3010" s="95" t="s">
        <v>8448</v>
      </c>
      <c r="D3010" s="28" t="s">
        <v>8808</v>
      </c>
      <c r="E3010" s="95" t="s">
        <v>8448</v>
      </c>
      <c r="F3010" s="182">
        <v>1</v>
      </c>
      <c r="G3010" s="95" t="s">
        <v>719</v>
      </c>
      <c r="H3010" s="199">
        <f>VLOOKUP(G3010,BARRAS!$C$5:$E$553,2,0)</f>
        <v>2089989930132</v>
      </c>
      <c r="I3010" s="95">
        <v>0</v>
      </c>
      <c r="J3010" s="204">
        <v>0</v>
      </c>
      <c r="K3010" s="95">
        <v>0</v>
      </c>
      <c r="L3010" s="95" t="s">
        <v>8423</v>
      </c>
      <c r="M3010" s="95" t="s">
        <v>8423</v>
      </c>
      <c r="N3010" s="95" t="s">
        <v>8808</v>
      </c>
      <c r="O3010" s="95" t="s">
        <v>9972</v>
      </c>
      <c r="P3010" s="95"/>
      <c r="Q3010" s="95" t="s">
        <v>509</v>
      </c>
      <c r="R3010" s="95" t="str">
        <f>IF(L3010="R",VLOOKUP(G3010,BARRAS!$C$5:$E$233,3,0),IF(L3010="L",VLOOKUP(G3010,BARRAS!$C$5:$E$233,3,0),""))</f>
        <v/>
      </c>
      <c r="S3010" s="95">
        <f t="shared" si="326"/>
        <v>0</v>
      </c>
      <c r="T3010" s="95"/>
      <c r="U3010" s="95" t="str">
        <f t="shared" si="327"/>
        <v/>
      </c>
      <c r="V3010" s="95"/>
      <c r="W3010" s="95"/>
      <c r="X3010" s="95">
        <v>0</v>
      </c>
      <c r="Y3010" s="95"/>
      <c r="Z3010" s="95"/>
      <c r="AA3010" s="95" t="str">
        <f t="shared" si="328"/>
        <v>CGE</v>
      </c>
    </row>
    <row r="3011" spans="1:27" x14ac:dyDescent="0.2">
      <c r="A3011" s="19">
        <f t="shared" si="324"/>
        <v>1</v>
      </c>
      <c r="B3011" s="95">
        <f t="shared" si="325"/>
        <v>3007</v>
      </c>
      <c r="C3011" s="95" t="s">
        <v>8449</v>
      </c>
      <c r="D3011" s="28" t="s">
        <v>8808</v>
      </c>
      <c r="E3011" s="95" t="s">
        <v>8449</v>
      </c>
      <c r="F3011" s="182">
        <v>1</v>
      </c>
      <c r="G3011" s="95" t="s">
        <v>719</v>
      </c>
      <c r="H3011" s="199">
        <f>VLOOKUP(G3011,BARRAS!$C$5:$E$553,2,0)</f>
        <v>2089989930132</v>
      </c>
      <c r="I3011" s="95">
        <v>0</v>
      </c>
      <c r="J3011" s="204">
        <v>0</v>
      </c>
      <c r="K3011" s="95">
        <v>0</v>
      </c>
      <c r="L3011" s="95" t="s">
        <v>8423</v>
      </c>
      <c r="M3011" s="95" t="s">
        <v>8423</v>
      </c>
      <c r="N3011" s="95" t="s">
        <v>8808</v>
      </c>
      <c r="O3011" s="95" t="s">
        <v>9972</v>
      </c>
      <c r="P3011" s="95"/>
      <c r="Q3011" s="95" t="s">
        <v>509</v>
      </c>
      <c r="R3011" s="95" t="str">
        <f>IF(L3011="R",VLOOKUP(G3011,BARRAS!$C$5:$E$233,3,0),IF(L3011="L",VLOOKUP(G3011,BARRAS!$C$5:$E$233,3,0),""))</f>
        <v/>
      </c>
      <c r="S3011" s="95">
        <f t="shared" si="326"/>
        <v>0</v>
      </c>
      <c r="T3011" s="95"/>
      <c r="U3011" s="95" t="str">
        <f t="shared" si="327"/>
        <v/>
      </c>
      <c r="V3011" s="95"/>
      <c r="W3011" s="95"/>
      <c r="X3011" s="95">
        <v>0</v>
      </c>
      <c r="Y3011" s="95"/>
      <c r="Z3011" s="95"/>
      <c r="AA3011" s="95" t="str">
        <f t="shared" si="328"/>
        <v>CGE</v>
      </c>
    </row>
    <row r="3012" spans="1:27" x14ac:dyDescent="0.2">
      <c r="A3012" s="19">
        <f t="shared" si="324"/>
        <v>1</v>
      </c>
      <c r="B3012" s="95">
        <f t="shared" si="325"/>
        <v>3008</v>
      </c>
      <c r="C3012" s="95" t="s">
        <v>9390</v>
      </c>
      <c r="D3012" s="28" t="s">
        <v>543</v>
      </c>
      <c r="E3012" s="95" t="s">
        <v>10115</v>
      </c>
      <c r="F3012" s="182">
        <v>1</v>
      </c>
      <c r="G3012" s="95" t="s">
        <v>719</v>
      </c>
      <c r="H3012" s="199">
        <f>VLOOKUP(G3012,BARRAS!$C$5:$E$553,2,0)</f>
        <v>2089989930132</v>
      </c>
      <c r="I3012" s="95">
        <v>0</v>
      </c>
      <c r="J3012" s="204">
        <v>0</v>
      </c>
      <c r="K3012" s="95">
        <v>0</v>
      </c>
      <c r="L3012" s="95" t="s">
        <v>8423</v>
      </c>
      <c r="M3012" s="95" t="s">
        <v>8423</v>
      </c>
      <c r="N3012" s="95" t="s">
        <v>543</v>
      </c>
      <c r="O3012" s="95" t="s">
        <v>9972</v>
      </c>
      <c r="P3012" s="95"/>
      <c r="Q3012" s="95" t="s">
        <v>509</v>
      </c>
      <c r="R3012" s="95" t="str">
        <f>IF(L3012="R",VLOOKUP(G3012,BARRAS!$C$5:$E$233,3,0),IF(L3012="L",VLOOKUP(G3012,BARRAS!$C$5:$E$233,3,0),""))</f>
        <v/>
      </c>
      <c r="S3012" s="95">
        <f t="shared" si="326"/>
        <v>0</v>
      </c>
      <c r="T3012" s="95"/>
      <c r="U3012" s="95" t="str">
        <f t="shared" si="327"/>
        <v/>
      </c>
      <c r="V3012" s="95"/>
      <c r="W3012" s="95"/>
      <c r="X3012" s="95"/>
      <c r="Y3012" s="95"/>
      <c r="Z3012" s="95"/>
      <c r="AA3012" s="95" t="str">
        <f t="shared" si="328"/>
        <v>CGE</v>
      </c>
    </row>
    <row r="3013" spans="1:27" x14ac:dyDescent="0.2">
      <c r="A3013" s="19">
        <f t="shared" ref="A3013:A3076" si="329">+COUNTIF($C:$C,C3013)</f>
        <v>1</v>
      </c>
      <c r="B3013" s="95">
        <f t="shared" si="325"/>
        <v>3009</v>
      </c>
      <c r="C3013" s="95" t="s">
        <v>9402</v>
      </c>
      <c r="D3013" s="28" t="s">
        <v>8808</v>
      </c>
      <c r="E3013" s="95" t="s">
        <v>10120</v>
      </c>
      <c r="F3013" s="182">
        <v>1</v>
      </c>
      <c r="G3013" s="95" t="s">
        <v>719</v>
      </c>
      <c r="H3013" s="199">
        <f>VLOOKUP(G3013,BARRAS!$C$5:$E$553,2,0)</f>
        <v>2089989930132</v>
      </c>
      <c r="I3013" s="95">
        <v>0</v>
      </c>
      <c r="J3013" s="204">
        <v>0</v>
      </c>
      <c r="K3013" s="95">
        <v>0</v>
      </c>
      <c r="L3013" s="95" t="s">
        <v>8423</v>
      </c>
      <c r="M3013" s="95" t="s">
        <v>8423</v>
      </c>
      <c r="N3013" s="95" t="s">
        <v>8808</v>
      </c>
      <c r="O3013" s="95" t="s">
        <v>9972</v>
      </c>
      <c r="P3013" s="95"/>
      <c r="Q3013" s="95" t="s">
        <v>509</v>
      </c>
      <c r="R3013" s="95" t="str">
        <f>IF(L3013="R",VLOOKUP(G3013,BARRAS!$C$5:$E$233,3,0),IF(L3013="L",VLOOKUP(G3013,BARRAS!$C$5:$E$233,3,0),""))</f>
        <v/>
      </c>
      <c r="S3013" s="95">
        <f t="shared" si="326"/>
        <v>0</v>
      </c>
      <c r="T3013" s="95"/>
      <c r="U3013" s="95" t="str">
        <f t="shared" si="327"/>
        <v/>
      </c>
      <c r="V3013" s="95"/>
      <c r="W3013" s="95"/>
      <c r="X3013" s="95"/>
      <c r="Y3013" s="95"/>
      <c r="Z3013" s="95"/>
      <c r="AA3013" s="95" t="str">
        <f t="shared" si="328"/>
        <v>CGE</v>
      </c>
    </row>
    <row r="3014" spans="1:27" x14ac:dyDescent="0.2">
      <c r="A3014" s="19">
        <f t="shared" si="329"/>
        <v>1</v>
      </c>
      <c r="B3014" s="95">
        <f t="shared" si="325"/>
        <v>3010</v>
      </c>
      <c r="C3014" s="95" t="s">
        <v>13250</v>
      </c>
      <c r="D3014" s="28" t="s">
        <v>12122</v>
      </c>
      <c r="E3014" s="28" t="s">
        <v>12275</v>
      </c>
      <c r="F3014" s="182">
        <v>1</v>
      </c>
      <c r="G3014" s="95" t="s">
        <v>719</v>
      </c>
      <c r="H3014" s="199">
        <f>VLOOKUP(G3014,BARRAS!$C$5:$E$553,2,0)</f>
        <v>2089989930132</v>
      </c>
      <c r="I3014" s="95">
        <v>0</v>
      </c>
      <c r="J3014" s="204">
        <v>0</v>
      </c>
      <c r="K3014" s="95">
        <v>0</v>
      </c>
      <c r="L3014" s="95" t="s">
        <v>8423</v>
      </c>
      <c r="M3014" s="95" t="s">
        <v>8423</v>
      </c>
      <c r="N3014" s="28" t="s">
        <v>12122</v>
      </c>
      <c r="O3014" s="95" t="s">
        <v>9972</v>
      </c>
      <c r="P3014" s="95"/>
      <c r="Q3014" s="95"/>
      <c r="R3014" s="95"/>
      <c r="S3014" s="95">
        <f t="shared" si="326"/>
        <v>0</v>
      </c>
      <c r="T3014" s="95"/>
      <c r="U3014" s="95" t="str">
        <f t="shared" si="327"/>
        <v/>
      </c>
      <c r="V3014" s="95"/>
      <c r="W3014" s="95"/>
      <c r="X3014" s="95"/>
      <c r="Y3014" s="95"/>
      <c r="Z3014" s="95"/>
      <c r="AA3014" s="95" t="str">
        <f t="shared" si="328"/>
        <v>CGE</v>
      </c>
    </row>
    <row r="3015" spans="1:27" x14ac:dyDescent="0.2">
      <c r="A3015" s="19">
        <f t="shared" si="329"/>
        <v>1</v>
      </c>
      <c r="B3015" s="95">
        <f t="shared" si="325"/>
        <v>3011</v>
      </c>
      <c r="C3015" s="95" t="s">
        <v>13331</v>
      </c>
      <c r="D3015" s="28" t="s">
        <v>8365</v>
      </c>
      <c r="E3015" s="28" t="s">
        <v>10789</v>
      </c>
      <c r="F3015" s="182">
        <v>1</v>
      </c>
      <c r="G3015" s="95" t="s">
        <v>719</v>
      </c>
      <c r="H3015" s="199">
        <f>VLOOKUP(G3015,BARRAS!$C$5:$E$553,2,0)</f>
        <v>2089989930132</v>
      </c>
      <c r="I3015" s="95">
        <v>0</v>
      </c>
      <c r="J3015" s="204">
        <v>0</v>
      </c>
      <c r="K3015" s="95">
        <v>0</v>
      </c>
      <c r="L3015" s="95" t="s">
        <v>8423</v>
      </c>
      <c r="M3015" s="95" t="s">
        <v>8423</v>
      </c>
      <c r="N3015" s="28" t="s">
        <v>8365</v>
      </c>
      <c r="O3015" s="95" t="s">
        <v>9972</v>
      </c>
      <c r="P3015" s="95"/>
      <c r="Q3015" s="95"/>
      <c r="R3015" s="95"/>
      <c r="S3015" s="95">
        <f t="shared" si="326"/>
        <v>0</v>
      </c>
      <c r="T3015" s="95"/>
      <c r="U3015" s="95" t="str">
        <f t="shared" si="327"/>
        <v/>
      </c>
      <c r="V3015" s="95"/>
      <c r="W3015" s="95"/>
      <c r="X3015" s="95"/>
      <c r="Y3015" s="95"/>
      <c r="Z3015" s="95"/>
      <c r="AA3015" s="95" t="str">
        <f t="shared" si="328"/>
        <v>CGE</v>
      </c>
    </row>
    <row r="3016" spans="1:27" x14ac:dyDescent="0.2">
      <c r="A3016" s="19">
        <f t="shared" si="329"/>
        <v>1</v>
      </c>
      <c r="B3016" s="95">
        <f t="shared" si="325"/>
        <v>3012</v>
      </c>
      <c r="C3016" s="95" t="s">
        <v>13400</v>
      </c>
      <c r="D3016" s="28" t="s">
        <v>8365</v>
      </c>
      <c r="E3016" s="28" t="s">
        <v>10789</v>
      </c>
      <c r="F3016" s="182">
        <v>1</v>
      </c>
      <c r="G3016" s="95" t="s">
        <v>719</v>
      </c>
      <c r="H3016" s="199">
        <f>VLOOKUP(G3016,BARRAS!$C$5:$E$553,2,0)</f>
        <v>2089989930132</v>
      </c>
      <c r="I3016" s="95">
        <v>0</v>
      </c>
      <c r="J3016" s="204">
        <v>0</v>
      </c>
      <c r="K3016" s="95">
        <v>0</v>
      </c>
      <c r="L3016" s="95" t="s">
        <v>8423</v>
      </c>
      <c r="M3016" s="95" t="s">
        <v>8423</v>
      </c>
      <c r="N3016" s="28" t="s">
        <v>8365</v>
      </c>
      <c r="O3016" s="95" t="s">
        <v>9972</v>
      </c>
      <c r="P3016" s="95"/>
      <c r="Q3016" s="95"/>
      <c r="R3016" s="95"/>
      <c r="S3016" s="95">
        <f t="shared" si="326"/>
        <v>0</v>
      </c>
      <c r="T3016" s="95"/>
      <c r="U3016" s="95" t="str">
        <f t="shared" si="327"/>
        <v/>
      </c>
      <c r="V3016" s="95"/>
      <c r="W3016" s="95"/>
      <c r="X3016" s="95"/>
      <c r="Y3016" s="95"/>
      <c r="Z3016" s="95"/>
      <c r="AA3016" s="95" t="str">
        <f t="shared" si="328"/>
        <v>CGE</v>
      </c>
    </row>
    <row r="3017" spans="1:27" x14ac:dyDescent="0.2">
      <c r="A3017" s="19">
        <f t="shared" si="329"/>
        <v>1</v>
      </c>
      <c r="B3017" s="95">
        <f t="shared" ref="B3017:B3080" si="330">B3016+1</f>
        <v>3013</v>
      </c>
      <c r="C3017" s="95" t="s">
        <v>10216</v>
      </c>
      <c r="D3017" s="28" t="s">
        <v>10217</v>
      </c>
      <c r="E3017" s="95" t="s">
        <v>10254</v>
      </c>
      <c r="F3017" s="182">
        <v>1</v>
      </c>
      <c r="G3017" s="95" t="s">
        <v>719</v>
      </c>
      <c r="H3017" s="199">
        <f>VLOOKUP(G3017,BARRAS!$C$5:$E$553,2,0)</f>
        <v>2089989930132</v>
      </c>
      <c r="I3017" s="95">
        <v>0</v>
      </c>
      <c r="J3017" s="204">
        <v>0</v>
      </c>
      <c r="K3017" s="95">
        <v>0</v>
      </c>
      <c r="L3017" s="95" t="s">
        <v>747</v>
      </c>
      <c r="M3017" s="95" t="s">
        <v>747</v>
      </c>
      <c r="N3017" s="95" t="s">
        <v>10217</v>
      </c>
      <c r="O3017" s="95" t="s">
        <v>10040</v>
      </c>
      <c r="P3017" s="95"/>
      <c r="Q3017" s="95"/>
      <c r="R3017" s="95" t="str">
        <f>IF(L3017="R",VLOOKUP(G3017,BARRAS!$C$5:$E$233,3,0),IF(L3017="L",VLOOKUP(G3017,BARRAS!$C$5:$E$233,3,0),""))</f>
        <v/>
      </c>
      <c r="S3017" s="95">
        <f t="shared" si="326"/>
        <v>1</v>
      </c>
      <c r="T3017" s="95"/>
      <c r="U3017" s="95" t="str">
        <f t="shared" si="327"/>
        <v>PMGD</v>
      </c>
      <c r="V3017" s="95"/>
      <c r="W3017" s="95">
        <v>0</v>
      </c>
      <c r="X3017" s="95"/>
      <c r="Y3017" s="95"/>
      <c r="Z3017" s="95"/>
      <c r="AA3017" s="95" t="str">
        <f t="shared" si="328"/>
        <v>COPELEC</v>
      </c>
    </row>
    <row r="3018" spans="1:27" x14ac:dyDescent="0.2">
      <c r="A3018" s="19">
        <f t="shared" si="329"/>
        <v>1</v>
      </c>
      <c r="B3018" s="95">
        <f t="shared" si="330"/>
        <v>3014</v>
      </c>
      <c r="C3018" s="95" t="s">
        <v>10215</v>
      </c>
      <c r="D3018" s="28" t="s">
        <v>10217</v>
      </c>
      <c r="E3018" s="95" t="s">
        <v>10253</v>
      </c>
      <c r="F3018" s="182">
        <v>1</v>
      </c>
      <c r="G3018" s="28" t="s">
        <v>719</v>
      </c>
      <c r="H3018" s="225">
        <f>VLOOKUP(G3018,BARRAS!$C$5:$E$553,2,0)</f>
        <v>2089989930132</v>
      </c>
      <c r="I3018" s="28">
        <v>0</v>
      </c>
      <c r="J3018" s="226">
        <v>0</v>
      </c>
      <c r="K3018" s="28">
        <v>0</v>
      </c>
      <c r="L3018" s="28" t="s">
        <v>747</v>
      </c>
      <c r="M3018" s="28" t="s">
        <v>747</v>
      </c>
      <c r="N3018" s="95" t="s">
        <v>10217</v>
      </c>
      <c r="O3018" s="95" t="s">
        <v>10040</v>
      </c>
      <c r="P3018" s="95"/>
      <c r="Q3018" s="95"/>
      <c r="R3018" s="95" t="str">
        <f>IF(L3018="R",VLOOKUP(G3018,BARRAS!$C$5:$E$233,3,0),IF(L3018="L",VLOOKUP(G3018,BARRAS!$C$5:$E$233,3,0),""))</f>
        <v/>
      </c>
      <c r="S3018" s="95">
        <f t="shared" si="326"/>
        <v>1</v>
      </c>
      <c r="T3018" s="95" t="s">
        <v>10218</v>
      </c>
      <c r="U3018" s="95" t="str">
        <f t="shared" si="327"/>
        <v>PMGD</v>
      </c>
      <c r="V3018" s="95"/>
      <c r="W3018" s="95"/>
      <c r="X3018" s="95"/>
      <c r="Y3018" s="95"/>
      <c r="Z3018" s="95"/>
      <c r="AA3018" s="95" t="str">
        <f t="shared" si="328"/>
        <v>COPELEC</v>
      </c>
    </row>
    <row r="3019" spans="1:27" x14ac:dyDescent="0.2">
      <c r="A3019" s="19">
        <f t="shared" si="329"/>
        <v>1</v>
      </c>
      <c r="B3019" s="95">
        <f t="shared" si="330"/>
        <v>3015</v>
      </c>
      <c r="C3019" s="95" t="s">
        <v>13754</v>
      </c>
      <c r="D3019" s="28" t="s">
        <v>14384</v>
      </c>
      <c r="E3019" s="28" t="s">
        <v>13756</v>
      </c>
      <c r="F3019" s="182">
        <v>1</v>
      </c>
      <c r="G3019" s="28" t="s">
        <v>719</v>
      </c>
      <c r="H3019" s="225">
        <f>VLOOKUP(G3019,BARRAS!$C$5:$E$553,2,0)</f>
        <v>2089989930132</v>
      </c>
      <c r="I3019" s="28">
        <v>0</v>
      </c>
      <c r="J3019" s="226">
        <v>0</v>
      </c>
      <c r="K3019" s="28">
        <v>0</v>
      </c>
      <c r="L3019" s="28" t="s">
        <v>747</v>
      </c>
      <c r="M3019" s="28" t="s">
        <v>747</v>
      </c>
      <c r="N3019" s="28" t="s">
        <v>14384</v>
      </c>
      <c r="O3019" s="95" t="s">
        <v>9972</v>
      </c>
      <c r="P3019" s="95"/>
      <c r="Q3019" s="95"/>
      <c r="R3019" s="95"/>
      <c r="S3019" s="95">
        <f t="shared" si="326"/>
        <v>1</v>
      </c>
      <c r="T3019" s="95"/>
      <c r="U3019" s="95" t="str">
        <f t="shared" si="327"/>
        <v>PMGD</v>
      </c>
      <c r="V3019" s="95"/>
      <c r="W3019" s="95"/>
      <c r="X3019" s="95"/>
      <c r="Y3019" s="95"/>
      <c r="Z3019" s="95"/>
      <c r="AA3019" s="95" t="str">
        <f t="shared" si="328"/>
        <v>CGE</v>
      </c>
    </row>
    <row r="3020" spans="1:27" x14ac:dyDescent="0.2">
      <c r="A3020" s="19">
        <f t="shared" si="329"/>
        <v>1</v>
      </c>
      <c r="B3020" s="95">
        <f t="shared" si="330"/>
        <v>3016</v>
      </c>
      <c r="C3020" s="95" t="s">
        <v>13755</v>
      </c>
      <c r="D3020" s="28" t="s">
        <v>14384</v>
      </c>
      <c r="E3020" s="28" t="s">
        <v>13757</v>
      </c>
      <c r="F3020" s="182">
        <v>1</v>
      </c>
      <c r="G3020" s="28" t="s">
        <v>719</v>
      </c>
      <c r="H3020" s="225">
        <f>VLOOKUP(G3020,BARRAS!$C$5:$E$553,2,0)</f>
        <v>2089989930132</v>
      </c>
      <c r="I3020" s="28">
        <v>0</v>
      </c>
      <c r="J3020" s="226">
        <v>0</v>
      </c>
      <c r="K3020" s="28">
        <v>0</v>
      </c>
      <c r="L3020" s="28" t="s">
        <v>747</v>
      </c>
      <c r="M3020" s="28" t="s">
        <v>747</v>
      </c>
      <c r="N3020" s="28" t="s">
        <v>14384</v>
      </c>
      <c r="O3020" s="95" t="s">
        <v>9972</v>
      </c>
      <c r="P3020" s="95"/>
      <c r="Q3020" s="95"/>
      <c r="R3020" s="95"/>
      <c r="S3020" s="95">
        <f t="shared" si="326"/>
        <v>1</v>
      </c>
      <c r="T3020" s="221" t="s">
        <v>13757</v>
      </c>
      <c r="U3020" s="95" t="str">
        <f t="shared" si="327"/>
        <v>PMGD</v>
      </c>
      <c r="V3020" s="95"/>
      <c r="W3020" s="95"/>
      <c r="X3020" s="95"/>
      <c r="Y3020" s="95"/>
      <c r="Z3020" s="95"/>
      <c r="AA3020" s="95" t="str">
        <f t="shared" si="328"/>
        <v>CGE</v>
      </c>
    </row>
    <row r="3021" spans="1:27" x14ac:dyDescent="0.2">
      <c r="A3021" s="19">
        <f t="shared" si="329"/>
        <v>1</v>
      </c>
      <c r="B3021" s="95">
        <f t="shared" si="330"/>
        <v>3017</v>
      </c>
      <c r="C3021" s="95" t="s">
        <v>13782</v>
      </c>
      <c r="D3021" s="28" t="s">
        <v>14163</v>
      </c>
      <c r="E3021" s="28" t="s">
        <v>13784</v>
      </c>
      <c r="F3021" s="182">
        <v>1</v>
      </c>
      <c r="G3021" s="28" t="s">
        <v>719</v>
      </c>
      <c r="H3021" s="225">
        <f>VLOOKUP(G3021,BARRAS!$C$5:$E$553,2,0)</f>
        <v>2089989930132</v>
      </c>
      <c r="I3021" s="28">
        <v>0</v>
      </c>
      <c r="J3021" s="226">
        <v>0</v>
      </c>
      <c r="K3021" s="28">
        <v>0</v>
      </c>
      <c r="L3021" s="28" t="s">
        <v>747</v>
      </c>
      <c r="M3021" s="28" t="s">
        <v>747</v>
      </c>
      <c r="N3021" s="28" t="s">
        <v>14163</v>
      </c>
      <c r="O3021" s="95" t="s">
        <v>10040</v>
      </c>
      <c r="P3021" s="95"/>
      <c r="Q3021" s="95"/>
      <c r="R3021" s="95"/>
      <c r="S3021" s="95">
        <f t="shared" si="326"/>
        <v>1</v>
      </c>
      <c r="T3021" s="95"/>
      <c r="U3021" s="95" t="str">
        <f t="shared" si="327"/>
        <v>PMGD</v>
      </c>
      <c r="V3021" s="95"/>
      <c r="W3021" s="95"/>
      <c r="X3021" s="95"/>
      <c r="Y3021" s="95"/>
      <c r="Z3021" s="95"/>
      <c r="AA3021" s="95" t="str">
        <f t="shared" si="328"/>
        <v>COPELEC</v>
      </c>
    </row>
    <row r="3022" spans="1:27" x14ac:dyDescent="0.2">
      <c r="A3022" s="19">
        <f t="shared" si="329"/>
        <v>1</v>
      </c>
      <c r="B3022" s="95">
        <f t="shared" si="330"/>
        <v>3018</v>
      </c>
      <c r="C3022" s="95" t="s">
        <v>13783</v>
      </c>
      <c r="D3022" s="28" t="s">
        <v>14163</v>
      </c>
      <c r="E3022" s="28" t="s">
        <v>13785</v>
      </c>
      <c r="F3022" s="182">
        <v>1</v>
      </c>
      <c r="G3022" s="28" t="s">
        <v>719</v>
      </c>
      <c r="H3022" s="225">
        <f>VLOOKUP(G3022,BARRAS!$C$5:$E$553,2,0)</f>
        <v>2089989930132</v>
      </c>
      <c r="I3022" s="28">
        <v>0</v>
      </c>
      <c r="J3022" s="226">
        <v>0</v>
      </c>
      <c r="K3022" s="28">
        <v>0</v>
      </c>
      <c r="L3022" s="28" t="s">
        <v>747</v>
      </c>
      <c r="M3022" s="28" t="s">
        <v>747</v>
      </c>
      <c r="N3022" s="28" t="s">
        <v>14163</v>
      </c>
      <c r="O3022" s="95" t="s">
        <v>10040</v>
      </c>
      <c r="P3022" s="95"/>
      <c r="Q3022" s="95"/>
      <c r="R3022" s="95"/>
      <c r="S3022" s="95">
        <f t="shared" si="326"/>
        <v>1</v>
      </c>
      <c r="T3022" s="28" t="s">
        <v>13785</v>
      </c>
      <c r="U3022" s="95" t="str">
        <f t="shared" si="327"/>
        <v>PMGD</v>
      </c>
      <c r="V3022" s="95"/>
      <c r="W3022" s="95"/>
      <c r="X3022" s="95"/>
      <c r="Y3022" s="95"/>
      <c r="Z3022" s="95"/>
      <c r="AA3022" s="95" t="str">
        <f t="shared" si="328"/>
        <v>COPELEC</v>
      </c>
    </row>
    <row r="3023" spans="1:27" x14ac:dyDescent="0.2">
      <c r="A3023" s="19">
        <f t="shared" si="329"/>
        <v>1</v>
      </c>
      <c r="B3023" s="95">
        <f t="shared" si="330"/>
        <v>3019</v>
      </c>
      <c r="C3023" s="95" t="s">
        <v>14151</v>
      </c>
      <c r="D3023" s="28" t="s">
        <v>14163</v>
      </c>
      <c r="E3023" s="28" t="s">
        <v>14153</v>
      </c>
      <c r="F3023" s="182">
        <v>1</v>
      </c>
      <c r="G3023" s="95" t="s">
        <v>719</v>
      </c>
      <c r="H3023" s="199">
        <f>VLOOKUP(G3023,BARRAS!$C$5:$E$553,2,0)</f>
        <v>2089989930132</v>
      </c>
      <c r="I3023" s="95">
        <v>0</v>
      </c>
      <c r="J3023" s="226">
        <v>0</v>
      </c>
      <c r="K3023" s="95">
        <v>0</v>
      </c>
      <c r="L3023" s="28" t="s">
        <v>747</v>
      </c>
      <c r="M3023" s="28" t="s">
        <v>747</v>
      </c>
      <c r="N3023" s="28" t="s">
        <v>14163</v>
      </c>
      <c r="O3023" s="95" t="s">
        <v>10040</v>
      </c>
      <c r="P3023" s="95"/>
      <c r="Q3023" s="95"/>
      <c r="R3023" s="95"/>
      <c r="S3023" s="95">
        <f t="shared" si="326"/>
        <v>1</v>
      </c>
      <c r="T3023" s="95"/>
      <c r="U3023" s="95" t="str">
        <f t="shared" si="327"/>
        <v>PMGD</v>
      </c>
      <c r="V3023" s="95"/>
      <c r="W3023" s="95"/>
      <c r="X3023" s="95"/>
      <c r="Y3023" s="95"/>
      <c r="Z3023" s="95"/>
      <c r="AA3023" s="95" t="str">
        <f t="shared" si="328"/>
        <v>COPELEC</v>
      </c>
    </row>
    <row r="3024" spans="1:27" x14ac:dyDescent="0.2">
      <c r="A3024" s="19">
        <f t="shared" si="329"/>
        <v>1</v>
      </c>
      <c r="B3024" s="95">
        <f t="shared" si="330"/>
        <v>3020</v>
      </c>
      <c r="C3024" s="95" t="s">
        <v>14152</v>
      </c>
      <c r="D3024" s="28" t="s">
        <v>14163</v>
      </c>
      <c r="E3024" s="28" t="s">
        <v>14154</v>
      </c>
      <c r="F3024" s="182">
        <v>1</v>
      </c>
      <c r="G3024" s="95" t="s">
        <v>719</v>
      </c>
      <c r="H3024" s="199">
        <f>VLOOKUP(G3024,BARRAS!$C$5:$E$553,2,0)</f>
        <v>2089989930132</v>
      </c>
      <c r="I3024" s="95">
        <v>0</v>
      </c>
      <c r="J3024" s="226">
        <v>0</v>
      </c>
      <c r="K3024" s="95">
        <v>0</v>
      </c>
      <c r="L3024" s="28" t="s">
        <v>747</v>
      </c>
      <c r="M3024" s="28" t="s">
        <v>747</v>
      </c>
      <c r="N3024" s="28" t="s">
        <v>14163</v>
      </c>
      <c r="O3024" s="95" t="s">
        <v>10040</v>
      </c>
      <c r="P3024" s="95"/>
      <c r="Q3024" s="95"/>
      <c r="R3024" s="95"/>
      <c r="S3024" s="95">
        <f t="shared" si="326"/>
        <v>1</v>
      </c>
      <c r="T3024" s="28" t="s">
        <v>14154</v>
      </c>
      <c r="U3024" s="95" t="str">
        <f t="shared" si="327"/>
        <v>PMGD</v>
      </c>
      <c r="V3024" s="95"/>
      <c r="W3024" s="95"/>
      <c r="X3024" s="95"/>
      <c r="Y3024" s="95"/>
      <c r="Z3024" s="95"/>
      <c r="AA3024" s="95" t="str">
        <f t="shared" si="328"/>
        <v>COPELEC</v>
      </c>
    </row>
    <row r="3025" spans="1:27" x14ac:dyDescent="0.2">
      <c r="A3025" s="19">
        <f t="shared" si="329"/>
        <v>1</v>
      </c>
      <c r="B3025" s="95">
        <f t="shared" si="330"/>
        <v>3021</v>
      </c>
      <c r="C3025" s="95" t="s">
        <v>14423</v>
      </c>
      <c r="D3025" s="28" t="s">
        <v>14420</v>
      </c>
      <c r="E3025" s="28" t="s">
        <v>14421</v>
      </c>
      <c r="F3025" s="182">
        <v>1</v>
      </c>
      <c r="G3025" s="95" t="s">
        <v>719</v>
      </c>
      <c r="H3025" s="199">
        <f>VLOOKUP(G3025,BARRAS!$C$5:$E$553,2,0)</f>
        <v>2089989930132</v>
      </c>
      <c r="I3025" s="95">
        <v>0</v>
      </c>
      <c r="J3025" s="226">
        <v>0</v>
      </c>
      <c r="K3025" s="95">
        <v>0</v>
      </c>
      <c r="L3025" s="28" t="s">
        <v>747</v>
      </c>
      <c r="M3025" s="28" t="s">
        <v>747</v>
      </c>
      <c r="N3025" s="95" t="s">
        <v>14420</v>
      </c>
      <c r="O3025" s="28" t="s">
        <v>9972</v>
      </c>
      <c r="P3025" s="95"/>
      <c r="Q3025" s="95"/>
      <c r="R3025" s="95"/>
      <c r="S3025" s="95">
        <f t="shared" si="326"/>
        <v>1</v>
      </c>
      <c r="T3025" s="95"/>
      <c r="U3025" s="95" t="str">
        <f t="shared" si="327"/>
        <v>PMGD</v>
      </c>
      <c r="V3025" s="95"/>
      <c r="W3025" s="95"/>
      <c r="X3025" s="95"/>
      <c r="Y3025" s="95"/>
      <c r="Z3025" s="95"/>
      <c r="AA3025" s="95" t="str">
        <f t="shared" si="328"/>
        <v>CGE</v>
      </c>
    </row>
    <row r="3026" spans="1:27" x14ac:dyDescent="0.2">
      <c r="A3026" s="19">
        <f t="shared" si="329"/>
        <v>1</v>
      </c>
      <c r="B3026" s="95">
        <f t="shared" si="330"/>
        <v>3022</v>
      </c>
      <c r="C3026" s="95" t="s">
        <v>14424</v>
      </c>
      <c r="D3026" s="28" t="s">
        <v>14420</v>
      </c>
      <c r="E3026" s="28" t="s">
        <v>14422</v>
      </c>
      <c r="F3026" s="182">
        <v>1</v>
      </c>
      <c r="G3026" s="95" t="s">
        <v>719</v>
      </c>
      <c r="H3026" s="199">
        <f>VLOOKUP(G3026,BARRAS!$C$5:$E$553,2,0)</f>
        <v>2089989930132</v>
      </c>
      <c r="I3026" s="95">
        <v>0</v>
      </c>
      <c r="J3026" s="226">
        <v>0</v>
      </c>
      <c r="K3026" s="95">
        <v>0</v>
      </c>
      <c r="L3026" s="28" t="s">
        <v>747</v>
      </c>
      <c r="M3026" s="28" t="s">
        <v>747</v>
      </c>
      <c r="N3026" s="95" t="s">
        <v>14420</v>
      </c>
      <c r="O3026" s="28" t="s">
        <v>9972</v>
      </c>
      <c r="P3026" s="95"/>
      <c r="Q3026" s="95"/>
      <c r="R3026" s="95"/>
      <c r="S3026" s="95">
        <f t="shared" si="326"/>
        <v>1</v>
      </c>
      <c r="T3026" s="95"/>
      <c r="U3026" s="95" t="str">
        <f t="shared" si="327"/>
        <v>PMGD</v>
      </c>
      <c r="V3026" s="95"/>
      <c r="W3026" s="95"/>
      <c r="X3026" s="95"/>
      <c r="Y3026" s="95"/>
      <c r="Z3026" s="95"/>
      <c r="AA3026" s="95" t="str">
        <f t="shared" si="328"/>
        <v>CGE</v>
      </c>
    </row>
    <row r="3027" spans="1:27" x14ac:dyDescent="0.2">
      <c r="A3027" s="19">
        <f t="shared" si="329"/>
        <v>1</v>
      </c>
      <c r="B3027" s="95">
        <f t="shared" si="330"/>
        <v>3023</v>
      </c>
      <c r="C3027" s="95" t="s">
        <v>7777</v>
      </c>
      <c r="D3027" s="28" t="s">
        <v>10013</v>
      </c>
      <c r="E3027" s="95" t="s">
        <v>3208</v>
      </c>
      <c r="F3027" s="182">
        <v>1</v>
      </c>
      <c r="G3027" s="95" t="s">
        <v>719</v>
      </c>
      <c r="H3027" s="199">
        <f>VLOOKUP(G3027,BARRAS!$C$5:$E$553,2,0)</f>
        <v>2089989930132</v>
      </c>
      <c r="I3027" s="95">
        <v>0</v>
      </c>
      <c r="J3027" s="223">
        <v>1</v>
      </c>
      <c r="K3027" s="95">
        <v>0</v>
      </c>
      <c r="L3027" s="95" t="s">
        <v>489</v>
      </c>
      <c r="M3027" s="95" t="s">
        <v>489</v>
      </c>
      <c r="N3027" s="95" t="s">
        <v>9178</v>
      </c>
      <c r="O3027" s="95"/>
      <c r="P3027" s="95" t="s">
        <v>9972</v>
      </c>
      <c r="Q3027" s="95" t="s">
        <v>489</v>
      </c>
      <c r="R3027" s="95">
        <f>IF(L3027="R",VLOOKUP(G3027,BARRAS!$C$5:$E$233,3,0),IF(L3027="L",VLOOKUP(G3027,BARRAS!$C$5:$E$233,3,0),""))</f>
        <v>0</v>
      </c>
      <c r="S3027" s="95">
        <f t="shared" si="326"/>
        <v>0</v>
      </c>
      <c r="T3027" s="95"/>
      <c r="U3027" s="95" t="str">
        <f t="shared" si="327"/>
        <v/>
      </c>
      <c r="V3027" s="95"/>
      <c r="W3027" s="95"/>
      <c r="X3027" s="95">
        <v>0</v>
      </c>
      <c r="Y3027" s="95"/>
      <c r="Z3027" s="95"/>
      <c r="AA3027" s="95" t="str">
        <f t="shared" si="328"/>
        <v>CGE</v>
      </c>
    </row>
    <row r="3028" spans="1:27" x14ac:dyDescent="0.2">
      <c r="A3028" s="19">
        <f t="shared" si="329"/>
        <v>1</v>
      </c>
      <c r="B3028" s="95">
        <f t="shared" si="330"/>
        <v>3024</v>
      </c>
      <c r="C3028" s="95" t="s">
        <v>7778</v>
      </c>
      <c r="D3028" s="28" t="s">
        <v>10014</v>
      </c>
      <c r="E3028" s="95" t="s">
        <v>3208</v>
      </c>
      <c r="F3028" s="182">
        <v>1</v>
      </c>
      <c r="G3028" s="95" t="s">
        <v>719</v>
      </c>
      <c r="H3028" s="199">
        <f>VLOOKUP(G3028,BARRAS!$C$5:$E$553,2,0)</f>
        <v>2089989930132</v>
      </c>
      <c r="I3028" s="95">
        <v>0</v>
      </c>
      <c r="J3028" s="223">
        <v>1</v>
      </c>
      <c r="K3028" s="95">
        <v>0</v>
      </c>
      <c r="L3028" s="95" t="s">
        <v>489</v>
      </c>
      <c r="M3028" s="95" t="s">
        <v>489</v>
      </c>
      <c r="N3028" s="95" t="s">
        <v>9178</v>
      </c>
      <c r="O3028" s="95"/>
      <c r="P3028" s="95" t="s">
        <v>9972</v>
      </c>
      <c r="Q3028" s="95" t="s">
        <v>489</v>
      </c>
      <c r="R3028" s="95">
        <f>IF(L3028="R",VLOOKUP(G3028,BARRAS!$C$5:$E$233,3,0),IF(L3028="L",VLOOKUP(G3028,BARRAS!$C$5:$E$233,3,0),""))</f>
        <v>0</v>
      </c>
      <c r="S3028" s="95">
        <f t="shared" ref="S3028:S3091" si="331">IF(RIGHT(LEFT(E3028,6),4)="PMGD",1,IF(RIGHT(LEFT(E3028,6),4)="PMG_",1,0))</f>
        <v>0</v>
      </c>
      <c r="T3028" s="95"/>
      <c r="U3028" s="95" t="str">
        <f t="shared" ref="U3028:U3091" si="332">+IF(L3028="G",LEFT(RIGHT(E3028,LEN(E3028)-2),4),"")</f>
        <v/>
      </c>
      <c r="V3028" s="95"/>
      <c r="W3028" s="95"/>
      <c r="X3028" s="95">
        <v>0</v>
      </c>
      <c r="Y3028" s="95"/>
      <c r="Z3028" s="95"/>
      <c r="AA3028" s="95" t="str">
        <f t="shared" ref="AA3028:AA3090" si="333">IF(OR(N3028="Dx",N3028="No_informado"),P3028,O3028)</f>
        <v>CGE</v>
      </c>
    </row>
    <row r="3029" spans="1:27" x14ac:dyDescent="0.2">
      <c r="A3029" s="19">
        <f t="shared" si="329"/>
        <v>1</v>
      </c>
      <c r="B3029" s="95">
        <f t="shared" si="330"/>
        <v>3025</v>
      </c>
      <c r="C3029" s="95" t="s">
        <v>7779</v>
      </c>
      <c r="D3029" s="28" t="s">
        <v>10015</v>
      </c>
      <c r="E3029" s="95" t="s">
        <v>3208</v>
      </c>
      <c r="F3029" s="182">
        <v>1</v>
      </c>
      <c r="G3029" s="95" t="s">
        <v>719</v>
      </c>
      <c r="H3029" s="199">
        <f>VLOOKUP(G3029,BARRAS!$C$5:$E$553,2,0)</f>
        <v>2089989930132</v>
      </c>
      <c r="I3029" s="95">
        <v>0</v>
      </c>
      <c r="J3029" s="223">
        <v>1</v>
      </c>
      <c r="K3029" s="95">
        <v>0</v>
      </c>
      <c r="L3029" s="95" t="s">
        <v>489</v>
      </c>
      <c r="M3029" s="95" t="s">
        <v>489</v>
      </c>
      <c r="N3029" s="95" t="s">
        <v>9178</v>
      </c>
      <c r="O3029" s="95"/>
      <c r="P3029" s="95" t="s">
        <v>9972</v>
      </c>
      <c r="Q3029" s="95" t="s">
        <v>489</v>
      </c>
      <c r="R3029" s="95">
        <f>IF(L3029="R",VLOOKUP(G3029,BARRAS!$C$5:$E$233,3,0),IF(L3029="L",VLOOKUP(G3029,BARRAS!$C$5:$E$233,3,0),""))</f>
        <v>0</v>
      </c>
      <c r="S3029" s="95">
        <f t="shared" si="331"/>
        <v>0</v>
      </c>
      <c r="T3029" s="95"/>
      <c r="U3029" s="95" t="str">
        <f t="shared" si="332"/>
        <v/>
      </c>
      <c r="V3029" s="95"/>
      <c r="W3029" s="95"/>
      <c r="X3029" s="95">
        <v>0</v>
      </c>
      <c r="Y3029" s="95"/>
      <c r="Z3029" s="95"/>
      <c r="AA3029" s="95" t="str">
        <f t="shared" si="333"/>
        <v>CGE</v>
      </c>
    </row>
    <row r="3030" spans="1:27" x14ac:dyDescent="0.2">
      <c r="A3030" s="19">
        <f t="shared" si="329"/>
        <v>1</v>
      </c>
      <c r="B3030" s="95">
        <f t="shared" si="330"/>
        <v>3026</v>
      </c>
      <c r="C3030" s="95" t="s">
        <v>8248</v>
      </c>
      <c r="D3030" s="28" t="s">
        <v>10041</v>
      </c>
      <c r="E3030" s="95" t="s">
        <v>10040</v>
      </c>
      <c r="F3030" s="182">
        <v>1</v>
      </c>
      <c r="G3030" s="95" t="s">
        <v>719</v>
      </c>
      <c r="H3030" s="199">
        <f>VLOOKUP(G3030,BARRAS!$C$5:$E$553,2,0)</f>
        <v>2089989930132</v>
      </c>
      <c r="I3030" s="95">
        <v>0</v>
      </c>
      <c r="J3030" s="223">
        <v>1</v>
      </c>
      <c r="K3030" s="95">
        <v>0</v>
      </c>
      <c r="L3030" s="95" t="s">
        <v>489</v>
      </c>
      <c r="M3030" s="95" t="s">
        <v>489</v>
      </c>
      <c r="N3030" s="95" t="s">
        <v>9178</v>
      </c>
      <c r="O3030" s="95"/>
      <c r="P3030" s="95" t="s">
        <v>10040</v>
      </c>
      <c r="Q3030" s="95" t="s">
        <v>489</v>
      </c>
      <c r="R3030" s="95">
        <f>IF(L3030="R",VLOOKUP(G3030,BARRAS!$C$5:$E$233,3,0),IF(L3030="L",VLOOKUP(G3030,BARRAS!$C$5:$E$233,3,0),""))</f>
        <v>0</v>
      </c>
      <c r="S3030" s="95">
        <f t="shared" si="331"/>
        <v>0</v>
      </c>
      <c r="T3030" s="95"/>
      <c r="U3030" s="95" t="str">
        <f t="shared" si="332"/>
        <v/>
      </c>
      <c r="V3030" s="95"/>
      <c r="W3030" s="95"/>
      <c r="X3030" s="95">
        <v>0</v>
      </c>
      <c r="Y3030" s="95"/>
      <c r="Z3030" s="95"/>
      <c r="AA3030" s="95" t="str">
        <f t="shared" si="333"/>
        <v>COPELEC</v>
      </c>
    </row>
    <row r="3031" spans="1:27" x14ac:dyDescent="0.2">
      <c r="A3031" s="19">
        <f t="shared" si="329"/>
        <v>1</v>
      </c>
      <c r="B3031" s="95">
        <f t="shared" si="330"/>
        <v>3027</v>
      </c>
      <c r="C3031" s="95" t="s">
        <v>8249</v>
      </c>
      <c r="D3031" s="28" t="s">
        <v>10042</v>
      </c>
      <c r="E3031" s="95" t="s">
        <v>10040</v>
      </c>
      <c r="F3031" s="182">
        <v>1</v>
      </c>
      <c r="G3031" s="95" t="s">
        <v>719</v>
      </c>
      <c r="H3031" s="199">
        <f>VLOOKUP(G3031,BARRAS!$C$5:$E$553,2,0)</f>
        <v>2089989930132</v>
      </c>
      <c r="I3031" s="95">
        <v>0</v>
      </c>
      <c r="J3031" s="223">
        <v>1</v>
      </c>
      <c r="K3031" s="95">
        <v>0</v>
      </c>
      <c r="L3031" s="95" t="s">
        <v>489</v>
      </c>
      <c r="M3031" s="95" t="s">
        <v>489</v>
      </c>
      <c r="N3031" s="95" t="s">
        <v>9178</v>
      </c>
      <c r="O3031" s="95"/>
      <c r="P3031" s="95" t="s">
        <v>10040</v>
      </c>
      <c r="Q3031" s="95" t="s">
        <v>489</v>
      </c>
      <c r="R3031" s="95">
        <f>IF(L3031="R",VLOOKUP(G3031,BARRAS!$C$5:$E$233,3,0),IF(L3031="L",VLOOKUP(G3031,BARRAS!$C$5:$E$233,3,0),""))</f>
        <v>0</v>
      </c>
      <c r="S3031" s="95">
        <f t="shared" si="331"/>
        <v>0</v>
      </c>
      <c r="T3031" s="95"/>
      <c r="U3031" s="95" t="str">
        <f t="shared" si="332"/>
        <v/>
      </c>
      <c r="V3031" s="95"/>
      <c r="W3031" s="95"/>
      <c r="X3031" s="95">
        <v>0</v>
      </c>
      <c r="Y3031" s="95"/>
      <c r="Z3031" s="95"/>
      <c r="AA3031" s="95" t="str">
        <f t="shared" si="333"/>
        <v>COPELEC</v>
      </c>
    </row>
    <row r="3032" spans="1:27" x14ac:dyDescent="0.2">
      <c r="A3032" s="19">
        <f t="shared" si="329"/>
        <v>1</v>
      </c>
      <c r="B3032" s="95">
        <f t="shared" si="330"/>
        <v>3028</v>
      </c>
      <c r="C3032" s="95" t="s">
        <v>8250</v>
      </c>
      <c r="D3032" s="28" t="s">
        <v>10043</v>
      </c>
      <c r="E3032" s="95" t="s">
        <v>10040</v>
      </c>
      <c r="F3032" s="182">
        <v>1</v>
      </c>
      <c r="G3032" s="95" t="s">
        <v>719</v>
      </c>
      <c r="H3032" s="199">
        <f>VLOOKUP(G3032,BARRAS!$C$5:$E$553,2,0)</f>
        <v>2089989930132</v>
      </c>
      <c r="I3032" s="95">
        <v>0</v>
      </c>
      <c r="J3032" s="223">
        <v>1</v>
      </c>
      <c r="K3032" s="95">
        <v>0</v>
      </c>
      <c r="L3032" s="95" t="s">
        <v>489</v>
      </c>
      <c r="M3032" s="95" t="s">
        <v>489</v>
      </c>
      <c r="N3032" s="95" t="s">
        <v>9178</v>
      </c>
      <c r="O3032" s="95"/>
      <c r="P3032" s="95" t="s">
        <v>10040</v>
      </c>
      <c r="Q3032" s="95" t="s">
        <v>489</v>
      </c>
      <c r="R3032" s="95">
        <f>IF(L3032="R",VLOOKUP(G3032,BARRAS!$C$5:$E$233,3,0),IF(L3032="L",VLOOKUP(G3032,BARRAS!$C$5:$E$233,3,0),""))</f>
        <v>0</v>
      </c>
      <c r="S3032" s="95">
        <f t="shared" si="331"/>
        <v>0</v>
      </c>
      <c r="T3032" s="95"/>
      <c r="U3032" s="95" t="str">
        <f t="shared" si="332"/>
        <v/>
      </c>
      <c r="V3032" s="95"/>
      <c r="W3032" s="95"/>
      <c r="X3032" s="95">
        <v>0</v>
      </c>
      <c r="Y3032" s="95"/>
      <c r="Z3032" s="95"/>
      <c r="AA3032" s="95" t="str">
        <f t="shared" si="333"/>
        <v>COPELEC</v>
      </c>
    </row>
    <row r="3033" spans="1:27" x14ac:dyDescent="0.2">
      <c r="A3033" s="19">
        <f t="shared" si="329"/>
        <v>1</v>
      </c>
      <c r="B3033" s="95">
        <f t="shared" si="330"/>
        <v>3029</v>
      </c>
      <c r="C3033" s="194" t="s">
        <v>12224</v>
      </c>
      <c r="D3033" s="213" t="s">
        <v>1304</v>
      </c>
      <c r="E3033" s="194" t="s">
        <v>1392</v>
      </c>
      <c r="F3033" s="182">
        <v>1</v>
      </c>
      <c r="G3033" s="95" t="s">
        <v>719</v>
      </c>
      <c r="H3033" s="199">
        <f>VLOOKUP(G3033,BARRAS!$C$5:$E$553,2,0)</f>
        <v>2089989930132</v>
      </c>
      <c r="I3033" s="95">
        <v>0</v>
      </c>
      <c r="J3033" s="204">
        <v>0</v>
      </c>
      <c r="K3033" s="95">
        <v>0</v>
      </c>
      <c r="L3033" s="95" t="s">
        <v>492</v>
      </c>
      <c r="M3033" s="95" t="s">
        <v>492</v>
      </c>
      <c r="N3033" s="95" t="s">
        <v>12352</v>
      </c>
      <c r="O3033" s="95"/>
      <c r="P3033" s="95"/>
      <c r="Q3033" s="95"/>
      <c r="R3033" s="95" t="str">
        <f>IF(L3033="R",VLOOKUP(G3033,BARRAS!$C$5:$E$233,3,0),IF(L3033="L",VLOOKUP(G3033,BARRAS!$C$5:$E$233,3,0),""))</f>
        <v/>
      </c>
      <c r="S3033" s="95">
        <f t="shared" si="331"/>
        <v>0</v>
      </c>
      <c r="T3033" s="95"/>
      <c r="U3033" s="95" t="str">
        <f t="shared" si="332"/>
        <v/>
      </c>
      <c r="V3033" s="95"/>
      <c r="W3033" s="95"/>
      <c r="X3033" s="95"/>
      <c r="Y3033" s="95"/>
      <c r="Z3033" s="95"/>
      <c r="AA3033" s="95">
        <f t="shared" si="333"/>
        <v>0</v>
      </c>
    </row>
    <row r="3034" spans="1:27" x14ac:dyDescent="0.2">
      <c r="A3034" s="19">
        <f t="shared" si="329"/>
        <v>1</v>
      </c>
      <c r="B3034" s="95">
        <f t="shared" si="330"/>
        <v>3030</v>
      </c>
      <c r="C3034" s="95" t="s">
        <v>909</v>
      </c>
      <c r="D3034" s="28" t="s">
        <v>1997</v>
      </c>
      <c r="E3034" s="95" t="s">
        <v>990</v>
      </c>
      <c r="F3034" s="182">
        <v>1</v>
      </c>
      <c r="G3034" s="95" t="s">
        <v>1754</v>
      </c>
      <c r="H3034" s="199">
        <f>VLOOKUP(G3034,BARRAS!$C$5:$E$553,2,0)</f>
        <v>2139989880132</v>
      </c>
      <c r="I3034" s="95">
        <v>0</v>
      </c>
      <c r="J3034" s="204">
        <v>0</v>
      </c>
      <c r="K3034" s="95">
        <v>0</v>
      </c>
      <c r="L3034" s="95" t="s">
        <v>748</v>
      </c>
      <c r="M3034" s="95" t="s">
        <v>748</v>
      </c>
      <c r="N3034" s="95" t="s">
        <v>1997</v>
      </c>
      <c r="O3034" s="95"/>
      <c r="P3034" s="95"/>
      <c r="Q3034" s="95" t="s">
        <v>509</v>
      </c>
      <c r="R3034" s="95">
        <f>IF(L3034="R",VLOOKUP(G3034,BARRAS!$C$5:$E$233,3,0),IF(L3034="L",VLOOKUP(G3034,BARRAS!$C$5:$E$233,3,0),""))</f>
        <v>0</v>
      </c>
      <c r="S3034" s="95">
        <f t="shared" si="331"/>
        <v>0</v>
      </c>
      <c r="T3034" s="95"/>
      <c r="U3034" s="95" t="str">
        <f t="shared" si="332"/>
        <v/>
      </c>
      <c r="V3034" s="95" t="s">
        <v>1869</v>
      </c>
      <c r="W3034" s="95"/>
      <c r="X3034" s="95">
        <v>0</v>
      </c>
      <c r="Y3034" s="95">
        <v>0</v>
      </c>
      <c r="Z3034" s="95"/>
      <c r="AA3034" s="95">
        <f t="shared" si="333"/>
        <v>0</v>
      </c>
    </row>
    <row r="3035" spans="1:27" x14ac:dyDescent="0.2">
      <c r="A3035" s="19">
        <f t="shared" si="329"/>
        <v>1</v>
      </c>
      <c r="B3035" s="95">
        <f t="shared" si="330"/>
        <v>3031</v>
      </c>
      <c r="C3035" s="95" t="s">
        <v>11428</v>
      </c>
      <c r="D3035" s="28" t="s">
        <v>8241</v>
      </c>
      <c r="E3035" s="95" t="s">
        <v>11429</v>
      </c>
      <c r="F3035" s="182">
        <v>1</v>
      </c>
      <c r="G3035" s="95" t="s">
        <v>1754</v>
      </c>
      <c r="H3035" s="199">
        <f>VLOOKUP(G3035,BARRAS!$C$5:$E$553,2,0)</f>
        <v>2139989880132</v>
      </c>
      <c r="I3035" s="95">
        <v>0</v>
      </c>
      <c r="J3035" s="204">
        <v>0</v>
      </c>
      <c r="K3035" s="95">
        <v>0</v>
      </c>
      <c r="L3035" s="95" t="s">
        <v>8423</v>
      </c>
      <c r="M3035" s="95" t="s">
        <v>8423</v>
      </c>
      <c r="N3035" s="28" t="s">
        <v>8241</v>
      </c>
      <c r="O3035" s="95" t="s">
        <v>9972</v>
      </c>
      <c r="P3035" s="95"/>
      <c r="Q3035" s="95" t="s">
        <v>509</v>
      </c>
      <c r="R3035" s="95" t="str">
        <f>IF(L3035="R",VLOOKUP(G3035,BARRAS!$C$5:$E$233,3,0),IF(L3035="L",VLOOKUP(G3035,BARRAS!$C$5:$E$233,3,0),""))</f>
        <v/>
      </c>
      <c r="S3035" s="95">
        <f t="shared" si="331"/>
        <v>0</v>
      </c>
      <c r="T3035" s="95"/>
      <c r="U3035" s="95" t="str">
        <f t="shared" si="332"/>
        <v/>
      </c>
      <c r="V3035" s="95"/>
      <c r="W3035" s="95"/>
      <c r="X3035" s="95">
        <v>0</v>
      </c>
      <c r="Y3035" s="95">
        <v>0</v>
      </c>
      <c r="Z3035" s="95"/>
      <c r="AA3035" s="95" t="str">
        <f t="shared" si="333"/>
        <v>CGE</v>
      </c>
    </row>
    <row r="3036" spans="1:27" x14ac:dyDescent="0.2">
      <c r="A3036" s="19">
        <f t="shared" si="329"/>
        <v>1</v>
      </c>
      <c r="B3036" s="95">
        <f t="shared" si="330"/>
        <v>3032</v>
      </c>
      <c r="C3036" s="95" t="s">
        <v>11455</v>
      </c>
      <c r="D3036" s="28" t="s">
        <v>2217</v>
      </c>
      <c r="E3036" s="95" t="s">
        <v>11453</v>
      </c>
      <c r="F3036" s="182">
        <v>1</v>
      </c>
      <c r="G3036" s="95" t="s">
        <v>1754</v>
      </c>
      <c r="H3036" s="199">
        <f>VLOOKUP(G3036,BARRAS!$C$5:$E$553,2,0)</f>
        <v>2139989880132</v>
      </c>
      <c r="I3036" s="95">
        <v>0</v>
      </c>
      <c r="J3036" s="204">
        <v>0</v>
      </c>
      <c r="K3036" s="95">
        <v>0</v>
      </c>
      <c r="L3036" s="95" t="s">
        <v>8423</v>
      </c>
      <c r="M3036" s="95" t="s">
        <v>8423</v>
      </c>
      <c r="N3036" s="95" t="s">
        <v>2217</v>
      </c>
      <c r="O3036" s="95" t="s">
        <v>9972</v>
      </c>
      <c r="P3036" s="95"/>
      <c r="Q3036" s="95" t="s">
        <v>509</v>
      </c>
      <c r="R3036" s="95" t="str">
        <f>IF(L3036="R",VLOOKUP(G3036,BARRAS!$C$5:$E$233,3,0),IF(L3036="L",VLOOKUP(G3036,BARRAS!$C$5:$E$233,3,0),""))</f>
        <v/>
      </c>
      <c r="S3036" s="95">
        <f t="shared" si="331"/>
        <v>0</v>
      </c>
      <c r="T3036" s="95"/>
      <c r="U3036" s="95" t="str">
        <f t="shared" si="332"/>
        <v/>
      </c>
      <c r="V3036" s="95"/>
      <c r="W3036" s="95"/>
      <c r="X3036" s="95">
        <v>0</v>
      </c>
      <c r="Y3036" s="95">
        <v>0</v>
      </c>
      <c r="Z3036" s="95"/>
      <c r="AA3036" s="95" t="str">
        <f t="shared" si="333"/>
        <v>CGE</v>
      </c>
    </row>
    <row r="3037" spans="1:27" x14ac:dyDescent="0.2">
      <c r="A3037" s="19">
        <f t="shared" si="329"/>
        <v>1</v>
      </c>
      <c r="B3037" s="95">
        <f t="shared" si="330"/>
        <v>3033</v>
      </c>
      <c r="C3037" s="95" t="s">
        <v>10970</v>
      </c>
      <c r="D3037" s="28" t="s">
        <v>8808</v>
      </c>
      <c r="E3037" s="95" t="s">
        <v>10971</v>
      </c>
      <c r="F3037" s="182">
        <v>1</v>
      </c>
      <c r="G3037" s="95" t="s">
        <v>1754</v>
      </c>
      <c r="H3037" s="199">
        <f>VLOOKUP(G3037,BARRAS!$C$5:$E$553,2,0)</f>
        <v>2139989880132</v>
      </c>
      <c r="I3037" s="95">
        <v>0</v>
      </c>
      <c r="J3037" s="204">
        <v>0</v>
      </c>
      <c r="K3037" s="95">
        <v>0</v>
      </c>
      <c r="L3037" s="95" t="s">
        <v>8423</v>
      </c>
      <c r="M3037" s="95" t="s">
        <v>8423</v>
      </c>
      <c r="N3037" s="95" t="s">
        <v>8808</v>
      </c>
      <c r="O3037" s="95" t="s">
        <v>9972</v>
      </c>
      <c r="P3037" s="95"/>
      <c r="Q3037" s="95" t="s">
        <v>509</v>
      </c>
      <c r="R3037" s="95" t="str">
        <f>IF(L3037="R",VLOOKUP(G3037,BARRAS!$C$5:$E$233,3,0),IF(L3037="L",VLOOKUP(G3037,BARRAS!$C$5:$E$233,3,0),""))</f>
        <v/>
      </c>
      <c r="S3037" s="95">
        <f t="shared" si="331"/>
        <v>0</v>
      </c>
      <c r="T3037" s="95"/>
      <c r="U3037" s="95" t="str">
        <f t="shared" si="332"/>
        <v/>
      </c>
      <c r="V3037" s="95" t="s">
        <v>1869</v>
      </c>
      <c r="W3037" s="95"/>
      <c r="X3037" s="95">
        <v>0</v>
      </c>
      <c r="Y3037" s="95">
        <v>0</v>
      </c>
      <c r="Z3037" s="95"/>
      <c r="AA3037" s="95" t="str">
        <f t="shared" si="333"/>
        <v>CGE</v>
      </c>
    </row>
    <row r="3038" spans="1:27" x14ac:dyDescent="0.2">
      <c r="A3038" s="19">
        <f t="shared" si="329"/>
        <v>1</v>
      </c>
      <c r="B3038" s="95">
        <f t="shared" si="330"/>
        <v>3034</v>
      </c>
      <c r="C3038" s="95" t="s">
        <v>10972</v>
      </c>
      <c r="D3038" s="28" t="s">
        <v>8808</v>
      </c>
      <c r="E3038" s="95" t="s">
        <v>10973</v>
      </c>
      <c r="F3038" s="182">
        <v>1</v>
      </c>
      <c r="G3038" s="95" t="s">
        <v>1754</v>
      </c>
      <c r="H3038" s="199">
        <f>VLOOKUP(G3038,BARRAS!$C$5:$E$553,2,0)</f>
        <v>2139989880132</v>
      </c>
      <c r="I3038" s="95">
        <v>0</v>
      </c>
      <c r="J3038" s="204">
        <v>0</v>
      </c>
      <c r="K3038" s="95">
        <v>0</v>
      </c>
      <c r="L3038" s="95" t="s">
        <v>8423</v>
      </c>
      <c r="M3038" s="95" t="s">
        <v>8423</v>
      </c>
      <c r="N3038" s="95" t="s">
        <v>8808</v>
      </c>
      <c r="O3038" s="95" t="s">
        <v>9972</v>
      </c>
      <c r="P3038" s="95"/>
      <c r="Q3038" s="95" t="s">
        <v>509</v>
      </c>
      <c r="R3038" s="95" t="str">
        <f>IF(L3038="R",VLOOKUP(G3038,BARRAS!$C$5:$E$233,3,0),IF(L3038="L",VLOOKUP(G3038,BARRAS!$C$5:$E$233,3,0),""))</f>
        <v/>
      </c>
      <c r="S3038" s="95">
        <f t="shared" si="331"/>
        <v>0</v>
      </c>
      <c r="T3038" s="95"/>
      <c r="U3038" s="95" t="str">
        <f t="shared" si="332"/>
        <v/>
      </c>
      <c r="V3038" s="95" t="s">
        <v>1869</v>
      </c>
      <c r="W3038" s="95"/>
      <c r="X3038" s="95">
        <v>0</v>
      </c>
      <c r="Y3038" s="95">
        <v>0</v>
      </c>
      <c r="Z3038" s="95"/>
      <c r="AA3038" s="95" t="str">
        <f t="shared" si="333"/>
        <v>CGE</v>
      </c>
    </row>
    <row r="3039" spans="1:27" x14ac:dyDescent="0.2">
      <c r="A3039" s="19">
        <f t="shared" si="329"/>
        <v>1</v>
      </c>
      <c r="B3039" s="95">
        <f t="shared" si="330"/>
        <v>3035</v>
      </c>
      <c r="C3039" s="95" t="s">
        <v>12836</v>
      </c>
      <c r="D3039" s="28" t="s">
        <v>8365</v>
      </c>
      <c r="E3039" s="95" t="s">
        <v>11703</v>
      </c>
      <c r="F3039" s="182">
        <v>1</v>
      </c>
      <c r="G3039" s="95" t="s">
        <v>1754</v>
      </c>
      <c r="H3039" s="199">
        <f>VLOOKUP(G3039,BARRAS!$C$5:$E$553,2,0)</f>
        <v>2139989880132</v>
      </c>
      <c r="I3039" s="95">
        <v>0</v>
      </c>
      <c r="J3039" s="204">
        <v>0</v>
      </c>
      <c r="K3039" s="95">
        <v>0</v>
      </c>
      <c r="L3039" s="95" t="s">
        <v>8423</v>
      </c>
      <c r="M3039" s="95" t="s">
        <v>8423</v>
      </c>
      <c r="N3039" s="95" t="s">
        <v>8365</v>
      </c>
      <c r="O3039" s="95" t="s">
        <v>9972</v>
      </c>
      <c r="P3039" s="95"/>
      <c r="Q3039" s="95" t="s">
        <v>509</v>
      </c>
      <c r="R3039" s="95" t="str">
        <f>IF(L3039="R",VLOOKUP(G3039,BARRAS!$C$5:$E$233,3,0),IF(L3039="L",VLOOKUP(G3039,BARRAS!$C$5:$E$233,3,0),""))</f>
        <v/>
      </c>
      <c r="S3039" s="95">
        <f t="shared" si="331"/>
        <v>0</v>
      </c>
      <c r="T3039" s="95"/>
      <c r="U3039" s="95" t="str">
        <f t="shared" si="332"/>
        <v/>
      </c>
      <c r="V3039" s="95"/>
      <c r="W3039" s="95"/>
      <c r="X3039" s="95"/>
      <c r="Y3039" s="95"/>
      <c r="Z3039" s="95"/>
      <c r="AA3039" s="95" t="str">
        <f t="shared" si="333"/>
        <v>CGE</v>
      </c>
    </row>
    <row r="3040" spans="1:27" x14ac:dyDescent="0.2">
      <c r="A3040" s="19">
        <f t="shared" si="329"/>
        <v>1</v>
      </c>
      <c r="B3040" s="95">
        <f t="shared" si="330"/>
        <v>3036</v>
      </c>
      <c r="C3040" s="95" t="s">
        <v>11116</v>
      </c>
      <c r="D3040" s="28" t="s">
        <v>8286</v>
      </c>
      <c r="E3040" s="95" t="s">
        <v>11117</v>
      </c>
      <c r="F3040" s="182">
        <v>1</v>
      </c>
      <c r="G3040" s="95" t="s">
        <v>1754</v>
      </c>
      <c r="H3040" s="199">
        <f>VLOOKUP(G3040,BARRAS!$C$5:$E$553,2,0)</f>
        <v>2139989880132</v>
      </c>
      <c r="I3040" s="95">
        <v>0</v>
      </c>
      <c r="J3040" s="204">
        <v>0</v>
      </c>
      <c r="K3040" s="95">
        <v>0</v>
      </c>
      <c r="L3040" s="95" t="s">
        <v>8423</v>
      </c>
      <c r="M3040" s="95" t="s">
        <v>8423</v>
      </c>
      <c r="N3040" s="95" t="s">
        <v>8286</v>
      </c>
      <c r="O3040" s="95" t="s">
        <v>9972</v>
      </c>
      <c r="P3040" s="95"/>
      <c r="Q3040" s="95" t="s">
        <v>509</v>
      </c>
      <c r="R3040" s="95" t="str">
        <f>IF(L3040="R",VLOOKUP(G3040,BARRAS!$C$5:$E$233,3,0),IF(L3040="L",VLOOKUP(G3040,BARRAS!$C$5:$E$233,3,0),""))</f>
        <v/>
      </c>
      <c r="S3040" s="95">
        <f t="shared" si="331"/>
        <v>0</v>
      </c>
      <c r="T3040" s="95"/>
      <c r="U3040" s="95" t="str">
        <f t="shared" si="332"/>
        <v/>
      </c>
      <c r="V3040" s="95" t="s">
        <v>1869</v>
      </c>
      <c r="W3040" s="95"/>
      <c r="X3040" s="95">
        <v>0</v>
      </c>
      <c r="Y3040" s="95">
        <v>0</v>
      </c>
      <c r="Z3040" s="95"/>
      <c r="AA3040" s="95" t="str">
        <f t="shared" si="333"/>
        <v>CGE</v>
      </c>
    </row>
    <row r="3041" spans="1:27" x14ac:dyDescent="0.2">
      <c r="A3041" s="19">
        <f t="shared" si="329"/>
        <v>1</v>
      </c>
      <c r="B3041" s="95">
        <f t="shared" si="330"/>
        <v>3037</v>
      </c>
      <c r="C3041" s="95" t="s">
        <v>12837</v>
      </c>
      <c r="D3041" s="28" t="s">
        <v>8365</v>
      </c>
      <c r="E3041" s="95" t="s">
        <v>11747</v>
      </c>
      <c r="F3041" s="182">
        <v>1</v>
      </c>
      <c r="G3041" s="95" t="s">
        <v>1754</v>
      </c>
      <c r="H3041" s="199">
        <f>VLOOKUP(G3041,BARRAS!$C$5:$E$553,2,0)</f>
        <v>2139989880132</v>
      </c>
      <c r="I3041" s="95">
        <v>0</v>
      </c>
      <c r="J3041" s="204">
        <v>0</v>
      </c>
      <c r="K3041" s="95">
        <v>0</v>
      </c>
      <c r="L3041" s="95" t="s">
        <v>8423</v>
      </c>
      <c r="M3041" s="95" t="s">
        <v>8423</v>
      </c>
      <c r="N3041" s="95" t="s">
        <v>8365</v>
      </c>
      <c r="O3041" s="95" t="s">
        <v>9972</v>
      </c>
      <c r="P3041" s="95"/>
      <c r="Q3041" s="95" t="s">
        <v>509</v>
      </c>
      <c r="R3041" s="95" t="str">
        <f>IF(L3041="R",VLOOKUP(G3041,BARRAS!$C$5:$E$233,3,0),IF(L3041="L",VLOOKUP(G3041,BARRAS!$C$5:$E$233,3,0),""))</f>
        <v/>
      </c>
      <c r="S3041" s="95">
        <f t="shared" si="331"/>
        <v>0</v>
      </c>
      <c r="T3041" s="95"/>
      <c r="U3041" s="95" t="str">
        <f t="shared" si="332"/>
        <v/>
      </c>
      <c r="V3041" s="95"/>
      <c r="W3041" s="95"/>
      <c r="X3041" s="95"/>
      <c r="Y3041" s="95"/>
      <c r="Z3041" s="95"/>
      <c r="AA3041" s="95" t="str">
        <f t="shared" si="333"/>
        <v>CGE</v>
      </c>
    </row>
    <row r="3042" spans="1:27" x14ac:dyDescent="0.2">
      <c r="A3042" s="19">
        <f t="shared" si="329"/>
        <v>1</v>
      </c>
      <c r="B3042" s="95">
        <f t="shared" si="330"/>
        <v>3038</v>
      </c>
      <c r="C3042" s="95" t="s">
        <v>11626</v>
      </c>
      <c r="D3042" s="28" t="s">
        <v>8365</v>
      </c>
      <c r="E3042" s="95" t="s">
        <v>11627</v>
      </c>
      <c r="F3042" s="182">
        <v>1</v>
      </c>
      <c r="G3042" s="95" t="s">
        <v>1754</v>
      </c>
      <c r="H3042" s="199">
        <f>VLOOKUP(G3042,BARRAS!$C$5:$E$553,2,0)</f>
        <v>2139989880132</v>
      </c>
      <c r="I3042" s="95">
        <v>0</v>
      </c>
      <c r="J3042" s="204">
        <v>0</v>
      </c>
      <c r="K3042" s="95">
        <v>0</v>
      </c>
      <c r="L3042" s="95" t="s">
        <v>8423</v>
      </c>
      <c r="M3042" s="95" t="s">
        <v>8423</v>
      </c>
      <c r="N3042" s="95" t="s">
        <v>8365</v>
      </c>
      <c r="O3042" s="95" t="s">
        <v>9972</v>
      </c>
      <c r="P3042" s="95"/>
      <c r="Q3042" s="95" t="s">
        <v>509</v>
      </c>
      <c r="R3042" s="95" t="str">
        <f>IF(L3042="R",VLOOKUP(G3042,BARRAS!$C$5:$E$233,3,0),IF(L3042="L",VLOOKUP(G3042,BARRAS!$C$5:$E$233,3,0),""))</f>
        <v/>
      </c>
      <c r="S3042" s="95">
        <f t="shared" si="331"/>
        <v>0</v>
      </c>
      <c r="T3042" s="95"/>
      <c r="U3042" s="95" t="str">
        <f t="shared" si="332"/>
        <v/>
      </c>
      <c r="V3042" s="95"/>
      <c r="W3042" s="95"/>
      <c r="X3042" s="95"/>
      <c r="Y3042" s="95">
        <v>0</v>
      </c>
      <c r="Z3042" s="95"/>
      <c r="AA3042" s="95" t="str">
        <f t="shared" si="333"/>
        <v>CGE</v>
      </c>
    </row>
    <row r="3043" spans="1:27" x14ac:dyDescent="0.2">
      <c r="A3043" s="19">
        <f t="shared" si="329"/>
        <v>1</v>
      </c>
      <c r="B3043" s="95">
        <f t="shared" si="330"/>
        <v>3039</v>
      </c>
      <c r="C3043" s="95" t="s">
        <v>11645</v>
      </c>
      <c r="D3043" s="28" t="s">
        <v>8241</v>
      </c>
      <c r="E3043" s="95" t="s">
        <v>11646</v>
      </c>
      <c r="F3043" s="182">
        <v>1</v>
      </c>
      <c r="G3043" s="95" t="s">
        <v>1754</v>
      </c>
      <c r="H3043" s="199">
        <f>VLOOKUP(G3043,BARRAS!$C$5:$E$553,2,0)</f>
        <v>2139989880132</v>
      </c>
      <c r="I3043" s="95">
        <v>0</v>
      </c>
      <c r="J3043" s="204">
        <v>0</v>
      </c>
      <c r="K3043" s="95">
        <v>0</v>
      </c>
      <c r="L3043" s="95" t="s">
        <v>8423</v>
      </c>
      <c r="M3043" s="95" t="s">
        <v>8423</v>
      </c>
      <c r="N3043" s="95" t="s">
        <v>8241</v>
      </c>
      <c r="O3043" s="95" t="s">
        <v>9972</v>
      </c>
      <c r="P3043" s="95"/>
      <c r="Q3043" s="95" t="s">
        <v>509</v>
      </c>
      <c r="R3043" s="95" t="str">
        <f>IF(L3043="R",VLOOKUP(G3043,BARRAS!$C$5:$E$233,3,0),IF(L3043="L",VLOOKUP(G3043,BARRAS!$C$5:$E$233,3,0),""))</f>
        <v/>
      </c>
      <c r="S3043" s="95">
        <f t="shared" si="331"/>
        <v>0</v>
      </c>
      <c r="T3043" s="95"/>
      <c r="U3043" s="95" t="str">
        <f t="shared" si="332"/>
        <v/>
      </c>
      <c r="V3043" s="95"/>
      <c r="W3043" s="95"/>
      <c r="X3043" s="95"/>
      <c r="Y3043" s="95">
        <v>0</v>
      </c>
      <c r="Z3043" s="95"/>
      <c r="AA3043" s="95" t="str">
        <f t="shared" si="333"/>
        <v>CGE</v>
      </c>
    </row>
    <row r="3044" spans="1:27" x14ac:dyDescent="0.2">
      <c r="A3044" s="19">
        <f t="shared" si="329"/>
        <v>1</v>
      </c>
      <c r="B3044" s="95">
        <f t="shared" si="330"/>
        <v>3040</v>
      </c>
      <c r="C3044" s="95" t="s">
        <v>11430</v>
      </c>
      <c r="D3044" s="28" t="s">
        <v>8286</v>
      </c>
      <c r="E3044" s="95" t="s">
        <v>11431</v>
      </c>
      <c r="F3044" s="182">
        <v>1</v>
      </c>
      <c r="G3044" s="95" t="s">
        <v>1754</v>
      </c>
      <c r="H3044" s="199">
        <f>VLOOKUP(G3044,BARRAS!$C$5:$E$553,2,0)</f>
        <v>2139989880132</v>
      </c>
      <c r="I3044" s="95">
        <v>0</v>
      </c>
      <c r="J3044" s="204">
        <v>0</v>
      </c>
      <c r="K3044" s="95">
        <v>0</v>
      </c>
      <c r="L3044" s="95" t="s">
        <v>8423</v>
      </c>
      <c r="M3044" s="95" t="s">
        <v>8423</v>
      </c>
      <c r="N3044" s="95" t="s">
        <v>8286</v>
      </c>
      <c r="O3044" s="95" t="s">
        <v>9972</v>
      </c>
      <c r="P3044" s="95"/>
      <c r="Q3044" s="95" t="s">
        <v>509</v>
      </c>
      <c r="R3044" s="95" t="str">
        <f>IF(L3044="R",VLOOKUP(G3044,BARRAS!$C$5:$E$233,3,0),IF(L3044="L",VLOOKUP(G3044,BARRAS!$C$5:$E$233,3,0),""))</f>
        <v/>
      </c>
      <c r="S3044" s="95">
        <f t="shared" si="331"/>
        <v>0</v>
      </c>
      <c r="T3044" s="95"/>
      <c r="U3044" s="95" t="str">
        <f t="shared" si="332"/>
        <v/>
      </c>
      <c r="V3044" s="95"/>
      <c r="W3044" s="95"/>
      <c r="X3044" s="95">
        <v>0</v>
      </c>
      <c r="Y3044" s="95">
        <v>0</v>
      </c>
      <c r="Z3044" s="95"/>
      <c r="AA3044" s="95" t="str">
        <f t="shared" si="333"/>
        <v>CGE</v>
      </c>
    </row>
    <row r="3045" spans="1:27" x14ac:dyDescent="0.2">
      <c r="A3045" s="19">
        <f t="shared" si="329"/>
        <v>1</v>
      </c>
      <c r="B3045" s="95">
        <f t="shared" si="330"/>
        <v>3041</v>
      </c>
      <c r="C3045" s="95" t="s">
        <v>11837</v>
      </c>
      <c r="D3045" s="28" t="s">
        <v>9589</v>
      </c>
      <c r="E3045" s="95" t="s">
        <v>11841</v>
      </c>
      <c r="F3045" s="182">
        <v>1</v>
      </c>
      <c r="G3045" s="95" t="s">
        <v>1754</v>
      </c>
      <c r="H3045" s="199">
        <f>VLOOKUP(G3045,BARRAS!$C$5:$E$553,2,0)</f>
        <v>2139989880132</v>
      </c>
      <c r="I3045" s="95">
        <v>0</v>
      </c>
      <c r="J3045" s="204">
        <v>0</v>
      </c>
      <c r="K3045" s="95">
        <v>0</v>
      </c>
      <c r="L3045" s="95" t="s">
        <v>8423</v>
      </c>
      <c r="M3045" s="95" t="s">
        <v>8423</v>
      </c>
      <c r="N3045" s="95" t="s">
        <v>543</v>
      </c>
      <c r="O3045" s="95" t="s">
        <v>9972</v>
      </c>
      <c r="P3045" s="95"/>
      <c r="Q3045" s="95"/>
      <c r="R3045" s="95" t="str">
        <f>IF(L3045="R",VLOOKUP(G3045,BARRAS!$C$5:$E$233,3,0),IF(L3045="L",VLOOKUP(G3045,BARRAS!$C$5:$E$233,3,0),""))</f>
        <v/>
      </c>
      <c r="S3045" s="95">
        <f t="shared" si="331"/>
        <v>0</v>
      </c>
      <c r="T3045" s="95"/>
      <c r="U3045" s="95" t="str">
        <f t="shared" si="332"/>
        <v/>
      </c>
      <c r="V3045" s="95"/>
      <c r="W3045" s="95"/>
      <c r="X3045" s="95"/>
      <c r="Y3045" s="95"/>
      <c r="Z3045" s="95"/>
      <c r="AA3045" s="95" t="str">
        <f t="shared" si="333"/>
        <v>CGE</v>
      </c>
    </row>
    <row r="3046" spans="1:27" x14ac:dyDescent="0.2">
      <c r="A3046" s="19">
        <f t="shared" si="329"/>
        <v>1</v>
      </c>
      <c r="B3046" s="95">
        <f t="shared" si="330"/>
        <v>3042</v>
      </c>
      <c r="C3046" s="95" t="s">
        <v>11316</v>
      </c>
      <c r="D3046" s="28" t="s">
        <v>9589</v>
      </c>
      <c r="E3046" s="95" t="s">
        <v>11317</v>
      </c>
      <c r="F3046" s="182">
        <v>1</v>
      </c>
      <c r="G3046" s="95" t="s">
        <v>1754</v>
      </c>
      <c r="H3046" s="199">
        <f>VLOOKUP(G3046,BARRAS!$C$5:$E$553,2,0)</f>
        <v>2139989880132</v>
      </c>
      <c r="I3046" s="95">
        <v>0</v>
      </c>
      <c r="J3046" s="204">
        <v>0</v>
      </c>
      <c r="K3046" s="95">
        <v>0</v>
      </c>
      <c r="L3046" s="95" t="s">
        <v>8423</v>
      </c>
      <c r="M3046" s="95" t="s">
        <v>8423</v>
      </c>
      <c r="N3046" s="28" t="s">
        <v>9589</v>
      </c>
      <c r="O3046" s="95" t="s">
        <v>9972</v>
      </c>
      <c r="P3046" s="95"/>
      <c r="Q3046" s="95" t="s">
        <v>509</v>
      </c>
      <c r="R3046" s="95" t="str">
        <f>IF(L3046="R",VLOOKUP(G3046,BARRAS!$C$5:$E$233,3,0),IF(L3046="L",VLOOKUP(G3046,BARRAS!$C$5:$E$233,3,0),""))</f>
        <v/>
      </c>
      <c r="S3046" s="95">
        <f t="shared" si="331"/>
        <v>0</v>
      </c>
      <c r="T3046" s="95"/>
      <c r="U3046" s="95" t="str">
        <f t="shared" si="332"/>
        <v/>
      </c>
      <c r="V3046" s="95"/>
      <c r="W3046" s="95"/>
      <c r="X3046" s="95">
        <v>0</v>
      </c>
      <c r="Y3046" s="95">
        <v>0</v>
      </c>
      <c r="Z3046" s="95"/>
      <c r="AA3046" s="95" t="str">
        <f t="shared" si="333"/>
        <v>CGE</v>
      </c>
    </row>
    <row r="3047" spans="1:27" x14ac:dyDescent="0.2">
      <c r="A3047" s="19">
        <f t="shared" si="329"/>
        <v>1</v>
      </c>
      <c r="B3047" s="95">
        <f t="shared" si="330"/>
        <v>3043</v>
      </c>
      <c r="C3047" s="95" t="s">
        <v>11213</v>
      </c>
      <c r="D3047" s="28" t="s">
        <v>8365</v>
      </c>
      <c r="E3047" s="95" t="s">
        <v>11214</v>
      </c>
      <c r="F3047" s="182">
        <v>1</v>
      </c>
      <c r="G3047" s="95" t="s">
        <v>1754</v>
      </c>
      <c r="H3047" s="199">
        <f>VLOOKUP(G3047,BARRAS!$C$5:$E$553,2,0)</f>
        <v>2139989880132</v>
      </c>
      <c r="I3047" s="95">
        <v>0</v>
      </c>
      <c r="J3047" s="204">
        <v>0</v>
      </c>
      <c r="K3047" s="95">
        <v>0</v>
      </c>
      <c r="L3047" s="95" t="s">
        <v>8423</v>
      </c>
      <c r="M3047" s="95" t="s">
        <v>8423</v>
      </c>
      <c r="N3047" s="95" t="s">
        <v>8365</v>
      </c>
      <c r="O3047" s="95" t="s">
        <v>9972</v>
      </c>
      <c r="P3047" s="95"/>
      <c r="Q3047" s="95" t="s">
        <v>509</v>
      </c>
      <c r="R3047" s="95" t="str">
        <f>IF(L3047="R",VLOOKUP(G3047,BARRAS!$C$5:$E$233,3,0),IF(L3047="L",VLOOKUP(G3047,BARRAS!$C$5:$E$233,3,0),""))</f>
        <v/>
      </c>
      <c r="S3047" s="95">
        <f t="shared" si="331"/>
        <v>0</v>
      </c>
      <c r="T3047" s="95"/>
      <c r="U3047" s="95" t="str">
        <f t="shared" si="332"/>
        <v/>
      </c>
      <c r="V3047" s="95"/>
      <c r="W3047" s="95"/>
      <c r="X3047" s="95">
        <v>0</v>
      </c>
      <c r="Y3047" s="95">
        <v>0</v>
      </c>
      <c r="Z3047" s="95"/>
      <c r="AA3047" s="95" t="str">
        <f t="shared" si="333"/>
        <v>CGE</v>
      </c>
    </row>
    <row r="3048" spans="1:27" x14ac:dyDescent="0.2">
      <c r="A3048" s="19">
        <f t="shared" si="329"/>
        <v>1</v>
      </c>
      <c r="B3048" s="95">
        <f t="shared" si="330"/>
        <v>3044</v>
      </c>
      <c r="C3048" s="95" t="s">
        <v>11991</v>
      </c>
      <c r="D3048" s="28" t="s">
        <v>9080</v>
      </c>
      <c r="E3048" s="95" t="s">
        <v>11260</v>
      </c>
      <c r="F3048" s="182">
        <v>1</v>
      </c>
      <c r="G3048" s="95" t="s">
        <v>1754</v>
      </c>
      <c r="H3048" s="199">
        <f>VLOOKUP(G3048,BARRAS!$C$5:$E$553,2,0)</f>
        <v>2139989880132</v>
      </c>
      <c r="I3048" s="95">
        <v>0</v>
      </c>
      <c r="J3048" s="204">
        <v>0</v>
      </c>
      <c r="K3048" s="95">
        <v>0</v>
      </c>
      <c r="L3048" s="95" t="s">
        <v>8423</v>
      </c>
      <c r="M3048" s="95" t="s">
        <v>8423</v>
      </c>
      <c r="N3048" s="95" t="s">
        <v>9080</v>
      </c>
      <c r="O3048" s="95" t="s">
        <v>9972</v>
      </c>
      <c r="P3048" s="95"/>
      <c r="Q3048" s="95" t="s">
        <v>509</v>
      </c>
      <c r="R3048" s="95" t="str">
        <f>IF(L3048="R",VLOOKUP(G3048,BARRAS!$C$5:$E$233,3,0),IF(L3048="L",VLOOKUP(G3048,BARRAS!$C$5:$E$233,3,0),""))</f>
        <v/>
      </c>
      <c r="S3048" s="95">
        <f t="shared" si="331"/>
        <v>0</v>
      </c>
      <c r="T3048" s="95"/>
      <c r="U3048" s="95" t="str">
        <f t="shared" si="332"/>
        <v/>
      </c>
      <c r="V3048" s="95"/>
      <c r="W3048" s="95"/>
      <c r="X3048" s="95">
        <v>0</v>
      </c>
      <c r="Y3048" s="95">
        <v>0</v>
      </c>
      <c r="Z3048" s="95"/>
      <c r="AA3048" s="95" t="str">
        <f t="shared" si="333"/>
        <v>CGE</v>
      </c>
    </row>
    <row r="3049" spans="1:27" x14ac:dyDescent="0.2">
      <c r="A3049" s="19">
        <f t="shared" si="329"/>
        <v>1</v>
      </c>
      <c r="B3049" s="95">
        <f t="shared" si="330"/>
        <v>3045</v>
      </c>
      <c r="C3049" s="95" t="s">
        <v>13190</v>
      </c>
      <c r="D3049" s="28" t="s">
        <v>12122</v>
      </c>
      <c r="E3049" s="95" t="s">
        <v>13191</v>
      </c>
      <c r="F3049" s="182">
        <v>1</v>
      </c>
      <c r="G3049" s="95" t="s">
        <v>1754</v>
      </c>
      <c r="H3049" s="199">
        <f>VLOOKUP(G3049,BARRAS!$C$5:$E$553,2,0)</f>
        <v>2139989880132</v>
      </c>
      <c r="I3049" s="95">
        <v>0</v>
      </c>
      <c r="J3049" s="204">
        <v>0</v>
      </c>
      <c r="K3049" s="95">
        <v>0</v>
      </c>
      <c r="L3049" s="95" t="s">
        <v>8423</v>
      </c>
      <c r="M3049" s="95" t="s">
        <v>8423</v>
      </c>
      <c r="N3049" s="28" t="s">
        <v>12122</v>
      </c>
      <c r="O3049" s="95" t="s">
        <v>9972</v>
      </c>
      <c r="P3049" s="95"/>
      <c r="Q3049" s="95"/>
      <c r="R3049" s="95"/>
      <c r="S3049" s="95">
        <f t="shared" si="331"/>
        <v>0</v>
      </c>
      <c r="T3049" s="95"/>
      <c r="U3049" s="95" t="str">
        <f t="shared" si="332"/>
        <v/>
      </c>
      <c r="V3049" s="95"/>
      <c r="W3049" s="95"/>
      <c r="X3049" s="95"/>
      <c r="Y3049" s="95"/>
      <c r="Z3049" s="95"/>
      <c r="AA3049" s="95" t="str">
        <f t="shared" si="333"/>
        <v>CGE</v>
      </c>
    </row>
    <row r="3050" spans="1:27" x14ac:dyDescent="0.2">
      <c r="A3050" s="19">
        <f t="shared" si="329"/>
        <v>1</v>
      </c>
      <c r="B3050" s="95">
        <f t="shared" si="330"/>
        <v>3046</v>
      </c>
      <c r="C3050" s="95" t="s">
        <v>13557</v>
      </c>
      <c r="D3050" s="28" t="s">
        <v>13558</v>
      </c>
      <c r="E3050" s="28" t="s">
        <v>13559</v>
      </c>
      <c r="F3050" s="182">
        <v>1</v>
      </c>
      <c r="G3050" s="95" t="s">
        <v>1754</v>
      </c>
      <c r="H3050" s="199">
        <f>VLOOKUP(G3050,BARRAS!$C$5:$E$553,2,0)</f>
        <v>2139989880132</v>
      </c>
      <c r="I3050" s="95">
        <v>0</v>
      </c>
      <c r="J3050" s="204">
        <v>0</v>
      </c>
      <c r="K3050" s="95">
        <v>0</v>
      </c>
      <c r="L3050" s="95" t="s">
        <v>8423</v>
      </c>
      <c r="M3050" s="95" t="s">
        <v>8423</v>
      </c>
      <c r="N3050" s="28" t="s">
        <v>13558</v>
      </c>
      <c r="O3050" s="95" t="s">
        <v>9972</v>
      </c>
      <c r="P3050" s="95"/>
      <c r="Q3050" s="95"/>
      <c r="R3050" s="95"/>
      <c r="S3050" s="95">
        <f t="shared" si="331"/>
        <v>0</v>
      </c>
      <c r="T3050" s="95"/>
      <c r="U3050" s="95" t="str">
        <f t="shared" si="332"/>
        <v/>
      </c>
      <c r="V3050" s="95"/>
      <c r="W3050" s="95"/>
      <c r="X3050" s="95"/>
      <c r="Y3050" s="95"/>
      <c r="Z3050" s="95"/>
      <c r="AA3050" s="95" t="str">
        <f t="shared" si="333"/>
        <v>CGE</v>
      </c>
    </row>
    <row r="3051" spans="1:27" x14ac:dyDescent="0.2">
      <c r="A3051" s="19">
        <f t="shared" si="329"/>
        <v>1</v>
      </c>
      <c r="B3051" s="95">
        <f t="shared" si="330"/>
        <v>3047</v>
      </c>
      <c r="C3051" s="95" t="s">
        <v>14077</v>
      </c>
      <c r="D3051" s="28" t="s">
        <v>9079</v>
      </c>
      <c r="E3051" s="95" t="s">
        <v>14078</v>
      </c>
      <c r="F3051" s="182">
        <v>1</v>
      </c>
      <c r="G3051" s="95" t="s">
        <v>1754</v>
      </c>
      <c r="H3051" s="199">
        <f>VLOOKUP(G3051,BARRAS!$C$5:$E$553,2,0)</f>
        <v>2139989880132</v>
      </c>
      <c r="I3051" s="95">
        <v>0</v>
      </c>
      <c r="J3051" s="204">
        <v>0</v>
      </c>
      <c r="K3051" s="95">
        <v>0</v>
      </c>
      <c r="L3051" s="95" t="s">
        <v>8423</v>
      </c>
      <c r="M3051" s="95" t="s">
        <v>8423</v>
      </c>
      <c r="N3051" s="95" t="s">
        <v>9079</v>
      </c>
      <c r="O3051" s="95" t="s">
        <v>9972</v>
      </c>
      <c r="P3051" s="95"/>
      <c r="Q3051" s="95"/>
      <c r="R3051" s="95"/>
      <c r="S3051" s="95">
        <f t="shared" si="331"/>
        <v>0</v>
      </c>
      <c r="T3051" s="95"/>
      <c r="U3051" s="95" t="str">
        <f t="shared" si="332"/>
        <v/>
      </c>
      <c r="V3051" s="95"/>
      <c r="W3051" s="95"/>
      <c r="X3051" s="95"/>
      <c r="Y3051" s="95"/>
      <c r="Z3051" s="95"/>
      <c r="AA3051" s="95" t="str">
        <f t="shared" si="333"/>
        <v>CGE</v>
      </c>
    </row>
    <row r="3052" spans="1:27" x14ac:dyDescent="0.2">
      <c r="A3052" s="19">
        <f t="shared" si="329"/>
        <v>1</v>
      </c>
      <c r="B3052" s="95">
        <f t="shared" si="330"/>
        <v>3048</v>
      </c>
      <c r="C3052" s="95" t="s">
        <v>14128</v>
      </c>
      <c r="D3052" s="28" t="s">
        <v>2217</v>
      </c>
      <c r="E3052" s="28" t="s">
        <v>13559</v>
      </c>
      <c r="F3052" s="182">
        <v>1</v>
      </c>
      <c r="G3052" s="95" t="s">
        <v>1754</v>
      </c>
      <c r="H3052" s="199">
        <f>VLOOKUP(G3052,BARRAS!$C$5:$E$553,2,0)</f>
        <v>2139989880132</v>
      </c>
      <c r="I3052" s="95">
        <v>0</v>
      </c>
      <c r="J3052" s="204">
        <v>0</v>
      </c>
      <c r="K3052" s="95">
        <v>0</v>
      </c>
      <c r="L3052" s="95" t="s">
        <v>8423</v>
      </c>
      <c r="M3052" s="95" t="s">
        <v>8423</v>
      </c>
      <c r="N3052" s="28" t="s">
        <v>2217</v>
      </c>
      <c r="O3052" s="95" t="s">
        <v>9972</v>
      </c>
      <c r="P3052" s="95"/>
      <c r="Q3052" s="95"/>
      <c r="R3052" s="95"/>
      <c r="S3052" s="95">
        <f t="shared" si="331"/>
        <v>0</v>
      </c>
      <c r="T3052" s="95"/>
      <c r="U3052" s="95" t="str">
        <f t="shared" si="332"/>
        <v/>
      </c>
      <c r="V3052" s="95"/>
      <c r="W3052" s="95"/>
      <c r="X3052" s="95"/>
      <c r="Y3052" s="95"/>
      <c r="Z3052" s="95"/>
      <c r="AA3052" s="95" t="str">
        <f t="shared" si="333"/>
        <v>CGE</v>
      </c>
    </row>
    <row r="3053" spans="1:27" x14ac:dyDescent="0.2">
      <c r="A3053" s="19">
        <f t="shared" si="329"/>
        <v>1</v>
      </c>
      <c r="B3053" s="95">
        <f t="shared" si="330"/>
        <v>3049</v>
      </c>
      <c r="C3053" s="95" t="s">
        <v>14270</v>
      </c>
      <c r="D3053" s="28" t="s">
        <v>12182</v>
      </c>
      <c r="E3053" s="95" t="s">
        <v>14313</v>
      </c>
      <c r="F3053" s="182">
        <v>1</v>
      </c>
      <c r="G3053" s="95" t="s">
        <v>1754</v>
      </c>
      <c r="H3053" s="199">
        <f>VLOOKUP(G3053,BARRAS!$C$5:$E$553,2,0)</f>
        <v>2139989880132</v>
      </c>
      <c r="I3053" s="95">
        <v>0</v>
      </c>
      <c r="J3053" s="204">
        <v>0</v>
      </c>
      <c r="K3053" s="95">
        <v>0</v>
      </c>
      <c r="L3053" s="95" t="s">
        <v>8423</v>
      </c>
      <c r="M3053" s="95" t="s">
        <v>8423</v>
      </c>
      <c r="N3053" s="28" t="s">
        <v>12182</v>
      </c>
      <c r="O3053" s="95" t="s">
        <v>9972</v>
      </c>
      <c r="P3053" s="95"/>
      <c r="Q3053" s="95"/>
      <c r="R3053" s="95"/>
      <c r="S3053" s="95">
        <f t="shared" si="331"/>
        <v>0</v>
      </c>
      <c r="T3053" s="95"/>
      <c r="U3053" s="95" t="str">
        <f t="shared" si="332"/>
        <v/>
      </c>
      <c r="V3053" s="95"/>
      <c r="W3053" s="95"/>
      <c r="X3053" s="95"/>
      <c r="Y3053" s="95"/>
      <c r="Z3053" s="95"/>
      <c r="AA3053" s="95" t="str">
        <f t="shared" si="333"/>
        <v>CGE</v>
      </c>
    </row>
    <row r="3054" spans="1:27" x14ac:dyDescent="0.2">
      <c r="A3054" s="19">
        <f t="shared" si="329"/>
        <v>1</v>
      </c>
      <c r="B3054" s="95">
        <f t="shared" si="330"/>
        <v>3050</v>
      </c>
      <c r="C3054" s="95" t="s">
        <v>14271</v>
      </c>
      <c r="D3054" s="28" t="s">
        <v>12182</v>
      </c>
      <c r="E3054" s="95" t="s">
        <v>14313</v>
      </c>
      <c r="F3054" s="182">
        <v>1</v>
      </c>
      <c r="G3054" s="95" t="s">
        <v>1754</v>
      </c>
      <c r="H3054" s="199">
        <f>VLOOKUP(G3054,BARRAS!$C$5:$E$553,2,0)</f>
        <v>2139989880132</v>
      </c>
      <c r="I3054" s="95">
        <v>0</v>
      </c>
      <c r="J3054" s="204">
        <v>0</v>
      </c>
      <c r="K3054" s="95">
        <v>0</v>
      </c>
      <c r="L3054" s="95" t="s">
        <v>8423</v>
      </c>
      <c r="M3054" s="95" t="s">
        <v>8423</v>
      </c>
      <c r="N3054" s="28" t="s">
        <v>12182</v>
      </c>
      <c r="O3054" s="95" t="s">
        <v>9972</v>
      </c>
      <c r="P3054" s="95"/>
      <c r="Q3054" s="95"/>
      <c r="R3054" s="95"/>
      <c r="S3054" s="95">
        <f t="shared" si="331"/>
        <v>0</v>
      </c>
      <c r="T3054" s="95"/>
      <c r="U3054" s="95" t="str">
        <f t="shared" si="332"/>
        <v/>
      </c>
      <c r="V3054" s="95"/>
      <c r="W3054" s="95"/>
      <c r="X3054" s="95"/>
      <c r="Y3054" s="95"/>
      <c r="Z3054" s="95"/>
      <c r="AA3054" s="95" t="str">
        <f t="shared" si="333"/>
        <v>CGE</v>
      </c>
    </row>
    <row r="3055" spans="1:27" x14ac:dyDescent="0.2">
      <c r="A3055" s="19">
        <f t="shared" si="329"/>
        <v>1</v>
      </c>
      <c r="B3055" s="95">
        <f t="shared" si="330"/>
        <v>3051</v>
      </c>
      <c r="C3055" s="95" t="s">
        <v>1999</v>
      </c>
      <c r="D3055" s="28" t="s">
        <v>1997</v>
      </c>
      <c r="E3055" s="95" t="s">
        <v>10824</v>
      </c>
      <c r="F3055" s="182">
        <v>1</v>
      </c>
      <c r="G3055" s="95" t="s">
        <v>1754</v>
      </c>
      <c r="H3055" s="199">
        <f>VLOOKUP(G3055,BARRAS!$C$5:$E$553,2,0)</f>
        <v>2139989880132</v>
      </c>
      <c r="I3055" s="95">
        <v>0</v>
      </c>
      <c r="J3055" s="204">
        <v>0</v>
      </c>
      <c r="K3055" s="95">
        <v>0</v>
      </c>
      <c r="L3055" s="95" t="s">
        <v>747</v>
      </c>
      <c r="M3055" s="95" t="s">
        <v>747</v>
      </c>
      <c r="N3055" s="95" t="s">
        <v>1997</v>
      </c>
      <c r="O3055" s="95" t="s">
        <v>9972</v>
      </c>
      <c r="P3055" s="95"/>
      <c r="Q3055" s="95" t="s">
        <v>509</v>
      </c>
      <c r="R3055" s="95" t="str">
        <f>IF(L3055="R",VLOOKUP(G3055,BARRAS!$C$5:$E$233,3,0),IF(L3055="L",VLOOKUP(G3055,BARRAS!$C$5:$E$233,3,0),""))</f>
        <v/>
      </c>
      <c r="S3055" s="95">
        <f t="shared" si="331"/>
        <v>0</v>
      </c>
      <c r="T3055" s="95"/>
      <c r="U3055" s="95" t="str">
        <f t="shared" si="332"/>
        <v>CTRL</v>
      </c>
      <c r="V3055" s="95">
        <v>0</v>
      </c>
      <c r="W3055" s="95"/>
      <c r="X3055" s="95">
        <v>0</v>
      </c>
      <c r="Y3055" s="95">
        <v>0</v>
      </c>
      <c r="Z3055" s="95"/>
      <c r="AA3055" s="95" t="str">
        <f t="shared" si="333"/>
        <v>CGE</v>
      </c>
    </row>
    <row r="3056" spans="1:27" x14ac:dyDescent="0.2">
      <c r="A3056" s="19">
        <f t="shared" si="329"/>
        <v>1</v>
      </c>
      <c r="B3056" s="95">
        <f t="shared" si="330"/>
        <v>3052</v>
      </c>
      <c r="C3056" s="95" t="s">
        <v>1998</v>
      </c>
      <c r="D3056" s="28" t="s">
        <v>1997</v>
      </c>
      <c r="E3056" s="95" t="s">
        <v>10825</v>
      </c>
      <c r="F3056" s="182">
        <v>1</v>
      </c>
      <c r="G3056" s="95" t="s">
        <v>1754</v>
      </c>
      <c r="H3056" s="199">
        <f>VLOOKUP(G3056,BARRAS!$C$5:$E$553,2,0)</f>
        <v>2139989880132</v>
      </c>
      <c r="I3056" s="95">
        <v>0</v>
      </c>
      <c r="J3056" s="204">
        <v>0</v>
      </c>
      <c r="K3056" s="95">
        <v>0</v>
      </c>
      <c r="L3056" s="95" t="s">
        <v>747</v>
      </c>
      <c r="M3056" s="95" t="s">
        <v>747</v>
      </c>
      <c r="N3056" s="95" t="s">
        <v>1997</v>
      </c>
      <c r="O3056" s="95" t="s">
        <v>9972</v>
      </c>
      <c r="P3056" s="95"/>
      <c r="Q3056" s="95" t="s">
        <v>509</v>
      </c>
      <c r="R3056" s="95" t="str">
        <f>IF(L3056="R",VLOOKUP(G3056,BARRAS!$C$5:$E$233,3,0),IF(L3056="L",VLOOKUP(G3056,BARRAS!$C$5:$E$233,3,0),""))</f>
        <v/>
      </c>
      <c r="S3056" s="95">
        <f t="shared" si="331"/>
        <v>0</v>
      </c>
      <c r="T3056" s="95"/>
      <c r="U3056" s="95" t="str">
        <f t="shared" si="332"/>
        <v>CTRL</v>
      </c>
      <c r="V3056" s="95">
        <v>0</v>
      </c>
      <c r="W3056" s="95"/>
      <c r="X3056" s="95">
        <v>0</v>
      </c>
      <c r="Y3056" s="95">
        <v>0</v>
      </c>
      <c r="Z3056" s="95"/>
      <c r="AA3056" s="95" t="str">
        <f t="shared" si="333"/>
        <v>CGE</v>
      </c>
    </row>
    <row r="3057" spans="1:27" x14ac:dyDescent="0.2">
      <c r="A3057" s="19">
        <f t="shared" si="329"/>
        <v>1</v>
      </c>
      <c r="B3057" s="95">
        <f t="shared" si="330"/>
        <v>3053</v>
      </c>
      <c r="C3057" s="95" t="s">
        <v>10828</v>
      </c>
      <c r="D3057" s="28" t="s">
        <v>14180</v>
      </c>
      <c r="E3057" s="95" t="s">
        <v>10829</v>
      </c>
      <c r="F3057" s="182">
        <v>1</v>
      </c>
      <c r="G3057" s="95" t="s">
        <v>1754</v>
      </c>
      <c r="H3057" s="199">
        <f>VLOOKUP(G3057,BARRAS!$C$5:$E$553,2,0)</f>
        <v>2139989880132</v>
      </c>
      <c r="I3057" s="95">
        <v>0</v>
      </c>
      <c r="J3057" s="204">
        <v>0</v>
      </c>
      <c r="K3057" s="95">
        <v>0</v>
      </c>
      <c r="L3057" s="95" t="s">
        <v>747</v>
      </c>
      <c r="M3057" s="95" t="s">
        <v>747</v>
      </c>
      <c r="N3057" s="95" t="s">
        <v>14180</v>
      </c>
      <c r="O3057" s="95" t="s">
        <v>9972</v>
      </c>
      <c r="P3057" s="95"/>
      <c r="Q3057" s="95" t="s">
        <v>509</v>
      </c>
      <c r="R3057" s="95" t="str">
        <f>IF(L3057="R",VLOOKUP(G3057,BARRAS!$C$5:$E$233,3,0),IF(L3057="L",VLOOKUP(G3057,BARRAS!$C$5:$E$233,3,0),""))</f>
        <v/>
      </c>
      <c r="S3057" s="95">
        <f t="shared" si="331"/>
        <v>1</v>
      </c>
      <c r="T3057" s="95"/>
      <c r="U3057" s="95" t="str">
        <f t="shared" si="332"/>
        <v>PMGD</v>
      </c>
      <c r="V3057" s="95">
        <v>0</v>
      </c>
      <c r="W3057" s="95">
        <v>1</v>
      </c>
      <c r="X3057" s="95">
        <v>0</v>
      </c>
      <c r="Y3057" s="95">
        <v>0</v>
      </c>
      <c r="Z3057" s="95"/>
      <c r="AA3057" s="95" t="str">
        <f t="shared" si="333"/>
        <v>CGE</v>
      </c>
    </row>
    <row r="3058" spans="1:27" x14ac:dyDescent="0.2">
      <c r="A3058" s="19">
        <f t="shared" si="329"/>
        <v>1</v>
      </c>
      <c r="B3058" s="95">
        <f t="shared" si="330"/>
        <v>3054</v>
      </c>
      <c r="C3058" s="95" t="s">
        <v>10826</v>
      </c>
      <c r="D3058" s="28" t="s">
        <v>14180</v>
      </c>
      <c r="E3058" s="95" t="s">
        <v>10827</v>
      </c>
      <c r="F3058" s="182">
        <v>1</v>
      </c>
      <c r="G3058" s="95" t="s">
        <v>1754</v>
      </c>
      <c r="H3058" s="199">
        <f>VLOOKUP(G3058,BARRAS!$C$5:$E$553,2,0)</f>
        <v>2139989880132</v>
      </c>
      <c r="I3058" s="95">
        <v>0</v>
      </c>
      <c r="J3058" s="204">
        <v>0</v>
      </c>
      <c r="K3058" s="95">
        <v>0</v>
      </c>
      <c r="L3058" s="95" t="s">
        <v>747</v>
      </c>
      <c r="M3058" s="95" t="s">
        <v>747</v>
      </c>
      <c r="N3058" s="95" t="s">
        <v>14180</v>
      </c>
      <c r="O3058" s="95" t="s">
        <v>9972</v>
      </c>
      <c r="P3058" s="95"/>
      <c r="Q3058" s="95" t="s">
        <v>509</v>
      </c>
      <c r="R3058" s="95" t="str">
        <f>IF(L3058="R",VLOOKUP(G3058,BARRAS!$C$5:$E$233,3,0),IF(L3058="L",VLOOKUP(G3058,BARRAS!$C$5:$E$233,3,0),""))</f>
        <v/>
      </c>
      <c r="S3058" s="95">
        <f t="shared" si="331"/>
        <v>1</v>
      </c>
      <c r="T3058" s="95" t="s">
        <v>10827</v>
      </c>
      <c r="U3058" s="95" t="str">
        <f t="shared" si="332"/>
        <v>PMGD</v>
      </c>
      <c r="V3058" s="95">
        <v>0</v>
      </c>
      <c r="W3058" s="95"/>
      <c r="X3058" s="95">
        <v>0</v>
      </c>
      <c r="Y3058" s="95">
        <v>0</v>
      </c>
      <c r="Z3058" s="95"/>
      <c r="AA3058" s="95" t="str">
        <f t="shared" si="333"/>
        <v>CGE</v>
      </c>
    </row>
    <row r="3059" spans="1:27" x14ac:dyDescent="0.2">
      <c r="A3059" s="19">
        <f t="shared" si="329"/>
        <v>1</v>
      </c>
      <c r="B3059" s="95">
        <f t="shared" si="330"/>
        <v>3055</v>
      </c>
      <c r="C3059" s="95" t="s">
        <v>10837</v>
      </c>
      <c r="D3059" s="28" t="s">
        <v>14180</v>
      </c>
      <c r="E3059" s="95" t="s">
        <v>10838</v>
      </c>
      <c r="F3059" s="182">
        <v>1</v>
      </c>
      <c r="G3059" s="95" t="s">
        <v>1754</v>
      </c>
      <c r="H3059" s="199">
        <f>VLOOKUP(G3059,BARRAS!$C$5:$E$553,2,0)</f>
        <v>2139989880132</v>
      </c>
      <c r="I3059" s="95">
        <v>0</v>
      </c>
      <c r="J3059" s="204">
        <v>0</v>
      </c>
      <c r="K3059" s="95">
        <v>0</v>
      </c>
      <c r="L3059" s="95" t="s">
        <v>747</v>
      </c>
      <c r="M3059" s="95" t="s">
        <v>747</v>
      </c>
      <c r="N3059" s="95" t="s">
        <v>14180</v>
      </c>
      <c r="O3059" s="95" t="s">
        <v>9972</v>
      </c>
      <c r="P3059" s="95"/>
      <c r="Q3059" s="95" t="s">
        <v>509</v>
      </c>
      <c r="R3059" s="95" t="str">
        <f>IF(L3059="R",VLOOKUP(G3059,BARRAS!$C$5:$E$233,3,0),IF(L3059="L",VLOOKUP(G3059,BARRAS!$C$5:$E$233,3,0),""))</f>
        <v/>
      </c>
      <c r="S3059" s="95">
        <f t="shared" si="331"/>
        <v>1</v>
      </c>
      <c r="T3059" s="95"/>
      <c r="U3059" s="95" t="str">
        <f t="shared" si="332"/>
        <v>PMGD</v>
      </c>
      <c r="V3059" s="95">
        <v>0</v>
      </c>
      <c r="W3059" s="95">
        <v>1</v>
      </c>
      <c r="X3059" s="95">
        <v>0</v>
      </c>
      <c r="Y3059" s="95">
        <v>0</v>
      </c>
      <c r="Z3059" s="95"/>
      <c r="AA3059" s="95" t="str">
        <f t="shared" si="333"/>
        <v>CGE</v>
      </c>
    </row>
    <row r="3060" spans="1:27" x14ac:dyDescent="0.2">
      <c r="A3060" s="19">
        <f t="shared" si="329"/>
        <v>1</v>
      </c>
      <c r="B3060" s="95">
        <f t="shared" si="330"/>
        <v>3056</v>
      </c>
      <c r="C3060" s="95" t="s">
        <v>10835</v>
      </c>
      <c r="D3060" s="28" t="s">
        <v>14180</v>
      </c>
      <c r="E3060" s="95" t="s">
        <v>10836</v>
      </c>
      <c r="F3060" s="182">
        <v>1</v>
      </c>
      <c r="G3060" s="95" t="s">
        <v>1754</v>
      </c>
      <c r="H3060" s="199">
        <f>VLOOKUP(G3060,BARRAS!$C$5:$E$553,2,0)</f>
        <v>2139989880132</v>
      </c>
      <c r="I3060" s="95">
        <v>0</v>
      </c>
      <c r="J3060" s="204">
        <v>0</v>
      </c>
      <c r="K3060" s="95">
        <v>0</v>
      </c>
      <c r="L3060" s="95" t="s">
        <v>747</v>
      </c>
      <c r="M3060" s="95" t="s">
        <v>747</v>
      </c>
      <c r="N3060" s="95" t="s">
        <v>14180</v>
      </c>
      <c r="O3060" s="95" t="s">
        <v>9972</v>
      </c>
      <c r="P3060" s="95"/>
      <c r="Q3060" s="95" t="s">
        <v>509</v>
      </c>
      <c r="R3060" s="95" t="str">
        <f>IF(L3060="R",VLOOKUP(G3060,BARRAS!$C$5:$E$233,3,0),IF(L3060="L",VLOOKUP(G3060,BARRAS!$C$5:$E$233,3,0),""))</f>
        <v/>
      </c>
      <c r="S3060" s="95">
        <f t="shared" si="331"/>
        <v>1</v>
      </c>
      <c r="T3060" s="95" t="s">
        <v>10836</v>
      </c>
      <c r="U3060" s="95" t="str">
        <f t="shared" si="332"/>
        <v>PMGD</v>
      </c>
      <c r="V3060" s="95">
        <v>0</v>
      </c>
      <c r="W3060" s="95"/>
      <c r="X3060" s="95">
        <v>0</v>
      </c>
      <c r="Y3060" s="95">
        <v>0</v>
      </c>
      <c r="Z3060" s="95"/>
      <c r="AA3060" s="95" t="str">
        <f t="shared" si="333"/>
        <v>CGE</v>
      </c>
    </row>
    <row r="3061" spans="1:27" x14ac:dyDescent="0.2">
      <c r="A3061" s="231">
        <f t="shared" si="329"/>
        <v>1</v>
      </c>
      <c r="B3061" s="95">
        <f t="shared" si="330"/>
        <v>3057</v>
      </c>
      <c r="C3061" s="95" t="s">
        <v>14599</v>
      </c>
      <c r="D3061" s="28" t="s">
        <v>14606</v>
      </c>
      <c r="E3061" s="95" t="s">
        <v>14605</v>
      </c>
      <c r="F3061" s="182">
        <v>1</v>
      </c>
      <c r="G3061" s="95" t="s">
        <v>1754</v>
      </c>
      <c r="H3061" s="199">
        <f>VLOOKUP(G3061,BARRAS!$C$5:$E$553,2,0)</f>
        <v>2139989880132</v>
      </c>
      <c r="I3061" s="95">
        <v>0</v>
      </c>
      <c r="J3061" s="204">
        <v>0</v>
      </c>
      <c r="K3061" s="95">
        <v>0</v>
      </c>
      <c r="L3061" s="95" t="s">
        <v>747</v>
      </c>
      <c r="M3061" s="95" t="s">
        <v>747</v>
      </c>
      <c r="N3061" s="28" t="s">
        <v>14606</v>
      </c>
      <c r="O3061" s="95" t="s">
        <v>9972</v>
      </c>
      <c r="P3061" s="95"/>
      <c r="Q3061" s="95"/>
      <c r="R3061" s="95"/>
      <c r="S3061" s="95">
        <f t="shared" si="331"/>
        <v>1</v>
      </c>
      <c r="T3061" s="95"/>
      <c r="U3061" s="95" t="str">
        <f t="shared" si="332"/>
        <v>PMGD</v>
      </c>
      <c r="V3061" s="95"/>
      <c r="W3061" s="95"/>
      <c r="X3061" s="95"/>
      <c r="Y3061" s="95"/>
      <c r="Z3061" s="95"/>
      <c r="AA3061" s="95" t="str">
        <f t="shared" si="333"/>
        <v>CGE</v>
      </c>
    </row>
    <row r="3062" spans="1:27" x14ac:dyDescent="0.2">
      <c r="A3062" s="231">
        <f t="shared" si="329"/>
        <v>1</v>
      </c>
      <c r="B3062" s="95">
        <f t="shared" si="330"/>
        <v>3058</v>
      </c>
      <c r="C3062" s="95" t="s">
        <v>14598</v>
      </c>
      <c r="D3062" s="28" t="s">
        <v>14606</v>
      </c>
      <c r="E3062" s="95" t="s">
        <v>14604</v>
      </c>
      <c r="F3062" s="182">
        <v>1</v>
      </c>
      <c r="G3062" s="95" t="s">
        <v>1754</v>
      </c>
      <c r="H3062" s="199">
        <f>VLOOKUP(G3062,BARRAS!$C$5:$E$553,2,0)</f>
        <v>2139989880132</v>
      </c>
      <c r="I3062" s="95">
        <v>0</v>
      </c>
      <c r="J3062" s="204">
        <v>0</v>
      </c>
      <c r="K3062" s="95">
        <v>0</v>
      </c>
      <c r="L3062" s="95" t="s">
        <v>747</v>
      </c>
      <c r="M3062" s="95" t="s">
        <v>747</v>
      </c>
      <c r="N3062" s="28" t="s">
        <v>14606</v>
      </c>
      <c r="O3062" s="95" t="s">
        <v>9972</v>
      </c>
      <c r="P3062" s="95"/>
      <c r="Q3062" s="95"/>
      <c r="R3062" s="95"/>
      <c r="S3062" s="95">
        <f t="shared" si="331"/>
        <v>1</v>
      </c>
      <c r="T3062" s="95"/>
      <c r="U3062" s="95" t="str">
        <f t="shared" si="332"/>
        <v>PMGD</v>
      </c>
      <c r="V3062" s="95"/>
      <c r="W3062" s="95"/>
      <c r="X3062" s="95"/>
      <c r="Y3062" s="95"/>
      <c r="Z3062" s="95"/>
      <c r="AA3062" s="95" t="str">
        <f t="shared" si="333"/>
        <v>CGE</v>
      </c>
    </row>
    <row r="3063" spans="1:27" x14ac:dyDescent="0.2">
      <c r="A3063" s="19">
        <f t="shared" si="329"/>
        <v>1</v>
      </c>
      <c r="B3063" s="95">
        <f t="shared" si="330"/>
        <v>3059</v>
      </c>
      <c r="C3063" s="95" t="s">
        <v>10821</v>
      </c>
      <c r="D3063" s="28" t="s">
        <v>8970</v>
      </c>
      <c r="E3063" s="95" t="s">
        <v>1870</v>
      </c>
      <c r="F3063" s="182">
        <v>1</v>
      </c>
      <c r="G3063" s="95" t="s">
        <v>1754</v>
      </c>
      <c r="H3063" s="199">
        <f>VLOOKUP(G3063,BARRAS!$C$5:$E$553,2,0)</f>
        <v>2139989880132</v>
      </c>
      <c r="I3063" s="95">
        <v>0</v>
      </c>
      <c r="J3063" s="204">
        <v>1</v>
      </c>
      <c r="K3063" s="95">
        <v>0</v>
      </c>
      <c r="L3063" s="95" t="s">
        <v>489</v>
      </c>
      <c r="M3063" s="95" t="s">
        <v>489</v>
      </c>
      <c r="N3063" s="95" t="s">
        <v>9178</v>
      </c>
      <c r="O3063" s="95"/>
      <c r="P3063" s="95" t="s">
        <v>9972</v>
      </c>
      <c r="Q3063" s="95" t="s">
        <v>489</v>
      </c>
      <c r="R3063" s="95">
        <f>IF(L3063="R",VLOOKUP(G3063,BARRAS!$C$5:$E$233,3,0),IF(L3063="L",VLOOKUP(G3063,BARRAS!$C$5:$E$233,3,0),""))</f>
        <v>0</v>
      </c>
      <c r="S3063" s="95">
        <f t="shared" si="331"/>
        <v>0</v>
      </c>
      <c r="T3063" s="95"/>
      <c r="U3063" s="95" t="str">
        <f t="shared" si="332"/>
        <v/>
      </c>
      <c r="V3063" s="95">
        <v>0</v>
      </c>
      <c r="W3063" s="95"/>
      <c r="X3063" s="95">
        <v>0</v>
      </c>
      <c r="Y3063" s="95">
        <v>0</v>
      </c>
      <c r="Z3063" s="95"/>
      <c r="AA3063" s="95" t="str">
        <f t="shared" si="333"/>
        <v>CGE</v>
      </c>
    </row>
    <row r="3064" spans="1:27" x14ac:dyDescent="0.2">
      <c r="A3064" s="19">
        <f t="shared" si="329"/>
        <v>1</v>
      </c>
      <c r="B3064" s="95">
        <f t="shared" si="330"/>
        <v>3060</v>
      </c>
      <c r="C3064" s="95" t="s">
        <v>10822</v>
      </c>
      <c r="D3064" s="28" t="s">
        <v>8971</v>
      </c>
      <c r="E3064" s="95" t="s">
        <v>1870</v>
      </c>
      <c r="F3064" s="182">
        <v>1</v>
      </c>
      <c r="G3064" s="95" t="s">
        <v>1754</v>
      </c>
      <c r="H3064" s="199">
        <f>VLOOKUP(G3064,BARRAS!$C$5:$E$553,2,0)</f>
        <v>2139989880132</v>
      </c>
      <c r="I3064" s="95">
        <v>0</v>
      </c>
      <c r="J3064" s="204">
        <v>1</v>
      </c>
      <c r="K3064" s="95">
        <v>0</v>
      </c>
      <c r="L3064" s="95" t="s">
        <v>489</v>
      </c>
      <c r="M3064" s="95" t="s">
        <v>489</v>
      </c>
      <c r="N3064" s="95" t="s">
        <v>9178</v>
      </c>
      <c r="O3064" s="95"/>
      <c r="P3064" s="95" t="s">
        <v>9972</v>
      </c>
      <c r="Q3064" s="95" t="s">
        <v>489</v>
      </c>
      <c r="R3064" s="95">
        <f>IF(L3064="R",VLOOKUP(G3064,BARRAS!$C$5:$E$233,3,0),IF(L3064="L",VLOOKUP(G3064,BARRAS!$C$5:$E$233,3,0),""))</f>
        <v>0</v>
      </c>
      <c r="S3064" s="95">
        <f t="shared" si="331"/>
        <v>0</v>
      </c>
      <c r="T3064" s="95"/>
      <c r="U3064" s="95" t="str">
        <f t="shared" si="332"/>
        <v/>
      </c>
      <c r="V3064" s="95">
        <v>0</v>
      </c>
      <c r="W3064" s="95"/>
      <c r="X3064" s="95">
        <v>0</v>
      </c>
      <c r="Y3064" s="95">
        <v>0</v>
      </c>
      <c r="Z3064" s="95"/>
      <c r="AA3064" s="95" t="str">
        <f t="shared" si="333"/>
        <v>CGE</v>
      </c>
    </row>
    <row r="3065" spans="1:27" x14ac:dyDescent="0.2">
      <c r="A3065" s="19">
        <f t="shared" si="329"/>
        <v>1</v>
      </c>
      <c r="B3065" s="95">
        <f t="shared" si="330"/>
        <v>3061</v>
      </c>
      <c r="C3065" s="95" t="s">
        <v>10823</v>
      </c>
      <c r="D3065" s="28" t="s">
        <v>8972</v>
      </c>
      <c r="E3065" s="95" t="s">
        <v>1870</v>
      </c>
      <c r="F3065" s="182">
        <v>1</v>
      </c>
      <c r="G3065" s="95" t="s">
        <v>1754</v>
      </c>
      <c r="H3065" s="199">
        <f>VLOOKUP(G3065,BARRAS!$C$5:$E$553,2,0)</f>
        <v>2139989880132</v>
      </c>
      <c r="I3065" s="95">
        <v>0</v>
      </c>
      <c r="J3065" s="204">
        <v>1</v>
      </c>
      <c r="K3065" s="95">
        <v>0</v>
      </c>
      <c r="L3065" s="95" t="s">
        <v>489</v>
      </c>
      <c r="M3065" s="95" t="s">
        <v>489</v>
      </c>
      <c r="N3065" s="95" t="s">
        <v>9178</v>
      </c>
      <c r="O3065" s="95"/>
      <c r="P3065" s="95" t="s">
        <v>9972</v>
      </c>
      <c r="Q3065" s="95" t="s">
        <v>489</v>
      </c>
      <c r="R3065" s="95">
        <f>IF(L3065="R",VLOOKUP(G3065,BARRAS!$C$5:$E$233,3,0),IF(L3065="L",VLOOKUP(G3065,BARRAS!$C$5:$E$233,3,0),""))</f>
        <v>0</v>
      </c>
      <c r="S3065" s="95">
        <f t="shared" si="331"/>
        <v>0</v>
      </c>
      <c r="T3065" s="95"/>
      <c r="U3065" s="95" t="str">
        <f t="shared" si="332"/>
        <v/>
      </c>
      <c r="V3065" s="95">
        <v>0</v>
      </c>
      <c r="W3065" s="95"/>
      <c r="X3065" s="95">
        <v>0</v>
      </c>
      <c r="Y3065" s="95">
        <v>0</v>
      </c>
      <c r="Z3065" s="95"/>
      <c r="AA3065" s="95" t="str">
        <f t="shared" si="333"/>
        <v>CGE</v>
      </c>
    </row>
    <row r="3066" spans="1:27" x14ac:dyDescent="0.2">
      <c r="A3066" s="19">
        <f t="shared" si="329"/>
        <v>1</v>
      </c>
      <c r="B3066" s="95">
        <f t="shared" si="330"/>
        <v>3062</v>
      </c>
      <c r="C3066" s="213" t="s">
        <v>13068</v>
      </c>
      <c r="D3066" s="213" t="s">
        <v>1304</v>
      </c>
      <c r="E3066" s="213" t="s">
        <v>14479</v>
      </c>
      <c r="F3066" s="182">
        <v>1</v>
      </c>
      <c r="G3066" s="95" t="s">
        <v>1754</v>
      </c>
      <c r="H3066" s="199">
        <f>VLOOKUP(G3066,BARRAS!$C$5:$E$553,2,0)</f>
        <v>2139989880132</v>
      </c>
      <c r="I3066" s="95">
        <v>0</v>
      </c>
      <c r="J3066" s="204">
        <v>0</v>
      </c>
      <c r="K3066" s="95">
        <v>1</v>
      </c>
      <c r="L3066" s="28" t="s">
        <v>492</v>
      </c>
      <c r="M3066" s="28" t="s">
        <v>492</v>
      </c>
      <c r="N3066" s="95" t="s">
        <v>12352</v>
      </c>
      <c r="O3066" s="95"/>
      <c r="P3066" s="95"/>
      <c r="Q3066" s="95"/>
      <c r="R3066" s="95" t="str">
        <f>IF(L3066="R",VLOOKUP(G3066,BARRAS!$C$5:$E$233,3,0),IF(L3066="L",VLOOKUP(G3066,BARRAS!$C$5:$E$233,3,0),""))</f>
        <v/>
      </c>
      <c r="S3066" s="95">
        <f t="shared" si="331"/>
        <v>0</v>
      </c>
      <c r="T3066" s="95"/>
      <c r="U3066" s="95" t="str">
        <f t="shared" si="332"/>
        <v/>
      </c>
      <c r="V3066" s="95"/>
      <c r="W3066" s="95"/>
      <c r="X3066" s="95"/>
      <c r="Y3066" s="95"/>
      <c r="Z3066" s="95"/>
      <c r="AA3066" s="95">
        <f t="shared" si="333"/>
        <v>0</v>
      </c>
    </row>
    <row r="3067" spans="1:27" x14ac:dyDescent="0.2">
      <c r="A3067" s="19">
        <f t="shared" si="329"/>
        <v>1</v>
      </c>
      <c r="B3067" s="95">
        <f t="shared" si="330"/>
        <v>3063</v>
      </c>
      <c r="C3067" s="213" t="s">
        <v>13071</v>
      </c>
      <c r="D3067" s="213" t="s">
        <v>1304</v>
      </c>
      <c r="E3067" s="213" t="s">
        <v>14480</v>
      </c>
      <c r="F3067" s="182">
        <v>1</v>
      </c>
      <c r="G3067" s="95" t="s">
        <v>1754</v>
      </c>
      <c r="H3067" s="199">
        <f>VLOOKUP(G3067,BARRAS!$C$5:$E$553,2,0)</f>
        <v>2139989880132</v>
      </c>
      <c r="I3067" s="95">
        <v>0</v>
      </c>
      <c r="J3067" s="204">
        <v>0</v>
      </c>
      <c r="K3067" s="95">
        <v>1</v>
      </c>
      <c r="L3067" s="28" t="s">
        <v>492</v>
      </c>
      <c r="M3067" s="28" t="s">
        <v>492</v>
      </c>
      <c r="N3067" s="95" t="s">
        <v>12352</v>
      </c>
      <c r="O3067" s="95"/>
      <c r="P3067" s="95"/>
      <c r="Q3067" s="95"/>
      <c r="R3067" s="95" t="str">
        <f>IF(L3067="R",VLOOKUP(G3067,BARRAS!$C$5:$E$233,3,0),IF(L3067="L",VLOOKUP(G3067,BARRAS!$C$5:$E$233,3,0),""))</f>
        <v/>
      </c>
      <c r="S3067" s="95">
        <f t="shared" si="331"/>
        <v>0</v>
      </c>
      <c r="T3067" s="95"/>
      <c r="U3067" s="95" t="str">
        <f t="shared" si="332"/>
        <v/>
      </c>
      <c r="V3067" s="95"/>
      <c r="W3067" s="95"/>
      <c r="X3067" s="95"/>
      <c r="Y3067" s="95"/>
      <c r="Z3067" s="95"/>
      <c r="AA3067" s="95">
        <f t="shared" si="333"/>
        <v>0</v>
      </c>
    </row>
    <row r="3068" spans="1:27" x14ac:dyDescent="0.2">
      <c r="A3068" s="19">
        <f t="shared" si="329"/>
        <v>1</v>
      </c>
      <c r="B3068" s="95">
        <f t="shared" si="330"/>
        <v>3064</v>
      </c>
      <c r="C3068" s="95" t="s">
        <v>11354</v>
      </c>
      <c r="D3068" s="28" t="s">
        <v>8365</v>
      </c>
      <c r="E3068" s="95" t="s">
        <v>11355</v>
      </c>
      <c r="F3068" s="182">
        <v>1</v>
      </c>
      <c r="G3068" s="95" t="s">
        <v>8283</v>
      </c>
      <c r="H3068" s="199">
        <f>VLOOKUP(G3068,BARRAS!$C$5:$E$553,2,0)</f>
        <v>2069989830152</v>
      </c>
      <c r="I3068" s="95">
        <v>0</v>
      </c>
      <c r="J3068" s="204">
        <v>0</v>
      </c>
      <c r="K3068" s="95">
        <v>0</v>
      </c>
      <c r="L3068" s="95" t="s">
        <v>8423</v>
      </c>
      <c r="M3068" s="95" t="s">
        <v>8423</v>
      </c>
      <c r="N3068" s="95" t="s">
        <v>8365</v>
      </c>
      <c r="O3068" s="95" t="s">
        <v>9972</v>
      </c>
      <c r="P3068" s="95"/>
      <c r="Q3068" s="95" t="s">
        <v>509</v>
      </c>
      <c r="R3068" s="95" t="str">
        <f>IF(L3068="R",VLOOKUP(G3068,BARRAS!$C$5:$E$233,3,0),IF(L3068="L",VLOOKUP(G3068,BARRAS!$C$5:$E$233,3,0),""))</f>
        <v/>
      </c>
      <c r="S3068" s="95">
        <f t="shared" si="331"/>
        <v>0</v>
      </c>
      <c r="T3068" s="95"/>
      <c r="U3068" s="95" t="str">
        <f t="shared" si="332"/>
        <v/>
      </c>
      <c r="V3068" s="95"/>
      <c r="W3068" s="95"/>
      <c r="X3068" s="95">
        <v>0</v>
      </c>
      <c r="Y3068" s="95">
        <v>0</v>
      </c>
      <c r="Z3068" s="95"/>
      <c r="AA3068" s="95" t="str">
        <f t="shared" si="333"/>
        <v>CGE</v>
      </c>
    </row>
    <row r="3069" spans="1:27" x14ac:dyDescent="0.2">
      <c r="A3069" s="19">
        <f t="shared" si="329"/>
        <v>1</v>
      </c>
      <c r="B3069" s="95">
        <f t="shared" si="330"/>
        <v>3065</v>
      </c>
      <c r="C3069" s="95" t="s">
        <v>11352</v>
      </c>
      <c r="D3069" s="28" t="s">
        <v>8365</v>
      </c>
      <c r="E3069" s="95" t="s">
        <v>11353</v>
      </c>
      <c r="F3069" s="182">
        <v>1</v>
      </c>
      <c r="G3069" s="95" t="s">
        <v>8283</v>
      </c>
      <c r="H3069" s="199">
        <f>VLOOKUP(G3069,BARRAS!$C$5:$E$553,2,0)</f>
        <v>2069989830152</v>
      </c>
      <c r="I3069" s="95">
        <v>0</v>
      </c>
      <c r="J3069" s="204">
        <v>0</v>
      </c>
      <c r="K3069" s="95">
        <v>0</v>
      </c>
      <c r="L3069" s="95" t="s">
        <v>8423</v>
      </c>
      <c r="M3069" s="95" t="s">
        <v>8423</v>
      </c>
      <c r="N3069" s="95" t="s">
        <v>8365</v>
      </c>
      <c r="O3069" s="95" t="s">
        <v>9972</v>
      </c>
      <c r="P3069" s="95"/>
      <c r="Q3069" s="95" t="s">
        <v>509</v>
      </c>
      <c r="R3069" s="95" t="str">
        <f>IF(L3069="R",VLOOKUP(G3069,BARRAS!$C$5:$E$233,3,0),IF(L3069="L",VLOOKUP(G3069,BARRAS!$C$5:$E$233,3,0),""))</f>
        <v/>
      </c>
      <c r="S3069" s="95">
        <f t="shared" si="331"/>
        <v>0</v>
      </c>
      <c r="T3069" s="95"/>
      <c r="U3069" s="95" t="str">
        <f t="shared" si="332"/>
        <v/>
      </c>
      <c r="V3069" s="95"/>
      <c r="W3069" s="95"/>
      <c r="X3069" s="95">
        <v>0</v>
      </c>
      <c r="Y3069" s="95">
        <v>0</v>
      </c>
      <c r="Z3069" s="95"/>
      <c r="AA3069" s="95" t="str">
        <f t="shared" si="333"/>
        <v>CGE</v>
      </c>
    </row>
    <row r="3070" spans="1:27" x14ac:dyDescent="0.2">
      <c r="A3070" s="19">
        <f t="shared" si="329"/>
        <v>1</v>
      </c>
      <c r="B3070" s="95">
        <f t="shared" si="330"/>
        <v>3066</v>
      </c>
      <c r="C3070" s="95" t="s">
        <v>11136</v>
      </c>
      <c r="D3070" s="28" t="s">
        <v>9079</v>
      </c>
      <c r="E3070" s="95" t="s">
        <v>11135</v>
      </c>
      <c r="F3070" s="182">
        <v>1</v>
      </c>
      <c r="G3070" s="95" t="s">
        <v>8283</v>
      </c>
      <c r="H3070" s="199">
        <f>VLOOKUP(G3070,BARRAS!$C$5:$E$553,2,0)</f>
        <v>2069989830152</v>
      </c>
      <c r="I3070" s="95">
        <v>0</v>
      </c>
      <c r="J3070" s="204">
        <v>0</v>
      </c>
      <c r="K3070" s="95">
        <v>0</v>
      </c>
      <c r="L3070" s="95" t="s">
        <v>8423</v>
      </c>
      <c r="M3070" s="95" t="s">
        <v>8423</v>
      </c>
      <c r="N3070" s="95" t="s">
        <v>9079</v>
      </c>
      <c r="O3070" s="95" t="s">
        <v>9972</v>
      </c>
      <c r="P3070" s="95"/>
      <c r="Q3070" s="95" t="s">
        <v>509</v>
      </c>
      <c r="R3070" s="95" t="str">
        <f>IF(L3070="R",VLOOKUP(G3070,BARRAS!$C$5:$E$233,3,0),IF(L3070="L",VLOOKUP(G3070,BARRAS!$C$5:$E$233,3,0),""))</f>
        <v/>
      </c>
      <c r="S3070" s="95">
        <f t="shared" si="331"/>
        <v>0</v>
      </c>
      <c r="T3070" s="95"/>
      <c r="U3070" s="95" t="str">
        <f t="shared" si="332"/>
        <v/>
      </c>
      <c r="V3070" s="95" t="s">
        <v>1869</v>
      </c>
      <c r="W3070" s="95"/>
      <c r="X3070" s="95">
        <v>0</v>
      </c>
      <c r="Y3070" s="95">
        <v>0</v>
      </c>
      <c r="Z3070" s="95"/>
      <c r="AA3070" s="95" t="str">
        <f t="shared" si="333"/>
        <v>CGE</v>
      </c>
    </row>
    <row r="3071" spans="1:27" x14ac:dyDescent="0.2">
      <c r="A3071" s="19">
        <f t="shared" si="329"/>
        <v>1</v>
      </c>
      <c r="B3071" s="95">
        <f t="shared" si="330"/>
        <v>3067</v>
      </c>
      <c r="C3071" s="95" t="s">
        <v>11506</v>
      </c>
      <c r="D3071" s="28" t="s">
        <v>543</v>
      </c>
      <c r="E3071" s="95" t="s">
        <v>11507</v>
      </c>
      <c r="F3071" s="182">
        <v>1</v>
      </c>
      <c r="G3071" s="95" t="s">
        <v>8283</v>
      </c>
      <c r="H3071" s="199">
        <f>VLOOKUP(G3071,BARRAS!$C$5:$E$553,2,0)</f>
        <v>2069989830152</v>
      </c>
      <c r="I3071" s="95">
        <v>0</v>
      </c>
      <c r="J3071" s="204">
        <v>0</v>
      </c>
      <c r="K3071" s="95">
        <v>0</v>
      </c>
      <c r="L3071" s="95" t="s">
        <v>8423</v>
      </c>
      <c r="M3071" s="95" t="s">
        <v>8423</v>
      </c>
      <c r="N3071" s="95" t="s">
        <v>543</v>
      </c>
      <c r="O3071" s="95" t="s">
        <v>9972</v>
      </c>
      <c r="P3071" s="95"/>
      <c r="Q3071" s="95" t="s">
        <v>509</v>
      </c>
      <c r="R3071" s="95" t="str">
        <f>IF(L3071="R",VLOOKUP(G3071,BARRAS!$C$5:$E$233,3,0),IF(L3071="L",VLOOKUP(G3071,BARRAS!$C$5:$E$233,3,0),""))</f>
        <v/>
      </c>
      <c r="S3071" s="95">
        <f t="shared" si="331"/>
        <v>0</v>
      </c>
      <c r="T3071" s="95"/>
      <c r="U3071" s="95" t="str">
        <f t="shared" si="332"/>
        <v/>
      </c>
      <c r="V3071" s="95"/>
      <c r="W3071" s="95"/>
      <c r="X3071" s="95">
        <v>0</v>
      </c>
      <c r="Y3071" s="95">
        <v>0</v>
      </c>
      <c r="Z3071" s="95"/>
      <c r="AA3071" s="95" t="str">
        <f t="shared" si="333"/>
        <v>CGE</v>
      </c>
    </row>
    <row r="3072" spans="1:27" x14ac:dyDescent="0.2">
      <c r="A3072" s="19">
        <f t="shared" si="329"/>
        <v>1</v>
      </c>
      <c r="B3072" s="95">
        <f t="shared" si="330"/>
        <v>3068</v>
      </c>
      <c r="C3072" s="95" t="s">
        <v>11559</v>
      </c>
      <c r="D3072" s="28" t="s">
        <v>543</v>
      </c>
      <c r="E3072" s="95" t="s">
        <v>11560</v>
      </c>
      <c r="F3072" s="182">
        <v>1</v>
      </c>
      <c r="G3072" s="95" t="s">
        <v>8283</v>
      </c>
      <c r="H3072" s="199">
        <f>VLOOKUP(G3072,BARRAS!$C$5:$E$553,2,0)</f>
        <v>2069989830152</v>
      </c>
      <c r="I3072" s="95">
        <v>0</v>
      </c>
      <c r="J3072" s="204">
        <v>0</v>
      </c>
      <c r="K3072" s="95">
        <v>0</v>
      </c>
      <c r="L3072" s="95" t="s">
        <v>8423</v>
      </c>
      <c r="M3072" s="95" t="s">
        <v>8423</v>
      </c>
      <c r="N3072" s="95" t="s">
        <v>543</v>
      </c>
      <c r="O3072" s="95" t="s">
        <v>9972</v>
      </c>
      <c r="P3072" s="95"/>
      <c r="Q3072" s="95"/>
      <c r="R3072" s="95" t="str">
        <f>IF(L3072="R",VLOOKUP(G3072,BARRAS!$C$5:$E$233,3,0),IF(L3072="L",VLOOKUP(G3072,BARRAS!$C$5:$E$233,3,0),""))</f>
        <v/>
      </c>
      <c r="S3072" s="95">
        <f t="shared" si="331"/>
        <v>0</v>
      </c>
      <c r="T3072" s="95"/>
      <c r="U3072" s="95" t="str">
        <f t="shared" si="332"/>
        <v/>
      </c>
      <c r="V3072" s="95"/>
      <c r="W3072" s="95"/>
      <c r="X3072" s="95"/>
      <c r="Y3072" s="95">
        <v>0</v>
      </c>
      <c r="Z3072" s="95"/>
      <c r="AA3072" s="95" t="str">
        <f t="shared" si="333"/>
        <v>CGE</v>
      </c>
    </row>
    <row r="3073" spans="1:27" x14ac:dyDescent="0.2">
      <c r="A3073" s="19">
        <f t="shared" si="329"/>
        <v>1</v>
      </c>
      <c r="B3073" s="95">
        <f t="shared" si="330"/>
        <v>3069</v>
      </c>
      <c r="C3073" s="95" t="s">
        <v>10916</v>
      </c>
      <c r="D3073" s="28" t="s">
        <v>8365</v>
      </c>
      <c r="E3073" s="95" t="s">
        <v>10049</v>
      </c>
      <c r="F3073" s="182">
        <v>1</v>
      </c>
      <c r="G3073" s="95" t="s">
        <v>8283</v>
      </c>
      <c r="H3073" s="199">
        <f>VLOOKUP(G3073,BARRAS!$C$5:$E$553,2,0)</f>
        <v>2069989830152</v>
      </c>
      <c r="I3073" s="95">
        <v>0</v>
      </c>
      <c r="J3073" s="204">
        <v>0</v>
      </c>
      <c r="K3073" s="95">
        <v>0</v>
      </c>
      <c r="L3073" s="95" t="s">
        <v>8423</v>
      </c>
      <c r="M3073" s="95" t="s">
        <v>8423</v>
      </c>
      <c r="N3073" s="95" t="s">
        <v>8365</v>
      </c>
      <c r="O3073" s="95" t="s">
        <v>9972</v>
      </c>
      <c r="P3073" s="95"/>
      <c r="Q3073" s="95" t="s">
        <v>509</v>
      </c>
      <c r="R3073" s="95" t="str">
        <f>IF(L3073="R",VLOOKUP(G3073,BARRAS!$C$5:$E$233,3,0),IF(L3073="L",VLOOKUP(G3073,BARRAS!$C$5:$E$233,3,0),""))</f>
        <v/>
      </c>
      <c r="S3073" s="95">
        <f t="shared" si="331"/>
        <v>0</v>
      </c>
      <c r="T3073" s="95"/>
      <c r="U3073" s="95" t="str">
        <f t="shared" si="332"/>
        <v/>
      </c>
      <c r="V3073" s="95" t="s">
        <v>1869</v>
      </c>
      <c r="W3073" s="95"/>
      <c r="X3073" s="95">
        <v>0</v>
      </c>
      <c r="Y3073" s="95">
        <v>0</v>
      </c>
      <c r="Z3073" s="95"/>
      <c r="AA3073" s="95" t="str">
        <f t="shared" si="333"/>
        <v>CGE</v>
      </c>
    </row>
    <row r="3074" spans="1:27" x14ac:dyDescent="0.2">
      <c r="A3074" s="19">
        <f t="shared" si="329"/>
        <v>1</v>
      </c>
      <c r="B3074" s="95">
        <f t="shared" si="330"/>
        <v>3070</v>
      </c>
      <c r="C3074" s="95" t="s">
        <v>11596</v>
      </c>
      <c r="D3074" s="28" t="s">
        <v>543</v>
      </c>
      <c r="E3074" s="95" t="s">
        <v>11597</v>
      </c>
      <c r="F3074" s="182">
        <v>1</v>
      </c>
      <c r="G3074" s="95" t="s">
        <v>8283</v>
      </c>
      <c r="H3074" s="199">
        <f>VLOOKUP(G3074,BARRAS!$C$5:$E$553,2,0)</f>
        <v>2069989830152</v>
      </c>
      <c r="I3074" s="95">
        <v>0</v>
      </c>
      <c r="J3074" s="204">
        <v>0</v>
      </c>
      <c r="K3074" s="95">
        <v>0</v>
      </c>
      <c r="L3074" s="95" t="s">
        <v>8423</v>
      </c>
      <c r="M3074" s="95" t="s">
        <v>8423</v>
      </c>
      <c r="N3074" s="95" t="s">
        <v>543</v>
      </c>
      <c r="O3074" s="95" t="s">
        <v>9972</v>
      </c>
      <c r="P3074" s="95"/>
      <c r="Q3074" s="95"/>
      <c r="R3074" s="95" t="str">
        <f>IF(L3074="R",VLOOKUP(G3074,BARRAS!$C$5:$E$233,3,0),IF(L3074="L",VLOOKUP(G3074,BARRAS!$C$5:$E$233,3,0),""))</f>
        <v/>
      </c>
      <c r="S3074" s="95">
        <f t="shared" si="331"/>
        <v>0</v>
      </c>
      <c r="T3074" s="95"/>
      <c r="U3074" s="95" t="str">
        <f t="shared" si="332"/>
        <v/>
      </c>
      <c r="V3074" s="95"/>
      <c r="W3074" s="95"/>
      <c r="X3074" s="95"/>
      <c r="Y3074" s="95">
        <v>0</v>
      </c>
      <c r="Z3074" s="95"/>
      <c r="AA3074" s="95" t="str">
        <f t="shared" si="333"/>
        <v>CGE</v>
      </c>
    </row>
    <row r="3075" spans="1:27" x14ac:dyDescent="0.2">
      <c r="A3075" s="19">
        <f t="shared" si="329"/>
        <v>1</v>
      </c>
      <c r="B3075" s="95">
        <f t="shared" si="330"/>
        <v>3071</v>
      </c>
      <c r="C3075" s="95" t="s">
        <v>10859</v>
      </c>
      <c r="D3075" s="28" t="s">
        <v>8970</v>
      </c>
      <c r="E3075" s="95" t="s">
        <v>1870</v>
      </c>
      <c r="F3075" s="182">
        <v>1</v>
      </c>
      <c r="G3075" s="95" t="s">
        <v>8283</v>
      </c>
      <c r="H3075" s="199">
        <f>VLOOKUP(G3075,BARRAS!$C$5:$E$553,2,0)</f>
        <v>2069989830152</v>
      </c>
      <c r="I3075" s="95">
        <v>0</v>
      </c>
      <c r="J3075" s="204">
        <v>1</v>
      </c>
      <c r="K3075" s="95">
        <v>0</v>
      </c>
      <c r="L3075" s="95" t="s">
        <v>489</v>
      </c>
      <c r="M3075" s="95" t="s">
        <v>489</v>
      </c>
      <c r="N3075" s="95" t="s">
        <v>9178</v>
      </c>
      <c r="O3075" s="95"/>
      <c r="P3075" s="95" t="s">
        <v>9972</v>
      </c>
      <c r="Q3075" s="95" t="s">
        <v>489</v>
      </c>
      <c r="R3075" s="95">
        <f>IF(L3075="R",VLOOKUP(G3075,BARRAS!$C$5:$E$233,3,0),IF(L3075="L",VLOOKUP(G3075,BARRAS!$C$5:$E$233,3,0),""))</f>
        <v>0</v>
      </c>
      <c r="S3075" s="95">
        <f t="shared" si="331"/>
        <v>0</v>
      </c>
      <c r="T3075" s="95"/>
      <c r="U3075" s="95" t="str">
        <f t="shared" si="332"/>
        <v/>
      </c>
      <c r="V3075" s="95">
        <v>0</v>
      </c>
      <c r="W3075" s="95"/>
      <c r="X3075" s="95">
        <v>0</v>
      </c>
      <c r="Y3075" s="95">
        <v>0</v>
      </c>
      <c r="Z3075" s="95"/>
      <c r="AA3075" s="95" t="str">
        <f t="shared" si="333"/>
        <v>CGE</v>
      </c>
    </row>
    <row r="3076" spans="1:27" x14ac:dyDescent="0.2">
      <c r="A3076" s="19">
        <f t="shared" si="329"/>
        <v>1</v>
      </c>
      <c r="B3076" s="95">
        <f t="shared" si="330"/>
        <v>3072</v>
      </c>
      <c r="C3076" s="95" t="s">
        <v>10860</v>
      </c>
      <c r="D3076" s="28" t="s">
        <v>8971</v>
      </c>
      <c r="E3076" s="95" t="s">
        <v>1870</v>
      </c>
      <c r="F3076" s="182">
        <v>1</v>
      </c>
      <c r="G3076" s="95" t="s">
        <v>8283</v>
      </c>
      <c r="H3076" s="199">
        <f>VLOOKUP(G3076,BARRAS!$C$5:$E$553,2,0)</f>
        <v>2069989830152</v>
      </c>
      <c r="I3076" s="95">
        <v>0</v>
      </c>
      <c r="J3076" s="204">
        <v>1</v>
      </c>
      <c r="K3076" s="95">
        <v>0</v>
      </c>
      <c r="L3076" s="95" t="s">
        <v>489</v>
      </c>
      <c r="M3076" s="95" t="s">
        <v>489</v>
      </c>
      <c r="N3076" s="95" t="s">
        <v>9178</v>
      </c>
      <c r="O3076" s="95"/>
      <c r="P3076" s="95" t="s">
        <v>9972</v>
      </c>
      <c r="Q3076" s="95" t="s">
        <v>489</v>
      </c>
      <c r="R3076" s="95">
        <f>IF(L3076="R",VLOOKUP(G3076,BARRAS!$C$5:$E$233,3,0),IF(L3076="L",VLOOKUP(G3076,BARRAS!$C$5:$E$233,3,0),""))</f>
        <v>0</v>
      </c>
      <c r="S3076" s="95">
        <f t="shared" si="331"/>
        <v>0</v>
      </c>
      <c r="T3076" s="95"/>
      <c r="U3076" s="95" t="str">
        <f t="shared" si="332"/>
        <v/>
      </c>
      <c r="V3076" s="95">
        <v>0</v>
      </c>
      <c r="W3076" s="95"/>
      <c r="X3076" s="95">
        <v>0</v>
      </c>
      <c r="Y3076" s="95">
        <v>0</v>
      </c>
      <c r="Z3076" s="95"/>
      <c r="AA3076" s="95" t="str">
        <f t="shared" si="333"/>
        <v>CGE</v>
      </c>
    </row>
    <row r="3077" spans="1:27" x14ac:dyDescent="0.2">
      <c r="A3077" s="19">
        <f t="shared" ref="A3077:A3140" si="334">+COUNTIF($C:$C,C3077)</f>
        <v>1</v>
      </c>
      <c r="B3077" s="95">
        <f t="shared" si="330"/>
        <v>3073</v>
      </c>
      <c r="C3077" s="95" t="s">
        <v>10861</v>
      </c>
      <c r="D3077" s="28" t="s">
        <v>8972</v>
      </c>
      <c r="E3077" s="95" t="s">
        <v>1870</v>
      </c>
      <c r="F3077" s="182">
        <v>1</v>
      </c>
      <c r="G3077" s="95" t="s">
        <v>8283</v>
      </c>
      <c r="H3077" s="199">
        <f>VLOOKUP(G3077,BARRAS!$C$5:$E$553,2,0)</f>
        <v>2069989830152</v>
      </c>
      <c r="I3077" s="95">
        <v>0</v>
      </c>
      <c r="J3077" s="204">
        <v>1</v>
      </c>
      <c r="K3077" s="95">
        <v>0</v>
      </c>
      <c r="L3077" s="95" t="s">
        <v>489</v>
      </c>
      <c r="M3077" s="95" t="s">
        <v>489</v>
      </c>
      <c r="N3077" s="95" t="s">
        <v>9178</v>
      </c>
      <c r="O3077" s="95"/>
      <c r="P3077" s="95" t="s">
        <v>9972</v>
      </c>
      <c r="Q3077" s="95" t="s">
        <v>489</v>
      </c>
      <c r="R3077" s="95">
        <f>IF(L3077="R",VLOOKUP(G3077,BARRAS!$C$5:$E$233,3,0),IF(L3077="L",VLOOKUP(G3077,BARRAS!$C$5:$E$233,3,0),""))</f>
        <v>0</v>
      </c>
      <c r="S3077" s="95">
        <f t="shared" si="331"/>
        <v>0</v>
      </c>
      <c r="T3077" s="95"/>
      <c r="U3077" s="95" t="str">
        <f t="shared" si="332"/>
        <v/>
      </c>
      <c r="V3077" s="95">
        <v>0</v>
      </c>
      <c r="W3077" s="95"/>
      <c r="X3077" s="95">
        <v>0</v>
      </c>
      <c r="Y3077" s="95">
        <v>0</v>
      </c>
      <c r="Z3077" s="95"/>
      <c r="AA3077" s="95" t="str">
        <f t="shared" si="333"/>
        <v>CGE</v>
      </c>
    </row>
    <row r="3078" spans="1:27" x14ac:dyDescent="0.2">
      <c r="A3078" s="19">
        <f t="shared" si="334"/>
        <v>1</v>
      </c>
      <c r="B3078" s="95">
        <f t="shared" si="330"/>
        <v>3074</v>
      </c>
      <c r="C3078" s="194" t="s">
        <v>11763</v>
      </c>
      <c r="D3078" s="213" t="s">
        <v>1304</v>
      </c>
      <c r="E3078" s="194" t="s">
        <v>11764</v>
      </c>
      <c r="F3078" s="182">
        <v>1</v>
      </c>
      <c r="G3078" s="95" t="s">
        <v>8283</v>
      </c>
      <c r="H3078" s="199">
        <f>VLOOKUP(G3078,BARRAS!$C$5:$E$553,2,0)</f>
        <v>2069989830152</v>
      </c>
      <c r="I3078" s="95">
        <v>0</v>
      </c>
      <c r="J3078" s="204">
        <v>0</v>
      </c>
      <c r="K3078" s="95">
        <v>0</v>
      </c>
      <c r="L3078" s="95" t="s">
        <v>492</v>
      </c>
      <c r="M3078" s="95" t="s">
        <v>492</v>
      </c>
      <c r="N3078" s="95" t="s">
        <v>12352</v>
      </c>
      <c r="O3078" s="95"/>
      <c r="P3078" s="95"/>
      <c r="Q3078" s="95"/>
      <c r="R3078" s="95" t="str">
        <f>IF(L3078="R",VLOOKUP(G3078,BARRAS!$C$5:$E$233,3,0),IF(L3078="L",VLOOKUP(G3078,BARRAS!$C$5:$E$233,3,0),""))</f>
        <v/>
      </c>
      <c r="S3078" s="95">
        <f t="shared" si="331"/>
        <v>0</v>
      </c>
      <c r="T3078" s="95"/>
      <c r="U3078" s="95" t="str">
        <f t="shared" si="332"/>
        <v/>
      </c>
      <c r="V3078" s="95"/>
      <c r="W3078" s="95"/>
      <c r="X3078" s="95"/>
      <c r="Y3078" s="95"/>
      <c r="Z3078" s="95"/>
      <c r="AA3078" s="95">
        <f t="shared" si="333"/>
        <v>0</v>
      </c>
    </row>
    <row r="3079" spans="1:27" x14ac:dyDescent="0.2">
      <c r="A3079" s="19">
        <f t="shared" si="334"/>
        <v>1</v>
      </c>
      <c r="B3079" s="95">
        <f t="shared" si="330"/>
        <v>3075</v>
      </c>
      <c r="C3079" s="95" t="s">
        <v>1236</v>
      </c>
      <c r="D3079" s="28" t="s">
        <v>12351</v>
      </c>
      <c r="E3079" s="95" t="s">
        <v>2479</v>
      </c>
      <c r="F3079" s="182">
        <v>1</v>
      </c>
      <c r="G3079" s="95" t="s">
        <v>620</v>
      </c>
      <c r="H3079" s="199">
        <f>VLOOKUP(G3079,BARRAS!$C$5:$E$553,2,0)</f>
        <v>2069989830662</v>
      </c>
      <c r="I3079" s="95">
        <v>1699</v>
      </c>
      <c r="J3079" s="204">
        <v>0</v>
      </c>
      <c r="K3079" s="95">
        <v>0</v>
      </c>
      <c r="L3079" s="95" t="s">
        <v>12347</v>
      </c>
      <c r="M3079" s="95" t="s">
        <v>12347</v>
      </c>
      <c r="N3079" s="95" t="s">
        <v>9972</v>
      </c>
      <c r="O3079" s="95"/>
      <c r="P3079" s="95"/>
      <c r="Q3079" s="95"/>
      <c r="R3079" s="95"/>
      <c r="S3079" s="95">
        <f t="shared" si="331"/>
        <v>0</v>
      </c>
      <c r="T3079" s="95"/>
      <c r="U3079" s="95" t="str">
        <f t="shared" si="332"/>
        <v/>
      </c>
      <c r="V3079" s="95"/>
      <c r="W3079" s="95"/>
      <c r="X3079" s="95"/>
      <c r="Y3079" s="95"/>
      <c r="Z3079" s="95"/>
      <c r="AA3079" s="95">
        <f t="shared" si="333"/>
        <v>0</v>
      </c>
    </row>
    <row r="3080" spans="1:27" x14ac:dyDescent="0.2">
      <c r="A3080" s="19">
        <f t="shared" si="334"/>
        <v>1</v>
      </c>
      <c r="B3080" s="95">
        <f t="shared" si="330"/>
        <v>3076</v>
      </c>
      <c r="C3080" s="213" t="s">
        <v>13065</v>
      </c>
      <c r="D3080" s="213" t="s">
        <v>1304</v>
      </c>
      <c r="E3080" s="213" t="s">
        <v>10795</v>
      </c>
      <c r="F3080" s="182">
        <v>0</v>
      </c>
      <c r="G3080" s="95" t="s">
        <v>620</v>
      </c>
      <c r="H3080" s="199">
        <f>VLOOKUP(G3080,BARRAS!$C$5:$E$553,2,0)</f>
        <v>2069989830662</v>
      </c>
      <c r="I3080" s="95">
        <v>0</v>
      </c>
      <c r="J3080" s="204">
        <v>0</v>
      </c>
      <c r="K3080" s="95">
        <v>1</v>
      </c>
      <c r="L3080" s="95" t="s">
        <v>492</v>
      </c>
      <c r="M3080" s="95" t="s">
        <v>492</v>
      </c>
      <c r="N3080" s="95" t="s">
        <v>12352</v>
      </c>
      <c r="O3080" s="95"/>
      <c r="P3080" s="95"/>
      <c r="Q3080" s="95"/>
      <c r="R3080" s="95" t="str">
        <f>IF(L3080="R",VLOOKUP(G3080,BARRAS!$C$5:$E$233,3,0),IF(L3080="L",VLOOKUP(G3080,BARRAS!$C$5:$E$233,3,0),""))</f>
        <v/>
      </c>
      <c r="S3080" s="95">
        <f t="shared" si="331"/>
        <v>0</v>
      </c>
      <c r="T3080" s="95"/>
      <c r="U3080" s="95" t="str">
        <f t="shared" si="332"/>
        <v/>
      </c>
      <c r="V3080" s="95"/>
      <c r="W3080" s="95"/>
      <c r="X3080" s="95"/>
      <c r="Y3080" s="95"/>
      <c r="Z3080" s="95"/>
      <c r="AA3080" s="95">
        <f t="shared" si="333"/>
        <v>0</v>
      </c>
    </row>
    <row r="3081" spans="1:27" x14ac:dyDescent="0.2">
      <c r="A3081" s="19">
        <f t="shared" si="334"/>
        <v>1</v>
      </c>
      <c r="B3081" s="95">
        <f t="shared" ref="B3081:B3144" si="335">B3080+1</f>
        <v>3077</v>
      </c>
      <c r="C3081" s="95" t="s">
        <v>10208</v>
      </c>
      <c r="D3081" s="28" t="s">
        <v>8365</v>
      </c>
      <c r="E3081" s="95" t="s">
        <v>10209</v>
      </c>
      <c r="F3081" s="182">
        <v>1</v>
      </c>
      <c r="G3081" s="95" t="s">
        <v>1796</v>
      </c>
      <c r="H3081" s="199">
        <f>VLOOKUP(G3081,BARRAS!$C$5:$E$553,2,0)</f>
        <v>2079989780132</v>
      </c>
      <c r="I3081" s="95">
        <v>0</v>
      </c>
      <c r="J3081" s="204">
        <v>0</v>
      </c>
      <c r="K3081" s="95">
        <v>0</v>
      </c>
      <c r="L3081" s="95" t="s">
        <v>8423</v>
      </c>
      <c r="M3081" s="95" t="s">
        <v>8423</v>
      </c>
      <c r="N3081" s="95" t="s">
        <v>8365</v>
      </c>
      <c r="O3081" s="95" t="s">
        <v>10210</v>
      </c>
      <c r="P3081" s="95"/>
      <c r="Q3081" s="95"/>
      <c r="R3081" s="95" t="str">
        <f>IF(L3081="R",VLOOKUP(G3081,BARRAS!$C$5:$E$233,3,0),IF(L3081="L",VLOOKUP(G3081,BARRAS!$C$5:$E$233,3,0),""))</f>
        <v/>
      </c>
      <c r="S3081" s="95">
        <f t="shared" si="331"/>
        <v>0</v>
      </c>
      <c r="T3081" s="95"/>
      <c r="U3081" s="95" t="str">
        <f t="shared" si="332"/>
        <v/>
      </c>
      <c r="V3081" s="95"/>
      <c r="W3081" s="95"/>
      <c r="X3081" s="95"/>
      <c r="Y3081" s="95"/>
      <c r="Z3081" s="95"/>
      <c r="AA3081" s="95" t="str">
        <f t="shared" si="333"/>
        <v>CHILQUINTA</v>
      </c>
    </row>
    <row r="3082" spans="1:27" x14ac:dyDescent="0.2">
      <c r="A3082" s="19">
        <f t="shared" si="334"/>
        <v>1</v>
      </c>
      <c r="B3082" s="95">
        <f t="shared" si="335"/>
        <v>3078</v>
      </c>
      <c r="C3082" s="95" t="s">
        <v>9515</v>
      </c>
      <c r="D3082" s="28" t="s">
        <v>543</v>
      </c>
      <c r="E3082" s="95" t="s">
        <v>10121</v>
      </c>
      <c r="F3082" s="182">
        <v>1</v>
      </c>
      <c r="G3082" s="95" t="s">
        <v>1796</v>
      </c>
      <c r="H3082" s="199">
        <f>VLOOKUP(G3082,BARRAS!$C$5:$E$553,2,0)</f>
        <v>2079989780132</v>
      </c>
      <c r="I3082" s="95">
        <v>0</v>
      </c>
      <c r="J3082" s="204">
        <v>0</v>
      </c>
      <c r="K3082" s="95">
        <v>0</v>
      </c>
      <c r="L3082" s="95" t="s">
        <v>8423</v>
      </c>
      <c r="M3082" s="95" t="s">
        <v>8423</v>
      </c>
      <c r="N3082" s="95" t="s">
        <v>543</v>
      </c>
      <c r="O3082" s="95" t="s">
        <v>10033</v>
      </c>
      <c r="P3082" s="95"/>
      <c r="Q3082" s="95" t="s">
        <v>509</v>
      </c>
      <c r="R3082" s="95" t="str">
        <f>IF(L3082="R",VLOOKUP(G3082,BARRAS!$C$5:$E$233,3,0),IF(L3082="L",VLOOKUP(G3082,BARRAS!$C$5:$E$233,3,0),""))</f>
        <v/>
      </c>
      <c r="S3082" s="95">
        <f t="shared" si="331"/>
        <v>0</v>
      </c>
      <c r="T3082" s="95"/>
      <c r="U3082" s="95" t="str">
        <f t="shared" si="332"/>
        <v/>
      </c>
      <c r="V3082" s="95"/>
      <c r="W3082" s="95"/>
      <c r="X3082" s="95"/>
      <c r="Y3082" s="95"/>
      <c r="Z3082" s="95"/>
      <c r="AA3082" s="95" t="str">
        <f t="shared" si="333"/>
        <v>LUZPARRAL</v>
      </c>
    </row>
    <row r="3083" spans="1:27" x14ac:dyDescent="0.2">
      <c r="A3083" s="19">
        <f t="shared" si="334"/>
        <v>1</v>
      </c>
      <c r="B3083" s="95">
        <f t="shared" si="335"/>
        <v>3079</v>
      </c>
      <c r="C3083" s="95" t="s">
        <v>12838</v>
      </c>
      <c r="D3083" s="28" t="s">
        <v>8365</v>
      </c>
      <c r="E3083" s="95" t="s">
        <v>9977</v>
      </c>
      <c r="F3083" s="182">
        <v>1</v>
      </c>
      <c r="G3083" s="95" t="s">
        <v>1796</v>
      </c>
      <c r="H3083" s="199">
        <f>VLOOKUP(G3083,BARRAS!$C$5:$E$553,2,0)</f>
        <v>2079989780132</v>
      </c>
      <c r="I3083" s="95">
        <v>0</v>
      </c>
      <c r="J3083" s="204">
        <v>0</v>
      </c>
      <c r="K3083" s="95">
        <v>0</v>
      </c>
      <c r="L3083" s="95" t="s">
        <v>8423</v>
      </c>
      <c r="M3083" s="95" t="s">
        <v>8423</v>
      </c>
      <c r="N3083" s="95" t="s">
        <v>8365</v>
      </c>
      <c r="O3083" s="95" t="s">
        <v>10033</v>
      </c>
      <c r="P3083" s="95"/>
      <c r="Q3083" s="95" t="s">
        <v>509</v>
      </c>
      <c r="R3083" s="95" t="str">
        <f>IF(L3083="R",VLOOKUP(G3083,BARRAS!$C$5:$E$233,3,0),IF(L3083="L",VLOOKUP(G3083,BARRAS!$C$5:$E$233,3,0),""))</f>
        <v/>
      </c>
      <c r="S3083" s="95">
        <f t="shared" si="331"/>
        <v>0</v>
      </c>
      <c r="T3083" s="95"/>
      <c r="U3083" s="95" t="str">
        <f t="shared" si="332"/>
        <v/>
      </c>
      <c r="V3083" s="95"/>
      <c r="W3083" s="95"/>
      <c r="X3083" s="95"/>
      <c r="Y3083" s="95"/>
      <c r="Z3083" s="95"/>
      <c r="AA3083" s="95" t="str">
        <f t="shared" si="333"/>
        <v>LUZPARRAL</v>
      </c>
    </row>
    <row r="3084" spans="1:27" x14ac:dyDescent="0.2">
      <c r="A3084" s="19">
        <f t="shared" si="334"/>
        <v>1</v>
      </c>
      <c r="B3084" s="95">
        <f t="shared" si="335"/>
        <v>3080</v>
      </c>
      <c r="C3084" s="95" t="s">
        <v>9950</v>
      </c>
      <c r="D3084" s="28" t="s">
        <v>8365</v>
      </c>
      <c r="E3084" s="95" t="s">
        <v>10154</v>
      </c>
      <c r="F3084" s="182">
        <v>1</v>
      </c>
      <c r="G3084" s="95" t="s">
        <v>1796</v>
      </c>
      <c r="H3084" s="199">
        <f>VLOOKUP(G3084,BARRAS!$C$5:$E$553,2,0)</f>
        <v>2079989780132</v>
      </c>
      <c r="I3084" s="95">
        <v>0</v>
      </c>
      <c r="J3084" s="204">
        <v>0</v>
      </c>
      <c r="K3084" s="95">
        <v>0</v>
      </c>
      <c r="L3084" s="95" t="s">
        <v>8423</v>
      </c>
      <c r="M3084" s="95" t="s">
        <v>8423</v>
      </c>
      <c r="N3084" s="95" t="s">
        <v>8365</v>
      </c>
      <c r="O3084" s="95" t="s">
        <v>10033</v>
      </c>
      <c r="P3084" s="95"/>
      <c r="Q3084" s="95" t="s">
        <v>509</v>
      </c>
      <c r="R3084" s="95" t="str">
        <f>IF(L3084="R",VLOOKUP(G3084,BARRAS!$C$5:$E$233,3,0),IF(L3084="L",VLOOKUP(G3084,BARRAS!$C$5:$E$233,3,0),""))</f>
        <v/>
      </c>
      <c r="S3084" s="95">
        <f t="shared" si="331"/>
        <v>0</v>
      </c>
      <c r="T3084" s="95"/>
      <c r="U3084" s="95" t="str">
        <f t="shared" si="332"/>
        <v/>
      </c>
      <c r="V3084" s="95"/>
      <c r="W3084" s="95"/>
      <c r="X3084" s="95"/>
      <c r="Y3084" s="95"/>
      <c r="Z3084" s="95"/>
      <c r="AA3084" s="95" t="str">
        <f t="shared" si="333"/>
        <v>LUZPARRAL</v>
      </c>
    </row>
    <row r="3085" spans="1:27" x14ac:dyDescent="0.2">
      <c r="A3085" s="19">
        <f t="shared" si="334"/>
        <v>1</v>
      </c>
      <c r="B3085" s="95">
        <f t="shared" si="335"/>
        <v>3081</v>
      </c>
      <c r="C3085" s="95" t="s">
        <v>14353</v>
      </c>
      <c r="D3085" s="28" t="s">
        <v>13087</v>
      </c>
      <c r="E3085" s="95" t="s">
        <v>14353</v>
      </c>
      <c r="F3085" s="182">
        <v>1</v>
      </c>
      <c r="G3085" s="95" t="s">
        <v>1796</v>
      </c>
      <c r="H3085" s="199">
        <f>VLOOKUP(G3085,BARRAS!$C$5:$E$553,2,0)</f>
        <v>2079989780132</v>
      </c>
      <c r="I3085" s="95">
        <v>0</v>
      </c>
      <c r="J3085" s="204">
        <v>0</v>
      </c>
      <c r="K3085" s="95">
        <v>0</v>
      </c>
      <c r="L3085" s="95" t="s">
        <v>8423</v>
      </c>
      <c r="M3085" s="95" t="s">
        <v>8423</v>
      </c>
      <c r="N3085" s="95" t="s">
        <v>13087</v>
      </c>
      <c r="O3085" s="95" t="s">
        <v>10033</v>
      </c>
      <c r="P3085" s="95"/>
      <c r="Q3085" s="95"/>
      <c r="R3085" s="95"/>
      <c r="S3085" s="95">
        <f t="shared" si="331"/>
        <v>0</v>
      </c>
      <c r="T3085" s="95"/>
      <c r="U3085" s="95" t="str">
        <f t="shared" si="332"/>
        <v/>
      </c>
      <c r="V3085" s="95"/>
      <c r="W3085" s="95"/>
      <c r="X3085" s="95"/>
      <c r="Y3085" s="95"/>
      <c r="Z3085" s="95"/>
      <c r="AA3085" s="95" t="str">
        <f t="shared" si="333"/>
        <v>LUZPARRAL</v>
      </c>
    </row>
    <row r="3086" spans="1:27" x14ac:dyDescent="0.2">
      <c r="A3086" s="19">
        <f t="shared" si="334"/>
        <v>1</v>
      </c>
      <c r="B3086" s="95">
        <f t="shared" si="335"/>
        <v>3082</v>
      </c>
      <c r="C3086" s="95" t="s">
        <v>9218</v>
      </c>
      <c r="D3086" s="28" t="s">
        <v>10093</v>
      </c>
      <c r="E3086" s="95" t="s">
        <v>10095</v>
      </c>
      <c r="F3086" s="182">
        <v>1</v>
      </c>
      <c r="G3086" s="95" t="s">
        <v>1796</v>
      </c>
      <c r="H3086" s="199">
        <f>VLOOKUP(G3086,BARRAS!$C$5:$E$553,2,0)</f>
        <v>2079989780132</v>
      </c>
      <c r="I3086" s="95">
        <v>0</v>
      </c>
      <c r="J3086" s="204">
        <v>0</v>
      </c>
      <c r="K3086" s="95">
        <v>0</v>
      </c>
      <c r="L3086" s="95" t="s">
        <v>747</v>
      </c>
      <c r="M3086" s="95" t="s">
        <v>747</v>
      </c>
      <c r="N3086" s="95" t="s">
        <v>10093</v>
      </c>
      <c r="O3086" s="95" t="s">
        <v>10033</v>
      </c>
      <c r="P3086" s="95"/>
      <c r="Q3086" s="95" t="s">
        <v>509</v>
      </c>
      <c r="R3086" s="95" t="str">
        <f>IF(L3086="R",VLOOKUP(G3086,BARRAS!$C$5:$E$233,3,0),IF(L3086="L",VLOOKUP(G3086,BARRAS!$C$5:$E$233,3,0),""))</f>
        <v/>
      </c>
      <c r="S3086" s="95">
        <f t="shared" si="331"/>
        <v>1</v>
      </c>
      <c r="T3086" s="95"/>
      <c r="U3086" s="95" t="str">
        <f t="shared" si="332"/>
        <v>PMGD</v>
      </c>
      <c r="V3086" s="95"/>
      <c r="W3086" s="95">
        <v>0</v>
      </c>
      <c r="X3086" s="95">
        <v>0</v>
      </c>
      <c r="Y3086" s="95"/>
      <c r="Z3086" s="95"/>
      <c r="AA3086" s="95" t="str">
        <f t="shared" si="333"/>
        <v>LUZPARRAL</v>
      </c>
    </row>
    <row r="3087" spans="1:27" x14ac:dyDescent="0.2">
      <c r="A3087" s="19">
        <f t="shared" si="334"/>
        <v>1</v>
      </c>
      <c r="B3087" s="95">
        <f t="shared" si="335"/>
        <v>3083</v>
      </c>
      <c r="C3087" s="95" t="s">
        <v>9217</v>
      </c>
      <c r="D3087" s="28" t="s">
        <v>10093</v>
      </c>
      <c r="E3087" s="95" t="s">
        <v>10094</v>
      </c>
      <c r="F3087" s="182">
        <v>1</v>
      </c>
      <c r="G3087" s="95" t="s">
        <v>1796</v>
      </c>
      <c r="H3087" s="199">
        <f>VLOOKUP(G3087,BARRAS!$C$5:$E$553,2,0)</f>
        <v>2079989780132</v>
      </c>
      <c r="I3087" s="95">
        <v>0</v>
      </c>
      <c r="J3087" s="204">
        <v>0</v>
      </c>
      <c r="K3087" s="95">
        <v>0</v>
      </c>
      <c r="L3087" s="95" t="s">
        <v>747</v>
      </c>
      <c r="M3087" s="95" t="s">
        <v>747</v>
      </c>
      <c r="N3087" s="95" t="s">
        <v>10093</v>
      </c>
      <c r="O3087" s="95" t="s">
        <v>10033</v>
      </c>
      <c r="P3087" s="95"/>
      <c r="Q3087" s="95" t="s">
        <v>509</v>
      </c>
      <c r="R3087" s="95" t="str">
        <f>IF(L3087="R",VLOOKUP(G3087,BARRAS!$C$5:$E$233,3,0),IF(L3087="L",VLOOKUP(G3087,BARRAS!$C$5:$E$233,3,0),""))</f>
        <v/>
      </c>
      <c r="S3087" s="95">
        <f t="shared" si="331"/>
        <v>1</v>
      </c>
      <c r="T3087" s="95" t="s">
        <v>10094</v>
      </c>
      <c r="U3087" s="95" t="str">
        <f t="shared" si="332"/>
        <v>PMGD</v>
      </c>
      <c r="V3087" s="95"/>
      <c r="W3087" s="95"/>
      <c r="X3087" s="95">
        <v>0</v>
      </c>
      <c r="Y3087" s="95"/>
      <c r="Z3087" s="95"/>
      <c r="AA3087" s="95" t="str">
        <f t="shared" si="333"/>
        <v>LUZPARRAL</v>
      </c>
    </row>
    <row r="3088" spans="1:27" x14ac:dyDescent="0.2">
      <c r="A3088" s="19">
        <f t="shared" si="334"/>
        <v>1</v>
      </c>
      <c r="B3088" s="95">
        <f t="shared" si="335"/>
        <v>3084</v>
      </c>
      <c r="C3088" s="95" t="s">
        <v>10495</v>
      </c>
      <c r="D3088" s="28" t="s">
        <v>10496</v>
      </c>
      <c r="E3088" s="95" t="s">
        <v>10498</v>
      </c>
      <c r="F3088" s="182">
        <v>1</v>
      </c>
      <c r="G3088" s="95" t="s">
        <v>1796</v>
      </c>
      <c r="H3088" s="199">
        <f>VLOOKUP(G3088,BARRAS!$C$5:$E$553,2,0)</f>
        <v>2079989780132</v>
      </c>
      <c r="I3088" s="95">
        <v>0</v>
      </c>
      <c r="J3088" s="204">
        <v>0</v>
      </c>
      <c r="K3088" s="95">
        <v>0</v>
      </c>
      <c r="L3088" s="95" t="s">
        <v>747</v>
      </c>
      <c r="M3088" s="95" t="s">
        <v>747</v>
      </c>
      <c r="N3088" s="95" t="s">
        <v>10496</v>
      </c>
      <c r="O3088" s="95" t="s">
        <v>10033</v>
      </c>
      <c r="P3088" s="95"/>
      <c r="Q3088" s="95" t="s">
        <v>509</v>
      </c>
      <c r="R3088" s="95" t="str">
        <f>IF(L3088="R",VLOOKUP(G3088,BARRAS!$C$5:$E$233,3,0),IF(L3088="L",VLOOKUP(G3088,BARRAS!$C$5:$E$233,3,0),""))</f>
        <v/>
      </c>
      <c r="S3088" s="95">
        <f t="shared" si="331"/>
        <v>1</v>
      </c>
      <c r="T3088" s="95"/>
      <c r="U3088" s="95" t="str">
        <f t="shared" si="332"/>
        <v>PMGD</v>
      </c>
      <c r="V3088" s="95"/>
      <c r="W3088" s="95">
        <v>0</v>
      </c>
      <c r="X3088" s="95">
        <v>0</v>
      </c>
      <c r="Y3088" s="95"/>
      <c r="Z3088" s="95"/>
      <c r="AA3088" s="95" t="str">
        <f t="shared" si="333"/>
        <v>LUZPARRAL</v>
      </c>
    </row>
    <row r="3089" spans="1:27" x14ac:dyDescent="0.2">
      <c r="A3089" s="19">
        <f t="shared" si="334"/>
        <v>1</v>
      </c>
      <c r="B3089" s="95">
        <f t="shared" si="335"/>
        <v>3085</v>
      </c>
      <c r="C3089" s="95" t="s">
        <v>10494</v>
      </c>
      <c r="D3089" s="28" t="s">
        <v>10496</v>
      </c>
      <c r="E3089" s="95" t="s">
        <v>10497</v>
      </c>
      <c r="F3089" s="182">
        <v>1</v>
      </c>
      <c r="G3089" s="95" t="s">
        <v>1796</v>
      </c>
      <c r="H3089" s="199">
        <f>VLOOKUP(G3089,BARRAS!$C$5:$E$553,2,0)</f>
        <v>2079989780132</v>
      </c>
      <c r="I3089" s="95">
        <v>0</v>
      </c>
      <c r="J3089" s="204">
        <v>0</v>
      </c>
      <c r="K3089" s="95">
        <v>0</v>
      </c>
      <c r="L3089" s="95" t="s">
        <v>747</v>
      </c>
      <c r="M3089" s="95" t="s">
        <v>747</v>
      </c>
      <c r="N3089" s="95" t="s">
        <v>10496</v>
      </c>
      <c r="O3089" s="95" t="s">
        <v>10033</v>
      </c>
      <c r="P3089" s="95"/>
      <c r="Q3089" s="95" t="s">
        <v>509</v>
      </c>
      <c r="R3089" s="95" t="str">
        <f>IF(L3089="R",VLOOKUP(G3089,BARRAS!$C$5:$E$233,3,0),IF(L3089="L",VLOOKUP(G3089,BARRAS!$C$5:$E$233,3,0),""))</f>
        <v/>
      </c>
      <c r="S3089" s="95">
        <f t="shared" si="331"/>
        <v>1</v>
      </c>
      <c r="T3089" s="95" t="s">
        <v>10497</v>
      </c>
      <c r="U3089" s="95" t="str">
        <f t="shared" si="332"/>
        <v>PMGD</v>
      </c>
      <c r="V3089" s="95"/>
      <c r="W3089" s="95"/>
      <c r="X3089" s="95">
        <v>0</v>
      </c>
      <c r="Y3089" s="95"/>
      <c r="Z3089" s="95"/>
      <c r="AA3089" s="95" t="str">
        <f t="shared" si="333"/>
        <v>LUZPARRAL</v>
      </c>
    </row>
    <row r="3090" spans="1:27" x14ac:dyDescent="0.2">
      <c r="A3090" s="19">
        <f t="shared" si="334"/>
        <v>1</v>
      </c>
      <c r="B3090" s="95">
        <f t="shared" si="335"/>
        <v>3086</v>
      </c>
      <c r="C3090" s="95" t="s">
        <v>8386</v>
      </c>
      <c r="D3090" s="28" t="s">
        <v>10032</v>
      </c>
      <c r="E3090" s="95" t="s">
        <v>10033</v>
      </c>
      <c r="F3090" s="182">
        <v>1</v>
      </c>
      <c r="G3090" s="95" t="s">
        <v>1796</v>
      </c>
      <c r="H3090" s="199">
        <f>VLOOKUP(G3090,BARRAS!$C$5:$E$553,2,0)</f>
        <v>2079989780132</v>
      </c>
      <c r="I3090" s="95">
        <v>0</v>
      </c>
      <c r="J3090" s="204">
        <v>1</v>
      </c>
      <c r="K3090" s="95">
        <v>0</v>
      </c>
      <c r="L3090" s="95" t="s">
        <v>489</v>
      </c>
      <c r="M3090" s="95" t="s">
        <v>489</v>
      </c>
      <c r="N3090" s="95" t="s">
        <v>9178</v>
      </c>
      <c r="O3090" s="95"/>
      <c r="P3090" s="95" t="s">
        <v>10033</v>
      </c>
      <c r="Q3090" s="95" t="s">
        <v>489</v>
      </c>
      <c r="R3090" s="95">
        <f>IF(L3090="R",VLOOKUP(G3090,BARRAS!$C$5:$E$233,3,0),IF(L3090="L",VLOOKUP(G3090,BARRAS!$C$5:$E$233,3,0),""))</f>
        <v>0</v>
      </c>
      <c r="S3090" s="95">
        <f t="shared" si="331"/>
        <v>0</v>
      </c>
      <c r="T3090" s="95"/>
      <c r="U3090" s="95" t="str">
        <f t="shared" si="332"/>
        <v/>
      </c>
      <c r="V3090" s="95"/>
      <c r="W3090" s="95"/>
      <c r="X3090" s="95">
        <v>0</v>
      </c>
      <c r="Y3090" s="95"/>
      <c r="Z3090" s="95"/>
      <c r="AA3090" s="95" t="str">
        <f t="shared" si="333"/>
        <v>LUZPARRAL</v>
      </c>
    </row>
    <row r="3091" spans="1:27" x14ac:dyDescent="0.2">
      <c r="A3091" s="19">
        <f t="shared" si="334"/>
        <v>1</v>
      </c>
      <c r="B3091" s="95">
        <f t="shared" si="335"/>
        <v>3087</v>
      </c>
      <c r="C3091" s="95" t="s">
        <v>8387</v>
      </c>
      <c r="D3091" s="28" t="s">
        <v>10034</v>
      </c>
      <c r="E3091" s="95" t="s">
        <v>10033</v>
      </c>
      <c r="F3091" s="182">
        <v>1</v>
      </c>
      <c r="G3091" s="95" t="s">
        <v>1796</v>
      </c>
      <c r="H3091" s="199">
        <f>VLOOKUP(G3091,BARRAS!$C$5:$E$553,2,0)</f>
        <v>2079989780132</v>
      </c>
      <c r="I3091" s="95">
        <v>0</v>
      </c>
      <c r="J3091" s="204">
        <v>1</v>
      </c>
      <c r="K3091" s="95">
        <v>0</v>
      </c>
      <c r="L3091" s="95" t="s">
        <v>489</v>
      </c>
      <c r="M3091" s="95" t="s">
        <v>489</v>
      </c>
      <c r="N3091" s="95" t="s">
        <v>9178</v>
      </c>
      <c r="O3091" s="95"/>
      <c r="P3091" s="95" t="s">
        <v>10033</v>
      </c>
      <c r="Q3091" s="95" t="s">
        <v>489</v>
      </c>
      <c r="R3091" s="95">
        <f>IF(L3091="R",VLOOKUP(G3091,BARRAS!$C$5:$E$233,3,0),IF(L3091="L",VLOOKUP(G3091,BARRAS!$C$5:$E$233,3,0),""))</f>
        <v>0</v>
      </c>
      <c r="S3091" s="95">
        <f t="shared" si="331"/>
        <v>0</v>
      </c>
      <c r="T3091" s="95"/>
      <c r="U3091" s="95" t="str">
        <f t="shared" si="332"/>
        <v/>
      </c>
      <c r="V3091" s="95"/>
      <c r="W3091" s="95"/>
      <c r="X3091" s="95">
        <v>0</v>
      </c>
      <c r="Y3091" s="95"/>
      <c r="Z3091" s="95"/>
      <c r="AA3091" s="95" t="str">
        <f t="shared" ref="AA3091:AA3154" si="336">IF(OR(N3091="Dx",N3091="No_informado"),P3091,O3091)</f>
        <v>LUZPARRAL</v>
      </c>
    </row>
    <row r="3092" spans="1:27" x14ac:dyDescent="0.2">
      <c r="A3092" s="19">
        <f t="shared" si="334"/>
        <v>1</v>
      </c>
      <c r="B3092" s="95">
        <f t="shared" si="335"/>
        <v>3088</v>
      </c>
      <c r="C3092" s="95" t="s">
        <v>8388</v>
      </c>
      <c r="D3092" s="28" t="s">
        <v>10035</v>
      </c>
      <c r="E3092" s="95" t="s">
        <v>10033</v>
      </c>
      <c r="F3092" s="182">
        <v>1</v>
      </c>
      <c r="G3092" s="95" t="s">
        <v>1796</v>
      </c>
      <c r="H3092" s="199">
        <f>VLOOKUP(G3092,BARRAS!$C$5:$E$553,2,0)</f>
        <v>2079989780132</v>
      </c>
      <c r="I3092" s="95">
        <v>0</v>
      </c>
      <c r="J3092" s="204">
        <v>1</v>
      </c>
      <c r="K3092" s="95">
        <v>0</v>
      </c>
      <c r="L3092" s="95" t="s">
        <v>489</v>
      </c>
      <c r="M3092" s="95" t="s">
        <v>489</v>
      </c>
      <c r="N3092" s="95" t="s">
        <v>9178</v>
      </c>
      <c r="O3092" s="95"/>
      <c r="P3092" s="95" t="s">
        <v>10033</v>
      </c>
      <c r="Q3092" s="95" t="s">
        <v>489</v>
      </c>
      <c r="R3092" s="95">
        <f>IF(L3092="R",VLOOKUP(G3092,BARRAS!$C$5:$E$233,3,0),IF(L3092="L",VLOOKUP(G3092,BARRAS!$C$5:$E$233,3,0),""))</f>
        <v>0</v>
      </c>
      <c r="S3092" s="95">
        <f t="shared" ref="S3092:S3155" si="337">IF(RIGHT(LEFT(E3092,6),4)="PMGD",1,IF(RIGHT(LEFT(E3092,6),4)="PMG_",1,0))</f>
        <v>0</v>
      </c>
      <c r="T3092" s="95"/>
      <c r="U3092" s="95" t="str">
        <f t="shared" ref="U3092:U3155" si="338">+IF(L3092="G",LEFT(RIGHT(E3092,LEN(E3092)-2),4),"")</f>
        <v/>
      </c>
      <c r="V3092" s="95"/>
      <c r="W3092" s="95"/>
      <c r="X3092" s="95">
        <v>0</v>
      </c>
      <c r="Y3092" s="95"/>
      <c r="Z3092" s="95"/>
      <c r="AA3092" s="95" t="str">
        <f t="shared" si="336"/>
        <v>LUZPARRAL</v>
      </c>
    </row>
    <row r="3093" spans="1:27" x14ac:dyDescent="0.2">
      <c r="A3093" s="19">
        <f t="shared" si="334"/>
        <v>1</v>
      </c>
      <c r="B3093" s="95">
        <f t="shared" si="335"/>
        <v>3089</v>
      </c>
      <c r="C3093" s="194" t="s">
        <v>11933</v>
      </c>
      <c r="D3093" s="213" t="s">
        <v>1304</v>
      </c>
      <c r="E3093" s="194" t="s">
        <v>1803</v>
      </c>
      <c r="F3093" s="182">
        <v>1</v>
      </c>
      <c r="G3093" s="95" t="s">
        <v>1796</v>
      </c>
      <c r="H3093" s="199">
        <f>VLOOKUP(G3093,BARRAS!$C$5:$E$553,2,0)</f>
        <v>2079989780132</v>
      </c>
      <c r="I3093" s="95">
        <v>0</v>
      </c>
      <c r="J3093" s="204">
        <v>0</v>
      </c>
      <c r="K3093" s="95">
        <v>0</v>
      </c>
      <c r="L3093" s="95" t="s">
        <v>492</v>
      </c>
      <c r="M3093" s="95" t="s">
        <v>492</v>
      </c>
      <c r="N3093" s="95" t="s">
        <v>12352</v>
      </c>
      <c r="O3093" s="95"/>
      <c r="P3093" s="95"/>
      <c r="Q3093" s="95"/>
      <c r="R3093" s="95" t="str">
        <f>IF(L3093="R",VLOOKUP(G3093,BARRAS!$C$5:$E$233,3,0),IF(L3093="L",VLOOKUP(G3093,BARRAS!$C$5:$E$233,3,0),""))</f>
        <v/>
      </c>
      <c r="S3093" s="95">
        <f t="shared" si="337"/>
        <v>0</v>
      </c>
      <c r="T3093" s="95"/>
      <c r="U3093" s="95" t="str">
        <f t="shared" si="338"/>
        <v/>
      </c>
      <c r="V3093" s="95"/>
      <c r="W3093" s="95"/>
      <c r="X3093" s="95"/>
      <c r="Y3093" s="95"/>
      <c r="Z3093" s="95"/>
      <c r="AA3093" s="95">
        <f t="shared" si="336"/>
        <v>0</v>
      </c>
    </row>
    <row r="3094" spans="1:27" x14ac:dyDescent="0.2">
      <c r="A3094" s="19">
        <f t="shared" si="334"/>
        <v>1</v>
      </c>
      <c r="B3094" s="95">
        <f t="shared" si="335"/>
        <v>3090</v>
      </c>
      <c r="C3094" s="95" t="s">
        <v>7771</v>
      </c>
      <c r="D3094" s="28" t="s">
        <v>10013</v>
      </c>
      <c r="E3094" s="95" t="s">
        <v>3208</v>
      </c>
      <c r="F3094" s="182">
        <v>1</v>
      </c>
      <c r="G3094" s="95" t="s">
        <v>1795</v>
      </c>
      <c r="H3094" s="199">
        <f>VLOOKUP(G3094,BARRAS!$C$5:$E$553,2,0)</f>
        <v>2079989780662</v>
      </c>
      <c r="I3094" s="95">
        <v>0</v>
      </c>
      <c r="J3094" s="204">
        <v>1</v>
      </c>
      <c r="K3094" s="95">
        <v>0</v>
      </c>
      <c r="L3094" s="95" t="s">
        <v>489</v>
      </c>
      <c r="M3094" s="95" t="s">
        <v>489</v>
      </c>
      <c r="N3094" s="95" t="s">
        <v>9178</v>
      </c>
      <c r="O3094" s="95"/>
      <c r="P3094" s="95" t="s">
        <v>9972</v>
      </c>
      <c r="Q3094" s="95" t="s">
        <v>489</v>
      </c>
      <c r="R3094" s="95">
        <f>IF(L3094="R",VLOOKUP(G3094,BARRAS!$C$5:$E$233,3,0),IF(L3094="L",VLOOKUP(G3094,BARRAS!$C$5:$E$233,3,0),""))</f>
        <v>0</v>
      </c>
      <c r="S3094" s="95">
        <f t="shared" si="337"/>
        <v>0</v>
      </c>
      <c r="T3094" s="95"/>
      <c r="U3094" s="95" t="str">
        <f t="shared" si="338"/>
        <v/>
      </c>
      <c r="V3094" s="95"/>
      <c r="W3094" s="95"/>
      <c r="X3094" s="95">
        <v>0</v>
      </c>
      <c r="Y3094" s="95"/>
      <c r="Z3094" s="95"/>
      <c r="AA3094" s="95" t="str">
        <f t="shared" si="336"/>
        <v>CGE</v>
      </c>
    </row>
    <row r="3095" spans="1:27" x14ac:dyDescent="0.2">
      <c r="A3095" s="19">
        <f t="shared" si="334"/>
        <v>1</v>
      </c>
      <c r="B3095" s="95">
        <f t="shared" si="335"/>
        <v>3091</v>
      </c>
      <c r="C3095" s="95" t="s">
        <v>7772</v>
      </c>
      <c r="D3095" s="28" t="s">
        <v>10014</v>
      </c>
      <c r="E3095" s="95" t="s">
        <v>3208</v>
      </c>
      <c r="F3095" s="182">
        <v>1</v>
      </c>
      <c r="G3095" s="95" t="s">
        <v>1795</v>
      </c>
      <c r="H3095" s="199">
        <f>VLOOKUP(G3095,BARRAS!$C$5:$E$553,2,0)</f>
        <v>2079989780662</v>
      </c>
      <c r="I3095" s="95">
        <v>0</v>
      </c>
      <c r="J3095" s="204">
        <v>1</v>
      </c>
      <c r="K3095" s="95">
        <v>0</v>
      </c>
      <c r="L3095" s="95" t="s">
        <v>489</v>
      </c>
      <c r="M3095" s="95" t="s">
        <v>489</v>
      </c>
      <c r="N3095" s="95" t="s">
        <v>9178</v>
      </c>
      <c r="O3095" s="95"/>
      <c r="P3095" s="95" t="s">
        <v>9972</v>
      </c>
      <c r="Q3095" s="95" t="s">
        <v>489</v>
      </c>
      <c r="R3095" s="95">
        <f>IF(L3095="R",VLOOKUP(G3095,BARRAS!$C$5:$E$233,3,0),IF(L3095="L",VLOOKUP(G3095,BARRAS!$C$5:$E$233,3,0),""))</f>
        <v>0</v>
      </c>
      <c r="S3095" s="95">
        <f t="shared" si="337"/>
        <v>0</v>
      </c>
      <c r="T3095" s="95"/>
      <c r="U3095" s="95" t="str">
        <f t="shared" si="338"/>
        <v/>
      </c>
      <c r="V3095" s="95"/>
      <c r="W3095" s="95"/>
      <c r="X3095" s="95">
        <v>0</v>
      </c>
      <c r="Y3095" s="95"/>
      <c r="Z3095" s="95"/>
      <c r="AA3095" s="95" t="str">
        <f t="shared" si="336"/>
        <v>CGE</v>
      </c>
    </row>
    <row r="3096" spans="1:27" x14ac:dyDescent="0.2">
      <c r="A3096" s="19">
        <f t="shared" si="334"/>
        <v>1</v>
      </c>
      <c r="B3096" s="95">
        <f t="shared" si="335"/>
        <v>3092</v>
      </c>
      <c r="C3096" s="95" t="s">
        <v>7773</v>
      </c>
      <c r="D3096" s="28" t="s">
        <v>10015</v>
      </c>
      <c r="E3096" s="95" t="s">
        <v>3208</v>
      </c>
      <c r="F3096" s="182">
        <v>1</v>
      </c>
      <c r="G3096" s="95" t="s">
        <v>1795</v>
      </c>
      <c r="H3096" s="199">
        <f>VLOOKUP(G3096,BARRAS!$C$5:$E$553,2,0)</f>
        <v>2079989780662</v>
      </c>
      <c r="I3096" s="95">
        <v>0</v>
      </c>
      <c r="J3096" s="204">
        <v>1</v>
      </c>
      <c r="K3096" s="95">
        <v>0</v>
      </c>
      <c r="L3096" s="95" t="s">
        <v>489</v>
      </c>
      <c r="M3096" s="95" t="s">
        <v>489</v>
      </c>
      <c r="N3096" s="95" t="s">
        <v>9178</v>
      </c>
      <c r="O3096" s="95"/>
      <c r="P3096" s="95" t="s">
        <v>9972</v>
      </c>
      <c r="Q3096" s="95" t="s">
        <v>489</v>
      </c>
      <c r="R3096" s="95">
        <f>IF(L3096="R",VLOOKUP(G3096,BARRAS!$C$5:$E$233,3,0),IF(L3096="L",VLOOKUP(G3096,BARRAS!$C$5:$E$233,3,0),""))</f>
        <v>0</v>
      </c>
      <c r="S3096" s="95">
        <f t="shared" si="337"/>
        <v>0</v>
      </c>
      <c r="T3096" s="95"/>
      <c r="U3096" s="95" t="str">
        <f t="shared" si="338"/>
        <v/>
      </c>
      <c r="V3096" s="95"/>
      <c r="W3096" s="95"/>
      <c r="X3096" s="95">
        <v>0</v>
      </c>
      <c r="Y3096" s="95"/>
      <c r="Z3096" s="95"/>
      <c r="AA3096" s="95" t="str">
        <f t="shared" si="336"/>
        <v>CGE</v>
      </c>
    </row>
    <row r="3097" spans="1:27" x14ac:dyDescent="0.2">
      <c r="A3097" s="19">
        <f t="shared" si="334"/>
        <v>1</v>
      </c>
      <c r="B3097" s="95">
        <f t="shared" si="335"/>
        <v>3093</v>
      </c>
      <c r="C3097" s="194" t="s">
        <v>11934</v>
      </c>
      <c r="D3097" s="213" t="s">
        <v>1304</v>
      </c>
      <c r="E3097" s="194" t="s">
        <v>10795</v>
      </c>
      <c r="F3097" s="182">
        <v>0</v>
      </c>
      <c r="G3097" s="95" t="s">
        <v>1795</v>
      </c>
      <c r="H3097" s="199">
        <f>VLOOKUP(G3097,BARRAS!$C$5:$E$553,2,0)</f>
        <v>2079989780662</v>
      </c>
      <c r="I3097" s="95">
        <v>0</v>
      </c>
      <c r="J3097" s="204">
        <v>0</v>
      </c>
      <c r="K3097" s="95">
        <v>1</v>
      </c>
      <c r="L3097" s="95" t="s">
        <v>492</v>
      </c>
      <c r="M3097" s="95" t="s">
        <v>492</v>
      </c>
      <c r="N3097" s="95" t="s">
        <v>12352</v>
      </c>
      <c r="O3097" s="95"/>
      <c r="P3097" s="95"/>
      <c r="Q3097" s="95"/>
      <c r="R3097" s="95" t="str">
        <f>IF(L3097="R",VLOOKUP(G3097,BARRAS!$C$5:$E$233,3,0),IF(L3097="L",VLOOKUP(G3097,BARRAS!$C$5:$E$233,3,0),""))</f>
        <v/>
      </c>
      <c r="S3097" s="95">
        <f t="shared" si="337"/>
        <v>0</v>
      </c>
      <c r="T3097" s="95"/>
      <c r="U3097" s="95" t="str">
        <f t="shared" si="338"/>
        <v/>
      </c>
      <c r="V3097" s="95"/>
      <c r="W3097" s="95"/>
      <c r="X3097" s="95"/>
      <c r="Y3097" s="95"/>
      <c r="Z3097" s="95"/>
      <c r="AA3097" s="95">
        <f t="shared" si="336"/>
        <v>0</v>
      </c>
    </row>
    <row r="3098" spans="1:27" x14ac:dyDescent="0.2">
      <c r="A3098" s="19">
        <f t="shared" si="334"/>
        <v>1</v>
      </c>
      <c r="B3098" s="95">
        <f t="shared" si="335"/>
        <v>3094</v>
      </c>
      <c r="C3098" s="95" t="s">
        <v>12841</v>
      </c>
      <c r="D3098" s="28" t="s">
        <v>8365</v>
      </c>
      <c r="E3098" s="95" t="s">
        <v>10141</v>
      </c>
      <c r="F3098" s="182">
        <v>1</v>
      </c>
      <c r="G3098" s="95" t="s">
        <v>1636</v>
      </c>
      <c r="H3098" s="199">
        <f>VLOOKUP(G3098,BARRAS!$C$5:$E$553,2,0)</f>
        <v>2079989730232</v>
      </c>
      <c r="I3098" s="95">
        <v>0</v>
      </c>
      <c r="J3098" s="204">
        <v>0</v>
      </c>
      <c r="K3098" s="95">
        <v>0</v>
      </c>
      <c r="L3098" s="95" t="s">
        <v>8423</v>
      </c>
      <c r="M3098" s="95" t="s">
        <v>8423</v>
      </c>
      <c r="N3098" s="95" t="s">
        <v>8365</v>
      </c>
      <c r="O3098" s="95" t="s">
        <v>9972</v>
      </c>
      <c r="P3098" s="95"/>
      <c r="Q3098" s="95" t="s">
        <v>509</v>
      </c>
      <c r="R3098" s="95" t="str">
        <f>IF(L3098="R",VLOOKUP(G3098,BARRAS!$C$5:$E$233,3,0),IF(L3098="L",VLOOKUP(G3098,BARRAS!$C$5:$E$233,3,0),""))</f>
        <v/>
      </c>
      <c r="S3098" s="95">
        <f t="shared" si="337"/>
        <v>0</v>
      </c>
      <c r="T3098" s="95"/>
      <c r="U3098" s="95" t="str">
        <f t="shared" si="338"/>
        <v/>
      </c>
      <c r="V3098" s="95"/>
      <c r="W3098" s="95"/>
      <c r="X3098" s="95"/>
      <c r="Y3098" s="95"/>
      <c r="Z3098" s="95"/>
      <c r="AA3098" s="95" t="str">
        <f t="shared" si="336"/>
        <v>CGE</v>
      </c>
    </row>
    <row r="3099" spans="1:27" x14ac:dyDescent="0.2">
      <c r="A3099" s="19">
        <f t="shared" si="334"/>
        <v>1</v>
      </c>
      <c r="B3099" s="95">
        <f t="shared" si="335"/>
        <v>3095</v>
      </c>
      <c r="C3099" s="95" t="s">
        <v>13759</v>
      </c>
      <c r="D3099" s="28" t="s">
        <v>9079</v>
      </c>
      <c r="E3099" s="95" t="s">
        <v>13759</v>
      </c>
      <c r="F3099" s="182">
        <v>1</v>
      </c>
      <c r="G3099" s="95" t="s">
        <v>1636</v>
      </c>
      <c r="H3099" s="199">
        <f>VLOOKUP(G3099,BARRAS!$C$5:$E$553,2,0)</f>
        <v>2079989730232</v>
      </c>
      <c r="I3099" s="95">
        <v>0</v>
      </c>
      <c r="J3099" s="204">
        <v>0</v>
      </c>
      <c r="K3099" s="95">
        <v>0</v>
      </c>
      <c r="L3099" s="95" t="s">
        <v>8423</v>
      </c>
      <c r="M3099" s="95" t="s">
        <v>8423</v>
      </c>
      <c r="N3099" s="28" t="s">
        <v>9079</v>
      </c>
      <c r="O3099" s="28" t="s">
        <v>10022</v>
      </c>
      <c r="P3099" s="95"/>
      <c r="Q3099" s="95"/>
      <c r="R3099" s="95"/>
      <c r="S3099" s="95">
        <f t="shared" si="337"/>
        <v>0</v>
      </c>
      <c r="T3099" s="95"/>
      <c r="U3099" s="95" t="str">
        <f t="shared" si="338"/>
        <v/>
      </c>
      <c r="V3099" s="95"/>
      <c r="W3099" s="95"/>
      <c r="X3099" s="95"/>
      <c r="Y3099" s="95"/>
      <c r="Z3099" s="95"/>
      <c r="AA3099" s="95" t="str">
        <f t="shared" si="336"/>
        <v>LUZLINARES</v>
      </c>
    </row>
    <row r="3100" spans="1:27" x14ac:dyDescent="0.2">
      <c r="A3100" s="19">
        <f t="shared" si="334"/>
        <v>1</v>
      </c>
      <c r="B3100" s="95">
        <f t="shared" si="335"/>
        <v>3096</v>
      </c>
      <c r="C3100" s="95" t="s">
        <v>11802</v>
      </c>
      <c r="D3100" s="28" t="s">
        <v>14384</v>
      </c>
      <c r="E3100" s="95" t="s">
        <v>11803</v>
      </c>
      <c r="F3100" s="182">
        <v>1</v>
      </c>
      <c r="G3100" s="95" t="s">
        <v>1636</v>
      </c>
      <c r="H3100" s="199">
        <f>VLOOKUP(G3100,BARRAS!$C$5:$E$553,2,0)</f>
        <v>2079989730232</v>
      </c>
      <c r="I3100" s="95">
        <v>0</v>
      </c>
      <c r="J3100" s="204">
        <v>0</v>
      </c>
      <c r="K3100" s="95">
        <v>0</v>
      </c>
      <c r="L3100" s="95" t="s">
        <v>747</v>
      </c>
      <c r="M3100" s="95" t="s">
        <v>747</v>
      </c>
      <c r="N3100" s="95" t="s">
        <v>14384</v>
      </c>
      <c r="O3100" s="28" t="s">
        <v>9972</v>
      </c>
      <c r="P3100" s="95"/>
      <c r="Q3100" s="95" t="str">
        <f>IF(L3100="R","R",IF(L3100="L","L",""))</f>
        <v/>
      </c>
      <c r="R3100" s="95" t="str">
        <f>IF(L3100="R",VLOOKUP(G3100,BARRAS!$C$5:$E$233,3,0),IF(L3100="L",VLOOKUP(G3100,BARRAS!$C$5:$E$233,3,0),""))</f>
        <v/>
      </c>
      <c r="S3100" s="95">
        <f t="shared" si="337"/>
        <v>1</v>
      </c>
      <c r="T3100" s="95"/>
      <c r="U3100" s="95" t="str">
        <f t="shared" si="338"/>
        <v>PMGD</v>
      </c>
      <c r="V3100" s="95"/>
      <c r="W3100" s="95">
        <v>0</v>
      </c>
      <c r="X3100" s="95">
        <v>0</v>
      </c>
      <c r="Y3100" s="95">
        <f>+COUNTIF(AB:AB,X3100)</f>
        <v>0</v>
      </c>
      <c r="Z3100" s="95"/>
      <c r="AA3100" s="95" t="str">
        <f t="shared" si="336"/>
        <v>CGE</v>
      </c>
    </row>
    <row r="3101" spans="1:27" x14ac:dyDescent="0.2">
      <c r="A3101" s="19">
        <f t="shared" si="334"/>
        <v>1</v>
      </c>
      <c r="B3101" s="95">
        <f t="shared" si="335"/>
        <v>3097</v>
      </c>
      <c r="C3101" s="95" t="s">
        <v>11800</v>
      </c>
      <c r="D3101" s="28" t="s">
        <v>14384</v>
      </c>
      <c r="E3101" s="95" t="s">
        <v>11801</v>
      </c>
      <c r="F3101" s="182">
        <v>1</v>
      </c>
      <c r="G3101" s="95" t="s">
        <v>1636</v>
      </c>
      <c r="H3101" s="199">
        <f>VLOOKUP(G3101,BARRAS!$C$5:$E$553,2,0)</f>
        <v>2079989730232</v>
      </c>
      <c r="I3101" s="95">
        <v>0</v>
      </c>
      <c r="J3101" s="204">
        <v>0</v>
      </c>
      <c r="K3101" s="95">
        <v>0</v>
      </c>
      <c r="L3101" s="95" t="s">
        <v>747</v>
      </c>
      <c r="M3101" s="95" t="s">
        <v>747</v>
      </c>
      <c r="N3101" s="95" t="s">
        <v>14384</v>
      </c>
      <c r="O3101" s="28" t="s">
        <v>9972</v>
      </c>
      <c r="P3101" s="95"/>
      <c r="Q3101" s="95" t="str">
        <f>IF(L3101="R","R",IF(L3101="L","L",""))</f>
        <v/>
      </c>
      <c r="R3101" s="95" t="str">
        <f>IF(L3101="R",VLOOKUP(G3101,BARRAS!$C$5:$E$233,3,0),IF(L3101="L",VLOOKUP(G3101,BARRAS!$C$5:$E$233,3,0),""))</f>
        <v/>
      </c>
      <c r="S3101" s="95">
        <f t="shared" si="337"/>
        <v>1</v>
      </c>
      <c r="T3101" s="95" t="s">
        <v>11801</v>
      </c>
      <c r="U3101" s="95" t="str">
        <f t="shared" si="338"/>
        <v>PMGD</v>
      </c>
      <c r="V3101" s="95"/>
      <c r="W3101" s="95"/>
      <c r="X3101" s="95">
        <v>0</v>
      </c>
      <c r="Y3101" s="95">
        <f>+COUNTIF(AB:AB,X3101)</f>
        <v>0</v>
      </c>
      <c r="Z3101" s="95"/>
      <c r="AA3101" s="95" t="str">
        <f t="shared" si="336"/>
        <v>CGE</v>
      </c>
    </row>
    <row r="3102" spans="1:27" x14ac:dyDescent="0.2">
      <c r="A3102" s="19">
        <f t="shared" si="334"/>
        <v>1</v>
      </c>
      <c r="B3102" s="95">
        <f t="shared" si="335"/>
        <v>3098</v>
      </c>
      <c r="C3102" s="95" t="s">
        <v>7747</v>
      </c>
      <c r="D3102" s="28" t="s">
        <v>10013</v>
      </c>
      <c r="E3102" s="95" t="s">
        <v>3208</v>
      </c>
      <c r="F3102" s="182">
        <v>1</v>
      </c>
      <c r="G3102" s="95" t="s">
        <v>1636</v>
      </c>
      <c r="H3102" s="199">
        <f>VLOOKUP(G3102,BARRAS!$C$5:$E$553,2,0)</f>
        <v>2079989730232</v>
      </c>
      <c r="I3102" s="95">
        <v>0</v>
      </c>
      <c r="J3102" s="204">
        <v>1</v>
      </c>
      <c r="K3102" s="95">
        <v>0</v>
      </c>
      <c r="L3102" s="95" t="s">
        <v>489</v>
      </c>
      <c r="M3102" s="95" t="s">
        <v>489</v>
      </c>
      <c r="N3102" s="95" t="s">
        <v>9178</v>
      </c>
      <c r="O3102" s="95"/>
      <c r="P3102" s="95" t="s">
        <v>9972</v>
      </c>
      <c r="Q3102" s="95" t="s">
        <v>489</v>
      </c>
      <c r="R3102" s="95">
        <f>IF(L3102="R",VLOOKUP(G3102,BARRAS!$C$5:$E$233,3,0),IF(L3102="L",VLOOKUP(G3102,BARRAS!$C$5:$E$233,3,0),""))</f>
        <v>0</v>
      </c>
      <c r="S3102" s="95">
        <f t="shared" si="337"/>
        <v>0</v>
      </c>
      <c r="T3102" s="95"/>
      <c r="U3102" s="95" t="str">
        <f t="shared" si="338"/>
        <v/>
      </c>
      <c r="V3102" s="95"/>
      <c r="W3102" s="95"/>
      <c r="X3102" s="95">
        <v>0</v>
      </c>
      <c r="Y3102" s="95"/>
      <c r="Z3102" s="95"/>
      <c r="AA3102" s="95" t="str">
        <f t="shared" si="336"/>
        <v>CGE</v>
      </c>
    </row>
    <row r="3103" spans="1:27" x14ac:dyDescent="0.2">
      <c r="A3103" s="19">
        <f t="shared" si="334"/>
        <v>1</v>
      </c>
      <c r="B3103" s="95">
        <f t="shared" si="335"/>
        <v>3099</v>
      </c>
      <c r="C3103" s="95" t="s">
        <v>7748</v>
      </c>
      <c r="D3103" s="28" t="s">
        <v>10014</v>
      </c>
      <c r="E3103" s="95" t="s">
        <v>3208</v>
      </c>
      <c r="F3103" s="182">
        <v>1</v>
      </c>
      <c r="G3103" s="95" t="s">
        <v>1636</v>
      </c>
      <c r="H3103" s="199">
        <f>VLOOKUP(G3103,BARRAS!$C$5:$E$553,2,0)</f>
        <v>2079989730232</v>
      </c>
      <c r="I3103" s="95">
        <v>0</v>
      </c>
      <c r="J3103" s="204">
        <v>1</v>
      </c>
      <c r="K3103" s="95">
        <v>0</v>
      </c>
      <c r="L3103" s="95" t="s">
        <v>489</v>
      </c>
      <c r="M3103" s="95" t="s">
        <v>489</v>
      </c>
      <c r="N3103" s="95" t="s">
        <v>9178</v>
      </c>
      <c r="O3103" s="95"/>
      <c r="P3103" s="95" t="s">
        <v>9972</v>
      </c>
      <c r="Q3103" s="95" t="s">
        <v>489</v>
      </c>
      <c r="R3103" s="95">
        <f>IF(L3103="R",VLOOKUP(G3103,BARRAS!$C$5:$E$233,3,0),IF(L3103="L",VLOOKUP(G3103,BARRAS!$C$5:$E$233,3,0),""))</f>
        <v>0</v>
      </c>
      <c r="S3103" s="95">
        <f t="shared" si="337"/>
        <v>0</v>
      </c>
      <c r="T3103" s="95"/>
      <c r="U3103" s="95" t="str">
        <f t="shared" si="338"/>
        <v/>
      </c>
      <c r="V3103" s="95"/>
      <c r="W3103" s="95"/>
      <c r="X3103" s="95">
        <v>0</v>
      </c>
      <c r="Y3103" s="95"/>
      <c r="Z3103" s="95"/>
      <c r="AA3103" s="95" t="str">
        <f t="shared" si="336"/>
        <v>CGE</v>
      </c>
    </row>
    <row r="3104" spans="1:27" x14ac:dyDescent="0.2">
      <c r="A3104" s="19">
        <f t="shared" si="334"/>
        <v>1</v>
      </c>
      <c r="B3104" s="95">
        <f t="shared" si="335"/>
        <v>3100</v>
      </c>
      <c r="C3104" s="95" t="s">
        <v>7749</v>
      </c>
      <c r="D3104" s="28" t="s">
        <v>10015</v>
      </c>
      <c r="E3104" s="95" t="s">
        <v>3208</v>
      </c>
      <c r="F3104" s="182">
        <v>1</v>
      </c>
      <c r="G3104" s="95" t="s">
        <v>1636</v>
      </c>
      <c r="H3104" s="199">
        <f>VLOOKUP(G3104,BARRAS!$C$5:$E$553,2,0)</f>
        <v>2079989730232</v>
      </c>
      <c r="I3104" s="95">
        <v>0</v>
      </c>
      <c r="J3104" s="204">
        <v>1</v>
      </c>
      <c r="K3104" s="95">
        <v>0</v>
      </c>
      <c r="L3104" s="95" t="s">
        <v>489</v>
      </c>
      <c r="M3104" s="95" t="s">
        <v>489</v>
      </c>
      <c r="N3104" s="95" t="s">
        <v>9178</v>
      </c>
      <c r="O3104" s="95"/>
      <c r="P3104" s="95" t="s">
        <v>9972</v>
      </c>
      <c r="Q3104" s="95" t="s">
        <v>489</v>
      </c>
      <c r="R3104" s="95">
        <f>IF(L3104="R",VLOOKUP(G3104,BARRAS!$C$5:$E$233,3,0),IF(L3104="L",VLOOKUP(G3104,BARRAS!$C$5:$E$233,3,0),""))</f>
        <v>0</v>
      </c>
      <c r="S3104" s="95">
        <f t="shared" si="337"/>
        <v>0</v>
      </c>
      <c r="T3104" s="95"/>
      <c r="U3104" s="95" t="str">
        <f t="shared" si="338"/>
        <v/>
      </c>
      <c r="V3104" s="95"/>
      <c r="W3104" s="95"/>
      <c r="X3104" s="95">
        <v>0</v>
      </c>
      <c r="Y3104" s="95"/>
      <c r="Z3104" s="95"/>
      <c r="AA3104" s="95" t="str">
        <f t="shared" si="336"/>
        <v>CGE</v>
      </c>
    </row>
    <row r="3105" spans="1:27" x14ac:dyDescent="0.2">
      <c r="A3105" s="19">
        <f t="shared" si="334"/>
        <v>1</v>
      </c>
      <c r="B3105" s="95">
        <f t="shared" si="335"/>
        <v>3101</v>
      </c>
      <c r="C3105" s="194" t="s">
        <v>12225</v>
      </c>
      <c r="D3105" s="213" t="s">
        <v>1304</v>
      </c>
      <c r="E3105" s="194" t="s">
        <v>1638</v>
      </c>
      <c r="F3105" s="182">
        <v>1</v>
      </c>
      <c r="G3105" s="95" t="s">
        <v>1636</v>
      </c>
      <c r="H3105" s="199">
        <f>VLOOKUP(G3105,BARRAS!$C$5:$E$553,2,0)</f>
        <v>2079989730232</v>
      </c>
      <c r="I3105" s="95">
        <v>0</v>
      </c>
      <c r="J3105" s="204">
        <v>0</v>
      </c>
      <c r="K3105" s="95">
        <v>0</v>
      </c>
      <c r="L3105" s="95" t="s">
        <v>492</v>
      </c>
      <c r="M3105" s="95" t="s">
        <v>492</v>
      </c>
      <c r="N3105" s="95" t="s">
        <v>12352</v>
      </c>
      <c r="O3105" s="95"/>
      <c r="P3105" s="95"/>
      <c r="Q3105" s="95"/>
      <c r="R3105" s="95" t="str">
        <f>IF(L3105="R",VLOOKUP(G3105,BARRAS!$C$5:$E$233,3,0),IF(L3105="L",VLOOKUP(G3105,BARRAS!$C$5:$E$233,3,0),""))</f>
        <v/>
      </c>
      <c r="S3105" s="95">
        <f t="shared" si="337"/>
        <v>0</v>
      </c>
      <c r="T3105" s="95"/>
      <c r="U3105" s="95" t="str">
        <f t="shared" si="338"/>
        <v/>
      </c>
      <c r="V3105" s="95"/>
      <c r="W3105" s="95"/>
      <c r="X3105" s="95"/>
      <c r="Y3105" s="95"/>
      <c r="Z3105" s="95"/>
      <c r="AA3105" s="95">
        <f t="shared" si="336"/>
        <v>0</v>
      </c>
    </row>
    <row r="3106" spans="1:27" x14ac:dyDescent="0.2">
      <c r="A3106" s="19">
        <f t="shared" si="334"/>
        <v>1</v>
      </c>
      <c r="B3106" s="95">
        <f t="shared" si="335"/>
        <v>3102</v>
      </c>
      <c r="C3106" s="95" t="s">
        <v>9297</v>
      </c>
      <c r="D3106" s="28" t="s">
        <v>8365</v>
      </c>
      <c r="E3106" s="95" t="s">
        <v>10118</v>
      </c>
      <c r="F3106" s="182">
        <v>1</v>
      </c>
      <c r="G3106" s="95" t="s">
        <v>236</v>
      </c>
      <c r="H3106" s="199">
        <f>VLOOKUP(G3106,BARRAS!$C$5:$E$553,2,0)</f>
        <v>2079989680132</v>
      </c>
      <c r="I3106" s="95">
        <v>0</v>
      </c>
      <c r="J3106" s="204">
        <v>0</v>
      </c>
      <c r="K3106" s="95">
        <v>0</v>
      </c>
      <c r="L3106" s="95" t="s">
        <v>8423</v>
      </c>
      <c r="M3106" s="95" t="s">
        <v>8423</v>
      </c>
      <c r="N3106" s="95" t="s">
        <v>8365</v>
      </c>
      <c r="O3106" s="95" t="s">
        <v>9972</v>
      </c>
      <c r="P3106" s="95"/>
      <c r="Q3106" s="95" t="s">
        <v>509</v>
      </c>
      <c r="R3106" s="95" t="str">
        <f>IF(L3106="R",VLOOKUP(G3106,BARRAS!$C$5:$E$233,3,0),IF(L3106="L",VLOOKUP(G3106,BARRAS!$C$5:$E$233,3,0),""))</f>
        <v/>
      </c>
      <c r="S3106" s="95">
        <f t="shared" si="337"/>
        <v>0</v>
      </c>
      <c r="T3106" s="95"/>
      <c r="U3106" s="95" t="str">
        <f t="shared" si="338"/>
        <v/>
      </c>
      <c r="V3106" s="95"/>
      <c r="W3106" s="95"/>
      <c r="X3106" s="95"/>
      <c r="Y3106" s="95"/>
      <c r="Z3106" s="95"/>
      <c r="AA3106" s="95" t="str">
        <f t="shared" si="336"/>
        <v>CGE</v>
      </c>
    </row>
    <row r="3107" spans="1:27" x14ac:dyDescent="0.2">
      <c r="A3107" s="19">
        <f t="shared" si="334"/>
        <v>1</v>
      </c>
      <c r="B3107" s="95">
        <f t="shared" si="335"/>
        <v>3103</v>
      </c>
      <c r="C3107" s="95" t="s">
        <v>12845</v>
      </c>
      <c r="D3107" s="28" t="s">
        <v>3079</v>
      </c>
      <c r="E3107" s="95" t="s">
        <v>10527</v>
      </c>
      <c r="F3107" s="182">
        <v>1</v>
      </c>
      <c r="G3107" s="95" t="s">
        <v>236</v>
      </c>
      <c r="H3107" s="199">
        <f>VLOOKUP(G3107,BARRAS!$C$5:$E$553,2,0)</f>
        <v>2079989680132</v>
      </c>
      <c r="I3107" s="95">
        <v>0</v>
      </c>
      <c r="J3107" s="204">
        <v>0</v>
      </c>
      <c r="K3107" s="95">
        <v>0</v>
      </c>
      <c r="L3107" s="95" t="s">
        <v>8423</v>
      </c>
      <c r="M3107" s="95" t="s">
        <v>8423</v>
      </c>
      <c r="N3107" s="95" t="s">
        <v>9178</v>
      </c>
      <c r="O3107" s="95"/>
      <c r="P3107" s="95" t="s">
        <v>9971</v>
      </c>
      <c r="Q3107" s="95"/>
      <c r="R3107" s="95" t="str">
        <f>IF(L3107="R",VLOOKUP(G3107,BARRAS!$C$5:$E$233,3,0),IF(L3107="L",VLOOKUP(G3107,BARRAS!$C$5:$E$233,3,0),""))</f>
        <v/>
      </c>
      <c r="S3107" s="95">
        <f t="shared" si="337"/>
        <v>0</v>
      </c>
      <c r="T3107" s="95"/>
      <c r="U3107" s="95" t="str">
        <f t="shared" si="338"/>
        <v/>
      </c>
      <c r="V3107" s="95"/>
      <c r="W3107" s="95"/>
      <c r="X3107" s="95"/>
      <c r="Y3107" s="95"/>
      <c r="Z3107" s="95"/>
      <c r="AA3107" s="95" t="str">
        <f t="shared" si="336"/>
        <v>ENEL_DISTRIBUCION</v>
      </c>
    </row>
    <row r="3108" spans="1:27" x14ac:dyDescent="0.2">
      <c r="A3108" s="19">
        <f t="shared" si="334"/>
        <v>1</v>
      </c>
      <c r="B3108" s="95">
        <f t="shared" si="335"/>
        <v>3104</v>
      </c>
      <c r="C3108" s="95" t="s">
        <v>12378</v>
      </c>
      <c r="D3108" s="28" t="s">
        <v>9525</v>
      </c>
      <c r="E3108" s="95" t="s">
        <v>12377</v>
      </c>
      <c r="F3108" s="182">
        <v>1</v>
      </c>
      <c r="G3108" s="95" t="s">
        <v>236</v>
      </c>
      <c r="H3108" s="199">
        <f>VLOOKUP(G3108,BARRAS!$C$5:$E$553,2,0)</f>
        <v>2079989680132</v>
      </c>
      <c r="I3108" s="95">
        <v>0</v>
      </c>
      <c r="J3108" s="204">
        <v>0</v>
      </c>
      <c r="K3108" s="95">
        <v>0</v>
      </c>
      <c r="L3108" s="95" t="s">
        <v>8423</v>
      </c>
      <c r="M3108" s="95" t="s">
        <v>8423</v>
      </c>
      <c r="N3108" s="95" t="s">
        <v>9525</v>
      </c>
      <c r="O3108" s="95" t="s">
        <v>9972</v>
      </c>
      <c r="P3108" s="95"/>
      <c r="Q3108" s="95"/>
      <c r="R3108" s="95" t="str">
        <f>IF(L3108="R",VLOOKUP(G3108,BARRAS!$C$5:$E$233,3,0),IF(L3108="L",VLOOKUP(G3108,BARRAS!$C$5:$E$233,3,0),""))</f>
        <v/>
      </c>
      <c r="S3108" s="95">
        <f t="shared" si="337"/>
        <v>0</v>
      </c>
      <c r="T3108" s="95"/>
      <c r="U3108" s="95" t="str">
        <f t="shared" si="338"/>
        <v/>
      </c>
      <c r="V3108" s="95"/>
      <c r="W3108" s="95"/>
      <c r="X3108" s="95"/>
      <c r="Y3108" s="95"/>
      <c r="Z3108" s="95"/>
      <c r="AA3108" s="95" t="str">
        <f t="shared" si="336"/>
        <v>CGE</v>
      </c>
    </row>
    <row r="3109" spans="1:27" x14ac:dyDescent="0.2">
      <c r="A3109" s="19">
        <f t="shared" si="334"/>
        <v>1</v>
      </c>
      <c r="B3109" s="95">
        <f t="shared" si="335"/>
        <v>3105</v>
      </c>
      <c r="C3109" s="95" t="s">
        <v>8806</v>
      </c>
      <c r="D3109" s="28" t="s">
        <v>8365</v>
      </c>
      <c r="E3109" s="95" t="s">
        <v>10050</v>
      </c>
      <c r="F3109" s="182">
        <v>1</v>
      </c>
      <c r="G3109" s="95" t="s">
        <v>236</v>
      </c>
      <c r="H3109" s="199">
        <f>VLOOKUP(G3109,BARRAS!$C$5:$E$553,2,0)</f>
        <v>2079989680132</v>
      </c>
      <c r="I3109" s="95">
        <v>0</v>
      </c>
      <c r="J3109" s="204">
        <v>0</v>
      </c>
      <c r="K3109" s="95">
        <v>0</v>
      </c>
      <c r="L3109" s="95" t="s">
        <v>8423</v>
      </c>
      <c r="M3109" s="95" t="s">
        <v>8423</v>
      </c>
      <c r="N3109" s="95" t="s">
        <v>8365</v>
      </c>
      <c r="O3109" s="95" t="s">
        <v>9972</v>
      </c>
      <c r="P3109" s="95"/>
      <c r="Q3109" s="95" t="s">
        <v>509</v>
      </c>
      <c r="R3109" s="95" t="str">
        <f>IF(L3109="R",VLOOKUP(G3109,BARRAS!$C$5:$E$233,3,0),IF(L3109="L",VLOOKUP(G3109,BARRAS!$C$5:$E$233,3,0),""))</f>
        <v/>
      </c>
      <c r="S3109" s="95">
        <f t="shared" si="337"/>
        <v>0</v>
      </c>
      <c r="T3109" s="95"/>
      <c r="U3109" s="95" t="str">
        <f t="shared" si="338"/>
        <v/>
      </c>
      <c r="V3109" s="95"/>
      <c r="W3109" s="95"/>
      <c r="X3109" s="95">
        <v>0</v>
      </c>
      <c r="Y3109" s="95"/>
      <c r="Z3109" s="95"/>
      <c r="AA3109" s="95" t="str">
        <f t="shared" si="336"/>
        <v>CGE</v>
      </c>
    </row>
    <row r="3110" spans="1:27" x14ac:dyDescent="0.2">
      <c r="A3110" s="19">
        <f t="shared" si="334"/>
        <v>1</v>
      </c>
      <c r="B3110" s="95">
        <f t="shared" si="335"/>
        <v>3106</v>
      </c>
      <c r="C3110" s="95" t="s">
        <v>12379</v>
      </c>
      <c r="D3110" s="28" t="s">
        <v>8365</v>
      </c>
      <c r="E3110" s="95" t="s">
        <v>12380</v>
      </c>
      <c r="F3110" s="182">
        <v>1</v>
      </c>
      <c r="G3110" s="95" t="s">
        <v>236</v>
      </c>
      <c r="H3110" s="199">
        <f>VLOOKUP(G3110,BARRAS!$C$5:$E$553,2,0)</f>
        <v>2079989680132</v>
      </c>
      <c r="I3110" s="95">
        <v>0</v>
      </c>
      <c r="J3110" s="204">
        <v>0</v>
      </c>
      <c r="K3110" s="95">
        <v>0</v>
      </c>
      <c r="L3110" s="95" t="s">
        <v>8423</v>
      </c>
      <c r="M3110" s="95" t="s">
        <v>8423</v>
      </c>
      <c r="N3110" s="95" t="s">
        <v>8365</v>
      </c>
      <c r="O3110" s="95" t="s">
        <v>9972</v>
      </c>
      <c r="P3110" s="95"/>
      <c r="Q3110" s="95"/>
      <c r="R3110" s="95" t="str">
        <f>IF(L3110="R",VLOOKUP(G3110,BARRAS!$C$5:$E$233,3,0),IF(L3110="L",VLOOKUP(G3110,BARRAS!$C$5:$E$233,3,0),""))</f>
        <v/>
      </c>
      <c r="S3110" s="95">
        <f t="shared" si="337"/>
        <v>0</v>
      </c>
      <c r="T3110" s="95"/>
      <c r="U3110" s="95" t="str">
        <f t="shared" si="338"/>
        <v/>
      </c>
      <c r="V3110" s="95"/>
      <c r="W3110" s="95"/>
      <c r="X3110" s="95"/>
      <c r="Y3110" s="95"/>
      <c r="Z3110" s="95"/>
      <c r="AA3110" s="95" t="str">
        <f t="shared" si="336"/>
        <v>CGE</v>
      </c>
    </row>
    <row r="3111" spans="1:27" x14ac:dyDescent="0.2">
      <c r="A3111" s="19">
        <f t="shared" si="334"/>
        <v>1</v>
      </c>
      <c r="B3111" s="95">
        <f t="shared" si="335"/>
        <v>3107</v>
      </c>
      <c r="C3111" s="95" t="s">
        <v>8434</v>
      </c>
      <c r="D3111" s="28" t="s">
        <v>8365</v>
      </c>
      <c r="E3111" s="95" t="s">
        <v>8444</v>
      </c>
      <c r="F3111" s="182">
        <v>1</v>
      </c>
      <c r="G3111" s="95" t="s">
        <v>236</v>
      </c>
      <c r="H3111" s="199">
        <f>VLOOKUP(G3111,BARRAS!$C$5:$E$553,2,0)</f>
        <v>2079989680132</v>
      </c>
      <c r="I3111" s="95">
        <v>0</v>
      </c>
      <c r="J3111" s="204">
        <v>0</v>
      </c>
      <c r="K3111" s="95">
        <v>0</v>
      </c>
      <c r="L3111" s="95" t="s">
        <v>8423</v>
      </c>
      <c r="M3111" s="95" t="s">
        <v>8423</v>
      </c>
      <c r="N3111" s="95" t="s">
        <v>8365</v>
      </c>
      <c r="O3111" s="95" t="s">
        <v>9972</v>
      </c>
      <c r="P3111" s="95"/>
      <c r="Q3111" s="95" t="s">
        <v>509</v>
      </c>
      <c r="R3111" s="95" t="str">
        <f>IF(L3111="R",VLOOKUP(G3111,BARRAS!$C$5:$E$233,3,0),IF(L3111="L",VLOOKUP(G3111,BARRAS!$C$5:$E$233,3,0),""))</f>
        <v/>
      </c>
      <c r="S3111" s="95">
        <f t="shared" si="337"/>
        <v>0</v>
      </c>
      <c r="T3111" s="95"/>
      <c r="U3111" s="95" t="str">
        <f t="shared" si="338"/>
        <v/>
      </c>
      <c r="V3111" s="95"/>
      <c r="W3111" s="95"/>
      <c r="X3111" s="95">
        <v>0</v>
      </c>
      <c r="Y3111" s="95"/>
      <c r="Z3111" s="95"/>
      <c r="AA3111" s="95" t="str">
        <f t="shared" si="336"/>
        <v>CGE</v>
      </c>
    </row>
    <row r="3112" spans="1:27" x14ac:dyDescent="0.2">
      <c r="A3112" s="19">
        <f t="shared" si="334"/>
        <v>1</v>
      </c>
      <c r="B3112" s="95">
        <f t="shared" si="335"/>
        <v>3108</v>
      </c>
      <c r="C3112" s="95" t="s">
        <v>12844</v>
      </c>
      <c r="D3112" s="28" t="s">
        <v>8365</v>
      </c>
      <c r="E3112" s="95" t="s">
        <v>10229</v>
      </c>
      <c r="F3112" s="182">
        <v>1</v>
      </c>
      <c r="G3112" s="95" t="s">
        <v>236</v>
      </c>
      <c r="H3112" s="199">
        <f>VLOOKUP(G3112,BARRAS!$C$5:$E$553,2,0)</f>
        <v>2079989680132</v>
      </c>
      <c r="I3112" s="95">
        <v>0</v>
      </c>
      <c r="J3112" s="204">
        <v>0</v>
      </c>
      <c r="K3112" s="95">
        <v>0</v>
      </c>
      <c r="L3112" s="95" t="s">
        <v>8423</v>
      </c>
      <c r="M3112" s="95" t="s">
        <v>8423</v>
      </c>
      <c r="N3112" s="28" t="s">
        <v>8365</v>
      </c>
      <c r="O3112" s="28" t="s">
        <v>9972</v>
      </c>
      <c r="P3112" s="95"/>
      <c r="Q3112" s="95"/>
      <c r="R3112" s="95" t="str">
        <f>IF(L3112="R",VLOOKUP(G3112,BARRAS!$C$5:$E$233,3,0),IF(L3112="L",VLOOKUP(G3112,BARRAS!$C$5:$E$233,3,0),""))</f>
        <v/>
      </c>
      <c r="S3112" s="95">
        <f t="shared" si="337"/>
        <v>0</v>
      </c>
      <c r="T3112" s="95"/>
      <c r="U3112" s="95" t="str">
        <f t="shared" si="338"/>
        <v/>
      </c>
      <c r="V3112" s="95"/>
      <c r="W3112" s="95"/>
      <c r="X3112" s="95"/>
      <c r="Y3112" s="95"/>
      <c r="Z3112" s="95"/>
      <c r="AA3112" s="95" t="str">
        <f t="shared" si="336"/>
        <v>CGE</v>
      </c>
    </row>
    <row r="3113" spans="1:27" x14ac:dyDescent="0.2">
      <c r="A3113" s="19">
        <f t="shared" si="334"/>
        <v>1</v>
      </c>
      <c r="B3113" s="95">
        <f t="shared" si="335"/>
        <v>3109</v>
      </c>
      <c r="C3113" s="95" t="s">
        <v>14272</v>
      </c>
      <c r="D3113" s="28" t="s">
        <v>14110</v>
      </c>
      <c r="E3113" s="95" t="s">
        <v>14273</v>
      </c>
      <c r="F3113" s="182">
        <v>1</v>
      </c>
      <c r="G3113" s="95" t="s">
        <v>236</v>
      </c>
      <c r="H3113" s="199">
        <f>VLOOKUP(G3113,BARRAS!$C$5:$E$553,2,0)</f>
        <v>2079989680132</v>
      </c>
      <c r="I3113" s="95">
        <v>0</v>
      </c>
      <c r="J3113" s="204">
        <v>0</v>
      </c>
      <c r="K3113" s="95">
        <v>0</v>
      </c>
      <c r="L3113" s="95" t="s">
        <v>8423</v>
      </c>
      <c r="M3113" s="95" t="s">
        <v>8423</v>
      </c>
      <c r="N3113" s="28" t="s">
        <v>14110</v>
      </c>
      <c r="O3113" s="28" t="s">
        <v>9972</v>
      </c>
      <c r="P3113" s="95"/>
      <c r="Q3113" s="95"/>
      <c r="R3113" s="95"/>
      <c r="S3113" s="95">
        <f t="shared" si="337"/>
        <v>0</v>
      </c>
      <c r="T3113" s="95"/>
      <c r="U3113" s="95" t="str">
        <f t="shared" si="338"/>
        <v/>
      </c>
      <c r="V3113" s="95"/>
      <c r="W3113" s="95"/>
      <c r="X3113" s="95"/>
      <c r="Y3113" s="95"/>
      <c r="Z3113" s="95"/>
      <c r="AA3113" s="95" t="str">
        <f t="shared" si="336"/>
        <v>CGE</v>
      </c>
    </row>
    <row r="3114" spans="1:27" x14ac:dyDescent="0.2">
      <c r="A3114" s="19">
        <f t="shared" si="334"/>
        <v>1</v>
      </c>
      <c r="B3114" s="95">
        <f t="shared" si="335"/>
        <v>3110</v>
      </c>
      <c r="C3114" s="95" t="s">
        <v>10222</v>
      </c>
      <c r="D3114" s="28" t="s">
        <v>10220</v>
      </c>
      <c r="E3114" s="95" t="s">
        <v>10223</v>
      </c>
      <c r="F3114" s="182">
        <v>1</v>
      </c>
      <c r="G3114" s="95" t="s">
        <v>236</v>
      </c>
      <c r="H3114" s="199">
        <f>VLOOKUP(G3114,BARRAS!$C$5:$E$553,2,0)</f>
        <v>2079989680132</v>
      </c>
      <c r="I3114" s="95">
        <v>0</v>
      </c>
      <c r="J3114" s="204">
        <v>0</v>
      </c>
      <c r="K3114" s="95">
        <v>0</v>
      </c>
      <c r="L3114" s="95" t="s">
        <v>747</v>
      </c>
      <c r="M3114" s="95" t="s">
        <v>747</v>
      </c>
      <c r="N3114" s="95" t="s">
        <v>10220</v>
      </c>
      <c r="O3114" s="95" t="s">
        <v>9972</v>
      </c>
      <c r="P3114" s="95"/>
      <c r="Q3114" s="95"/>
      <c r="R3114" s="95" t="str">
        <f>IF(L3114="R",VLOOKUP(G3114,BARRAS!$C$5:$E$233,3,0),IF(L3114="L",VLOOKUP(G3114,BARRAS!$C$5:$E$233,3,0),""))</f>
        <v/>
      </c>
      <c r="S3114" s="95">
        <f t="shared" si="337"/>
        <v>1</v>
      </c>
      <c r="T3114" s="95"/>
      <c r="U3114" s="95" t="str">
        <f t="shared" si="338"/>
        <v>PMGD</v>
      </c>
      <c r="V3114" s="95"/>
      <c r="W3114" s="95">
        <v>0</v>
      </c>
      <c r="X3114" s="95"/>
      <c r="Y3114" s="95"/>
      <c r="Z3114" s="95"/>
      <c r="AA3114" s="95" t="str">
        <f t="shared" si="336"/>
        <v>CGE</v>
      </c>
    </row>
    <row r="3115" spans="1:27" x14ac:dyDescent="0.2">
      <c r="A3115" s="19">
        <f t="shared" si="334"/>
        <v>1</v>
      </c>
      <c r="B3115" s="95">
        <f t="shared" si="335"/>
        <v>3111</v>
      </c>
      <c r="C3115" s="95" t="s">
        <v>10219</v>
      </c>
      <c r="D3115" s="28" t="s">
        <v>10220</v>
      </c>
      <c r="E3115" s="95" t="s">
        <v>10221</v>
      </c>
      <c r="F3115" s="182">
        <v>1</v>
      </c>
      <c r="G3115" s="95" t="s">
        <v>236</v>
      </c>
      <c r="H3115" s="199">
        <f>VLOOKUP(G3115,BARRAS!$C$5:$E$553,2,0)</f>
        <v>2079989680132</v>
      </c>
      <c r="I3115" s="95">
        <v>0</v>
      </c>
      <c r="J3115" s="204">
        <v>0</v>
      </c>
      <c r="K3115" s="95">
        <v>0</v>
      </c>
      <c r="L3115" s="95" t="s">
        <v>747</v>
      </c>
      <c r="M3115" s="95" t="s">
        <v>747</v>
      </c>
      <c r="N3115" s="95" t="s">
        <v>10220</v>
      </c>
      <c r="O3115" s="95" t="s">
        <v>9972</v>
      </c>
      <c r="P3115" s="95"/>
      <c r="Q3115" s="95"/>
      <c r="R3115" s="95" t="str">
        <f>IF(L3115="R",VLOOKUP(G3115,BARRAS!$C$5:$E$233,3,0),IF(L3115="L",VLOOKUP(G3115,BARRAS!$C$5:$E$233,3,0),""))</f>
        <v/>
      </c>
      <c r="S3115" s="95">
        <f t="shared" si="337"/>
        <v>1</v>
      </c>
      <c r="T3115" s="95" t="s">
        <v>10221</v>
      </c>
      <c r="U3115" s="95" t="str">
        <f t="shared" si="338"/>
        <v>PMGD</v>
      </c>
      <c r="V3115" s="95"/>
      <c r="W3115" s="95"/>
      <c r="X3115" s="95"/>
      <c r="Y3115" s="95"/>
      <c r="Z3115" s="95"/>
      <c r="AA3115" s="95" t="str">
        <f t="shared" si="336"/>
        <v>CGE</v>
      </c>
    </row>
    <row r="3116" spans="1:27" x14ac:dyDescent="0.2">
      <c r="A3116" s="19">
        <f t="shared" si="334"/>
        <v>1</v>
      </c>
      <c r="B3116" s="95">
        <f t="shared" si="335"/>
        <v>3112</v>
      </c>
      <c r="C3116" s="28" t="s">
        <v>14129</v>
      </c>
      <c r="D3116" s="28" t="s">
        <v>14131</v>
      </c>
      <c r="E3116" s="28" t="s">
        <v>14132</v>
      </c>
      <c r="F3116" s="182">
        <v>1</v>
      </c>
      <c r="G3116" s="95" t="s">
        <v>236</v>
      </c>
      <c r="H3116" s="199">
        <f>VLOOKUP(G3116,BARRAS!$C$5:$E$553,2,0)</f>
        <v>2079989680132</v>
      </c>
      <c r="I3116" s="95">
        <v>0</v>
      </c>
      <c r="J3116" s="204">
        <v>0</v>
      </c>
      <c r="K3116" s="95">
        <v>0</v>
      </c>
      <c r="L3116" s="95" t="s">
        <v>747</v>
      </c>
      <c r="M3116" s="95" t="s">
        <v>747</v>
      </c>
      <c r="N3116" s="95" t="s">
        <v>14131</v>
      </c>
      <c r="O3116" s="95" t="s">
        <v>9972</v>
      </c>
      <c r="P3116" s="95"/>
      <c r="Q3116" s="95"/>
      <c r="R3116" s="95"/>
      <c r="S3116" s="95">
        <f t="shared" si="337"/>
        <v>1</v>
      </c>
      <c r="T3116" s="95"/>
      <c r="U3116" s="95" t="str">
        <f t="shared" si="338"/>
        <v>PMGD</v>
      </c>
      <c r="V3116" s="95"/>
      <c r="W3116" s="95"/>
      <c r="X3116" s="95"/>
      <c r="Y3116" s="95"/>
      <c r="Z3116" s="95"/>
      <c r="AA3116" s="95" t="str">
        <f t="shared" si="336"/>
        <v>CGE</v>
      </c>
    </row>
    <row r="3117" spans="1:27" x14ac:dyDescent="0.2">
      <c r="A3117" s="19">
        <f t="shared" si="334"/>
        <v>1</v>
      </c>
      <c r="B3117" s="95">
        <f t="shared" si="335"/>
        <v>3113</v>
      </c>
      <c r="C3117" s="28" t="s">
        <v>14130</v>
      </c>
      <c r="D3117" s="28" t="s">
        <v>14131</v>
      </c>
      <c r="E3117" s="28" t="s">
        <v>14133</v>
      </c>
      <c r="F3117" s="182">
        <v>1</v>
      </c>
      <c r="G3117" s="95" t="s">
        <v>236</v>
      </c>
      <c r="H3117" s="199">
        <f>VLOOKUP(G3117,BARRAS!$C$5:$E$553,2,0)</f>
        <v>2079989680132</v>
      </c>
      <c r="I3117" s="95">
        <v>0</v>
      </c>
      <c r="J3117" s="204">
        <v>0</v>
      </c>
      <c r="K3117" s="95">
        <v>0</v>
      </c>
      <c r="L3117" s="95" t="s">
        <v>747</v>
      </c>
      <c r="M3117" s="95" t="s">
        <v>747</v>
      </c>
      <c r="N3117" s="95" t="s">
        <v>14131</v>
      </c>
      <c r="O3117" s="95" t="s">
        <v>9972</v>
      </c>
      <c r="P3117" s="95"/>
      <c r="Q3117" s="95"/>
      <c r="R3117" s="95"/>
      <c r="S3117" s="95">
        <f t="shared" si="337"/>
        <v>1</v>
      </c>
      <c r="T3117" s="28" t="s">
        <v>14133</v>
      </c>
      <c r="U3117" s="95" t="str">
        <f t="shared" si="338"/>
        <v>PMGD</v>
      </c>
      <c r="V3117" s="95"/>
      <c r="W3117" s="95"/>
      <c r="X3117" s="95"/>
      <c r="Y3117" s="95"/>
      <c r="Z3117" s="95"/>
      <c r="AA3117" s="95" t="str">
        <f t="shared" si="336"/>
        <v>CGE</v>
      </c>
    </row>
    <row r="3118" spans="1:27" x14ac:dyDescent="0.2">
      <c r="A3118" s="19">
        <f t="shared" si="334"/>
        <v>1</v>
      </c>
      <c r="B3118" s="95">
        <f t="shared" si="335"/>
        <v>3114</v>
      </c>
      <c r="C3118" s="95" t="s">
        <v>7912</v>
      </c>
      <c r="D3118" s="28" t="s">
        <v>8970</v>
      </c>
      <c r="E3118" s="95" t="s">
        <v>1870</v>
      </c>
      <c r="F3118" s="182">
        <v>1</v>
      </c>
      <c r="G3118" s="95" t="s">
        <v>236</v>
      </c>
      <c r="H3118" s="199">
        <f>VLOOKUP(G3118,BARRAS!$C$5:$E$553,2,0)</f>
        <v>2079989680132</v>
      </c>
      <c r="I3118" s="95">
        <v>0</v>
      </c>
      <c r="J3118" s="204">
        <v>1</v>
      </c>
      <c r="K3118" s="95">
        <v>0</v>
      </c>
      <c r="L3118" s="95" t="s">
        <v>489</v>
      </c>
      <c r="M3118" s="95" t="s">
        <v>489</v>
      </c>
      <c r="N3118" s="95" t="s">
        <v>9178</v>
      </c>
      <c r="O3118" s="95"/>
      <c r="P3118" s="95" t="s">
        <v>9972</v>
      </c>
      <c r="Q3118" s="95" t="s">
        <v>489</v>
      </c>
      <c r="R3118" s="95">
        <f>IF(L3118="R",VLOOKUP(G3118,BARRAS!$C$5:$E$233,3,0),IF(L3118="L",VLOOKUP(G3118,BARRAS!$C$5:$E$233,3,0),""))</f>
        <v>0</v>
      </c>
      <c r="S3118" s="95">
        <f t="shared" si="337"/>
        <v>0</v>
      </c>
      <c r="T3118" s="95"/>
      <c r="U3118" s="95" t="str">
        <f t="shared" si="338"/>
        <v/>
      </c>
      <c r="V3118" s="95"/>
      <c r="W3118" s="95"/>
      <c r="X3118" s="95">
        <v>0</v>
      </c>
      <c r="Y3118" s="95"/>
      <c r="Z3118" s="95"/>
      <c r="AA3118" s="95" t="str">
        <f t="shared" si="336"/>
        <v>CGE</v>
      </c>
    </row>
    <row r="3119" spans="1:27" x14ac:dyDescent="0.2">
      <c r="A3119" s="19">
        <f t="shared" si="334"/>
        <v>1</v>
      </c>
      <c r="B3119" s="95">
        <f t="shared" si="335"/>
        <v>3115</v>
      </c>
      <c r="C3119" s="95" t="s">
        <v>7913</v>
      </c>
      <c r="D3119" s="28" t="s">
        <v>8971</v>
      </c>
      <c r="E3119" s="95" t="s">
        <v>1870</v>
      </c>
      <c r="F3119" s="182">
        <v>1</v>
      </c>
      <c r="G3119" s="95" t="s">
        <v>236</v>
      </c>
      <c r="H3119" s="199">
        <f>VLOOKUP(G3119,BARRAS!$C$5:$E$553,2,0)</f>
        <v>2079989680132</v>
      </c>
      <c r="I3119" s="95">
        <v>0</v>
      </c>
      <c r="J3119" s="204">
        <v>1</v>
      </c>
      <c r="K3119" s="95">
        <v>0</v>
      </c>
      <c r="L3119" s="95" t="s">
        <v>489</v>
      </c>
      <c r="M3119" s="95" t="s">
        <v>489</v>
      </c>
      <c r="N3119" s="95" t="s">
        <v>9178</v>
      </c>
      <c r="O3119" s="95"/>
      <c r="P3119" s="95" t="s">
        <v>9972</v>
      </c>
      <c r="Q3119" s="95" t="s">
        <v>489</v>
      </c>
      <c r="R3119" s="95">
        <f>IF(L3119="R",VLOOKUP(G3119,BARRAS!$C$5:$E$233,3,0),IF(L3119="L",VLOOKUP(G3119,BARRAS!$C$5:$E$233,3,0),""))</f>
        <v>0</v>
      </c>
      <c r="S3119" s="95">
        <f t="shared" si="337"/>
        <v>0</v>
      </c>
      <c r="T3119" s="95"/>
      <c r="U3119" s="95" t="str">
        <f t="shared" si="338"/>
        <v/>
      </c>
      <c r="V3119" s="95"/>
      <c r="W3119" s="95"/>
      <c r="X3119" s="95">
        <v>0</v>
      </c>
      <c r="Y3119" s="95"/>
      <c r="Z3119" s="95"/>
      <c r="AA3119" s="95" t="str">
        <f t="shared" si="336"/>
        <v>CGE</v>
      </c>
    </row>
    <row r="3120" spans="1:27" x14ac:dyDescent="0.2">
      <c r="A3120" s="19">
        <f t="shared" si="334"/>
        <v>1</v>
      </c>
      <c r="B3120" s="95">
        <f t="shared" si="335"/>
        <v>3116</v>
      </c>
      <c r="C3120" s="95" t="s">
        <v>7914</v>
      </c>
      <c r="D3120" s="28" t="s">
        <v>8972</v>
      </c>
      <c r="E3120" s="95" t="s">
        <v>1870</v>
      </c>
      <c r="F3120" s="182">
        <v>1</v>
      </c>
      <c r="G3120" s="95" t="s">
        <v>236</v>
      </c>
      <c r="H3120" s="199">
        <f>VLOOKUP(G3120,BARRAS!$C$5:$E$553,2,0)</f>
        <v>2079989680132</v>
      </c>
      <c r="I3120" s="95">
        <v>0</v>
      </c>
      <c r="J3120" s="204">
        <v>1</v>
      </c>
      <c r="K3120" s="95">
        <v>0</v>
      </c>
      <c r="L3120" s="95" t="s">
        <v>489</v>
      </c>
      <c r="M3120" s="95" t="s">
        <v>489</v>
      </c>
      <c r="N3120" s="95" t="s">
        <v>9178</v>
      </c>
      <c r="O3120" s="95"/>
      <c r="P3120" s="95" t="s">
        <v>9972</v>
      </c>
      <c r="Q3120" s="95" t="s">
        <v>489</v>
      </c>
      <c r="R3120" s="95">
        <f>IF(L3120="R",VLOOKUP(G3120,BARRAS!$C$5:$E$233,3,0),IF(L3120="L",VLOOKUP(G3120,BARRAS!$C$5:$E$233,3,0),""))</f>
        <v>0</v>
      </c>
      <c r="S3120" s="95">
        <f t="shared" si="337"/>
        <v>0</v>
      </c>
      <c r="T3120" s="95"/>
      <c r="U3120" s="95" t="str">
        <f t="shared" si="338"/>
        <v/>
      </c>
      <c r="V3120" s="95"/>
      <c r="W3120" s="95"/>
      <c r="X3120" s="95">
        <v>0</v>
      </c>
      <c r="Y3120" s="95"/>
      <c r="Z3120" s="95"/>
      <c r="AA3120" s="95" t="str">
        <f t="shared" si="336"/>
        <v>CGE</v>
      </c>
    </row>
    <row r="3121" spans="1:27" x14ac:dyDescent="0.2">
      <c r="A3121" s="19">
        <f t="shared" si="334"/>
        <v>1</v>
      </c>
      <c r="B3121" s="95">
        <f t="shared" si="335"/>
        <v>3117</v>
      </c>
      <c r="C3121" s="95" t="s">
        <v>8350</v>
      </c>
      <c r="D3121" s="28" t="s">
        <v>10009</v>
      </c>
      <c r="E3121" s="95" t="s">
        <v>10010</v>
      </c>
      <c r="F3121" s="182">
        <v>1</v>
      </c>
      <c r="G3121" s="95" t="s">
        <v>236</v>
      </c>
      <c r="H3121" s="199">
        <f>VLOOKUP(G3121,BARRAS!$C$5:$E$553,2,0)</f>
        <v>2079989680132</v>
      </c>
      <c r="I3121" s="95">
        <v>0</v>
      </c>
      <c r="J3121" s="204">
        <v>1</v>
      </c>
      <c r="K3121" s="95">
        <v>0</v>
      </c>
      <c r="L3121" s="95" t="s">
        <v>489</v>
      </c>
      <c r="M3121" s="95" t="s">
        <v>489</v>
      </c>
      <c r="N3121" s="95" t="s">
        <v>9178</v>
      </c>
      <c r="O3121" s="95"/>
      <c r="P3121" s="95" t="s">
        <v>9972</v>
      </c>
      <c r="Q3121" s="95" t="s">
        <v>489</v>
      </c>
      <c r="R3121" s="95">
        <f>IF(L3121="R",VLOOKUP(G3121,BARRAS!$C$5:$E$233,3,0),IF(L3121="L",VLOOKUP(G3121,BARRAS!$C$5:$E$233,3,0),""))</f>
        <v>0</v>
      </c>
      <c r="S3121" s="95">
        <f t="shared" si="337"/>
        <v>0</v>
      </c>
      <c r="T3121" s="95"/>
      <c r="U3121" s="95" t="str">
        <f t="shared" si="338"/>
        <v/>
      </c>
      <c r="V3121" s="95"/>
      <c r="W3121" s="95"/>
      <c r="X3121" s="95">
        <v>0</v>
      </c>
      <c r="Y3121" s="95"/>
      <c r="Z3121" s="95"/>
      <c r="AA3121" s="95" t="str">
        <f t="shared" si="336"/>
        <v>CGE</v>
      </c>
    </row>
    <row r="3122" spans="1:27" x14ac:dyDescent="0.2">
      <c r="A3122" s="19">
        <f t="shared" si="334"/>
        <v>1</v>
      </c>
      <c r="B3122" s="95">
        <f t="shared" si="335"/>
        <v>3118</v>
      </c>
      <c r="C3122" s="95" t="s">
        <v>8351</v>
      </c>
      <c r="D3122" s="28" t="s">
        <v>10011</v>
      </c>
      <c r="E3122" s="95" t="s">
        <v>10010</v>
      </c>
      <c r="F3122" s="182">
        <v>1</v>
      </c>
      <c r="G3122" s="95" t="s">
        <v>236</v>
      </c>
      <c r="H3122" s="199">
        <f>VLOOKUP(G3122,BARRAS!$C$5:$E$553,2,0)</f>
        <v>2079989680132</v>
      </c>
      <c r="I3122" s="95">
        <v>0</v>
      </c>
      <c r="J3122" s="204">
        <v>1</v>
      </c>
      <c r="K3122" s="95">
        <v>0</v>
      </c>
      <c r="L3122" s="95" t="s">
        <v>489</v>
      </c>
      <c r="M3122" s="95" t="s">
        <v>489</v>
      </c>
      <c r="N3122" s="95" t="s">
        <v>9178</v>
      </c>
      <c r="O3122" s="95"/>
      <c r="P3122" s="95" t="s">
        <v>9972</v>
      </c>
      <c r="Q3122" s="95" t="s">
        <v>489</v>
      </c>
      <c r="R3122" s="95">
        <f>IF(L3122="R",VLOOKUP(G3122,BARRAS!$C$5:$E$233,3,0),IF(L3122="L",VLOOKUP(G3122,BARRAS!$C$5:$E$233,3,0),""))</f>
        <v>0</v>
      </c>
      <c r="S3122" s="95">
        <f t="shared" si="337"/>
        <v>0</v>
      </c>
      <c r="T3122" s="95"/>
      <c r="U3122" s="95" t="str">
        <f t="shared" si="338"/>
        <v/>
      </c>
      <c r="V3122" s="95"/>
      <c r="W3122" s="95"/>
      <c r="X3122" s="95">
        <v>0</v>
      </c>
      <c r="Y3122" s="95"/>
      <c r="Z3122" s="95"/>
      <c r="AA3122" s="95" t="str">
        <f t="shared" si="336"/>
        <v>CGE</v>
      </c>
    </row>
    <row r="3123" spans="1:27" x14ac:dyDescent="0.2">
      <c r="A3123" s="19">
        <f t="shared" si="334"/>
        <v>1</v>
      </c>
      <c r="B3123" s="95">
        <f t="shared" si="335"/>
        <v>3119</v>
      </c>
      <c r="C3123" s="95" t="s">
        <v>8352</v>
      </c>
      <c r="D3123" s="28" t="s">
        <v>10012</v>
      </c>
      <c r="E3123" s="95" t="s">
        <v>10010</v>
      </c>
      <c r="F3123" s="182">
        <v>1</v>
      </c>
      <c r="G3123" s="95" t="s">
        <v>236</v>
      </c>
      <c r="H3123" s="199">
        <f>VLOOKUP(G3123,BARRAS!$C$5:$E$553,2,0)</f>
        <v>2079989680132</v>
      </c>
      <c r="I3123" s="95">
        <v>0</v>
      </c>
      <c r="J3123" s="204">
        <v>1</v>
      </c>
      <c r="K3123" s="95">
        <v>0</v>
      </c>
      <c r="L3123" s="95" t="s">
        <v>489</v>
      </c>
      <c r="M3123" s="95" t="s">
        <v>489</v>
      </c>
      <c r="N3123" s="95" t="s">
        <v>9178</v>
      </c>
      <c r="O3123" s="95"/>
      <c r="P3123" s="95" t="s">
        <v>9972</v>
      </c>
      <c r="Q3123" s="95" t="s">
        <v>489</v>
      </c>
      <c r="R3123" s="95">
        <f>IF(L3123="R",VLOOKUP(G3123,BARRAS!$C$5:$E$233,3,0),IF(L3123="L",VLOOKUP(G3123,BARRAS!$C$5:$E$233,3,0),""))</f>
        <v>0</v>
      </c>
      <c r="S3123" s="95">
        <f t="shared" si="337"/>
        <v>0</v>
      </c>
      <c r="T3123" s="95"/>
      <c r="U3123" s="95" t="str">
        <f t="shared" si="338"/>
        <v/>
      </c>
      <c r="V3123" s="95"/>
      <c r="W3123" s="95"/>
      <c r="X3123" s="95">
        <v>0</v>
      </c>
      <c r="Y3123" s="95"/>
      <c r="Z3123" s="95"/>
      <c r="AA3123" s="95" t="str">
        <f t="shared" si="336"/>
        <v>CGE</v>
      </c>
    </row>
    <row r="3124" spans="1:27" x14ac:dyDescent="0.2">
      <c r="A3124" s="19">
        <f t="shared" si="334"/>
        <v>1</v>
      </c>
      <c r="B3124" s="95">
        <f t="shared" si="335"/>
        <v>3120</v>
      </c>
      <c r="C3124" s="194" t="s">
        <v>12226</v>
      </c>
      <c r="D3124" s="213" t="s">
        <v>1304</v>
      </c>
      <c r="E3124" s="194" t="s">
        <v>1591</v>
      </c>
      <c r="F3124" s="182">
        <v>1</v>
      </c>
      <c r="G3124" s="95" t="s">
        <v>236</v>
      </c>
      <c r="H3124" s="199">
        <f>VLOOKUP(G3124,BARRAS!$C$5:$E$553,2,0)</f>
        <v>2079989680132</v>
      </c>
      <c r="I3124" s="95">
        <v>0</v>
      </c>
      <c r="J3124" s="204">
        <v>0</v>
      </c>
      <c r="K3124" s="95">
        <v>0</v>
      </c>
      <c r="L3124" s="95" t="s">
        <v>492</v>
      </c>
      <c r="M3124" s="95" t="s">
        <v>492</v>
      </c>
      <c r="N3124" s="95" t="s">
        <v>12352</v>
      </c>
      <c r="O3124" s="95"/>
      <c r="P3124" s="95"/>
      <c r="Q3124" s="95"/>
      <c r="R3124" s="95" t="str">
        <f>IF(L3124="R",VLOOKUP(G3124,BARRAS!$C$5:$E$233,3,0),IF(L3124="L",VLOOKUP(G3124,BARRAS!$C$5:$E$233,3,0),""))</f>
        <v/>
      </c>
      <c r="S3124" s="95">
        <f t="shared" si="337"/>
        <v>0</v>
      </c>
      <c r="T3124" s="95"/>
      <c r="U3124" s="95" t="str">
        <f t="shared" si="338"/>
        <v/>
      </c>
      <c r="V3124" s="95"/>
      <c r="W3124" s="95"/>
      <c r="X3124" s="95"/>
      <c r="Y3124" s="95"/>
      <c r="Z3124" s="95"/>
      <c r="AA3124" s="95">
        <f t="shared" si="336"/>
        <v>0</v>
      </c>
    </row>
    <row r="3125" spans="1:27" x14ac:dyDescent="0.2">
      <c r="A3125" s="19">
        <f t="shared" si="334"/>
        <v>1</v>
      </c>
      <c r="B3125" s="95">
        <f t="shared" si="335"/>
        <v>3121</v>
      </c>
      <c r="C3125" s="95" t="s">
        <v>10609</v>
      </c>
      <c r="D3125" s="28" t="s">
        <v>9525</v>
      </c>
      <c r="E3125" s="95" t="s">
        <v>10610</v>
      </c>
      <c r="F3125" s="182">
        <v>1</v>
      </c>
      <c r="G3125" s="95" t="s">
        <v>482</v>
      </c>
      <c r="H3125" s="199">
        <f>VLOOKUP(G3125,BARRAS!$C$5:$E$553,2,0)</f>
        <v>2079989530132</v>
      </c>
      <c r="I3125" s="95">
        <v>0</v>
      </c>
      <c r="J3125" s="204">
        <v>0</v>
      </c>
      <c r="K3125" s="95">
        <v>0</v>
      </c>
      <c r="L3125" s="95" t="s">
        <v>8423</v>
      </c>
      <c r="M3125" s="95" t="s">
        <v>8423</v>
      </c>
      <c r="N3125" s="95" t="s">
        <v>9525</v>
      </c>
      <c r="O3125" s="95" t="s">
        <v>9972</v>
      </c>
      <c r="P3125" s="95"/>
      <c r="Q3125" s="95"/>
      <c r="R3125" s="95" t="str">
        <f>IF(L3125="R",VLOOKUP(G3125,BARRAS!$C$5:$E$233,3,0),IF(L3125="L",VLOOKUP(G3125,BARRAS!$C$5:$E$233,3,0),""))</f>
        <v/>
      </c>
      <c r="S3125" s="95">
        <f t="shared" si="337"/>
        <v>0</v>
      </c>
      <c r="T3125" s="95"/>
      <c r="U3125" s="95" t="str">
        <f t="shared" si="338"/>
        <v/>
      </c>
      <c r="V3125" s="95"/>
      <c r="W3125" s="95"/>
      <c r="X3125" s="95"/>
      <c r="Y3125" s="95"/>
      <c r="Z3125" s="95"/>
      <c r="AA3125" s="95" t="str">
        <f t="shared" si="336"/>
        <v>CGE</v>
      </c>
    </row>
    <row r="3126" spans="1:27" x14ac:dyDescent="0.2">
      <c r="A3126" s="19">
        <f t="shared" si="334"/>
        <v>1</v>
      </c>
      <c r="B3126" s="95">
        <f t="shared" si="335"/>
        <v>3122</v>
      </c>
      <c r="C3126" s="95" t="s">
        <v>9636</v>
      </c>
      <c r="D3126" s="28" t="s">
        <v>3053</v>
      </c>
      <c r="E3126" s="95" t="s">
        <v>10127</v>
      </c>
      <c r="F3126" s="182">
        <v>1</v>
      </c>
      <c r="G3126" s="95" t="s">
        <v>482</v>
      </c>
      <c r="H3126" s="199">
        <f>VLOOKUP(G3126,BARRAS!$C$5:$E$553,2,0)</f>
        <v>2079989530132</v>
      </c>
      <c r="I3126" s="95">
        <v>0</v>
      </c>
      <c r="J3126" s="204">
        <v>0</v>
      </c>
      <c r="K3126" s="95">
        <v>0</v>
      </c>
      <c r="L3126" s="95" t="s">
        <v>8423</v>
      </c>
      <c r="M3126" s="95" t="s">
        <v>8423</v>
      </c>
      <c r="N3126" s="95" t="s">
        <v>3053</v>
      </c>
      <c r="O3126" s="95" t="s">
        <v>9972</v>
      </c>
      <c r="P3126" s="95"/>
      <c r="Q3126" s="95" t="s">
        <v>509</v>
      </c>
      <c r="R3126" s="95" t="str">
        <f>IF(L3126="R",VLOOKUP(G3126,BARRAS!$C$5:$E$233,3,0),IF(L3126="L",VLOOKUP(G3126,BARRAS!$C$5:$E$233,3,0),""))</f>
        <v/>
      </c>
      <c r="S3126" s="95">
        <f t="shared" si="337"/>
        <v>0</v>
      </c>
      <c r="T3126" s="95"/>
      <c r="U3126" s="95" t="str">
        <f t="shared" si="338"/>
        <v/>
      </c>
      <c r="V3126" s="95"/>
      <c r="W3126" s="95"/>
      <c r="X3126" s="95">
        <v>0</v>
      </c>
      <c r="Y3126" s="95"/>
      <c r="Z3126" s="95"/>
      <c r="AA3126" s="95" t="str">
        <f t="shared" si="336"/>
        <v>CGE</v>
      </c>
    </row>
    <row r="3127" spans="1:27" x14ac:dyDescent="0.2">
      <c r="A3127" s="19">
        <f t="shared" si="334"/>
        <v>1</v>
      </c>
      <c r="B3127" s="95">
        <f t="shared" si="335"/>
        <v>3123</v>
      </c>
      <c r="C3127" s="95" t="s">
        <v>9630</v>
      </c>
      <c r="D3127" s="28" t="s">
        <v>543</v>
      </c>
      <c r="E3127" s="95" t="s">
        <v>10126</v>
      </c>
      <c r="F3127" s="182">
        <v>1</v>
      </c>
      <c r="G3127" s="95" t="s">
        <v>482</v>
      </c>
      <c r="H3127" s="199">
        <f>VLOOKUP(G3127,BARRAS!$C$5:$E$553,2,0)</f>
        <v>2079989530132</v>
      </c>
      <c r="I3127" s="95">
        <v>0</v>
      </c>
      <c r="J3127" s="204">
        <v>0</v>
      </c>
      <c r="K3127" s="95">
        <v>0</v>
      </c>
      <c r="L3127" s="95" t="s">
        <v>8423</v>
      </c>
      <c r="M3127" s="95" t="s">
        <v>8423</v>
      </c>
      <c r="N3127" s="95" t="s">
        <v>543</v>
      </c>
      <c r="O3127" s="95" t="s">
        <v>9972</v>
      </c>
      <c r="P3127" s="95"/>
      <c r="Q3127" s="95" t="s">
        <v>509</v>
      </c>
      <c r="R3127" s="95" t="str">
        <f>IF(L3127="R",VLOOKUP(G3127,BARRAS!$C$5:$E$233,3,0),IF(L3127="L",VLOOKUP(G3127,BARRAS!$C$5:$E$233,3,0),""))</f>
        <v/>
      </c>
      <c r="S3127" s="95">
        <f t="shared" si="337"/>
        <v>0</v>
      </c>
      <c r="T3127" s="95"/>
      <c r="U3127" s="95" t="str">
        <f t="shared" si="338"/>
        <v/>
      </c>
      <c r="V3127" s="95"/>
      <c r="W3127" s="95"/>
      <c r="X3127" s="95"/>
      <c r="Y3127" s="95"/>
      <c r="Z3127" s="95"/>
      <c r="AA3127" s="95" t="str">
        <f t="shared" si="336"/>
        <v>CGE</v>
      </c>
    </row>
    <row r="3128" spans="1:27" x14ac:dyDescent="0.2">
      <c r="A3128" s="19">
        <f t="shared" si="334"/>
        <v>1</v>
      </c>
      <c r="B3128" s="95">
        <f t="shared" si="335"/>
        <v>3124</v>
      </c>
      <c r="C3128" s="95" t="s">
        <v>12846</v>
      </c>
      <c r="D3128" s="28" t="s">
        <v>8365</v>
      </c>
      <c r="E3128" s="95" t="s">
        <v>9977</v>
      </c>
      <c r="F3128" s="182">
        <v>1</v>
      </c>
      <c r="G3128" s="95" t="s">
        <v>482</v>
      </c>
      <c r="H3128" s="199">
        <f>VLOOKUP(G3128,BARRAS!$C$5:$E$553,2,0)</f>
        <v>2079989530132</v>
      </c>
      <c r="I3128" s="95">
        <v>0</v>
      </c>
      <c r="J3128" s="204">
        <v>0</v>
      </c>
      <c r="K3128" s="95">
        <v>0</v>
      </c>
      <c r="L3128" s="95" t="s">
        <v>8423</v>
      </c>
      <c r="M3128" s="95" t="s">
        <v>8423</v>
      </c>
      <c r="N3128" s="28" t="s">
        <v>8365</v>
      </c>
      <c r="O3128" s="28" t="s">
        <v>9972</v>
      </c>
      <c r="P3128" s="95"/>
      <c r="Q3128" s="95"/>
      <c r="R3128" s="95" t="str">
        <f>IF(L3128="R",VLOOKUP(G3128,BARRAS!$C$5:$E$233,3,0),IF(L3128="L",VLOOKUP(G3128,BARRAS!$C$5:$E$233,3,0),""))</f>
        <v/>
      </c>
      <c r="S3128" s="95">
        <f t="shared" si="337"/>
        <v>0</v>
      </c>
      <c r="T3128" s="95"/>
      <c r="U3128" s="95" t="str">
        <f t="shared" si="338"/>
        <v/>
      </c>
      <c r="V3128" s="95"/>
      <c r="W3128" s="95"/>
      <c r="X3128" s="95"/>
      <c r="Y3128" s="95"/>
      <c r="Z3128" s="95"/>
      <c r="AA3128" s="95" t="str">
        <f t="shared" si="336"/>
        <v>CGE</v>
      </c>
    </row>
    <row r="3129" spans="1:27" x14ac:dyDescent="0.2">
      <c r="A3129" s="19">
        <f t="shared" si="334"/>
        <v>1</v>
      </c>
      <c r="B3129" s="95">
        <f t="shared" si="335"/>
        <v>3125</v>
      </c>
      <c r="C3129" s="95" t="s">
        <v>12847</v>
      </c>
      <c r="D3129" s="28" t="s">
        <v>8365</v>
      </c>
      <c r="E3129" s="95" t="s">
        <v>9977</v>
      </c>
      <c r="F3129" s="182">
        <v>1</v>
      </c>
      <c r="G3129" s="95" t="s">
        <v>482</v>
      </c>
      <c r="H3129" s="199">
        <f>VLOOKUP(G3129,BARRAS!$C$5:$E$553,2,0)</f>
        <v>2079989530132</v>
      </c>
      <c r="I3129" s="95">
        <v>0</v>
      </c>
      <c r="J3129" s="204">
        <v>0</v>
      </c>
      <c r="K3129" s="95">
        <v>0</v>
      </c>
      <c r="L3129" s="95" t="s">
        <v>8423</v>
      </c>
      <c r="M3129" s="95" t="s">
        <v>8423</v>
      </c>
      <c r="N3129" s="28" t="s">
        <v>8365</v>
      </c>
      <c r="O3129" s="28" t="s">
        <v>9972</v>
      </c>
      <c r="P3129" s="95"/>
      <c r="Q3129" s="95"/>
      <c r="R3129" s="95" t="str">
        <f>IF(L3129="R",VLOOKUP(G3129,BARRAS!$C$5:$E$233,3,0),IF(L3129="L",VLOOKUP(G3129,BARRAS!$C$5:$E$233,3,0),""))</f>
        <v/>
      </c>
      <c r="S3129" s="95">
        <f t="shared" si="337"/>
        <v>0</v>
      </c>
      <c r="T3129" s="95"/>
      <c r="U3129" s="95" t="str">
        <f t="shared" si="338"/>
        <v/>
      </c>
      <c r="V3129" s="95"/>
      <c r="W3129" s="95"/>
      <c r="X3129" s="95"/>
      <c r="Y3129" s="95"/>
      <c r="Z3129" s="95"/>
      <c r="AA3129" s="95" t="str">
        <f t="shared" si="336"/>
        <v>CGE</v>
      </c>
    </row>
    <row r="3130" spans="1:27" x14ac:dyDescent="0.2">
      <c r="A3130" s="19">
        <f t="shared" si="334"/>
        <v>1</v>
      </c>
      <c r="B3130" s="95">
        <f t="shared" si="335"/>
        <v>3126</v>
      </c>
      <c r="C3130" s="95" t="s">
        <v>12848</v>
      </c>
      <c r="D3130" s="28" t="s">
        <v>8365</v>
      </c>
      <c r="E3130" s="95" t="s">
        <v>9977</v>
      </c>
      <c r="F3130" s="182">
        <v>1</v>
      </c>
      <c r="G3130" s="95" t="s">
        <v>482</v>
      </c>
      <c r="H3130" s="199">
        <f>VLOOKUP(G3130,BARRAS!$C$5:$E$553,2,0)</f>
        <v>2079989530132</v>
      </c>
      <c r="I3130" s="95">
        <v>0</v>
      </c>
      <c r="J3130" s="204">
        <v>0</v>
      </c>
      <c r="K3130" s="95">
        <v>0</v>
      </c>
      <c r="L3130" s="95" t="s">
        <v>8423</v>
      </c>
      <c r="M3130" s="95" t="s">
        <v>8423</v>
      </c>
      <c r="N3130" s="28" t="s">
        <v>8365</v>
      </c>
      <c r="O3130" s="28" t="s">
        <v>9972</v>
      </c>
      <c r="P3130" s="95"/>
      <c r="Q3130" s="95"/>
      <c r="R3130" s="95" t="str">
        <f>IF(L3130="R",VLOOKUP(G3130,BARRAS!$C$5:$E$233,3,0),IF(L3130="L",VLOOKUP(G3130,BARRAS!$C$5:$E$233,3,0),""))</f>
        <v/>
      </c>
      <c r="S3130" s="95">
        <f t="shared" si="337"/>
        <v>0</v>
      </c>
      <c r="T3130" s="95"/>
      <c r="U3130" s="95" t="str">
        <f t="shared" si="338"/>
        <v/>
      </c>
      <c r="V3130" s="95"/>
      <c r="W3130" s="95"/>
      <c r="X3130" s="95"/>
      <c r="Y3130" s="95"/>
      <c r="Z3130" s="95"/>
      <c r="AA3130" s="95" t="str">
        <f t="shared" si="336"/>
        <v>CGE</v>
      </c>
    </row>
    <row r="3131" spans="1:27" x14ac:dyDescent="0.2">
      <c r="A3131" s="19">
        <f t="shared" si="334"/>
        <v>1</v>
      </c>
      <c r="B3131" s="95">
        <f t="shared" si="335"/>
        <v>3127</v>
      </c>
      <c r="C3131" s="95" t="s">
        <v>12071</v>
      </c>
      <c r="D3131" s="28" t="s">
        <v>13427</v>
      </c>
      <c r="E3131" s="95" t="s">
        <v>12073</v>
      </c>
      <c r="F3131" s="182">
        <v>1</v>
      </c>
      <c r="G3131" s="95" t="s">
        <v>482</v>
      </c>
      <c r="H3131" s="199">
        <f>VLOOKUP(G3131,BARRAS!$C$5:$E$553,2,0)</f>
        <v>2079989530132</v>
      </c>
      <c r="I3131" s="95">
        <v>0</v>
      </c>
      <c r="J3131" s="204">
        <v>0</v>
      </c>
      <c r="K3131" s="95">
        <v>0</v>
      </c>
      <c r="L3131" s="95" t="s">
        <v>8423</v>
      </c>
      <c r="M3131" s="95" t="s">
        <v>8423</v>
      </c>
      <c r="N3131" s="95" t="s">
        <v>13427</v>
      </c>
      <c r="O3131" s="95" t="s">
        <v>9972</v>
      </c>
      <c r="P3131" s="95"/>
      <c r="Q3131" s="95"/>
      <c r="R3131" s="95" t="str">
        <f>IF(L3131="R",VLOOKUP(G3131,BARRAS!$C$5:$E$233,3,0),IF(L3131="L",VLOOKUP(G3131,BARRAS!$C$5:$E$233,3,0),""))</f>
        <v/>
      </c>
      <c r="S3131" s="95">
        <f t="shared" si="337"/>
        <v>0</v>
      </c>
      <c r="T3131" s="95"/>
      <c r="U3131" s="95" t="str">
        <f t="shared" si="338"/>
        <v/>
      </c>
      <c r="V3131" s="95"/>
      <c r="W3131" s="95"/>
      <c r="X3131" s="95"/>
      <c r="Y3131" s="95"/>
      <c r="Z3131" s="95"/>
      <c r="AA3131" s="95" t="str">
        <f t="shared" si="336"/>
        <v>CGE</v>
      </c>
    </row>
    <row r="3132" spans="1:27" x14ac:dyDescent="0.2">
      <c r="A3132" s="19">
        <f t="shared" si="334"/>
        <v>1</v>
      </c>
      <c r="B3132" s="95">
        <f t="shared" si="335"/>
        <v>3128</v>
      </c>
      <c r="C3132" s="95" t="s">
        <v>8869</v>
      </c>
      <c r="D3132" s="28" t="s">
        <v>543</v>
      </c>
      <c r="E3132" s="95" t="s">
        <v>10063</v>
      </c>
      <c r="F3132" s="182">
        <v>1</v>
      </c>
      <c r="G3132" s="95" t="s">
        <v>482</v>
      </c>
      <c r="H3132" s="199">
        <f>VLOOKUP(G3132,BARRAS!$C$5:$E$553,2,0)</f>
        <v>2079989530132</v>
      </c>
      <c r="I3132" s="95">
        <v>0</v>
      </c>
      <c r="J3132" s="204">
        <v>0</v>
      </c>
      <c r="K3132" s="95">
        <v>0</v>
      </c>
      <c r="L3132" s="95" t="s">
        <v>8423</v>
      </c>
      <c r="M3132" s="95" t="s">
        <v>8423</v>
      </c>
      <c r="N3132" s="95" t="s">
        <v>543</v>
      </c>
      <c r="O3132" s="95" t="s">
        <v>9972</v>
      </c>
      <c r="P3132" s="95"/>
      <c r="Q3132" s="95" t="s">
        <v>509</v>
      </c>
      <c r="R3132" s="95" t="str">
        <f>IF(L3132="R",VLOOKUP(G3132,BARRAS!$C$5:$E$233,3,0),IF(L3132="L",VLOOKUP(G3132,BARRAS!$C$5:$E$233,3,0),""))</f>
        <v/>
      </c>
      <c r="S3132" s="95">
        <f t="shared" si="337"/>
        <v>0</v>
      </c>
      <c r="T3132" s="95"/>
      <c r="U3132" s="95" t="str">
        <f t="shared" si="338"/>
        <v/>
      </c>
      <c r="V3132" s="95"/>
      <c r="W3132" s="95"/>
      <c r="X3132" s="95">
        <v>0</v>
      </c>
      <c r="Y3132" s="95"/>
      <c r="Z3132" s="95"/>
      <c r="AA3132" s="95" t="str">
        <f t="shared" si="336"/>
        <v>CGE</v>
      </c>
    </row>
    <row r="3133" spans="1:27" x14ac:dyDescent="0.2">
      <c r="A3133" s="19">
        <f t="shared" si="334"/>
        <v>1</v>
      </c>
      <c r="B3133" s="95">
        <f t="shared" si="335"/>
        <v>3129</v>
      </c>
      <c r="C3133" s="95" t="s">
        <v>14354</v>
      </c>
      <c r="D3133" s="28" t="s">
        <v>8365</v>
      </c>
      <c r="E3133" s="95" t="s">
        <v>14356</v>
      </c>
      <c r="F3133" s="182">
        <v>1</v>
      </c>
      <c r="G3133" s="95" t="s">
        <v>482</v>
      </c>
      <c r="H3133" s="199">
        <f>VLOOKUP(G3133,BARRAS!$C$5:$E$553,2,0)</f>
        <v>2079989530132</v>
      </c>
      <c r="I3133" s="95">
        <v>0</v>
      </c>
      <c r="J3133" s="204">
        <v>0</v>
      </c>
      <c r="K3133" s="95">
        <v>0</v>
      </c>
      <c r="L3133" s="95" t="s">
        <v>8423</v>
      </c>
      <c r="M3133" s="95" t="s">
        <v>8423</v>
      </c>
      <c r="N3133" s="95" t="s">
        <v>8365</v>
      </c>
      <c r="O3133" s="95" t="s">
        <v>9972</v>
      </c>
      <c r="P3133" s="95"/>
      <c r="Q3133" s="95"/>
      <c r="R3133" s="95"/>
      <c r="S3133" s="95">
        <f t="shared" si="337"/>
        <v>0</v>
      </c>
      <c r="T3133" s="95"/>
      <c r="U3133" s="95" t="str">
        <f t="shared" si="338"/>
        <v/>
      </c>
      <c r="V3133" s="95"/>
      <c r="W3133" s="95"/>
      <c r="X3133" s="95"/>
      <c r="Y3133" s="95"/>
      <c r="Z3133" s="95"/>
      <c r="AA3133" s="95" t="str">
        <f t="shared" si="336"/>
        <v>CGE</v>
      </c>
    </row>
    <row r="3134" spans="1:27" x14ac:dyDescent="0.2">
      <c r="A3134" s="19">
        <f t="shared" si="334"/>
        <v>1</v>
      </c>
      <c r="B3134" s="95">
        <f t="shared" si="335"/>
        <v>3130</v>
      </c>
      <c r="C3134" s="95" t="s">
        <v>14355</v>
      </c>
      <c r="D3134" s="28" t="s">
        <v>8365</v>
      </c>
      <c r="E3134" s="95" t="s">
        <v>14356</v>
      </c>
      <c r="F3134" s="182">
        <v>1</v>
      </c>
      <c r="G3134" s="95" t="s">
        <v>482</v>
      </c>
      <c r="H3134" s="199">
        <f>VLOOKUP(G3134,BARRAS!$C$5:$E$553,2,0)</f>
        <v>2079989530132</v>
      </c>
      <c r="I3134" s="95">
        <v>0</v>
      </c>
      <c r="J3134" s="204">
        <v>0</v>
      </c>
      <c r="K3134" s="95">
        <v>0</v>
      </c>
      <c r="L3134" s="95" t="s">
        <v>8423</v>
      </c>
      <c r="M3134" s="95" t="s">
        <v>8423</v>
      </c>
      <c r="N3134" s="95" t="s">
        <v>8365</v>
      </c>
      <c r="O3134" s="95" t="s">
        <v>9972</v>
      </c>
      <c r="P3134" s="95"/>
      <c r="Q3134" s="95"/>
      <c r="R3134" s="95"/>
      <c r="S3134" s="95">
        <f t="shared" si="337"/>
        <v>0</v>
      </c>
      <c r="T3134" s="95"/>
      <c r="U3134" s="95" t="str">
        <f t="shared" si="338"/>
        <v/>
      </c>
      <c r="V3134" s="95"/>
      <c r="W3134" s="95"/>
      <c r="X3134" s="95"/>
      <c r="Y3134" s="95"/>
      <c r="Z3134" s="95"/>
      <c r="AA3134" s="95" t="str">
        <f t="shared" si="336"/>
        <v>CGE</v>
      </c>
    </row>
    <row r="3135" spans="1:27" x14ac:dyDescent="0.2">
      <c r="A3135" s="19">
        <f t="shared" si="334"/>
        <v>1</v>
      </c>
      <c r="B3135" s="95">
        <f t="shared" si="335"/>
        <v>3131</v>
      </c>
      <c r="C3135" s="95" t="s">
        <v>14464</v>
      </c>
      <c r="D3135" s="28" t="s">
        <v>14110</v>
      </c>
      <c r="E3135" s="28" t="s">
        <v>14465</v>
      </c>
      <c r="F3135" s="182">
        <v>1</v>
      </c>
      <c r="G3135" s="95" t="s">
        <v>482</v>
      </c>
      <c r="H3135" s="199">
        <f>VLOOKUP(G3135,BARRAS!$C$5:$E$553,2,0)</f>
        <v>2079989530132</v>
      </c>
      <c r="I3135" s="95">
        <v>0</v>
      </c>
      <c r="J3135" s="204">
        <v>0</v>
      </c>
      <c r="K3135" s="95">
        <v>0</v>
      </c>
      <c r="L3135" s="95" t="s">
        <v>8423</v>
      </c>
      <c r="M3135" s="95" t="s">
        <v>8423</v>
      </c>
      <c r="N3135" s="28" t="s">
        <v>14110</v>
      </c>
      <c r="O3135" s="95" t="s">
        <v>9972</v>
      </c>
      <c r="P3135" s="95"/>
      <c r="Q3135" s="95"/>
      <c r="R3135" s="95"/>
      <c r="S3135" s="95">
        <f t="shared" si="337"/>
        <v>0</v>
      </c>
      <c r="T3135" s="95"/>
      <c r="U3135" s="95" t="str">
        <f t="shared" si="338"/>
        <v/>
      </c>
      <c r="V3135" s="95"/>
      <c r="W3135" s="95"/>
      <c r="X3135" s="95"/>
      <c r="Y3135" s="95"/>
      <c r="Z3135" s="95"/>
      <c r="AA3135" s="95" t="str">
        <f t="shared" si="336"/>
        <v>CGE</v>
      </c>
    </row>
    <row r="3136" spans="1:27" x14ac:dyDescent="0.2">
      <c r="A3136" s="19">
        <f t="shared" si="334"/>
        <v>1</v>
      </c>
      <c r="B3136" s="95">
        <f t="shared" si="335"/>
        <v>3132</v>
      </c>
      <c r="C3136" s="95" t="s">
        <v>8921</v>
      </c>
      <c r="D3136" s="28" t="s">
        <v>9997</v>
      </c>
      <c r="E3136" s="95" t="s">
        <v>9999</v>
      </c>
      <c r="F3136" s="182">
        <v>1</v>
      </c>
      <c r="G3136" s="95" t="s">
        <v>482</v>
      </c>
      <c r="H3136" s="199">
        <f>VLOOKUP(G3136,BARRAS!$C$5:$E$553,2,0)</f>
        <v>2079989530132</v>
      </c>
      <c r="I3136" s="95">
        <v>0</v>
      </c>
      <c r="J3136" s="204">
        <v>0</v>
      </c>
      <c r="K3136" s="95">
        <v>0</v>
      </c>
      <c r="L3136" s="95" t="s">
        <v>747</v>
      </c>
      <c r="M3136" s="95" t="s">
        <v>747</v>
      </c>
      <c r="N3136" s="95" t="s">
        <v>9997</v>
      </c>
      <c r="O3136" s="95" t="s">
        <v>9972</v>
      </c>
      <c r="P3136" s="95"/>
      <c r="Q3136" s="95" t="s">
        <v>509</v>
      </c>
      <c r="R3136" s="95" t="str">
        <f>IF(L3136="R",VLOOKUP(G3136,BARRAS!$C$5:$E$233,3,0),IF(L3136="L",VLOOKUP(G3136,BARRAS!$C$5:$E$233,3,0),""))</f>
        <v/>
      </c>
      <c r="S3136" s="95">
        <f t="shared" si="337"/>
        <v>1</v>
      </c>
      <c r="T3136" s="95"/>
      <c r="U3136" s="95" t="str">
        <f t="shared" si="338"/>
        <v>PMGD</v>
      </c>
      <c r="V3136" s="95"/>
      <c r="W3136" s="95">
        <v>0</v>
      </c>
      <c r="X3136" s="95">
        <v>0</v>
      </c>
      <c r="Y3136" s="95"/>
      <c r="Z3136" s="95"/>
      <c r="AA3136" s="95" t="str">
        <f t="shared" si="336"/>
        <v>CGE</v>
      </c>
    </row>
    <row r="3137" spans="1:27" x14ac:dyDescent="0.2">
      <c r="A3137" s="19">
        <f t="shared" si="334"/>
        <v>1</v>
      </c>
      <c r="B3137" s="95">
        <f t="shared" si="335"/>
        <v>3133</v>
      </c>
      <c r="C3137" s="95" t="s">
        <v>8742</v>
      </c>
      <c r="D3137" s="28" t="s">
        <v>10016</v>
      </c>
      <c r="E3137" s="95" t="s">
        <v>10018</v>
      </c>
      <c r="F3137" s="182">
        <v>1</v>
      </c>
      <c r="G3137" s="95" t="s">
        <v>482</v>
      </c>
      <c r="H3137" s="199">
        <f>VLOOKUP(G3137,BARRAS!$C$5:$E$553,2,0)</f>
        <v>2079989530132</v>
      </c>
      <c r="I3137" s="95">
        <v>0</v>
      </c>
      <c r="J3137" s="204">
        <v>0</v>
      </c>
      <c r="K3137" s="95">
        <v>0</v>
      </c>
      <c r="L3137" s="95" t="s">
        <v>747</v>
      </c>
      <c r="M3137" s="95" t="s">
        <v>747</v>
      </c>
      <c r="N3137" s="95" t="s">
        <v>10016</v>
      </c>
      <c r="O3137" s="95" t="s">
        <v>9972</v>
      </c>
      <c r="P3137" s="95"/>
      <c r="Q3137" s="95" t="s">
        <v>509</v>
      </c>
      <c r="R3137" s="95" t="str">
        <f>IF(L3137="R",VLOOKUP(G3137,BARRAS!$C$5:$E$233,3,0),IF(L3137="L",VLOOKUP(G3137,BARRAS!$C$5:$E$233,3,0),""))</f>
        <v/>
      </c>
      <c r="S3137" s="95">
        <f t="shared" si="337"/>
        <v>1</v>
      </c>
      <c r="T3137" s="95"/>
      <c r="U3137" s="95" t="str">
        <f t="shared" si="338"/>
        <v>PMGD</v>
      </c>
      <c r="V3137" s="95"/>
      <c r="W3137" s="95">
        <v>1</v>
      </c>
      <c r="X3137" s="95">
        <v>0</v>
      </c>
      <c r="Y3137" s="95"/>
      <c r="Z3137" s="95"/>
      <c r="AA3137" s="95" t="str">
        <f t="shared" si="336"/>
        <v>CGE</v>
      </c>
    </row>
    <row r="3138" spans="1:27" x14ac:dyDescent="0.2">
      <c r="A3138" s="19">
        <f t="shared" si="334"/>
        <v>1</v>
      </c>
      <c r="B3138" s="95">
        <f t="shared" si="335"/>
        <v>3134</v>
      </c>
      <c r="C3138" s="95" t="s">
        <v>8920</v>
      </c>
      <c r="D3138" s="28" t="s">
        <v>9997</v>
      </c>
      <c r="E3138" s="95" t="s">
        <v>9998</v>
      </c>
      <c r="F3138" s="182">
        <v>1</v>
      </c>
      <c r="G3138" s="95" t="s">
        <v>482</v>
      </c>
      <c r="H3138" s="199">
        <f>VLOOKUP(G3138,BARRAS!$C$5:$E$553,2,0)</f>
        <v>2079989530132</v>
      </c>
      <c r="I3138" s="95">
        <v>0</v>
      </c>
      <c r="J3138" s="204">
        <v>0</v>
      </c>
      <c r="K3138" s="95">
        <v>0</v>
      </c>
      <c r="L3138" s="95" t="s">
        <v>747</v>
      </c>
      <c r="M3138" s="95" t="s">
        <v>747</v>
      </c>
      <c r="N3138" s="95" t="s">
        <v>9997</v>
      </c>
      <c r="O3138" s="95" t="s">
        <v>9972</v>
      </c>
      <c r="P3138" s="95"/>
      <c r="Q3138" s="95" t="s">
        <v>509</v>
      </c>
      <c r="R3138" s="95" t="str">
        <f>IF(L3138="R",VLOOKUP(G3138,BARRAS!$C$5:$E$233,3,0),IF(L3138="L",VLOOKUP(G3138,BARRAS!$C$5:$E$233,3,0),""))</f>
        <v/>
      </c>
      <c r="S3138" s="95">
        <f t="shared" si="337"/>
        <v>1</v>
      </c>
      <c r="T3138" s="95" t="s">
        <v>9998</v>
      </c>
      <c r="U3138" s="95" t="str">
        <f t="shared" si="338"/>
        <v>PMGD</v>
      </c>
      <c r="V3138" s="95"/>
      <c r="W3138" s="95"/>
      <c r="X3138" s="95">
        <v>0</v>
      </c>
      <c r="Y3138" s="95"/>
      <c r="Z3138" s="95"/>
      <c r="AA3138" s="95" t="str">
        <f t="shared" si="336"/>
        <v>CGE</v>
      </c>
    </row>
    <row r="3139" spans="1:27" x14ac:dyDescent="0.2">
      <c r="A3139" s="19">
        <f t="shared" si="334"/>
        <v>1</v>
      </c>
      <c r="B3139" s="95">
        <f t="shared" si="335"/>
        <v>3135</v>
      </c>
      <c r="C3139" s="95" t="s">
        <v>8741</v>
      </c>
      <c r="D3139" s="28" t="s">
        <v>10016</v>
      </c>
      <c r="E3139" s="95" t="s">
        <v>10017</v>
      </c>
      <c r="F3139" s="182">
        <v>1</v>
      </c>
      <c r="G3139" s="95" t="s">
        <v>482</v>
      </c>
      <c r="H3139" s="199">
        <f>VLOOKUP(G3139,BARRAS!$C$5:$E$553,2,0)</f>
        <v>2079989530132</v>
      </c>
      <c r="I3139" s="95">
        <v>0</v>
      </c>
      <c r="J3139" s="204">
        <v>0</v>
      </c>
      <c r="K3139" s="95">
        <v>0</v>
      </c>
      <c r="L3139" s="95" t="s">
        <v>747</v>
      </c>
      <c r="M3139" s="95" t="s">
        <v>747</v>
      </c>
      <c r="N3139" s="95" t="s">
        <v>10016</v>
      </c>
      <c r="O3139" s="95" t="s">
        <v>9972</v>
      </c>
      <c r="P3139" s="95"/>
      <c r="Q3139" s="95" t="s">
        <v>509</v>
      </c>
      <c r="R3139" s="95" t="str">
        <f>IF(L3139="R",VLOOKUP(G3139,BARRAS!$C$5:$E$233,3,0),IF(L3139="L",VLOOKUP(G3139,BARRAS!$C$5:$E$233,3,0),""))</f>
        <v/>
      </c>
      <c r="S3139" s="95">
        <f t="shared" si="337"/>
        <v>1</v>
      </c>
      <c r="T3139" s="95"/>
      <c r="U3139" s="95" t="str">
        <f t="shared" si="338"/>
        <v>PMGD</v>
      </c>
      <c r="V3139" s="95"/>
      <c r="W3139" s="95"/>
      <c r="X3139" s="95">
        <v>0</v>
      </c>
      <c r="Y3139" s="95"/>
      <c r="Z3139" s="95"/>
      <c r="AA3139" s="95" t="str">
        <f t="shared" si="336"/>
        <v>CGE</v>
      </c>
    </row>
    <row r="3140" spans="1:27" x14ac:dyDescent="0.2">
      <c r="A3140" s="19">
        <f t="shared" si="334"/>
        <v>1</v>
      </c>
      <c r="B3140" s="95">
        <f t="shared" si="335"/>
        <v>3136</v>
      </c>
      <c r="C3140" s="95" t="s">
        <v>7723</v>
      </c>
      <c r="D3140" s="28" t="s">
        <v>10013</v>
      </c>
      <c r="E3140" s="95" t="s">
        <v>3208</v>
      </c>
      <c r="F3140" s="182">
        <v>1</v>
      </c>
      <c r="G3140" s="95" t="s">
        <v>482</v>
      </c>
      <c r="H3140" s="199">
        <f>VLOOKUP(G3140,BARRAS!$C$5:$E$553,2,0)</f>
        <v>2079989530132</v>
      </c>
      <c r="I3140" s="95">
        <v>0</v>
      </c>
      <c r="J3140" s="204">
        <v>1</v>
      </c>
      <c r="K3140" s="95">
        <v>0</v>
      </c>
      <c r="L3140" s="95" t="s">
        <v>489</v>
      </c>
      <c r="M3140" s="95" t="s">
        <v>489</v>
      </c>
      <c r="N3140" s="95" t="s">
        <v>9178</v>
      </c>
      <c r="O3140" s="95"/>
      <c r="P3140" s="95" t="s">
        <v>9972</v>
      </c>
      <c r="Q3140" s="95" t="s">
        <v>489</v>
      </c>
      <c r="R3140" s="95">
        <f>IF(L3140="R",VLOOKUP(G3140,BARRAS!$C$5:$E$233,3,0),IF(L3140="L",VLOOKUP(G3140,BARRAS!$C$5:$E$233,3,0),""))</f>
        <v>0</v>
      </c>
      <c r="S3140" s="95">
        <f t="shared" si="337"/>
        <v>0</v>
      </c>
      <c r="T3140" s="95"/>
      <c r="U3140" s="95" t="str">
        <f t="shared" si="338"/>
        <v/>
      </c>
      <c r="V3140" s="95"/>
      <c r="W3140" s="95"/>
      <c r="X3140" s="95">
        <v>0</v>
      </c>
      <c r="Y3140" s="95"/>
      <c r="Z3140" s="95"/>
      <c r="AA3140" s="95" t="str">
        <f t="shared" si="336"/>
        <v>CGE</v>
      </c>
    </row>
    <row r="3141" spans="1:27" x14ac:dyDescent="0.2">
      <c r="A3141" s="19">
        <f t="shared" ref="A3141:A3173" si="339">+COUNTIF($C:$C,C3141)</f>
        <v>1</v>
      </c>
      <c r="B3141" s="95">
        <f t="shared" si="335"/>
        <v>3137</v>
      </c>
      <c r="C3141" s="95" t="s">
        <v>7724</v>
      </c>
      <c r="D3141" s="28" t="s">
        <v>10014</v>
      </c>
      <c r="E3141" s="95" t="s">
        <v>3208</v>
      </c>
      <c r="F3141" s="182">
        <v>1</v>
      </c>
      <c r="G3141" s="95" t="s">
        <v>482</v>
      </c>
      <c r="H3141" s="199">
        <f>VLOOKUP(G3141,BARRAS!$C$5:$E$553,2,0)</f>
        <v>2079989530132</v>
      </c>
      <c r="I3141" s="95">
        <v>0</v>
      </c>
      <c r="J3141" s="204">
        <v>1</v>
      </c>
      <c r="K3141" s="95">
        <v>0</v>
      </c>
      <c r="L3141" s="95" t="s">
        <v>489</v>
      </c>
      <c r="M3141" s="95" t="s">
        <v>489</v>
      </c>
      <c r="N3141" s="95" t="s">
        <v>9178</v>
      </c>
      <c r="O3141" s="95"/>
      <c r="P3141" s="95" t="s">
        <v>9972</v>
      </c>
      <c r="Q3141" s="95" t="s">
        <v>489</v>
      </c>
      <c r="R3141" s="95">
        <f>IF(L3141="R",VLOOKUP(G3141,BARRAS!$C$5:$E$233,3,0),IF(L3141="L",VLOOKUP(G3141,BARRAS!$C$5:$E$233,3,0),""))</f>
        <v>0</v>
      </c>
      <c r="S3141" s="95">
        <f t="shared" si="337"/>
        <v>0</v>
      </c>
      <c r="T3141" s="95"/>
      <c r="U3141" s="95" t="str">
        <f t="shared" si="338"/>
        <v/>
      </c>
      <c r="V3141" s="95"/>
      <c r="W3141" s="95"/>
      <c r="X3141" s="95">
        <v>0</v>
      </c>
      <c r="Y3141" s="95"/>
      <c r="Z3141" s="95"/>
      <c r="AA3141" s="95" t="str">
        <f t="shared" si="336"/>
        <v>CGE</v>
      </c>
    </row>
    <row r="3142" spans="1:27" x14ac:dyDescent="0.2">
      <c r="A3142" s="19">
        <f t="shared" si="339"/>
        <v>1</v>
      </c>
      <c r="B3142" s="95">
        <f t="shared" si="335"/>
        <v>3138</v>
      </c>
      <c r="C3142" s="95" t="s">
        <v>7725</v>
      </c>
      <c r="D3142" s="28" t="s">
        <v>10015</v>
      </c>
      <c r="E3142" s="95" t="s">
        <v>3208</v>
      </c>
      <c r="F3142" s="182">
        <v>1</v>
      </c>
      <c r="G3142" s="95" t="s">
        <v>482</v>
      </c>
      <c r="H3142" s="199">
        <f>VLOOKUP(G3142,BARRAS!$C$5:$E$553,2,0)</f>
        <v>2079989530132</v>
      </c>
      <c r="I3142" s="95">
        <v>0</v>
      </c>
      <c r="J3142" s="204">
        <v>1</v>
      </c>
      <c r="K3142" s="95">
        <v>0</v>
      </c>
      <c r="L3142" s="95" t="s">
        <v>489</v>
      </c>
      <c r="M3142" s="95" t="s">
        <v>489</v>
      </c>
      <c r="N3142" s="95" t="s">
        <v>9178</v>
      </c>
      <c r="O3142" s="95"/>
      <c r="P3142" s="95" t="s">
        <v>9972</v>
      </c>
      <c r="Q3142" s="95" t="s">
        <v>489</v>
      </c>
      <c r="R3142" s="95">
        <f>IF(L3142="R",VLOOKUP(G3142,BARRAS!$C$5:$E$233,3,0),IF(L3142="L",VLOOKUP(G3142,BARRAS!$C$5:$E$233,3,0),""))</f>
        <v>0</v>
      </c>
      <c r="S3142" s="95">
        <f t="shared" si="337"/>
        <v>0</v>
      </c>
      <c r="T3142" s="95"/>
      <c r="U3142" s="95" t="str">
        <f t="shared" si="338"/>
        <v/>
      </c>
      <c r="V3142" s="95"/>
      <c r="W3142" s="95"/>
      <c r="X3142" s="95">
        <v>0</v>
      </c>
      <c r="Y3142" s="95"/>
      <c r="Z3142" s="95"/>
      <c r="AA3142" s="95" t="str">
        <f t="shared" si="336"/>
        <v>CGE</v>
      </c>
    </row>
    <row r="3143" spans="1:27" x14ac:dyDescent="0.2">
      <c r="A3143" s="19">
        <f t="shared" si="339"/>
        <v>1</v>
      </c>
      <c r="B3143" s="95">
        <f t="shared" si="335"/>
        <v>3139</v>
      </c>
      <c r="C3143" s="95" t="s">
        <v>7795</v>
      </c>
      <c r="D3143" s="28" t="s">
        <v>10009</v>
      </c>
      <c r="E3143" s="95" t="s">
        <v>10010</v>
      </c>
      <c r="F3143" s="182">
        <v>1</v>
      </c>
      <c r="G3143" s="95" t="s">
        <v>482</v>
      </c>
      <c r="H3143" s="199">
        <f>VLOOKUP(G3143,BARRAS!$C$5:$E$553,2,0)</f>
        <v>2079989530132</v>
      </c>
      <c r="I3143" s="95">
        <v>0</v>
      </c>
      <c r="J3143" s="204">
        <v>1</v>
      </c>
      <c r="K3143" s="95">
        <v>0</v>
      </c>
      <c r="L3143" s="95" t="s">
        <v>489</v>
      </c>
      <c r="M3143" s="95" t="s">
        <v>489</v>
      </c>
      <c r="N3143" s="95" t="s">
        <v>9178</v>
      </c>
      <c r="O3143" s="95"/>
      <c r="P3143" s="95" t="s">
        <v>9972</v>
      </c>
      <c r="Q3143" s="95" t="s">
        <v>489</v>
      </c>
      <c r="R3143" s="95">
        <f>IF(L3143="R",VLOOKUP(G3143,BARRAS!$C$5:$E$233,3,0),IF(L3143="L",VLOOKUP(G3143,BARRAS!$C$5:$E$233,3,0),""))</f>
        <v>0</v>
      </c>
      <c r="S3143" s="95">
        <f t="shared" si="337"/>
        <v>0</v>
      </c>
      <c r="T3143" s="95"/>
      <c r="U3143" s="95" t="str">
        <f t="shared" si="338"/>
        <v/>
      </c>
      <c r="V3143" s="95"/>
      <c r="W3143" s="95"/>
      <c r="X3143" s="95">
        <v>0</v>
      </c>
      <c r="Y3143" s="95"/>
      <c r="Z3143" s="95"/>
      <c r="AA3143" s="95" t="str">
        <f t="shared" si="336"/>
        <v>CGE</v>
      </c>
    </row>
    <row r="3144" spans="1:27" x14ac:dyDescent="0.2">
      <c r="A3144" s="19">
        <f t="shared" si="339"/>
        <v>1</v>
      </c>
      <c r="B3144" s="95">
        <f t="shared" si="335"/>
        <v>3140</v>
      </c>
      <c r="C3144" s="95" t="s">
        <v>7796</v>
      </c>
      <c r="D3144" s="28" t="s">
        <v>10011</v>
      </c>
      <c r="E3144" s="95" t="s">
        <v>10010</v>
      </c>
      <c r="F3144" s="182">
        <v>1</v>
      </c>
      <c r="G3144" s="95" t="s">
        <v>482</v>
      </c>
      <c r="H3144" s="199">
        <f>VLOOKUP(G3144,BARRAS!$C$5:$E$553,2,0)</f>
        <v>2079989530132</v>
      </c>
      <c r="I3144" s="95">
        <v>0</v>
      </c>
      <c r="J3144" s="204">
        <v>1</v>
      </c>
      <c r="K3144" s="95">
        <v>0</v>
      </c>
      <c r="L3144" s="95" t="s">
        <v>489</v>
      </c>
      <c r="M3144" s="95" t="s">
        <v>489</v>
      </c>
      <c r="N3144" s="95" t="s">
        <v>9178</v>
      </c>
      <c r="O3144" s="95"/>
      <c r="P3144" s="95" t="s">
        <v>9972</v>
      </c>
      <c r="Q3144" s="95" t="s">
        <v>489</v>
      </c>
      <c r="R3144" s="95">
        <f>IF(L3144="R",VLOOKUP(G3144,BARRAS!$C$5:$E$233,3,0),IF(L3144="L",VLOOKUP(G3144,BARRAS!$C$5:$E$233,3,0),""))</f>
        <v>0</v>
      </c>
      <c r="S3144" s="95">
        <f t="shared" si="337"/>
        <v>0</v>
      </c>
      <c r="T3144" s="95"/>
      <c r="U3144" s="95" t="str">
        <f t="shared" si="338"/>
        <v/>
      </c>
      <c r="V3144" s="95"/>
      <c r="W3144" s="95"/>
      <c r="X3144" s="95">
        <v>0</v>
      </c>
      <c r="Y3144" s="95"/>
      <c r="Z3144" s="95"/>
      <c r="AA3144" s="95" t="str">
        <f t="shared" si="336"/>
        <v>CGE</v>
      </c>
    </row>
    <row r="3145" spans="1:27" x14ac:dyDescent="0.2">
      <c r="A3145" s="19">
        <f t="shared" si="339"/>
        <v>1</v>
      </c>
      <c r="B3145" s="95">
        <f t="shared" ref="B3145:B3208" si="340">B3144+1</f>
        <v>3141</v>
      </c>
      <c r="C3145" s="95" t="s">
        <v>7797</v>
      </c>
      <c r="D3145" s="28" t="s">
        <v>10012</v>
      </c>
      <c r="E3145" s="95" t="s">
        <v>10010</v>
      </c>
      <c r="F3145" s="182">
        <v>1</v>
      </c>
      <c r="G3145" s="95" t="s">
        <v>482</v>
      </c>
      <c r="H3145" s="199">
        <f>VLOOKUP(G3145,BARRAS!$C$5:$E$553,2,0)</f>
        <v>2079989530132</v>
      </c>
      <c r="I3145" s="95">
        <v>0</v>
      </c>
      <c r="J3145" s="204">
        <v>1</v>
      </c>
      <c r="K3145" s="95">
        <v>0</v>
      </c>
      <c r="L3145" s="95" t="s">
        <v>489</v>
      </c>
      <c r="M3145" s="95" t="s">
        <v>489</v>
      </c>
      <c r="N3145" s="95" t="s">
        <v>9178</v>
      </c>
      <c r="O3145" s="95"/>
      <c r="P3145" s="95" t="s">
        <v>9972</v>
      </c>
      <c r="Q3145" s="95" t="s">
        <v>489</v>
      </c>
      <c r="R3145" s="95">
        <f>IF(L3145="R",VLOOKUP(G3145,BARRAS!$C$5:$E$233,3,0),IF(L3145="L",VLOOKUP(G3145,BARRAS!$C$5:$E$233,3,0),""))</f>
        <v>0</v>
      </c>
      <c r="S3145" s="95">
        <f t="shared" si="337"/>
        <v>0</v>
      </c>
      <c r="T3145" s="95"/>
      <c r="U3145" s="95" t="str">
        <f t="shared" si="338"/>
        <v/>
      </c>
      <c r="V3145" s="95"/>
      <c r="W3145" s="95"/>
      <c r="X3145" s="95">
        <v>0</v>
      </c>
      <c r="Y3145" s="95"/>
      <c r="Z3145" s="95"/>
      <c r="AA3145" s="95" t="str">
        <f t="shared" si="336"/>
        <v>CGE</v>
      </c>
    </row>
    <row r="3146" spans="1:27" x14ac:dyDescent="0.2">
      <c r="A3146" s="19">
        <f t="shared" si="339"/>
        <v>1</v>
      </c>
      <c r="B3146" s="95">
        <f t="shared" si="340"/>
        <v>3142</v>
      </c>
      <c r="C3146" s="194" t="s">
        <v>11962</v>
      </c>
      <c r="D3146" s="213" t="s">
        <v>1304</v>
      </c>
      <c r="E3146" s="194" t="s">
        <v>1642</v>
      </c>
      <c r="F3146" s="182">
        <v>1</v>
      </c>
      <c r="G3146" s="95" t="s">
        <v>482</v>
      </c>
      <c r="H3146" s="199">
        <f>VLOOKUP(G3146,BARRAS!$C$5:$E$553,2,0)</f>
        <v>2079989530132</v>
      </c>
      <c r="I3146" s="95">
        <v>0</v>
      </c>
      <c r="J3146" s="204">
        <v>0</v>
      </c>
      <c r="K3146" s="95">
        <v>0</v>
      </c>
      <c r="L3146" s="95" t="s">
        <v>492</v>
      </c>
      <c r="M3146" s="95" t="s">
        <v>492</v>
      </c>
      <c r="N3146" s="95" t="s">
        <v>12352</v>
      </c>
      <c r="O3146" s="95"/>
      <c r="P3146" s="95"/>
      <c r="Q3146" s="95"/>
      <c r="R3146" s="95" t="str">
        <f>IF(L3146="R",VLOOKUP(G3146,BARRAS!$C$5:$E$233,3,0),IF(L3146="L",VLOOKUP(G3146,BARRAS!$C$5:$E$233,3,0),""))</f>
        <v/>
      </c>
      <c r="S3146" s="95">
        <f t="shared" si="337"/>
        <v>0</v>
      </c>
      <c r="T3146" s="95"/>
      <c r="U3146" s="95" t="str">
        <f t="shared" si="338"/>
        <v/>
      </c>
      <c r="V3146" s="95"/>
      <c r="W3146" s="95"/>
      <c r="X3146" s="95"/>
      <c r="Y3146" s="95"/>
      <c r="Z3146" s="95"/>
      <c r="AA3146" s="95">
        <f t="shared" si="336"/>
        <v>0</v>
      </c>
    </row>
    <row r="3147" spans="1:27" x14ac:dyDescent="0.2">
      <c r="A3147" s="19">
        <f t="shared" si="339"/>
        <v>1</v>
      </c>
      <c r="B3147" s="95">
        <f t="shared" si="340"/>
        <v>3143</v>
      </c>
      <c r="C3147" s="95" t="s">
        <v>11510</v>
      </c>
      <c r="D3147" s="28" t="s">
        <v>9294</v>
      </c>
      <c r="E3147" s="95" t="s">
        <v>11511</v>
      </c>
      <c r="F3147" s="182">
        <v>1</v>
      </c>
      <c r="G3147" s="95" t="s">
        <v>1548</v>
      </c>
      <c r="H3147" s="199">
        <f>VLOOKUP(G3147,BARRAS!$C$5:$E$553,2,0)</f>
        <v>2069989430132</v>
      </c>
      <c r="I3147" s="95">
        <v>0</v>
      </c>
      <c r="J3147" s="204">
        <v>0</v>
      </c>
      <c r="K3147" s="95">
        <v>0</v>
      </c>
      <c r="L3147" s="95" t="s">
        <v>8423</v>
      </c>
      <c r="M3147" s="95" t="s">
        <v>8423</v>
      </c>
      <c r="N3147" s="95" t="s">
        <v>9294</v>
      </c>
      <c r="O3147" s="95" t="s">
        <v>9972</v>
      </c>
      <c r="P3147" s="95"/>
      <c r="Q3147" s="95" t="s">
        <v>509</v>
      </c>
      <c r="R3147" s="95" t="str">
        <f>IF(L3147="R",VLOOKUP(G3147,BARRAS!$C$5:$E$233,3,0),IF(L3147="L",VLOOKUP(G3147,BARRAS!$C$5:$E$233,3,0),""))</f>
        <v/>
      </c>
      <c r="S3147" s="95">
        <f t="shared" si="337"/>
        <v>0</v>
      </c>
      <c r="T3147" s="95"/>
      <c r="U3147" s="95" t="str">
        <f t="shared" si="338"/>
        <v/>
      </c>
      <c r="V3147" s="95"/>
      <c r="W3147" s="95"/>
      <c r="X3147" s="95">
        <v>0</v>
      </c>
      <c r="Y3147" s="95">
        <v>0</v>
      </c>
      <c r="Z3147" s="95"/>
      <c r="AA3147" s="95" t="str">
        <f t="shared" si="336"/>
        <v>CGE</v>
      </c>
    </row>
    <row r="3148" spans="1:27" x14ac:dyDescent="0.2">
      <c r="A3148" s="19">
        <f t="shared" si="339"/>
        <v>1</v>
      </c>
      <c r="B3148" s="95">
        <f t="shared" si="340"/>
        <v>3144</v>
      </c>
      <c r="C3148" s="95" t="s">
        <v>11744</v>
      </c>
      <c r="D3148" s="28" t="s">
        <v>9525</v>
      </c>
      <c r="E3148" s="95" t="s">
        <v>11745</v>
      </c>
      <c r="F3148" s="182">
        <v>1</v>
      </c>
      <c r="G3148" s="95" t="s">
        <v>1548</v>
      </c>
      <c r="H3148" s="199">
        <f>VLOOKUP(G3148,BARRAS!$C$5:$E$553,2,0)</f>
        <v>2069989430132</v>
      </c>
      <c r="I3148" s="95">
        <v>0</v>
      </c>
      <c r="J3148" s="204">
        <v>0</v>
      </c>
      <c r="K3148" s="95">
        <v>0</v>
      </c>
      <c r="L3148" s="95" t="s">
        <v>8423</v>
      </c>
      <c r="M3148" s="95" t="s">
        <v>8423</v>
      </c>
      <c r="N3148" s="95" t="s">
        <v>9525</v>
      </c>
      <c r="O3148" s="95" t="s">
        <v>9972</v>
      </c>
      <c r="P3148" s="95"/>
      <c r="Q3148" s="95" t="s">
        <v>509</v>
      </c>
      <c r="R3148" s="95" t="str">
        <f>IF(L3148="R",VLOOKUP(G3148,BARRAS!$C$5:$E$233,3,0),IF(L3148="L",VLOOKUP(G3148,BARRAS!$C$5:$E$233,3,0),""))</f>
        <v/>
      </c>
      <c r="S3148" s="95">
        <f t="shared" si="337"/>
        <v>0</v>
      </c>
      <c r="T3148" s="95"/>
      <c r="U3148" s="95" t="str">
        <f t="shared" si="338"/>
        <v/>
      </c>
      <c r="V3148" s="95"/>
      <c r="W3148" s="95"/>
      <c r="X3148" s="95"/>
      <c r="Y3148" s="95"/>
      <c r="Z3148" s="95"/>
      <c r="AA3148" s="95" t="str">
        <f t="shared" si="336"/>
        <v>CGE</v>
      </c>
    </row>
    <row r="3149" spans="1:27" x14ac:dyDescent="0.2">
      <c r="A3149" s="19">
        <f t="shared" si="339"/>
        <v>1</v>
      </c>
      <c r="B3149" s="95">
        <f t="shared" si="340"/>
        <v>3145</v>
      </c>
      <c r="C3149" s="95" t="s">
        <v>11692</v>
      </c>
      <c r="D3149" s="28" t="s">
        <v>8365</v>
      </c>
      <c r="E3149" s="95" t="s">
        <v>11693</v>
      </c>
      <c r="F3149" s="182">
        <v>1</v>
      </c>
      <c r="G3149" s="95" t="s">
        <v>1548</v>
      </c>
      <c r="H3149" s="199">
        <f>VLOOKUP(G3149,BARRAS!$C$5:$E$553,2,0)</f>
        <v>2069989430132</v>
      </c>
      <c r="I3149" s="95">
        <v>0</v>
      </c>
      <c r="J3149" s="204">
        <v>0</v>
      </c>
      <c r="K3149" s="95">
        <v>0</v>
      </c>
      <c r="L3149" s="95" t="s">
        <v>8423</v>
      </c>
      <c r="M3149" s="95" t="s">
        <v>8423</v>
      </c>
      <c r="N3149" s="95" t="s">
        <v>8365</v>
      </c>
      <c r="O3149" s="95" t="s">
        <v>9972</v>
      </c>
      <c r="P3149" s="95"/>
      <c r="Q3149" s="95" t="s">
        <v>509</v>
      </c>
      <c r="R3149" s="95" t="str">
        <f>IF(L3149="R",VLOOKUP(G3149,BARRAS!$C$5:$E$233,3,0),IF(L3149="L",VLOOKUP(G3149,BARRAS!$C$5:$E$233,3,0),""))</f>
        <v/>
      </c>
      <c r="S3149" s="95">
        <f t="shared" si="337"/>
        <v>0</v>
      </c>
      <c r="T3149" s="95"/>
      <c r="U3149" s="95" t="str">
        <f t="shared" si="338"/>
        <v/>
      </c>
      <c r="V3149" s="95"/>
      <c r="W3149" s="95"/>
      <c r="X3149" s="95"/>
      <c r="Y3149" s="95">
        <v>0</v>
      </c>
      <c r="Z3149" s="95"/>
      <c r="AA3149" s="95" t="str">
        <f t="shared" si="336"/>
        <v>CGE</v>
      </c>
    </row>
    <row r="3150" spans="1:27" x14ac:dyDescent="0.2">
      <c r="A3150" s="19">
        <f t="shared" si="339"/>
        <v>1</v>
      </c>
      <c r="B3150" s="95">
        <f t="shared" si="340"/>
        <v>3146</v>
      </c>
      <c r="C3150" s="95" t="s">
        <v>12310</v>
      </c>
      <c r="D3150" s="28" t="s">
        <v>9294</v>
      </c>
      <c r="E3150" s="95" t="s">
        <v>12311</v>
      </c>
      <c r="F3150" s="182">
        <v>1</v>
      </c>
      <c r="G3150" s="95" t="s">
        <v>1548</v>
      </c>
      <c r="H3150" s="199">
        <f>VLOOKUP(G3150,BARRAS!$C$5:$E$553,2,0)</f>
        <v>2069989430132</v>
      </c>
      <c r="I3150" s="95">
        <v>0</v>
      </c>
      <c r="J3150" s="204">
        <v>0</v>
      </c>
      <c r="K3150" s="95">
        <v>0</v>
      </c>
      <c r="L3150" s="95" t="s">
        <v>8423</v>
      </c>
      <c r="M3150" s="95" t="s">
        <v>8423</v>
      </c>
      <c r="N3150" s="95" t="s">
        <v>9294</v>
      </c>
      <c r="O3150" s="95" t="s">
        <v>9972</v>
      </c>
      <c r="P3150" s="95"/>
      <c r="Q3150" s="95"/>
      <c r="R3150" s="95" t="str">
        <f>IF(L3150="R",VLOOKUP(G3150,BARRAS!$C$5:$E$233,3,0),IF(L3150="L",VLOOKUP(G3150,BARRAS!$C$5:$E$233,3,0),""))</f>
        <v/>
      </c>
      <c r="S3150" s="95">
        <f t="shared" si="337"/>
        <v>0</v>
      </c>
      <c r="T3150" s="95"/>
      <c r="U3150" s="95" t="str">
        <f t="shared" si="338"/>
        <v/>
      </c>
      <c r="V3150" s="95"/>
      <c r="W3150" s="95"/>
      <c r="X3150" s="95"/>
      <c r="Y3150" s="95"/>
      <c r="Z3150" s="95"/>
      <c r="AA3150" s="95" t="str">
        <f t="shared" si="336"/>
        <v>CGE</v>
      </c>
    </row>
    <row r="3151" spans="1:27" x14ac:dyDescent="0.2">
      <c r="A3151" s="19">
        <f t="shared" si="339"/>
        <v>1</v>
      </c>
      <c r="B3151" s="95">
        <f t="shared" si="340"/>
        <v>3147</v>
      </c>
      <c r="C3151" s="95" t="s">
        <v>11989</v>
      </c>
      <c r="D3151" s="28" t="s">
        <v>9294</v>
      </c>
      <c r="E3151" s="95" t="s">
        <v>11989</v>
      </c>
      <c r="F3151" s="182">
        <v>1</v>
      </c>
      <c r="G3151" s="95" t="s">
        <v>1548</v>
      </c>
      <c r="H3151" s="199">
        <f>VLOOKUP(G3151,BARRAS!$C$5:$E$553,2,0)</f>
        <v>2069989430132</v>
      </c>
      <c r="I3151" s="95">
        <v>0</v>
      </c>
      <c r="J3151" s="204">
        <v>0</v>
      </c>
      <c r="K3151" s="95">
        <v>0</v>
      </c>
      <c r="L3151" s="95" t="s">
        <v>8423</v>
      </c>
      <c r="M3151" s="95" t="s">
        <v>8423</v>
      </c>
      <c r="N3151" s="95" t="s">
        <v>9294</v>
      </c>
      <c r="O3151" s="95" t="s">
        <v>9972</v>
      </c>
      <c r="P3151" s="95"/>
      <c r="Q3151" s="95"/>
      <c r="R3151" s="95" t="str">
        <f>IF(L3151="R",VLOOKUP(G3151,BARRAS!$C$5:$E$233,3,0),IF(L3151="L",VLOOKUP(G3151,BARRAS!$C$5:$E$233,3,0),""))</f>
        <v/>
      </c>
      <c r="S3151" s="95">
        <f t="shared" si="337"/>
        <v>0</v>
      </c>
      <c r="T3151" s="95"/>
      <c r="U3151" s="95" t="str">
        <f t="shared" si="338"/>
        <v/>
      </c>
      <c r="V3151" s="95"/>
      <c r="W3151" s="95"/>
      <c r="X3151" s="95"/>
      <c r="Y3151" s="95"/>
      <c r="Z3151" s="95"/>
      <c r="AA3151" s="95" t="str">
        <f t="shared" si="336"/>
        <v>CGE</v>
      </c>
    </row>
    <row r="3152" spans="1:27" x14ac:dyDescent="0.2">
      <c r="A3152" s="19">
        <f t="shared" si="339"/>
        <v>1</v>
      </c>
      <c r="B3152" s="95">
        <f t="shared" si="340"/>
        <v>3148</v>
      </c>
      <c r="C3152" s="95" t="s">
        <v>11089</v>
      </c>
      <c r="D3152" s="28" t="s">
        <v>543</v>
      </c>
      <c r="E3152" s="28" t="s">
        <v>13575</v>
      </c>
      <c r="F3152" s="182">
        <v>1</v>
      </c>
      <c r="G3152" s="95" t="s">
        <v>1548</v>
      </c>
      <c r="H3152" s="199">
        <f>VLOOKUP(G3152,BARRAS!$C$5:$E$553,2,0)</f>
        <v>2069989430132</v>
      </c>
      <c r="I3152" s="95">
        <v>0</v>
      </c>
      <c r="J3152" s="204">
        <v>0</v>
      </c>
      <c r="K3152" s="95">
        <v>0</v>
      </c>
      <c r="L3152" s="95" t="s">
        <v>8423</v>
      </c>
      <c r="M3152" s="95" t="s">
        <v>8423</v>
      </c>
      <c r="N3152" s="95" t="s">
        <v>543</v>
      </c>
      <c r="O3152" s="95" t="s">
        <v>9972</v>
      </c>
      <c r="P3152" s="95"/>
      <c r="Q3152" s="95" t="s">
        <v>509</v>
      </c>
      <c r="R3152" s="95" t="str">
        <f>IF(L3152="R",VLOOKUP(G3152,BARRAS!$C$5:$E$233,3,0),IF(L3152="L",VLOOKUP(G3152,BARRAS!$C$5:$E$233,3,0),""))</f>
        <v/>
      </c>
      <c r="S3152" s="95">
        <f t="shared" si="337"/>
        <v>0</v>
      </c>
      <c r="T3152" s="95"/>
      <c r="U3152" s="95" t="str">
        <f t="shared" si="338"/>
        <v/>
      </c>
      <c r="V3152" s="95" t="s">
        <v>1869</v>
      </c>
      <c r="W3152" s="95"/>
      <c r="X3152" s="95">
        <v>0</v>
      </c>
      <c r="Y3152" s="95">
        <v>0</v>
      </c>
      <c r="Z3152" s="95"/>
      <c r="AA3152" s="95" t="str">
        <f t="shared" si="336"/>
        <v>CGE</v>
      </c>
    </row>
    <row r="3153" spans="1:27" x14ac:dyDescent="0.2">
      <c r="A3153" s="19">
        <f t="shared" si="339"/>
        <v>1</v>
      </c>
      <c r="B3153" s="95">
        <f t="shared" si="340"/>
        <v>3149</v>
      </c>
      <c r="C3153" s="95" t="s">
        <v>11310</v>
      </c>
      <c r="D3153" s="28" t="s">
        <v>14110</v>
      </c>
      <c r="E3153" s="95" t="s">
        <v>11311</v>
      </c>
      <c r="F3153" s="182">
        <v>1</v>
      </c>
      <c r="G3153" s="95" t="s">
        <v>1548</v>
      </c>
      <c r="H3153" s="199">
        <f>VLOOKUP(G3153,BARRAS!$C$5:$E$553,2,0)</f>
        <v>2069989430132</v>
      </c>
      <c r="I3153" s="95">
        <v>0</v>
      </c>
      <c r="J3153" s="204">
        <v>0</v>
      </c>
      <c r="K3153" s="95">
        <v>0</v>
      </c>
      <c r="L3153" s="95" t="s">
        <v>8423</v>
      </c>
      <c r="M3153" s="95" t="s">
        <v>8423</v>
      </c>
      <c r="N3153" s="28" t="s">
        <v>14110</v>
      </c>
      <c r="O3153" s="95" t="s">
        <v>9972</v>
      </c>
      <c r="P3153" s="95"/>
      <c r="Q3153" s="95" t="s">
        <v>509</v>
      </c>
      <c r="R3153" s="95" t="str">
        <f>IF(L3153="R",VLOOKUP(G3153,BARRAS!$C$5:$E$233,3,0),IF(L3153="L",VLOOKUP(G3153,BARRAS!$C$5:$E$233,3,0),""))</f>
        <v/>
      </c>
      <c r="S3153" s="95">
        <f t="shared" si="337"/>
        <v>0</v>
      </c>
      <c r="T3153" s="95"/>
      <c r="U3153" s="95" t="str">
        <f t="shared" si="338"/>
        <v/>
      </c>
      <c r="V3153" s="95"/>
      <c r="W3153" s="95"/>
      <c r="X3153" s="95">
        <v>0</v>
      </c>
      <c r="Y3153" s="95">
        <v>0</v>
      </c>
      <c r="Z3153" s="95"/>
      <c r="AA3153" s="95" t="str">
        <f t="shared" si="336"/>
        <v>CGE</v>
      </c>
    </row>
    <row r="3154" spans="1:27" x14ac:dyDescent="0.2">
      <c r="A3154" s="19">
        <f t="shared" si="339"/>
        <v>1</v>
      </c>
      <c r="B3154" s="95">
        <f t="shared" si="340"/>
        <v>3150</v>
      </c>
      <c r="C3154" s="95" t="s">
        <v>11058</v>
      </c>
      <c r="D3154" s="28" t="s">
        <v>2217</v>
      </c>
      <c r="E3154" s="95" t="s">
        <v>11059</v>
      </c>
      <c r="F3154" s="182">
        <v>1</v>
      </c>
      <c r="G3154" s="95" t="s">
        <v>1548</v>
      </c>
      <c r="H3154" s="199">
        <f>VLOOKUP(G3154,BARRAS!$C$5:$E$553,2,0)</f>
        <v>2069989430132</v>
      </c>
      <c r="I3154" s="95">
        <v>0</v>
      </c>
      <c r="J3154" s="204">
        <v>0</v>
      </c>
      <c r="K3154" s="95">
        <v>0</v>
      </c>
      <c r="L3154" s="95" t="s">
        <v>8423</v>
      </c>
      <c r="M3154" s="95" t="s">
        <v>8423</v>
      </c>
      <c r="N3154" s="28" t="s">
        <v>2217</v>
      </c>
      <c r="O3154" s="95" t="s">
        <v>9972</v>
      </c>
      <c r="P3154" s="95"/>
      <c r="Q3154" s="95" t="s">
        <v>509</v>
      </c>
      <c r="R3154" s="95" t="str">
        <f>IF(L3154="R",VLOOKUP(G3154,BARRAS!$C$5:$E$233,3,0),IF(L3154="L",VLOOKUP(G3154,BARRAS!$C$5:$E$233,3,0),""))</f>
        <v/>
      </c>
      <c r="S3154" s="95">
        <f t="shared" si="337"/>
        <v>0</v>
      </c>
      <c r="T3154" s="95"/>
      <c r="U3154" s="95" t="str">
        <f t="shared" si="338"/>
        <v/>
      </c>
      <c r="V3154" s="95" t="s">
        <v>1869</v>
      </c>
      <c r="W3154" s="95"/>
      <c r="X3154" s="95">
        <v>0</v>
      </c>
      <c r="Y3154" s="95">
        <v>0</v>
      </c>
      <c r="Z3154" s="95"/>
      <c r="AA3154" s="95" t="str">
        <f t="shared" si="336"/>
        <v>CGE</v>
      </c>
    </row>
    <row r="3155" spans="1:27" x14ac:dyDescent="0.2">
      <c r="A3155" s="19">
        <f t="shared" si="339"/>
        <v>1</v>
      </c>
      <c r="B3155" s="95">
        <f t="shared" si="340"/>
        <v>3151</v>
      </c>
      <c r="C3155" s="95" t="s">
        <v>12197</v>
      </c>
      <c r="D3155" s="28" t="s">
        <v>8365</v>
      </c>
      <c r="E3155" s="95" t="s">
        <v>12198</v>
      </c>
      <c r="F3155" s="182">
        <v>1</v>
      </c>
      <c r="G3155" s="95" t="s">
        <v>1548</v>
      </c>
      <c r="H3155" s="199">
        <f>VLOOKUP(G3155,BARRAS!$C$5:$E$553,2,0)</f>
        <v>2069989430132</v>
      </c>
      <c r="I3155" s="95">
        <v>0</v>
      </c>
      <c r="J3155" s="204">
        <v>0</v>
      </c>
      <c r="K3155" s="95">
        <v>0</v>
      </c>
      <c r="L3155" s="95" t="s">
        <v>8423</v>
      </c>
      <c r="M3155" s="95" t="s">
        <v>8423</v>
      </c>
      <c r="N3155" s="95" t="s">
        <v>8365</v>
      </c>
      <c r="O3155" s="95" t="s">
        <v>9972</v>
      </c>
      <c r="P3155" s="95"/>
      <c r="Q3155" s="95"/>
      <c r="R3155" s="95" t="str">
        <f>IF(L3155="R",VLOOKUP(G3155,BARRAS!$C$5:$E$233,3,0),IF(L3155="L",VLOOKUP(G3155,BARRAS!$C$5:$E$233,3,0),""))</f>
        <v/>
      </c>
      <c r="S3155" s="95">
        <f t="shared" si="337"/>
        <v>0</v>
      </c>
      <c r="T3155" s="95"/>
      <c r="U3155" s="95" t="str">
        <f t="shared" si="338"/>
        <v/>
      </c>
      <c r="V3155" s="95"/>
      <c r="W3155" s="95"/>
      <c r="X3155" s="95"/>
      <c r="Y3155" s="95"/>
      <c r="Z3155" s="95"/>
      <c r="AA3155" s="95" t="str">
        <f t="shared" ref="AA3155:AA3222" si="341">IF(OR(N3155="Dx",N3155="No_informado"),P3155,O3155)</f>
        <v>CGE</v>
      </c>
    </row>
    <row r="3156" spans="1:27" x14ac:dyDescent="0.2">
      <c r="A3156" s="19">
        <f t="shared" si="339"/>
        <v>1</v>
      </c>
      <c r="B3156" s="95">
        <f t="shared" si="340"/>
        <v>3152</v>
      </c>
      <c r="C3156" s="95" t="s">
        <v>11292</v>
      </c>
      <c r="D3156" s="28" t="s">
        <v>543</v>
      </c>
      <c r="E3156" s="95" t="s">
        <v>11293</v>
      </c>
      <c r="F3156" s="182">
        <v>1</v>
      </c>
      <c r="G3156" s="95" t="s">
        <v>1548</v>
      </c>
      <c r="H3156" s="199">
        <f>VLOOKUP(G3156,BARRAS!$C$5:$E$553,2,0)</f>
        <v>2069989430132</v>
      </c>
      <c r="I3156" s="95">
        <v>0</v>
      </c>
      <c r="J3156" s="204">
        <v>0</v>
      </c>
      <c r="K3156" s="95">
        <v>0</v>
      </c>
      <c r="L3156" s="95" t="s">
        <v>8423</v>
      </c>
      <c r="M3156" s="95" t="s">
        <v>8423</v>
      </c>
      <c r="N3156" s="95" t="s">
        <v>543</v>
      </c>
      <c r="O3156" s="95" t="s">
        <v>9972</v>
      </c>
      <c r="P3156" s="95"/>
      <c r="Q3156" s="95" t="s">
        <v>509</v>
      </c>
      <c r="R3156" s="95" t="str">
        <f>IF(L3156="R",VLOOKUP(G3156,BARRAS!$C$5:$E$233,3,0),IF(L3156="L",VLOOKUP(G3156,BARRAS!$C$5:$E$233,3,0),""))</f>
        <v/>
      </c>
      <c r="S3156" s="95">
        <f t="shared" ref="S3156:S3223" si="342">IF(RIGHT(LEFT(E3156,6),4)="PMGD",1,IF(RIGHT(LEFT(E3156,6),4)="PMG_",1,0))</f>
        <v>0</v>
      </c>
      <c r="T3156" s="95"/>
      <c r="U3156" s="95" t="str">
        <f t="shared" ref="U3156:U3223" si="343">+IF(L3156="G",LEFT(RIGHT(E3156,LEN(E3156)-2),4),"")</f>
        <v/>
      </c>
      <c r="V3156" s="95"/>
      <c r="W3156" s="95"/>
      <c r="X3156" s="95">
        <v>0</v>
      </c>
      <c r="Y3156" s="95">
        <v>0</v>
      </c>
      <c r="Z3156" s="95"/>
      <c r="AA3156" s="95" t="str">
        <f t="shared" si="341"/>
        <v>CGE</v>
      </c>
    </row>
    <row r="3157" spans="1:27" x14ac:dyDescent="0.2">
      <c r="A3157" s="19">
        <f t="shared" si="339"/>
        <v>1</v>
      </c>
      <c r="B3157" s="95">
        <f t="shared" si="340"/>
        <v>3153</v>
      </c>
      <c r="C3157" s="95" t="s">
        <v>12302</v>
      </c>
      <c r="D3157" s="28" t="s">
        <v>9294</v>
      </c>
      <c r="E3157" s="95" t="s">
        <v>12303</v>
      </c>
      <c r="F3157" s="182">
        <v>1</v>
      </c>
      <c r="G3157" s="95" t="s">
        <v>1548</v>
      </c>
      <c r="H3157" s="199">
        <f>VLOOKUP(G3157,BARRAS!$C$5:$E$553,2,0)</f>
        <v>2069989430132</v>
      </c>
      <c r="I3157" s="95">
        <v>0</v>
      </c>
      <c r="J3157" s="204">
        <v>0</v>
      </c>
      <c r="K3157" s="95">
        <v>0</v>
      </c>
      <c r="L3157" s="95" t="s">
        <v>8423</v>
      </c>
      <c r="M3157" s="95" t="s">
        <v>8423</v>
      </c>
      <c r="N3157" s="95" t="s">
        <v>9294</v>
      </c>
      <c r="O3157" s="95" t="s">
        <v>9972</v>
      </c>
      <c r="P3157" s="95"/>
      <c r="Q3157" s="95"/>
      <c r="R3157" s="95" t="str">
        <f>IF(L3157="R",VLOOKUP(G3157,BARRAS!$C$5:$E$233,3,0),IF(L3157="L",VLOOKUP(G3157,BARRAS!$C$5:$E$233,3,0),""))</f>
        <v/>
      </c>
      <c r="S3157" s="95">
        <f t="shared" si="342"/>
        <v>0</v>
      </c>
      <c r="T3157" s="95"/>
      <c r="U3157" s="95" t="str">
        <f t="shared" si="343"/>
        <v/>
      </c>
      <c r="V3157" s="95"/>
      <c r="W3157" s="95"/>
      <c r="X3157" s="95"/>
      <c r="Y3157" s="95"/>
      <c r="Z3157" s="95"/>
      <c r="AA3157" s="95" t="str">
        <f t="shared" si="341"/>
        <v>CGE</v>
      </c>
    </row>
    <row r="3158" spans="1:27" x14ac:dyDescent="0.2">
      <c r="A3158" s="19">
        <f t="shared" si="339"/>
        <v>1</v>
      </c>
      <c r="B3158" s="95">
        <f t="shared" si="340"/>
        <v>3154</v>
      </c>
      <c r="C3158" s="95" t="s">
        <v>11079</v>
      </c>
      <c r="D3158" s="28" t="s">
        <v>543</v>
      </c>
      <c r="E3158" s="95" t="s">
        <v>8831</v>
      </c>
      <c r="F3158" s="182">
        <v>1</v>
      </c>
      <c r="G3158" s="95" t="s">
        <v>1548</v>
      </c>
      <c r="H3158" s="199">
        <f>VLOOKUP(G3158,BARRAS!$C$5:$E$553,2,0)</f>
        <v>2069989430132</v>
      </c>
      <c r="I3158" s="95">
        <v>0</v>
      </c>
      <c r="J3158" s="204">
        <v>0</v>
      </c>
      <c r="K3158" s="95">
        <v>0</v>
      </c>
      <c r="L3158" s="95" t="s">
        <v>8423</v>
      </c>
      <c r="M3158" s="95" t="s">
        <v>8423</v>
      </c>
      <c r="N3158" s="95" t="s">
        <v>543</v>
      </c>
      <c r="O3158" s="95" t="s">
        <v>9972</v>
      </c>
      <c r="P3158" s="95"/>
      <c r="Q3158" s="95" t="s">
        <v>509</v>
      </c>
      <c r="R3158" s="95" t="str">
        <f>IF(L3158="R",VLOOKUP(G3158,BARRAS!$C$5:$E$233,3,0),IF(L3158="L",VLOOKUP(G3158,BARRAS!$C$5:$E$233,3,0),""))</f>
        <v/>
      </c>
      <c r="S3158" s="95">
        <f t="shared" si="342"/>
        <v>0</v>
      </c>
      <c r="T3158" s="95"/>
      <c r="U3158" s="95" t="str">
        <f t="shared" si="343"/>
        <v/>
      </c>
      <c r="V3158" s="95" t="s">
        <v>1869</v>
      </c>
      <c r="W3158" s="95"/>
      <c r="X3158" s="95">
        <v>0</v>
      </c>
      <c r="Y3158" s="95">
        <v>0</v>
      </c>
      <c r="Z3158" s="95"/>
      <c r="AA3158" s="95" t="str">
        <f t="shared" si="341"/>
        <v>CGE</v>
      </c>
    </row>
    <row r="3159" spans="1:27" x14ac:dyDescent="0.2">
      <c r="A3159" s="19">
        <f t="shared" si="339"/>
        <v>1</v>
      </c>
      <c r="B3159" s="95">
        <f t="shared" si="340"/>
        <v>3155</v>
      </c>
      <c r="C3159" s="95" t="s">
        <v>13244</v>
      </c>
      <c r="D3159" s="28" t="s">
        <v>10867</v>
      </c>
      <c r="E3159" s="95" t="s">
        <v>13245</v>
      </c>
      <c r="F3159" s="182">
        <v>1</v>
      </c>
      <c r="G3159" s="95" t="s">
        <v>1548</v>
      </c>
      <c r="H3159" s="199">
        <f>VLOOKUP(G3159,BARRAS!$C$5:$E$553,2,0)</f>
        <v>2069989430132</v>
      </c>
      <c r="I3159" s="95">
        <v>0</v>
      </c>
      <c r="J3159" s="204">
        <v>0</v>
      </c>
      <c r="K3159" s="95">
        <v>0</v>
      </c>
      <c r="L3159" s="95" t="s">
        <v>8423</v>
      </c>
      <c r="M3159" s="95" t="s">
        <v>8423</v>
      </c>
      <c r="N3159" s="28" t="s">
        <v>10867</v>
      </c>
      <c r="O3159" s="28" t="s">
        <v>9972</v>
      </c>
      <c r="P3159" s="95"/>
      <c r="Q3159" s="95"/>
      <c r="R3159" s="95"/>
      <c r="S3159" s="95">
        <f t="shared" si="342"/>
        <v>0</v>
      </c>
      <c r="T3159" s="95"/>
      <c r="U3159" s="95" t="str">
        <f t="shared" si="343"/>
        <v/>
      </c>
      <c r="V3159" s="95"/>
      <c r="W3159" s="95"/>
      <c r="X3159" s="95"/>
      <c r="Y3159" s="95"/>
      <c r="Z3159" s="95"/>
      <c r="AA3159" s="95" t="str">
        <f t="shared" si="341"/>
        <v>CGE</v>
      </c>
    </row>
    <row r="3160" spans="1:27" x14ac:dyDescent="0.2">
      <c r="A3160" s="19">
        <f t="shared" si="339"/>
        <v>1</v>
      </c>
      <c r="B3160" s="95">
        <f t="shared" si="340"/>
        <v>3156</v>
      </c>
      <c r="C3160" s="95" t="s">
        <v>13401</v>
      </c>
      <c r="D3160" s="28" t="s">
        <v>9294</v>
      </c>
      <c r="E3160" s="95" t="s">
        <v>13402</v>
      </c>
      <c r="F3160" s="182">
        <v>1</v>
      </c>
      <c r="G3160" s="95" t="s">
        <v>1548</v>
      </c>
      <c r="H3160" s="199">
        <f>VLOOKUP(G3160,BARRAS!$C$5:$E$553,2,0)</f>
        <v>2069989430132</v>
      </c>
      <c r="I3160" s="95">
        <v>0</v>
      </c>
      <c r="J3160" s="204">
        <v>0</v>
      </c>
      <c r="K3160" s="95">
        <v>0</v>
      </c>
      <c r="L3160" s="95" t="s">
        <v>8423</v>
      </c>
      <c r="M3160" s="95" t="s">
        <v>8423</v>
      </c>
      <c r="N3160" s="28" t="s">
        <v>9294</v>
      </c>
      <c r="O3160" s="28" t="s">
        <v>9972</v>
      </c>
      <c r="P3160" s="95"/>
      <c r="Q3160" s="95"/>
      <c r="R3160" s="95"/>
      <c r="S3160" s="95">
        <f t="shared" si="342"/>
        <v>0</v>
      </c>
      <c r="T3160" s="95"/>
      <c r="U3160" s="95" t="str">
        <f t="shared" si="343"/>
        <v/>
      </c>
      <c r="V3160" s="95"/>
      <c r="W3160" s="95"/>
      <c r="X3160" s="95"/>
      <c r="Y3160" s="95"/>
      <c r="Z3160" s="95"/>
      <c r="AA3160" s="95" t="str">
        <f t="shared" si="341"/>
        <v>CGE</v>
      </c>
    </row>
    <row r="3161" spans="1:27" x14ac:dyDescent="0.2">
      <c r="A3161" s="19">
        <f t="shared" si="339"/>
        <v>1</v>
      </c>
      <c r="B3161" s="95">
        <f t="shared" si="340"/>
        <v>3157</v>
      </c>
      <c r="C3161" s="95" t="s">
        <v>13760</v>
      </c>
      <c r="D3161" s="28" t="s">
        <v>8365</v>
      </c>
      <c r="E3161" s="28" t="s">
        <v>13762</v>
      </c>
      <c r="F3161" s="182">
        <v>1</v>
      </c>
      <c r="G3161" s="95" t="s">
        <v>1548</v>
      </c>
      <c r="H3161" s="199">
        <f>VLOOKUP(G3161,BARRAS!$C$5:$E$553,2,0)</f>
        <v>2069989430132</v>
      </c>
      <c r="I3161" s="95">
        <v>0</v>
      </c>
      <c r="J3161" s="204">
        <v>0</v>
      </c>
      <c r="K3161" s="95">
        <v>0</v>
      </c>
      <c r="L3161" s="95" t="s">
        <v>8423</v>
      </c>
      <c r="M3161" s="95" t="s">
        <v>8423</v>
      </c>
      <c r="N3161" s="28" t="s">
        <v>8365</v>
      </c>
      <c r="O3161" s="28" t="s">
        <v>9972</v>
      </c>
      <c r="P3161" s="95"/>
      <c r="Q3161" s="95"/>
      <c r="R3161" s="95"/>
      <c r="S3161" s="95">
        <f t="shared" si="342"/>
        <v>0</v>
      </c>
      <c r="T3161" s="95"/>
      <c r="U3161" s="95" t="str">
        <f t="shared" si="343"/>
        <v/>
      </c>
      <c r="V3161" s="95"/>
      <c r="W3161" s="95"/>
      <c r="X3161" s="95"/>
      <c r="Y3161" s="95"/>
      <c r="Z3161" s="95"/>
      <c r="AA3161" s="95" t="str">
        <f t="shared" si="341"/>
        <v>CGE</v>
      </c>
    </row>
    <row r="3162" spans="1:27" x14ac:dyDescent="0.2">
      <c r="A3162" s="19">
        <f t="shared" si="339"/>
        <v>1</v>
      </c>
      <c r="B3162" s="95">
        <f t="shared" si="340"/>
        <v>3158</v>
      </c>
      <c r="C3162" s="95" t="s">
        <v>13761</v>
      </c>
      <c r="D3162" s="28" t="s">
        <v>8365</v>
      </c>
      <c r="E3162" s="28" t="s">
        <v>13763</v>
      </c>
      <c r="F3162" s="182">
        <v>1</v>
      </c>
      <c r="G3162" s="95" t="s">
        <v>1548</v>
      </c>
      <c r="H3162" s="199">
        <f>VLOOKUP(G3162,BARRAS!$C$5:$E$553,2,0)</f>
        <v>2069989430132</v>
      </c>
      <c r="I3162" s="95">
        <v>0</v>
      </c>
      <c r="J3162" s="204">
        <v>0</v>
      </c>
      <c r="K3162" s="95">
        <v>0</v>
      </c>
      <c r="L3162" s="95" t="s">
        <v>8423</v>
      </c>
      <c r="M3162" s="95" t="s">
        <v>8423</v>
      </c>
      <c r="N3162" s="28" t="s">
        <v>8365</v>
      </c>
      <c r="O3162" s="28" t="s">
        <v>9972</v>
      </c>
      <c r="P3162" s="95"/>
      <c r="Q3162" s="95"/>
      <c r="R3162" s="95"/>
      <c r="S3162" s="95">
        <f t="shared" si="342"/>
        <v>0</v>
      </c>
      <c r="T3162" s="95"/>
      <c r="U3162" s="95" t="str">
        <f t="shared" si="343"/>
        <v/>
      </c>
      <c r="V3162" s="95"/>
      <c r="W3162" s="95"/>
      <c r="X3162" s="95"/>
      <c r="Y3162" s="95"/>
      <c r="Z3162" s="95"/>
      <c r="AA3162" s="95" t="str">
        <f t="shared" si="341"/>
        <v>CGE</v>
      </c>
    </row>
    <row r="3163" spans="1:27" x14ac:dyDescent="0.2">
      <c r="A3163" s="19">
        <f t="shared" si="339"/>
        <v>1</v>
      </c>
      <c r="B3163" s="95">
        <f t="shared" si="340"/>
        <v>3159</v>
      </c>
      <c r="C3163" s="95" t="s">
        <v>13961</v>
      </c>
      <c r="D3163" s="28" t="s">
        <v>9079</v>
      </c>
      <c r="E3163" s="28" t="s">
        <v>13962</v>
      </c>
      <c r="F3163" s="182">
        <v>1</v>
      </c>
      <c r="G3163" s="95" t="s">
        <v>1548</v>
      </c>
      <c r="H3163" s="199">
        <f>VLOOKUP(G3163,BARRAS!$C$5:$E$553,2,0)</f>
        <v>2069989430132</v>
      </c>
      <c r="I3163" s="95">
        <v>0</v>
      </c>
      <c r="J3163" s="204">
        <v>0</v>
      </c>
      <c r="K3163" s="95">
        <v>0</v>
      </c>
      <c r="L3163" s="95" t="s">
        <v>8423</v>
      </c>
      <c r="M3163" s="95" t="s">
        <v>8423</v>
      </c>
      <c r="N3163" s="28" t="s">
        <v>9079</v>
      </c>
      <c r="O3163" s="28" t="s">
        <v>9972</v>
      </c>
      <c r="P3163" s="95"/>
      <c r="Q3163" s="95"/>
      <c r="R3163" s="95"/>
      <c r="S3163" s="95">
        <f t="shared" si="342"/>
        <v>0</v>
      </c>
      <c r="T3163" s="95"/>
      <c r="U3163" s="95" t="str">
        <f t="shared" si="343"/>
        <v/>
      </c>
      <c r="V3163" s="95"/>
      <c r="W3163" s="95"/>
      <c r="X3163" s="95"/>
      <c r="Y3163" s="95"/>
      <c r="Z3163" s="95"/>
      <c r="AA3163" s="95" t="str">
        <f t="shared" si="341"/>
        <v>CGE</v>
      </c>
    </row>
    <row r="3164" spans="1:27" x14ac:dyDescent="0.2">
      <c r="A3164" s="19">
        <f t="shared" si="339"/>
        <v>1</v>
      </c>
      <c r="B3164" s="95">
        <f t="shared" si="340"/>
        <v>3160</v>
      </c>
      <c r="C3164" s="95" t="s">
        <v>11170</v>
      </c>
      <c r="D3164" s="28" t="s">
        <v>11168</v>
      </c>
      <c r="E3164" s="95" t="s">
        <v>11171</v>
      </c>
      <c r="F3164" s="182">
        <v>1</v>
      </c>
      <c r="G3164" s="95" t="s">
        <v>1548</v>
      </c>
      <c r="H3164" s="199">
        <f>VLOOKUP(G3164,BARRAS!$C$5:$E$553,2,0)</f>
        <v>2069989430132</v>
      </c>
      <c r="I3164" s="95">
        <v>0</v>
      </c>
      <c r="J3164" s="204">
        <v>0</v>
      </c>
      <c r="K3164" s="95">
        <v>0</v>
      </c>
      <c r="L3164" s="95" t="s">
        <v>747</v>
      </c>
      <c r="M3164" s="95" t="s">
        <v>747</v>
      </c>
      <c r="N3164" s="95" t="s">
        <v>11168</v>
      </c>
      <c r="O3164" s="28" t="s">
        <v>9972</v>
      </c>
      <c r="P3164" s="95"/>
      <c r="Q3164" s="95" t="s">
        <v>509</v>
      </c>
      <c r="R3164" s="95" t="str">
        <f>IF(L3164="R",VLOOKUP(G3164,BARRAS!$C$5:$E$233,3,0),IF(L3164="L",VLOOKUP(G3164,BARRAS!$C$5:$E$233,3,0),""))</f>
        <v/>
      </c>
      <c r="S3164" s="95">
        <f t="shared" si="342"/>
        <v>1</v>
      </c>
      <c r="T3164" s="95"/>
      <c r="U3164" s="95" t="str">
        <f t="shared" si="343"/>
        <v>PMGD</v>
      </c>
      <c r="V3164" s="95">
        <v>0</v>
      </c>
      <c r="W3164" s="95">
        <v>1</v>
      </c>
      <c r="X3164" s="95">
        <v>0</v>
      </c>
      <c r="Y3164" s="95">
        <v>0</v>
      </c>
      <c r="Z3164" s="95"/>
      <c r="AA3164" s="95" t="str">
        <f t="shared" si="341"/>
        <v>CGE</v>
      </c>
    </row>
    <row r="3165" spans="1:27" x14ac:dyDescent="0.2">
      <c r="A3165" s="19">
        <f t="shared" si="339"/>
        <v>1</v>
      </c>
      <c r="B3165" s="95">
        <f t="shared" si="340"/>
        <v>3161</v>
      </c>
      <c r="C3165" s="95" t="s">
        <v>11167</v>
      </c>
      <c r="D3165" s="28" t="s">
        <v>11168</v>
      </c>
      <c r="E3165" s="95" t="s">
        <v>11169</v>
      </c>
      <c r="F3165" s="182">
        <v>1</v>
      </c>
      <c r="G3165" s="95" t="s">
        <v>1548</v>
      </c>
      <c r="H3165" s="199">
        <f>VLOOKUP(G3165,BARRAS!$C$5:$E$553,2,0)</f>
        <v>2069989430132</v>
      </c>
      <c r="I3165" s="95">
        <v>0</v>
      </c>
      <c r="J3165" s="204">
        <v>0</v>
      </c>
      <c r="K3165" s="95">
        <v>0</v>
      </c>
      <c r="L3165" s="95" t="s">
        <v>747</v>
      </c>
      <c r="M3165" s="95" t="s">
        <v>747</v>
      </c>
      <c r="N3165" s="95" t="s">
        <v>11168</v>
      </c>
      <c r="O3165" s="28" t="s">
        <v>9972</v>
      </c>
      <c r="P3165" s="95"/>
      <c r="Q3165" s="95" t="s">
        <v>509</v>
      </c>
      <c r="R3165" s="95" t="str">
        <f>IF(L3165="R",VLOOKUP(G3165,BARRAS!$C$5:$E$233,3,0),IF(L3165="L",VLOOKUP(G3165,BARRAS!$C$5:$E$233,3,0),""))</f>
        <v/>
      </c>
      <c r="S3165" s="95">
        <f t="shared" si="342"/>
        <v>1</v>
      </c>
      <c r="T3165" s="95" t="s">
        <v>11169</v>
      </c>
      <c r="U3165" s="95" t="str">
        <f t="shared" si="343"/>
        <v>PMGD</v>
      </c>
      <c r="V3165" s="95">
        <v>0</v>
      </c>
      <c r="W3165" s="95"/>
      <c r="X3165" s="95">
        <v>0</v>
      </c>
      <c r="Y3165" s="95">
        <v>0</v>
      </c>
      <c r="Z3165" s="95"/>
      <c r="AA3165" s="95" t="str">
        <f t="shared" si="341"/>
        <v>CGE</v>
      </c>
    </row>
    <row r="3166" spans="1:27" x14ac:dyDescent="0.2">
      <c r="A3166" s="19">
        <f t="shared" si="339"/>
        <v>1</v>
      </c>
      <c r="B3166" s="95">
        <f t="shared" si="340"/>
        <v>3162</v>
      </c>
      <c r="C3166" s="95" t="s">
        <v>12136</v>
      </c>
      <c r="D3166" s="28" t="s">
        <v>12134</v>
      </c>
      <c r="E3166" s="95" t="s">
        <v>12137</v>
      </c>
      <c r="F3166" s="182">
        <v>1</v>
      </c>
      <c r="G3166" s="95" t="s">
        <v>1548</v>
      </c>
      <c r="H3166" s="199">
        <f>VLOOKUP(G3166,BARRAS!$C$5:$E$553,2,0)</f>
        <v>2069989430132</v>
      </c>
      <c r="I3166" s="95">
        <v>0</v>
      </c>
      <c r="J3166" s="204">
        <v>0</v>
      </c>
      <c r="K3166" s="95">
        <v>0</v>
      </c>
      <c r="L3166" s="95" t="s">
        <v>747</v>
      </c>
      <c r="M3166" s="95" t="s">
        <v>747</v>
      </c>
      <c r="N3166" s="95" t="s">
        <v>12134</v>
      </c>
      <c r="O3166" s="28" t="s">
        <v>9972</v>
      </c>
      <c r="P3166" s="95"/>
      <c r="Q3166" s="95"/>
      <c r="R3166" s="95" t="str">
        <f>IF(L3166="R",VLOOKUP(G3166,BARRAS!$C$5:$E$233,3,0),IF(L3166="L",VLOOKUP(G3166,BARRAS!$C$5:$E$233,3,0),""))</f>
        <v/>
      </c>
      <c r="S3166" s="95">
        <f t="shared" si="342"/>
        <v>1</v>
      </c>
      <c r="T3166" s="95"/>
      <c r="U3166" s="95" t="str">
        <f t="shared" si="343"/>
        <v>PMGD</v>
      </c>
      <c r="V3166" s="95"/>
      <c r="W3166" s="95">
        <v>0</v>
      </c>
      <c r="X3166" s="95"/>
      <c r="Y3166" s="95"/>
      <c r="Z3166" s="95"/>
      <c r="AA3166" s="95" t="str">
        <f t="shared" si="341"/>
        <v>CGE</v>
      </c>
    </row>
    <row r="3167" spans="1:27" x14ac:dyDescent="0.2">
      <c r="A3167" s="19">
        <f t="shared" si="339"/>
        <v>1</v>
      </c>
      <c r="B3167" s="95">
        <f t="shared" si="340"/>
        <v>3163</v>
      </c>
      <c r="C3167" s="95" t="s">
        <v>12133</v>
      </c>
      <c r="D3167" s="28" t="s">
        <v>12134</v>
      </c>
      <c r="E3167" s="95" t="s">
        <v>12135</v>
      </c>
      <c r="F3167" s="182">
        <v>1</v>
      </c>
      <c r="G3167" s="95" t="s">
        <v>1548</v>
      </c>
      <c r="H3167" s="199">
        <f>VLOOKUP(G3167,BARRAS!$C$5:$E$553,2,0)</f>
        <v>2069989430132</v>
      </c>
      <c r="I3167" s="95">
        <v>0</v>
      </c>
      <c r="J3167" s="204">
        <v>0</v>
      </c>
      <c r="K3167" s="95">
        <v>0</v>
      </c>
      <c r="L3167" s="95" t="s">
        <v>747</v>
      </c>
      <c r="M3167" s="95" t="s">
        <v>747</v>
      </c>
      <c r="N3167" s="95" t="s">
        <v>12134</v>
      </c>
      <c r="O3167" s="28" t="s">
        <v>9972</v>
      </c>
      <c r="P3167" s="95"/>
      <c r="Q3167" s="95"/>
      <c r="R3167" s="95" t="str">
        <f>IF(L3167="R",VLOOKUP(G3167,BARRAS!$C$5:$E$233,3,0),IF(L3167="L",VLOOKUP(G3167,BARRAS!$C$5:$E$233,3,0),""))</f>
        <v/>
      </c>
      <c r="S3167" s="95">
        <f t="shared" si="342"/>
        <v>1</v>
      </c>
      <c r="T3167" s="95" t="s">
        <v>12135</v>
      </c>
      <c r="U3167" s="95" t="str">
        <f t="shared" si="343"/>
        <v>PMGD</v>
      </c>
      <c r="V3167" s="95"/>
      <c r="W3167" s="95"/>
      <c r="X3167" s="95"/>
      <c r="Y3167" s="95"/>
      <c r="Z3167" s="95"/>
      <c r="AA3167" s="95" t="str">
        <f t="shared" si="341"/>
        <v>CGE</v>
      </c>
    </row>
    <row r="3168" spans="1:27" x14ac:dyDescent="0.2">
      <c r="A3168" s="19">
        <f t="shared" si="339"/>
        <v>1</v>
      </c>
      <c r="B3168" s="95">
        <f t="shared" si="340"/>
        <v>3164</v>
      </c>
      <c r="C3168" s="28" t="s">
        <v>13764</v>
      </c>
      <c r="D3168" s="28" t="s">
        <v>13766</v>
      </c>
      <c r="E3168" s="28" t="s">
        <v>13767</v>
      </c>
      <c r="F3168" s="182">
        <v>1</v>
      </c>
      <c r="G3168" s="95" t="s">
        <v>1548</v>
      </c>
      <c r="H3168" s="199">
        <f>VLOOKUP(G3168,BARRAS!$C$5:$E$553,2,0)</f>
        <v>2069989430132</v>
      </c>
      <c r="I3168" s="95">
        <v>0</v>
      </c>
      <c r="J3168" s="204">
        <v>0</v>
      </c>
      <c r="K3168" s="95">
        <v>0</v>
      </c>
      <c r="L3168" s="95" t="s">
        <v>747</v>
      </c>
      <c r="M3168" s="95" t="s">
        <v>747</v>
      </c>
      <c r="N3168" s="28" t="s">
        <v>13766</v>
      </c>
      <c r="O3168" s="28" t="s">
        <v>9972</v>
      </c>
      <c r="P3168" s="95"/>
      <c r="Q3168" s="95"/>
      <c r="R3168" s="95"/>
      <c r="S3168" s="95">
        <f t="shared" si="342"/>
        <v>1</v>
      </c>
      <c r="T3168" s="95"/>
      <c r="U3168" s="95" t="str">
        <f t="shared" si="343"/>
        <v>PMGD</v>
      </c>
      <c r="V3168" s="95"/>
      <c r="W3168" s="95"/>
      <c r="X3168" s="95"/>
      <c r="Y3168" s="95"/>
      <c r="Z3168" s="95"/>
      <c r="AA3168" s="95" t="str">
        <f t="shared" si="341"/>
        <v>CGE</v>
      </c>
    </row>
    <row r="3169" spans="1:27" x14ac:dyDescent="0.2">
      <c r="A3169" s="19">
        <f t="shared" si="339"/>
        <v>1</v>
      </c>
      <c r="B3169" s="95">
        <f t="shared" si="340"/>
        <v>3165</v>
      </c>
      <c r="C3169" s="28" t="s">
        <v>13765</v>
      </c>
      <c r="D3169" s="28" t="s">
        <v>13766</v>
      </c>
      <c r="E3169" s="28" t="s">
        <v>13768</v>
      </c>
      <c r="F3169" s="182">
        <v>1</v>
      </c>
      <c r="G3169" s="95" t="s">
        <v>1548</v>
      </c>
      <c r="H3169" s="199">
        <f>VLOOKUP(G3169,BARRAS!$C$5:$E$553,2,0)</f>
        <v>2069989430132</v>
      </c>
      <c r="I3169" s="95">
        <v>0</v>
      </c>
      <c r="J3169" s="204">
        <v>0</v>
      </c>
      <c r="K3169" s="95">
        <v>0</v>
      </c>
      <c r="L3169" s="95" t="s">
        <v>747</v>
      </c>
      <c r="M3169" s="95" t="s">
        <v>747</v>
      </c>
      <c r="N3169" s="28" t="s">
        <v>13766</v>
      </c>
      <c r="O3169" s="28" t="s">
        <v>9972</v>
      </c>
      <c r="P3169" s="95"/>
      <c r="Q3169" s="95"/>
      <c r="R3169" s="95"/>
      <c r="S3169" s="95">
        <f t="shared" si="342"/>
        <v>1</v>
      </c>
      <c r="T3169" s="28" t="s">
        <v>13768</v>
      </c>
      <c r="U3169" s="95" t="str">
        <f t="shared" si="343"/>
        <v>PMGD</v>
      </c>
      <c r="V3169" s="95"/>
      <c r="W3169" s="95"/>
      <c r="X3169" s="95"/>
      <c r="Y3169" s="95"/>
      <c r="Z3169" s="95"/>
      <c r="AA3169" s="95" t="str">
        <f t="shared" si="341"/>
        <v>CGE</v>
      </c>
    </row>
    <row r="3170" spans="1:27" x14ac:dyDescent="0.2">
      <c r="A3170" s="19">
        <f t="shared" si="339"/>
        <v>1</v>
      </c>
      <c r="B3170" s="95">
        <f t="shared" si="340"/>
        <v>3166</v>
      </c>
      <c r="C3170" s="28" t="s">
        <v>13845</v>
      </c>
      <c r="D3170" s="28" t="s">
        <v>13940</v>
      </c>
      <c r="E3170" s="28" t="s">
        <v>13847</v>
      </c>
      <c r="F3170" s="182">
        <v>1</v>
      </c>
      <c r="G3170" s="95" t="s">
        <v>1548</v>
      </c>
      <c r="H3170" s="199">
        <f>VLOOKUP(G3170,BARRAS!$C$5:$E$553,2,0)</f>
        <v>2069989430132</v>
      </c>
      <c r="I3170" s="95">
        <v>0</v>
      </c>
      <c r="J3170" s="204">
        <v>0</v>
      </c>
      <c r="K3170" s="95">
        <v>0</v>
      </c>
      <c r="L3170" s="95" t="s">
        <v>747</v>
      </c>
      <c r="M3170" s="95" t="s">
        <v>747</v>
      </c>
      <c r="N3170" s="28" t="s">
        <v>13940</v>
      </c>
      <c r="O3170" s="28" t="s">
        <v>9972</v>
      </c>
      <c r="P3170" s="95"/>
      <c r="Q3170" s="95"/>
      <c r="R3170" s="95"/>
      <c r="S3170" s="95">
        <f t="shared" si="342"/>
        <v>1</v>
      </c>
      <c r="T3170" s="95"/>
      <c r="U3170" s="95" t="str">
        <f t="shared" si="343"/>
        <v>PMGD</v>
      </c>
      <c r="V3170" s="95"/>
      <c r="W3170" s="95"/>
      <c r="X3170" s="95"/>
      <c r="Y3170" s="95"/>
      <c r="Z3170" s="95"/>
      <c r="AA3170" s="95" t="str">
        <f t="shared" si="341"/>
        <v>CGE</v>
      </c>
    </row>
    <row r="3171" spans="1:27" x14ac:dyDescent="0.2">
      <c r="A3171" s="19">
        <f t="shared" si="339"/>
        <v>1</v>
      </c>
      <c r="B3171" s="95">
        <f t="shared" si="340"/>
        <v>3167</v>
      </c>
      <c r="C3171" s="28" t="s">
        <v>13846</v>
      </c>
      <c r="D3171" s="28" t="s">
        <v>13940</v>
      </c>
      <c r="E3171" s="28" t="s">
        <v>13848</v>
      </c>
      <c r="F3171" s="182">
        <v>1</v>
      </c>
      <c r="G3171" s="95" t="s">
        <v>1548</v>
      </c>
      <c r="H3171" s="199">
        <f>VLOOKUP(G3171,BARRAS!$C$5:$E$553,2,0)</f>
        <v>2069989430132</v>
      </c>
      <c r="I3171" s="95">
        <v>0</v>
      </c>
      <c r="J3171" s="204">
        <v>0</v>
      </c>
      <c r="K3171" s="95">
        <v>0</v>
      </c>
      <c r="L3171" s="95" t="s">
        <v>747</v>
      </c>
      <c r="M3171" s="95" t="s">
        <v>747</v>
      </c>
      <c r="N3171" s="28" t="s">
        <v>13940</v>
      </c>
      <c r="O3171" s="28" t="s">
        <v>9972</v>
      </c>
      <c r="P3171" s="95"/>
      <c r="Q3171" s="95"/>
      <c r="R3171" s="95"/>
      <c r="S3171" s="95">
        <f t="shared" si="342"/>
        <v>1</v>
      </c>
      <c r="T3171" s="28" t="s">
        <v>13848</v>
      </c>
      <c r="U3171" s="95" t="str">
        <f t="shared" si="343"/>
        <v>PMGD</v>
      </c>
      <c r="V3171" s="95"/>
      <c r="W3171" s="95"/>
      <c r="X3171" s="95"/>
      <c r="Y3171" s="95"/>
      <c r="Z3171" s="95"/>
      <c r="AA3171" s="95" t="str">
        <f t="shared" si="341"/>
        <v>CGE</v>
      </c>
    </row>
    <row r="3172" spans="1:27" x14ac:dyDescent="0.2">
      <c r="A3172" s="19">
        <f t="shared" si="339"/>
        <v>1</v>
      </c>
      <c r="B3172" s="95">
        <f t="shared" si="340"/>
        <v>3168</v>
      </c>
      <c r="C3172" s="95" t="s">
        <v>14084</v>
      </c>
      <c r="D3172" s="28" t="s">
        <v>14081</v>
      </c>
      <c r="E3172" s="95" t="s">
        <v>14082</v>
      </c>
      <c r="F3172" s="182">
        <v>1</v>
      </c>
      <c r="G3172" s="95" t="s">
        <v>1548</v>
      </c>
      <c r="H3172" s="199">
        <f>VLOOKUP(G3172,BARRAS!$C$5:$E$553,2,0)</f>
        <v>2069989430132</v>
      </c>
      <c r="I3172" s="95">
        <v>0</v>
      </c>
      <c r="J3172" s="204">
        <v>0</v>
      </c>
      <c r="K3172" s="95">
        <v>0</v>
      </c>
      <c r="L3172" s="95" t="s">
        <v>747</v>
      </c>
      <c r="M3172" s="95" t="s">
        <v>747</v>
      </c>
      <c r="N3172" s="28" t="s">
        <v>14081</v>
      </c>
      <c r="O3172" s="95" t="s">
        <v>9972</v>
      </c>
      <c r="P3172" s="95"/>
      <c r="Q3172" s="95"/>
      <c r="R3172" s="95"/>
      <c r="S3172" s="95">
        <f t="shared" si="342"/>
        <v>1</v>
      </c>
      <c r="T3172" s="95"/>
      <c r="U3172" s="95" t="str">
        <f t="shared" si="343"/>
        <v>PMGD</v>
      </c>
      <c r="V3172" s="95"/>
      <c r="W3172" s="95"/>
      <c r="X3172" s="95"/>
      <c r="Y3172" s="95"/>
      <c r="Z3172" s="95"/>
      <c r="AA3172" s="95" t="str">
        <f t="shared" si="341"/>
        <v>CGE</v>
      </c>
    </row>
    <row r="3173" spans="1:27" x14ac:dyDescent="0.2">
      <c r="A3173" s="19">
        <f t="shared" si="339"/>
        <v>1</v>
      </c>
      <c r="B3173" s="95">
        <f t="shared" si="340"/>
        <v>3169</v>
      </c>
      <c r="C3173" s="95" t="s">
        <v>14085</v>
      </c>
      <c r="D3173" s="28" t="s">
        <v>14081</v>
      </c>
      <c r="E3173" s="95" t="s">
        <v>14083</v>
      </c>
      <c r="F3173" s="182">
        <v>1</v>
      </c>
      <c r="G3173" s="95" t="s">
        <v>1548</v>
      </c>
      <c r="H3173" s="199">
        <f>VLOOKUP(G3173,BARRAS!$C$5:$E$553,2,0)</f>
        <v>2069989430132</v>
      </c>
      <c r="I3173" s="95">
        <v>0</v>
      </c>
      <c r="J3173" s="204">
        <v>0</v>
      </c>
      <c r="K3173" s="95">
        <v>0</v>
      </c>
      <c r="L3173" s="95" t="s">
        <v>747</v>
      </c>
      <c r="M3173" s="95" t="s">
        <v>747</v>
      </c>
      <c r="N3173" s="28" t="s">
        <v>14081</v>
      </c>
      <c r="O3173" s="95" t="s">
        <v>9972</v>
      </c>
      <c r="P3173" s="95"/>
      <c r="Q3173" s="95"/>
      <c r="R3173" s="95"/>
      <c r="S3173" s="95">
        <f t="shared" si="342"/>
        <v>1</v>
      </c>
      <c r="T3173" s="95" t="s">
        <v>14083</v>
      </c>
      <c r="U3173" s="95" t="str">
        <f t="shared" si="343"/>
        <v>PMGD</v>
      </c>
      <c r="V3173" s="95"/>
      <c r="W3173" s="95"/>
      <c r="X3173" s="95"/>
      <c r="Y3173" s="95"/>
      <c r="Z3173" s="95"/>
      <c r="AA3173" s="95" t="str">
        <f t="shared" si="341"/>
        <v>CGE</v>
      </c>
    </row>
    <row r="3174" spans="1:27" x14ac:dyDescent="0.2">
      <c r="A3174" s="134">
        <f t="shared" ref="A3174:A3175" si="344">+COUNTIF($C:$C,C3174)</f>
        <v>1</v>
      </c>
      <c r="B3174" s="95">
        <f t="shared" si="340"/>
        <v>3170</v>
      </c>
      <c r="C3174" s="28" t="s">
        <v>14668</v>
      </c>
      <c r="D3174" s="28" t="s">
        <v>14671</v>
      </c>
      <c r="E3174" s="28" t="s">
        <v>14672</v>
      </c>
      <c r="F3174" s="182">
        <v>1</v>
      </c>
      <c r="G3174" s="95" t="s">
        <v>1548</v>
      </c>
      <c r="H3174" s="199">
        <f>VLOOKUP(G3174,BARRAS!$C$5:$E$553,2,0)</f>
        <v>2069989430132</v>
      </c>
      <c r="I3174" s="95">
        <v>0</v>
      </c>
      <c r="J3174" s="204">
        <v>0</v>
      </c>
      <c r="K3174" s="95">
        <v>0</v>
      </c>
      <c r="L3174" s="95" t="s">
        <v>747</v>
      </c>
      <c r="M3174" s="95" t="s">
        <v>747</v>
      </c>
      <c r="N3174" s="28" t="s">
        <v>14671</v>
      </c>
      <c r="O3174" s="95" t="s">
        <v>9972</v>
      </c>
      <c r="P3174" s="95"/>
      <c r="Q3174" s="95"/>
      <c r="R3174" s="95"/>
      <c r="S3174" s="95">
        <f t="shared" si="342"/>
        <v>1</v>
      </c>
      <c r="T3174" s="95"/>
      <c r="U3174" s="95" t="str">
        <f t="shared" si="343"/>
        <v>PMGD</v>
      </c>
      <c r="V3174" s="95"/>
      <c r="W3174" s="95"/>
      <c r="X3174" s="95"/>
      <c r="Y3174" s="95"/>
      <c r="Z3174" s="95"/>
      <c r="AA3174" s="95" t="str">
        <f t="shared" si="341"/>
        <v>CGE</v>
      </c>
    </row>
    <row r="3175" spans="1:27" x14ac:dyDescent="0.2">
      <c r="A3175" s="134">
        <f t="shared" si="344"/>
        <v>1</v>
      </c>
      <c r="B3175" s="95">
        <f t="shared" si="340"/>
        <v>3171</v>
      </c>
      <c r="C3175" s="28" t="s">
        <v>14669</v>
      </c>
      <c r="D3175" s="28" t="s">
        <v>14671</v>
      </c>
      <c r="E3175" s="28" t="s">
        <v>14673</v>
      </c>
      <c r="F3175" s="182">
        <v>1</v>
      </c>
      <c r="G3175" s="95" t="s">
        <v>1548</v>
      </c>
      <c r="H3175" s="199">
        <f>VLOOKUP(G3175,BARRAS!$C$5:$E$553,2,0)</f>
        <v>2069989430132</v>
      </c>
      <c r="I3175" s="95">
        <v>0</v>
      </c>
      <c r="J3175" s="204">
        <v>0</v>
      </c>
      <c r="K3175" s="95">
        <v>0</v>
      </c>
      <c r="L3175" s="95" t="s">
        <v>747</v>
      </c>
      <c r="M3175" s="95" t="s">
        <v>747</v>
      </c>
      <c r="N3175" s="28" t="s">
        <v>14671</v>
      </c>
      <c r="O3175" s="95" t="s">
        <v>9972</v>
      </c>
      <c r="P3175" s="95"/>
      <c r="Q3175" s="95"/>
      <c r="R3175" s="95"/>
      <c r="S3175" s="95">
        <f t="shared" si="342"/>
        <v>1</v>
      </c>
      <c r="T3175" s="95"/>
      <c r="U3175" s="95" t="str">
        <f t="shared" si="343"/>
        <v>PMGD</v>
      </c>
      <c r="V3175" s="95"/>
      <c r="W3175" s="95"/>
      <c r="X3175" s="95"/>
      <c r="Y3175" s="95"/>
      <c r="Z3175" s="95"/>
      <c r="AA3175" s="95" t="str">
        <f t="shared" si="341"/>
        <v>CGE</v>
      </c>
    </row>
    <row r="3176" spans="1:27" x14ac:dyDescent="0.2">
      <c r="A3176" s="19">
        <f t="shared" ref="A3176:A3239" si="345">+COUNTIF($C:$C,C3176)</f>
        <v>1</v>
      </c>
      <c r="B3176" s="95">
        <f t="shared" si="340"/>
        <v>3172</v>
      </c>
      <c r="C3176" s="95" t="s">
        <v>11055</v>
      </c>
      <c r="D3176" s="28" t="s">
        <v>8970</v>
      </c>
      <c r="E3176" s="95" t="s">
        <v>1870</v>
      </c>
      <c r="F3176" s="182">
        <v>1</v>
      </c>
      <c r="G3176" s="95" t="s">
        <v>1548</v>
      </c>
      <c r="H3176" s="199">
        <f>VLOOKUP(G3176,BARRAS!$C$5:$E$553,2,0)</f>
        <v>2069989430132</v>
      </c>
      <c r="I3176" s="95">
        <v>0</v>
      </c>
      <c r="J3176" s="204">
        <v>1</v>
      </c>
      <c r="K3176" s="95">
        <v>0</v>
      </c>
      <c r="L3176" s="95" t="s">
        <v>489</v>
      </c>
      <c r="M3176" s="95" t="s">
        <v>489</v>
      </c>
      <c r="N3176" s="95" t="s">
        <v>9178</v>
      </c>
      <c r="O3176" s="95"/>
      <c r="P3176" s="95" t="s">
        <v>9972</v>
      </c>
      <c r="Q3176" s="95" t="s">
        <v>489</v>
      </c>
      <c r="R3176" s="95">
        <f>IF(L3176="R",VLOOKUP(G3176,BARRAS!$C$5:$E$233,3,0),IF(L3176="L",VLOOKUP(G3176,BARRAS!$C$5:$E$233,3,0),""))</f>
        <v>0</v>
      </c>
      <c r="S3176" s="95">
        <f t="shared" si="342"/>
        <v>0</v>
      </c>
      <c r="T3176" s="95"/>
      <c r="U3176" s="95" t="str">
        <f t="shared" si="343"/>
        <v/>
      </c>
      <c r="V3176" s="95">
        <v>0</v>
      </c>
      <c r="W3176" s="95"/>
      <c r="X3176" s="95">
        <v>0</v>
      </c>
      <c r="Y3176" s="95">
        <v>0</v>
      </c>
      <c r="Z3176" s="95"/>
      <c r="AA3176" s="95" t="str">
        <f t="shared" si="341"/>
        <v>CGE</v>
      </c>
    </row>
    <row r="3177" spans="1:27" x14ac:dyDescent="0.2">
      <c r="A3177" s="19">
        <f t="shared" si="345"/>
        <v>1</v>
      </c>
      <c r="B3177" s="95">
        <f t="shared" si="340"/>
        <v>3173</v>
      </c>
      <c r="C3177" s="95" t="s">
        <v>11056</v>
      </c>
      <c r="D3177" s="28" t="s">
        <v>8971</v>
      </c>
      <c r="E3177" s="95" t="s">
        <v>1870</v>
      </c>
      <c r="F3177" s="182">
        <v>1</v>
      </c>
      <c r="G3177" s="95" t="s">
        <v>1548</v>
      </c>
      <c r="H3177" s="199">
        <f>VLOOKUP(G3177,BARRAS!$C$5:$E$553,2,0)</f>
        <v>2069989430132</v>
      </c>
      <c r="I3177" s="95">
        <v>0</v>
      </c>
      <c r="J3177" s="204">
        <v>1</v>
      </c>
      <c r="K3177" s="95">
        <v>0</v>
      </c>
      <c r="L3177" s="95" t="s">
        <v>489</v>
      </c>
      <c r="M3177" s="95" t="s">
        <v>489</v>
      </c>
      <c r="N3177" s="95" t="s">
        <v>9178</v>
      </c>
      <c r="O3177" s="95"/>
      <c r="P3177" s="95" t="s">
        <v>9972</v>
      </c>
      <c r="Q3177" s="95" t="s">
        <v>489</v>
      </c>
      <c r="R3177" s="95">
        <f>IF(L3177="R",VLOOKUP(G3177,BARRAS!$C$5:$E$233,3,0),IF(L3177="L",VLOOKUP(G3177,BARRAS!$C$5:$E$233,3,0),""))</f>
        <v>0</v>
      </c>
      <c r="S3177" s="95">
        <f t="shared" si="342"/>
        <v>0</v>
      </c>
      <c r="T3177" s="95"/>
      <c r="U3177" s="95" t="str">
        <f t="shared" si="343"/>
        <v/>
      </c>
      <c r="V3177" s="95">
        <v>0</v>
      </c>
      <c r="W3177" s="95"/>
      <c r="X3177" s="95">
        <v>0</v>
      </c>
      <c r="Y3177" s="95">
        <v>0</v>
      </c>
      <c r="Z3177" s="95"/>
      <c r="AA3177" s="95" t="str">
        <f t="shared" si="341"/>
        <v>CGE</v>
      </c>
    </row>
    <row r="3178" spans="1:27" x14ac:dyDescent="0.2">
      <c r="A3178" s="19">
        <f t="shared" si="345"/>
        <v>1</v>
      </c>
      <c r="B3178" s="95">
        <f t="shared" si="340"/>
        <v>3174</v>
      </c>
      <c r="C3178" s="95" t="s">
        <v>11057</v>
      </c>
      <c r="D3178" s="28" t="s">
        <v>8972</v>
      </c>
      <c r="E3178" s="95" t="s">
        <v>1870</v>
      </c>
      <c r="F3178" s="182">
        <v>1</v>
      </c>
      <c r="G3178" s="95" t="s">
        <v>1548</v>
      </c>
      <c r="H3178" s="199">
        <f>VLOOKUP(G3178,BARRAS!$C$5:$E$553,2,0)</f>
        <v>2069989430132</v>
      </c>
      <c r="I3178" s="95">
        <v>0</v>
      </c>
      <c r="J3178" s="204">
        <v>1</v>
      </c>
      <c r="K3178" s="95">
        <v>0</v>
      </c>
      <c r="L3178" s="95" t="s">
        <v>489</v>
      </c>
      <c r="M3178" s="95" t="s">
        <v>489</v>
      </c>
      <c r="N3178" s="95" t="s">
        <v>9178</v>
      </c>
      <c r="O3178" s="95"/>
      <c r="P3178" s="95" t="s">
        <v>9972</v>
      </c>
      <c r="Q3178" s="95" t="s">
        <v>489</v>
      </c>
      <c r="R3178" s="95">
        <f>IF(L3178="R",VLOOKUP(G3178,BARRAS!$C$5:$E$233,3,0),IF(L3178="L",VLOOKUP(G3178,BARRAS!$C$5:$E$233,3,0),""))</f>
        <v>0</v>
      </c>
      <c r="S3178" s="95">
        <f t="shared" si="342"/>
        <v>0</v>
      </c>
      <c r="T3178" s="95"/>
      <c r="U3178" s="95" t="str">
        <f t="shared" si="343"/>
        <v/>
      </c>
      <c r="V3178" s="95">
        <v>0</v>
      </c>
      <c r="W3178" s="95"/>
      <c r="X3178" s="95">
        <v>0</v>
      </c>
      <c r="Y3178" s="95">
        <v>0</v>
      </c>
      <c r="Z3178" s="95"/>
      <c r="AA3178" s="95" t="str">
        <f t="shared" si="341"/>
        <v>CGE</v>
      </c>
    </row>
    <row r="3179" spans="1:27" x14ac:dyDescent="0.2">
      <c r="A3179" s="19">
        <f t="shared" si="345"/>
        <v>1</v>
      </c>
      <c r="B3179" s="95">
        <f t="shared" si="340"/>
        <v>3175</v>
      </c>
      <c r="C3179" s="194" t="s">
        <v>11787</v>
      </c>
      <c r="D3179" s="213" t="s">
        <v>1304</v>
      </c>
      <c r="E3179" s="194" t="s">
        <v>1589</v>
      </c>
      <c r="F3179" s="182">
        <v>1</v>
      </c>
      <c r="G3179" s="95" t="s">
        <v>1548</v>
      </c>
      <c r="H3179" s="199">
        <f>VLOOKUP(G3179,BARRAS!$C$5:$E$553,2,0)</f>
        <v>2069989430132</v>
      </c>
      <c r="I3179" s="95">
        <v>0</v>
      </c>
      <c r="J3179" s="204">
        <v>0</v>
      </c>
      <c r="K3179" s="95">
        <v>0</v>
      </c>
      <c r="L3179" s="95" t="s">
        <v>492</v>
      </c>
      <c r="M3179" s="95" t="s">
        <v>492</v>
      </c>
      <c r="N3179" s="95" t="s">
        <v>12352</v>
      </c>
      <c r="O3179" s="95"/>
      <c r="P3179" s="95"/>
      <c r="Q3179" s="95"/>
      <c r="R3179" s="95" t="str">
        <f>IF(L3179="R",VLOOKUP(G3179,BARRAS!$C$5:$E$233,3,0),IF(L3179="L",VLOOKUP(G3179,BARRAS!$C$5:$E$233,3,0),""))</f>
        <v/>
      </c>
      <c r="S3179" s="95">
        <f t="shared" si="342"/>
        <v>0</v>
      </c>
      <c r="T3179" s="95"/>
      <c r="U3179" s="95" t="str">
        <f t="shared" si="343"/>
        <v/>
      </c>
      <c r="V3179" s="95"/>
      <c r="W3179" s="95"/>
      <c r="X3179" s="95"/>
      <c r="Y3179" s="95"/>
      <c r="Z3179" s="95"/>
      <c r="AA3179" s="95">
        <f t="shared" si="341"/>
        <v>0</v>
      </c>
    </row>
    <row r="3180" spans="1:27" x14ac:dyDescent="0.2">
      <c r="A3180" s="19">
        <f t="shared" si="345"/>
        <v>1</v>
      </c>
      <c r="B3180" s="95">
        <f t="shared" si="340"/>
        <v>3176</v>
      </c>
      <c r="C3180" s="95" t="s">
        <v>9927</v>
      </c>
      <c r="D3180" s="28" t="s">
        <v>9079</v>
      </c>
      <c r="E3180" s="95" t="s">
        <v>10153</v>
      </c>
      <c r="F3180" s="182">
        <v>1</v>
      </c>
      <c r="G3180" s="95" t="s">
        <v>7666</v>
      </c>
      <c r="H3180" s="199">
        <f>VLOOKUP(G3180,BARRAS!$C$5:$E$553,2,0)</f>
        <v>2079989380132</v>
      </c>
      <c r="I3180" s="95">
        <v>0</v>
      </c>
      <c r="J3180" s="204">
        <v>0</v>
      </c>
      <c r="K3180" s="95">
        <v>0</v>
      </c>
      <c r="L3180" s="95" t="s">
        <v>8423</v>
      </c>
      <c r="M3180" s="95" t="s">
        <v>8423</v>
      </c>
      <c r="N3180" s="95" t="s">
        <v>9079</v>
      </c>
      <c r="O3180" s="95" t="s">
        <v>9972</v>
      </c>
      <c r="P3180" s="95"/>
      <c r="Q3180" s="95" t="s">
        <v>509</v>
      </c>
      <c r="R3180" s="95" t="str">
        <f>IF(L3180="R",VLOOKUP(G3180,BARRAS!$C$5:$E$233,3,0),IF(L3180="L",VLOOKUP(G3180,BARRAS!$C$5:$E$233,3,0),""))</f>
        <v/>
      </c>
      <c r="S3180" s="95">
        <f t="shared" si="342"/>
        <v>0</v>
      </c>
      <c r="T3180" s="95"/>
      <c r="U3180" s="95" t="str">
        <f t="shared" si="343"/>
        <v/>
      </c>
      <c r="V3180" s="95"/>
      <c r="W3180" s="95"/>
      <c r="X3180" s="95"/>
      <c r="Y3180" s="95"/>
      <c r="Z3180" s="95"/>
      <c r="AA3180" s="95" t="str">
        <f t="shared" si="341"/>
        <v>CGE</v>
      </c>
    </row>
    <row r="3181" spans="1:27" x14ac:dyDescent="0.2">
      <c r="A3181" s="19">
        <f t="shared" si="345"/>
        <v>1</v>
      </c>
      <c r="B3181" s="95">
        <f t="shared" si="340"/>
        <v>3177</v>
      </c>
      <c r="C3181" s="95" t="s">
        <v>14086</v>
      </c>
      <c r="D3181" s="28" t="s">
        <v>9079</v>
      </c>
      <c r="E3181" s="28" t="s">
        <v>14087</v>
      </c>
      <c r="F3181" s="182">
        <v>1</v>
      </c>
      <c r="G3181" s="95" t="s">
        <v>7666</v>
      </c>
      <c r="H3181" s="199">
        <f>VLOOKUP(G3181,BARRAS!$C$5:$E$553,2,0)</f>
        <v>2079989380132</v>
      </c>
      <c r="I3181" s="95">
        <v>0</v>
      </c>
      <c r="J3181" s="204">
        <v>0</v>
      </c>
      <c r="K3181" s="95">
        <v>0</v>
      </c>
      <c r="L3181" s="95" t="s">
        <v>8423</v>
      </c>
      <c r="M3181" s="95" t="s">
        <v>8423</v>
      </c>
      <c r="N3181" s="95" t="s">
        <v>9079</v>
      </c>
      <c r="O3181" s="95" t="s">
        <v>9972</v>
      </c>
      <c r="P3181" s="95"/>
      <c r="Q3181" s="95"/>
      <c r="R3181" s="95"/>
      <c r="S3181" s="95">
        <f t="shared" si="342"/>
        <v>0</v>
      </c>
      <c r="T3181" s="95"/>
      <c r="U3181" s="95" t="str">
        <f t="shared" si="343"/>
        <v/>
      </c>
      <c r="V3181" s="95"/>
      <c r="W3181" s="95"/>
      <c r="X3181" s="95"/>
      <c r="Y3181" s="95"/>
      <c r="Z3181" s="95"/>
      <c r="AA3181" s="95" t="str">
        <f t="shared" si="341"/>
        <v>CGE</v>
      </c>
    </row>
    <row r="3182" spans="1:27" x14ac:dyDescent="0.2">
      <c r="A3182" s="19">
        <f t="shared" si="345"/>
        <v>1</v>
      </c>
      <c r="B3182" s="95">
        <f t="shared" si="340"/>
        <v>3178</v>
      </c>
      <c r="C3182" s="95" t="s">
        <v>13299</v>
      </c>
      <c r="D3182" s="28" t="s">
        <v>13301</v>
      </c>
      <c r="E3182" s="28" t="s">
        <v>13302</v>
      </c>
      <c r="F3182" s="182">
        <v>1</v>
      </c>
      <c r="G3182" s="95" t="s">
        <v>7666</v>
      </c>
      <c r="H3182" s="199">
        <f>VLOOKUP(G3182,BARRAS!$C$5:$E$553,2,0)</f>
        <v>2079989380132</v>
      </c>
      <c r="I3182" s="95">
        <v>0</v>
      </c>
      <c r="J3182" s="204">
        <v>0</v>
      </c>
      <c r="K3182" s="95">
        <v>0</v>
      </c>
      <c r="L3182" s="28" t="s">
        <v>747</v>
      </c>
      <c r="M3182" s="28" t="s">
        <v>747</v>
      </c>
      <c r="N3182" s="95" t="s">
        <v>13301</v>
      </c>
      <c r="O3182" s="95" t="s">
        <v>9972</v>
      </c>
      <c r="P3182" s="95"/>
      <c r="Q3182" s="95"/>
      <c r="R3182" s="95"/>
      <c r="S3182" s="95">
        <f t="shared" si="342"/>
        <v>1</v>
      </c>
      <c r="T3182" s="95"/>
      <c r="U3182" s="95" t="str">
        <f t="shared" si="343"/>
        <v>PMGD</v>
      </c>
      <c r="V3182" s="95"/>
      <c r="W3182" s="95"/>
      <c r="X3182" s="95"/>
      <c r="Y3182" s="95"/>
      <c r="Z3182" s="95"/>
      <c r="AA3182" s="95" t="str">
        <f t="shared" si="341"/>
        <v>CGE</v>
      </c>
    </row>
    <row r="3183" spans="1:27" x14ac:dyDescent="0.2">
      <c r="A3183" s="19">
        <f t="shared" si="345"/>
        <v>1</v>
      </c>
      <c r="B3183" s="95">
        <f t="shared" si="340"/>
        <v>3179</v>
      </c>
      <c r="C3183" s="28" t="s">
        <v>13300</v>
      </c>
      <c r="D3183" s="28" t="s">
        <v>13301</v>
      </c>
      <c r="E3183" s="28" t="s">
        <v>13303</v>
      </c>
      <c r="F3183" s="182">
        <v>1</v>
      </c>
      <c r="G3183" s="95" t="s">
        <v>7666</v>
      </c>
      <c r="H3183" s="199">
        <f>VLOOKUP(G3183,BARRAS!$C$5:$E$553,2,0)</f>
        <v>2079989380132</v>
      </c>
      <c r="I3183" s="95">
        <v>0</v>
      </c>
      <c r="J3183" s="204">
        <v>0</v>
      </c>
      <c r="K3183" s="95">
        <v>0</v>
      </c>
      <c r="L3183" s="28" t="s">
        <v>747</v>
      </c>
      <c r="M3183" s="28" t="s">
        <v>747</v>
      </c>
      <c r="N3183" s="95" t="s">
        <v>13301</v>
      </c>
      <c r="O3183" s="95" t="s">
        <v>9972</v>
      </c>
      <c r="P3183" s="95"/>
      <c r="Q3183" s="95"/>
      <c r="R3183" s="95"/>
      <c r="S3183" s="95">
        <f t="shared" si="342"/>
        <v>1</v>
      </c>
      <c r="T3183" s="28" t="s">
        <v>13303</v>
      </c>
      <c r="U3183" s="95" t="str">
        <f t="shared" si="343"/>
        <v>PMGD</v>
      </c>
      <c r="V3183" s="95"/>
      <c r="W3183" s="95"/>
      <c r="X3183" s="95"/>
      <c r="Y3183" s="95"/>
      <c r="Z3183" s="95"/>
      <c r="AA3183" s="95" t="str">
        <f t="shared" si="341"/>
        <v>CGE</v>
      </c>
    </row>
    <row r="3184" spans="1:27" x14ac:dyDescent="0.2">
      <c r="A3184" s="134">
        <f t="shared" si="345"/>
        <v>1</v>
      </c>
      <c r="B3184" s="95">
        <f t="shared" si="340"/>
        <v>3180</v>
      </c>
      <c r="C3184" s="28" t="s">
        <v>14662</v>
      </c>
      <c r="D3184" s="28" t="s">
        <v>14670</v>
      </c>
      <c r="E3184" s="28" t="s">
        <v>14664</v>
      </c>
      <c r="F3184" s="182">
        <v>1</v>
      </c>
      <c r="G3184" s="95" t="s">
        <v>7666</v>
      </c>
      <c r="H3184" s="199">
        <f>VLOOKUP(G3184,BARRAS!$C$5:$E$553,2,0)</f>
        <v>2079989380132</v>
      </c>
      <c r="I3184" s="95">
        <v>0</v>
      </c>
      <c r="J3184" s="204">
        <v>0</v>
      </c>
      <c r="K3184" s="95">
        <v>0</v>
      </c>
      <c r="L3184" s="28" t="s">
        <v>747</v>
      </c>
      <c r="M3184" s="28" t="s">
        <v>747</v>
      </c>
      <c r="N3184" s="28" t="s">
        <v>14670</v>
      </c>
      <c r="O3184" s="95" t="s">
        <v>9972</v>
      </c>
      <c r="P3184" s="95"/>
      <c r="Q3184" s="95"/>
      <c r="R3184" s="95"/>
      <c r="S3184" s="95">
        <f t="shared" si="342"/>
        <v>1</v>
      </c>
      <c r="T3184" s="28"/>
      <c r="U3184" s="95" t="str">
        <f t="shared" si="343"/>
        <v>PMGD</v>
      </c>
      <c r="V3184" s="95"/>
      <c r="W3184" s="95"/>
      <c r="X3184" s="95"/>
      <c r="Y3184" s="95"/>
      <c r="Z3184" s="95"/>
      <c r="AA3184" s="95" t="str">
        <f t="shared" si="341"/>
        <v>CGE</v>
      </c>
    </row>
    <row r="3185" spans="1:27" x14ac:dyDescent="0.2">
      <c r="A3185" s="134">
        <f t="shared" si="345"/>
        <v>1</v>
      </c>
      <c r="B3185" s="95">
        <f t="shared" si="340"/>
        <v>3181</v>
      </c>
      <c r="C3185" s="28" t="s">
        <v>14663</v>
      </c>
      <c r="D3185" s="28" t="s">
        <v>14670</v>
      </c>
      <c r="E3185" s="28" t="s">
        <v>14665</v>
      </c>
      <c r="F3185" s="182">
        <v>1</v>
      </c>
      <c r="G3185" s="95" t="s">
        <v>7666</v>
      </c>
      <c r="H3185" s="199">
        <f>VLOOKUP(G3185,BARRAS!$C$5:$E$553,2,0)</f>
        <v>2079989380132</v>
      </c>
      <c r="I3185" s="95">
        <v>0</v>
      </c>
      <c r="J3185" s="204">
        <v>0</v>
      </c>
      <c r="K3185" s="95">
        <v>0</v>
      </c>
      <c r="L3185" s="28" t="s">
        <v>747</v>
      </c>
      <c r="M3185" s="28" t="s">
        <v>747</v>
      </c>
      <c r="N3185" s="28" t="s">
        <v>14670</v>
      </c>
      <c r="O3185" s="95" t="s">
        <v>9972</v>
      </c>
      <c r="P3185" s="95"/>
      <c r="Q3185" s="95"/>
      <c r="R3185" s="95"/>
      <c r="S3185" s="95">
        <f t="shared" si="342"/>
        <v>1</v>
      </c>
      <c r="T3185" s="28"/>
      <c r="U3185" s="95" t="str">
        <f t="shared" si="343"/>
        <v>PMGD</v>
      </c>
      <c r="V3185" s="95"/>
      <c r="W3185" s="95"/>
      <c r="X3185" s="95"/>
      <c r="Y3185" s="95"/>
      <c r="Z3185" s="95"/>
      <c r="AA3185" s="95" t="str">
        <f t="shared" si="341"/>
        <v>CGE</v>
      </c>
    </row>
    <row r="3186" spans="1:27" x14ac:dyDescent="0.2">
      <c r="A3186" s="19">
        <f t="shared" si="345"/>
        <v>1</v>
      </c>
      <c r="B3186" s="95">
        <f t="shared" si="340"/>
        <v>3182</v>
      </c>
      <c r="C3186" s="95" t="s">
        <v>7741</v>
      </c>
      <c r="D3186" s="28" t="s">
        <v>10013</v>
      </c>
      <c r="E3186" s="95" t="s">
        <v>3208</v>
      </c>
      <c r="F3186" s="182">
        <v>1</v>
      </c>
      <c r="G3186" s="95" t="s">
        <v>7666</v>
      </c>
      <c r="H3186" s="199">
        <f>VLOOKUP(G3186,BARRAS!$C$5:$E$553,2,0)</f>
        <v>2079989380132</v>
      </c>
      <c r="I3186" s="95">
        <v>0</v>
      </c>
      <c r="J3186" s="204">
        <v>1</v>
      </c>
      <c r="K3186" s="95">
        <v>0</v>
      </c>
      <c r="L3186" s="95" t="s">
        <v>489</v>
      </c>
      <c r="M3186" s="95" t="s">
        <v>489</v>
      </c>
      <c r="N3186" s="95" t="s">
        <v>9178</v>
      </c>
      <c r="O3186" s="95"/>
      <c r="P3186" s="95" t="s">
        <v>9972</v>
      </c>
      <c r="Q3186" s="95" t="s">
        <v>489</v>
      </c>
      <c r="R3186" s="95">
        <f>IF(L3186="R",VLOOKUP(G3186,BARRAS!$C$5:$E$233,3,0),IF(L3186="L",VLOOKUP(G3186,BARRAS!$C$5:$E$233,3,0),""))</f>
        <v>0</v>
      </c>
      <c r="S3186" s="95">
        <f t="shared" si="342"/>
        <v>0</v>
      </c>
      <c r="T3186" s="95"/>
      <c r="U3186" s="95" t="str">
        <f t="shared" si="343"/>
        <v/>
      </c>
      <c r="V3186" s="95"/>
      <c r="W3186" s="95"/>
      <c r="X3186" s="95">
        <v>0</v>
      </c>
      <c r="Y3186" s="95"/>
      <c r="Z3186" s="95"/>
      <c r="AA3186" s="95" t="str">
        <f t="shared" si="341"/>
        <v>CGE</v>
      </c>
    </row>
    <row r="3187" spans="1:27" x14ac:dyDescent="0.2">
      <c r="A3187" s="19">
        <f t="shared" si="345"/>
        <v>1</v>
      </c>
      <c r="B3187" s="95">
        <f t="shared" si="340"/>
        <v>3183</v>
      </c>
      <c r="C3187" s="95" t="s">
        <v>7742</v>
      </c>
      <c r="D3187" s="28" t="s">
        <v>10014</v>
      </c>
      <c r="E3187" s="95" t="s">
        <v>3208</v>
      </c>
      <c r="F3187" s="182">
        <v>1</v>
      </c>
      <c r="G3187" s="95" t="s">
        <v>7666</v>
      </c>
      <c r="H3187" s="199">
        <f>VLOOKUP(G3187,BARRAS!$C$5:$E$553,2,0)</f>
        <v>2079989380132</v>
      </c>
      <c r="I3187" s="95">
        <v>0</v>
      </c>
      <c r="J3187" s="204">
        <v>1</v>
      </c>
      <c r="K3187" s="95">
        <v>0</v>
      </c>
      <c r="L3187" s="95" t="s">
        <v>489</v>
      </c>
      <c r="M3187" s="95" t="s">
        <v>489</v>
      </c>
      <c r="N3187" s="95" t="s">
        <v>9178</v>
      </c>
      <c r="O3187" s="95"/>
      <c r="P3187" s="95" t="s">
        <v>9972</v>
      </c>
      <c r="Q3187" s="95" t="s">
        <v>489</v>
      </c>
      <c r="R3187" s="95">
        <f>IF(L3187="R",VLOOKUP(G3187,BARRAS!$C$5:$E$233,3,0),IF(L3187="L",VLOOKUP(G3187,BARRAS!$C$5:$E$233,3,0),""))</f>
        <v>0</v>
      </c>
      <c r="S3187" s="95">
        <f t="shared" si="342"/>
        <v>0</v>
      </c>
      <c r="T3187" s="95"/>
      <c r="U3187" s="95" t="str">
        <f t="shared" si="343"/>
        <v/>
      </c>
      <c r="V3187" s="95"/>
      <c r="W3187" s="95"/>
      <c r="X3187" s="95">
        <v>0</v>
      </c>
      <c r="Y3187" s="95"/>
      <c r="Z3187" s="95"/>
      <c r="AA3187" s="95" t="str">
        <f t="shared" si="341"/>
        <v>CGE</v>
      </c>
    </row>
    <row r="3188" spans="1:27" x14ac:dyDescent="0.2">
      <c r="A3188" s="19">
        <f t="shared" si="345"/>
        <v>1</v>
      </c>
      <c r="B3188" s="95">
        <f t="shared" si="340"/>
        <v>3184</v>
      </c>
      <c r="C3188" s="95" t="s">
        <v>7743</v>
      </c>
      <c r="D3188" s="28" t="s">
        <v>10015</v>
      </c>
      <c r="E3188" s="95" t="s">
        <v>3208</v>
      </c>
      <c r="F3188" s="182">
        <v>1</v>
      </c>
      <c r="G3188" s="95" t="s">
        <v>7666</v>
      </c>
      <c r="H3188" s="199">
        <f>VLOOKUP(G3188,BARRAS!$C$5:$E$553,2,0)</f>
        <v>2079989380132</v>
      </c>
      <c r="I3188" s="95">
        <v>0</v>
      </c>
      <c r="J3188" s="204">
        <v>1</v>
      </c>
      <c r="K3188" s="95">
        <v>0</v>
      </c>
      <c r="L3188" s="95" t="s">
        <v>489</v>
      </c>
      <c r="M3188" s="95" t="s">
        <v>489</v>
      </c>
      <c r="N3188" s="95" t="s">
        <v>9178</v>
      </c>
      <c r="O3188" s="95"/>
      <c r="P3188" s="95" t="s">
        <v>9972</v>
      </c>
      <c r="Q3188" s="95" t="s">
        <v>489</v>
      </c>
      <c r="R3188" s="95">
        <f>IF(L3188="R",VLOOKUP(G3188,BARRAS!$C$5:$E$233,3,0),IF(L3188="L",VLOOKUP(G3188,BARRAS!$C$5:$E$233,3,0),""))</f>
        <v>0</v>
      </c>
      <c r="S3188" s="95">
        <f t="shared" si="342"/>
        <v>0</v>
      </c>
      <c r="T3188" s="95"/>
      <c r="U3188" s="95" t="str">
        <f t="shared" si="343"/>
        <v/>
      </c>
      <c r="V3188" s="95"/>
      <c r="W3188" s="95"/>
      <c r="X3188" s="95">
        <v>0</v>
      </c>
      <c r="Y3188" s="95"/>
      <c r="Z3188" s="95"/>
      <c r="AA3188" s="95" t="str">
        <f t="shared" si="341"/>
        <v>CGE</v>
      </c>
    </row>
    <row r="3189" spans="1:27" x14ac:dyDescent="0.2">
      <c r="A3189" s="19">
        <f t="shared" si="345"/>
        <v>1</v>
      </c>
      <c r="B3189" s="95">
        <f t="shared" si="340"/>
        <v>3185</v>
      </c>
      <c r="C3189" s="95" t="s">
        <v>7798</v>
      </c>
      <c r="D3189" s="28" t="s">
        <v>10009</v>
      </c>
      <c r="E3189" s="95" t="s">
        <v>10010</v>
      </c>
      <c r="F3189" s="182">
        <v>1</v>
      </c>
      <c r="G3189" s="95" t="s">
        <v>7666</v>
      </c>
      <c r="H3189" s="199">
        <f>VLOOKUP(G3189,BARRAS!$C$5:$E$553,2,0)</f>
        <v>2079989380132</v>
      </c>
      <c r="I3189" s="95">
        <v>0</v>
      </c>
      <c r="J3189" s="204">
        <v>1</v>
      </c>
      <c r="K3189" s="95">
        <v>0</v>
      </c>
      <c r="L3189" s="95" t="s">
        <v>489</v>
      </c>
      <c r="M3189" s="95" t="s">
        <v>489</v>
      </c>
      <c r="N3189" s="95" t="s">
        <v>9178</v>
      </c>
      <c r="O3189" s="95"/>
      <c r="P3189" s="95" t="s">
        <v>9972</v>
      </c>
      <c r="Q3189" s="95" t="s">
        <v>489</v>
      </c>
      <c r="R3189" s="95">
        <f>IF(L3189="R",VLOOKUP(G3189,BARRAS!$C$5:$E$233,3,0),IF(L3189="L",VLOOKUP(G3189,BARRAS!$C$5:$E$233,3,0),""))</f>
        <v>0</v>
      </c>
      <c r="S3189" s="95">
        <f t="shared" si="342"/>
        <v>0</v>
      </c>
      <c r="T3189" s="95"/>
      <c r="U3189" s="95" t="str">
        <f t="shared" si="343"/>
        <v/>
      </c>
      <c r="V3189" s="95"/>
      <c r="W3189" s="95"/>
      <c r="X3189" s="95">
        <v>0</v>
      </c>
      <c r="Y3189" s="95"/>
      <c r="Z3189" s="95"/>
      <c r="AA3189" s="95" t="str">
        <f t="shared" si="341"/>
        <v>CGE</v>
      </c>
    </row>
    <row r="3190" spans="1:27" x14ac:dyDescent="0.2">
      <c r="A3190" s="19">
        <f t="shared" si="345"/>
        <v>1</v>
      </c>
      <c r="B3190" s="95">
        <f t="shared" si="340"/>
        <v>3186</v>
      </c>
      <c r="C3190" s="95" t="s">
        <v>7799</v>
      </c>
      <c r="D3190" s="28" t="s">
        <v>10011</v>
      </c>
      <c r="E3190" s="95" t="s">
        <v>10010</v>
      </c>
      <c r="F3190" s="182">
        <v>1</v>
      </c>
      <c r="G3190" s="95" t="s">
        <v>7666</v>
      </c>
      <c r="H3190" s="199">
        <f>VLOOKUP(G3190,BARRAS!$C$5:$E$553,2,0)</f>
        <v>2079989380132</v>
      </c>
      <c r="I3190" s="95">
        <v>0</v>
      </c>
      <c r="J3190" s="204">
        <v>1</v>
      </c>
      <c r="K3190" s="95">
        <v>0</v>
      </c>
      <c r="L3190" s="95" t="s">
        <v>489</v>
      </c>
      <c r="M3190" s="95" t="s">
        <v>489</v>
      </c>
      <c r="N3190" s="95" t="s">
        <v>9178</v>
      </c>
      <c r="O3190" s="95"/>
      <c r="P3190" s="95" t="s">
        <v>9972</v>
      </c>
      <c r="Q3190" s="95" t="s">
        <v>489</v>
      </c>
      <c r="R3190" s="95">
        <f>IF(L3190="R",VLOOKUP(G3190,BARRAS!$C$5:$E$233,3,0),IF(L3190="L",VLOOKUP(G3190,BARRAS!$C$5:$E$233,3,0),""))</f>
        <v>0</v>
      </c>
      <c r="S3190" s="95">
        <f t="shared" si="342"/>
        <v>0</v>
      </c>
      <c r="T3190" s="95"/>
      <c r="U3190" s="95" t="str">
        <f t="shared" si="343"/>
        <v/>
      </c>
      <c r="V3190" s="95"/>
      <c r="W3190" s="95"/>
      <c r="X3190" s="95">
        <v>0</v>
      </c>
      <c r="Y3190" s="95"/>
      <c r="Z3190" s="95"/>
      <c r="AA3190" s="95" t="str">
        <f t="shared" si="341"/>
        <v>CGE</v>
      </c>
    </row>
    <row r="3191" spans="1:27" x14ac:dyDescent="0.2">
      <c r="A3191" s="19">
        <f t="shared" si="345"/>
        <v>1</v>
      </c>
      <c r="B3191" s="95">
        <f t="shared" si="340"/>
        <v>3187</v>
      </c>
      <c r="C3191" s="95" t="s">
        <v>7800</v>
      </c>
      <c r="D3191" s="28" t="s">
        <v>10012</v>
      </c>
      <c r="E3191" s="95" t="s">
        <v>10010</v>
      </c>
      <c r="F3191" s="182">
        <v>1</v>
      </c>
      <c r="G3191" s="95" t="s">
        <v>7666</v>
      </c>
      <c r="H3191" s="199">
        <f>VLOOKUP(G3191,BARRAS!$C$5:$E$553,2,0)</f>
        <v>2079989380132</v>
      </c>
      <c r="I3191" s="95">
        <v>0</v>
      </c>
      <c r="J3191" s="204">
        <v>1</v>
      </c>
      <c r="K3191" s="95">
        <v>0</v>
      </c>
      <c r="L3191" s="95" t="s">
        <v>489</v>
      </c>
      <c r="M3191" s="95" t="s">
        <v>489</v>
      </c>
      <c r="N3191" s="95" t="s">
        <v>9178</v>
      </c>
      <c r="O3191" s="95"/>
      <c r="P3191" s="95" t="s">
        <v>9972</v>
      </c>
      <c r="Q3191" s="95" t="s">
        <v>489</v>
      </c>
      <c r="R3191" s="95">
        <f>IF(L3191="R",VLOOKUP(G3191,BARRAS!$C$5:$E$233,3,0),IF(L3191="L",VLOOKUP(G3191,BARRAS!$C$5:$E$233,3,0),""))</f>
        <v>0</v>
      </c>
      <c r="S3191" s="95">
        <f t="shared" si="342"/>
        <v>0</v>
      </c>
      <c r="T3191" s="95"/>
      <c r="U3191" s="95" t="str">
        <f t="shared" si="343"/>
        <v/>
      </c>
      <c r="V3191" s="95"/>
      <c r="W3191" s="95"/>
      <c r="X3191" s="95">
        <v>0</v>
      </c>
      <c r="Y3191" s="95"/>
      <c r="Z3191" s="95"/>
      <c r="AA3191" s="95" t="str">
        <f t="shared" si="341"/>
        <v>CGE</v>
      </c>
    </row>
    <row r="3192" spans="1:27" x14ac:dyDescent="0.2">
      <c r="A3192" s="19">
        <f t="shared" si="345"/>
        <v>1</v>
      </c>
      <c r="B3192" s="95">
        <f t="shared" si="340"/>
        <v>3188</v>
      </c>
      <c r="C3192" s="194" t="s">
        <v>11940</v>
      </c>
      <c r="D3192" s="213" t="s">
        <v>12351</v>
      </c>
      <c r="E3192" s="213" t="s">
        <v>13817</v>
      </c>
      <c r="F3192" s="182">
        <v>0</v>
      </c>
      <c r="G3192" s="95" t="s">
        <v>7666</v>
      </c>
      <c r="H3192" s="199">
        <f>VLOOKUP(G3192,BARRAS!$C$5:$E$553,2,0)</f>
        <v>2079989380132</v>
      </c>
      <c r="I3192" s="95">
        <v>1853</v>
      </c>
      <c r="J3192" s="204">
        <v>0</v>
      </c>
      <c r="K3192" s="95">
        <v>2</v>
      </c>
      <c r="L3192" s="95" t="s">
        <v>12347</v>
      </c>
      <c r="M3192" s="95" t="s">
        <v>12347</v>
      </c>
      <c r="N3192" s="95" t="s">
        <v>12352</v>
      </c>
      <c r="O3192" s="95"/>
      <c r="P3192" s="95"/>
      <c r="Q3192" s="95"/>
      <c r="R3192" s="95" t="str">
        <f>IF(L3192="R",VLOOKUP(G3192,BARRAS!$C$5:$E$233,3,0),IF(L3192="L",VLOOKUP(G3192,BARRAS!$C$5:$E$233,3,0),""))</f>
        <v/>
      </c>
      <c r="S3192" s="95">
        <f t="shared" si="342"/>
        <v>0</v>
      </c>
      <c r="T3192" s="95"/>
      <c r="U3192" s="95" t="str">
        <f t="shared" si="343"/>
        <v/>
      </c>
      <c r="V3192" s="95"/>
      <c r="W3192" s="95"/>
      <c r="X3192" s="95"/>
      <c r="Y3192" s="95"/>
      <c r="Z3192" s="95"/>
      <c r="AA3192" s="95">
        <f t="shared" si="341"/>
        <v>0</v>
      </c>
    </row>
    <row r="3193" spans="1:27" x14ac:dyDescent="0.2">
      <c r="A3193" s="19">
        <f t="shared" si="345"/>
        <v>1</v>
      </c>
      <c r="B3193" s="95">
        <f t="shared" si="340"/>
        <v>3189</v>
      </c>
      <c r="C3193" s="95" t="s">
        <v>7667</v>
      </c>
      <c r="D3193" s="28" t="s">
        <v>12351</v>
      </c>
      <c r="E3193" s="95" t="s">
        <v>13056</v>
      </c>
      <c r="F3193" s="182">
        <v>1</v>
      </c>
      <c r="G3193" s="95" t="s">
        <v>2882</v>
      </c>
      <c r="H3193" s="199">
        <f>VLOOKUP(G3193,BARRAS!$C$5:$E$553,2,0)</f>
        <v>2079989380662</v>
      </c>
      <c r="I3193" s="95">
        <v>1853</v>
      </c>
      <c r="J3193" s="204">
        <v>0</v>
      </c>
      <c r="K3193" s="95">
        <v>0</v>
      </c>
      <c r="L3193" s="95" t="s">
        <v>12347</v>
      </c>
      <c r="M3193" s="95" t="s">
        <v>12347</v>
      </c>
      <c r="N3193" s="95" t="s">
        <v>9972</v>
      </c>
      <c r="O3193" s="95"/>
      <c r="P3193" s="95"/>
      <c r="Q3193" s="95"/>
      <c r="R3193" s="95"/>
      <c r="S3193" s="95">
        <f t="shared" si="342"/>
        <v>0</v>
      </c>
      <c r="T3193" s="95"/>
      <c r="U3193" s="95" t="str">
        <f t="shared" si="343"/>
        <v/>
      </c>
      <c r="V3193" s="95"/>
      <c r="W3193" s="95"/>
      <c r="X3193" s="95"/>
      <c r="Y3193" s="95"/>
      <c r="Z3193" s="95"/>
      <c r="AA3193" s="95">
        <f t="shared" si="341"/>
        <v>0</v>
      </c>
    </row>
    <row r="3194" spans="1:27" x14ac:dyDescent="0.2">
      <c r="A3194" s="19">
        <f t="shared" si="345"/>
        <v>1</v>
      </c>
      <c r="B3194" s="95">
        <f t="shared" si="340"/>
        <v>3190</v>
      </c>
      <c r="C3194" s="213" t="s">
        <v>13057</v>
      </c>
      <c r="D3194" s="213" t="s">
        <v>1304</v>
      </c>
      <c r="E3194" s="194" t="s">
        <v>10795</v>
      </c>
      <c r="F3194" s="182">
        <v>0</v>
      </c>
      <c r="G3194" s="95" t="s">
        <v>2882</v>
      </c>
      <c r="H3194" s="199">
        <f>VLOOKUP(G3194,BARRAS!$C$5:$E$553,2,0)</f>
        <v>2079989380662</v>
      </c>
      <c r="I3194" s="95">
        <v>0</v>
      </c>
      <c r="J3194" s="204">
        <v>0</v>
      </c>
      <c r="K3194" s="95">
        <v>1</v>
      </c>
      <c r="L3194" s="95" t="s">
        <v>492</v>
      </c>
      <c r="M3194" s="95" t="s">
        <v>492</v>
      </c>
      <c r="N3194" s="95" t="s">
        <v>12352</v>
      </c>
      <c r="O3194" s="95"/>
      <c r="P3194" s="95"/>
      <c r="Q3194" s="95"/>
      <c r="R3194" s="95" t="str">
        <f>IF(L3194="R",VLOOKUP(G3194,BARRAS!$C$5:$E$233,3,0),IF(L3194="L",VLOOKUP(G3194,BARRAS!$C$5:$E$233,3,0),""))</f>
        <v/>
      </c>
      <c r="S3194" s="95">
        <f t="shared" si="342"/>
        <v>0</v>
      </c>
      <c r="T3194" s="95"/>
      <c r="U3194" s="95" t="str">
        <f t="shared" si="343"/>
        <v/>
      </c>
      <c r="V3194" s="95"/>
      <c r="W3194" s="95"/>
      <c r="X3194" s="95"/>
      <c r="Y3194" s="95"/>
      <c r="Z3194" s="95"/>
      <c r="AA3194" s="95">
        <f t="shared" si="341"/>
        <v>0</v>
      </c>
    </row>
    <row r="3195" spans="1:27" x14ac:dyDescent="0.2">
      <c r="A3195" s="19">
        <f t="shared" si="345"/>
        <v>1</v>
      </c>
      <c r="B3195" s="95">
        <f t="shared" si="340"/>
        <v>3191</v>
      </c>
      <c r="C3195" s="95" t="s">
        <v>9936</v>
      </c>
      <c r="D3195" s="28" t="s">
        <v>543</v>
      </c>
      <c r="E3195" s="95" t="s">
        <v>9943</v>
      </c>
      <c r="F3195" s="182">
        <v>1</v>
      </c>
      <c r="G3195" s="95" t="s">
        <v>10305</v>
      </c>
      <c r="H3195" s="199">
        <f>VLOOKUP(G3195,BARRAS!$C$5:$E$553,2,0)</f>
        <v>210999606023</v>
      </c>
      <c r="I3195" s="95">
        <v>0</v>
      </c>
      <c r="J3195" s="204">
        <v>0</v>
      </c>
      <c r="K3195" s="95">
        <v>0</v>
      </c>
      <c r="L3195" s="95" t="s">
        <v>8423</v>
      </c>
      <c r="M3195" s="95" t="s">
        <v>8423</v>
      </c>
      <c r="N3195" s="95" t="s">
        <v>543</v>
      </c>
      <c r="O3195" s="95" t="s">
        <v>8091</v>
      </c>
      <c r="P3195" s="95"/>
      <c r="Q3195" s="95"/>
      <c r="R3195" s="95" t="str">
        <f>IF(L3195="R",VLOOKUP(G3195,BARRAS!$C$5:$E$233,3,0),IF(L3195="L",VLOOKUP(G3195,BARRAS!$C$5:$E$233,3,0),""))</f>
        <v/>
      </c>
      <c r="S3195" s="95">
        <f t="shared" si="342"/>
        <v>0</v>
      </c>
      <c r="T3195" s="95"/>
      <c r="U3195" s="95" t="str">
        <f t="shared" si="343"/>
        <v/>
      </c>
      <c r="V3195" s="95">
        <v>0</v>
      </c>
      <c r="W3195" s="95"/>
      <c r="X3195" s="95"/>
      <c r="Y3195" s="95"/>
      <c r="Z3195" s="95">
        <v>0</v>
      </c>
      <c r="AA3195" s="95" t="str">
        <f t="shared" si="341"/>
        <v>SAESA</v>
      </c>
    </row>
    <row r="3196" spans="1:27" x14ac:dyDescent="0.2">
      <c r="A3196" s="19">
        <f t="shared" si="345"/>
        <v>1</v>
      </c>
      <c r="B3196" s="95">
        <f t="shared" si="340"/>
        <v>3192</v>
      </c>
      <c r="C3196" s="95" t="s">
        <v>12851</v>
      </c>
      <c r="D3196" s="28" t="s">
        <v>8365</v>
      </c>
      <c r="E3196" s="95" t="s">
        <v>10492</v>
      </c>
      <c r="F3196" s="182">
        <v>1</v>
      </c>
      <c r="G3196" s="95" t="s">
        <v>10305</v>
      </c>
      <c r="H3196" s="199">
        <f>VLOOKUP(G3196,BARRAS!$C$5:$E$553,2,0)</f>
        <v>210999606023</v>
      </c>
      <c r="I3196" s="95">
        <v>0</v>
      </c>
      <c r="J3196" s="204">
        <v>0</v>
      </c>
      <c r="K3196" s="95">
        <v>0</v>
      </c>
      <c r="L3196" s="95" t="s">
        <v>8423</v>
      </c>
      <c r="M3196" s="95" t="s">
        <v>8423</v>
      </c>
      <c r="N3196" s="28" t="s">
        <v>8365</v>
      </c>
      <c r="O3196" s="28" t="s">
        <v>8091</v>
      </c>
      <c r="P3196" s="95"/>
      <c r="Q3196" s="95"/>
      <c r="R3196" s="95" t="str">
        <f>IF(L3196="R",VLOOKUP(G3196,BARRAS!$C$5:$E$233,3,0),IF(L3196="L",VLOOKUP(G3196,BARRAS!$C$5:$E$233,3,0),""))</f>
        <v/>
      </c>
      <c r="S3196" s="95">
        <f t="shared" si="342"/>
        <v>0</v>
      </c>
      <c r="T3196" s="95"/>
      <c r="U3196" s="95" t="str">
        <f t="shared" si="343"/>
        <v/>
      </c>
      <c r="V3196" s="95"/>
      <c r="W3196" s="95"/>
      <c r="X3196" s="95"/>
      <c r="Y3196" s="95"/>
      <c r="Z3196" s="95"/>
      <c r="AA3196" s="95" t="str">
        <f t="shared" si="341"/>
        <v>SAESA</v>
      </c>
    </row>
    <row r="3197" spans="1:27" x14ac:dyDescent="0.2">
      <c r="A3197" s="19">
        <f t="shared" si="345"/>
        <v>1</v>
      </c>
      <c r="B3197" s="95">
        <f t="shared" si="340"/>
        <v>3193</v>
      </c>
      <c r="C3197" s="95" t="s">
        <v>9355</v>
      </c>
      <c r="D3197" s="28" t="s">
        <v>543</v>
      </c>
      <c r="E3197" s="95" t="s">
        <v>9359</v>
      </c>
      <c r="F3197" s="182">
        <v>1</v>
      </c>
      <c r="G3197" s="95" t="s">
        <v>10305</v>
      </c>
      <c r="H3197" s="199">
        <f>VLOOKUP(G3197,BARRAS!$C$5:$E$553,2,0)</f>
        <v>210999606023</v>
      </c>
      <c r="I3197" s="95">
        <v>0</v>
      </c>
      <c r="J3197" s="204">
        <v>0</v>
      </c>
      <c r="K3197" s="95">
        <v>0</v>
      </c>
      <c r="L3197" s="95" t="s">
        <v>8423</v>
      </c>
      <c r="M3197" s="95" t="s">
        <v>8423</v>
      </c>
      <c r="N3197" s="95" t="s">
        <v>543</v>
      </c>
      <c r="O3197" s="95" t="s">
        <v>8091</v>
      </c>
      <c r="P3197" s="95"/>
      <c r="Q3197" s="95"/>
      <c r="R3197" s="95" t="str">
        <f>IF(L3197="R",VLOOKUP(G3197,BARRAS!$C$5:$E$233,3,0),IF(L3197="L",VLOOKUP(G3197,BARRAS!$C$5:$E$233,3,0),""))</f>
        <v/>
      </c>
      <c r="S3197" s="95">
        <f t="shared" si="342"/>
        <v>0</v>
      </c>
      <c r="T3197" s="95"/>
      <c r="U3197" s="95" t="str">
        <f t="shared" si="343"/>
        <v/>
      </c>
      <c r="V3197" s="95"/>
      <c r="W3197" s="95"/>
      <c r="X3197" s="95"/>
      <c r="Y3197" s="95"/>
      <c r="Z3197" s="95">
        <v>0</v>
      </c>
      <c r="AA3197" s="95" t="str">
        <f t="shared" si="341"/>
        <v>SAESA</v>
      </c>
    </row>
    <row r="3198" spans="1:27" x14ac:dyDescent="0.2">
      <c r="A3198" s="19">
        <f t="shared" si="345"/>
        <v>1</v>
      </c>
      <c r="B3198" s="95">
        <f t="shared" si="340"/>
        <v>3194</v>
      </c>
      <c r="C3198" s="95" t="s">
        <v>12080</v>
      </c>
      <c r="D3198" s="28" t="s">
        <v>1830</v>
      </c>
      <c r="E3198" s="95" t="s">
        <v>469</v>
      </c>
      <c r="F3198" s="182">
        <v>1</v>
      </c>
      <c r="G3198" s="95" t="s">
        <v>10305</v>
      </c>
      <c r="H3198" s="199">
        <f>VLOOKUP(G3198,BARRAS!$C$5:$E$553,2,0)</f>
        <v>210999606023</v>
      </c>
      <c r="I3198" s="95">
        <v>0</v>
      </c>
      <c r="J3198" s="204">
        <v>0</v>
      </c>
      <c r="K3198" s="95">
        <v>0</v>
      </c>
      <c r="L3198" s="95" t="s">
        <v>8423</v>
      </c>
      <c r="M3198" s="95" t="s">
        <v>8423</v>
      </c>
      <c r="N3198" s="95" t="s">
        <v>1830</v>
      </c>
      <c r="O3198" s="95" t="s">
        <v>8091</v>
      </c>
      <c r="P3198" s="95"/>
      <c r="Q3198" s="95"/>
      <c r="R3198" s="95" t="str">
        <f>IF(L3198="R",VLOOKUP(G3198,BARRAS!$C$5:$E$233,3,0),IF(L3198="L",VLOOKUP(G3198,BARRAS!$C$5:$E$233,3,0),""))</f>
        <v/>
      </c>
      <c r="S3198" s="95">
        <f t="shared" si="342"/>
        <v>0</v>
      </c>
      <c r="T3198" s="95"/>
      <c r="U3198" s="95" t="str">
        <f t="shared" si="343"/>
        <v/>
      </c>
      <c r="V3198" s="95"/>
      <c r="W3198" s="95"/>
      <c r="X3198" s="95"/>
      <c r="Y3198" s="95"/>
      <c r="Z3198" s="95"/>
      <c r="AA3198" s="95" t="str">
        <f t="shared" si="341"/>
        <v>SAESA</v>
      </c>
    </row>
    <row r="3199" spans="1:27" x14ac:dyDescent="0.2">
      <c r="A3199" s="19">
        <f t="shared" si="345"/>
        <v>1</v>
      </c>
      <c r="B3199" s="95">
        <f t="shared" si="340"/>
        <v>3195</v>
      </c>
      <c r="C3199" s="95" t="s">
        <v>12081</v>
      </c>
      <c r="D3199" s="28" t="s">
        <v>1830</v>
      </c>
      <c r="E3199" s="95" t="s">
        <v>469</v>
      </c>
      <c r="F3199" s="182">
        <v>1</v>
      </c>
      <c r="G3199" s="95" t="s">
        <v>10305</v>
      </c>
      <c r="H3199" s="199">
        <f>VLOOKUP(G3199,BARRAS!$C$5:$E$553,2,0)</f>
        <v>210999606023</v>
      </c>
      <c r="I3199" s="95">
        <v>0</v>
      </c>
      <c r="J3199" s="204">
        <v>0</v>
      </c>
      <c r="K3199" s="95">
        <v>0</v>
      </c>
      <c r="L3199" s="95" t="s">
        <v>8423</v>
      </c>
      <c r="M3199" s="95" t="s">
        <v>8423</v>
      </c>
      <c r="N3199" s="95" t="s">
        <v>1830</v>
      </c>
      <c r="O3199" s="95" t="s">
        <v>8091</v>
      </c>
      <c r="P3199" s="95"/>
      <c r="Q3199" s="95"/>
      <c r="R3199" s="95" t="str">
        <f>IF(L3199="R",VLOOKUP(G3199,BARRAS!$C$5:$E$233,3,0),IF(L3199="L",VLOOKUP(G3199,BARRAS!$C$5:$E$233,3,0),""))</f>
        <v/>
      </c>
      <c r="S3199" s="95">
        <f t="shared" si="342"/>
        <v>0</v>
      </c>
      <c r="T3199" s="95"/>
      <c r="U3199" s="95" t="str">
        <f t="shared" si="343"/>
        <v/>
      </c>
      <c r="V3199" s="95"/>
      <c r="W3199" s="95"/>
      <c r="X3199" s="95"/>
      <c r="Y3199" s="95"/>
      <c r="Z3199" s="95"/>
      <c r="AA3199" s="95" t="str">
        <f t="shared" si="341"/>
        <v>SAESA</v>
      </c>
    </row>
    <row r="3200" spans="1:27" x14ac:dyDescent="0.2">
      <c r="A3200" s="19">
        <f t="shared" si="345"/>
        <v>1</v>
      </c>
      <c r="B3200" s="95">
        <f t="shared" si="340"/>
        <v>3196</v>
      </c>
      <c r="C3200" s="95" t="s">
        <v>13225</v>
      </c>
      <c r="D3200" s="28" t="s">
        <v>543</v>
      </c>
      <c r="E3200" s="95" t="s">
        <v>13226</v>
      </c>
      <c r="F3200" s="182">
        <v>1</v>
      </c>
      <c r="G3200" s="95" t="s">
        <v>10305</v>
      </c>
      <c r="H3200" s="199">
        <f>VLOOKUP(G3200,BARRAS!$C$5:$E$553,2,0)</f>
        <v>210999606023</v>
      </c>
      <c r="I3200" s="95">
        <v>0</v>
      </c>
      <c r="J3200" s="204">
        <v>0</v>
      </c>
      <c r="K3200" s="95">
        <v>0</v>
      </c>
      <c r="L3200" s="95" t="s">
        <v>8423</v>
      </c>
      <c r="M3200" s="95" t="s">
        <v>8423</v>
      </c>
      <c r="N3200" s="95" t="s">
        <v>543</v>
      </c>
      <c r="O3200" s="95" t="s">
        <v>8091</v>
      </c>
      <c r="P3200" s="95"/>
      <c r="Q3200" s="95"/>
      <c r="R3200" s="95"/>
      <c r="S3200" s="95">
        <f t="shared" si="342"/>
        <v>0</v>
      </c>
      <c r="T3200" s="95"/>
      <c r="U3200" s="95" t="str">
        <f t="shared" si="343"/>
        <v/>
      </c>
      <c r="V3200" s="95"/>
      <c r="W3200" s="95"/>
      <c r="X3200" s="95"/>
      <c r="Y3200" s="95"/>
      <c r="Z3200" s="95"/>
      <c r="AA3200" s="95" t="str">
        <f t="shared" si="341"/>
        <v>SAESA</v>
      </c>
    </row>
    <row r="3201" spans="1:27" x14ac:dyDescent="0.2">
      <c r="A3201" s="19">
        <f t="shared" si="345"/>
        <v>1</v>
      </c>
      <c r="B3201" s="95">
        <f t="shared" si="340"/>
        <v>3197</v>
      </c>
      <c r="C3201" s="95" t="s">
        <v>13361</v>
      </c>
      <c r="D3201" s="28" t="s">
        <v>9294</v>
      </c>
      <c r="E3201" s="28" t="s">
        <v>13264</v>
      </c>
      <c r="F3201" s="182">
        <v>1</v>
      </c>
      <c r="G3201" s="95" t="s">
        <v>10305</v>
      </c>
      <c r="H3201" s="199">
        <f>VLOOKUP(G3201,BARRAS!$C$5:$E$553,2,0)</f>
        <v>210999606023</v>
      </c>
      <c r="I3201" s="95">
        <v>0</v>
      </c>
      <c r="J3201" s="204">
        <v>0</v>
      </c>
      <c r="K3201" s="95">
        <v>0</v>
      </c>
      <c r="L3201" s="95" t="s">
        <v>8423</v>
      </c>
      <c r="M3201" s="95" t="s">
        <v>8423</v>
      </c>
      <c r="N3201" s="28" t="s">
        <v>9294</v>
      </c>
      <c r="O3201" s="28" t="s">
        <v>8091</v>
      </c>
      <c r="P3201" s="95"/>
      <c r="Q3201" s="95"/>
      <c r="R3201" s="95"/>
      <c r="S3201" s="95">
        <f t="shared" si="342"/>
        <v>0</v>
      </c>
      <c r="T3201" s="95"/>
      <c r="U3201" s="95" t="str">
        <f t="shared" si="343"/>
        <v/>
      </c>
      <c r="V3201" s="95"/>
      <c r="W3201" s="95"/>
      <c r="X3201" s="95"/>
      <c r="Y3201" s="95"/>
      <c r="Z3201" s="95"/>
      <c r="AA3201" s="95" t="str">
        <f t="shared" si="341"/>
        <v>SAESA</v>
      </c>
    </row>
    <row r="3202" spans="1:27" x14ac:dyDescent="0.2">
      <c r="A3202" s="19">
        <f t="shared" si="345"/>
        <v>1</v>
      </c>
      <c r="B3202" s="95">
        <f t="shared" si="340"/>
        <v>3198</v>
      </c>
      <c r="C3202" s="95" t="s">
        <v>13613</v>
      </c>
      <c r="D3202" s="28" t="s">
        <v>13087</v>
      </c>
      <c r="E3202" s="28" t="s">
        <v>8984</v>
      </c>
      <c r="F3202" s="182">
        <v>1</v>
      </c>
      <c r="G3202" s="95" t="s">
        <v>10305</v>
      </c>
      <c r="H3202" s="199">
        <f>VLOOKUP(G3202,BARRAS!$C$5:$E$553,2,0)</f>
        <v>210999606023</v>
      </c>
      <c r="I3202" s="95">
        <v>0</v>
      </c>
      <c r="J3202" s="204">
        <v>0</v>
      </c>
      <c r="K3202" s="95">
        <v>0</v>
      </c>
      <c r="L3202" s="95" t="s">
        <v>8423</v>
      </c>
      <c r="M3202" s="95" t="s">
        <v>8423</v>
      </c>
      <c r="N3202" s="28" t="s">
        <v>13087</v>
      </c>
      <c r="O3202" s="28" t="s">
        <v>8091</v>
      </c>
      <c r="P3202" s="95"/>
      <c r="Q3202" s="95"/>
      <c r="R3202" s="95"/>
      <c r="S3202" s="95">
        <f t="shared" si="342"/>
        <v>0</v>
      </c>
      <c r="T3202" s="95"/>
      <c r="U3202" s="95" t="str">
        <f t="shared" si="343"/>
        <v/>
      </c>
      <c r="V3202" s="95"/>
      <c r="W3202" s="95"/>
      <c r="X3202" s="95"/>
      <c r="Y3202" s="95"/>
      <c r="Z3202" s="95"/>
      <c r="AA3202" s="95" t="str">
        <f t="shared" si="341"/>
        <v>SAESA</v>
      </c>
    </row>
    <row r="3203" spans="1:27" x14ac:dyDescent="0.2">
      <c r="A3203" s="19">
        <f t="shared" si="345"/>
        <v>1</v>
      </c>
      <c r="B3203" s="95">
        <f t="shared" si="340"/>
        <v>3199</v>
      </c>
      <c r="C3203" s="95" t="s">
        <v>14357</v>
      </c>
      <c r="D3203" s="28" t="s">
        <v>12122</v>
      </c>
      <c r="E3203" s="95" t="s">
        <v>14358</v>
      </c>
      <c r="F3203" s="182">
        <v>1</v>
      </c>
      <c r="G3203" s="95" t="s">
        <v>10305</v>
      </c>
      <c r="H3203" s="199">
        <f>VLOOKUP(G3203,BARRAS!$C$5:$E$553,2,0)</f>
        <v>210999606023</v>
      </c>
      <c r="I3203" s="95">
        <v>0</v>
      </c>
      <c r="J3203" s="204">
        <v>0</v>
      </c>
      <c r="K3203" s="95">
        <v>0</v>
      </c>
      <c r="L3203" s="95" t="s">
        <v>8423</v>
      </c>
      <c r="M3203" s="95" t="s">
        <v>8423</v>
      </c>
      <c r="N3203" s="28" t="s">
        <v>12122</v>
      </c>
      <c r="O3203" s="28" t="s">
        <v>8091</v>
      </c>
      <c r="P3203" s="95"/>
      <c r="Q3203" s="95"/>
      <c r="R3203" s="95"/>
      <c r="S3203" s="95">
        <f t="shared" si="342"/>
        <v>0</v>
      </c>
      <c r="T3203" s="95"/>
      <c r="U3203" s="95" t="str">
        <f t="shared" si="343"/>
        <v/>
      </c>
      <c r="V3203" s="95"/>
      <c r="W3203" s="95"/>
      <c r="X3203" s="95"/>
      <c r="Y3203" s="95"/>
      <c r="Z3203" s="95"/>
      <c r="AA3203" s="95" t="str">
        <f t="shared" si="341"/>
        <v>SAESA</v>
      </c>
    </row>
    <row r="3204" spans="1:27" x14ac:dyDescent="0.2">
      <c r="A3204" s="19">
        <f t="shared" si="345"/>
        <v>1</v>
      </c>
      <c r="B3204" s="95">
        <f t="shared" si="340"/>
        <v>3200</v>
      </c>
      <c r="C3204" s="95" t="s">
        <v>10543</v>
      </c>
      <c r="D3204" s="28" t="s">
        <v>8088</v>
      </c>
      <c r="E3204" s="95" t="s">
        <v>8091</v>
      </c>
      <c r="F3204" s="182">
        <v>1</v>
      </c>
      <c r="G3204" s="95" t="s">
        <v>10305</v>
      </c>
      <c r="H3204" s="199">
        <f>VLOOKUP(G3204,BARRAS!$C$5:$E$553,2,0)</f>
        <v>210999606023</v>
      </c>
      <c r="I3204" s="95">
        <v>0</v>
      </c>
      <c r="J3204" s="204">
        <v>1</v>
      </c>
      <c r="K3204" s="95">
        <v>0</v>
      </c>
      <c r="L3204" s="95" t="s">
        <v>489</v>
      </c>
      <c r="M3204" s="95" t="s">
        <v>489</v>
      </c>
      <c r="N3204" s="95" t="s">
        <v>9178</v>
      </c>
      <c r="O3204" s="95"/>
      <c r="P3204" s="95" t="s">
        <v>8091</v>
      </c>
      <c r="Q3204" s="95" t="str">
        <f>IF(L3204="R","R",IF(L3204="L","L",""))</f>
        <v>R</v>
      </c>
      <c r="R3204" s="95">
        <f>IF(L3204="R",VLOOKUP(G3204,BARRAS!$C$5:$E$233,3,0),IF(L3204="L",VLOOKUP(G3204,BARRAS!$C$5:$E$233,3,0),""))</f>
        <v>0</v>
      </c>
      <c r="S3204" s="95">
        <f t="shared" si="342"/>
        <v>0</v>
      </c>
      <c r="T3204" s="95"/>
      <c r="U3204" s="95" t="str">
        <f t="shared" si="343"/>
        <v/>
      </c>
      <c r="V3204" s="95">
        <v>0</v>
      </c>
      <c r="W3204" s="95"/>
      <c r="X3204" s="95"/>
      <c r="Y3204" s="95" t="str">
        <f>+IF(P3204="","No","Sí")</f>
        <v>Sí</v>
      </c>
      <c r="Z3204" s="95">
        <v>0</v>
      </c>
      <c r="AA3204" s="95" t="str">
        <f t="shared" si="341"/>
        <v>SAESA</v>
      </c>
    </row>
    <row r="3205" spans="1:27" x14ac:dyDescent="0.2">
      <c r="A3205" s="19">
        <f t="shared" si="345"/>
        <v>1</v>
      </c>
      <c r="B3205" s="95">
        <f t="shared" si="340"/>
        <v>3201</v>
      </c>
      <c r="C3205" s="95" t="s">
        <v>10544</v>
      </c>
      <c r="D3205" s="28" t="s">
        <v>8089</v>
      </c>
      <c r="E3205" s="95" t="s">
        <v>8091</v>
      </c>
      <c r="F3205" s="182">
        <v>1</v>
      </c>
      <c r="G3205" s="95" t="s">
        <v>10305</v>
      </c>
      <c r="H3205" s="199">
        <f>VLOOKUP(G3205,BARRAS!$C$5:$E$553,2,0)</f>
        <v>210999606023</v>
      </c>
      <c r="I3205" s="95">
        <v>0</v>
      </c>
      <c r="J3205" s="204">
        <v>1</v>
      </c>
      <c r="K3205" s="95">
        <v>0</v>
      </c>
      <c r="L3205" s="95" t="s">
        <v>489</v>
      </c>
      <c r="M3205" s="95" t="s">
        <v>489</v>
      </c>
      <c r="N3205" s="95" t="s">
        <v>9178</v>
      </c>
      <c r="O3205" s="95"/>
      <c r="P3205" s="95" t="s">
        <v>8091</v>
      </c>
      <c r="Q3205" s="95" t="str">
        <f>IF(L3205="R","R",IF(L3205="L","L",""))</f>
        <v>R</v>
      </c>
      <c r="R3205" s="95">
        <f>IF(L3205="R",VLOOKUP(G3205,BARRAS!$C$5:$E$233,3,0),IF(L3205="L",VLOOKUP(G3205,BARRAS!$C$5:$E$233,3,0),""))</f>
        <v>0</v>
      </c>
      <c r="S3205" s="95">
        <f t="shared" si="342"/>
        <v>0</v>
      </c>
      <c r="T3205" s="95"/>
      <c r="U3205" s="95" t="str">
        <f t="shared" si="343"/>
        <v/>
      </c>
      <c r="V3205" s="95">
        <v>0</v>
      </c>
      <c r="W3205" s="95"/>
      <c r="X3205" s="95"/>
      <c r="Y3205" s="95" t="str">
        <f>+IF(P3205="","No","Sí")</f>
        <v>Sí</v>
      </c>
      <c r="Z3205" s="95">
        <v>0</v>
      </c>
      <c r="AA3205" s="95" t="str">
        <f t="shared" si="341"/>
        <v>SAESA</v>
      </c>
    </row>
    <row r="3206" spans="1:27" x14ac:dyDescent="0.2">
      <c r="A3206" s="19">
        <f t="shared" si="345"/>
        <v>1</v>
      </c>
      <c r="B3206" s="95">
        <f t="shared" si="340"/>
        <v>3202</v>
      </c>
      <c r="C3206" s="95" t="s">
        <v>10545</v>
      </c>
      <c r="D3206" s="28" t="s">
        <v>8090</v>
      </c>
      <c r="E3206" s="95" t="s">
        <v>8091</v>
      </c>
      <c r="F3206" s="182">
        <v>1</v>
      </c>
      <c r="G3206" s="95" t="s">
        <v>10305</v>
      </c>
      <c r="H3206" s="199">
        <f>VLOOKUP(G3206,BARRAS!$C$5:$E$553,2,0)</f>
        <v>210999606023</v>
      </c>
      <c r="I3206" s="95">
        <v>0</v>
      </c>
      <c r="J3206" s="204">
        <v>1</v>
      </c>
      <c r="K3206" s="95">
        <v>0</v>
      </c>
      <c r="L3206" s="95" t="s">
        <v>489</v>
      </c>
      <c r="M3206" s="95" t="s">
        <v>489</v>
      </c>
      <c r="N3206" s="95" t="s">
        <v>9178</v>
      </c>
      <c r="O3206" s="95"/>
      <c r="P3206" s="95" t="s">
        <v>8091</v>
      </c>
      <c r="Q3206" s="95" t="str">
        <f>IF(L3206="R","R",IF(L3206="L","L",""))</f>
        <v>R</v>
      </c>
      <c r="R3206" s="95">
        <f>IF(L3206="R",VLOOKUP(G3206,BARRAS!$C$5:$E$233,3,0),IF(L3206="L",VLOOKUP(G3206,BARRAS!$C$5:$E$233,3,0),""))</f>
        <v>0</v>
      </c>
      <c r="S3206" s="95">
        <f t="shared" si="342"/>
        <v>0</v>
      </c>
      <c r="T3206" s="95"/>
      <c r="U3206" s="95" t="str">
        <f t="shared" si="343"/>
        <v/>
      </c>
      <c r="V3206" s="95">
        <v>0</v>
      </c>
      <c r="W3206" s="95"/>
      <c r="X3206" s="95"/>
      <c r="Y3206" s="95" t="str">
        <f>+IF(P3206="","No","Sí")</f>
        <v>Sí</v>
      </c>
      <c r="Z3206" s="95">
        <v>0</v>
      </c>
      <c r="AA3206" s="95" t="str">
        <f t="shared" si="341"/>
        <v>SAESA</v>
      </c>
    </row>
    <row r="3207" spans="1:27" x14ac:dyDescent="0.2">
      <c r="A3207" s="19">
        <f t="shared" si="345"/>
        <v>1</v>
      </c>
      <c r="B3207" s="95">
        <f t="shared" si="340"/>
        <v>3203</v>
      </c>
      <c r="C3207" s="95" t="s">
        <v>14512</v>
      </c>
      <c r="D3207" s="28" t="s">
        <v>7936</v>
      </c>
      <c r="E3207" s="95" t="s">
        <v>7939</v>
      </c>
      <c r="F3207" s="182">
        <v>1</v>
      </c>
      <c r="G3207" s="95" t="s">
        <v>10305</v>
      </c>
      <c r="H3207" s="199">
        <f>VLOOKUP(G3207,BARRAS!$C$5:$E$553,2,0)</f>
        <v>210999606023</v>
      </c>
      <c r="I3207" s="95">
        <v>0</v>
      </c>
      <c r="J3207" s="204">
        <v>1</v>
      </c>
      <c r="K3207" s="95">
        <v>0</v>
      </c>
      <c r="L3207" s="95" t="s">
        <v>489</v>
      </c>
      <c r="M3207" s="95" t="s">
        <v>489</v>
      </c>
      <c r="N3207" s="95" t="s">
        <v>9178</v>
      </c>
      <c r="O3207" s="95"/>
      <c r="P3207" s="95" t="s">
        <v>7939</v>
      </c>
      <c r="Q3207" s="95" t="str">
        <f t="shared" ref="Q3207:Q3209" si="346">IF(L3207="R","R",IF(L3207="L","L",""))</f>
        <v>R</v>
      </c>
      <c r="R3207" s="95">
        <f>IF(L3207="R",VLOOKUP(G3207,BARRAS!$C$5:$E$233,3,0),IF(L3207="L",VLOOKUP(G3207,BARRAS!$C$5:$E$233,3,0),""))</f>
        <v>0</v>
      </c>
      <c r="S3207" s="95">
        <f t="shared" si="342"/>
        <v>0</v>
      </c>
      <c r="T3207" s="95"/>
      <c r="U3207" s="95" t="str">
        <f t="shared" si="343"/>
        <v/>
      </c>
      <c r="V3207" s="95">
        <v>0</v>
      </c>
      <c r="W3207" s="95"/>
      <c r="X3207" s="95"/>
      <c r="Y3207" s="95" t="str">
        <f t="shared" ref="Y3207:Y3209" si="347">+IF(P3207="","No","Sí")</f>
        <v>Sí</v>
      </c>
      <c r="Z3207" s="95">
        <v>0</v>
      </c>
      <c r="AA3207" s="95" t="str">
        <f t="shared" si="341"/>
        <v>CRELL</v>
      </c>
    </row>
    <row r="3208" spans="1:27" x14ac:dyDescent="0.2">
      <c r="A3208" s="19">
        <f t="shared" si="345"/>
        <v>1</v>
      </c>
      <c r="B3208" s="95">
        <f t="shared" si="340"/>
        <v>3204</v>
      </c>
      <c r="C3208" s="95" t="s">
        <v>14513</v>
      </c>
      <c r="D3208" s="28" t="s">
        <v>7937</v>
      </c>
      <c r="E3208" s="95" t="s">
        <v>7939</v>
      </c>
      <c r="F3208" s="182">
        <v>1</v>
      </c>
      <c r="G3208" s="95" t="s">
        <v>10305</v>
      </c>
      <c r="H3208" s="199">
        <f>VLOOKUP(G3208,BARRAS!$C$5:$E$553,2,0)</f>
        <v>210999606023</v>
      </c>
      <c r="I3208" s="95">
        <v>0</v>
      </c>
      <c r="J3208" s="204">
        <v>1</v>
      </c>
      <c r="K3208" s="95">
        <v>0</v>
      </c>
      <c r="L3208" s="95" t="s">
        <v>489</v>
      </c>
      <c r="M3208" s="95" t="s">
        <v>489</v>
      </c>
      <c r="N3208" s="95" t="s">
        <v>9178</v>
      </c>
      <c r="O3208" s="95"/>
      <c r="P3208" s="95" t="s">
        <v>7939</v>
      </c>
      <c r="Q3208" s="95" t="str">
        <f t="shared" si="346"/>
        <v>R</v>
      </c>
      <c r="R3208" s="95">
        <f>IF(L3208="R",VLOOKUP(G3208,BARRAS!$C$5:$E$233,3,0),IF(L3208="L",VLOOKUP(G3208,BARRAS!$C$5:$E$233,3,0),""))</f>
        <v>0</v>
      </c>
      <c r="S3208" s="95">
        <f t="shared" si="342"/>
        <v>0</v>
      </c>
      <c r="T3208" s="95"/>
      <c r="U3208" s="95" t="str">
        <f t="shared" si="343"/>
        <v/>
      </c>
      <c r="V3208" s="95">
        <v>0</v>
      </c>
      <c r="W3208" s="95"/>
      <c r="X3208" s="95"/>
      <c r="Y3208" s="95" t="str">
        <f t="shared" si="347"/>
        <v>Sí</v>
      </c>
      <c r="Z3208" s="95">
        <v>0</v>
      </c>
      <c r="AA3208" s="95" t="str">
        <f t="shared" si="341"/>
        <v>CRELL</v>
      </c>
    </row>
    <row r="3209" spans="1:27" x14ac:dyDescent="0.2">
      <c r="A3209" s="19">
        <f t="shared" si="345"/>
        <v>1</v>
      </c>
      <c r="B3209" s="95">
        <f t="shared" ref="B3209:B3272" si="348">B3208+1</f>
        <v>3205</v>
      </c>
      <c r="C3209" s="95" t="s">
        <v>14514</v>
      </c>
      <c r="D3209" s="28" t="s">
        <v>7938</v>
      </c>
      <c r="E3209" s="95" t="s">
        <v>7939</v>
      </c>
      <c r="F3209" s="182">
        <v>1</v>
      </c>
      <c r="G3209" s="95" t="s">
        <v>10305</v>
      </c>
      <c r="H3209" s="199">
        <f>VLOOKUP(G3209,BARRAS!$C$5:$E$553,2,0)</f>
        <v>210999606023</v>
      </c>
      <c r="I3209" s="95">
        <v>0</v>
      </c>
      <c r="J3209" s="204">
        <v>1</v>
      </c>
      <c r="K3209" s="95">
        <v>0</v>
      </c>
      <c r="L3209" s="95" t="s">
        <v>489</v>
      </c>
      <c r="M3209" s="95" t="s">
        <v>489</v>
      </c>
      <c r="N3209" s="95" t="s">
        <v>9178</v>
      </c>
      <c r="O3209" s="95"/>
      <c r="P3209" s="95" t="s">
        <v>7939</v>
      </c>
      <c r="Q3209" s="95" t="str">
        <f t="shared" si="346"/>
        <v>R</v>
      </c>
      <c r="R3209" s="95">
        <f>IF(L3209="R",VLOOKUP(G3209,BARRAS!$C$5:$E$233,3,0),IF(L3209="L",VLOOKUP(G3209,BARRAS!$C$5:$E$233,3,0),""))</f>
        <v>0</v>
      </c>
      <c r="S3209" s="95">
        <f t="shared" si="342"/>
        <v>0</v>
      </c>
      <c r="T3209" s="95"/>
      <c r="U3209" s="95" t="str">
        <f t="shared" si="343"/>
        <v/>
      </c>
      <c r="V3209" s="95">
        <v>0</v>
      </c>
      <c r="W3209" s="95"/>
      <c r="X3209" s="95"/>
      <c r="Y3209" s="95" t="str">
        <f t="shared" si="347"/>
        <v>Sí</v>
      </c>
      <c r="Z3209" s="95">
        <v>0</v>
      </c>
      <c r="AA3209" s="95" t="str">
        <f t="shared" si="341"/>
        <v>CRELL</v>
      </c>
    </row>
    <row r="3210" spans="1:27" x14ac:dyDescent="0.2">
      <c r="A3210" s="19">
        <f t="shared" si="345"/>
        <v>1</v>
      </c>
      <c r="B3210" s="95">
        <f t="shared" si="348"/>
        <v>3206</v>
      </c>
      <c r="C3210" s="194" t="s">
        <v>11881</v>
      </c>
      <c r="D3210" s="213" t="s">
        <v>1304</v>
      </c>
      <c r="E3210" s="194" t="s">
        <v>11983</v>
      </c>
      <c r="F3210" s="182">
        <v>1</v>
      </c>
      <c r="G3210" s="95" t="s">
        <v>10305</v>
      </c>
      <c r="H3210" s="199">
        <f>VLOOKUP(G3210,BARRAS!$C$5:$E$553,2,0)</f>
        <v>210999606023</v>
      </c>
      <c r="I3210" s="95">
        <v>0</v>
      </c>
      <c r="J3210" s="204">
        <v>0</v>
      </c>
      <c r="K3210" s="95">
        <v>0</v>
      </c>
      <c r="L3210" s="95" t="s">
        <v>492</v>
      </c>
      <c r="M3210" s="95" t="s">
        <v>492</v>
      </c>
      <c r="N3210" s="95" t="s">
        <v>12352</v>
      </c>
      <c r="O3210" s="95"/>
      <c r="P3210" s="95"/>
      <c r="Q3210" s="95"/>
      <c r="R3210" s="95" t="str">
        <f>IF(L3210="R",VLOOKUP(G3210,BARRAS!$C$5:$E$233,3,0),IF(L3210="L",VLOOKUP(G3210,BARRAS!$C$5:$E$233,3,0),""))</f>
        <v/>
      </c>
      <c r="S3210" s="95">
        <f t="shared" si="342"/>
        <v>0</v>
      </c>
      <c r="T3210" s="95"/>
      <c r="U3210" s="95" t="str">
        <f t="shared" si="343"/>
        <v/>
      </c>
      <c r="V3210" s="95"/>
      <c r="W3210" s="95"/>
      <c r="X3210" s="95"/>
      <c r="Y3210" s="95"/>
      <c r="Z3210" s="95"/>
      <c r="AA3210" s="95">
        <f t="shared" si="341"/>
        <v>0</v>
      </c>
    </row>
    <row r="3211" spans="1:27" x14ac:dyDescent="0.2">
      <c r="A3211" s="19">
        <f t="shared" si="345"/>
        <v>1</v>
      </c>
      <c r="B3211" s="95">
        <f t="shared" si="348"/>
        <v>3207</v>
      </c>
      <c r="C3211" s="95" t="s">
        <v>9031</v>
      </c>
      <c r="D3211" s="28" t="s">
        <v>8808</v>
      </c>
      <c r="E3211" s="95" t="s">
        <v>9049</v>
      </c>
      <c r="F3211" s="182">
        <v>1</v>
      </c>
      <c r="G3211" s="95" t="s">
        <v>1992</v>
      </c>
      <c r="H3211" s="199">
        <f>VLOOKUP(G3211,BARRAS!$C$5:$E$553,2,0)</f>
        <v>2089989330132</v>
      </c>
      <c r="I3211" s="95">
        <v>0</v>
      </c>
      <c r="J3211" s="204">
        <v>0</v>
      </c>
      <c r="K3211" s="95">
        <v>0</v>
      </c>
      <c r="L3211" s="95" t="s">
        <v>8423</v>
      </c>
      <c r="M3211" s="95" t="s">
        <v>8423</v>
      </c>
      <c r="N3211" s="95" t="s">
        <v>8808</v>
      </c>
      <c r="O3211" s="95" t="s">
        <v>9972</v>
      </c>
      <c r="P3211" s="95"/>
      <c r="Q3211" s="95" t="s">
        <v>509</v>
      </c>
      <c r="R3211" s="95" t="str">
        <f>IF(L3211="R",VLOOKUP(G3211,BARRAS!$C$5:$E$233,3,0),IF(L3211="L",VLOOKUP(G3211,BARRAS!$C$5:$E$233,3,0),""))</f>
        <v/>
      </c>
      <c r="S3211" s="95">
        <f t="shared" si="342"/>
        <v>0</v>
      </c>
      <c r="T3211" s="95"/>
      <c r="U3211" s="95" t="str">
        <f t="shared" si="343"/>
        <v/>
      </c>
      <c r="V3211" s="95"/>
      <c r="W3211" s="95"/>
      <c r="X3211" s="95">
        <v>0</v>
      </c>
      <c r="Y3211" s="95"/>
      <c r="Z3211" s="95"/>
      <c r="AA3211" s="95" t="str">
        <f t="shared" si="341"/>
        <v>CGE</v>
      </c>
    </row>
    <row r="3212" spans="1:27" x14ac:dyDescent="0.2">
      <c r="A3212" s="19">
        <f t="shared" si="345"/>
        <v>1</v>
      </c>
      <c r="B3212" s="95">
        <f t="shared" si="348"/>
        <v>3208</v>
      </c>
      <c r="C3212" s="95" t="s">
        <v>9778</v>
      </c>
      <c r="D3212" s="28" t="s">
        <v>8365</v>
      </c>
      <c r="E3212" s="95" t="s">
        <v>10147</v>
      </c>
      <c r="F3212" s="182">
        <v>1</v>
      </c>
      <c r="G3212" s="95" t="s">
        <v>1992</v>
      </c>
      <c r="H3212" s="199">
        <f>VLOOKUP(G3212,BARRAS!$C$5:$E$553,2,0)</f>
        <v>2089989330132</v>
      </c>
      <c r="I3212" s="95">
        <v>0</v>
      </c>
      <c r="J3212" s="204">
        <v>0</v>
      </c>
      <c r="K3212" s="95">
        <v>0</v>
      </c>
      <c r="L3212" s="95" t="s">
        <v>8423</v>
      </c>
      <c r="M3212" s="95" t="s">
        <v>8423</v>
      </c>
      <c r="N3212" s="95" t="s">
        <v>8365</v>
      </c>
      <c r="O3212" s="95" t="s">
        <v>9972</v>
      </c>
      <c r="P3212" s="95"/>
      <c r="Q3212" s="95" t="s">
        <v>509</v>
      </c>
      <c r="R3212" s="95" t="str">
        <f>IF(L3212="R",VLOOKUP(G3212,BARRAS!$C$5:$E$233,3,0),IF(L3212="L",VLOOKUP(G3212,BARRAS!$C$5:$E$233,3,0),""))</f>
        <v/>
      </c>
      <c r="S3212" s="95">
        <f t="shared" si="342"/>
        <v>0</v>
      </c>
      <c r="T3212" s="95"/>
      <c r="U3212" s="95" t="str">
        <f t="shared" si="343"/>
        <v/>
      </c>
      <c r="V3212" s="95"/>
      <c r="W3212" s="95"/>
      <c r="X3212" s="95"/>
      <c r="Y3212" s="95"/>
      <c r="Z3212" s="95"/>
      <c r="AA3212" s="95" t="str">
        <f t="shared" si="341"/>
        <v>CGE</v>
      </c>
    </row>
    <row r="3213" spans="1:27" x14ac:dyDescent="0.2">
      <c r="A3213" s="19">
        <f t="shared" si="345"/>
        <v>1</v>
      </c>
      <c r="B3213" s="95">
        <f t="shared" si="348"/>
        <v>3209</v>
      </c>
      <c r="C3213" s="95" t="s">
        <v>9032</v>
      </c>
      <c r="D3213" s="28" t="s">
        <v>8365</v>
      </c>
      <c r="E3213" s="95" t="s">
        <v>8984</v>
      </c>
      <c r="F3213" s="182">
        <v>1</v>
      </c>
      <c r="G3213" s="95" t="s">
        <v>1992</v>
      </c>
      <c r="H3213" s="199">
        <f>VLOOKUP(G3213,BARRAS!$C$5:$E$553,2,0)</f>
        <v>2089989330132</v>
      </c>
      <c r="I3213" s="95">
        <v>0</v>
      </c>
      <c r="J3213" s="204">
        <v>0</v>
      </c>
      <c r="K3213" s="95">
        <v>0</v>
      </c>
      <c r="L3213" s="95" t="s">
        <v>8423</v>
      </c>
      <c r="M3213" s="95" t="s">
        <v>8423</v>
      </c>
      <c r="N3213" s="95" t="s">
        <v>8365</v>
      </c>
      <c r="O3213" s="95" t="s">
        <v>9972</v>
      </c>
      <c r="P3213" s="95"/>
      <c r="Q3213" s="95" t="s">
        <v>509</v>
      </c>
      <c r="R3213" s="95" t="str">
        <f>IF(L3213="R",VLOOKUP(G3213,BARRAS!$C$5:$E$233,3,0),IF(L3213="L",VLOOKUP(G3213,BARRAS!$C$5:$E$233,3,0),""))</f>
        <v/>
      </c>
      <c r="S3213" s="95">
        <f t="shared" si="342"/>
        <v>0</v>
      </c>
      <c r="T3213" s="95"/>
      <c r="U3213" s="95" t="str">
        <f t="shared" si="343"/>
        <v/>
      </c>
      <c r="V3213" s="95"/>
      <c r="W3213" s="95"/>
      <c r="X3213" s="95">
        <v>0</v>
      </c>
      <c r="Y3213" s="95"/>
      <c r="Z3213" s="95"/>
      <c r="AA3213" s="95" t="str">
        <f t="shared" si="341"/>
        <v>CGE</v>
      </c>
    </row>
    <row r="3214" spans="1:27" x14ac:dyDescent="0.2">
      <c r="A3214" s="19">
        <f t="shared" si="345"/>
        <v>1</v>
      </c>
      <c r="B3214" s="95">
        <f t="shared" si="348"/>
        <v>3210</v>
      </c>
      <c r="C3214" s="95" t="s">
        <v>8588</v>
      </c>
      <c r="D3214" s="28" t="s">
        <v>8365</v>
      </c>
      <c r="E3214" s="95" t="s">
        <v>10314</v>
      </c>
      <c r="F3214" s="182">
        <v>1</v>
      </c>
      <c r="G3214" s="95" t="s">
        <v>1992</v>
      </c>
      <c r="H3214" s="199">
        <f>VLOOKUP(G3214,BARRAS!$C$5:$E$553,2,0)</f>
        <v>2089989330132</v>
      </c>
      <c r="I3214" s="95">
        <v>0</v>
      </c>
      <c r="J3214" s="204">
        <v>0</v>
      </c>
      <c r="K3214" s="95">
        <v>0</v>
      </c>
      <c r="L3214" s="95" t="s">
        <v>8423</v>
      </c>
      <c r="M3214" s="95" t="s">
        <v>8423</v>
      </c>
      <c r="N3214" s="95" t="s">
        <v>8365</v>
      </c>
      <c r="O3214" s="95" t="s">
        <v>9972</v>
      </c>
      <c r="P3214" s="95"/>
      <c r="Q3214" s="95" t="s">
        <v>509</v>
      </c>
      <c r="R3214" s="95" t="str">
        <f>IF(L3214="R",VLOOKUP(G3214,BARRAS!$C$5:$E$233,3,0),IF(L3214="L",VLOOKUP(G3214,BARRAS!$C$5:$E$233,3,0),""))</f>
        <v/>
      </c>
      <c r="S3214" s="95">
        <f t="shared" si="342"/>
        <v>0</v>
      </c>
      <c r="T3214" s="95"/>
      <c r="U3214" s="95" t="str">
        <f t="shared" si="343"/>
        <v/>
      </c>
      <c r="V3214" s="95"/>
      <c r="W3214" s="95"/>
      <c r="X3214" s="95">
        <v>0</v>
      </c>
      <c r="Y3214" s="95"/>
      <c r="Z3214" s="95"/>
      <c r="AA3214" s="95" t="str">
        <f t="shared" si="341"/>
        <v>CGE</v>
      </c>
    </row>
    <row r="3215" spans="1:27" x14ac:dyDescent="0.2">
      <c r="A3215" s="19">
        <f t="shared" si="345"/>
        <v>1</v>
      </c>
      <c r="B3215" s="95">
        <f t="shared" si="348"/>
        <v>3211</v>
      </c>
      <c r="C3215" s="95" t="s">
        <v>8591</v>
      </c>
      <c r="D3215" s="28" t="s">
        <v>8365</v>
      </c>
      <c r="E3215" s="95" t="s">
        <v>10314</v>
      </c>
      <c r="F3215" s="182">
        <v>1</v>
      </c>
      <c r="G3215" s="95" t="s">
        <v>1992</v>
      </c>
      <c r="H3215" s="199">
        <f>VLOOKUP(G3215,BARRAS!$C$5:$E$553,2,0)</f>
        <v>2089989330132</v>
      </c>
      <c r="I3215" s="95">
        <v>0</v>
      </c>
      <c r="J3215" s="204">
        <v>0</v>
      </c>
      <c r="K3215" s="95">
        <v>0</v>
      </c>
      <c r="L3215" s="95" t="s">
        <v>8423</v>
      </c>
      <c r="M3215" s="95" t="s">
        <v>8423</v>
      </c>
      <c r="N3215" s="95" t="s">
        <v>8365</v>
      </c>
      <c r="O3215" s="95" t="s">
        <v>9972</v>
      </c>
      <c r="P3215" s="95"/>
      <c r="Q3215" s="95" t="s">
        <v>509</v>
      </c>
      <c r="R3215" s="95" t="str">
        <f>IF(L3215="R",VLOOKUP(G3215,BARRAS!$C$5:$E$233,3,0),IF(L3215="L",VLOOKUP(G3215,BARRAS!$C$5:$E$233,3,0),""))</f>
        <v/>
      </c>
      <c r="S3215" s="95">
        <f t="shared" si="342"/>
        <v>0</v>
      </c>
      <c r="T3215" s="95"/>
      <c r="U3215" s="95" t="str">
        <f t="shared" si="343"/>
        <v/>
      </c>
      <c r="V3215" s="95"/>
      <c r="W3215" s="95"/>
      <c r="X3215" s="95">
        <v>0</v>
      </c>
      <c r="Y3215" s="95"/>
      <c r="Z3215" s="95"/>
      <c r="AA3215" s="95" t="str">
        <f t="shared" si="341"/>
        <v>CGE</v>
      </c>
    </row>
    <row r="3216" spans="1:27" x14ac:dyDescent="0.2">
      <c r="A3216" s="19">
        <f t="shared" si="345"/>
        <v>1</v>
      </c>
      <c r="B3216" s="95">
        <f t="shared" si="348"/>
        <v>3212</v>
      </c>
      <c r="C3216" s="95" t="s">
        <v>10250</v>
      </c>
      <c r="D3216" s="28" t="s">
        <v>8365</v>
      </c>
      <c r="E3216" s="95" t="s">
        <v>10251</v>
      </c>
      <c r="F3216" s="182">
        <v>1</v>
      </c>
      <c r="G3216" s="95" t="s">
        <v>1992</v>
      </c>
      <c r="H3216" s="199">
        <f>VLOOKUP(G3216,BARRAS!$C$5:$E$553,2,0)</f>
        <v>2089989330132</v>
      </c>
      <c r="I3216" s="95">
        <v>0</v>
      </c>
      <c r="J3216" s="204">
        <v>0</v>
      </c>
      <c r="K3216" s="95">
        <v>0</v>
      </c>
      <c r="L3216" s="95" t="s">
        <v>8423</v>
      </c>
      <c r="M3216" s="95" t="s">
        <v>8423</v>
      </c>
      <c r="N3216" s="95" t="s">
        <v>8365</v>
      </c>
      <c r="O3216" s="95" t="s">
        <v>9972</v>
      </c>
      <c r="P3216" s="95"/>
      <c r="Q3216" s="95"/>
      <c r="R3216" s="95" t="str">
        <f>IF(L3216="R",VLOOKUP(G3216,BARRAS!$C$5:$E$233,3,0),IF(L3216="L",VLOOKUP(G3216,BARRAS!$C$5:$E$233,3,0),""))</f>
        <v/>
      </c>
      <c r="S3216" s="95">
        <f t="shared" si="342"/>
        <v>0</v>
      </c>
      <c r="T3216" s="95"/>
      <c r="U3216" s="95" t="str">
        <f t="shared" si="343"/>
        <v/>
      </c>
      <c r="V3216" s="95"/>
      <c r="W3216" s="95"/>
      <c r="X3216" s="95"/>
      <c r="Y3216" s="95"/>
      <c r="Z3216" s="95"/>
      <c r="AA3216" s="95" t="str">
        <f t="shared" si="341"/>
        <v>CGE</v>
      </c>
    </row>
    <row r="3217" spans="1:27" x14ac:dyDescent="0.2">
      <c r="A3217" s="19">
        <f t="shared" si="345"/>
        <v>1</v>
      </c>
      <c r="B3217" s="95">
        <f t="shared" si="348"/>
        <v>3213</v>
      </c>
      <c r="C3217" s="95" t="s">
        <v>9033</v>
      </c>
      <c r="D3217" s="28" t="s">
        <v>13087</v>
      </c>
      <c r="E3217" s="95" t="s">
        <v>10083</v>
      </c>
      <c r="F3217" s="182">
        <v>1</v>
      </c>
      <c r="G3217" s="95" t="s">
        <v>1992</v>
      </c>
      <c r="H3217" s="199">
        <f>VLOOKUP(G3217,BARRAS!$C$5:$E$553,2,0)</f>
        <v>2089989330132</v>
      </c>
      <c r="I3217" s="95">
        <v>0</v>
      </c>
      <c r="J3217" s="204">
        <v>0</v>
      </c>
      <c r="K3217" s="95">
        <v>0</v>
      </c>
      <c r="L3217" s="95" t="s">
        <v>8423</v>
      </c>
      <c r="M3217" s="95" t="s">
        <v>8423</v>
      </c>
      <c r="N3217" s="28" t="s">
        <v>13087</v>
      </c>
      <c r="O3217" s="95" t="s">
        <v>9972</v>
      </c>
      <c r="P3217" s="95"/>
      <c r="Q3217" s="95" t="s">
        <v>509</v>
      </c>
      <c r="R3217" s="95" t="str">
        <f>IF(L3217="R",VLOOKUP(G3217,BARRAS!$C$5:$E$233,3,0),IF(L3217="L",VLOOKUP(G3217,BARRAS!$C$5:$E$233,3,0),""))</f>
        <v/>
      </c>
      <c r="S3217" s="95">
        <f t="shared" si="342"/>
        <v>0</v>
      </c>
      <c r="T3217" s="95"/>
      <c r="U3217" s="95" t="str">
        <f t="shared" si="343"/>
        <v/>
      </c>
      <c r="V3217" s="95"/>
      <c r="W3217" s="95"/>
      <c r="X3217" s="95">
        <v>0</v>
      </c>
      <c r="Y3217" s="95"/>
      <c r="Z3217" s="95"/>
      <c r="AA3217" s="95" t="str">
        <f t="shared" si="341"/>
        <v>CGE</v>
      </c>
    </row>
    <row r="3218" spans="1:27" x14ac:dyDescent="0.2">
      <c r="A3218" s="19">
        <f t="shared" si="345"/>
        <v>1</v>
      </c>
      <c r="B3218" s="95">
        <f t="shared" si="348"/>
        <v>3214</v>
      </c>
      <c r="C3218" s="95" t="s">
        <v>11869</v>
      </c>
      <c r="D3218" s="28" t="s">
        <v>543</v>
      </c>
      <c r="E3218" s="95" t="s">
        <v>9781</v>
      </c>
      <c r="F3218" s="182">
        <v>1</v>
      </c>
      <c r="G3218" s="95" t="s">
        <v>1992</v>
      </c>
      <c r="H3218" s="199">
        <f>VLOOKUP(G3218,BARRAS!$C$5:$E$553,2,0)</f>
        <v>2089989330132</v>
      </c>
      <c r="I3218" s="95">
        <v>0</v>
      </c>
      <c r="J3218" s="204">
        <v>0</v>
      </c>
      <c r="K3218" s="95">
        <v>0</v>
      </c>
      <c r="L3218" s="95" t="s">
        <v>8423</v>
      </c>
      <c r="M3218" s="95" t="s">
        <v>8423</v>
      </c>
      <c r="N3218" s="95" t="s">
        <v>543</v>
      </c>
      <c r="O3218" s="95" t="s">
        <v>9972</v>
      </c>
      <c r="P3218" s="95"/>
      <c r="Q3218" s="95"/>
      <c r="R3218" s="95" t="str">
        <f>IF(L3218="R",VLOOKUP(G3218,BARRAS!$C$5:$E$233,3,0),IF(L3218="L",VLOOKUP(G3218,BARRAS!$C$5:$E$233,3,0),""))</f>
        <v/>
      </c>
      <c r="S3218" s="95">
        <f t="shared" si="342"/>
        <v>0</v>
      </c>
      <c r="T3218" s="95"/>
      <c r="U3218" s="95" t="str">
        <f t="shared" si="343"/>
        <v/>
      </c>
      <c r="V3218" s="95"/>
      <c r="W3218" s="95"/>
      <c r="X3218" s="95"/>
      <c r="Y3218" s="95"/>
      <c r="Z3218" s="95"/>
      <c r="AA3218" s="95" t="str">
        <f t="shared" si="341"/>
        <v>CGE</v>
      </c>
    </row>
    <row r="3219" spans="1:27" x14ac:dyDescent="0.2">
      <c r="A3219" s="19">
        <f t="shared" si="345"/>
        <v>1</v>
      </c>
      <c r="B3219" s="95">
        <f t="shared" si="348"/>
        <v>3215</v>
      </c>
      <c r="C3219" s="95" t="s">
        <v>13474</v>
      </c>
      <c r="D3219" s="28" t="s">
        <v>12122</v>
      </c>
      <c r="E3219" s="95" t="s">
        <v>13475</v>
      </c>
      <c r="F3219" s="182">
        <v>1</v>
      </c>
      <c r="G3219" s="95" t="s">
        <v>1992</v>
      </c>
      <c r="H3219" s="199">
        <f>VLOOKUP(G3219,BARRAS!$C$5:$E$553,2,0)</f>
        <v>2089989330132</v>
      </c>
      <c r="I3219" s="95">
        <v>0</v>
      </c>
      <c r="J3219" s="204">
        <v>0</v>
      </c>
      <c r="K3219" s="95">
        <v>0</v>
      </c>
      <c r="L3219" s="95" t="s">
        <v>8423</v>
      </c>
      <c r="M3219" s="95" t="s">
        <v>8423</v>
      </c>
      <c r="N3219" s="28" t="s">
        <v>12122</v>
      </c>
      <c r="O3219" s="95" t="s">
        <v>9972</v>
      </c>
      <c r="P3219" s="95"/>
      <c r="Q3219" s="95"/>
      <c r="R3219" s="95"/>
      <c r="S3219" s="95">
        <f t="shared" si="342"/>
        <v>0</v>
      </c>
      <c r="T3219" s="95"/>
      <c r="U3219" s="95" t="str">
        <f t="shared" si="343"/>
        <v/>
      </c>
      <c r="V3219" s="95"/>
      <c r="W3219" s="95"/>
      <c r="X3219" s="95"/>
      <c r="Y3219" s="95"/>
      <c r="Z3219" s="95"/>
      <c r="AA3219" s="95" t="str">
        <f t="shared" si="341"/>
        <v>CGE</v>
      </c>
    </row>
    <row r="3220" spans="1:27" x14ac:dyDescent="0.2">
      <c r="A3220" s="19">
        <f t="shared" si="345"/>
        <v>1</v>
      </c>
      <c r="B3220" s="95">
        <f t="shared" si="348"/>
        <v>3216</v>
      </c>
      <c r="C3220" s="95" t="s">
        <v>7915</v>
      </c>
      <c r="D3220" s="28" t="s">
        <v>8970</v>
      </c>
      <c r="E3220" s="95" t="s">
        <v>1870</v>
      </c>
      <c r="F3220" s="182">
        <v>1</v>
      </c>
      <c r="G3220" s="95" t="s">
        <v>1992</v>
      </c>
      <c r="H3220" s="199">
        <f>VLOOKUP(G3220,BARRAS!$C$5:$E$553,2,0)</f>
        <v>2089989330132</v>
      </c>
      <c r="I3220" s="95">
        <v>0</v>
      </c>
      <c r="J3220" s="204">
        <v>1</v>
      </c>
      <c r="K3220" s="95">
        <v>0</v>
      </c>
      <c r="L3220" s="95" t="s">
        <v>489</v>
      </c>
      <c r="M3220" s="95" t="s">
        <v>489</v>
      </c>
      <c r="N3220" s="95" t="s">
        <v>9178</v>
      </c>
      <c r="O3220" s="95"/>
      <c r="P3220" s="95" t="s">
        <v>9972</v>
      </c>
      <c r="Q3220" s="95" t="s">
        <v>489</v>
      </c>
      <c r="R3220" s="95">
        <f>IF(L3220="R",VLOOKUP(G3220,BARRAS!$C$5:$E$233,3,0),IF(L3220="L",VLOOKUP(G3220,BARRAS!$C$5:$E$233,3,0),""))</f>
        <v>0</v>
      </c>
      <c r="S3220" s="95">
        <f t="shared" si="342"/>
        <v>0</v>
      </c>
      <c r="T3220" s="95"/>
      <c r="U3220" s="95" t="str">
        <f t="shared" si="343"/>
        <v/>
      </c>
      <c r="V3220" s="95"/>
      <c r="W3220" s="95"/>
      <c r="X3220" s="95">
        <v>0</v>
      </c>
      <c r="Y3220" s="95"/>
      <c r="Z3220" s="95"/>
      <c r="AA3220" s="95" t="str">
        <f t="shared" si="341"/>
        <v>CGE</v>
      </c>
    </row>
    <row r="3221" spans="1:27" x14ac:dyDescent="0.2">
      <c r="A3221" s="19">
        <f t="shared" si="345"/>
        <v>1</v>
      </c>
      <c r="B3221" s="95">
        <f t="shared" si="348"/>
        <v>3217</v>
      </c>
      <c r="C3221" s="95" t="s">
        <v>7916</v>
      </c>
      <c r="D3221" s="28" t="s">
        <v>8971</v>
      </c>
      <c r="E3221" s="95" t="s">
        <v>1870</v>
      </c>
      <c r="F3221" s="182">
        <v>1</v>
      </c>
      <c r="G3221" s="95" t="s">
        <v>1992</v>
      </c>
      <c r="H3221" s="199">
        <f>VLOOKUP(G3221,BARRAS!$C$5:$E$553,2,0)</f>
        <v>2089989330132</v>
      </c>
      <c r="I3221" s="95">
        <v>0</v>
      </c>
      <c r="J3221" s="204">
        <v>1</v>
      </c>
      <c r="K3221" s="95">
        <v>0</v>
      </c>
      <c r="L3221" s="95" t="s">
        <v>489</v>
      </c>
      <c r="M3221" s="95" t="s">
        <v>489</v>
      </c>
      <c r="N3221" s="95" t="s">
        <v>9178</v>
      </c>
      <c r="O3221" s="95"/>
      <c r="P3221" s="95" t="s">
        <v>9972</v>
      </c>
      <c r="Q3221" s="95" t="s">
        <v>489</v>
      </c>
      <c r="R3221" s="95">
        <f>IF(L3221="R",VLOOKUP(G3221,BARRAS!$C$5:$E$233,3,0),IF(L3221="L",VLOOKUP(G3221,BARRAS!$C$5:$E$233,3,0),""))</f>
        <v>0</v>
      </c>
      <c r="S3221" s="95">
        <f t="shared" si="342"/>
        <v>0</v>
      </c>
      <c r="T3221" s="95"/>
      <c r="U3221" s="95" t="str">
        <f t="shared" si="343"/>
        <v/>
      </c>
      <c r="V3221" s="95"/>
      <c r="W3221" s="95"/>
      <c r="X3221" s="95">
        <v>0</v>
      </c>
      <c r="Y3221" s="95"/>
      <c r="Z3221" s="95"/>
      <c r="AA3221" s="95" t="str">
        <f t="shared" si="341"/>
        <v>CGE</v>
      </c>
    </row>
    <row r="3222" spans="1:27" x14ac:dyDescent="0.2">
      <c r="A3222" s="19">
        <f t="shared" si="345"/>
        <v>1</v>
      </c>
      <c r="B3222" s="95">
        <f t="shared" si="348"/>
        <v>3218</v>
      </c>
      <c r="C3222" s="95" t="s">
        <v>7917</v>
      </c>
      <c r="D3222" s="28" t="s">
        <v>8972</v>
      </c>
      <c r="E3222" s="95" t="s">
        <v>1870</v>
      </c>
      <c r="F3222" s="182">
        <v>1</v>
      </c>
      <c r="G3222" s="95" t="s">
        <v>1992</v>
      </c>
      <c r="H3222" s="199">
        <f>VLOOKUP(G3222,BARRAS!$C$5:$E$553,2,0)</f>
        <v>2089989330132</v>
      </c>
      <c r="I3222" s="95">
        <v>0</v>
      </c>
      <c r="J3222" s="204">
        <v>1</v>
      </c>
      <c r="K3222" s="95">
        <v>0</v>
      </c>
      <c r="L3222" s="95" t="s">
        <v>489</v>
      </c>
      <c r="M3222" s="95" t="s">
        <v>489</v>
      </c>
      <c r="N3222" s="95" t="s">
        <v>9178</v>
      </c>
      <c r="O3222" s="95"/>
      <c r="P3222" s="95" t="s">
        <v>9972</v>
      </c>
      <c r="Q3222" s="95" t="s">
        <v>489</v>
      </c>
      <c r="R3222" s="95">
        <f>IF(L3222="R",VLOOKUP(G3222,BARRAS!$C$5:$E$233,3,0),IF(L3222="L",VLOOKUP(G3222,BARRAS!$C$5:$E$233,3,0),""))</f>
        <v>0</v>
      </c>
      <c r="S3222" s="95">
        <f t="shared" si="342"/>
        <v>0</v>
      </c>
      <c r="T3222" s="95"/>
      <c r="U3222" s="95" t="str">
        <f t="shared" si="343"/>
        <v/>
      </c>
      <c r="V3222" s="95"/>
      <c r="W3222" s="95"/>
      <c r="X3222" s="95">
        <v>0</v>
      </c>
      <c r="Y3222" s="95"/>
      <c r="Z3222" s="95"/>
      <c r="AA3222" s="95" t="str">
        <f t="shared" si="341"/>
        <v>CGE</v>
      </c>
    </row>
    <row r="3223" spans="1:27" x14ac:dyDescent="0.2">
      <c r="A3223" s="19">
        <f t="shared" si="345"/>
        <v>1</v>
      </c>
      <c r="B3223" s="95">
        <f t="shared" si="348"/>
        <v>3219</v>
      </c>
      <c r="C3223" s="194" t="s">
        <v>11948</v>
      </c>
      <c r="D3223" s="213" t="s">
        <v>1304</v>
      </c>
      <c r="E3223" s="194" t="s">
        <v>1590</v>
      </c>
      <c r="F3223" s="182">
        <v>1</v>
      </c>
      <c r="G3223" s="95" t="s">
        <v>1992</v>
      </c>
      <c r="H3223" s="199">
        <f>VLOOKUP(G3223,BARRAS!$C$5:$E$553,2,0)</f>
        <v>2089989330132</v>
      </c>
      <c r="I3223" s="95">
        <v>0</v>
      </c>
      <c r="J3223" s="204">
        <v>0</v>
      </c>
      <c r="K3223" s="95">
        <v>0</v>
      </c>
      <c r="L3223" s="95" t="s">
        <v>492</v>
      </c>
      <c r="M3223" s="95" t="s">
        <v>492</v>
      </c>
      <c r="N3223" s="95" t="s">
        <v>12352</v>
      </c>
      <c r="O3223" s="95"/>
      <c r="P3223" s="95"/>
      <c r="Q3223" s="95"/>
      <c r="R3223" s="95" t="str">
        <f>IF(L3223="R",VLOOKUP(G3223,BARRAS!$C$5:$E$233,3,0),IF(L3223="L",VLOOKUP(G3223,BARRAS!$C$5:$E$233,3,0),""))</f>
        <v/>
      </c>
      <c r="S3223" s="95">
        <f t="shared" si="342"/>
        <v>0</v>
      </c>
      <c r="T3223" s="95"/>
      <c r="U3223" s="95" t="str">
        <f t="shared" si="343"/>
        <v/>
      </c>
      <c r="V3223" s="95"/>
      <c r="W3223" s="95"/>
      <c r="X3223" s="95"/>
      <c r="Y3223" s="95"/>
      <c r="Z3223" s="95"/>
      <c r="AA3223" s="95">
        <f t="shared" ref="AA3223:AA3287" si="349">IF(OR(N3223="Dx",N3223="No_informado"),P3223,O3223)</f>
        <v>0</v>
      </c>
    </row>
    <row r="3224" spans="1:27" x14ac:dyDescent="0.2">
      <c r="A3224" s="19">
        <f t="shared" si="345"/>
        <v>1</v>
      </c>
      <c r="B3224" s="95">
        <f t="shared" si="348"/>
        <v>3220</v>
      </c>
      <c r="C3224" s="95" t="s">
        <v>9612</v>
      </c>
      <c r="D3224" s="28" t="s">
        <v>8365</v>
      </c>
      <c r="E3224" s="95" t="s">
        <v>9614</v>
      </c>
      <c r="F3224" s="182">
        <v>1</v>
      </c>
      <c r="G3224" s="95" t="s">
        <v>8561</v>
      </c>
      <c r="H3224" s="199">
        <f>VLOOKUP(G3224,BARRAS!$C$5:$E$553,2,0)</f>
        <v>2089996800132</v>
      </c>
      <c r="I3224" s="95">
        <v>0</v>
      </c>
      <c r="J3224" s="204">
        <v>0</v>
      </c>
      <c r="K3224" s="95">
        <v>0</v>
      </c>
      <c r="L3224" s="95" t="s">
        <v>8423</v>
      </c>
      <c r="M3224" s="95" t="s">
        <v>8423</v>
      </c>
      <c r="N3224" s="95" t="s">
        <v>8365</v>
      </c>
      <c r="O3224" s="95" t="s">
        <v>7984</v>
      </c>
      <c r="P3224" s="95"/>
      <c r="Q3224" s="95"/>
      <c r="R3224" s="95" t="str">
        <f>IF(L3224="R",VLOOKUP(G3224,BARRAS!$C$5:$E$233,3,0),IF(L3224="L",VLOOKUP(G3224,BARRAS!$C$5:$E$233,3,0),""))</f>
        <v/>
      </c>
      <c r="S3224" s="95">
        <f t="shared" ref="S3224:S3287" si="350">IF(RIGHT(LEFT(E3224,6),4)="PMGD",1,IF(RIGHT(LEFT(E3224,6),4)="PMG_",1,0))</f>
        <v>0</v>
      </c>
      <c r="T3224" s="95"/>
      <c r="U3224" s="95" t="str">
        <f t="shared" ref="U3224:U3287" si="351">+IF(L3224="G",LEFT(RIGHT(E3224,LEN(E3224)-2),4),"")</f>
        <v/>
      </c>
      <c r="V3224" s="95"/>
      <c r="W3224" s="95"/>
      <c r="X3224" s="95"/>
      <c r="Y3224" s="95"/>
      <c r="Z3224" s="95">
        <v>0</v>
      </c>
      <c r="AA3224" s="95" t="str">
        <f t="shared" si="349"/>
        <v>FRONTEL</v>
      </c>
    </row>
    <row r="3225" spans="1:27" x14ac:dyDescent="0.2">
      <c r="A3225" s="19">
        <f t="shared" si="345"/>
        <v>1</v>
      </c>
      <c r="B3225" s="95">
        <f t="shared" si="348"/>
        <v>3221</v>
      </c>
      <c r="C3225" s="95" t="s">
        <v>8632</v>
      </c>
      <c r="D3225" s="28" t="s">
        <v>13291</v>
      </c>
      <c r="E3225" s="95" t="s">
        <v>8633</v>
      </c>
      <c r="F3225" s="182">
        <v>1</v>
      </c>
      <c r="G3225" s="95" t="s">
        <v>8561</v>
      </c>
      <c r="H3225" s="199">
        <f>VLOOKUP(G3225,BARRAS!$C$5:$E$553,2,0)</f>
        <v>2089996800132</v>
      </c>
      <c r="I3225" s="95">
        <v>0</v>
      </c>
      <c r="J3225" s="204">
        <v>0</v>
      </c>
      <c r="K3225" s="95">
        <v>0</v>
      </c>
      <c r="L3225" s="95" t="s">
        <v>747</v>
      </c>
      <c r="M3225" s="95" t="s">
        <v>747</v>
      </c>
      <c r="N3225" s="95" t="s">
        <v>13291</v>
      </c>
      <c r="O3225" s="95" t="s">
        <v>7984</v>
      </c>
      <c r="P3225" s="95"/>
      <c r="Q3225" s="95" t="str">
        <f>IF(L3225="R","R",IF(L3225="L","L",""))</f>
        <v/>
      </c>
      <c r="R3225" s="95" t="str">
        <f>IF(L3225="R",VLOOKUP(G3225,BARRAS!$C$5:$E$233,3,0),IF(L3225="L",VLOOKUP(G3225,BARRAS!$C$5:$E$233,3,0),""))</f>
        <v/>
      </c>
      <c r="S3225" s="95">
        <f t="shared" si="350"/>
        <v>1</v>
      </c>
      <c r="T3225" s="95"/>
      <c r="U3225" s="95" t="str">
        <f t="shared" si="351"/>
        <v>PMGD</v>
      </c>
      <c r="V3225" s="95">
        <v>0</v>
      </c>
      <c r="W3225" s="95">
        <v>1</v>
      </c>
      <c r="X3225" s="95"/>
      <c r="Y3225" s="95" t="str">
        <f>+IF(P3225="","No","Sí")</f>
        <v>No</v>
      </c>
      <c r="Z3225" s="95">
        <v>0</v>
      </c>
      <c r="AA3225" s="95" t="str">
        <f t="shared" si="349"/>
        <v>FRONTEL</v>
      </c>
    </row>
    <row r="3226" spans="1:27" x14ac:dyDescent="0.2">
      <c r="A3226" s="19">
        <f t="shared" si="345"/>
        <v>1</v>
      </c>
      <c r="B3226" s="95">
        <f t="shared" si="348"/>
        <v>3222</v>
      </c>
      <c r="C3226" s="95" t="s">
        <v>3077</v>
      </c>
      <c r="D3226" s="28" t="s">
        <v>13291</v>
      </c>
      <c r="E3226" s="95" t="s">
        <v>7568</v>
      </c>
      <c r="F3226" s="182">
        <v>1</v>
      </c>
      <c r="G3226" s="95" t="s">
        <v>8561</v>
      </c>
      <c r="H3226" s="199">
        <f>VLOOKUP(G3226,BARRAS!$C$5:$E$553,2,0)</f>
        <v>2089996800132</v>
      </c>
      <c r="I3226" s="95">
        <v>0</v>
      </c>
      <c r="J3226" s="204">
        <v>0</v>
      </c>
      <c r="K3226" s="95">
        <v>0</v>
      </c>
      <c r="L3226" s="95" t="s">
        <v>747</v>
      </c>
      <c r="M3226" s="95" t="s">
        <v>747</v>
      </c>
      <c r="N3226" s="95" t="s">
        <v>13291</v>
      </c>
      <c r="O3226" s="95" t="s">
        <v>7984</v>
      </c>
      <c r="P3226" s="95"/>
      <c r="Q3226" s="95" t="str">
        <f>IF(L3226="R","R",IF(L3226="L","L",""))</f>
        <v/>
      </c>
      <c r="R3226" s="95" t="str">
        <f>IF(L3226="R",VLOOKUP(G3226,BARRAS!$C$5:$E$233,3,0),IF(L3226="L",VLOOKUP(G3226,BARRAS!$C$5:$E$233,3,0),""))</f>
        <v/>
      </c>
      <c r="S3226" s="95">
        <f t="shared" si="350"/>
        <v>1</v>
      </c>
      <c r="T3226" s="95" t="s">
        <v>7568</v>
      </c>
      <c r="U3226" s="95" t="str">
        <f t="shared" si="351"/>
        <v>PMGD</v>
      </c>
      <c r="V3226" s="95">
        <v>0</v>
      </c>
      <c r="W3226" s="95"/>
      <c r="X3226" s="95"/>
      <c r="Y3226" s="95" t="str">
        <f>+IF(P3226="","No","Sí")</f>
        <v>No</v>
      </c>
      <c r="Z3226" s="95">
        <v>0</v>
      </c>
      <c r="AA3226" s="95" t="str">
        <f t="shared" si="349"/>
        <v>FRONTEL</v>
      </c>
    </row>
    <row r="3227" spans="1:27" x14ac:dyDescent="0.2">
      <c r="A3227" s="19">
        <f t="shared" si="345"/>
        <v>1</v>
      </c>
      <c r="B3227" s="95">
        <f t="shared" si="348"/>
        <v>3223</v>
      </c>
      <c r="C3227" s="95" t="s">
        <v>8594</v>
      </c>
      <c r="D3227" s="28" t="s">
        <v>7985</v>
      </c>
      <c r="E3227" s="95" t="s">
        <v>7984</v>
      </c>
      <c r="F3227" s="182">
        <v>1</v>
      </c>
      <c r="G3227" s="95" t="s">
        <v>8561</v>
      </c>
      <c r="H3227" s="199">
        <f>VLOOKUP(G3227,BARRAS!$C$5:$E$553,2,0)</f>
        <v>2089996800132</v>
      </c>
      <c r="I3227" s="95">
        <v>0</v>
      </c>
      <c r="J3227" s="204">
        <v>1</v>
      </c>
      <c r="K3227" s="95">
        <v>0</v>
      </c>
      <c r="L3227" s="95" t="s">
        <v>489</v>
      </c>
      <c r="M3227" s="95" t="s">
        <v>489</v>
      </c>
      <c r="N3227" s="95" t="s">
        <v>9178</v>
      </c>
      <c r="O3227" s="95"/>
      <c r="P3227" s="95" t="s">
        <v>7984</v>
      </c>
      <c r="Q3227" s="95" t="str">
        <f>IF(L3227="R","R",IF(L3227="L","L",""))</f>
        <v>R</v>
      </c>
      <c r="R3227" s="95">
        <f>IF(L3227="R",VLOOKUP(G3227,BARRAS!$C$5:$E$233,3,0),IF(L3227="L",VLOOKUP(G3227,BARRAS!$C$5:$E$233,3,0),""))</f>
        <v>0</v>
      </c>
      <c r="S3227" s="95">
        <f t="shared" si="350"/>
        <v>0</v>
      </c>
      <c r="T3227" s="95"/>
      <c r="U3227" s="95" t="str">
        <f t="shared" si="351"/>
        <v/>
      </c>
      <c r="V3227" s="95">
        <v>0</v>
      </c>
      <c r="W3227" s="95"/>
      <c r="X3227" s="95"/>
      <c r="Y3227" s="95" t="str">
        <f>+IF(P3227="","No","Sí")</f>
        <v>Sí</v>
      </c>
      <c r="Z3227" s="95">
        <v>0</v>
      </c>
      <c r="AA3227" s="95" t="str">
        <f t="shared" si="349"/>
        <v>FRONTEL</v>
      </c>
    </row>
    <row r="3228" spans="1:27" x14ac:dyDescent="0.2">
      <c r="A3228" s="19">
        <f t="shared" si="345"/>
        <v>1</v>
      </c>
      <c r="B3228" s="95">
        <f t="shared" si="348"/>
        <v>3224</v>
      </c>
      <c r="C3228" s="95" t="s">
        <v>8595</v>
      </c>
      <c r="D3228" s="28" t="s">
        <v>7986</v>
      </c>
      <c r="E3228" s="95" t="s">
        <v>7984</v>
      </c>
      <c r="F3228" s="182">
        <v>1</v>
      </c>
      <c r="G3228" s="95" t="s">
        <v>8561</v>
      </c>
      <c r="H3228" s="199">
        <f>VLOOKUP(G3228,BARRAS!$C$5:$E$553,2,0)</f>
        <v>2089996800132</v>
      </c>
      <c r="I3228" s="95">
        <v>0</v>
      </c>
      <c r="J3228" s="204">
        <v>1</v>
      </c>
      <c r="K3228" s="95">
        <v>0</v>
      </c>
      <c r="L3228" s="95" t="s">
        <v>489</v>
      </c>
      <c r="M3228" s="95" t="s">
        <v>489</v>
      </c>
      <c r="N3228" s="95" t="s">
        <v>9178</v>
      </c>
      <c r="O3228" s="95"/>
      <c r="P3228" s="95" t="s">
        <v>7984</v>
      </c>
      <c r="Q3228" s="95" t="str">
        <f>IF(L3228="R","R",IF(L3228="L","L",""))</f>
        <v>R</v>
      </c>
      <c r="R3228" s="95">
        <f>IF(L3228="R",VLOOKUP(G3228,BARRAS!$C$5:$E$233,3,0),IF(L3228="L",VLOOKUP(G3228,BARRAS!$C$5:$E$233,3,0),""))</f>
        <v>0</v>
      </c>
      <c r="S3228" s="95">
        <f t="shared" si="350"/>
        <v>0</v>
      </c>
      <c r="T3228" s="95"/>
      <c r="U3228" s="95" t="str">
        <f t="shared" si="351"/>
        <v/>
      </c>
      <c r="V3228" s="95">
        <v>0</v>
      </c>
      <c r="W3228" s="95"/>
      <c r="X3228" s="95"/>
      <c r="Y3228" s="95" t="str">
        <f>+IF(P3228="","No","Sí")</f>
        <v>Sí</v>
      </c>
      <c r="Z3228" s="95">
        <v>0</v>
      </c>
      <c r="AA3228" s="95" t="str">
        <f t="shared" si="349"/>
        <v>FRONTEL</v>
      </c>
    </row>
    <row r="3229" spans="1:27" x14ac:dyDescent="0.2">
      <c r="A3229" s="19">
        <f t="shared" si="345"/>
        <v>1</v>
      </c>
      <c r="B3229" s="95">
        <f t="shared" si="348"/>
        <v>3225</v>
      </c>
      <c r="C3229" s="95" t="s">
        <v>8596</v>
      </c>
      <c r="D3229" s="28" t="s">
        <v>7987</v>
      </c>
      <c r="E3229" s="95" t="s">
        <v>7984</v>
      </c>
      <c r="F3229" s="182">
        <v>1</v>
      </c>
      <c r="G3229" s="95" t="s">
        <v>8561</v>
      </c>
      <c r="H3229" s="199">
        <f>VLOOKUP(G3229,BARRAS!$C$5:$E$553,2,0)</f>
        <v>2089996800132</v>
      </c>
      <c r="I3229" s="95">
        <v>0</v>
      </c>
      <c r="J3229" s="204">
        <v>1</v>
      </c>
      <c r="K3229" s="95">
        <v>0</v>
      </c>
      <c r="L3229" s="95" t="s">
        <v>489</v>
      </c>
      <c r="M3229" s="95" t="s">
        <v>489</v>
      </c>
      <c r="N3229" s="95" t="s">
        <v>9178</v>
      </c>
      <c r="O3229" s="95"/>
      <c r="P3229" s="95" t="s">
        <v>7984</v>
      </c>
      <c r="Q3229" s="95" t="str">
        <f>IF(L3229="R","R",IF(L3229="L","L",""))</f>
        <v>R</v>
      </c>
      <c r="R3229" s="95">
        <f>IF(L3229="R",VLOOKUP(G3229,BARRAS!$C$5:$E$233,3,0),IF(L3229="L",VLOOKUP(G3229,BARRAS!$C$5:$E$233,3,0),""))</f>
        <v>0</v>
      </c>
      <c r="S3229" s="95">
        <f t="shared" si="350"/>
        <v>0</v>
      </c>
      <c r="T3229" s="95"/>
      <c r="U3229" s="95" t="str">
        <f t="shared" si="351"/>
        <v/>
      </c>
      <c r="V3229" s="95">
        <v>0</v>
      </c>
      <c r="W3229" s="95"/>
      <c r="X3229" s="95"/>
      <c r="Y3229" s="95" t="str">
        <f>+IF(P3229="","No","Sí")</f>
        <v>Sí</v>
      </c>
      <c r="Z3229" s="95">
        <v>0</v>
      </c>
      <c r="AA3229" s="95" t="str">
        <f t="shared" si="349"/>
        <v>FRONTEL</v>
      </c>
    </row>
    <row r="3230" spans="1:27" x14ac:dyDescent="0.2">
      <c r="A3230" s="19">
        <f t="shared" si="345"/>
        <v>1</v>
      </c>
      <c r="B3230" s="95">
        <f t="shared" si="348"/>
        <v>3226</v>
      </c>
      <c r="C3230" s="28" t="s">
        <v>13963</v>
      </c>
      <c r="D3230" s="28" t="s">
        <v>8220</v>
      </c>
      <c r="E3230" s="95" t="s">
        <v>775</v>
      </c>
      <c r="F3230" s="182">
        <v>1</v>
      </c>
      <c r="G3230" s="95" t="s">
        <v>8561</v>
      </c>
      <c r="H3230" s="199">
        <f>VLOOKUP(G3230,BARRAS!$C$5:$E$553,2,0)</f>
        <v>2089996800132</v>
      </c>
      <c r="I3230" s="95">
        <v>0</v>
      </c>
      <c r="J3230" s="204">
        <v>1</v>
      </c>
      <c r="K3230" s="95">
        <v>0</v>
      </c>
      <c r="L3230" s="95" t="s">
        <v>489</v>
      </c>
      <c r="M3230" s="95" t="s">
        <v>489</v>
      </c>
      <c r="N3230" s="95" t="s">
        <v>9178</v>
      </c>
      <c r="O3230" s="95"/>
      <c r="P3230" s="28" t="s">
        <v>775</v>
      </c>
      <c r="Q3230" s="95" t="s">
        <v>489</v>
      </c>
      <c r="R3230" s="95"/>
      <c r="S3230" s="95">
        <f t="shared" si="350"/>
        <v>0</v>
      </c>
      <c r="T3230" s="95"/>
      <c r="U3230" s="95" t="str">
        <f t="shared" si="351"/>
        <v/>
      </c>
      <c r="V3230" s="95"/>
      <c r="W3230" s="95"/>
      <c r="X3230" s="95"/>
      <c r="Y3230" s="95"/>
      <c r="Z3230" s="95"/>
      <c r="AA3230" s="95" t="str">
        <f t="shared" si="349"/>
        <v>COOPELAN</v>
      </c>
    </row>
    <row r="3231" spans="1:27" x14ac:dyDescent="0.2">
      <c r="A3231" s="19">
        <f t="shared" si="345"/>
        <v>1</v>
      </c>
      <c r="B3231" s="95">
        <f t="shared" si="348"/>
        <v>3227</v>
      </c>
      <c r="C3231" s="28" t="s">
        <v>13964</v>
      </c>
      <c r="D3231" s="28" t="s">
        <v>8221</v>
      </c>
      <c r="E3231" s="95" t="s">
        <v>775</v>
      </c>
      <c r="F3231" s="182">
        <v>1</v>
      </c>
      <c r="G3231" s="95" t="s">
        <v>8561</v>
      </c>
      <c r="H3231" s="199">
        <f>VLOOKUP(G3231,BARRAS!$C$5:$E$553,2,0)</f>
        <v>2089996800132</v>
      </c>
      <c r="I3231" s="95">
        <v>0</v>
      </c>
      <c r="J3231" s="204">
        <v>1</v>
      </c>
      <c r="K3231" s="95">
        <v>0</v>
      </c>
      <c r="L3231" s="95" t="s">
        <v>489</v>
      </c>
      <c r="M3231" s="95" t="s">
        <v>489</v>
      </c>
      <c r="N3231" s="95" t="s">
        <v>9178</v>
      </c>
      <c r="O3231" s="95"/>
      <c r="P3231" s="28" t="s">
        <v>775</v>
      </c>
      <c r="Q3231" s="95" t="s">
        <v>489</v>
      </c>
      <c r="R3231" s="95"/>
      <c r="S3231" s="95">
        <f t="shared" si="350"/>
        <v>0</v>
      </c>
      <c r="T3231" s="95"/>
      <c r="U3231" s="95" t="str">
        <f t="shared" si="351"/>
        <v/>
      </c>
      <c r="V3231" s="95"/>
      <c r="W3231" s="95"/>
      <c r="X3231" s="95"/>
      <c r="Y3231" s="95"/>
      <c r="Z3231" s="95"/>
      <c r="AA3231" s="95" t="str">
        <f t="shared" si="349"/>
        <v>COOPELAN</v>
      </c>
    </row>
    <row r="3232" spans="1:27" x14ac:dyDescent="0.2">
      <c r="A3232" s="19">
        <f t="shared" si="345"/>
        <v>1</v>
      </c>
      <c r="B3232" s="95">
        <f t="shared" si="348"/>
        <v>3228</v>
      </c>
      <c r="C3232" s="28" t="s">
        <v>13965</v>
      </c>
      <c r="D3232" s="28" t="s">
        <v>8222</v>
      </c>
      <c r="E3232" s="95" t="s">
        <v>775</v>
      </c>
      <c r="F3232" s="182">
        <v>1</v>
      </c>
      <c r="G3232" s="95" t="s">
        <v>8561</v>
      </c>
      <c r="H3232" s="199">
        <f>VLOOKUP(G3232,BARRAS!$C$5:$E$553,2,0)</f>
        <v>2089996800132</v>
      </c>
      <c r="I3232" s="95">
        <v>0</v>
      </c>
      <c r="J3232" s="204">
        <v>1</v>
      </c>
      <c r="K3232" s="95">
        <v>0</v>
      </c>
      <c r="L3232" s="95" t="s">
        <v>489</v>
      </c>
      <c r="M3232" s="95" t="s">
        <v>489</v>
      </c>
      <c r="N3232" s="95" t="s">
        <v>9178</v>
      </c>
      <c r="O3232" s="95"/>
      <c r="P3232" s="28" t="s">
        <v>775</v>
      </c>
      <c r="Q3232" s="95" t="s">
        <v>489</v>
      </c>
      <c r="R3232" s="95"/>
      <c r="S3232" s="95">
        <f t="shared" si="350"/>
        <v>0</v>
      </c>
      <c r="T3232" s="95"/>
      <c r="U3232" s="95" t="str">
        <f t="shared" si="351"/>
        <v/>
      </c>
      <c r="V3232" s="95"/>
      <c r="W3232" s="95"/>
      <c r="X3232" s="95"/>
      <c r="Y3232" s="95"/>
      <c r="Z3232" s="95"/>
      <c r="AA3232" s="95" t="str">
        <f t="shared" si="349"/>
        <v>COOPELAN</v>
      </c>
    </row>
    <row r="3233" spans="1:27" x14ac:dyDescent="0.2">
      <c r="A3233" s="19">
        <f t="shared" si="345"/>
        <v>1</v>
      </c>
      <c r="B3233" s="95">
        <f t="shared" si="348"/>
        <v>3229</v>
      </c>
      <c r="C3233" s="194" t="s">
        <v>11876</v>
      </c>
      <c r="D3233" s="213" t="s">
        <v>1304</v>
      </c>
      <c r="E3233" s="194" t="s">
        <v>11984</v>
      </c>
      <c r="F3233" s="182">
        <v>1</v>
      </c>
      <c r="G3233" s="95" t="s">
        <v>8561</v>
      </c>
      <c r="H3233" s="199">
        <f>VLOOKUP(G3233,BARRAS!$C$5:$E$553,2,0)</f>
        <v>2089996800132</v>
      </c>
      <c r="I3233" s="95">
        <v>0</v>
      </c>
      <c r="J3233" s="204">
        <v>0</v>
      </c>
      <c r="K3233" s="95">
        <v>1</v>
      </c>
      <c r="L3233" s="95" t="s">
        <v>492</v>
      </c>
      <c r="M3233" s="95" t="s">
        <v>492</v>
      </c>
      <c r="N3233" s="95" t="s">
        <v>12352</v>
      </c>
      <c r="O3233" s="95"/>
      <c r="P3233" s="95"/>
      <c r="Q3233" s="95"/>
      <c r="R3233" s="95" t="str">
        <f>IF(L3233="R",VLOOKUP(G3233,BARRAS!$C$5:$E$233,3,0),IF(L3233="L",VLOOKUP(G3233,BARRAS!$C$5:$E$233,3,0),""))</f>
        <v/>
      </c>
      <c r="S3233" s="95">
        <f t="shared" si="350"/>
        <v>0</v>
      </c>
      <c r="T3233" s="95"/>
      <c r="U3233" s="95" t="str">
        <f t="shared" si="351"/>
        <v/>
      </c>
      <c r="V3233" s="95"/>
      <c r="W3233" s="95"/>
      <c r="X3233" s="95"/>
      <c r="Y3233" s="95"/>
      <c r="Z3233" s="95"/>
      <c r="AA3233" s="95">
        <f t="shared" si="349"/>
        <v>0</v>
      </c>
    </row>
    <row r="3234" spans="1:27" x14ac:dyDescent="0.2">
      <c r="A3234" s="19">
        <f t="shared" si="345"/>
        <v>1</v>
      </c>
      <c r="B3234" s="95">
        <f t="shared" si="348"/>
        <v>3230</v>
      </c>
      <c r="C3234" s="95" t="s">
        <v>11452</v>
      </c>
      <c r="D3234" s="28" t="s">
        <v>2217</v>
      </c>
      <c r="E3234" s="95" t="s">
        <v>11453</v>
      </c>
      <c r="F3234" s="182">
        <v>1</v>
      </c>
      <c r="G3234" s="95" t="s">
        <v>118</v>
      </c>
      <c r="H3234" s="199">
        <f>VLOOKUP(G3234,BARRAS!$C$5:$E$553,2,0)</f>
        <v>2069989181103</v>
      </c>
      <c r="I3234" s="95">
        <v>0</v>
      </c>
      <c r="J3234" s="204">
        <v>0</v>
      </c>
      <c r="K3234" s="95">
        <v>0</v>
      </c>
      <c r="L3234" s="95" t="s">
        <v>8423</v>
      </c>
      <c r="M3234" s="95" t="s">
        <v>8423</v>
      </c>
      <c r="N3234" s="95" t="s">
        <v>2217</v>
      </c>
      <c r="O3234" s="95" t="s">
        <v>9972</v>
      </c>
      <c r="P3234" s="95"/>
      <c r="Q3234" s="95" t="s">
        <v>509</v>
      </c>
      <c r="R3234" s="95" t="str">
        <f>IF(L3234="R",VLOOKUP(G3234,BARRAS!$C$5:$E$233,3,0),IF(L3234="L",VLOOKUP(G3234,BARRAS!$C$5:$E$233,3,0),""))</f>
        <v/>
      </c>
      <c r="S3234" s="95">
        <f t="shared" si="350"/>
        <v>0</v>
      </c>
      <c r="T3234" s="95"/>
      <c r="U3234" s="95" t="str">
        <f t="shared" si="351"/>
        <v/>
      </c>
      <c r="V3234" s="95"/>
      <c r="W3234" s="95"/>
      <c r="X3234" s="95">
        <v>0</v>
      </c>
      <c r="Y3234" s="95">
        <v>0</v>
      </c>
      <c r="Z3234" s="95"/>
      <c r="AA3234" s="95" t="str">
        <f t="shared" si="349"/>
        <v>CGE</v>
      </c>
    </row>
    <row r="3235" spans="1:27" x14ac:dyDescent="0.2">
      <c r="A3235" s="19">
        <f t="shared" si="345"/>
        <v>1</v>
      </c>
      <c r="B3235" s="95">
        <f t="shared" si="348"/>
        <v>3231</v>
      </c>
      <c r="C3235" s="95" t="s">
        <v>10818</v>
      </c>
      <c r="D3235" s="28" t="s">
        <v>8970</v>
      </c>
      <c r="E3235" s="95" t="s">
        <v>1870</v>
      </c>
      <c r="F3235" s="182">
        <v>1</v>
      </c>
      <c r="G3235" s="95" t="s">
        <v>118</v>
      </c>
      <c r="H3235" s="199">
        <f>VLOOKUP(G3235,BARRAS!$C$5:$E$553,2,0)</f>
        <v>2069989181103</v>
      </c>
      <c r="I3235" s="95">
        <v>0</v>
      </c>
      <c r="J3235" s="204">
        <v>1</v>
      </c>
      <c r="K3235" s="95">
        <v>0</v>
      </c>
      <c r="L3235" s="95" t="s">
        <v>489</v>
      </c>
      <c r="M3235" s="95" t="s">
        <v>489</v>
      </c>
      <c r="N3235" s="95" t="s">
        <v>9178</v>
      </c>
      <c r="O3235" s="95"/>
      <c r="P3235" s="95" t="s">
        <v>9972</v>
      </c>
      <c r="Q3235" s="95" t="s">
        <v>489</v>
      </c>
      <c r="R3235" s="95">
        <f>IF(L3235="R",VLOOKUP(G3235,BARRAS!$C$5:$E$233,3,0),IF(L3235="L",VLOOKUP(G3235,BARRAS!$C$5:$E$233,3,0),""))</f>
        <v>0</v>
      </c>
      <c r="S3235" s="95">
        <f t="shared" si="350"/>
        <v>0</v>
      </c>
      <c r="T3235" s="95"/>
      <c r="U3235" s="95" t="str">
        <f t="shared" si="351"/>
        <v/>
      </c>
      <c r="V3235" s="95">
        <v>0</v>
      </c>
      <c r="W3235" s="95"/>
      <c r="X3235" s="95">
        <v>0</v>
      </c>
      <c r="Y3235" s="95">
        <v>0</v>
      </c>
      <c r="Z3235" s="95"/>
      <c r="AA3235" s="95" t="str">
        <f t="shared" si="349"/>
        <v>CGE</v>
      </c>
    </row>
    <row r="3236" spans="1:27" x14ac:dyDescent="0.2">
      <c r="A3236" s="19">
        <f t="shared" si="345"/>
        <v>1</v>
      </c>
      <c r="B3236" s="95">
        <f t="shared" si="348"/>
        <v>3232</v>
      </c>
      <c r="C3236" s="95" t="s">
        <v>10819</v>
      </c>
      <c r="D3236" s="28" t="s">
        <v>8971</v>
      </c>
      <c r="E3236" s="95" t="s">
        <v>1870</v>
      </c>
      <c r="F3236" s="182">
        <v>1</v>
      </c>
      <c r="G3236" s="95" t="s">
        <v>118</v>
      </c>
      <c r="H3236" s="199">
        <f>VLOOKUP(G3236,BARRAS!$C$5:$E$553,2,0)</f>
        <v>2069989181103</v>
      </c>
      <c r="I3236" s="95">
        <v>0</v>
      </c>
      <c r="J3236" s="204">
        <v>1</v>
      </c>
      <c r="K3236" s="95">
        <v>0</v>
      </c>
      <c r="L3236" s="95" t="s">
        <v>489</v>
      </c>
      <c r="M3236" s="95" t="s">
        <v>489</v>
      </c>
      <c r="N3236" s="95" t="s">
        <v>9178</v>
      </c>
      <c r="O3236" s="95"/>
      <c r="P3236" s="95" t="s">
        <v>9972</v>
      </c>
      <c r="Q3236" s="95" t="s">
        <v>489</v>
      </c>
      <c r="R3236" s="95">
        <f>IF(L3236="R",VLOOKUP(G3236,BARRAS!$C$5:$E$233,3,0),IF(L3236="L",VLOOKUP(G3236,BARRAS!$C$5:$E$233,3,0),""))</f>
        <v>0</v>
      </c>
      <c r="S3236" s="95">
        <f t="shared" si="350"/>
        <v>0</v>
      </c>
      <c r="T3236" s="95"/>
      <c r="U3236" s="95" t="str">
        <f t="shared" si="351"/>
        <v/>
      </c>
      <c r="V3236" s="95">
        <v>0</v>
      </c>
      <c r="W3236" s="95"/>
      <c r="X3236" s="95">
        <v>0</v>
      </c>
      <c r="Y3236" s="95">
        <v>0</v>
      </c>
      <c r="Z3236" s="95"/>
      <c r="AA3236" s="95" t="str">
        <f t="shared" si="349"/>
        <v>CGE</v>
      </c>
    </row>
    <row r="3237" spans="1:27" x14ac:dyDescent="0.2">
      <c r="A3237" s="19">
        <f t="shared" si="345"/>
        <v>1</v>
      </c>
      <c r="B3237" s="95">
        <f t="shared" si="348"/>
        <v>3233</v>
      </c>
      <c r="C3237" s="95" t="s">
        <v>10820</v>
      </c>
      <c r="D3237" s="28" t="s">
        <v>8972</v>
      </c>
      <c r="E3237" s="95" t="s">
        <v>1870</v>
      </c>
      <c r="F3237" s="182">
        <v>1</v>
      </c>
      <c r="G3237" s="95" t="s">
        <v>118</v>
      </c>
      <c r="H3237" s="199">
        <f>VLOOKUP(G3237,BARRAS!$C$5:$E$553,2,0)</f>
        <v>2069989181103</v>
      </c>
      <c r="I3237" s="95">
        <v>0</v>
      </c>
      <c r="J3237" s="204">
        <v>1</v>
      </c>
      <c r="K3237" s="95">
        <v>0</v>
      </c>
      <c r="L3237" s="95" t="s">
        <v>489</v>
      </c>
      <c r="M3237" s="95" t="s">
        <v>489</v>
      </c>
      <c r="N3237" s="95" t="s">
        <v>9178</v>
      </c>
      <c r="O3237" s="95"/>
      <c r="P3237" s="95" t="s">
        <v>9972</v>
      </c>
      <c r="Q3237" s="95" t="s">
        <v>489</v>
      </c>
      <c r="R3237" s="95">
        <f>IF(L3237="R",VLOOKUP(G3237,BARRAS!$C$5:$E$233,3,0),IF(L3237="L",VLOOKUP(G3237,BARRAS!$C$5:$E$233,3,0),""))</f>
        <v>0</v>
      </c>
      <c r="S3237" s="95">
        <f t="shared" si="350"/>
        <v>0</v>
      </c>
      <c r="T3237" s="95"/>
      <c r="U3237" s="95" t="str">
        <f t="shared" si="351"/>
        <v/>
      </c>
      <c r="V3237" s="95">
        <v>0</v>
      </c>
      <c r="W3237" s="95"/>
      <c r="X3237" s="95">
        <v>0</v>
      </c>
      <c r="Y3237" s="95">
        <v>0</v>
      </c>
      <c r="Z3237" s="95"/>
      <c r="AA3237" s="95" t="str">
        <f t="shared" si="349"/>
        <v>CGE</v>
      </c>
    </row>
    <row r="3238" spans="1:27" x14ac:dyDescent="0.2">
      <c r="A3238" s="19">
        <f t="shared" si="345"/>
        <v>1</v>
      </c>
      <c r="B3238" s="95">
        <f t="shared" si="348"/>
        <v>3234</v>
      </c>
      <c r="C3238" s="194" t="s">
        <v>11755</v>
      </c>
      <c r="D3238" s="213" t="s">
        <v>1304</v>
      </c>
      <c r="E3238" s="194" t="s">
        <v>14478</v>
      </c>
      <c r="F3238" s="182">
        <v>1</v>
      </c>
      <c r="G3238" s="95" t="s">
        <v>118</v>
      </c>
      <c r="H3238" s="199">
        <f>VLOOKUP(G3238,BARRAS!$C$5:$E$553,2,0)</f>
        <v>2069989181103</v>
      </c>
      <c r="I3238" s="95">
        <v>0</v>
      </c>
      <c r="J3238" s="204">
        <v>0</v>
      </c>
      <c r="K3238" s="95">
        <v>1</v>
      </c>
      <c r="L3238" s="95" t="s">
        <v>492</v>
      </c>
      <c r="M3238" s="95" t="s">
        <v>492</v>
      </c>
      <c r="N3238" s="95" t="s">
        <v>12352</v>
      </c>
      <c r="O3238" s="95"/>
      <c r="P3238" s="95"/>
      <c r="Q3238" s="95"/>
      <c r="R3238" s="95" t="str">
        <f>IF(L3238="R",VLOOKUP(G3238,BARRAS!$C$5:$E$233,3,0),IF(L3238="L",VLOOKUP(G3238,BARRAS!$C$5:$E$233,3,0),""))</f>
        <v/>
      </c>
      <c r="S3238" s="95">
        <f t="shared" si="350"/>
        <v>0</v>
      </c>
      <c r="T3238" s="95"/>
      <c r="U3238" s="95" t="str">
        <f t="shared" si="351"/>
        <v/>
      </c>
      <c r="V3238" s="95"/>
      <c r="W3238" s="95"/>
      <c r="X3238" s="95"/>
      <c r="Y3238" s="95"/>
      <c r="Z3238" s="95"/>
      <c r="AA3238" s="95">
        <f t="shared" si="349"/>
        <v>0</v>
      </c>
    </row>
    <row r="3239" spans="1:27" x14ac:dyDescent="0.2">
      <c r="A3239" s="19">
        <f t="shared" si="345"/>
        <v>1</v>
      </c>
      <c r="B3239" s="95">
        <f t="shared" si="348"/>
        <v>3235</v>
      </c>
      <c r="C3239" s="95" t="s">
        <v>10499</v>
      </c>
      <c r="D3239" s="28" t="s">
        <v>543</v>
      </c>
      <c r="E3239" s="95" t="s">
        <v>10211</v>
      </c>
      <c r="F3239" s="182">
        <v>1</v>
      </c>
      <c r="G3239" s="95" t="s">
        <v>1724</v>
      </c>
      <c r="H3239" s="199">
        <f>VLOOKUP(G3239,BARRAS!$C$5:$E$553,2,0)</f>
        <v>2089989030232</v>
      </c>
      <c r="I3239" s="95">
        <v>0</v>
      </c>
      <c r="J3239" s="204">
        <v>0</v>
      </c>
      <c r="K3239" s="95">
        <v>0</v>
      </c>
      <c r="L3239" s="95" t="s">
        <v>8423</v>
      </c>
      <c r="M3239" s="95" t="s">
        <v>8423</v>
      </c>
      <c r="N3239" s="95" t="s">
        <v>543</v>
      </c>
      <c r="O3239" s="95" t="s">
        <v>10040</v>
      </c>
      <c r="P3239" s="95"/>
      <c r="Q3239" s="95"/>
      <c r="R3239" s="95" t="str">
        <f>IF(L3239="R",VLOOKUP(G3239,BARRAS!$C$5:$E$233,3,0),IF(L3239="L",VLOOKUP(G3239,BARRAS!$C$5:$E$233,3,0),""))</f>
        <v/>
      </c>
      <c r="S3239" s="95">
        <f t="shared" si="350"/>
        <v>0</v>
      </c>
      <c r="T3239" s="95"/>
      <c r="U3239" s="95" t="str">
        <f t="shared" si="351"/>
        <v/>
      </c>
      <c r="V3239" s="95"/>
      <c r="W3239" s="95"/>
      <c r="X3239" s="95"/>
      <c r="Y3239" s="95"/>
      <c r="Z3239" s="95"/>
      <c r="AA3239" s="95" t="str">
        <f t="shared" si="349"/>
        <v>COPELEC</v>
      </c>
    </row>
    <row r="3240" spans="1:27" x14ac:dyDescent="0.2">
      <c r="A3240" s="19">
        <f t="shared" ref="A3240:A3303" si="352">+COUNTIF($C:$C,C3240)</f>
        <v>1</v>
      </c>
      <c r="B3240" s="95">
        <f t="shared" si="348"/>
        <v>3236</v>
      </c>
      <c r="C3240" s="95" t="s">
        <v>12316</v>
      </c>
      <c r="D3240" s="28" t="s">
        <v>9079</v>
      </c>
      <c r="E3240" s="95" t="s">
        <v>10099</v>
      </c>
      <c r="F3240" s="182">
        <v>1</v>
      </c>
      <c r="G3240" s="95" t="s">
        <v>1724</v>
      </c>
      <c r="H3240" s="199">
        <f>VLOOKUP(G3240,BARRAS!$C$5:$E$553,2,0)</f>
        <v>2089989030232</v>
      </c>
      <c r="I3240" s="95">
        <v>0</v>
      </c>
      <c r="J3240" s="204">
        <v>0</v>
      </c>
      <c r="K3240" s="95">
        <v>0</v>
      </c>
      <c r="L3240" s="95" t="s">
        <v>8423</v>
      </c>
      <c r="M3240" s="95" t="s">
        <v>8423</v>
      </c>
      <c r="N3240" s="95" t="s">
        <v>9079</v>
      </c>
      <c r="O3240" s="95" t="s">
        <v>10040</v>
      </c>
      <c r="P3240" s="95"/>
      <c r="Q3240" s="95" t="s">
        <v>509</v>
      </c>
      <c r="R3240" s="95" t="str">
        <f>IF(L3240="R",VLOOKUP(G3240,BARRAS!$C$5:$E$233,3,0),IF(L3240="L",VLOOKUP(G3240,BARRAS!$C$5:$E$233,3,0),""))</f>
        <v/>
      </c>
      <c r="S3240" s="95">
        <f t="shared" si="350"/>
        <v>0</v>
      </c>
      <c r="T3240" s="95"/>
      <c r="U3240" s="95" t="str">
        <f t="shared" si="351"/>
        <v/>
      </c>
      <c r="V3240" s="95"/>
      <c r="W3240" s="95"/>
      <c r="X3240" s="95">
        <v>0</v>
      </c>
      <c r="Y3240" s="95"/>
      <c r="Z3240" s="95"/>
      <c r="AA3240" s="95" t="str">
        <f t="shared" si="349"/>
        <v>COPELEC</v>
      </c>
    </row>
    <row r="3241" spans="1:27" x14ac:dyDescent="0.2">
      <c r="A3241" s="19">
        <f t="shared" si="352"/>
        <v>1</v>
      </c>
      <c r="B3241" s="95">
        <f t="shared" si="348"/>
        <v>3237</v>
      </c>
      <c r="C3241" s="95" t="s">
        <v>12317</v>
      </c>
      <c r="D3241" s="28" t="s">
        <v>9079</v>
      </c>
      <c r="E3241" s="95" t="s">
        <v>10099</v>
      </c>
      <c r="F3241" s="182">
        <v>1</v>
      </c>
      <c r="G3241" s="95" t="s">
        <v>1724</v>
      </c>
      <c r="H3241" s="199">
        <f>VLOOKUP(G3241,BARRAS!$C$5:$E$553,2,0)</f>
        <v>2089989030232</v>
      </c>
      <c r="I3241" s="95">
        <v>0</v>
      </c>
      <c r="J3241" s="204">
        <v>0</v>
      </c>
      <c r="K3241" s="95">
        <v>0</v>
      </c>
      <c r="L3241" s="95" t="s">
        <v>8423</v>
      </c>
      <c r="M3241" s="95" t="s">
        <v>8423</v>
      </c>
      <c r="N3241" s="95" t="s">
        <v>9079</v>
      </c>
      <c r="O3241" s="95" t="s">
        <v>10040</v>
      </c>
      <c r="P3241" s="95"/>
      <c r="Q3241" s="95" t="s">
        <v>509</v>
      </c>
      <c r="R3241" s="95" t="str">
        <f>IF(L3241="R",VLOOKUP(G3241,BARRAS!$C$5:$E$233,3,0),IF(L3241="L",VLOOKUP(G3241,BARRAS!$C$5:$E$233,3,0),""))</f>
        <v/>
      </c>
      <c r="S3241" s="95">
        <f t="shared" si="350"/>
        <v>0</v>
      </c>
      <c r="T3241" s="95"/>
      <c r="U3241" s="95" t="str">
        <f t="shared" si="351"/>
        <v/>
      </c>
      <c r="V3241" s="95"/>
      <c r="W3241" s="95"/>
      <c r="X3241" s="95">
        <v>0</v>
      </c>
      <c r="Y3241" s="95"/>
      <c r="Z3241" s="95"/>
      <c r="AA3241" s="95" t="str">
        <f t="shared" si="349"/>
        <v>COPELEC</v>
      </c>
    </row>
    <row r="3242" spans="1:27" x14ac:dyDescent="0.2">
      <c r="A3242" s="19">
        <f t="shared" si="352"/>
        <v>1</v>
      </c>
      <c r="B3242" s="95">
        <f t="shared" si="348"/>
        <v>3238</v>
      </c>
      <c r="C3242" s="95" t="s">
        <v>13657</v>
      </c>
      <c r="D3242" s="28" t="s">
        <v>13659</v>
      </c>
      <c r="E3242" s="28" t="s">
        <v>13660</v>
      </c>
      <c r="F3242" s="182">
        <v>1</v>
      </c>
      <c r="G3242" s="95" t="s">
        <v>1724</v>
      </c>
      <c r="H3242" s="199">
        <f>VLOOKUP(G3242,BARRAS!$C$5:$E$553,2,0)</f>
        <v>2089989030232</v>
      </c>
      <c r="I3242" s="95">
        <v>0</v>
      </c>
      <c r="J3242" s="204">
        <v>0</v>
      </c>
      <c r="K3242" s="95">
        <v>0</v>
      </c>
      <c r="L3242" s="28" t="s">
        <v>747</v>
      </c>
      <c r="M3242" s="28" t="s">
        <v>747</v>
      </c>
      <c r="N3242" s="95" t="s">
        <v>13659</v>
      </c>
      <c r="O3242" s="95" t="s">
        <v>10040</v>
      </c>
      <c r="P3242" s="95"/>
      <c r="Q3242" s="95"/>
      <c r="R3242" s="95"/>
      <c r="S3242" s="95">
        <f t="shared" si="350"/>
        <v>1</v>
      </c>
      <c r="T3242" s="95"/>
      <c r="U3242" s="95" t="str">
        <f t="shared" si="351"/>
        <v>PMGD</v>
      </c>
      <c r="V3242" s="95"/>
      <c r="W3242" s="95"/>
      <c r="X3242" s="95"/>
      <c r="Y3242" s="95"/>
      <c r="Z3242" s="95"/>
      <c r="AA3242" s="95" t="str">
        <f t="shared" si="349"/>
        <v>COPELEC</v>
      </c>
    </row>
    <row r="3243" spans="1:27" x14ac:dyDescent="0.2">
      <c r="A3243" s="19">
        <f t="shared" si="352"/>
        <v>1</v>
      </c>
      <c r="B3243" s="95">
        <f t="shared" si="348"/>
        <v>3239</v>
      </c>
      <c r="C3243" s="95" t="s">
        <v>13658</v>
      </c>
      <c r="D3243" s="28" t="s">
        <v>13659</v>
      </c>
      <c r="E3243" s="28" t="s">
        <v>13661</v>
      </c>
      <c r="F3243" s="182">
        <v>1</v>
      </c>
      <c r="G3243" s="95" t="s">
        <v>1724</v>
      </c>
      <c r="H3243" s="199">
        <f>VLOOKUP(G3243,BARRAS!$C$5:$E$553,2,0)</f>
        <v>2089989030232</v>
      </c>
      <c r="I3243" s="95">
        <v>0</v>
      </c>
      <c r="J3243" s="204">
        <v>0</v>
      </c>
      <c r="K3243" s="95">
        <v>0</v>
      </c>
      <c r="L3243" s="28" t="s">
        <v>747</v>
      </c>
      <c r="M3243" s="28" t="s">
        <v>747</v>
      </c>
      <c r="N3243" s="95" t="s">
        <v>13659</v>
      </c>
      <c r="O3243" s="95" t="s">
        <v>10040</v>
      </c>
      <c r="P3243" s="95"/>
      <c r="Q3243" s="95"/>
      <c r="R3243" s="95"/>
      <c r="S3243" s="95">
        <f t="shared" si="350"/>
        <v>1</v>
      </c>
      <c r="T3243" s="28" t="s">
        <v>13661</v>
      </c>
      <c r="U3243" s="95" t="str">
        <f t="shared" si="351"/>
        <v>PMGD</v>
      </c>
      <c r="V3243" s="95"/>
      <c r="W3243" s="95"/>
      <c r="X3243" s="95"/>
      <c r="Y3243" s="95"/>
      <c r="Z3243" s="95"/>
      <c r="AA3243" s="95" t="str">
        <f t="shared" si="349"/>
        <v>COPELEC</v>
      </c>
    </row>
    <row r="3244" spans="1:27" x14ac:dyDescent="0.2">
      <c r="A3244" s="19">
        <f t="shared" si="352"/>
        <v>1</v>
      </c>
      <c r="B3244" s="95">
        <f t="shared" si="348"/>
        <v>3240</v>
      </c>
      <c r="C3244" s="95" t="s">
        <v>13174</v>
      </c>
      <c r="D3244" s="28" t="s">
        <v>8365</v>
      </c>
      <c r="E3244" s="95" t="s">
        <v>13364</v>
      </c>
      <c r="F3244" s="182">
        <v>1</v>
      </c>
      <c r="G3244" s="95" t="s">
        <v>1724</v>
      </c>
      <c r="H3244" s="199">
        <f>VLOOKUP(G3244,BARRAS!$C$5:$E$553,2,0)</f>
        <v>2089989030232</v>
      </c>
      <c r="I3244" s="95">
        <v>0</v>
      </c>
      <c r="J3244" s="204">
        <v>0</v>
      </c>
      <c r="K3244" s="95">
        <v>0</v>
      </c>
      <c r="L3244" s="28" t="s">
        <v>489</v>
      </c>
      <c r="M3244" s="28" t="s">
        <v>489</v>
      </c>
      <c r="N3244" s="28" t="s">
        <v>8365</v>
      </c>
      <c r="O3244" s="95" t="s">
        <v>10040</v>
      </c>
      <c r="P3244" s="95"/>
      <c r="Q3244" s="95"/>
      <c r="R3244" s="95"/>
      <c r="S3244" s="95">
        <f t="shared" si="350"/>
        <v>0</v>
      </c>
      <c r="T3244" s="95"/>
      <c r="U3244" s="95" t="str">
        <f t="shared" si="351"/>
        <v/>
      </c>
      <c r="V3244" s="95"/>
      <c r="W3244" s="95"/>
      <c r="X3244" s="95"/>
      <c r="Y3244" s="95"/>
      <c r="Z3244" s="95"/>
      <c r="AA3244" s="95" t="str">
        <f t="shared" si="349"/>
        <v>COPELEC</v>
      </c>
    </row>
    <row r="3245" spans="1:27" x14ac:dyDescent="0.2">
      <c r="A3245" s="19">
        <f t="shared" si="352"/>
        <v>1</v>
      </c>
      <c r="B3245" s="95">
        <f t="shared" si="348"/>
        <v>3241</v>
      </c>
      <c r="C3245" s="95" t="s">
        <v>8242</v>
      </c>
      <c r="D3245" s="28" t="s">
        <v>10041</v>
      </c>
      <c r="E3245" s="95" t="s">
        <v>10040</v>
      </c>
      <c r="F3245" s="182">
        <v>1</v>
      </c>
      <c r="G3245" s="95" t="s">
        <v>1724</v>
      </c>
      <c r="H3245" s="199">
        <f>VLOOKUP(G3245,BARRAS!$C$5:$E$553,2,0)</f>
        <v>2089989030232</v>
      </c>
      <c r="I3245" s="95">
        <v>0</v>
      </c>
      <c r="J3245" s="223">
        <v>1</v>
      </c>
      <c r="K3245" s="95">
        <v>0</v>
      </c>
      <c r="L3245" s="95" t="s">
        <v>489</v>
      </c>
      <c r="M3245" s="95" t="s">
        <v>489</v>
      </c>
      <c r="N3245" s="95" t="s">
        <v>9178</v>
      </c>
      <c r="O3245" s="95"/>
      <c r="P3245" s="95" t="s">
        <v>10040</v>
      </c>
      <c r="Q3245" s="95" t="s">
        <v>489</v>
      </c>
      <c r="R3245" s="95">
        <f>IF(L3245="R",VLOOKUP(G3245,BARRAS!$C$5:$E$233,3,0),IF(L3245="L",VLOOKUP(G3245,BARRAS!$C$5:$E$233,3,0),""))</f>
        <v>0</v>
      </c>
      <c r="S3245" s="95">
        <f t="shared" si="350"/>
        <v>0</v>
      </c>
      <c r="T3245" s="95"/>
      <c r="U3245" s="95" t="str">
        <f t="shared" si="351"/>
        <v/>
      </c>
      <c r="V3245" s="95"/>
      <c r="W3245" s="95"/>
      <c r="X3245" s="95">
        <v>0</v>
      </c>
      <c r="Y3245" s="95"/>
      <c r="Z3245" s="95"/>
      <c r="AA3245" s="95" t="str">
        <f t="shared" si="349"/>
        <v>COPELEC</v>
      </c>
    </row>
    <row r="3246" spans="1:27" x14ac:dyDescent="0.2">
      <c r="A3246" s="19">
        <f t="shared" si="352"/>
        <v>1</v>
      </c>
      <c r="B3246" s="95">
        <f t="shared" si="348"/>
        <v>3242</v>
      </c>
      <c r="C3246" s="95" t="s">
        <v>8243</v>
      </c>
      <c r="D3246" s="28" t="s">
        <v>10042</v>
      </c>
      <c r="E3246" s="95" t="s">
        <v>10040</v>
      </c>
      <c r="F3246" s="182">
        <v>1</v>
      </c>
      <c r="G3246" s="95" t="s">
        <v>1724</v>
      </c>
      <c r="H3246" s="199">
        <f>VLOOKUP(G3246,BARRAS!$C$5:$E$553,2,0)</f>
        <v>2089989030232</v>
      </c>
      <c r="I3246" s="95">
        <v>0</v>
      </c>
      <c r="J3246" s="223">
        <v>1</v>
      </c>
      <c r="K3246" s="95">
        <v>0</v>
      </c>
      <c r="L3246" s="95" t="s">
        <v>489</v>
      </c>
      <c r="M3246" s="95" t="s">
        <v>489</v>
      </c>
      <c r="N3246" s="95" t="s">
        <v>9178</v>
      </c>
      <c r="O3246" s="95"/>
      <c r="P3246" s="95" t="s">
        <v>10040</v>
      </c>
      <c r="Q3246" s="95" t="s">
        <v>489</v>
      </c>
      <c r="R3246" s="95">
        <f>IF(L3246="R",VLOOKUP(G3246,BARRAS!$C$5:$E$233,3,0),IF(L3246="L",VLOOKUP(G3246,BARRAS!$C$5:$E$233,3,0),""))</f>
        <v>0</v>
      </c>
      <c r="S3246" s="95">
        <f t="shared" si="350"/>
        <v>0</v>
      </c>
      <c r="T3246" s="95"/>
      <c r="U3246" s="95" t="str">
        <f t="shared" si="351"/>
        <v/>
      </c>
      <c r="V3246" s="95"/>
      <c r="W3246" s="95"/>
      <c r="X3246" s="95">
        <v>0</v>
      </c>
      <c r="Y3246" s="95"/>
      <c r="Z3246" s="95"/>
      <c r="AA3246" s="95" t="str">
        <f t="shared" si="349"/>
        <v>COPELEC</v>
      </c>
    </row>
    <row r="3247" spans="1:27" x14ac:dyDescent="0.2">
      <c r="A3247" s="19">
        <f t="shared" si="352"/>
        <v>1</v>
      </c>
      <c r="B3247" s="95">
        <f t="shared" si="348"/>
        <v>3243</v>
      </c>
      <c r="C3247" s="95" t="s">
        <v>8244</v>
      </c>
      <c r="D3247" s="28" t="s">
        <v>10043</v>
      </c>
      <c r="E3247" s="95" t="s">
        <v>10040</v>
      </c>
      <c r="F3247" s="182">
        <v>1</v>
      </c>
      <c r="G3247" s="95" t="s">
        <v>1724</v>
      </c>
      <c r="H3247" s="199">
        <f>VLOOKUP(G3247,BARRAS!$C$5:$E$553,2,0)</f>
        <v>2089989030232</v>
      </c>
      <c r="I3247" s="95">
        <v>0</v>
      </c>
      <c r="J3247" s="223">
        <v>1</v>
      </c>
      <c r="K3247" s="95">
        <v>0</v>
      </c>
      <c r="L3247" s="95" t="s">
        <v>489</v>
      </c>
      <c r="M3247" s="95" t="s">
        <v>489</v>
      </c>
      <c r="N3247" s="95" t="s">
        <v>9178</v>
      </c>
      <c r="O3247" s="95"/>
      <c r="P3247" s="95" t="s">
        <v>10040</v>
      </c>
      <c r="Q3247" s="95" t="s">
        <v>489</v>
      </c>
      <c r="R3247" s="95">
        <f>IF(L3247="R",VLOOKUP(G3247,BARRAS!$C$5:$E$233,3,0),IF(L3247="L",VLOOKUP(G3247,BARRAS!$C$5:$E$233,3,0),""))</f>
        <v>0</v>
      </c>
      <c r="S3247" s="95">
        <f t="shared" si="350"/>
        <v>0</v>
      </c>
      <c r="T3247" s="95"/>
      <c r="U3247" s="95" t="str">
        <f t="shared" si="351"/>
        <v/>
      </c>
      <c r="V3247" s="95"/>
      <c r="W3247" s="95"/>
      <c r="X3247" s="95">
        <v>0</v>
      </c>
      <c r="Y3247" s="95"/>
      <c r="Z3247" s="95"/>
      <c r="AA3247" s="95" t="str">
        <f t="shared" si="349"/>
        <v>COPELEC</v>
      </c>
    </row>
    <row r="3248" spans="1:27" x14ac:dyDescent="0.2">
      <c r="A3248" s="19">
        <f t="shared" si="352"/>
        <v>1</v>
      </c>
      <c r="B3248" s="95">
        <f t="shared" si="348"/>
        <v>3244</v>
      </c>
      <c r="C3248" s="194" t="s">
        <v>11932</v>
      </c>
      <c r="D3248" s="213" t="s">
        <v>1304</v>
      </c>
      <c r="E3248" s="194" t="s">
        <v>1727</v>
      </c>
      <c r="F3248" s="182">
        <v>1</v>
      </c>
      <c r="G3248" s="95" t="s">
        <v>1724</v>
      </c>
      <c r="H3248" s="199">
        <f>VLOOKUP(G3248,BARRAS!$C$5:$E$553,2,0)</f>
        <v>2089989030232</v>
      </c>
      <c r="I3248" s="95">
        <v>0</v>
      </c>
      <c r="J3248" s="204">
        <v>0</v>
      </c>
      <c r="K3248" s="95">
        <v>0</v>
      </c>
      <c r="L3248" s="95" t="s">
        <v>492</v>
      </c>
      <c r="M3248" s="95" t="s">
        <v>492</v>
      </c>
      <c r="N3248" s="95" t="s">
        <v>12352</v>
      </c>
      <c r="O3248" s="95"/>
      <c r="P3248" s="95"/>
      <c r="Q3248" s="95"/>
      <c r="R3248" s="95" t="str">
        <f>IF(L3248="R",VLOOKUP(G3248,BARRAS!$C$5:$E$233,3,0),IF(L3248="L",VLOOKUP(G3248,BARRAS!$C$5:$E$233,3,0),""))</f>
        <v/>
      </c>
      <c r="S3248" s="95">
        <f t="shared" si="350"/>
        <v>0</v>
      </c>
      <c r="T3248" s="95"/>
      <c r="U3248" s="95" t="str">
        <f t="shared" si="351"/>
        <v/>
      </c>
      <c r="V3248" s="95"/>
      <c r="W3248" s="95"/>
      <c r="X3248" s="95"/>
      <c r="Y3248" s="95"/>
      <c r="Z3248" s="95"/>
      <c r="AA3248" s="95">
        <f t="shared" si="349"/>
        <v>0</v>
      </c>
    </row>
    <row r="3249" spans="1:27" x14ac:dyDescent="0.2">
      <c r="A3249" s="19">
        <f t="shared" si="352"/>
        <v>1</v>
      </c>
      <c r="B3249" s="95">
        <f t="shared" si="348"/>
        <v>3245</v>
      </c>
      <c r="C3249" s="95" t="s">
        <v>10642</v>
      </c>
      <c r="D3249" s="28" t="s">
        <v>9525</v>
      </c>
      <c r="E3249" s="95" t="s">
        <v>10644</v>
      </c>
      <c r="F3249" s="182">
        <v>1</v>
      </c>
      <c r="G3249" s="95" t="s">
        <v>237</v>
      </c>
      <c r="H3249" s="199">
        <f>VLOOKUP(G3249,BARRAS!$C$5:$E$553,2,0)</f>
        <v>2089988980132</v>
      </c>
      <c r="I3249" s="95">
        <v>0</v>
      </c>
      <c r="J3249" s="204">
        <v>0</v>
      </c>
      <c r="K3249" s="95">
        <v>0</v>
      </c>
      <c r="L3249" s="95" t="s">
        <v>8423</v>
      </c>
      <c r="M3249" s="95" t="s">
        <v>8423</v>
      </c>
      <c r="N3249" s="95" t="s">
        <v>9525</v>
      </c>
      <c r="O3249" s="95" t="s">
        <v>8091</v>
      </c>
      <c r="P3249" s="95"/>
      <c r="Q3249" s="95"/>
      <c r="R3249" s="95" t="str">
        <f>IF(L3249="R",VLOOKUP(G3249,BARRAS!$C$5:$E$233,3,0),IF(L3249="L",VLOOKUP(G3249,BARRAS!$C$5:$E$233,3,0),""))</f>
        <v/>
      </c>
      <c r="S3249" s="95">
        <f t="shared" si="350"/>
        <v>0</v>
      </c>
      <c r="T3249" s="95"/>
      <c r="U3249" s="95" t="str">
        <f t="shared" si="351"/>
        <v/>
      </c>
      <c r="V3249" s="95"/>
      <c r="W3249" s="95"/>
      <c r="X3249" s="95"/>
      <c r="Y3249" s="95"/>
      <c r="Z3249" s="95"/>
      <c r="AA3249" s="95" t="str">
        <f t="shared" si="349"/>
        <v>SAESA</v>
      </c>
    </row>
    <row r="3250" spans="1:27" x14ac:dyDescent="0.2">
      <c r="A3250" s="19">
        <f t="shared" si="352"/>
        <v>1</v>
      </c>
      <c r="B3250" s="95">
        <f t="shared" si="348"/>
        <v>3246</v>
      </c>
      <c r="C3250" s="28" t="s">
        <v>14305</v>
      </c>
      <c r="D3250" s="28" t="s">
        <v>8808</v>
      </c>
      <c r="E3250" s="28" t="s">
        <v>14308</v>
      </c>
      <c r="F3250" s="182">
        <v>1</v>
      </c>
      <c r="G3250" s="95" t="s">
        <v>237</v>
      </c>
      <c r="H3250" s="199">
        <f>VLOOKUP(G3250,BARRAS!$C$5:$E$553,2,0)</f>
        <v>2089988980132</v>
      </c>
      <c r="I3250" s="95">
        <v>0</v>
      </c>
      <c r="J3250" s="204">
        <v>0</v>
      </c>
      <c r="K3250" s="95">
        <v>0</v>
      </c>
      <c r="L3250" s="95" t="s">
        <v>8423</v>
      </c>
      <c r="M3250" s="95" t="s">
        <v>8423</v>
      </c>
      <c r="N3250" s="28" t="s">
        <v>8808</v>
      </c>
      <c r="O3250" s="95" t="s">
        <v>9972</v>
      </c>
      <c r="P3250" s="95"/>
      <c r="Q3250" s="95" t="s">
        <v>509</v>
      </c>
      <c r="R3250" s="95" t="str">
        <f>IF(L3250="R",VLOOKUP(G3250,BARRAS!$C$5:$E$233,3,0),IF(L3250="L",VLOOKUP(G3250,BARRAS!$C$5:$E$233,3,0),""))</f>
        <v/>
      </c>
      <c r="S3250" s="95">
        <f t="shared" si="350"/>
        <v>0</v>
      </c>
      <c r="T3250" s="95"/>
      <c r="U3250" s="95" t="str">
        <f t="shared" si="351"/>
        <v/>
      </c>
      <c r="V3250" s="95"/>
      <c r="W3250" s="95"/>
      <c r="X3250" s="95">
        <v>0</v>
      </c>
      <c r="Y3250" s="95"/>
      <c r="Z3250" s="95"/>
      <c r="AA3250" s="95" t="str">
        <f t="shared" si="349"/>
        <v>CGE</v>
      </c>
    </row>
    <row r="3251" spans="1:27" x14ac:dyDescent="0.2">
      <c r="A3251" s="19">
        <f t="shared" si="352"/>
        <v>1</v>
      </c>
      <c r="B3251" s="95">
        <f t="shared" si="348"/>
        <v>3247</v>
      </c>
      <c r="C3251" s="95" t="s">
        <v>8566</v>
      </c>
      <c r="D3251" s="28" t="s">
        <v>14626</v>
      </c>
      <c r="E3251" s="95" t="s">
        <v>10003</v>
      </c>
      <c r="F3251" s="182">
        <v>1</v>
      </c>
      <c r="G3251" s="95" t="s">
        <v>237</v>
      </c>
      <c r="H3251" s="199">
        <f>VLOOKUP(G3251,BARRAS!$C$5:$E$553,2,0)</f>
        <v>2089988980132</v>
      </c>
      <c r="I3251" s="95">
        <v>0</v>
      </c>
      <c r="J3251" s="204">
        <v>0</v>
      </c>
      <c r="K3251" s="95">
        <v>0</v>
      </c>
      <c r="L3251" s="95" t="s">
        <v>8423</v>
      </c>
      <c r="M3251" s="95" t="s">
        <v>8423</v>
      </c>
      <c r="N3251" s="95" t="s">
        <v>9720</v>
      </c>
      <c r="O3251" s="95" t="s">
        <v>9972</v>
      </c>
      <c r="P3251" s="95"/>
      <c r="Q3251" s="95" t="s">
        <v>509</v>
      </c>
      <c r="R3251" s="95" t="str">
        <f>IF(L3251="R",VLOOKUP(G3251,BARRAS!$C$5:$E$233,3,0),IF(L3251="L",VLOOKUP(G3251,BARRAS!$C$5:$E$233,3,0),""))</f>
        <v/>
      </c>
      <c r="S3251" s="95">
        <f t="shared" si="350"/>
        <v>0</v>
      </c>
      <c r="T3251" s="95"/>
      <c r="U3251" s="95" t="str">
        <f t="shared" si="351"/>
        <v/>
      </c>
      <c r="V3251" s="95"/>
      <c r="W3251" s="95"/>
      <c r="X3251" s="95">
        <v>0</v>
      </c>
      <c r="Y3251" s="95"/>
      <c r="Z3251" s="95"/>
      <c r="AA3251" s="95" t="str">
        <f t="shared" si="349"/>
        <v>CGE</v>
      </c>
    </row>
    <row r="3252" spans="1:27" x14ac:dyDescent="0.2">
      <c r="A3252" s="19">
        <f t="shared" si="352"/>
        <v>1</v>
      </c>
      <c r="B3252" s="95">
        <f t="shared" si="348"/>
        <v>3248</v>
      </c>
      <c r="C3252" s="95" t="s">
        <v>10204</v>
      </c>
      <c r="D3252" s="28" t="s">
        <v>8365</v>
      </c>
      <c r="E3252" s="95" t="s">
        <v>10207</v>
      </c>
      <c r="F3252" s="182">
        <v>1</v>
      </c>
      <c r="G3252" s="95" t="s">
        <v>237</v>
      </c>
      <c r="H3252" s="199">
        <f>VLOOKUP(G3252,BARRAS!$C$5:$E$553,2,0)</f>
        <v>2089988980132</v>
      </c>
      <c r="I3252" s="95">
        <v>0</v>
      </c>
      <c r="J3252" s="204">
        <v>0</v>
      </c>
      <c r="K3252" s="95">
        <v>0</v>
      </c>
      <c r="L3252" s="95" t="s">
        <v>8423</v>
      </c>
      <c r="M3252" s="95" t="s">
        <v>8423</v>
      </c>
      <c r="N3252" s="95" t="s">
        <v>8365</v>
      </c>
      <c r="O3252" s="95" t="s">
        <v>8091</v>
      </c>
      <c r="P3252" s="95"/>
      <c r="Q3252" s="95"/>
      <c r="R3252" s="95" t="str">
        <f>IF(L3252="R",VLOOKUP(G3252,BARRAS!$C$5:$E$233,3,0),IF(L3252="L",VLOOKUP(G3252,BARRAS!$C$5:$E$233,3,0),""))</f>
        <v/>
      </c>
      <c r="S3252" s="95">
        <f t="shared" si="350"/>
        <v>0</v>
      </c>
      <c r="T3252" s="95"/>
      <c r="U3252" s="95" t="str">
        <f t="shared" si="351"/>
        <v/>
      </c>
      <c r="V3252" s="95"/>
      <c r="W3252" s="95"/>
      <c r="X3252" s="95"/>
      <c r="Y3252" s="95"/>
      <c r="Z3252" s="95"/>
      <c r="AA3252" s="95" t="str">
        <f t="shared" si="349"/>
        <v>SAESA</v>
      </c>
    </row>
    <row r="3253" spans="1:27" x14ac:dyDescent="0.2">
      <c r="A3253" s="19">
        <f t="shared" si="352"/>
        <v>1</v>
      </c>
      <c r="B3253" s="95">
        <f t="shared" si="348"/>
        <v>3249</v>
      </c>
      <c r="C3253" s="95" t="s">
        <v>9016</v>
      </c>
      <c r="D3253" s="28" t="s">
        <v>8808</v>
      </c>
      <c r="E3253" s="95" t="s">
        <v>9049</v>
      </c>
      <c r="F3253" s="182">
        <v>1</v>
      </c>
      <c r="G3253" s="95" t="s">
        <v>237</v>
      </c>
      <c r="H3253" s="199">
        <f>VLOOKUP(G3253,BARRAS!$C$5:$E$553,2,0)</f>
        <v>2089988980132</v>
      </c>
      <c r="I3253" s="95">
        <v>0</v>
      </c>
      <c r="J3253" s="204">
        <v>0</v>
      </c>
      <c r="K3253" s="95">
        <v>0</v>
      </c>
      <c r="L3253" s="95" t="s">
        <v>8423</v>
      </c>
      <c r="M3253" s="95" t="s">
        <v>8423</v>
      </c>
      <c r="N3253" s="95" t="s">
        <v>8808</v>
      </c>
      <c r="O3253" s="95" t="s">
        <v>9972</v>
      </c>
      <c r="P3253" s="95"/>
      <c r="Q3253" s="95" t="s">
        <v>509</v>
      </c>
      <c r="R3253" s="95" t="str">
        <f>IF(L3253="R",VLOOKUP(G3253,BARRAS!$C$5:$E$233,3,0),IF(L3253="L",VLOOKUP(G3253,BARRAS!$C$5:$E$233,3,0),""))</f>
        <v/>
      </c>
      <c r="S3253" s="95">
        <f t="shared" si="350"/>
        <v>0</v>
      </c>
      <c r="T3253" s="95"/>
      <c r="U3253" s="95" t="str">
        <f t="shared" si="351"/>
        <v/>
      </c>
      <c r="V3253" s="95"/>
      <c r="W3253" s="95"/>
      <c r="X3253" s="95">
        <v>0</v>
      </c>
      <c r="Y3253" s="95"/>
      <c r="Z3253" s="95"/>
      <c r="AA3253" s="95" t="str">
        <f t="shared" si="349"/>
        <v>CGE</v>
      </c>
    </row>
    <row r="3254" spans="1:27" x14ac:dyDescent="0.2">
      <c r="A3254" s="19">
        <f t="shared" si="352"/>
        <v>1</v>
      </c>
      <c r="B3254" s="95">
        <f t="shared" si="348"/>
        <v>3250</v>
      </c>
      <c r="C3254" s="95" t="s">
        <v>9017</v>
      </c>
      <c r="D3254" s="28" t="s">
        <v>8808</v>
      </c>
      <c r="E3254" s="95" t="s">
        <v>9049</v>
      </c>
      <c r="F3254" s="182">
        <v>1</v>
      </c>
      <c r="G3254" s="95" t="s">
        <v>237</v>
      </c>
      <c r="H3254" s="199">
        <f>VLOOKUP(G3254,BARRAS!$C$5:$E$553,2,0)</f>
        <v>2089988980132</v>
      </c>
      <c r="I3254" s="95">
        <v>0</v>
      </c>
      <c r="J3254" s="204">
        <v>0</v>
      </c>
      <c r="K3254" s="95">
        <v>0</v>
      </c>
      <c r="L3254" s="95" t="s">
        <v>8423</v>
      </c>
      <c r="M3254" s="95" t="s">
        <v>8423</v>
      </c>
      <c r="N3254" s="95" t="s">
        <v>8808</v>
      </c>
      <c r="O3254" s="95" t="s">
        <v>9972</v>
      </c>
      <c r="P3254" s="95"/>
      <c r="Q3254" s="95" t="s">
        <v>509</v>
      </c>
      <c r="R3254" s="95" t="str">
        <f>IF(L3254="R",VLOOKUP(G3254,BARRAS!$C$5:$E$233,3,0),IF(L3254="L",VLOOKUP(G3254,BARRAS!$C$5:$E$233,3,0),""))</f>
        <v/>
      </c>
      <c r="S3254" s="95">
        <f t="shared" si="350"/>
        <v>0</v>
      </c>
      <c r="T3254" s="95"/>
      <c r="U3254" s="95" t="str">
        <f t="shared" si="351"/>
        <v/>
      </c>
      <c r="V3254" s="95"/>
      <c r="W3254" s="95"/>
      <c r="X3254" s="95">
        <v>0</v>
      </c>
      <c r="Y3254" s="95"/>
      <c r="Z3254" s="95"/>
      <c r="AA3254" s="95" t="str">
        <f t="shared" si="349"/>
        <v>CGE</v>
      </c>
    </row>
    <row r="3255" spans="1:27" x14ac:dyDescent="0.2">
      <c r="A3255" s="19">
        <f t="shared" si="352"/>
        <v>1</v>
      </c>
      <c r="B3255" s="95">
        <f t="shared" si="348"/>
        <v>3251</v>
      </c>
      <c r="C3255" s="95" t="s">
        <v>8475</v>
      </c>
      <c r="D3255" s="28" t="s">
        <v>13574</v>
      </c>
      <c r="E3255" s="95" t="s">
        <v>10002</v>
      </c>
      <c r="F3255" s="182">
        <v>1</v>
      </c>
      <c r="G3255" s="95" t="s">
        <v>237</v>
      </c>
      <c r="H3255" s="199">
        <f>VLOOKUP(G3255,BARRAS!$C$5:$E$553,2,0)</f>
        <v>2089988980132</v>
      </c>
      <c r="I3255" s="95">
        <v>0</v>
      </c>
      <c r="J3255" s="204">
        <v>0</v>
      </c>
      <c r="K3255" s="95">
        <v>0</v>
      </c>
      <c r="L3255" s="95" t="s">
        <v>8423</v>
      </c>
      <c r="M3255" s="95" t="s">
        <v>8423</v>
      </c>
      <c r="N3255" s="95" t="s">
        <v>13574</v>
      </c>
      <c r="O3255" s="95" t="s">
        <v>9972</v>
      </c>
      <c r="P3255" s="95"/>
      <c r="Q3255" s="95" t="s">
        <v>509</v>
      </c>
      <c r="R3255" s="95" t="str">
        <f>IF(L3255="R",VLOOKUP(G3255,BARRAS!$C$5:$E$233,3,0),IF(L3255="L",VLOOKUP(G3255,BARRAS!$C$5:$E$233,3,0),""))</f>
        <v/>
      </c>
      <c r="S3255" s="95">
        <f t="shared" si="350"/>
        <v>0</v>
      </c>
      <c r="T3255" s="95"/>
      <c r="U3255" s="95" t="str">
        <f t="shared" si="351"/>
        <v/>
      </c>
      <c r="V3255" s="95"/>
      <c r="W3255" s="95"/>
      <c r="X3255" s="95">
        <v>0</v>
      </c>
      <c r="Y3255" s="95"/>
      <c r="Z3255" s="95"/>
      <c r="AA3255" s="95" t="str">
        <f t="shared" si="349"/>
        <v>CGE</v>
      </c>
    </row>
    <row r="3256" spans="1:27" x14ac:dyDescent="0.2">
      <c r="A3256" s="19">
        <f t="shared" si="352"/>
        <v>1</v>
      </c>
      <c r="B3256" s="95">
        <f t="shared" si="348"/>
        <v>3252</v>
      </c>
      <c r="C3256" s="95" t="s">
        <v>9075</v>
      </c>
      <c r="D3256" s="28" t="s">
        <v>12122</v>
      </c>
      <c r="E3256" s="95" t="s">
        <v>10088</v>
      </c>
      <c r="F3256" s="182">
        <v>1</v>
      </c>
      <c r="G3256" s="95" t="s">
        <v>237</v>
      </c>
      <c r="H3256" s="199">
        <f>VLOOKUP(G3256,BARRAS!$C$5:$E$553,2,0)</f>
        <v>2089988980132</v>
      </c>
      <c r="I3256" s="95">
        <v>0</v>
      </c>
      <c r="J3256" s="204">
        <v>0</v>
      </c>
      <c r="K3256" s="95">
        <v>0</v>
      </c>
      <c r="L3256" s="95" t="s">
        <v>8423</v>
      </c>
      <c r="M3256" s="95" t="s">
        <v>8423</v>
      </c>
      <c r="N3256" s="28" t="s">
        <v>12122</v>
      </c>
      <c r="O3256" s="95" t="s">
        <v>8091</v>
      </c>
      <c r="P3256" s="95"/>
      <c r="Q3256" s="95" t="s">
        <v>509</v>
      </c>
      <c r="R3256" s="95" t="str">
        <f>IF(L3256="R",VLOOKUP(G3256,BARRAS!$C$5:$E$233,3,0),IF(L3256="L",VLOOKUP(G3256,BARRAS!$C$5:$E$233,3,0),""))</f>
        <v/>
      </c>
      <c r="S3256" s="95">
        <f t="shared" si="350"/>
        <v>0</v>
      </c>
      <c r="T3256" s="95"/>
      <c r="U3256" s="95" t="str">
        <f t="shared" si="351"/>
        <v/>
      </c>
      <c r="V3256" s="95"/>
      <c r="W3256" s="95"/>
      <c r="X3256" s="95">
        <v>0</v>
      </c>
      <c r="Y3256" s="95"/>
      <c r="Z3256" s="95"/>
      <c r="AA3256" s="95" t="str">
        <f t="shared" si="349"/>
        <v>SAESA</v>
      </c>
    </row>
    <row r="3257" spans="1:27" x14ac:dyDescent="0.2">
      <c r="A3257" s="19">
        <f t="shared" si="352"/>
        <v>1</v>
      </c>
      <c r="B3257" s="95">
        <f t="shared" si="348"/>
        <v>3253</v>
      </c>
      <c r="C3257" s="95" t="s">
        <v>9015</v>
      </c>
      <c r="D3257" s="28" t="s">
        <v>8808</v>
      </c>
      <c r="E3257" s="95" t="s">
        <v>10077</v>
      </c>
      <c r="F3257" s="182">
        <v>1</v>
      </c>
      <c r="G3257" s="95" t="s">
        <v>237</v>
      </c>
      <c r="H3257" s="199">
        <f>VLOOKUP(G3257,BARRAS!$C$5:$E$553,2,0)</f>
        <v>2089988980132</v>
      </c>
      <c r="I3257" s="95">
        <v>0</v>
      </c>
      <c r="J3257" s="204">
        <v>0</v>
      </c>
      <c r="K3257" s="95">
        <v>0</v>
      </c>
      <c r="L3257" s="95" t="s">
        <v>8423</v>
      </c>
      <c r="M3257" s="95" t="s">
        <v>8423</v>
      </c>
      <c r="N3257" s="95" t="s">
        <v>8808</v>
      </c>
      <c r="O3257" s="95" t="s">
        <v>9972</v>
      </c>
      <c r="P3257" s="95"/>
      <c r="Q3257" s="95" t="s">
        <v>509</v>
      </c>
      <c r="R3257" s="95" t="str">
        <f>IF(L3257="R",VLOOKUP(G3257,BARRAS!$C$5:$E$233,3,0),IF(L3257="L",VLOOKUP(G3257,BARRAS!$C$5:$E$233,3,0),""))</f>
        <v/>
      </c>
      <c r="S3257" s="95">
        <f t="shared" si="350"/>
        <v>0</v>
      </c>
      <c r="T3257" s="95"/>
      <c r="U3257" s="95" t="str">
        <f t="shared" si="351"/>
        <v/>
      </c>
      <c r="V3257" s="95"/>
      <c r="W3257" s="95"/>
      <c r="X3257" s="95">
        <v>0</v>
      </c>
      <c r="Y3257" s="95"/>
      <c r="Z3257" s="95"/>
      <c r="AA3257" s="95" t="str">
        <f t="shared" si="349"/>
        <v>CGE</v>
      </c>
    </row>
    <row r="3258" spans="1:27" x14ac:dyDescent="0.2">
      <c r="A3258" s="19">
        <f t="shared" si="352"/>
        <v>1</v>
      </c>
      <c r="B3258" s="95">
        <f t="shared" si="348"/>
        <v>3254</v>
      </c>
      <c r="C3258" s="95" t="s">
        <v>9626</v>
      </c>
      <c r="D3258" s="28" t="s">
        <v>8365</v>
      </c>
      <c r="E3258" s="95" t="s">
        <v>10125</v>
      </c>
      <c r="F3258" s="182">
        <v>1</v>
      </c>
      <c r="G3258" s="95" t="s">
        <v>237</v>
      </c>
      <c r="H3258" s="199">
        <f>VLOOKUP(G3258,BARRAS!$C$5:$E$553,2,0)</f>
        <v>2089988980132</v>
      </c>
      <c r="I3258" s="95">
        <v>0</v>
      </c>
      <c r="J3258" s="204">
        <v>0</v>
      </c>
      <c r="K3258" s="95">
        <v>0</v>
      </c>
      <c r="L3258" s="95" t="s">
        <v>8423</v>
      </c>
      <c r="M3258" s="95" t="s">
        <v>8423</v>
      </c>
      <c r="N3258" s="95" t="s">
        <v>8365</v>
      </c>
      <c r="O3258" s="95" t="s">
        <v>9972</v>
      </c>
      <c r="P3258" s="95"/>
      <c r="Q3258" s="95" t="s">
        <v>509</v>
      </c>
      <c r="R3258" s="95" t="str">
        <f>IF(L3258="R",VLOOKUP(G3258,BARRAS!$C$5:$E$233,3,0),IF(L3258="L",VLOOKUP(G3258,BARRAS!$C$5:$E$233,3,0),""))</f>
        <v/>
      </c>
      <c r="S3258" s="95">
        <f t="shared" si="350"/>
        <v>0</v>
      </c>
      <c r="T3258" s="95"/>
      <c r="U3258" s="95" t="str">
        <f t="shared" si="351"/>
        <v/>
      </c>
      <c r="V3258" s="95"/>
      <c r="W3258" s="95"/>
      <c r="X3258" s="95"/>
      <c r="Y3258" s="95"/>
      <c r="Z3258" s="95"/>
      <c r="AA3258" s="95" t="str">
        <f t="shared" si="349"/>
        <v>CGE</v>
      </c>
    </row>
    <row r="3259" spans="1:27" x14ac:dyDescent="0.2">
      <c r="A3259" s="19">
        <f t="shared" si="352"/>
        <v>1</v>
      </c>
      <c r="B3259" s="95">
        <f t="shared" si="348"/>
        <v>3255</v>
      </c>
      <c r="C3259" s="95" t="s">
        <v>8437</v>
      </c>
      <c r="D3259" s="28" t="s">
        <v>8365</v>
      </c>
      <c r="E3259" s="95" t="s">
        <v>8443</v>
      </c>
      <c r="F3259" s="182">
        <v>1</v>
      </c>
      <c r="G3259" s="95" t="s">
        <v>237</v>
      </c>
      <c r="H3259" s="199">
        <f>VLOOKUP(G3259,BARRAS!$C$5:$E$553,2,0)</f>
        <v>2089988980132</v>
      </c>
      <c r="I3259" s="95">
        <v>0</v>
      </c>
      <c r="J3259" s="204">
        <v>0</v>
      </c>
      <c r="K3259" s="95">
        <v>0</v>
      </c>
      <c r="L3259" s="95" t="s">
        <v>8423</v>
      </c>
      <c r="M3259" s="95" t="s">
        <v>8423</v>
      </c>
      <c r="N3259" s="95" t="s">
        <v>8365</v>
      </c>
      <c r="O3259" s="95" t="s">
        <v>9972</v>
      </c>
      <c r="P3259" s="95"/>
      <c r="Q3259" s="95" t="s">
        <v>509</v>
      </c>
      <c r="R3259" s="95" t="str">
        <f>IF(L3259="R",VLOOKUP(G3259,BARRAS!$C$5:$E$233,3,0),IF(L3259="L",VLOOKUP(G3259,BARRAS!$C$5:$E$233,3,0),""))</f>
        <v/>
      </c>
      <c r="S3259" s="95">
        <f t="shared" si="350"/>
        <v>0</v>
      </c>
      <c r="T3259" s="95"/>
      <c r="U3259" s="95" t="str">
        <f t="shared" si="351"/>
        <v/>
      </c>
      <c r="V3259" s="95"/>
      <c r="W3259" s="95"/>
      <c r="X3259" s="95">
        <v>0</v>
      </c>
      <c r="Y3259" s="95"/>
      <c r="Z3259" s="95"/>
      <c r="AA3259" s="95" t="str">
        <f t="shared" si="349"/>
        <v>CGE</v>
      </c>
    </row>
    <row r="3260" spans="1:27" x14ac:dyDescent="0.2">
      <c r="A3260" s="19">
        <f t="shared" si="352"/>
        <v>1</v>
      </c>
      <c r="B3260" s="95">
        <f t="shared" si="348"/>
        <v>3256</v>
      </c>
      <c r="C3260" s="95" t="s">
        <v>9014</v>
      </c>
      <c r="D3260" s="28" t="s">
        <v>543</v>
      </c>
      <c r="E3260" s="95" t="s">
        <v>10076</v>
      </c>
      <c r="F3260" s="182">
        <v>1</v>
      </c>
      <c r="G3260" s="95" t="s">
        <v>237</v>
      </c>
      <c r="H3260" s="199">
        <f>VLOOKUP(G3260,BARRAS!$C$5:$E$553,2,0)</f>
        <v>2089988980132</v>
      </c>
      <c r="I3260" s="95">
        <v>0</v>
      </c>
      <c r="J3260" s="204">
        <v>0</v>
      </c>
      <c r="K3260" s="95">
        <v>0</v>
      </c>
      <c r="L3260" s="95" t="s">
        <v>8423</v>
      </c>
      <c r="M3260" s="95" t="s">
        <v>8423</v>
      </c>
      <c r="N3260" s="95" t="s">
        <v>543</v>
      </c>
      <c r="O3260" s="95" t="s">
        <v>9972</v>
      </c>
      <c r="P3260" s="95"/>
      <c r="Q3260" s="95" t="s">
        <v>509</v>
      </c>
      <c r="R3260" s="95" t="str">
        <f>IF(L3260="R",VLOOKUP(G3260,BARRAS!$C$5:$E$233,3,0),IF(L3260="L",VLOOKUP(G3260,BARRAS!$C$5:$E$233,3,0),""))</f>
        <v/>
      </c>
      <c r="S3260" s="95">
        <f t="shared" si="350"/>
        <v>0</v>
      </c>
      <c r="T3260" s="95"/>
      <c r="U3260" s="95" t="str">
        <f t="shared" si="351"/>
        <v/>
      </c>
      <c r="V3260" s="95"/>
      <c r="W3260" s="95"/>
      <c r="X3260" s="95">
        <v>0</v>
      </c>
      <c r="Y3260" s="95"/>
      <c r="Z3260" s="95"/>
      <c r="AA3260" s="95" t="str">
        <f t="shared" si="349"/>
        <v>CGE</v>
      </c>
    </row>
    <row r="3261" spans="1:27" x14ac:dyDescent="0.2">
      <c r="A3261" s="19">
        <f t="shared" si="352"/>
        <v>1</v>
      </c>
      <c r="B3261" s="95">
        <f t="shared" si="348"/>
        <v>3257</v>
      </c>
      <c r="C3261" s="95" t="s">
        <v>9018</v>
      </c>
      <c r="D3261" s="28" t="s">
        <v>8286</v>
      </c>
      <c r="E3261" s="28" t="s">
        <v>13407</v>
      </c>
      <c r="F3261" s="182">
        <v>1</v>
      </c>
      <c r="G3261" s="95" t="s">
        <v>237</v>
      </c>
      <c r="H3261" s="199">
        <f>VLOOKUP(G3261,BARRAS!$C$5:$E$553,2,0)</f>
        <v>2089988980132</v>
      </c>
      <c r="I3261" s="95">
        <v>0</v>
      </c>
      <c r="J3261" s="204">
        <v>0</v>
      </c>
      <c r="K3261" s="95">
        <v>0</v>
      </c>
      <c r="L3261" s="95" t="s">
        <v>8423</v>
      </c>
      <c r="M3261" s="95" t="s">
        <v>8423</v>
      </c>
      <c r="N3261" s="95" t="s">
        <v>8286</v>
      </c>
      <c r="O3261" s="95" t="s">
        <v>9972</v>
      </c>
      <c r="P3261" s="95"/>
      <c r="Q3261" s="95" t="s">
        <v>509</v>
      </c>
      <c r="R3261" s="95" t="str">
        <f>IF(L3261="R",VLOOKUP(G3261,BARRAS!$C$5:$E$233,3,0),IF(L3261="L",VLOOKUP(G3261,BARRAS!$C$5:$E$233,3,0),""))</f>
        <v/>
      </c>
      <c r="S3261" s="95">
        <f t="shared" si="350"/>
        <v>0</v>
      </c>
      <c r="T3261" s="95"/>
      <c r="U3261" s="95" t="str">
        <f t="shared" si="351"/>
        <v/>
      </c>
      <c r="V3261" s="95"/>
      <c r="W3261" s="95"/>
      <c r="X3261" s="95">
        <v>0</v>
      </c>
      <c r="Y3261" s="95"/>
      <c r="Z3261" s="95"/>
      <c r="AA3261" s="95" t="str">
        <f t="shared" si="349"/>
        <v>CGE</v>
      </c>
    </row>
    <row r="3262" spans="1:27" x14ac:dyDescent="0.2">
      <c r="A3262" s="19">
        <f t="shared" si="352"/>
        <v>1</v>
      </c>
      <c r="B3262" s="95">
        <f t="shared" si="348"/>
        <v>3258</v>
      </c>
      <c r="C3262" s="95" t="s">
        <v>8379</v>
      </c>
      <c r="D3262" s="28" t="s">
        <v>8365</v>
      </c>
      <c r="E3262" s="95" t="s">
        <v>10089</v>
      </c>
      <c r="F3262" s="182">
        <v>1</v>
      </c>
      <c r="G3262" s="95" t="s">
        <v>237</v>
      </c>
      <c r="H3262" s="199">
        <f>VLOOKUP(G3262,BARRAS!$C$5:$E$553,2,0)</f>
        <v>2089988980132</v>
      </c>
      <c r="I3262" s="95">
        <v>0</v>
      </c>
      <c r="J3262" s="204">
        <v>0</v>
      </c>
      <c r="K3262" s="95">
        <v>0</v>
      </c>
      <c r="L3262" s="95" t="s">
        <v>8423</v>
      </c>
      <c r="M3262" s="95" t="s">
        <v>8423</v>
      </c>
      <c r="N3262" s="95" t="s">
        <v>8365</v>
      </c>
      <c r="O3262" s="95" t="s">
        <v>8091</v>
      </c>
      <c r="P3262" s="95"/>
      <c r="Q3262" s="95" t="s">
        <v>509</v>
      </c>
      <c r="R3262" s="95" t="str">
        <f>IF(L3262="R",VLOOKUP(G3262,BARRAS!$C$5:$E$233,3,0),IF(L3262="L",VLOOKUP(G3262,BARRAS!$C$5:$E$233,3,0),""))</f>
        <v/>
      </c>
      <c r="S3262" s="95">
        <f t="shared" si="350"/>
        <v>0</v>
      </c>
      <c r="T3262" s="95"/>
      <c r="U3262" s="95" t="str">
        <f t="shared" si="351"/>
        <v/>
      </c>
      <c r="V3262" s="95"/>
      <c r="W3262" s="95"/>
      <c r="X3262" s="95">
        <v>0</v>
      </c>
      <c r="Y3262" s="95"/>
      <c r="Z3262" s="95"/>
      <c r="AA3262" s="95" t="str">
        <f t="shared" si="349"/>
        <v>SAESA</v>
      </c>
    </row>
    <row r="3263" spans="1:27" x14ac:dyDescent="0.2">
      <c r="A3263" s="19">
        <f t="shared" si="352"/>
        <v>1</v>
      </c>
      <c r="B3263" s="95">
        <f t="shared" si="348"/>
        <v>3259</v>
      </c>
      <c r="C3263" s="95" t="s">
        <v>8533</v>
      </c>
      <c r="D3263" s="28" t="s">
        <v>9525</v>
      </c>
      <c r="E3263" s="95" t="s">
        <v>8538</v>
      </c>
      <c r="F3263" s="182">
        <v>1</v>
      </c>
      <c r="G3263" s="95" t="s">
        <v>237</v>
      </c>
      <c r="H3263" s="199">
        <f>VLOOKUP(G3263,BARRAS!$C$5:$E$553,2,0)</f>
        <v>2089988980132</v>
      </c>
      <c r="I3263" s="95">
        <v>0</v>
      </c>
      <c r="J3263" s="204">
        <v>0</v>
      </c>
      <c r="K3263" s="95">
        <v>0</v>
      </c>
      <c r="L3263" s="95" t="s">
        <v>8423</v>
      </c>
      <c r="M3263" s="95" t="s">
        <v>8423</v>
      </c>
      <c r="N3263" s="95" t="s">
        <v>9525</v>
      </c>
      <c r="O3263" s="95" t="s">
        <v>9972</v>
      </c>
      <c r="P3263" s="95"/>
      <c r="Q3263" s="95" t="s">
        <v>509</v>
      </c>
      <c r="R3263" s="95" t="str">
        <f>IF(L3263="R",VLOOKUP(G3263,BARRAS!$C$5:$E$233,3,0),IF(L3263="L",VLOOKUP(G3263,BARRAS!$C$5:$E$233,3,0),""))</f>
        <v/>
      </c>
      <c r="S3263" s="95">
        <f t="shared" si="350"/>
        <v>0</v>
      </c>
      <c r="T3263" s="95"/>
      <c r="U3263" s="95" t="str">
        <f t="shared" si="351"/>
        <v/>
      </c>
      <c r="V3263" s="95"/>
      <c r="W3263" s="95"/>
      <c r="X3263" s="95">
        <v>0</v>
      </c>
      <c r="Y3263" s="95"/>
      <c r="Z3263" s="95"/>
      <c r="AA3263" s="95" t="str">
        <f t="shared" si="349"/>
        <v>CGE</v>
      </c>
    </row>
    <row r="3264" spans="1:27" x14ac:dyDescent="0.2">
      <c r="A3264" s="19">
        <f t="shared" si="352"/>
        <v>1</v>
      </c>
      <c r="B3264" s="95">
        <f t="shared" si="348"/>
        <v>3260</v>
      </c>
      <c r="C3264" s="95" t="s">
        <v>8534</v>
      </c>
      <c r="D3264" s="28" t="s">
        <v>9525</v>
      </c>
      <c r="E3264" s="95" t="s">
        <v>8538</v>
      </c>
      <c r="F3264" s="182">
        <v>1</v>
      </c>
      <c r="G3264" s="95" t="s">
        <v>237</v>
      </c>
      <c r="H3264" s="199">
        <f>VLOOKUP(G3264,BARRAS!$C$5:$E$553,2,0)</f>
        <v>2089988980132</v>
      </c>
      <c r="I3264" s="95">
        <v>0</v>
      </c>
      <c r="J3264" s="204">
        <v>0</v>
      </c>
      <c r="K3264" s="95">
        <v>0</v>
      </c>
      <c r="L3264" s="95" t="s">
        <v>8423</v>
      </c>
      <c r="M3264" s="95" t="s">
        <v>8423</v>
      </c>
      <c r="N3264" s="95" t="s">
        <v>9525</v>
      </c>
      <c r="O3264" s="95" t="s">
        <v>9972</v>
      </c>
      <c r="P3264" s="95"/>
      <c r="Q3264" s="95" t="s">
        <v>509</v>
      </c>
      <c r="R3264" s="95" t="str">
        <f>IF(L3264="R",VLOOKUP(G3264,BARRAS!$C$5:$E$233,3,0),IF(L3264="L",VLOOKUP(G3264,BARRAS!$C$5:$E$233,3,0),""))</f>
        <v/>
      </c>
      <c r="S3264" s="95">
        <f t="shared" si="350"/>
        <v>0</v>
      </c>
      <c r="T3264" s="95"/>
      <c r="U3264" s="95" t="str">
        <f t="shared" si="351"/>
        <v/>
      </c>
      <c r="V3264" s="95"/>
      <c r="W3264" s="95"/>
      <c r="X3264" s="95">
        <v>0</v>
      </c>
      <c r="Y3264" s="95"/>
      <c r="Z3264" s="95"/>
      <c r="AA3264" s="95" t="str">
        <f t="shared" si="349"/>
        <v>CGE</v>
      </c>
    </row>
    <row r="3265" spans="1:27" x14ac:dyDescent="0.2">
      <c r="A3265" s="19">
        <f t="shared" si="352"/>
        <v>1</v>
      </c>
      <c r="B3265" s="95">
        <f t="shared" si="348"/>
        <v>3261</v>
      </c>
      <c r="C3265" s="95" t="s">
        <v>8535</v>
      </c>
      <c r="D3265" s="28" t="s">
        <v>9525</v>
      </c>
      <c r="E3265" s="95" t="s">
        <v>8538</v>
      </c>
      <c r="F3265" s="182">
        <v>1</v>
      </c>
      <c r="G3265" s="95" t="s">
        <v>237</v>
      </c>
      <c r="H3265" s="199">
        <f>VLOOKUP(G3265,BARRAS!$C$5:$E$553,2,0)</f>
        <v>2089988980132</v>
      </c>
      <c r="I3265" s="95">
        <v>0</v>
      </c>
      <c r="J3265" s="204">
        <v>0</v>
      </c>
      <c r="K3265" s="95">
        <v>0</v>
      </c>
      <c r="L3265" s="95" t="s">
        <v>8423</v>
      </c>
      <c r="M3265" s="95" t="s">
        <v>8423</v>
      </c>
      <c r="N3265" s="95" t="s">
        <v>9525</v>
      </c>
      <c r="O3265" s="95" t="s">
        <v>9972</v>
      </c>
      <c r="P3265" s="95"/>
      <c r="Q3265" s="95" t="s">
        <v>509</v>
      </c>
      <c r="R3265" s="95" t="str">
        <f>IF(L3265="R",VLOOKUP(G3265,BARRAS!$C$5:$E$233,3,0),IF(L3265="L",VLOOKUP(G3265,BARRAS!$C$5:$E$233,3,0),""))</f>
        <v/>
      </c>
      <c r="S3265" s="95">
        <f t="shared" si="350"/>
        <v>0</v>
      </c>
      <c r="T3265" s="95"/>
      <c r="U3265" s="95" t="str">
        <f t="shared" si="351"/>
        <v/>
      </c>
      <c r="V3265" s="95"/>
      <c r="W3265" s="95"/>
      <c r="X3265" s="95">
        <v>0</v>
      </c>
      <c r="Y3265" s="95"/>
      <c r="Z3265" s="95"/>
      <c r="AA3265" s="95" t="str">
        <f t="shared" si="349"/>
        <v>CGE</v>
      </c>
    </row>
    <row r="3266" spans="1:27" x14ac:dyDescent="0.2">
      <c r="A3266" s="19">
        <f t="shared" si="352"/>
        <v>1</v>
      </c>
      <c r="B3266" s="95">
        <f t="shared" si="348"/>
        <v>3262</v>
      </c>
      <c r="C3266" s="95" t="s">
        <v>8438</v>
      </c>
      <c r="D3266" s="28" t="s">
        <v>8365</v>
      </c>
      <c r="E3266" s="95" t="s">
        <v>10048</v>
      </c>
      <c r="F3266" s="182">
        <v>1</v>
      </c>
      <c r="G3266" s="95" t="s">
        <v>237</v>
      </c>
      <c r="H3266" s="199">
        <f>VLOOKUP(G3266,BARRAS!$C$5:$E$553,2,0)</f>
        <v>2089988980132</v>
      </c>
      <c r="I3266" s="95">
        <v>0</v>
      </c>
      <c r="J3266" s="204">
        <v>0</v>
      </c>
      <c r="K3266" s="95">
        <v>0</v>
      </c>
      <c r="L3266" s="95" t="s">
        <v>8423</v>
      </c>
      <c r="M3266" s="95" t="s">
        <v>8423</v>
      </c>
      <c r="N3266" s="95" t="s">
        <v>8365</v>
      </c>
      <c r="O3266" s="95" t="s">
        <v>9972</v>
      </c>
      <c r="P3266" s="95"/>
      <c r="Q3266" s="95" t="s">
        <v>509</v>
      </c>
      <c r="R3266" s="95" t="str">
        <f>IF(L3266="R",VLOOKUP(G3266,BARRAS!$C$5:$E$233,3,0),IF(L3266="L",VLOOKUP(G3266,BARRAS!$C$5:$E$233,3,0),""))</f>
        <v/>
      </c>
      <c r="S3266" s="95">
        <f t="shared" si="350"/>
        <v>0</v>
      </c>
      <c r="T3266" s="95"/>
      <c r="U3266" s="95" t="str">
        <f t="shared" si="351"/>
        <v/>
      </c>
      <c r="V3266" s="95"/>
      <c r="W3266" s="95"/>
      <c r="X3266" s="95">
        <v>0</v>
      </c>
      <c r="Y3266" s="95"/>
      <c r="Z3266" s="95"/>
      <c r="AA3266" s="95" t="str">
        <f t="shared" si="349"/>
        <v>CGE</v>
      </c>
    </row>
    <row r="3267" spans="1:27" x14ac:dyDescent="0.2">
      <c r="A3267" s="19">
        <f t="shared" si="352"/>
        <v>1</v>
      </c>
      <c r="B3267" s="95">
        <f t="shared" si="348"/>
        <v>3263</v>
      </c>
      <c r="C3267" s="95" t="s">
        <v>12089</v>
      </c>
      <c r="D3267" s="28" t="s">
        <v>543</v>
      </c>
      <c r="E3267" s="95" t="s">
        <v>9924</v>
      </c>
      <c r="F3267" s="182">
        <v>1</v>
      </c>
      <c r="G3267" s="95" t="s">
        <v>237</v>
      </c>
      <c r="H3267" s="199">
        <f>VLOOKUP(G3267,BARRAS!$C$5:$E$553,2,0)</f>
        <v>2089988980132</v>
      </c>
      <c r="I3267" s="95">
        <v>0</v>
      </c>
      <c r="J3267" s="204">
        <v>0</v>
      </c>
      <c r="K3267" s="95">
        <v>0</v>
      </c>
      <c r="L3267" s="95" t="s">
        <v>8423</v>
      </c>
      <c r="M3267" s="95" t="s">
        <v>8423</v>
      </c>
      <c r="N3267" s="95" t="s">
        <v>543</v>
      </c>
      <c r="O3267" s="95" t="s">
        <v>9972</v>
      </c>
      <c r="P3267" s="95"/>
      <c r="Q3267" s="95"/>
      <c r="R3267" s="95" t="str">
        <f>IF(L3267="R",VLOOKUP(G3267,BARRAS!$C$5:$E$233,3,0),IF(L3267="L",VLOOKUP(G3267,BARRAS!$C$5:$E$233,3,0),""))</f>
        <v/>
      </c>
      <c r="S3267" s="95">
        <f t="shared" si="350"/>
        <v>0</v>
      </c>
      <c r="T3267" s="95"/>
      <c r="U3267" s="95" t="str">
        <f t="shared" si="351"/>
        <v/>
      </c>
      <c r="V3267" s="95"/>
      <c r="W3267" s="95"/>
      <c r="X3267" s="95"/>
      <c r="Y3267" s="95"/>
      <c r="Z3267" s="95"/>
      <c r="AA3267" s="95" t="str">
        <f t="shared" si="349"/>
        <v>CGE</v>
      </c>
    </row>
    <row r="3268" spans="1:27" x14ac:dyDescent="0.2">
      <c r="A3268" s="19">
        <f t="shared" si="352"/>
        <v>1</v>
      </c>
      <c r="B3268" s="95">
        <f t="shared" si="348"/>
        <v>3264</v>
      </c>
      <c r="C3268" s="95" t="s">
        <v>9013</v>
      </c>
      <c r="D3268" s="28" t="s">
        <v>8241</v>
      </c>
      <c r="E3268" s="95" t="s">
        <v>10075</v>
      </c>
      <c r="F3268" s="182">
        <v>1</v>
      </c>
      <c r="G3268" s="95" t="s">
        <v>237</v>
      </c>
      <c r="H3268" s="199">
        <f>VLOOKUP(G3268,BARRAS!$C$5:$E$553,2,0)</f>
        <v>2089988980132</v>
      </c>
      <c r="I3268" s="95">
        <v>0</v>
      </c>
      <c r="J3268" s="204">
        <v>0</v>
      </c>
      <c r="K3268" s="95">
        <v>0</v>
      </c>
      <c r="L3268" s="95" t="s">
        <v>8423</v>
      </c>
      <c r="M3268" s="95" t="s">
        <v>8423</v>
      </c>
      <c r="N3268" s="28" t="s">
        <v>8241</v>
      </c>
      <c r="O3268" s="95" t="s">
        <v>9972</v>
      </c>
      <c r="P3268" s="95"/>
      <c r="Q3268" s="95" t="s">
        <v>509</v>
      </c>
      <c r="R3268" s="95" t="str">
        <f>IF(L3268="R",VLOOKUP(G3268,BARRAS!$C$5:$E$233,3,0),IF(L3268="L",VLOOKUP(G3268,BARRAS!$C$5:$E$233,3,0),""))</f>
        <v/>
      </c>
      <c r="S3268" s="95">
        <f t="shared" si="350"/>
        <v>0</v>
      </c>
      <c r="T3268" s="95"/>
      <c r="U3268" s="95" t="str">
        <f t="shared" si="351"/>
        <v/>
      </c>
      <c r="V3268" s="95"/>
      <c r="W3268" s="95"/>
      <c r="X3268" s="95">
        <v>0</v>
      </c>
      <c r="Y3268" s="95"/>
      <c r="Z3268" s="95"/>
      <c r="AA3268" s="95" t="str">
        <f t="shared" si="349"/>
        <v>CGE</v>
      </c>
    </row>
    <row r="3269" spans="1:27" x14ac:dyDescent="0.2">
      <c r="A3269" s="19">
        <f t="shared" si="352"/>
        <v>1</v>
      </c>
      <c r="B3269" s="95">
        <f t="shared" si="348"/>
        <v>3265</v>
      </c>
      <c r="C3269" s="95" t="s">
        <v>9914</v>
      </c>
      <c r="D3269" s="28" t="s">
        <v>543</v>
      </c>
      <c r="E3269" s="95" t="s">
        <v>9781</v>
      </c>
      <c r="F3269" s="182">
        <v>1</v>
      </c>
      <c r="G3269" s="95" t="s">
        <v>237</v>
      </c>
      <c r="H3269" s="199">
        <f>VLOOKUP(G3269,BARRAS!$C$5:$E$553,2,0)</f>
        <v>2089988980132</v>
      </c>
      <c r="I3269" s="95">
        <v>0</v>
      </c>
      <c r="J3269" s="204">
        <v>0</v>
      </c>
      <c r="K3269" s="95">
        <v>0</v>
      </c>
      <c r="L3269" s="95" t="s">
        <v>8423</v>
      </c>
      <c r="M3269" s="95" t="s">
        <v>8423</v>
      </c>
      <c r="N3269" s="95" t="s">
        <v>543</v>
      </c>
      <c r="O3269" s="95" t="s">
        <v>9972</v>
      </c>
      <c r="P3269" s="95"/>
      <c r="Q3269" s="95" t="s">
        <v>509</v>
      </c>
      <c r="R3269" s="95" t="str">
        <f>IF(L3269="R",VLOOKUP(G3269,BARRAS!$C$5:$E$233,3,0),IF(L3269="L",VLOOKUP(G3269,BARRAS!$C$5:$E$233,3,0),""))</f>
        <v/>
      </c>
      <c r="S3269" s="95">
        <f t="shared" si="350"/>
        <v>0</v>
      </c>
      <c r="T3269" s="95"/>
      <c r="U3269" s="95" t="str">
        <f t="shared" si="351"/>
        <v/>
      </c>
      <c r="V3269" s="95"/>
      <c r="W3269" s="95"/>
      <c r="X3269" s="95"/>
      <c r="Y3269" s="95"/>
      <c r="Z3269" s="95"/>
      <c r="AA3269" s="95" t="str">
        <f t="shared" si="349"/>
        <v>CGE</v>
      </c>
    </row>
    <row r="3270" spans="1:27" x14ac:dyDescent="0.2">
      <c r="A3270" s="19">
        <f t="shared" si="352"/>
        <v>1</v>
      </c>
      <c r="B3270" s="95">
        <f t="shared" si="348"/>
        <v>3266</v>
      </c>
      <c r="C3270" s="95" t="s">
        <v>14136</v>
      </c>
      <c r="D3270" s="28" t="s">
        <v>8241</v>
      </c>
      <c r="E3270" s="28" t="s">
        <v>14137</v>
      </c>
      <c r="F3270" s="182">
        <v>1</v>
      </c>
      <c r="G3270" s="95" t="s">
        <v>237</v>
      </c>
      <c r="H3270" s="199">
        <f>VLOOKUP(G3270,BARRAS!$C$5:$E$553,2,0)</f>
        <v>2089988980132</v>
      </c>
      <c r="I3270" s="95">
        <v>0</v>
      </c>
      <c r="J3270" s="204">
        <v>0</v>
      </c>
      <c r="K3270" s="95">
        <v>0</v>
      </c>
      <c r="L3270" s="95" t="s">
        <v>8423</v>
      </c>
      <c r="M3270" s="95" t="s">
        <v>8423</v>
      </c>
      <c r="N3270" s="28" t="s">
        <v>8241</v>
      </c>
      <c r="O3270" s="95" t="s">
        <v>9972</v>
      </c>
      <c r="P3270" s="95"/>
      <c r="Q3270" s="95"/>
      <c r="R3270" s="95"/>
      <c r="S3270" s="95">
        <f t="shared" si="350"/>
        <v>0</v>
      </c>
      <c r="T3270" s="95"/>
      <c r="U3270" s="95" t="str">
        <f t="shared" si="351"/>
        <v/>
      </c>
      <c r="V3270" s="95"/>
      <c r="W3270" s="95"/>
      <c r="X3270" s="95"/>
      <c r="Y3270" s="95"/>
      <c r="Z3270" s="95"/>
      <c r="AA3270" s="95" t="str">
        <f t="shared" si="349"/>
        <v>CGE</v>
      </c>
    </row>
    <row r="3271" spans="1:27" x14ac:dyDescent="0.2">
      <c r="A3271" s="19">
        <f t="shared" si="352"/>
        <v>1</v>
      </c>
      <c r="B3271" s="95">
        <f t="shared" si="348"/>
        <v>3267</v>
      </c>
      <c r="C3271" s="95" t="s">
        <v>14425</v>
      </c>
      <c r="D3271" s="28" t="s">
        <v>13087</v>
      </c>
      <c r="E3271" s="28" t="s">
        <v>14426</v>
      </c>
      <c r="F3271" s="182">
        <v>1</v>
      </c>
      <c r="G3271" s="95" t="s">
        <v>237</v>
      </c>
      <c r="H3271" s="199">
        <f>VLOOKUP(G3271,BARRAS!$C$5:$E$553,2,0)</f>
        <v>2089988980132</v>
      </c>
      <c r="I3271" s="95">
        <v>0</v>
      </c>
      <c r="J3271" s="204">
        <v>0</v>
      </c>
      <c r="K3271" s="95">
        <v>0</v>
      </c>
      <c r="L3271" s="95" t="s">
        <v>8423</v>
      </c>
      <c r="M3271" s="95" t="s">
        <v>8423</v>
      </c>
      <c r="N3271" s="28" t="s">
        <v>13087</v>
      </c>
      <c r="O3271" s="95" t="s">
        <v>9972</v>
      </c>
      <c r="P3271" s="95"/>
      <c r="Q3271" s="95"/>
      <c r="R3271" s="95"/>
      <c r="S3271" s="95">
        <f t="shared" si="350"/>
        <v>0</v>
      </c>
      <c r="T3271" s="95"/>
      <c r="U3271" s="95" t="str">
        <f t="shared" si="351"/>
        <v/>
      </c>
      <c r="V3271" s="95"/>
      <c r="W3271" s="95"/>
      <c r="X3271" s="95"/>
      <c r="Y3271" s="95"/>
      <c r="Z3271" s="95"/>
      <c r="AA3271" s="95" t="str">
        <f t="shared" si="349"/>
        <v>CGE</v>
      </c>
    </row>
    <row r="3272" spans="1:27" x14ac:dyDescent="0.2">
      <c r="A3272" s="231">
        <f t="shared" si="352"/>
        <v>1</v>
      </c>
      <c r="B3272" s="95">
        <f t="shared" si="348"/>
        <v>3268</v>
      </c>
      <c r="C3272" s="95" t="s">
        <v>14571</v>
      </c>
      <c r="D3272" s="28" t="s">
        <v>13876</v>
      </c>
      <c r="E3272" s="28" t="s">
        <v>14572</v>
      </c>
      <c r="F3272" s="182">
        <v>1</v>
      </c>
      <c r="G3272" s="95" t="s">
        <v>237</v>
      </c>
      <c r="H3272" s="199">
        <f>VLOOKUP(G3272,BARRAS!$C$5:$E$553,2,0)</f>
        <v>2089988980132</v>
      </c>
      <c r="I3272" s="95">
        <v>0</v>
      </c>
      <c r="J3272" s="204">
        <v>0</v>
      </c>
      <c r="K3272" s="95">
        <v>0</v>
      </c>
      <c r="L3272" s="95" t="s">
        <v>8423</v>
      </c>
      <c r="M3272" s="95" t="s">
        <v>8423</v>
      </c>
      <c r="N3272" s="28" t="s">
        <v>13876</v>
      </c>
      <c r="O3272" s="95" t="s">
        <v>9972</v>
      </c>
      <c r="P3272" s="95"/>
      <c r="Q3272" s="95"/>
      <c r="R3272" s="95"/>
      <c r="S3272" s="95">
        <f t="shared" si="350"/>
        <v>0</v>
      </c>
      <c r="T3272" s="95"/>
      <c r="U3272" s="95" t="str">
        <f t="shared" si="351"/>
        <v/>
      </c>
      <c r="V3272" s="95"/>
      <c r="W3272" s="95"/>
      <c r="X3272" s="95"/>
      <c r="Y3272" s="95"/>
      <c r="Z3272" s="95"/>
      <c r="AA3272" s="95" t="str">
        <f t="shared" si="349"/>
        <v>CGE</v>
      </c>
    </row>
    <row r="3273" spans="1:27" x14ac:dyDescent="0.2">
      <c r="A3273" s="19">
        <f t="shared" si="352"/>
        <v>1</v>
      </c>
      <c r="B3273" s="95">
        <f t="shared" ref="B3273:B3336" si="353">B3272+1</f>
        <v>3269</v>
      </c>
      <c r="C3273" s="95" t="s">
        <v>13773</v>
      </c>
      <c r="D3273" s="28" t="s">
        <v>14384</v>
      </c>
      <c r="E3273" s="28" t="s">
        <v>13775</v>
      </c>
      <c r="F3273" s="182">
        <v>1</v>
      </c>
      <c r="G3273" s="95" t="s">
        <v>237</v>
      </c>
      <c r="H3273" s="199">
        <f>VLOOKUP(G3273,BARRAS!$C$5:$E$553,2,0)</f>
        <v>2089988980132</v>
      </c>
      <c r="I3273" s="95">
        <v>0</v>
      </c>
      <c r="J3273" s="204">
        <v>0</v>
      </c>
      <c r="K3273" s="95">
        <v>0</v>
      </c>
      <c r="L3273" s="95" t="s">
        <v>747</v>
      </c>
      <c r="M3273" s="95" t="s">
        <v>747</v>
      </c>
      <c r="N3273" s="28" t="s">
        <v>14384</v>
      </c>
      <c r="O3273" s="95" t="s">
        <v>9972</v>
      </c>
      <c r="P3273" s="95"/>
      <c r="Q3273" s="95"/>
      <c r="R3273" s="95"/>
      <c r="S3273" s="95">
        <f t="shared" si="350"/>
        <v>1</v>
      </c>
      <c r="T3273" s="95"/>
      <c r="U3273" s="95" t="str">
        <f t="shared" si="351"/>
        <v>PMGD</v>
      </c>
      <c r="V3273" s="95"/>
      <c r="W3273" s="95"/>
      <c r="X3273" s="95"/>
      <c r="Y3273" s="95"/>
      <c r="Z3273" s="95"/>
      <c r="AA3273" s="95" t="str">
        <f t="shared" si="349"/>
        <v>CGE</v>
      </c>
    </row>
    <row r="3274" spans="1:27" x14ac:dyDescent="0.2">
      <c r="A3274" s="19">
        <f t="shared" si="352"/>
        <v>1</v>
      </c>
      <c r="B3274" s="95">
        <f t="shared" si="353"/>
        <v>3270</v>
      </c>
      <c r="C3274" s="95" t="s">
        <v>13774</v>
      </c>
      <c r="D3274" s="28" t="s">
        <v>14384</v>
      </c>
      <c r="E3274" s="28" t="s">
        <v>13776</v>
      </c>
      <c r="F3274" s="182">
        <v>1</v>
      </c>
      <c r="G3274" s="95" t="s">
        <v>237</v>
      </c>
      <c r="H3274" s="199">
        <f>VLOOKUP(G3274,BARRAS!$C$5:$E$553,2,0)</f>
        <v>2089988980132</v>
      </c>
      <c r="I3274" s="95">
        <v>0</v>
      </c>
      <c r="J3274" s="204">
        <v>0</v>
      </c>
      <c r="K3274" s="95">
        <v>0</v>
      </c>
      <c r="L3274" s="95" t="s">
        <v>747</v>
      </c>
      <c r="M3274" s="95" t="s">
        <v>747</v>
      </c>
      <c r="N3274" s="28" t="s">
        <v>14384</v>
      </c>
      <c r="O3274" s="95" t="s">
        <v>9972</v>
      </c>
      <c r="P3274" s="95"/>
      <c r="Q3274" s="95"/>
      <c r="R3274" s="95"/>
      <c r="S3274" s="95">
        <f t="shared" si="350"/>
        <v>1</v>
      </c>
      <c r="T3274" s="28" t="s">
        <v>13776</v>
      </c>
      <c r="U3274" s="95" t="str">
        <f t="shared" si="351"/>
        <v>PMGD</v>
      </c>
      <c r="V3274" s="95"/>
      <c r="W3274" s="95"/>
      <c r="X3274" s="95"/>
      <c r="Y3274" s="95"/>
      <c r="Z3274" s="95"/>
      <c r="AA3274" s="95" t="str">
        <f t="shared" si="349"/>
        <v>CGE</v>
      </c>
    </row>
    <row r="3275" spans="1:27" x14ac:dyDescent="0.2">
      <c r="A3275" s="19">
        <f t="shared" si="352"/>
        <v>1</v>
      </c>
      <c r="B3275" s="95">
        <f t="shared" si="353"/>
        <v>3271</v>
      </c>
      <c r="C3275" s="95" t="s">
        <v>14090</v>
      </c>
      <c r="D3275" s="28" t="s">
        <v>14163</v>
      </c>
      <c r="E3275" s="95" t="s">
        <v>14092</v>
      </c>
      <c r="F3275" s="182">
        <v>1</v>
      </c>
      <c r="G3275" s="95" t="s">
        <v>237</v>
      </c>
      <c r="H3275" s="199">
        <f>VLOOKUP(G3275,BARRAS!$C$5:$E$553,2,0)</f>
        <v>2089988980132</v>
      </c>
      <c r="I3275" s="95">
        <v>0</v>
      </c>
      <c r="J3275" s="204">
        <v>0</v>
      </c>
      <c r="K3275" s="95">
        <v>0</v>
      </c>
      <c r="L3275" s="28" t="s">
        <v>747</v>
      </c>
      <c r="M3275" s="28" t="s">
        <v>747</v>
      </c>
      <c r="N3275" s="95" t="s">
        <v>14163</v>
      </c>
      <c r="O3275" s="95" t="s">
        <v>9972</v>
      </c>
      <c r="P3275" s="95"/>
      <c r="Q3275" s="95"/>
      <c r="R3275" s="95"/>
      <c r="S3275" s="95">
        <f t="shared" si="350"/>
        <v>1</v>
      </c>
      <c r="T3275" s="95"/>
      <c r="U3275" s="95" t="str">
        <f t="shared" si="351"/>
        <v>PMGD</v>
      </c>
      <c r="V3275" s="95"/>
      <c r="W3275" s="95"/>
      <c r="X3275" s="95"/>
      <c r="Y3275" s="95"/>
      <c r="Z3275" s="95"/>
      <c r="AA3275" s="95" t="str">
        <f t="shared" si="349"/>
        <v>CGE</v>
      </c>
    </row>
    <row r="3276" spans="1:27" x14ac:dyDescent="0.2">
      <c r="A3276" s="19">
        <f t="shared" si="352"/>
        <v>1</v>
      </c>
      <c r="B3276" s="95">
        <f t="shared" si="353"/>
        <v>3272</v>
      </c>
      <c r="C3276" s="95" t="s">
        <v>14091</v>
      </c>
      <c r="D3276" s="28" t="s">
        <v>14163</v>
      </c>
      <c r="E3276" s="95" t="s">
        <v>14093</v>
      </c>
      <c r="F3276" s="182">
        <v>1</v>
      </c>
      <c r="G3276" s="95" t="s">
        <v>237</v>
      </c>
      <c r="H3276" s="199">
        <f>VLOOKUP(G3276,BARRAS!$C$5:$E$553,2,0)</f>
        <v>2089988980132</v>
      </c>
      <c r="I3276" s="95">
        <v>0</v>
      </c>
      <c r="J3276" s="204">
        <v>0</v>
      </c>
      <c r="K3276" s="95">
        <v>0</v>
      </c>
      <c r="L3276" s="28" t="s">
        <v>747</v>
      </c>
      <c r="M3276" s="28" t="s">
        <v>747</v>
      </c>
      <c r="N3276" s="95" t="s">
        <v>14163</v>
      </c>
      <c r="O3276" s="95" t="s">
        <v>9972</v>
      </c>
      <c r="P3276" s="95"/>
      <c r="Q3276" s="95"/>
      <c r="R3276" s="95"/>
      <c r="S3276" s="95">
        <f t="shared" si="350"/>
        <v>1</v>
      </c>
      <c r="T3276" s="95" t="s">
        <v>14093</v>
      </c>
      <c r="U3276" s="95" t="str">
        <f t="shared" si="351"/>
        <v>PMGD</v>
      </c>
      <c r="V3276" s="95"/>
      <c r="W3276" s="95"/>
      <c r="X3276" s="95"/>
      <c r="Y3276" s="95"/>
      <c r="Z3276" s="95"/>
      <c r="AA3276" s="95" t="str">
        <f t="shared" si="349"/>
        <v>CGE</v>
      </c>
    </row>
    <row r="3277" spans="1:27" x14ac:dyDescent="0.2">
      <c r="A3277" s="19">
        <f t="shared" si="352"/>
        <v>1</v>
      </c>
      <c r="B3277" s="95">
        <f t="shared" si="353"/>
        <v>3273</v>
      </c>
      <c r="C3277" s="95" t="s">
        <v>866</v>
      </c>
      <c r="D3277" s="28" t="s">
        <v>543</v>
      </c>
      <c r="E3277" s="95" t="s">
        <v>13362</v>
      </c>
      <c r="F3277" s="182">
        <v>1</v>
      </c>
      <c r="G3277" s="95" t="s">
        <v>237</v>
      </c>
      <c r="H3277" s="199">
        <f>VLOOKUP(G3277,BARRAS!$C$5:$E$553,2,0)</f>
        <v>2089988980132</v>
      </c>
      <c r="I3277" s="95">
        <v>0</v>
      </c>
      <c r="J3277" s="204">
        <v>0</v>
      </c>
      <c r="K3277" s="95">
        <v>0</v>
      </c>
      <c r="L3277" s="95" t="s">
        <v>489</v>
      </c>
      <c r="M3277" s="95" t="s">
        <v>489</v>
      </c>
      <c r="N3277" s="95" t="s">
        <v>543</v>
      </c>
      <c r="O3277" s="95" t="s">
        <v>9972</v>
      </c>
      <c r="P3277" s="95"/>
      <c r="Q3277" s="95"/>
      <c r="R3277" s="95"/>
      <c r="S3277" s="95">
        <f t="shared" si="350"/>
        <v>0</v>
      </c>
      <c r="T3277" s="95"/>
      <c r="U3277" s="95" t="str">
        <f t="shared" si="351"/>
        <v/>
      </c>
      <c r="V3277" s="95"/>
      <c r="W3277" s="95"/>
      <c r="X3277" s="95"/>
      <c r="Y3277" s="95"/>
      <c r="Z3277" s="95"/>
      <c r="AA3277" s="95" t="str">
        <f t="shared" si="349"/>
        <v>CGE</v>
      </c>
    </row>
    <row r="3278" spans="1:27" x14ac:dyDescent="0.2">
      <c r="A3278" s="19">
        <f t="shared" si="352"/>
        <v>1</v>
      </c>
      <c r="B3278" s="95">
        <f t="shared" si="353"/>
        <v>3274</v>
      </c>
      <c r="C3278" s="95" t="s">
        <v>7918</v>
      </c>
      <c r="D3278" s="28" t="s">
        <v>8970</v>
      </c>
      <c r="E3278" s="95" t="s">
        <v>1870</v>
      </c>
      <c r="F3278" s="182">
        <v>1</v>
      </c>
      <c r="G3278" s="95" t="s">
        <v>237</v>
      </c>
      <c r="H3278" s="199">
        <f>VLOOKUP(G3278,BARRAS!$C$5:$E$553,2,0)</f>
        <v>2089988980132</v>
      </c>
      <c r="I3278" s="95">
        <v>0</v>
      </c>
      <c r="J3278" s="204">
        <v>1</v>
      </c>
      <c r="K3278" s="95">
        <v>0</v>
      </c>
      <c r="L3278" s="95" t="s">
        <v>489</v>
      </c>
      <c r="M3278" s="95" t="s">
        <v>489</v>
      </c>
      <c r="N3278" s="95" t="s">
        <v>9178</v>
      </c>
      <c r="O3278" s="95"/>
      <c r="P3278" s="95" t="s">
        <v>9972</v>
      </c>
      <c r="Q3278" s="95" t="s">
        <v>489</v>
      </c>
      <c r="R3278" s="95">
        <f>IF(L3278="R",VLOOKUP(G3278,BARRAS!$C$5:$E$233,3,0),IF(L3278="L",VLOOKUP(G3278,BARRAS!$C$5:$E$233,3,0),""))</f>
        <v>0</v>
      </c>
      <c r="S3278" s="95">
        <f t="shared" si="350"/>
        <v>0</v>
      </c>
      <c r="T3278" s="95"/>
      <c r="U3278" s="95" t="str">
        <f t="shared" si="351"/>
        <v/>
      </c>
      <c r="V3278" s="95"/>
      <c r="W3278" s="95"/>
      <c r="X3278" s="95">
        <v>0</v>
      </c>
      <c r="Y3278" s="95"/>
      <c r="Z3278" s="95"/>
      <c r="AA3278" s="95" t="str">
        <f t="shared" si="349"/>
        <v>CGE</v>
      </c>
    </row>
    <row r="3279" spans="1:27" x14ac:dyDescent="0.2">
      <c r="A3279" s="19">
        <f t="shared" si="352"/>
        <v>1</v>
      </c>
      <c r="B3279" s="95">
        <f t="shared" si="353"/>
        <v>3275</v>
      </c>
      <c r="C3279" s="95" t="s">
        <v>7919</v>
      </c>
      <c r="D3279" s="28" t="s">
        <v>8971</v>
      </c>
      <c r="E3279" s="95" t="s">
        <v>1870</v>
      </c>
      <c r="F3279" s="182">
        <v>1</v>
      </c>
      <c r="G3279" s="95" t="s">
        <v>237</v>
      </c>
      <c r="H3279" s="199">
        <f>VLOOKUP(G3279,BARRAS!$C$5:$E$553,2,0)</f>
        <v>2089988980132</v>
      </c>
      <c r="I3279" s="95">
        <v>0</v>
      </c>
      <c r="J3279" s="204">
        <v>1</v>
      </c>
      <c r="K3279" s="95">
        <v>0</v>
      </c>
      <c r="L3279" s="95" t="s">
        <v>489</v>
      </c>
      <c r="M3279" s="95" t="s">
        <v>489</v>
      </c>
      <c r="N3279" s="95" t="s">
        <v>9178</v>
      </c>
      <c r="O3279" s="95"/>
      <c r="P3279" s="95" t="s">
        <v>9972</v>
      </c>
      <c r="Q3279" s="95" t="s">
        <v>489</v>
      </c>
      <c r="R3279" s="95">
        <f>IF(L3279="R",VLOOKUP(G3279,BARRAS!$C$5:$E$233,3,0),IF(L3279="L",VLOOKUP(G3279,BARRAS!$C$5:$E$233,3,0),""))</f>
        <v>0</v>
      </c>
      <c r="S3279" s="95">
        <f t="shared" si="350"/>
        <v>0</v>
      </c>
      <c r="T3279" s="95"/>
      <c r="U3279" s="95" t="str">
        <f t="shared" si="351"/>
        <v/>
      </c>
      <c r="V3279" s="95"/>
      <c r="W3279" s="95"/>
      <c r="X3279" s="95">
        <v>0</v>
      </c>
      <c r="Y3279" s="95"/>
      <c r="Z3279" s="95"/>
      <c r="AA3279" s="95" t="str">
        <f t="shared" si="349"/>
        <v>CGE</v>
      </c>
    </row>
    <row r="3280" spans="1:27" x14ac:dyDescent="0.2">
      <c r="A3280" s="19">
        <f t="shared" si="352"/>
        <v>1</v>
      </c>
      <c r="B3280" s="95">
        <f t="shared" si="353"/>
        <v>3276</v>
      </c>
      <c r="C3280" s="95" t="s">
        <v>7920</v>
      </c>
      <c r="D3280" s="28" t="s">
        <v>8972</v>
      </c>
      <c r="E3280" s="95" t="s">
        <v>1870</v>
      </c>
      <c r="F3280" s="182">
        <v>1</v>
      </c>
      <c r="G3280" s="95" t="s">
        <v>237</v>
      </c>
      <c r="H3280" s="199">
        <f>VLOOKUP(G3280,BARRAS!$C$5:$E$553,2,0)</f>
        <v>2089988980132</v>
      </c>
      <c r="I3280" s="95">
        <v>0</v>
      </c>
      <c r="J3280" s="204">
        <v>1</v>
      </c>
      <c r="K3280" s="95">
        <v>0</v>
      </c>
      <c r="L3280" s="95" t="s">
        <v>489</v>
      </c>
      <c r="M3280" s="95" t="s">
        <v>489</v>
      </c>
      <c r="N3280" s="95" t="s">
        <v>9178</v>
      </c>
      <c r="O3280" s="95"/>
      <c r="P3280" s="95" t="s">
        <v>9972</v>
      </c>
      <c r="Q3280" s="95" t="s">
        <v>489</v>
      </c>
      <c r="R3280" s="95">
        <f>IF(L3280="R",VLOOKUP(G3280,BARRAS!$C$5:$E$233,3,0),IF(L3280="L",VLOOKUP(G3280,BARRAS!$C$5:$E$233,3,0),""))</f>
        <v>0</v>
      </c>
      <c r="S3280" s="95">
        <f t="shared" si="350"/>
        <v>0</v>
      </c>
      <c r="T3280" s="95"/>
      <c r="U3280" s="95" t="str">
        <f t="shared" si="351"/>
        <v/>
      </c>
      <c r="V3280" s="95"/>
      <c r="W3280" s="95"/>
      <c r="X3280" s="95">
        <v>0</v>
      </c>
      <c r="Y3280" s="95"/>
      <c r="Z3280" s="95"/>
      <c r="AA3280" s="95" t="str">
        <f t="shared" si="349"/>
        <v>CGE</v>
      </c>
    </row>
    <row r="3281" spans="1:27" x14ac:dyDescent="0.2">
      <c r="A3281" s="19">
        <f t="shared" si="352"/>
        <v>1</v>
      </c>
      <c r="B3281" s="95">
        <f t="shared" si="353"/>
        <v>3277</v>
      </c>
      <c r="C3281" s="194" t="s">
        <v>11960</v>
      </c>
      <c r="D3281" s="213" t="s">
        <v>12351</v>
      </c>
      <c r="E3281" s="213" t="s">
        <v>2548</v>
      </c>
      <c r="F3281" s="182">
        <v>0</v>
      </c>
      <c r="G3281" s="95" t="s">
        <v>237</v>
      </c>
      <c r="H3281" s="199">
        <f>VLOOKUP(G3281,BARRAS!$C$5:$E$553,2,0)</f>
        <v>2089988980132</v>
      </c>
      <c r="I3281" s="95">
        <v>3642</v>
      </c>
      <c r="J3281" s="204">
        <v>0</v>
      </c>
      <c r="K3281" s="95">
        <v>2</v>
      </c>
      <c r="L3281" s="95" t="s">
        <v>12347</v>
      </c>
      <c r="M3281" s="95" t="s">
        <v>12347</v>
      </c>
      <c r="N3281" s="95" t="s">
        <v>12352</v>
      </c>
      <c r="O3281" s="95"/>
      <c r="P3281" s="95"/>
      <c r="Q3281" s="95"/>
      <c r="R3281" s="95" t="str">
        <f>IF(L3281="R",VLOOKUP(G3281,BARRAS!$C$5:$E$233,3,0),IF(L3281="L",VLOOKUP(G3281,BARRAS!$C$5:$E$233,3,0),""))</f>
        <v/>
      </c>
      <c r="S3281" s="95">
        <f t="shared" si="350"/>
        <v>0</v>
      </c>
      <c r="T3281" s="95"/>
      <c r="U3281" s="95" t="str">
        <f t="shared" si="351"/>
        <v/>
      </c>
      <c r="V3281" s="95"/>
      <c r="W3281" s="95"/>
      <c r="X3281" s="95"/>
      <c r="Y3281" s="95"/>
      <c r="Z3281" s="95"/>
      <c r="AA3281" s="95">
        <f t="shared" si="349"/>
        <v>0</v>
      </c>
    </row>
    <row r="3282" spans="1:27" x14ac:dyDescent="0.2">
      <c r="A3282" s="19">
        <f t="shared" si="352"/>
        <v>1</v>
      </c>
      <c r="B3282" s="95">
        <f t="shared" si="353"/>
        <v>3278</v>
      </c>
      <c r="C3282" s="95" t="s">
        <v>531</v>
      </c>
      <c r="D3282" s="28" t="s">
        <v>12351</v>
      </c>
      <c r="E3282" s="95" t="s">
        <v>2551</v>
      </c>
      <c r="F3282" s="182">
        <v>1</v>
      </c>
      <c r="G3282" s="95" t="s">
        <v>1298</v>
      </c>
      <c r="H3282" s="199">
        <f>VLOOKUP(G3282,BARRAS!$C$5:$E$553,2,0)</f>
        <v>2089988980662</v>
      </c>
      <c r="I3282" s="95">
        <v>3642</v>
      </c>
      <c r="J3282" s="204">
        <v>0</v>
      </c>
      <c r="K3282" s="95">
        <v>0</v>
      </c>
      <c r="L3282" s="95" t="s">
        <v>12347</v>
      </c>
      <c r="M3282" s="95" t="s">
        <v>12347</v>
      </c>
      <c r="N3282" s="95" t="s">
        <v>9972</v>
      </c>
      <c r="O3282" s="95"/>
      <c r="P3282" s="95"/>
      <c r="Q3282" s="95"/>
      <c r="R3282" s="95"/>
      <c r="S3282" s="95">
        <f t="shared" si="350"/>
        <v>0</v>
      </c>
      <c r="T3282" s="95"/>
      <c r="U3282" s="95" t="str">
        <f t="shared" si="351"/>
        <v/>
      </c>
      <c r="V3282" s="95"/>
      <c r="W3282" s="95"/>
      <c r="X3282" s="95"/>
      <c r="Y3282" s="95"/>
      <c r="Z3282" s="95"/>
      <c r="AA3282" s="95">
        <f t="shared" si="349"/>
        <v>0</v>
      </c>
    </row>
    <row r="3283" spans="1:27" x14ac:dyDescent="0.2">
      <c r="A3283" s="19">
        <f t="shared" si="352"/>
        <v>1</v>
      </c>
      <c r="B3283" s="95">
        <f t="shared" si="353"/>
        <v>3279</v>
      </c>
      <c r="C3283" s="213" t="s">
        <v>13061</v>
      </c>
      <c r="D3283" s="213" t="s">
        <v>1304</v>
      </c>
      <c r="E3283" s="194" t="s">
        <v>10795</v>
      </c>
      <c r="F3283" s="182">
        <v>0</v>
      </c>
      <c r="G3283" s="95" t="s">
        <v>1298</v>
      </c>
      <c r="H3283" s="199">
        <f>VLOOKUP(G3283,BARRAS!$C$5:$E$553,2,0)</f>
        <v>2089988980662</v>
      </c>
      <c r="I3283" s="95">
        <v>0</v>
      </c>
      <c r="J3283" s="204">
        <v>0</v>
      </c>
      <c r="K3283" s="95">
        <v>1</v>
      </c>
      <c r="L3283" s="95" t="s">
        <v>492</v>
      </c>
      <c r="M3283" s="95" t="s">
        <v>492</v>
      </c>
      <c r="N3283" s="95" t="s">
        <v>12352</v>
      </c>
      <c r="O3283" s="95"/>
      <c r="P3283" s="95"/>
      <c r="Q3283" s="95"/>
      <c r="R3283" s="95" t="str">
        <f>IF(L3283="R",VLOOKUP(G3283,BARRAS!$C$5:$E$233,3,0),IF(L3283="L",VLOOKUP(G3283,BARRAS!$C$5:$E$233,3,0),""))</f>
        <v/>
      </c>
      <c r="S3283" s="95">
        <f t="shared" si="350"/>
        <v>0</v>
      </c>
      <c r="T3283" s="95"/>
      <c r="U3283" s="95" t="str">
        <f t="shared" si="351"/>
        <v/>
      </c>
      <c r="V3283" s="95"/>
      <c r="W3283" s="95"/>
      <c r="X3283" s="95"/>
      <c r="Y3283" s="95"/>
      <c r="Z3283" s="95"/>
      <c r="AA3283" s="95">
        <f t="shared" si="349"/>
        <v>0</v>
      </c>
    </row>
    <row r="3284" spans="1:27" x14ac:dyDescent="0.2">
      <c r="A3284" s="19">
        <f t="shared" si="352"/>
        <v>1</v>
      </c>
      <c r="B3284" s="95">
        <f t="shared" si="353"/>
        <v>3280</v>
      </c>
      <c r="C3284" s="95" t="s">
        <v>10430</v>
      </c>
      <c r="D3284" s="28" t="s">
        <v>8365</v>
      </c>
      <c r="E3284" s="95" t="s">
        <v>10314</v>
      </c>
      <c r="F3284" s="182">
        <v>1</v>
      </c>
      <c r="G3284" s="95" t="s">
        <v>728</v>
      </c>
      <c r="H3284" s="199">
        <f>VLOOKUP(G3284,BARRAS!$C$5:$E$553,2,0)</f>
        <v>2089988830132</v>
      </c>
      <c r="I3284" s="95">
        <v>0</v>
      </c>
      <c r="J3284" s="204">
        <v>0</v>
      </c>
      <c r="K3284" s="95">
        <v>0</v>
      </c>
      <c r="L3284" s="95" t="s">
        <v>8423</v>
      </c>
      <c r="M3284" s="95" t="s">
        <v>8423</v>
      </c>
      <c r="N3284" s="95" t="s">
        <v>8365</v>
      </c>
      <c r="O3284" s="95" t="s">
        <v>7984</v>
      </c>
      <c r="P3284" s="95"/>
      <c r="Q3284" s="95"/>
      <c r="R3284" s="95" t="str">
        <f>IF(L3284="R",VLOOKUP(G3284,BARRAS!$C$5:$E$233,3,0),IF(L3284="L",VLOOKUP(G3284,BARRAS!$C$5:$E$233,3,0),""))</f>
        <v/>
      </c>
      <c r="S3284" s="95">
        <f t="shared" si="350"/>
        <v>0</v>
      </c>
      <c r="T3284" s="95"/>
      <c r="U3284" s="95" t="str">
        <f t="shared" si="351"/>
        <v/>
      </c>
      <c r="V3284" s="95"/>
      <c r="W3284" s="95"/>
      <c r="X3284" s="95"/>
      <c r="Y3284" s="95"/>
      <c r="Z3284" s="95"/>
      <c r="AA3284" s="95" t="str">
        <f t="shared" si="349"/>
        <v>FRONTEL</v>
      </c>
    </row>
    <row r="3285" spans="1:27" x14ac:dyDescent="0.2">
      <c r="A3285" s="19">
        <f t="shared" si="352"/>
        <v>1</v>
      </c>
      <c r="B3285" s="95">
        <f t="shared" si="353"/>
        <v>3281</v>
      </c>
      <c r="C3285" s="95" t="s">
        <v>10431</v>
      </c>
      <c r="D3285" s="28" t="s">
        <v>8365</v>
      </c>
      <c r="E3285" s="95" t="s">
        <v>10314</v>
      </c>
      <c r="F3285" s="182">
        <v>1</v>
      </c>
      <c r="G3285" s="95" t="s">
        <v>728</v>
      </c>
      <c r="H3285" s="199">
        <f>VLOOKUP(G3285,BARRAS!$C$5:$E$553,2,0)</f>
        <v>2089988830132</v>
      </c>
      <c r="I3285" s="95">
        <v>0</v>
      </c>
      <c r="J3285" s="204">
        <v>0</v>
      </c>
      <c r="K3285" s="95">
        <v>0</v>
      </c>
      <c r="L3285" s="95" t="s">
        <v>8423</v>
      </c>
      <c r="M3285" s="95" t="s">
        <v>8423</v>
      </c>
      <c r="N3285" s="95" t="s">
        <v>8365</v>
      </c>
      <c r="O3285" s="95" t="s">
        <v>7984</v>
      </c>
      <c r="P3285" s="95"/>
      <c r="Q3285" s="95"/>
      <c r="R3285" s="95" t="str">
        <f>IF(L3285="R",VLOOKUP(G3285,BARRAS!$C$5:$E$233,3,0),IF(L3285="L",VLOOKUP(G3285,BARRAS!$C$5:$E$233,3,0),""))</f>
        <v/>
      </c>
      <c r="S3285" s="95">
        <f t="shared" si="350"/>
        <v>0</v>
      </c>
      <c r="T3285" s="95"/>
      <c r="U3285" s="95" t="str">
        <f t="shared" si="351"/>
        <v/>
      </c>
      <c r="V3285" s="95"/>
      <c r="W3285" s="95"/>
      <c r="X3285" s="95"/>
      <c r="Y3285" s="95"/>
      <c r="Z3285" s="95"/>
      <c r="AA3285" s="95" t="str">
        <f t="shared" si="349"/>
        <v>FRONTEL</v>
      </c>
    </row>
    <row r="3286" spans="1:27" x14ac:dyDescent="0.2">
      <c r="A3286" s="19">
        <f t="shared" si="352"/>
        <v>1</v>
      </c>
      <c r="B3286" s="95">
        <f t="shared" si="353"/>
        <v>3282</v>
      </c>
      <c r="C3286" s="95" t="s">
        <v>7706</v>
      </c>
      <c r="D3286" s="28" t="s">
        <v>14180</v>
      </c>
      <c r="E3286" s="95" t="s">
        <v>7705</v>
      </c>
      <c r="F3286" s="182">
        <v>1</v>
      </c>
      <c r="G3286" s="95" t="s">
        <v>728</v>
      </c>
      <c r="H3286" s="199">
        <f>VLOOKUP(G3286,BARRAS!$C$5:$E$553,2,0)</f>
        <v>2089988830132</v>
      </c>
      <c r="I3286" s="95">
        <v>0</v>
      </c>
      <c r="J3286" s="204">
        <v>0</v>
      </c>
      <c r="K3286" s="95">
        <v>0</v>
      </c>
      <c r="L3286" s="95" t="s">
        <v>747</v>
      </c>
      <c r="M3286" s="95" t="s">
        <v>747</v>
      </c>
      <c r="N3286" s="95" t="s">
        <v>14180</v>
      </c>
      <c r="O3286" s="95" t="s">
        <v>7984</v>
      </c>
      <c r="P3286" s="95"/>
      <c r="Q3286" s="95" t="str">
        <f t="shared" ref="Q3286:Q3293" si="354">IF(L3286="R","R",IF(L3286="L","L",""))</f>
        <v/>
      </c>
      <c r="R3286" s="95" t="str">
        <f>IF(L3286="R",VLOOKUP(G3286,BARRAS!$C$5:$E$233,3,0),IF(L3286="L",VLOOKUP(G3286,BARRAS!$C$5:$E$233,3,0),""))</f>
        <v/>
      </c>
      <c r="S3286" s="95">
        <f t="shared" si="350"/>
        <v>1</v>
      </c>
      <c r="T3286" s="95"/>
      <c r="U3286" s="95" t="str">
        <f t="shared" si="351"/>
        <v>PMGD</v>
      </c>
      <c r="V3286" s="95">
        <v>0</v>
      </c>
      <c r="W3286" s="95">
        <v>1</v>
      </c>
      <c r="X3286" s="95"/>
      <c r="Y3286" s="95" t="str">
        <f t="shared" ref="Y3286:Y3293" si="355">+IF(P3286="","No","Sí")</f>
        <v>No</v>
      </c>
      <c r="Z3286" s="95">
        <v>0</v>
      </c>
      <c r="AA3286" s="95" t="str">
        <f t="shared" si="349"/>
        <v>FRONTEL</v>
      </c>
    </row>
    <row r="3287" spans="1:27" x14ac:dyDescent="0.2">
      <c r="A3287" s="19">
        <f t="shared" si="352"/>
        <v>1</v>
      </c>
      <c r="B3287" s="95">
        <f t="shared" si="353"/>
        <v>3283</v>
      </c>
      <c r="C3287" s="95" t="s">
        <v>7694</v>
      </c>
      <c r="D3287" s="28" t="s">
        <v>14180</v>
      </c>
      <c r="E3287" s="95" t="s">
        <v>7695</v>
      </c>
      <c r="F3287" s="182">
        <v>1</v>
      </c>
      <c r="G3287" s="95" t="s">
        <v>728</v>
      </c>
      <c r="H3287" s="199">
        <f>VLOOKUP(G3287,BARRAS!$C$5:$E$553,2,0)</f>
        <v>2089988830132</v>
      </c>
      <c r="I3287" s="95">
        <v>0</v>
      </c>
      <c r="J3287" s="204">
        <v>0</v>
      </c>
      <c r="K3287" s="95">
        <v>0</v>
      </c>
      <c r="L3287" s="95" t="s">
        <v>747</v>
      </c>
      <c r="M3287" s="95" t="s">
        <v>747</v>
      </c>
      <c r="N3287" s="95" t="s">
        <v>14180</v>
      </c>
      <c r="O3287" s="95" t="s">
        <v>7984</v>
      </c>
      <c r="P3287" s="95"/>
      <c r="Q3287" s="95" t="str">
        <f>IF(L3287="R","R",IF(L3287="L","L",""))</f>
        <v/>
      </c>
      <c r="R3287" s="95" t="str">
        <f>IF(L3287="R",VLOOKUP(G3287,BARRAS!$C$5:$E$233,3,0),IF(L3287="L",VLOOKUP(G3287,BARRAS!$C$5:$E$233,3,0),""))</f>
        <v/>
      </c>
      <c r="S3287" s="95">
        <f t="shared" si="350"/>
        <v>1</v>
      </c>
      <c r="T3287" s="95"/>
      <c r="U3287" s="95" t="str">
        <f t="shared" si="351"/>
        <v>PMGD</v>
      </c>
      <c r="V3287" s="95">
        <v>0</v>
      </c>
      <c r="W3287" s="95"/>
      <c r="X3287" s="95"/>
      <c r="Y3287" s="95" t="str">
        <f>+IF(P3287="","No","Sí")</f>
        <v>No</v>
      </c>
      <c r="Z3287" s="95">
        <v>0</v>
      </c>
      <c r="AA3287" s="95" t="str">
        <f t="shared" si="349"/>
        <v>FRONTEL</v>
      </c>
    </row>
    <row r="3288" spans="1:27" x14ac:dyDescent="0.2">
      <c r="A3288" s="19">
        <f t="shared" si="352"/>
        <v>1</v>
      </c>
      <c r="B3288" s="95">
        <f t="shared" si="353"/>
        <v>3284</v>
      </c>
      <c r="C3288" s="95" t="s">
        <v>7659</v>
      </c>
      <c r="D3288" s="28" t="s">
        <v>14180</v>
      </c>
      <c r="E3288" s="95" t="s">
        <v>7661</v>
      </c>
      <c r="F3288" s="182">
        <v>1</v>
      </c>
      <c r="G3288" s="95" t="s">
        <v>728</v>
      </c>
      <c r="H3288" s="199">
        <f>VLOOKUP(G3288,BARRAS!$C$5:$E$553,2,0)</f>
        <v>2089988830132</v>
      </c>
      <c r="I3288" s="95">
        <v>0</v>
      </c>
      <c r="J3288" s="204">
        <v>0</v>
      </c>
      <c r="K3288" s="95">
        <v>0</v>
      </c>
      <c r="L3288" s="95" t="s">
        <v>747</v>
      </c>
      <c r="M3288" s="95" t="s">
        <v>747</v>
      </c>
      <c r="N3288" s="95" t="s">
        <v>14180</v>
      </c>
      <c r="O3288" s="95" t="s">
        <v>7984</v>
      </c>
      <c r="P3288" s="95"/>
      <c r="Q3288" s="95" t="str">
        <f t="shared" si="354"/>
        <v/>
      </c>
      <c r="R3288" s="95" t="str">
        <f>IF(L3288="R",VLOOKUP(G3288,BARRAS!$C$5:$E$233,3,0),IF(L3288="L",VLOOKUP(G3288,BARRAS!$C$5:$E$233,3,0),""))</f>
        <v/>
      </c>
      <c r="S3288" s="95">
        <f t="shared" ref="S3288:S3351" si="356">IF(RIGHT(LEFT(E3288,6),4)="PMGD",1,IF(RIGHT(LEFT(E3288,6),4)="PMG_",1,0))</f>
        <v>1</v>
      </c>
      <c r="T3288" s="95"/>
      <c r="U3288" s="95" t="str">
        <f t="shared" ref="U3288:U3351" si="357">+IF(L3288="G",LEFT(RIGHT(E3288,LEN(E3288)-2),4),"")</f>
        <v>PMGD</v>
      </c>
      <c r="V3288" s="95">
        <v>0</v>
      </c>
      <c r="W3288" s="95">
        <v>1</v>
      </c>
      <c r="X3288" s="95"/>
      <c r="Y3288" s="95" t="str">
        <f t="shared" si="355"/>
        <v>No</v>
      </c>
      <c r="Z3288" s="95">
        <v>0</v>
      </c>
      <c r="AA3288" s="95" t="str">
        <f t="shared" ref="AA3288:AA3351" si="358">IF(OR(N3288="Dx",N3288="No_informado"),P3288,O3288)</f>
        <v>FRONTEL</v>
      </c>
    </row>
    <row r="3289" spans="1:27" x14ac:dyDescent="0.2">
      <c r="A3289" s="19">
        <f t="shared" si="352"/>
        <v>1</v>
      </c>
      <c r="B3289" s="95">
        <f t="shared" si="353"/>
        <v>3285</v>
      </c>
      <c r="C3289" s="95" t="s">
        <v>7653</v>
      </c>
      <c r="D3289" s="28" t="s">
        <v>14180</v>
      </c>
      <c r="E3289" s="95" t="s">
        <v>7654</v>
      </c>
      <c r="F3289" s="182">
        <v>1</v>
      </c>
      <c r="G3289" s="95" t="s">
        <v>728</v>
      </c>
      <c r="H3289" s="199">
        <f>VLOOKUP(G3289,BARRAS!$C$5:$E$553,2,0)</f>
        <v>2089988830132</v>
      </c>
      <c r="I3289" s="95">
        <v>0</v>
      </c>
      <c r="J3289" s="204">
        <v>0</v>
      </c>
      <c r="K3289" s="95">
        <v>0</v>
      </c>
      <c r="L3289" s="95" t="s">
        <v>747</v>
      </c>
      <c r="M3289" s="95" t="s">
        <v>747</v>
      </c>
      <c r="N3289" s="95" t="s">
        <v>14180</v>
      </c>
      <c r="O3289" s="95" t="s">
        <v>7984</v>
      </c>
      <c r="P3289" s="95"/>
      <c r="Q3289" s="95" t="str">
        <f t="shared" si="354"/>
        <v/>
      </c>
      <c r="R3289" s="95" t="str">
        <f>IF(L3289="R",VLOOKUP(G3289,BARRAS!$C$5:$E$233,3,0),IF(L3289="L",VLOOKUP(G3289,BARRAS!$C$5:$E$233,3,0),""))</f>
        <v/>
      </c>
      <c r="S3289" s="95">
        <f t="shared" si="356"/>
        <v>1</v>
      </c>
      <c r="T3289" s="95"/>
      <c r="U3289" s="95" t="str">
        <f t="shared" si="357"/>
        <v>PMGD</v>
      </c>
      <c r="V3289" s="95">
        <v>0</v>
      </c>
      <c r="W3289" s="95"/>
      <c r="X3289" s="95"/>
      <c r="Y3289" s="95" t="str">
        <f t="shared" si="355"/>
        <v>No</v>
      </c>
      <c r="Z3289" s="95">
        <v>0</v>
      </c>
      <c r="AA3289" s="95" t="str">
        <f t="shared" si="358"/>
        <v>FRONTEL</v>
      </c>
    </row>
    <row r="3290" spans="1:27" x14ac:dyDescent="0.2">
      <c r="A3290" s="19">
        <f t="shared" si="352"/>
        <v>1</v>
      </c>
      <c r="B3290" s="95">
        <f t="shared" si="353"/>
        <v>3286</v>
      </c>
      <c r="C3290" s="95" t="s">
        <v>2323</v>
      </c>
      <c r="D3290" s="28" t="s">
        <v>545</v>
      </c>
      <c r="E3290" s="95" t="s">
        <v>7596</v>
      </c>
      <c r="F3290" s="182">
        <v>1</v>
      </c>
      <c r="G3290" s="95" t="s">
        <v>728</v>
      </c>
      <c r="H3290" s="199">
        <f>VLOOKUP(G3290,BARRAS!$C$5:$E$553,2,0)</f>
        <v>2089988830132</v>
      </c>
      <c r="I3290" s="95">
        <v>0</v>
      </c>
      <c r="J3290" s="204">
        <v>0</v>
      </c>
      <c r="K3290" s="95">
        <v>0</v>
      </c>
      <c r="L3290" s="95" t="s">
        <v>747</v>
      </c>
      <c r="M3290" s="95" t="s">
        <v>747</v>
      </c>
      <c r="N3290" s="95" t="s">
        <v>545</v>
      </c>
      <c r="O3290" s="95" t="s">
        <v>7984</v>
      </c>
      <c r="P3290" s="95"/>
      <c r="Q3290" s="95" t="str">
        <f t="shared" si="354"/>
        <v/>
      </c>
      <c r="R3290" s="95" t="str">
        <f>IF(L3290="R",VLOOKUP(G3290,BARRAS!$C$5:$E$233,3,0),IF(L3290="L",VLOOKUP(G3290,BARRAS!$C$5:$E$233,3,0),""))</f>
        <v/>
      </c>
      <c r="S3290" s="95">
        <f t="shared" si="356"/>
        <v>1</v>
      </c>
      <c r="T3290" s="95"/>
      <c r="U3290" s="95" t="str">
        <f t="shared" si="357"/>
        <v>PMGD</v>
      </c>
      <c r="V3290" s="95">
        <v>0</v>
      </c>
      <c r="W3290" s="95"/>
      <c r="X3290" s="95"/>
      <c r="Y3290" s="95" t="str">
        <f t="shared" si="355"/>
        <v>No</v>
      </c>
      <c r="Z3290" s="95">
        <v>0</v>
      </c>
      <c r="AA3290" s="95" t="str">
        <f t="shared" si="358"/>
        <v>FRONTEL</v>
      </c>
    </row>
    <row r="3291" spans="1:27" x14ac:dyDescent="0.2">
      <c r="A3291" s="19">
        <f t="shared" si="352"/>
        <v>1</v>
      </c>
      <c r="B3291" s="95">
        <f t="shared" si="353"/>
        <v>3287</v>
      </c>
      <c r="C3291" s="95" t="s">
        <v>7994</v>
      </c>
      <c r="D3291" s="28" t="s">
        <v>7985</v>
      </c>
      <c r="E3291" s="95" t="s">
        <v>7984</v>
      </c>
      <c r="F3291" s="182">
        <v>1</v>
      </c>
      <c r="G3291" s="95" t="s">
        <v>728</v>
      </c>
      <c r="H3291" s="199">
        <f>VLOOKUP(G3291,BARRAS!$C$5:$E$553,2,0)</f>
        <v>2089988830132</v>
      </c>
      <c r="I3291" s="95">
        <v>0</v>
      </c>
      <c r="J3291" s="204">
        <v>1</v>
      </c>
      <c r="K3291" s="95">
        <v>0</v>
      </c>
      <c r="L3291" s="95" t="s">
        <v>489</v>
      </c>
      <c r="M3291" s="95" t="s">
        <v>489</v>
      </c>
      <c r="N3291" s="95" t="s">
        <v>9178</v>
      </c>
      <c r="O3291" s="95"/>
      <c r="P3291" s="95" t="s">
        <v>7984</v>
      </c>
      <c r="Q3291" s="95" t="str">
        <f t="shared" si="354"/>
        <v>R</v>
      </c>
      <c r="R3291" s="95">
        <f>IF(L3291="R",VLOOKUP(G3291,BARRAS!$C$5:$E$233,3,0),IF(L3291="L",VLOOKUP(G3291,BARRAS!$C$5:$E$233,3,0),""))</f>
        <v>0</v>
      </c>
      <c r="S3291" s="95">
        <f t="shared" si="356"/>
        <v>0</v>
      </c>
      <c r="T3291" s="95"/>
      <c r="U3291" s="95" t="str">
        <f t="shared" si="357"/>
        <v/>
      </c>
      <c r="V3291" s="95">
        <v>0</v>
      </c>
      <c r="W3291" s="95"/>
      <c r="X3291" s="95"/>
      <c r="Y3291" s="95" t="str">
        <f t="shared" si="355"/>
        <v>Sí</v>
      </c>
      <c r="Z3291" s="95">
        <v>0</v>
      </c>
      <c r="AA3291" s="95" t="str">
        <f t="shared" si="358"/>
        <v>FRONTEL</v>
      </c>
    </row>
    <row r="3292" spans="1:27" x14ac:dyDescent="0.2">
      <c r="A3292" s="19">
        <f t="shared" si="352"/>
        <v>1</v>
      </c>
      <c r="B3292" s="95">
        <f t="shared" si="353"/>
        <v>3288</v>
      </c>
      <c r="C3292" s="95" t="s">
        <v>7995</v>
      </c>
      <c r="D3292" s="28" t="s">
        <v>7986</v>
      </c>
      <c r="E3292" s="95" t="s">
        <v>7984</v>
      </c>
      <c r="F3292" s="182">
        <v>1</v>
      </c>
      <c r="G3292" s="95" t="s">
        <v>728</v>
      </c>
      <c r="H3292" s="199">
        <f>VLOOKUP(G3292,BARRAS!$C$5:$E$553,2,0)</f>
        <v>2089988830132</v>
      </c>
      <c r="I3292" s="95">
        <v>0</v>
      </c>
      <c r="J3292" s="204">
        <v>1</v>
      </c>
      <c r="K3292" s="95">
        <v>0</v>
      </c>
      <c r="L3292" s="95" t="s">
        <v>489</v>
      </c>
      <c r="M3292" s="95" t="s">
        <v>489</v>
      </c>
      <c r="N3292" s="95" t="s">
        <v>9178</v>
      </c>
      <c r="O3292" s="95"/>
      <c r="P3292" s="95" t="s">
        <v>7984</v>
      </c>
      <c r="Q3292" s="95" t="str">
        <f t="shared" si="354"/>
        <v>R</v>
      </c>
      <c r="R3292" s="95">
        <f>IF(L3292="R",VLOOKUP(G3292,BARRAS!$C$5:$E$233,3,0),IF(L3292="L",VLOOKUP(G3292,BARRAS!$C$5:$E$233,3,0),""))</f>
        <v>0</v>
      </c>
      <c r="S3292" s="95">
        <f t="shared" si="356"/>
        <v>0</v>
      </c>
      <c r="T3292" s="95"/>
      <c r="U3292" s="95" t="str">
        <f t="shared" si="357"/>
        <v/>
      </c>
      <c r="V3292" s="95">
        <v>0</v>
      </c>
      <c r="W3292" s="95"/>
      <c r="X3292" s="95"/>
      <c r="Y3292" s="95" t="str">
        <f t="shared" si="355"/>
        <v>Sí</v>
      </c>
      <c r="Z3292" s="95">
        <v>0</v>
      </c>
      <c r="AA3292" s="95" t="str">
        <f t="shared" si="358"/>
        <v>FRONTEL</v>
      </c>
    </row>
    <row r="3293" spans="1:27" x14ac:dyDescent="0.2">
      <c r="A3293" s="19">
        <f t="shared" si="352"/>
        <v>1</v>
      </c>
      <c r="B3293" s="95">
        <f t="shared" si="353"/>
        <v>3289</v>
      </c>
      <c r="C3293" s="95" t="s">
        <v>7996</v>
      </c>
      <c r="D3293" s="28" t="s">
        <v>7987</v>
      </c>
      <c r="E3293" s="95" t="s">
        <v>7984</v>
      </c>
      <c r="F3293" s="182">
        <v>1</v>
      </c>
      <c r="G3293" s="95" t="s">
        <v>728</v>
      </c>
      <c r="H3293" s="199">
        <f>VLOOKUP(G3293,BARRAS!$C$5:$E$553,2,0)</f>
        <v>2089988830132</v>
      </c>
      <c r="I3293" s="95">
        <v>0</v>
      </c>
      <c r="J3293" s="204">
        <v>1</v>
      </c>
      <c r="K3293" s="95">
        <v>0</v>
      </c>
      <c r="L3293" s="95" t="s">
        <v>489</v>
      </c>
      <c r="M3293" s="95" t="s">
        <v>489</v>
      </c>
      <c r="N3293" s="95" t="s">
        <v>9178</v>
      </c>
      <c r="O3293" s="95"/>
      <c r="P3293" s="95" t="s">
        <v>7984</v>
      </c>
      <c r="Q3293" s="95" t="str">
        <f t="shared" si="354"/>
        <v>R</v>
      </c>
      <c r="R3293" s="95">
        <f>IF(L3293="R",VLOOKUP(G3293,BARRAS!$C$5:$E$233,3,0),IF(L3293="L",VLOOKUP(G3293,BARRAS!$C$5:$E$233,3,0),""))</f>
        <v>0</v>
      </c>
      <c r="S3293" s="95">
        <f t="shared" si="356"/>
        <v>0</v>
      </c>
      <c r="T3293" s="95"/>
      <c r="U3293" s="95" t="str">
        <f t="shared" si="357"/>
        <v/>
      </c>
      <c r="V3293" s="95">
        <v>0</v>
      </c>
      <c r="W3293" s="95"/>
      <c r="X3293" s="95"/>
      <c r="Y3293" s="95" t="str">
        <f t="shared" si="355"/>
        <v>Sí</v>
      </c>
      <c r="Z3293" s="95">
        <v>0</v>
      </c>
      <c r="AA3293" s="95" t="str">
        <f t="shared" si="358"/>
        <v>FRONTEL</v>
      </c>
    </row>
    <row r="3294" spans="1:27" x14ac:dyDescent="0.2">
      <c r="A3294" s="19">
        <f t="shared" si="352"/>
        <v>1</v>
      </c>
      <c r="B3294" s="95">
        <f t="shared" si="353"/>
        <v>3290</v>
      </c>
      <c r="C3294" s="194" t="s">
        <v>11891</v>
      </c>
      <c r="D3294" s="213" t="s">
        <v>1304</v>
      </c>
      <c r="E3294" s="194" t="s">
        <v>1401</v>
      </c>
      <c r="F3294" s="182">
        <v>1</v>
      </c>
      <c r="G3294" s="95" t="s">
        <v>728</v>
      </c>
      <c r="H3294" s="199">
        <f>VLOOKUP(G3294,BARRAS!$C$5:$E$553,2,0)</f>
        <v>2089988830132</v>
      </c>
      <c r="I3294" s="95">
        <v>0</v>
      </c>
      <c r="J3294" s="204">
        <v>0</v>
      </c>
      <c r="K3294" s="95">
        <v>0</v>
      </c>
      <c r="L3294" s="95" t="s">
        <v>492</v>
      </c>
      <c r="M3294" s="95" t="s">
        <v>492</v>
      </c>
      <c r="N3294" s="95" t="s">
        <v>12352</v>
      </c>
      <c r="O3294" s="95"/>
      <c r="P3294" s="95"/>
      <c r="Q3294" s="95"/>
      <c r="R3294" s="95" t="str">
        <f>IF(L3294="R",VLOOKUP(G3294,BARRAS!$C$5:$E$233,3,0),IF(L3294="L",VLOOKUP(G3294,BARRAS!$C$5:$E$233,3,0),""))</f>
        <v/>
      </c>
      <c r="S3294" s="95">
        <f t="shared" si="356"/>
        <v>0</v>
      </c>
      <c r="T3294" s="95"/>
      <c r="U3294" s="95" t="str">
        <f t="shared" si="357"/>
        <v/>
      </c>
      <c r="V3294" s="95"/>
      <c r="W3294" s="95"/>
      <c r="X3294" s="95"/>
      <c r="Y3294" s="95"/>
      <c r="Z3294" s="95"/>
      <c r="AA3294" s="95">
        <f t="shared" si="358"/>
        <v>0</v>
      </c>
    </row>
    <row r="3295" spans="1:27" x14ac:dyDescent="0.2">
      <c r="A3295" s="19">
        <f t="shared" si="352"/>
        <v>1</v>
      </c>
      <c r="B3295" s="95">
        <f t="shared" si="353"/>
        <v>3291</v>
      </c>
      <c r="C3295" s="95" t="s">
        <v>9092</v>
      </c>
      <c r="D3295" s="28" t="s">
        <v>8365</v>
      </c>
      <c r="E3295" s="95" t="s">
        <v>10097</v>
      </c>
      <c r="F3295" s="182">
        <v>1</v>
      </c>
      <c r="G3295" s="95" t="s">
        <v>1639</v>
      </c>
      <c r="H3295" s="199">
        <f>VLOOKUP(G3295,BARRAS!$C$5:$E$553,2,0)</f>
        <v>2079988780132</v>
      </c>
      <c r="I3295" s="95">
        <v>0</v>
      </c>
      <c r="J3295" s="204">
        <v>0</v>
      </c>
      <c r="K3295" s="95">
        <v>0</v>
      </c>
      <c r="L3295" s="95" t="s">
        <v>8423</v>
      </c>
      <c r="M3295" s="95" t="s">
        <v>8423</v>
      </c>
      <c r="N3295" s="95" t="s">
        <v>8365</v>
      </c>
      <c r="O3295" s="95" t="s">
        <v>9972</v>
      </c>
      <c r="P3295" s="95"/>
      <c r="Q3295" s="95" t="s">
        <v>509</v>
      </c>
      <c r="R3295" s="95" t="str">
        <f>IF(L3295="R",VLOOKUP(G3295,BARRAS!$C$5:$E$233,3,0),IF(L3295="L",VLOOKUP(G3295,BARRAS!$C$5:$E$233,3,0),""))</f>
        <v/>
      </c>
      <c r="S3295" s="95">
        <f t="shared" si="356"/>
        <v>0</v>
      </c>
      <c r="T3295" s="95"/>
      <c r="U3295" s="95" t="str">
        <f t="shared" si="357"/>
        <v/>
      </c>
      <c r="V3295" s="95"/>
      <c r="W3295" s="95"/>
      <c r="X3295" s="95">
        <v>0</v>
      </c>
      <c r="Y3295" s="95"/>
      <c r="Z3295" s="95"/>
      <c r="AA3295" s="95" t="str">
        <f t="shared" si="358"/>
        <v>CGE</v>
      </c>
    </row>
    <row r="3296" spans="1:27" x14ac:dyDescent="0.2">
      <c r="A3296" s="19">
        <f t="shared" si="352"/>
        <v>1</v>
      </c>
      <c r="B3296" s="95">
        <f t="shared" si="353"/>
        <v>3292</v>
      </c>
      <c r="C3296" s="95" t="s">
        <v>9093</v>
      </c>
      <c r="D3296" s="28" t="s">
        <v>8365</v>
      </c>
      <c r="E3296" s="95" t="s">
        <v>10097</v>
      </c>
      <c r="F3296" s="182">
        <v>1</v>
      </c>
      <c r="G3296" s="95" t="s">
        <v>1639</v>
      </c>
      <c r="H3296" s="199">
        <f>VLOOKUP(G3296,BARRAS!$C$5:$E$553,2,0)</f>
        <v>2079988780132</v>
      </c>
      <c r="I3296" s="95">
        <v>0</v>
      </c>
      <c r="J3296" s="204">
        <v>0</v>
      </c>
      <c r="K3296" s="95">
        <v>0</v>
      </c>
      <c r="L3296" s="95" t="s">
        <v>8423</v>
      </c>
      <c r="M3296" s="95" t="s">
        <v>8423</v>
      </c>
      <c r="N3296" s="95" t="s">
        <v>8365</v>
      </c>
      <c r="O3296" s="95" t="s">
        <v>9972</v>
      </c>
      <c r="P3296" s="95"/>
      <c r="Q3296" s="95" t="s">
        <v>509</v>
      </c>
      <c r="R3296" s="95" t="str">
        <f>IF(L3296="R",VLOOKUP(G3296,BARRAS!$C$5:$E$233,3,0),IF(L3296="L",VLOOKUP(G3296,BARRAS!$C$5:$E$233,3,0),""))</f>
        <v/>
      </c>
      <c r="S3296" s="95">
        <f t="shared" si="356"/>
        <v>0</v>
      </c>
      <c r="T3296" s="95"/>
      <c r="U3296" s="95" t="str">
        <f t="shared" si="357"/>
        <v/>
      </c>
      <c r="V3296" s="95"/>
      <c r="W3296" s="95"/>
      <c r="X3296" s="95">
        <v>0</v>
      </c>
      <c r="Y3296" s="95"/>
      <c r="Z3296" s="95"/>
      <c r="AA3296" s="95" t="str">
        <f t="shared" si="358"/>
        <v>CGE</v>
      </c>
    </row>
    <row r="3297" spans="1:27" x14ac:dyDescent="0.2">
      <c r="A3297" s="19">
        <f t="shared" si="352"/>
        <v>1</v>
      </c>
      <c r="B3297" s="95">
        <f t="shared" si="353"/>
        <v>3293</v>
      </c>
      <c r="C3297" s="95" t="s">
        <v>9216</v>
      </c>
      <c r="D3297" s="28" t="s">
        <v>543</v>
      </c>
      <c r="E3297" s="95" t="s">
        <v>9810</v>
      </c>
      <c r="F3297" s="182">
        <v>1</v>
      </c>
      <c r="G3297" s="95" t="s">
        <v>1639</v>
      </c>
      <c r="H3297" s="199">
        <f>VLOOKUP(G3297,BARRAS!$C$5:$E$553,2,0)</f>
        <v>2079988780132</v>
      </c>
      <c r="I3297" s="95">
        <v>0</v>
      </c>
      <c r="J3297" s="204">
        <v>0</v>
      </c>
      <c r="K3297" s="95">
        <v>0</v>
      </c>
      <c r="L3297" s="95" t="s">
        <v>8423</v>
      </c>
      <c r="M3297" s="95" t="s">
        <v>8423</v>
      </c>
      <c r="N3297" s="95" t="s">
        <v>543</v>
      </c>
      <c r="O3297" s="95" t="s">
        <v>9972</v>
      </c>
      <c r="P3297" s="95"/>
      <c r="Q3297" s="95" t="s">
        <v>509</v>
      </c>
      <c r="R3297" s="95" t="str">
        <f>IF(L3297="R",VLOOKUP(G3297,BARRAS!$C$5:$E$233,3,0),IF(L3297="L",VLOOKUP(G3297,BARRAS!$C$5:$E$233,3,0),""))</f>
        <v/>
      </c>
      <c r="S3297" s="95">
        <f t="shared" si="356"/>
        <v>0</v>
      </c>
      <c r="T3297" s="95"/>
      <c r="U3297" s="95" t="str">
        <f t="shared" si="357"/>
        <v/>
      </c>
      <c r="V3297" s="95"/>
      <c r="W3297" s="95"/>
      <c r="X3297" s="95">
        <v>0</v>
      </c>
      <c r="Y3297" s="95"/>
      <c r="Z3297" s="95"/>
      <c r="AA3297" s="95" t="str">
        <f t="shared" si="358"/>
        <v>CGE</v>
      </c>
    </row>
    <row r="3298" spans="1:27" x14ac:dyDescent="0.2">
      <c r="A3298" s="19">
        <f t="shared" si="352"/>
        <v>1</v>
      </c>
      <c r="B3298" s="95">
        <f t="shared" si="353"/>
        <v>3294</v>
      </c>
      <c r="C3298" s="95" t="s">
        <v>8994</v>
      </c>
      <c r="D3298" s="28" t="s">
        <v>8808</v>
      </c>
      <c r="E3298" s="95" t="s">
        <v>9049</v>
      </c>
      <c r="F3298" s="182">
        <v>1</v>
      </c>
      <c r="G3298" s="95" t="s">
        <v>1639</v>
      </c>
      <c r="H3298" s="199">
        <f>VLOOKUP(G3298,BARRAS!$C$5:$E$553,2,0)</f>
        <v>2079988780132</v>
      </c>
      <c r="I3298" s="95">
        <v>0</v>
      </c>
      <c r="J3298" s="204">
        <v>0</v>
      </c>
      <c r="K3298" s="95">
        <v>0</v>
      </c>
      <c r="L3298" s="95" t="s">
        <v>8423</v>
      </c>
      <c r="M3298" s="95" t="s">
        <v>8423</v>
      </c>
      <c r="N3298" s="95" t="s">
        <v>8808</v>
      </c>
      <c r="O3298" s="95" t="s">
        <v>9972</v>
      </c>
      <c r="P3298" s="95"/>
      <c r="Q3298" s="95" t="s">
        <v>509</v>
      </c>
      <c r="R3298" s="95" t="str">
        <f>IF(L3298="R",VLOOKUP(G3298,BARRAS!$C$5:$E$233,3,0),IF(L3298="L",VLOOKUP(G3298,BARRAS!$C$5:$E$233,3,0),""))</f>
        <v/>
      </c>
      <c r="S3298" s="95">
        <f t="shared" si="356"/>
        <v>0</v>
      </c>
      <c r="T3298" s="95"/>
      <c r="U3298" s="95" t="str">
        <f t="shared" si="357"/>
        <v/>
      </c>
      <c r="V3298" s="95"/>
      <c r="W3298" s="95"/>
      <c r="X3298" s="95">
        <v>0</v>
      </c>
      <c r="Y3298" s="95"/>
      <c r="Z3298" s="95"/>
      <c r="AA3298" s="95" t="str">
        <f t="shared" si="358"/>
        <v>CGE</v>
      </c>
    </row>
    <row r="3299" spans="1:27" x14ac:dyDescent="0.2">
      <c r="A3299" s="19">
        <f t="shared" si="352"/>
        <v>1</v>
      </c>
      <c r="B3299" s="95">
        <f t="shared" si="353"/>
        <v>3295</v>
      </c>
      <c r="C3299" s="95" t="s">
        <v>8364</v>
      </c>
      <c r="D3299" s="28" t="s">
        <v>8808</v>
      </c>
      <c r="E3299" s="95" t="s">
        <v>10025</v>
      </c>
      <c r="F3299" s="182">
        <v>1</v>
      </c>
      <c r="G3299" s="95" t="s">
        <v>1639</v>
      </c>
      <c r="H3299" s="199">
        <f>VLOOKUP(G3299,BARRAS!$C$5:$E$553,2,0)</f>
        <v>2079988780132</v>
      </c>
      <c r="I3299" s="95">
        <v>0</v>
      </c>
      <c r="J3299" s="204">
        <v>0</v>
      </c>
      <c r="K3299" s="95">
        <v>0</v>
      </c>
      <c r="L3299" s="95" t="s">
        <v>8423</v>
      </c>
      <c r="M3299" s="95" t="s">
        <v>8423</v>
      </c>
      <c r="N3299" s="95" t="s">
        <v>8808</v>
      </c>
      <c r="O3299" s="95" t="s">
        <v>9972</v>
      </c>
      <c r="P3299" s="95"/>
      <c r="Q3299" s="95" t="s">
        <v>509</v>
      </c>
      <c r="R3299" s="95" t="str">
        <f>IF(L3299="R",VLOOKUP(G3299,BARRAS!$C$5:$E$233,3,0),IF(L3299="L",VLOOKUP(G3299,BARRAS!$C$5:$E$233,3,0),""))</f>
        <v/>
      </c>
      <c r="S3299" s="95">
        <f t="shared" si="356"/>
        <v>0</v>
      </c>
      <c r="T3299" s="95"/>
      <c r="U3299" s="95" t="str">
        <f t="shared" si="357"/>
        <v/>
      </c>
      <c r="V3299" s="95"/>
      <c r="W3299" s="95"/>
      <c r="X3299" s="95">
        <v>0</v>
      </c>
      <c r="Y3299" s="95"/>
      <c r="Z3299" s="95"/>
      <c r="AA3299" s="95" t="str">
        <f t="shared" si="358"/>
        <v>CGE</v>
      </c>
    </row>
    <row r="3300" spans="1:27" x14ac:dyDescent="0.2">
      <c r="A3300" s="19">
        <f t="shared" si="352"/>
        <v>1</v>
      </c>
      <c r="B3300" s="95">
        <f t="shared" si="353"/>
        <v>3296</v>
      </c>
      <c r="C3300" s="95" t="s">
        <v>12066</v>
      </c>
      <c r="D3300" s="28" t="s">
        <v>9079</v>
      </c>
      <c r="E3300" s="95" t="s">
        <v>12067</v>
      </c>
      <c r="F3300" s="182">
        <v>1</v>
      </c>
      <c r="G3300" s="95" t="s">
        <v>1639</v>
      </c>
      <c r="H3300" s="199">
        <f>VLOOKUP(G3300,BARRAS!$C$5:$E$553,2,0)</f>
        <v>2079988780132</v>
      </c>
      <c r="I3300" s="95">
        <v>0</v>
      </c>
      <c r="J3300" s="204">
        <v>0</v>
      </c>
      <c r="K3300" s="95">
        <v>0</v>
      </c>
      <c r="L3300" s="95" t="s">
        <v>8423</v>
      </c>
      <c r="M3300" s="95" t="s">
        <v>8423</v>
      </c>
      <c r="N3300" s="95" t="s">
        <v>9079</v>
      </c>
      <c r="O3300" s="95" t="s">
        <v>9972</v>
      </c>
      <c r="P3300" s="95"/>
      <c r="Q3300" s="95"/>
      <c r="R3300" s="95" t="str">
        <f>IF(L3300="R",VLOOKUP(G3300,BARRAS!$C$5:$E$233,3,0),IF(L3300="L",VLOOKUP(G3300,BARRAS!$C$5:$E$233,3,0),""))</f>
        <v/>
      </c>
      <c r="S3300" s="95">
        <f t="shared" si="356"/>
        <v>0</v>
      </c>
      <c r="T3300" s="95"/>
      <c r="U3300" s="95" t="str">
        <f t="shared" si="357"/>
        <v/>
      </c>
      <c r="V3300" s="95"/>
      <c r="W3300" s="95"/>
      <c r="X3300" s="95"/>
      <c r="Y3300" s="95"/>
      <c r="Z3300" s="95"/>
      <c r="AA3300" s="95" t="str">
        <f t="shared" si="358"/>
        <v>CGE</v>
      </c>
    </row>
    <row r="3301" spans="1:27" x14ac:dyDescent="0.2">
      <c r="A3301" s="19">
        <f t="shared" si="352"/>
        <v>1</v>
      </c>
      <c r="B3301" s="95">
        <f t="shared" si="353"/>
        <v>3297</v>
      </c>
      <c r="C3301" s="95" t="s">
        <v>8868</v>
      </c>
      <c r="D3301" s="28" t="s">
        <v>543</v>
      </c>
      <c r="E3301" s="28" t="s">
        <v>13575</v>
      </c>
      <c r="F3301" s="182">
        <v>1</v>
      </c>
      <c r="G3301" s="95" t="s">
        <v>1639</v>
      </c>
      <c r="H3301" s="199">
        <f>VLOOKUP(G3301,BARRAS!$C$5:$E$553,2,0)</f>
        <v>2079988780132</v>
      </c>
      <c r="I3301" s="95">
        <v>0</v>
      </c>
      <c r="J3301" s="204">
        <v>0</v>
      </c>
      <c r="K3301" s="95">
        <v>0</v>
      </c>
      <c r="L3301" s="95" t="s">
        <v>8423</v>
      </c>
      <c r="M3301" s="95" t="s">
        <v>8423</v>
      </c>
      <c r="N3301" s="95" t="s">
        <v>543</v>
      </c>
      <c r="O3301" s="95" t="s">
        <v>9972</v>
      </c>
      <c r="P3301" s="95"/>
      <c r="Q3301" s="95" t="s">
        <v>509</v>
      </c>
      <c r="R3301" s="95" t="str">
        <f>IF(L3301="R",VLOOKUP(G3301,BARRAS!$C$5:$E$233,3,0),IF(L3301="L",VLOOKUP(G3301,BARRAS!$C$5:$E$233,3,0),""))</f>
        <v/>
      </c>
      <c r="S3301" s="95">
        <f t="shared" si="356"/>
        <v>0</v>
      </c>
      <c r="T3301" s="95"/>
      <c r="U3301" s="95" t="str">
        <f t="shared" si="357"/>
        <v/>
      </c>
      <c r="V3301" s="95"/>
      <c r="W3301" s="95"/>
      <c r="X3301" s="95">
        <v>0</v>
      </c>
      <c r="Y3301" s="95"/>
      <c r="Z3301" s="95"/>
      <c r="AA3301" s="95" t="str">
        <f t="shared" si="358"/>
        <v>CGE</v>
      </c>
    </row>
    <row r="3302" spans="1:27" x14ac:dyDescent="0.2">
      <c r="A3302" s="19">
        <f t="shared" si="352"/>
        <v>1</v>
      </c>
      <c r="B3302" s="95">
        <f t="shared" si="353"/>
        <v>3298</v>
      </c>
      <c r="C3302" s="95" t="s">
        <v>8866</v>
      </c>
      <c r="D3302" s="28" t="s">
        <v>543</v>
      </c>
      <c r="E3302" s="28" t="s">
        <v>13575</v>
      </c>
      <c r="F3302" s="182">
        <v>1</v>
      </c>
      <c r="G3302" s="95" t="s">
        <v>1639</v>
      </c>
      <c r="H3302" s="199">
        <f>VLOOKUP(G3302,BARRAS!$C$5:$E$553,2,0)</f>
        <v>2079988780132</v>
      </c>
      <c r="I3302" s="95">
        <v>0</v>
      </c>
      <c r="J3302" s="204">
        <v>0</v>
      </c>
      <c r="K3302" s="95">
        <v>0</v>
      </c>
      <c r="L3302" s="95" t="s">
        <v>8423</v>
      </c>
      <c r="M3302" s="95" t="s">
        <v>8423</v>
      </c>
      <c r="N3302" s="95" t="s">
        <v>543</v>
      </c>
      <c r="O3302" s="95" t="s">
        <v>9972</v>
      </c>
      <c r="P3302" s="95"/>
      <c r="Q3302" s="95" t="s">
        <v>509</v>
      </c>
      <c r="R3302" s="95" t="str">
        <f>IF(L3302="R",VLOOKUP(G3302,BARRAS!$C$5:$E$233,3,0),IF(L3302="L",VLOOKUP(G3302,BARRAS!$C$5:$E$233,3,0),""))</f>
        <v/>
      </c>
      <c r="S3302" s="95">
        <f t="shared" si="356"/>
        <v>0</v>
      </c>
      <c r="T3302" s="95"/>
      <c r="U3302" s="95" t="str">
        <f t="shared" si="357"/>
        <v/>
      </c>
      <c r="V3302" s="95"/>
      <c r="W3302" s="95"/>
      <c r="X3302" s="95">
        <v>0</v>
      </c>
      <c r="Y3302" s="95"/>
      <c r="Z3302" s="95"/>
      <c r="AA3302" s="95" t="str">
        <f t="shared" si="358"/>
        <v>CGE</v>
      </c>
    </row>
    <row r="3303" spans="1:27" x14ac:dyDescent="0.2">
      <c r="A3303" s="19">
        <f t="shared" si="352"/>
        <v>1</v>
      </c>
      <c r="B3303" s="95">
        <f t="shared" si="353"/>
        <v>3299</v>
      </c>
      <c r="C3303" s="95" t="s">
        <v>8867</v>
      </c>
      <c r="D3303" s="28" t="s">
        <v>543</v>
      </c>
      <c r="E3303" s="28" t="s">
        <v>13575</v>
      </c>
      <c r="F3303" s="182">
        <v>1</v>
      </c>
      <c r="G3303" s="95" t="s">
        <v>1639</v>
      </c>
      <c r="H3303" s="199">
        <f>VLOOKUP(G3303,BARRAS!$C$5:$E$553,2,0)</f>
        <v>2079988780132</v>
      </c>
      <c r="I3303" s="95">
        <v>0</v>
      </c>
      <c r="J3303" s="204">
        <v>0</v>
      </c>
      <c r="K3303" s="95">
        <v>0</v>
      </c>
      <c r="L3303" s="95" t="s">
        <v>8423</v>
      </c>
      <c r="M3303" s="95" t="s">
        <v>8423</v>
      </c>
      <c r="N3303" s="95" t="s">
        <v>543</v>
      </c>
      <c r="O3303" s="95" t="s">
        <v>9972</v>
      </c>
      <c r="P3303" s="95"/>
      <c r="Q3303" s="95" t="s">
        <v>509</v>
      </c>
      <c r="R3303" s="95" t="str">
        <f>IF(L3303="R",VLOOKUP(G3303,BARRAS!$C$5:$E$233,3,0),IF(L3303="L",VLOOKUP(G3303,BARRAS!$C$5:$E$233,3,0),""))</f>
        <v/>
      </c>
      <c r="S3303" s="95">
        <f t="shared" si="356"/>
        <v>0</v>
      </c>
      <c r="T3303" s="95"/>
      <c r="U3303" s="95" t="str">
        <f t="shared" si="357"/>
        <v/>
      </c>
      <c r="V3303" s="95"/>
      <c r="W3303" s="95"/>
      <c r="X3303" s="95">
        <v>0</v>
      </c>
      <c r="Y3303" s="95"/>
      <c r="Z3303" s="95"/>
      <c r="AA3303" s="95" t="str">
        <f t="shared" si="358"/>
        <v>CGE</v>
      </c>
    </row>
    <row r="3304" spans="1:27" x14ac:dyDescent="0.2">
      <c r="A3304" s="19">
        <f t="shared" ref="A3304:A3367" si="359">+COUNTIF($C:$C,C3304)</f>
        <v>1</v>
      </c>
      <c r="B3304" s="95">
        <f t="shared" si="353"/>
        <v>3300</v>
      </c>
      <c r="C3304" s="95" t="s">
        <v>8431</v>
      </c>
      <c r="D3304" s="28" t="s">
        <v>8365</v>
      </c>
      <c r="E3304" s="95" t="s">
        <v>8443</v>
      </c>
      <c r="F3304" s="182">
        <v>1</v>
      </c>
      <c r="G3304" s="95" t="s">
        <v>1639</v>
      </c>
      <c r="H3304" s="199">
        <f>VLOOKUP(G3304,BARRAS!$C$5:$E$553,2,0)</f>
        <v>2079988780132</v>
      </c>
      <c r="I3304" s="95">
        <v>0</v>
      </c>
      <c r="J3304" s="204">
        <v>0</v>
      </c>
      <c r="K3304" s="95">
        <v>0</v>
      </c>
      <c r="L3304" s="95" t="s">
        <v>8423</v>
      </c>
      <c r="M3304" s="95" t="s">
        <v>8423</v>
      </c>
      <c r="N3304" s="95" t="s">
        <v>8365</v>
      </c>
      <c r="O3304" s="95" t="s">
        <v>9972</v>
      </c>
      <c r="P3304" s="95"/>
      <c r="Q3304" s="95" t="s">
        <v>509</v>
      </c>
      <c r="R3304" s="95" t="str">
        <f>IF(L3304="R",VLOOKUP(G3304,BARRAS!$C$5:$E$233,3,0),IF(L3304="L",VLOOKUP(G3304,BARRAS!$C$5:$E$233,3,0),""))</f>
        <v/>
      </c>
      <c r="S3304" s="95">
        <f t="shared" si="356"/>
        <v>0</v>
      </c>
      <c r="T3304" s="95"/>
      <c r="U3304" s="95" t="str">
        <f t="shared" si="357"/>
        <v/>
      </c>
      <c r="V3304" s="95"/>
      <c r="W3304" s="95"/>
      <c r="X3304" s="95">
        <v>0</v>
      </c>
      <c r="Y3304" s="95"/>
      <c r="Z3304" s="95"/>
      <c r="AA3304" s="95" t="str">
        <f t="shared" si="358"/>
        <v>CGE</v>
      </c>
    </row>
    <row r="3305" spans="1:27" x14ac:dyDescent="0.2">
      <c r="A3305" s="19">
        <f t="shared" si="359"/>
        <v>1</v>
      </c>
      <c r="B3305" s="95">
        <f t="shared" si="353"/>
        <v>3301</v>
      </c>
      <c r="C3305" s="95" t="s">
        <v>12251</v>
      </c>
      <c r="D3305" s="28" t="s">
        <v>9525</v>
      </c>
      <c r="E3305" s="95" t="s">
        <v>12252</v>
      </c>
      <c r="F3305" s="182">
        <v>1</v>
      </c>
      <c r="G3305" s="95" t="s">
        <v>1639</v>
      </c>
      <c r="H3305" s="199">
        <f>VLOOKUP(G3305,BARRAS!$C$5:$E$553,2,0)</f>
        <v>2079988780132</v>
      </c>
      <c r="I3305" s="95">
        <v>0</v>
      </c>
      <c r="J3305" s="204">
        <v>0</v>
      </c>
      <c r="K3305" s="95">
        <v>0</v>
      </c>
      <c r="L3305" s="95" t="s">
        <v>8423</v>
      </c>
      <c r="M3305" s="95" t="s">
        <v>8423</v>
      </c>
      <c r="N3305" s="95" t="s">
        <v>9525</v>
      </c>
      <c r="O3305" s="95" t="s">
        <v>8091</v>
      </c>
      <c r="P3305" s="95"/>
      <c r="Q3305" s="95"/>
      <c r="R3305" s="95" t="str">
        <f>IF(L3305="R",VLOOKUP(G3305,BARRAS!$C$5:$E$233,3,0),IF(L3305="L",VLOOKUP(G3305,BARRAS!$C$5:$E$233,3,0),""))</f>
        <v/>
      </c>
      <c r="S3305" s="95">
        <f t="shared" si="356"/>
        <v>0</v>
      </c>
      <c r="T3305" s="95"/>
      <c r="U3305" s="95" t="str">
        <f t="shared" si="357"/>
        <v/>
      </c>
      <c r="V3305" s="95"/>
      <c r="W3305" s="95"/>
      <c r="X3305" s="95"/>
      <c r="Y3305" s="95"/>
      <c r="Z3305" s="95"/>
      <c r="AA3305" s="95" t="str">
        <f t="shared" si="358"/>
        <v>SAESA</v>
      </c>
    </row>
    <row r="3306" spans="1:27" x14ac:dyDescent="0.2">
      <c r="A3306" s="19">
        <f t="shared" si="359"/>
        <v>1</v>
      </c>
      <c r="B3306" s="95">
        <f t="shared" si="353"/>
        <v>3302</v>
      </c>
      <c r="C3306" s="95" t="s">
        <v>9658</v>
      </c>
      <c r="D3306" s="28" t="s">
        <v>8365</v>
      </c>
      <c r="E3306" s="95" t="s">
        <v>10130</v>
      </c>
      <c r="F3306" s="182">
        <v>1</v>
      </c>
      <c r="G3306" s="95" t="s">
        <v>1639</v>
      </c>
      <c r="H3306" s="199">
        <f>VLOOKUP(G3306,BARRAS!$C$5:$E$553,2,0)</f>
        <v>2079988780132</v>
      </c>
      <c r="I3306" s="95">
        <v>0</v>
      </c>
      <c r="J3306" s="204">
        <v>0</v>
      </c>
      <c r="K3306" s="95">
        <v>0</v>
      </c>
      <c r="L3306" s="95" t="s">
        <v>8423</v>
      </c>
      <c r="M3306" s="95" t="s">
        <v>8423</v>
      </c>
      <c r="N3306" s="95" t="s">
        <v>8365</v>
      </c>
      <c r="O3306" s="95" t="s">
        <v>9972</v>
      </c>
      <c r="P3306" s="95"/>
      <c r="Q3306" s="95" t="s">
        <v>509</v>
      </c>
      <c r="R3306" s="95" t="str">
        <f>IF(L3306="R",VLOOKUP(G3306,BARRAS!$C$5:$E$233,3,0),IF(L3306="L",VLOOKUP(G3306,BARRAS!$C$5:$E$233,3,0),""))</f>
        <v/>
      </c>
      <c r="S3306" s="95">
        <f t="shared" si="356"/>
        <v>0</v>
      </c>
      <c r="T3306" s="95"/>
      <c r="U3306" s="95" t="str">
        <f t="shared" si="357"/>
        <v/>
      </c>
      <c r="V3306" s="95"/>
      <c r="W3306" s="95"/>
      <c r="X3306" s="95"/>
      <c r="Y3306" s="95"/>
      <c r="Z3306" s="95"/>
      <c r="AA3306" s="95" t="str">
        <f t="shared" si="358"/>
        <v>CGE</v>
      </c>
    </row>
    <row r="3307" spans="1:27" x14ac:dyDescent="0.2">
      <c r="A3307" s="19">
        <f t="shared" si="359"/>
        <v>1</v>
      </c>
      <c r="B3307" s="95">
        <f t="shared" si="353"/>
        <v>3303</v>
      </c>
      <c r="C3307" s="95" t="s">
        <v>12854</v>
      </c>
      <c r="D3307" s="28" t="s">
        <v>3079</v>
      </c>
      <c r="E3307" s="95" t="s">
        <v>10527</v>
      </c>
      <c r="F3307" s="182">
        <v>1</v>
      </c>
      <c r="G3307" s="95" t="s">
        <v>1639</v>
      </c>
      <c r="H3307" s="199">
        <f>VLOOKUP(G3307,BARRAS!$C$5:$E$553,2,0)</f>
        <v>2079988780132</v>
      </c>
      <c r="I3307" s="95">
        <v>0</v>
      </c>
      <c r="J3307" s="204">
        <v>0</v>
      </c>
      <c r="K3307" s="95">
        <v>0</v>
      </c>
      <c r="L3307" s="95" t="s">
        <v>8423</v>
      </c>
      <c r="M3307" s="95" t="s">
        <v>8423</v>
      </c>
      <c r="N3307" s="95" t="s">
        <v>9178</v>
      </c>
      <c r="O3307" s="28"/>
      <c r="P3307" s="95" t="s">
        <v>9971</v>
      </c>
      <c r="Q3307" s="95" t="s">
        <v>509</v>
      </c>
      <c r="R3307" s="95" t="str">
        <f>IF(L3307="R",VLOOKUP(G3307,BARRAS!$C$5:$E$233,3,0),IF(L3307="L",VLOOKUP(G3307,BARRAS!$C$5:$E$233,3,0),""))</f>
        <v/>
      </c>
      <c r="S3307" s="95">
        <f t="shared" si="356"/>
        <v>0</v>
      </c>
      <c r="T3307" s="95"/>
      <c r="U3307" s="95" t="str">
        <f t="shared" si="357"/>
        <v/>
      </c>
      <c r="V3307" s="95"/>
      <c r="W3307" s="95"/>
      <c r="X3307" s="95"/>
      <c r="Y3307" s="95">
        <v>0</v>
      </c>
      <c r="Z3307" s="95"/>
      <c r="AA3307" s="95" t="str">
        <f t="shared" si="358"/>
        <v>ENEL_DISTRIBUCION</v>
      </c>
    </row>
    <row r="3308" spans="1:27" x14ac:dyDescent="0.2">
      <c r="A3308" s="19">
        <f t="shared" si="359"/>
        <v>1</v>
      </c>
      <c r="B3308" s="95">
        <f t="shared" si="353"/>
        <v>3304</v>
      </c>
      <c r="C3308" s="95" t="s">
        <v>13085</v>
      </c>
      <c r="D3308" s="28" t="s">
        <v>13087</v>
      </c>
      <c r="E3308" s="95" t="s">
        <v>13086</v>
      </c>
      <c r="F3308" s="182">
        <v>1</v>
      </c>
      <c r="G3308" s="95" t="s">
        <v>1639</v>
      </c>
      <c r="H3308" s="199">
        <f>VLOOKUP(G3308,BARRAS!$C$5:$E$553,2,0)</f>
        <v>2079988780132</v>
      </c>
      <c r="I3308" s="95">
        <v>0</v>
      </c>
      <c r="J3308" s="204">
        <v>0</v>
      </c>
      <c r="K3308" s="95">
        <v>0</v>
      </c>
      <c r="L3308" s="95" t="s">
        <v>8423</v>
      </c>
      <c r="M3308" s="95" t="s">
        <v>8423</v>
      </c>
      <c r="N3308" s="95" t="s">
        <v>13087</v>
      </c>
      <c r="O3308" s="28" t="s">
        <v>9972</v>
      </c>
      <c r="P3308" s="95"/>
      <c r="Q3308" s="95"/>
      <c r="R3308" s="95"/>
      <c r="S3308" s="95">
        <f t="shared" si="356"/>
        <v>0</v>
      </c>
      <c r="T3308" s="95"/>
      <c r="U3308" s="95" t="str">
        <f t="shared" si="357"/>
        <v/>
      </c>
      <c r="V3308" s="95"/>
      <c r="W3308" s="95"/>
      <c r="X3308" s="95"/>
      <c r="Y3308" s="95"/>
      <c r="Z3308" s="95"/>
      <c r="AA3308" s="95" t="str">
        <f t="shared" si="358"/>
        <v>CGE</v>
      </c>
    </row>
    <row r="3309" spans="1:27" x14ac:dyDescent="0.2">
      <c r="A3309" s="19">
        <f t="shared" si="359"/>
        <v>1</v>
      </c>
      <c r="B3309" s="95">
        <f t="shared" si="353"/>
        <v>3305</v>
      </c>
      <c r="C3309" s="95" t="s">
        <v>12853</v>
      </c>
      <c r="D3309" s="28" t="s">
        <v>3079</v>
      </c>
      <c r="E3309" s="95" t="s">
        <v>10157</v>
      </c>
      <c r="F3309" s="182">
        <v>1</v>
      </c>
      <c r="G3309" s="95" t="s">
        <v>1639</v>
      </c>
      <c r="H3309" s="199">
        <f>VLOOKUP(G3309,BARRAS!$C$5:$E$553,2,0)</f>
        <v>2079988780132</v>
      </c>
      <c r="I3309" s="95">
        <v>0</v>
      </c>
      <c r="J3309" s="204">
        <v>0</v>
      </c>
      <c r="K3309" s="95">
        <v>0</v>
      </c>
      <c r="L3309" s="95" t="s">
        <v>8423</v>
      </c>
      <c r="M3309" s="95" t="s">
        <v>8423</v>
      </c>
      <c r="N3309" s="95" t="s">
        <v>9178</v>
      </c>
      <c r="O3309" s="95"/>
      <c r="P3309" s="95" t="s">
        <v>9971</v>
      </c>
      <c r="Q3309" s="95" t="s">
        <v>509</v>
      </c>
      <c r="R3309" s="95" t="str">
        <f>IF(L3309="R",VLOOKUP(G3309,BARRAS!$C$5:$E$233,3,0),IF(L3309="L",VLOOKUP(G3309,BARRAS!$C$5:$E$233,3,0),""))</f>
        <v/>
      </c>
      <c r="S3309" s="95">
        <f t="shared" si="356"/>
        <v>0</v>
      </c>
      <c r="T3309" s="95"/>
      <c r="U3309" s="95" t="str">
        <f t="shared" si="357"/>
        <v/>
      </c>
      <c r="V3309" s="95"/>
      <c r="W3309" s="95"/>
      <c r="X3309" s="95">
        <v>0</v>
      </c>
      <c r="Y3309" s="95"/>
      <c r="Z3309" s="95"/>
      <c r="AA3309" s="95" t="str">
        <f t="shared" si="358"/>
        <v>ENEL_DISTRIBUCION</v>
      </c>
    </row>
    <row r="3310" spans="1:27" x14ac:dyDescent="0.2">
      <c r="A3310" s="19">
        <f t="shared" si="359"/>
        <v>1</v>
      </c>
      <c r="B3310" s="95">
        <f t="shared" si="353"/>
        <v>3306</v>
      </c>
      <c r="C3310" s="95" t="s">
        <v>10605</v>
      </c>
      <c r="D3310" s="28" t="s">
        <v>543</v>
      </c>
      <c r="E3310" s="95" t="s">
        <v>10606</v>
      </c>
      <c r="F3310" s="182">
        <v>1</v>
      </c>
      <c r="G3310" s="95" t="s">
        <v>1639</v>
      </c>
      <c r="H3310" s="199">
        <f>VLOOKUP(G3310,BARRAS!$C$5:$E$553,2,0)</f>
        <v>2079988780132</v>
      </c>
      <c r="I3310" s="95">
        <v>0</v>
      </c>
      <c r="J3310" s="204">
        <v>0</v>
      </c>
      <c r="K3310" s="95">
        <v>0</v>
      </c>
      <c r="L3310" s="95" t="s">
        <v>8423</v>
      </c>
      <c r="M3310" s="95" t="s">
        <v>8423</v>
      </c>
      <c r="N3310" s="95" t="s">
        <v>543</v>
      </c>
      <c r="O3310" s="95" t="s">
        <v>9972</v>
      </c>
      <c r="P3310" s="95"/>
      <c r="Q3310" s="95"/>
      <c r="R3310" s="95" t="str">
        <f>IF(L3310="R",VLOOKUP(G3310,BARRAS!$C$5:$E$233,3,0),IF(L3310="L",VLOOKUP(G3310,BARRAS!$C$5:$E$233,3,0),""))</f>
        <v/>
      </c>
      <c r="S3310" s="95">
        <f t="shared" si="356"/>
        <v>0</v>
      </c>
      <c r="T3310" s="95"/>
      <c r="U3310" s="95" t="str">
        <f t="shared" si="357"/>
        <v/>
      </c>
      <c r="V3310" s="95"/>
      <c r="W3310" s="95"/>
      <c r="X3310" s="95"/>
      <c r="Y3310" s="95"/>
      <c r="Z3310" s="95"/>
      <c r="AA3310" s="95" t="str">
        <f t="shared" si="358"/>
        <v>CGE</v>
      </c>
    </row>
    <row r="3311" spans="1:27" x14ac:dyDescent="0.2">
      <c r="A3311" s="19">
        <f t="shared" si="359"/>
        <v>1</v>
      </c>
      <c r="B3311" s="95">
        <f t="shared" si="353"/>
        <v>3307</v>
      </c>
      <c r="C3311" s="95" t="s">
        <v>8573</v>
      </c>
      <c r="D3311" s="28" t="s">
        <v>8365</v>
      </c>
      <c r="E3311" s="95" t="s">
        <v>10005</v>
      </c>
      <c r="F3311" s="182">
        <v>1</v>
      </c>
      <c r="G3311" s="95" t="s">
        <v>1639</v>
      </c>
      <c r="H3311" s="199">
        <f>VLOOKUP(G3311,BARRAS!$C$5:$E$553,2,0)</f>
        <v>2079988780132</v>
      </c>
      <c r="I3311" s="95">
        <v>0</v>
      </c>
      <c r="J3311" s="204">
        <v>0</v>
      </c>
      <c r="K3311" s="95">
        <v>0</v>
      </c>
      <c r="L3311" s="95" t="s">
        <v>8423</v>
      </c>
      <c r="M3311" s="95" t="s">
        <v>8423</v>
      </c>
      <c r="N3311" s="95" t="s">
        <v>8365</v>
      </c>
      <c r="O3311" s="95" t="s">
        <v>9972</v>
      </c>
      <c r="P3311" s="95"/>
      <c r="Q3311" s="95" t="s">
        <v>509</v>
      </c>
      <c r="R3311" s="95" t="str">
        <f>IF(L3311="R",VLOOKUP(G3311,BARRAS!$C$5:$E$233,3,0),IF(L3311="L",VLOOKUP(G3311,BARRAS!$C$5:$E$233,3,0),""))</f>
        <v/>
      </c>
      <c r="S3311" s="95">
        <f t="shared" si="356"/>
        <v>0</v>
      </c>
      <c r="T3311" s="95"/>
      <c r="U3311" s="95" t="str">
        <f t="shared" si="357"/>
        <v/>
      </c>
      <c r="V3311" s="95"/>
      <c r="W3311" s="95"/>
      <c r="X3311" s="95">
        <v>0</v>
      </c>
      <c r="Y3311" s="95"/>
      <c r="Z3311" s="95"/>
      <c r="AA3311" s="95" t="str">
        <f t="shared" si="358"/>
        <v>CGE</v>
      </c>
    </row>
    <row r="3312" spans="1:27" x14ac:dyDescent="0.2">
      <c r="A3312" s="19">
        <f t="shared" si="359"/>
        <v>1</v>
      </c>
      <c r="B3312" s="95">
        <f t="shared" si="353"/>
        <v>3308</v>
      </c>
      <c r="C3312" s="95" t="s">
        <v>12852</v>
      </c>
      <c r="D3312" s="28" t="s">
        <v>3079</v>
      </c>
      <c r="E3312" s="95" t="s">
        <v>10142</v>
      </c>
      <c r="F3312" s="182">
        <v>1</v>
      </c>
      <c r="G3312" s="95" t="s">
        <v>1639</v>
      </c>
      <c r="H3312" s="199">
        <f>VLOOKUP(G3312,BARRAS!$C$5:$E$553,2,0)</f>
        <v>2079988780132</v>
      </c>
      <c r="I3312" s="95">
        <v>0</v>
      </c>
      <c r="J3312" s="204">
        <v>0</v>
      </c>
      <c r="K3312" s="95">
        <v>0</v>
      </c>
      <c r="L3312" s="95" t="s">
        <v>8423</v>
      </c>
      <c r="M3312" s="95" t="s">
        <v>8423</v>
      </c>
      <c r="N3312" s="28" t="s">
        <v>9178</v>
      </c>
      <c r="O3312" s="28"/>
      <c r="P3312" s="95" t="s">
        <v>9971</v>
      </c>
      <c r="Q3312" s="95" t="s">
        <v>509</v>
      </c>
      <c r="R3312" s="95" t="str">
        <f>IF(L3312="R",VLOOKUP(G3312,BARRAS!$C$5:$E$233,3,0),IF(L3312="L",VLOOKUP(G3312,BARRAS!$C$5:$E$233,3,0),""))</f>
        <v/>
      </c>
      <c r="S3312" s="95">
        <f t="shared" si="356"/>
        <v>0</v>
      </c>
      <c r="T3312" s="95"/>
      <c r="U3312" s="95" t="str">
        <f t="shared" si="357"/>
        <v/>
      </c>
      <c r="V3312" s="95"/>
      <c r="W3312" s="95"/>
      <c r="X3312" s="95"/>
      <c r="Y3312" s="95"/>
      <c r="Z3312" s="95"/>
      <c r="AA3312" s="95" t="str">
        <f t="shared" si="358"/>
        <v>ENEL_DISTRIBUCION</v>
      </c>
    </row>
    <row r="3313" spans="1:27" x14ac:dyDescent="0.2">
      <c r="A3313" s="19">
        <f t="shared" si="359"/>
        <v>1</v>
      </c>
      <c r="B3313" s="95">
        <f t="shared" si="353"/>
        <v>3309</v>
      </c>
      <c r="C3313" s="95" t="s">
        <v>8433</v>
      </c>
      <c r="D3313" s="28" t="s">
        <v>8365</v>
      </c>
      <c r="E3313" s="95" t="s">
        <v>10048</v>
      </c>
      <c r="F3313" s="182">
        <v>1</v>
      </c>
      <c r="G3313" s="95" t="s">
        <v>1639</v>
      </c>
      <c r="H3313" s="199">
        <f>VLOOKUP(G3313,BARRAS!$C$5:$E$553,2,0)</f>
        <v>2079988780132</v>
      </c>
      <c r="I3313" s="95">
        <v>0</v>
      </c>
      <c r="J3313" s="204">
        <v>0</v>
      </c>
      <c r="K3313" s="95">
        <v>0</v>
      </c>
      <c r="L3313" s="95" t="s">
        <v>8423</v>
      </c>
      <c r="M3313" s="95" t="s">
        <v>8423</v>
      </c>
      <c r="N3313" s="95" t="s">
        <v>8365</v>
      </c>
      <c r="O3313" s="95" t="s">
        <v>9972</v>
      </c>
      <c r="P3313" s="95"/>
      <c r="Q3313" s="95" t="s">
        <v>509</v>
      </c>
      <c r="R3313" s="95" t="str">
        <f>IF(L3313="R",VLOOKUP(G3313,BARRAS!$C$5:$E$233,3,0),IF(L3313="L",VLOOKUP(G3313,BARRAS!$C$5:$E$233,3,0),""))</f>
        <v/>
      </c>
      <c r="S3313" s="95">
        <f t="shared" si="356"/>
        <v>0</v>
      </c>
      <c r="T3313" s="95"/>
      <c r="U3313" s="95" t="str">
        <f t="shared" si="357"/>
        <v/>
      </c>
      <c r="V3313" s="95"/>
      <c r="W3313" s="95"/>
      <c r="X3313" s="95">
        <v>0</v>
      </c>
      <c r="Y3313" s="95"/>
      <c r="Z3313" s="95"/>
      <c r="AA3313" s="95" t="str">
        <f t="shared" si="358"/>
        <v>CGE</v>
      </c>
    </row>
    <row r="3314" spans="1:27" x14ac:dyDescent="0.2">
      <c r="A3314" s="19">
        <f t="shared" si="359"/>
        <v>1</v>
      </c>
      <c r="B3314" s="95">
        <f t="shared" si="353"/>
        <v>3310</v>
      </c>
      <c r="C3314" s="95" t="s">
        <v>10765</v>
      </c>
      <c r="D3314" s="28" t="s">
        <v>13087</v>
      </c>
      <c r="E3314" s="95" t="s">
        <v>10769</v>
      </c>
      <c r="F3314" s="182">
        <v>1</v>
      </c>
      <c r="G3314" s="95" t="s">
        <v>1639</v>
      </c>
      <c r="H3314" s="199">
        <f>VLOOKUP(G3314,BARRAS!$C$5:$E$553,2,0)</f>
        <v>2079988780132</v>
      </c>
      <c r="I3314" s="95">
        <v>0</v>
      </c>
      <c r="J3314" s="204">
        <v>0</v>
      </c>
      <c r="K3314" s="95">
        <v>0</v>
      </c>
      <c r="L3314" s="95" t="s">
        <v>8423</v>
      </c>
      <c r="M3314" s="95" t="s">
        <v>8423</v>
      </c>
      <c r="N3314" s="95" t="s">
        <v>13087</v>
      </c>
      <c r="O3314" s="95" t="s">
        <v>9972</v>
      </c>
      <c r="P3314" s="95"/>
      <c r="Q3314" s="95"/>
      <c r="R3314" s="95" t="str">
        <f>IF(L3314="R",VLOOKUP(G3314,BARRAS!$C$5:$E$233,3,0),IF(L3314="L",VLOOKUP(G3314,BARRAS!$C$5:$E$233,3,0),""))</f>
        <v/>
      </c>
      <c r="S3314" s="95">
        <f t="shared" si="356"/>
        <v>0</v>
      </c>
      <c r="T3314" s="95"/>
      <c r="U3314" s="95" t="str">
        <f t="shared" si="357"/>
        <v/>
      </c>
      <c r="V3314" s="95"/>
      <c r="W3314" s="95"/>
      <c r="X3314" s="95"/>
      <c r="Y3314" s="95"/>
      <c r="Z3314" s="95"/>
      <c r="AA3314" s="95" t="str">
        <f t="shared" si="358"/>
        <v>CGE</v>
      </c>
    </row>
    <row r="3315" spans="1:27" x14ac:dyDescent="0.2">
      <c r="A3315" s="19">
        <f t="shared" si="359"/>
        <v>1</v>
      </c>
      <c r="B3315" s="95">
        <f t="shared" si="353"/>
        <v>3311</v>
      </c>
      <c r="C3315" s="95" t="s">
        <v>10766</v>
      </c>
      <c r="D3315" s="28" t="s">
        <v>13087</v>
      </c>
      <c r="E3315" s="95" t="s">
        <v>10769</v>
      </c>
      <c r="F3315" s="182">
        <v>1</v>
      </c>
      <c r="G3315" s="95" t="s">
        <v>1639</v>
      </c>
      <c r="H3315" s="199">
        <f>VLOOKUP(G3315,BARRAS!$C$5:$E$553,2,0)</f>
        <v>2079988780132</v>
      </c>
      <c r="I3315" s="95">
        <v>0</v>
      </c>
      <c r="J3315" s="204">
        <v>0</v>
      </c>
      <c r="K3315" s="95">
        <v>0</v>
      </c>
      <c r="L3315" s="95" t="s">
        <v>8423</v>
      </c>
      <c r="M3315" s="95" t="s">
        <v>8423</v>
      </c>
      <c r="N3315" s="95" t="s">
        <v>13087</v>
      </c>
      <c r="O3315" s="95" t="s">
        <v>9972</v>
      </c>
      <c r="P3315" s="95"/>
      <c r="Q3315" s="95"/>
      <c r="R3315" s="95" t="str">
        <f>IF(L3315="R",VLOOKUP(G3315,BARRAS!$C$5:$E$233,3,0),IF(L3315="L",VLOOKUP(G3315,BARRAS!$C$5:$E$233,3,0),""))</f>
        <v/>
      </c>
      <c r="S3315" s="95">
        <f t="shared" si="356"/>
        <v>0</v>
      </c>
      <c r="T3315" s="95"/>
      <c r="U3315" s="95" t="str">
        <f t="shared" si="357"/>
        <v/>
      </c>
      <c r="V3315" s="95"/>
      <c r="W3315" s="95"/>
      <c r="X3315" s="95"/>
      <c r="Y3315" s="95"/>
      <c r="Z3315" s="95"/>
      <c r="AA3315" s="95" t="str">
        <f t="shared" si="358"/>
        <v>CGE</v>
      </c>
    </row>
    <row r="3316" spans="1:27" x14ac:dyDescent="0.2">
      <c r="A3316" s="19">
        <f t="shared" si="359"/>
        <v>1</v>
      </c>
      <c r="B3316" s="95">
        <f t="shared" si="353"/>
        <v>3312</v>
      </c>
      <c r="C3316" s="95" t="s">
        <v>10767</v>
      </c>
      <c r="D3316" s="28" t="s">
        <v>13087</v>
      </c>
      <c r="E3316" s="95" t="s">
        <v>10769</v>
      </c>
      <c r="F3316" s="182">
        <v>1</v>
      </c>
      <c r="G3316" s="95" t="s">
        <v>1639</v>
      </c>
      <c r="H3316" s="199">
        <f>VLOOKUP(G3316,BARRAS!$C$5:$E$553,2,0)</f>
        <v>2079988780132</v>
      </c>
      <c r="I3316" s="95">
        <v>0</v>
      </c>
      <c r="J3316" s="204">
        <v>0</v>
      </c>
      <c r="K3316" s="95">
        <v>0</v>
      </c>
      <c r="L3316" s="95" t="s">
        <v>8423</v>
      </c>
      <c r="M3316" s="95" t="s">
        <v>8423</v>
      </c>
      <c r="N3316" s="95" t="s">
        <v>13087</v>
      </c>
      <c r="O3316" s="95" t="s">
        <v>9972</v>
      </c>
      <c r="P3316" s="95"/>
      <c r="Q3316" s="95"/>
      <c r="R3316" s="95" t="str">
        <f>IF(L3316="R",VLOOKUP(G3316,BARRAS!$C$5:$E$233,3,0),IF(L3316="L",VLOOKUP(G3316,BARRAS!$C$5:$E$233,3,0),""))</f>
        <v/>
      </c>
      <c r="S3316" s="95">
        <f t="shared" si="356"/>
        <v>0</v>
      </c>
      <c r="T3316" s="95"/>
      <c r="U3316" s="95" t="str">
        <f t="shared" si="357"/>
        <v/>
      </c>
      <c r="V3316" s="95"/>
      <c r="W3316" s="95"/>
      <c r="X3316" s="95"/>
      <c r="Y3316" s="95"/>
      <c r="Z3316" s="95"/>
      <c r="AA3316" s="95" t="str">
        <f t="shared" si="358"/>
        <v>CGE</v>
      </c>
    </row>
    <row r="3317" spans="1:27" x14ac:dyDescent="0.2">
      <c r="A3317" s="19">
        <f t="shared" si="359"/>
        <v>1</v>
      </c>
      <c r="B3317" s="95">
        <f t="shared" si="353"/>
        <v>3313</v>
      </c>
      <c r="C3317" s="95" t="s">
        <v>10768</v>
      </c>
      <c r="D3317" s="28" t="s">
        <v>13087</v>
      </c>
      <c r="E3317" s="95" t="s">
        <v>10769</v>
      </c>
      <c r="F3317" s="182">
        <v>1</v>
      </c>
      <c r="G3317" s="95" t="s">
        <v>1639</v>
      </c>
      <c r="H3317" s="199">
        <f>VLOOKUP(G3317,BARRAS!$C$5:$E$553,2,0)</f>
        <v>2079988780132</v>
      </c>
      <c r="I3317" s="95">
        <v>0</v>
      </c>
      <c r="J3317" s="204">
        <v>0</v>
      </c>
      <c r="K3317" s="95">
        <v>0</v>
      </c>
      <c r="L3317" s="95" t="s">
        <v>8423</v>
      </c>
      <c r="M3317" s="95" t="s">
        <v>8423</v>
      </c>
      <c r="N3317" s="95" t="s">
        <v>13087</v>
      </c>
      <c r="O3317" s="95" t="s">
        <v>9972</v>
      </c>
      <c r="P3317" s="95"/>
      <c r="Q3317" s="95"/>
      <c r="R3317" s="95" t="str">
        <f>IF(L3317="R",VLOOKUP(G3317,BARRAS!$C$5:$E$233,3,0),IF(L3317="L",VLOOKUP(G3317,BARRAS!$C$5:$E$233,3,0),""))</f>
        <v/>
      </c>
      <c r="S3317" s="95">
        <f t="shared" si="356"/>
        <v>0</v>
      </c>
      <c r="T3317" s="95"/>
      <c r="U3317" s="95" t="str">
        <f t="shared" si="357"/>
        <v/>
      </c>
      <c r="V3317" s="95"/>
      <c r="W3317" s="95"/>
      <c r="X3317" s="95"/>
      <c r="Y3317" s="95"/>
      <c r="Z3317" s="95"/>
      <c r="AA3317" s="95" t="str">
        <f t="shared" si="358"/>
        <v>CGE</v>
      </c>
    </row>
    <row r="3318" spans="1:27" x14ac:dyDescent="0.2">
      <c r="A3318" s="19">
        <f t="shared" si="359"/>
        <v>1</v>
      </c>
      <c r="B3318" s="95">
        <f t="shared" si="353"/>
        <v>3314</v>
      </c>
      <c r="C3318" s="95" t="s">
        <v>8432</v>
      </c>
      <c r="D3318" s="28" t="s">
        <v>8365</v>
      </c>
      <c r="E3318" s="95" t="s">
        <v>10049</v>
      </c>
      <c r="F3318" s="182">
        <v>1</v>
      </c>
      <c r="G3318" s="95" t="s">
        <v>1639</v>
      </c>
      <c r="H3318" s="199">
        <f>VLOOKUP(G3318,BARRAS!$C$5:$E$553,2,0)</f>
        <v>2079988780132</v>
      </c>
      <c r="I3318" s="95">
        <v>0</v>
      </c>
      <c r="J3318" s="204">
        <v>0</v>
      </c>
      <c r="K3318" s="95">
        <v>0</v>
      </c>
      <c r="L3318" s="95" t="s">
        <v>8423</v>
      </c>
      <c r="M3318" s="95" t="s">
        <v>8423</v>
      </c>
      <c r="N3318" s="95" t="s">
        <v>8365</v>
      </c>
      <c r="O3318" s="95" t="s">
        <v>9972</v>
      </c>
      <c r="P3318" s="95"/>
      <c r="Q3318" s="95" t="s">
        <v>509</v>
      </c>
      <c r="R3318" s="95" t="str">
        <f>IF(L3318="R",VLOOKUP(G3318,BARRAS!$C$5:$E$233,3,0),IF(L3318="L",VLOOKUP(G3318,BARRAS!$C$5:$E$233,3,0),""))</f>
        <v/>
      </c>
      <c r="S3318" s="95">
        <f t="shared" si="356"/>
        <v>0</v>
      </c>
      <c r="T3318" s="95"/>
      <c r="U3318" s="95" t="str">
        <f t="shared" si="357"/>
        <v/>
      </c>
      <c r="V3318" s="95"/>
      <c r="W3318" s="95"/>
      <c r="X3318" s="95">
        <v>0</v>
      </c>
      <c r="Y3318" s="95"/>
      <c r="Z3318" s="95"/>
      <c r="AA3318" s="95" t="str">
        <f t="shared" si="358"/>
        <v>CGE</v>
      </c>
    </row>
    <row r="3319" spans="1:27" x14ac:dyDescent="0.2">
      <c r="A3319" s="19">
        <f t="shared" si="359"/>
        <v>1</v>
      </c>
      <c r="B3319" s="95">
        <f t="shared" si="353"/>
        <v>3315</v>
      </c>
      <c r="C3319" s="95" t="s">
        <v>9780</v>
      </c>
      <c r="D3319" s="28" t="s">
        <v>543</v>
      </c>
      <c r="E3319" s="95" t="s">
        <v>9781</v>
      </c>
      <c r="F3319" s="182">
        <v>1</v>
      </c>
      <c r="G3319" s="95" t="s">
        <v>1639</v>
      </c>
      <c r="H3319" s="199">
        <f>VLOOKUP(G3319,BARRAS!$C$5:$E$553,2,0)</f>
        <v>2079988780132</v>
      </c>
      <c r="I3319" s="95">
        <v>0</v>
      </c>
      <c r="J3319" s="204">
        <v>0</v>
      </c>
      <c r="K3319" s="95">
        <v>0</v>
      </c>
      <c r="L3319" s="95" t="s">
        <v>8423</v>
      </c>
      <c r="M3319" s="95" t="s">
        <v>8423</v>
      </c>
      <c r="N3319" s="95" t="s">
        <v>543</v>
      </c>
      <c r="O3319" s="95" t="s">
        <v>9972</v>
      </c>
      <c r="P3319" s="95"/>
      <c r="Q3319" s="95" t="s">
        <v>509</v>
      </c>
      <c r="R3319" s="95" t="str">
        <f>IF(L3319="R",VLOOKUP(G3319,BARRAS!$C$5:$E$233,3,0),IF(L3319="L",VLOOKUP(G3319,BARRAS!$C$5:$E$233,3,0),""))</f>
        <v/>
      </c>
      <c r="S3319" s="95">
        <f t="shared" si="356"/>
        <v>0</v>
      </c>
      <c r="T3319" s="95"/>
      <c r="U3319" s="95" t="str">
        <f t="shared" si="357"/>
        <v/>
      </c>
      <c r="V3319" s="95"/>
      <c r="W3319" s="95"/>
      <c r="X3319" s="95"/>
      <c r="Y3319" s="95"/>
      <c r="Z3319" s="95"/>
      <c r="AA3319" s="95" t="str">
        <f t="shared" si="358"/>
        <v>CGE</v>
      </c>
    </row>
    <row r="3320" spans="1:27" x14ac:dyDescent="0.2">
      <c r="A3320" s="19">
        <f t="shared" si="359"/>
        <v>1</v>
      </c>
      <c r="B3320" s="95">
        <f t="shared" si="353"/>
        <v>3316</v>
      </c>
      <c r="C3320" s="95" t="s">
        <v>9779</v>
      </c>
      <c r="D3320" s="28" t="s">
        <v>543</v>
      </c>
      <c r="E3320" s="95" t="s">
        <v>10148</v>
      </c>
      <c r="F3320" s="182">
        <v>1</v>
      </c>
      <c r="G3320" s="95" t="s">
        <v>1639</v>
      </c>
      <c r="H3320" s="199">
        <f>VLOOKUP(G3320,BARRAS!$C$5:$E$553,2,0)</f>
        <v>2079988780132</v>
      </c>
      <c r="I3320" s="95">
        <v>0</v>
      </c>
      <c r="J3320" s="204">
        <v>0</v>
      </c>
      <c r="K3320" s="95">
        <v>0</v>
      </c>
      <c r="L3320" s="95" t="s">
        <v>8423</v>
      </c>
      <c r="M3320" s="95" t="s">
        <v>8423</v>
      </c>
      <c r="N3320" s="95" t="s">
        <v>543</v>
      </c>
      <c r="O3320" s="95" t="s">
        <v>9972</v>
      </c>
      <c r="P3320" s="95"/>
      <c r="Q3320" s="95" t="s">
        <v>509</v>
      </c>
      <c r="R3320" s="95" t="str">
        <f>IF(L3320="R",VLOOKUP(G3320,BARRAS!$C$5:$E$233,3,0),IF(L3320="L",VLOOKUP(G3320,BARRAS!$C$5:$E$233,3,0),""))</f>
        <v/>
      </c>
      <c r="S3320" s="95">
        <f t="shared" si="356"/>
        <v>0</v>
      </c>
      <c r="T3320" s="95"/>
      <c r="U3320" s="95" t="str">
        <f t="shared" si="357"/>
        <v/>
      </c>
      <c r="V3320" s="95"/>
      <c r="W3320" s="95"/>
      <c r="X3320" s="95"/>
      <c r="Y3320" s="95"/>
      <c r="Z3320" s="95"/>
      <c r="AA3320" s="95" t="str">
        <f t="shared" si="358"/>
        <v>CGE</v>
      </c>
    </row>
    <row r="3321" spans="1:27" x14ac:dyDescent="0.2">
      <c r="A3321" s="19">
        <f t="shared" si="359"/>
        <v>1</v>
      </c>
      <c r="B3321" s="95">
        <f t="shared" si="353"/>
        <v>3317</v>
      </c>
      <c r="C3321" s="95" t="s">
        <v>8833</v>
      </c>
      <c r="D3321" s="28" t="s">
        <v>543</v>
      </c>
      <c r="E3321" s="95" t="s">
        <v>8831</v>
      </c>
      <c r="F3321" s="182">
        <v>1</v>
      </c>
      <c r="G3321" s="95" t="s">
        <v>1639</v>
      </c>
      <c r="H3321" s="199">
        <f>VLOOKUP(G3321,BARRAS!$C$5:$E$553,2,0)</f>
        <v>2079988780132</v>
      </c>
      <c r="I3321" s="95">
        <v>0</v>
      </c>
      <c r="J3321" s="204">
        <v>0</v>
      </c>
      <c r="K3321" s="95">
        <v>0</v>
      </c>
      <c r="L3321" s="95" t="s">
        <v>8423</v>
      </c>
      <c r="M3321" s="95" t="s">
        <v>8423</v>
      </c>
      <c r="N3321" s="95" t="s">
        <v>543</v>
      </c>
      <c r="O3321" s="95" t="s">
        <v>9972</v>
      </c>
      <c r="P3321" s="95"/>
      <c r="Q3321" s="95" t="s">
        <v>509</v>
      </c>
      <c r="R3321" s="95" t="str">
        <f>IF(L3321="R",VLOOKUP(G3321,BARRAS!$C$5:$E$233,3,0),IF(L3321="L",VLOOKUP(G3321,BARRAS!$C$5:$E$233,3,0),""))</f>
        <v/>
      </c>
      <c r="S3321" s="95">
        <f t="shared" si="356"/>
        <v>0</v>
      </c>
      <c r="T3321" s="95"/>
      <c r="U3321" s="95" t="str">
        <f t="shared" si="357"/>
        <v/>
      </c>
      <c r="V3321" s="95"/>
      <c r="W3321" s="95"/>
      <c r="X3321" s="95">
        <v>0</v>
      </c>
      <c r="Y3321" s="95"/>
      <c r="Z3321" s="95"/>
      <c r="AA3321" s="95" t="str">
        <f t="shared" si="358"/>
        <v>CGE</v>
      </c>
    </row>
    <row r="3322" spans="1:27" x14ac:dyDescent="0.2">
      <c r="A3322" s="19">
        <f t="shared" si="359"/>
        <v>1</v>
      </c>
      <c r="B3322" s="95">
        <f t="shared" si="353"/>
        <v>3318</v>
      </c>
      <c r="C3322" s="95" t="s">
        <v>8834</v>
      </c>
      <c r="D3322" s="28" t="s">
        <v>543</v>
      </c>
      <c r="E3322" s="95" t="s">
        <v>8831</v>
      </c>
      <c r="F3322" s="182">
        <v>1</v>
      </c>
      <c r="G3322" s="95" t="s">
        <v>1639</v>
      </c>
      <c r="H3322" s="199">
        <f>VLOOKUP(G3322,BARRAS!$C$5:$E$553,2,0)</f>
        <v>2079988780132</v>
      </c>
      <c r="I3322" s="95">
        <v>0</v>
      </c>
      <c r="J3322" s="204">
        <v>0</v>
      </c>
      <c r="K3322" s="95">
        <v>0</v>
      </c>
      <c r="L3322" s="95" t="s">
        <v>8423</v>
      </c>
      <c r="M3322" s="95" t="s">
        <v>8423</v>
      </c>
      <c r="N3322" s="95" t="s">
        <v>543</v>
      </c>
      <c r="O3322" s="95" t="s">
        <v>9972</v>
      </c>
      <c r="P3322" s="95"/>
      <c r="Q3322" s="95" t="s">
        <v>509</v>
      </c>
      <c r="R3322" s="95" t="str">
        <f>IF(L3322="R",VLOOKUP(G3322,BARRAS!$C$5:$E$233,3,0),IF(L3322="L",VLOOKUP(G3322,BARRAS!$C$5:$E$233,3,0),""))</f>
        <v/>
      </c>
      <c r="S3322" s="95">
        <f t="shared" si="356"/>
        <v>0</v>
      </c>
      <c r="T3322" s="95"/>
      <c r="U3322" s="95" t="str">
        <f t="shared" si="357"/>
        <v/>
      </c>
      <c r="V3322" s="95"/>
      <c r="W3322" s="95"/>
      <c r="X3322" s="95">
        <v>0</v>
      </c>
      <c r="Y3322" s="95"/>
      <c r="Z3322" s="95"/>
      <c r="AA3322" s="95" t="str">
        <f t="shared" si="358"/>
        <v>CGE</v>
      </c>
    </row>
    <row r="3323" spans="1:27" x14ac:dyDescent="0.2">
      <c r="A3323" s="19">
        <f t="shared" si="359"/>
        <v>1</v>
      </c>
      <c r="B3323" s="95">
        <f t="shared" si="353"/>
        <v>3319</v>
      </c>
      <c r="C3323" s="95" t="s">
        <v>9594</v>
      </c>
      <c r="D3323" s="28" t="s">
        <v>543</v>
      </c>
      <c r="E3323" s="95" t="s">
        <v>10105</v>
      </c>
      <c r="F3323" s="182">
        <v>1</v>
      </c>
      <c r="G3323" s="95" t="s">
        <v>1639</v>
      </c>
      <c r="H3323" s="199">
        <f>VLOOKUP(G3323,BARRAS!$C$5:$E$553,2,0)</f>
        <v>2079988780132</v>
      </c>
      <c r="I3323" s="95">
        <v>0</v>
      </c>
      <c r="J3323" s="204">
        <v>0</v>
      </c>
      <c r="K3323" s="95">
        <v>0</v>
      </c>
      <c r="L3323" s="95" t="s">
        <v>8423</v>
      </c>
      <c r="M3323" s="95" t="s">
        <v>8423</v>
      </c>
      <c r="N3323" s="95" t="s">
        <v>543</v>
      </c>
      <c r="O3323" s="95" t="s">
        <v>9972</v>
      </c>
      <c r="P3323" s="95"/>
      <c r="Q3323" s="95" t="s">
        <v>509</v>
      </c>
      <c r="R3323" s="95" t="str">
        <f>IF(L3323="R",VLOOKUP(G3323,BARRAS!$C$5:$E$233,3,0),IF(L3323="L",VLOOKUP(G3323,BARRAS!$C$5:$E$233,3,0),""))</f>
        <v/>
      </c>
      <c r="S3323" s="95">
        <f t="shared" si="356"/>
        <v>0</v>
      </c>
      <c r="T3323" s="95"/>
      <c r="U3323" s="95" t="str">
        <f t="shared" si="357"/>
        <v/>
      </c>
      <c r="V3323" s="95"/>
      <c r="W3323" s="95"/>
      <c r="X3323" s="95">
        <v>0</v>
      </c>
      <c r="Y3323" s="95"/>
      <c r="Z3323" s="95"/>
      <c r="AA3323" s="95" t="str">
        <f t="shared" si="358"/>
        <v>CGE</v>
      </c>
    </row>
    <row r="3324" spans="1:27" x14ac:dyDescent="0.2">
      <c r="A3324" s="19">
        <f t="shared" si="359"/>
        <v>1</v>
      </c>
      <c r="B3324" s="95">
        <f t="shared" si="353"/>
        <v>3320</v>
      </c>
      <c r="C3324" s="95" t="s">
        <v>13476</v>
      </c>
      <c r="D3324" s="28" t="s">
        <v>12122</v>
      </c>
      <c r="E3324" s="28" t="s">
        <v>13477</v>
      </c>
      <c r="F3324" s="182">
        <v>1</v>
      </c>
      <c r="G3324" s="95" t="s">
        <v>1639</v>
      </c>
      <c r="H3324" s="199">
        <f>VLOOKUP(G3324,BARRAS!$C$5:$E$553,2,0)</f>
        <v>2079988780132</v>
      </c>
      <c r="I3324" s="95">
        <v>0</v>
      </c>
      <c r="J3324" s="204">
        <v>0</v>
      </c>
      <c r="K3324" s="95">
        <v>0</v>
      </c>
      <c r="L3324" s="95" t="s">
        <v>8423</v>
      </c>
      <c r="M3324" s="95" t="s">
        <v>8423</v>
      </c>
      <c r="N3324" s="28" t="s">
        <v>12122</v>
      </c>
      <c r="O3324" s="95" t="s">
        <v>9972</v>
      </c>
      <c r="P3324" s="95"/>
      <c r="Q3324" s="95"/>
      <c r="R3324" s="95"/>
      <c r="S3324" s="95">
        <f t="shared" si="356"/>
        <v>0</v>
      </c>
      <c r="T3324" s="95"/>
      <c r="U3324" s="95" t="str">
        <f t="shared" si="357"/>
        <v/>
      </c>
      <c r="V3324" s="95"/>
      <c r="W3324" s="95"/>
      <c r="X3324" s="95"/>
      <c r="Y3324" s="95"/>
      <c r="Z3324" s="95"/>
      <c r="AA3324" s="95" t="str">
        <f t="shared" si="358"/>
        <v>CGE</v>
      </c>
    </row>
    <row r="3325" spans="1:27" x14ac:dyDescent="0.2">
      <c r="A3325" s="19">
        <f t="shared" si="359"/>
        <v>1</v>
      </c>
      <c r="B3325" s="95">
        <f t="shared" si="353"/>
        <v>3321</v>
      </c>
      <c r="C3325" s="95" t="s">
        <v>13560</v>
      </c>
      <c r="D3325" s="28" t="s">
        <v>8365</v>
      </c>
      <c r="E3325" s="28" t="s">
        <v>11337</v>
      </c>
      <c r="F3325" s="182">
        <v>1</v>
      </c>
      <c r="G3325" s="95" t="s">
        <v>1639</v>
      </c>
      <c r="H3325" s="199">
        <f>VLOOKUP(G3325,BARRAS!$C$5:$E$553,2,0)</f>
        <v>2079988780132</v>
      </c>
      <c r="I3325" s="95">
        <v>0</v>
      </c>
      <c r="J3325" s="204">
        <v>0</v>
      </c>
      <c r="K3325" s="95">
        <v>0</v>
      </c>
      <c r="L3325" s="95" t="s">
        <v>8423</v>
      </c>
      <c r="M3325" s="95" t="s">
        <v>8423</v>
      </c>
      <c r="N3325" s="28" t="s">
        <v>8365</v>
      </c>
      <c r="O3325" s="95" t="s">
        <v>9972</v>
      </c>
      <c r="P3325" s="95"/>
      <c r="Q3325" s="95"/>
      <c r="R3325" s="95"/>
      <c r="S3325" s="95">
        <f t="shared" si="356"/>
        <v>0</v>
      </c>
      <c r="T3325" s="95"/>
      <c r="U3325" s="95" t="str">
        <f t="shared" si="357"/>
        <v/>
      </c>
      <c r="V3325" s="95"/>
      <c r="W3325" s="95"/>
      <c r="X3325" s="95"/>
      <c r="Y3325" s="95"/>
      <c r="Z3325" s="95"/>
      <c r="AA3325" s="95" t="str">
        <f t="shared" si="358"/>
        <v>CGE</v>
      </c>
    </row>
    <row r="3326" spans="1:27" x14ac:dyDescent="0.2">
      <c r="A3326" s="19">
        <f t="shared" si="359"/>
        <v>1</v>
      </c>
      <c r="B3326" s="95">
        <f t="shared" si="353"/>
        <v>3322</v>
      </c>
      <c r="C3326" s="95" t="s">
        <v>13561</v>
      </c>
      <c r="D3326" s="28" t="s">
        <v>8365</v>
      </c>
      <c r="E3326" s="28" t="s">
        <v>11337</v>
      </c>
      <c r="F3326" s="182">
        <v>1</v>
      </c>
      <c r="G3326" s="95" t="s">
        <v>1639</v>
      </c>
      <c r="H3326" s="199">
        <f>VLOOKUP(G3326,BARRAS!$C$5:$E$553,2,0)</f>
        <v>2079988780132</v>
      </c>
      <c r="I3326" s="95">
        <v>0</v>
      </c>
      <c r="J3326" s="204">
        <v>0</v>
      </c>
      <c r="K3326" s="95">
        <v>0</v>
      </c>
      <c r="L3326" s="95" t="s">
        <v>8423</v>
      </c>
      <c r="M3326" s="95" t="s">
        <v>8423</v>
      </c>
      <c r="N3326" s="28" t="s">
        <v>8365</v>
      </c>
      <c r="O3326" s="95" t="s">
        <v>9972</v>
      </c>
      <c r="P3326" s="95"/>
      <c r="Q3326" s="95"/>
      <c r="R3326" s="95"/>
      <c r="S3326" s="95">
        <f t="shared" si="356"/>
        <v>0</v>
      </c>
      <c r="T3326" s="95"/>
      <c r="U3326" s="95" t="str">
        <f t="shared" si="357"/>
        <v/>
      </c>
      <c r="V3326" s="95"/>
      <c r="W3326" s="95"/>
      <c r="X3326" s="95"/>
      <c r="Y3326" s="95"/>
      <c r="Z3326" s="95"/>
      <c r="AA3326" s="95" t="str">
        <f t="shared" si="358"/>
        <v>CGE</v>
      </c>
    </row>
    <row r="3327" spans="1:27" x14ac:dyDescent="0.2">
      <c r="A3327" s="19">
        <f t="shared" si="359"/>
        <v>1</v>
      </c>
      <c r="B3327" s="95">
        <f t="shared" si="353"/>
        <v>3323</v>
      </c>
      <c r="C3327" s="95" t="s">
        <v>13805</v>
      </c>
      <c r="D3327" s="28" t="s">
        <v>12122</v>
      </c>
      <c r="E3327" s="28" t="s">
        <v>13806</v>
      </c>
      <c r="F3327" s="182">
        <v>1</v>
      </c>
      <c r="G3327" s="95" t="s">
        <v>1639</v>
      </c>
      <c r="H3327" s="199">
        <f>VLOOKUP(G3327,BARRAS!$C$5:$E$553,2,0)</f>
        <v>2079988780132</v>
      </c>
      <c r="I3327" s="95">
        <v>0</v>
      </c>
      <c r="J3327" s="204">
        <v>0</v>
      </c>
      <c r="K3327" s="95">
        <v>0</v>
      </c>
      <c r="L3327" s="95" t="s">
        <v>8423</v>
      </c>
      <c r="M3327" s="95" t="s">
        <v>8423</v>
      </c>
      <c r="N3327" s="28" t="s">
        <v>12122</v>
      </c>
      <c r="O3327" s="95" t="s">
        <v>9972</v>
      </c>
      <c r="P3327" s="95"/>
      <c r="Q3327" s="95"/>
      <c r="R3327" s="95"/>
      <c r="S3327" s="95">
        <f t="shared" si="356"/>
        <v>0</v>
      </c>
      <c r="T3327" s="95"/>
      <c r="U3327" s="95" t="str">
        <f t="shared" si="357"/>
        <v/>
      </c>
      <c r="V3327" s="95"/>
      <c r="W3327" s="95"/>
      <c r="X3327" s="95"/>
      <c r="Y3327" s="95"/>
      <c r="Z3327" s="95"/>
      <c r="AA3327" s="95" t="str">
        <f t="shared" si="358"/>
        <v>CGE</v>
      </c>
    </row>
    <row r="3328" spans="1:27" x14ac:dyDescent="0.2">
      <c r="A3328" s="19">
        <f t="shared" si="359"/>
        <v>1</v>
      </c>
      <c r="B3328" s="95">
        <f t="shared" si="353"/>
        <v>3324</v>
      </c>
      <c r="C3328" s="95" t="s">
        <v>14275</v>
      </c>
      <c r="D3328" s="28" t="s">
        <v>13087</v>
      </c>
      <c r="E3328" s="28" t="s">
        <v>14285</v>
      </c>
      <c r="F3328" s="182">
        <v>1</v>
      </c>
      <c r="G3328" s="95" t="s">
        <v>1639</v>
      </c>
      <c r="H3328" s="199">
        <f>VLOOKUP(G3328,BARRAS!$C$5:$E$553,2,0)</f>
        <v>2079988780132</v>
      </c>
      <c r="I3328" s="95">
        <v>0</v>
      </c>
      <c r="J3328" s="204">
        <v>0</v>
      </c>
      <c r="K3328" s="95">
        <v>0</v>
      </c>
      <c r="L3328" s="95" t="s">
        <v>8423</v>
      </c>
      <c r="M3328" s="95" t="s">
        <v>8423</v>
      </c>
      <c r="N3328" s="28" t="s">
        <v>13087</v>
      </c>
      <c r="O3328" s="95" t="s">
        <v>9972</v>
      </c>
      <c r="P3328" s="95"/>
      <c r="Q3328" s="95"/>
      <c r="R3328" s="95"/>
      <c r="S3328" s="95">
        <f t="shared" si="356"/>
        <v>0</v>
      </c>
      <c r="T3328" s="95"/>
      <c r="U3328" s="95" t="str">
        <f t="shared" si="357"/>
        <v/>
      </c>
      <c r="V3328" s="95"/>
      <c r="W3328" s="95"/>
      <c r="X3328" s="95"/>
      <c r="Y3328" s="95"/>
      <c r="Z3328" s="95"/>
      <c r="AA3328" s="95" t="str">
        <f t="shared" si="358"/>
        <v>CGE</v>
      </c>
    </row>
    <row r="3329" spans="1:27" x14ac:dyDescent="0.2">
      <c r="A3329" s="19">
        <f t="shared" si="359"/>
        <v>1</v>
      </c>
      <c r="B3329" s="95">
        <f t="shared" si="353"/>
        <v>3325</v>
      </c>
      <c r="C3329" s="95" t="s">
        <v>14276</v>
      </c>
      <c r="D3329" s="28" t="s">
        <v>8365</v>
      </c>
      <c r="E3329" s="28" t="s">
        <v>14286</v>
      </c>
      <c r="F3329" s="182">
        <v>1</v>
      </c>
      <c r="G3329" s="95" t="s">
        <v>1639</v>
      </c>
      <c r="H3329" s="199">
        <f>VLOOKUP(G3329,BARRAS!$C$5:$E$553,2,0)</f>
        <v>2079988780132</v>
      </c>
      <c r="I3329" s="95">
        <v>0</v>
      </c>
      <c r="J3329" s="204">
        <v>0</v>
      </c>
      <c r="K3329" s="95">
        <v>0</v>
      </c>
      <c r="L3329" s="95" t="s">
        <v>8423</v>
      </c>
      <c r="M3329" s="95" t="s">
        <v>8423</v>
      </c>
      <c r="N3329" s="28" t="s">
        <v>8365</v>
      </c>
      <c r="O3329" s="95" t="s">
        <v>9972</v>
      </c>
      <c r="P3329" s="95"/>
      <c r="Q3329" s="95"/>
      <c r="R3329" s="95"/>
      <c r="S3329" s="95">
        <f t="shared" si="356"/>
        <v>0</v>
      </c>
      <c r="T3329" s="95"/>
      <c r="U3329" s="95" t="str">
        <f t="shared" si="357"/>
        <v/>
      </c>
      <c r="V3329" s="95"/>
      <c r="W3329" s="95"/>
      <c r="X3329" s="95"/>
      <c r="Y3329" s="95"/>
      <c r="Z3329" s="95"/>
      <c r="AA3329" s="95" t="str">
        <f t="shared" si="358"/>
        <v>CGE</v>
      </c>
    </row>
    <row r="3330" spans="1:27" x14ac:dyDescent="0.2">
      <c r="A3330" s="19">
        <f t="shared" si="359"/>
        <v>1</v>
      </c>
      <c r="B3330" s="95">
        <f t="shared" si="353"/>
        <v>3326</v>
      </c>
      <c r="C3330" s="95" t="s">
        <v>14277</v>
      </c>
      <c r="D3330" s="28" t="s">
        <v>12122</v>
      </c>
      <c r="E3330" s="28" t="s">
        <v>14287</v>
      </c>
      <c r="F3330" s="182">
        <v>1</v>
      </c>
      <c r="G3330" s="95" t="s">
        <v>1639</v>
      </c>
      <c r="H3330" s="199">
        <f>VLOOKUP(G3330,BARRAS!$C$5:$E$553,2,0)</f>
        <v>2079988780132</v>
      </c>
      <c r="I3330" s="95">
        <v>0</v>
      </c>
      <c r="J3330" s="204">
        <v>0</v>
      </c>
      <c r="K3330" s="95">
        <v>0</v>
      </c>
      <c r="L3330" s="95" t="s">
        <v>8423</v>
      </c>
      <c r="M3330" s="95" t="s">
        <v>8423</v>
      </c>
      <c r="N3330" s="28" t="s">
        <v>12122</v>
      </c>
      <c r="O3330" s="95" t="s">
        <v>9972</v>
      </c>
      <c r="P3330" s="95"/>
      <c r="Q3330" s="95"/>
      <c r="R3330" s="95"/>
      <c r="S3330" s="95">
        <f t="shared" si="356"/>
        <v>0</v>
      </c>
      <c r="T3330" s="95"/>
      <c r="U3330" s="95" t="str">
        <f t="shared" si="357"/>
        <v/>
      </c>
      <c r="V3330" s="95"/>
      <c r="W3330" s="95"/>
      <c r="X3330" s="95"/>
      <c r="Y3330" s="95"/>
      <c r="Z3330" s="95"/>
      <c r="AA3330" s="95" t="str">
        <f t="shared" si="358"/>
        <v>CGE</v>
      </c>
    </row>
    <row r="3331" spans="1:27" x14ac:dyDescent="0.2">
      <c r="A3331" s="19">
        <f t="shared" si="359"/>
        <v>1</v>
      </c>
      <c r="B3331" s="95">
        <f t="shared" si="353"/>
        <v>3327</v>
      </c>
      <c r="C3331" s="95" t="s">
        <v>14278</v>
      </c>
      <c r="D3331" s="28" t="s">
        <v>12122</v>
      </c>
      <c r="E3331" s="28" t="s">
        <v>14287</v>
      </c>
      <c r="F3331" s="182">
        <v>1</v>
      </c>
      <c r="G3331" s="95" t="s">
        <v>1639</v>
      </c>
      <c r="H3331" s="199">
        <f>VLOOKUP(G3331,BARRAS!$C$5:$E$553,2,0)</f>
        <v>2079988780132</v>
      </c>
      <c r="I3331" s="95">
        <v>0</v>
      </c>
      <c r="J3331" s="204">
        <v>0</v>
      </c>
      <c r="K3331" s="95">
        <v>0</v>
      </c>
      <c r="L3331" s="95" t="s">
        <v>8423</v>
      </c>
      <c r="M3331" s="95" t="s">
        <v>8423</v>
      </c>
      <c r="N3331" s="28" t="s">
        <v>12122</v>
      </c>
      <c r="O3331" s="95" t="s">
        <v>9972</v>
      </c>
      <c r="P3331" s="95"/>
      <c r="Q3331" s="95"/>
      <c r="R3331" s="95"/>
      <c r="S3331" s="95">
        <f t="shared" si="356"/>
        <v>0</v>
      </c>
      <c r="T3331" s="95"/>
      <c r="U3331" s="95" t="str">
        <f t="shared" si="357"/>
        <v/>
      </c>
      <c r="V3331" s="95"/>
      <c r="W3331" s="95"/>
      <c r="X3331" s="95"/>
      <c r="Y3331" s="95"/>
      <c r="Z3331" s="95"/>
      <c r="AA3331" s="95" t="str">
        <f t="shared" si="358"/>
        <v>CGE</v>
      </c>
    </row>
    <row r="3332" spans="1:27" x14ac:dyDescent="0.2">
      <c r="A3332" s="19">
        <f t="shared" si="359"/>
        <v>1</v>
      </c>
      <c r="B3332" s="95">
        <f t="shared" si="353"/>
        <v>3328</v>
      </c>
      <c r="C3332" s="95" t="s">
        <v>14279</v>
      </c>
      <c r="D3332" s="28" t="s">
        <v>12122</v>
      </c>
      <c r="E3332" s="28" t="s">
        <v>14287</v>
      </c>
      <c r="F3332" s="182">
        <v>1</v>
      </c>
      <c r="G3332" s="95" t="s">
        <v>1639</v>
      </c>
      <c r="H3332" s="199">
        <f>VLOOKUP(G3332,BARRAS!$C$5:$E$553,2,0)</f>
        <v>2079988780132</v>
      </c>
      <c r="I3332" s="95">
        <v>0</v>
      </c>
      <c r="J3332" s="204">
        <v>0</v>
      </c>
      <c r="K3332" s="95">
        <v>0</v>
      </c>
      <c r="L3332" s="95" t="s">
        <v>8423</v>
      </c>
      <c r="M3332" s="95" t="s">
        <v>8423</v>
      </c>
      <c r="N3332" s="28" t="s">
        <v>12122</v>
      </c>
      <c r="O3332" s="95" t="s">
        <v>9972</v>
      </c>
      <c r="P3332" s="95"/>
      <c r="Q3332" s="95"/>
      <c r="R3332" s="95"/>
      <c r="S3332" s="95">
        <f t="shared" si="356"/>
        <v>0</v>
      </c>
      <c r="T3332" s="95"/>
      <c r="U3332" s="95" t="str">
        <f t="shared" si="357"/>
        <v/>
      </c>
      <c r="V3332" s="95"/>
      <c r="W3332" s="95"/>
      <c r="X3332" s="95"/>
      <c r="Y3332" s="95"/>
      <c r="Z3332" s="95"/>
      <c r="AA3332" s="95" t="str">
        <f t="shared" si="358"/>
        <v>CGE</v>
      </c>
    </row>
    <row r="3333" spans="1:27" x14ac:dyDescent="0.2">
      <c r="A3333" s="19">
        <f t="shared" si="359"/>
        <v>1</v>
      </c>
      <c r="B3333" s="95">
        <f t="shared" si="353"/>
        <v>3329</v>
      </c>
      <c r="C3333" s="95" t="s">
        <v>14280</v>
      </c>
      <c r="D3333" s="28" t="s">
        <v>12122</v>
      </c>
      <c r="E3333" s="28" t="s">
        <v>14287</v>
      </c>
      <c r="F3333" s="182">
        <v>1</v>
      </c>
      <c r="G3333" s="95" t="s">
        <v>1639</v>
      </c>
      <c r="H3333" s="199">
        <f>VLOOKUP(G3333,BARRAS!$C$5:$E$553,2,0)</f>
        <v>2079988780132</v>
      </c>
      <c r="I3333" s="95">
        <v>0</v>
      </c>
      <c r="J3333" s="204">
        <v>0</v>
      </c>
      <c r="K3333" s="95">
        <v>0</v>
      </c>
      <c r="L3333" s="95" t="s">
        <v>8423</v>
      </c>
      <c r="M3333" s="95" t="s">
        <v>8423</v>
      </c>
      <c r="N3333" s="28" t="s">
        <v>12122</v>
      </c>
      <c r="O3333" s="95" t="s">
        <v>9972</v>
      </c>
      <c r="P3333" s="95"/>
      <c r="Q3333" s="95"/>
      <c r="R3333" s="95"/>
      <c r="S3333" s="95">
        <f t="shared" si="356"/>
        <v>0</v>
      </c>
      <c r="T3333" s="95"/>
      <c r="U3333" s="95" t="str">
        <f t="shared" si="357"/>
        <v/>
      </c>
      <c r="V3333" s="95"/>
      <c r="W3333" s="95"/>
      <c r="X3333" s="95"/>
      <c r="Y3333" s="95"/>
      <c r="Z3333" s="95"/>
      <c r="AA3333" s="95" t="str">
        <f t="shared" si="358"/>
        <v>CGE</v>
      </c>
    </row>
    <row r="3334" spans="1:27" x14ac:dyDescent="0.2">
      <c r="A3334" s="19">
        <f t="shared" si="359"/>
        <v>1</v>
      </c>
      <c r="B3334" s="95">
        <f t="shared" si="353"/>
        <v>3330</v>
      </c>
      <c r="C3334" s="95" t="s">
        <v>14281</v>
      </c>
      <c r="D3334" s="28" t="s">
        <v>12122</v>
      </c>
      <c r="E3334" s="28" t="s">
        <v>14287</v>
      </c>
      <c r="F3334" s="182">
        <v>1</v>
      </c>
      <c r="G3334" s="95" t="s">
        <v>1639</v>
      </c>
      <c r="H3334" s="199">
        <f>VLOOKUP(G3334,BARRAS!$C$5:$E$553,2,0)</f>
        <v>2079988780132</v>
      </c>
      <c r="I3334" s="95">
        <v>0</v>
      </c>
      <c r="J3334" s="204">
        <v>0</v>
      </c>
      <c r="K3334" s="95">
        <v>0</v>
      </c>
      <c r="L3334" s="95" t="s">
        <v>8423</v>
      </c>
      <c r="M3334" s="95" t="s">
        <v>8423</v>
      </c>
      <c r="N3334" s="28" t="s">
        <v>12122</v>
      </c>
      <c r="O3334" s="95" t="s">
        <v>9972</v>
      </c>
      <c r="P3334" s="95"/>
      <c r="Q3334" s="95"/>
      <c r="R3334" s="95"/>
      <c r="S3334" s="95">
        <f t="shared" si="356"/>
        <v>0</v>
      </c>
      <c r="T3334" s="95"/>
      <c r="U3334" s="95" t="str">
        <f t="shared" si="357"/>
        <v/>
      </c>
      <c r="V3334" s="95"/>
      <c r="W3334" s="95"/>
      <c r="X3334" s="95"/>
      <c r="Y3334" s="95"/>
      <c r="Z3334" s="95"/>
      <c r="AA3334" s="95" t="str">
        <f t="shared" si="358"/>
        <v>CGE</v>
      </c>
    </row>
    <row r="3335" spans="1:27" x14ac:dyDescent="0.2">
      <c r="A3335" s="19">
        <f t="shared" si="359"/>
        <v>1</v>
      </c>
      <c r="B3335" s="95">
        <f t="shared" si="353"/>
        <v>3331</v>
      </c>
      <c r="C3335" s="95" t="s">
        <v>14282</v>
      </c>
      <c r="D3335" s="28" t="s">
        <v>8365</v>
      </c>
      <c r="E3335" s="28" t="s">
        <v>14288</v>
      </c>
      <c r="F3335" s="182">
        <v>1</v>
      </c>
      <c r="G3335" s="95" t="s">
        <v>1639</v>
      </c>
      <c r="H3335" s="199">
        <f>VLOOKUP(G3335,BARRAS!$C$5:$E$553,2,0)</f>
        <v>2079988780132</v>
      </c>
      <c r="I3335" s="95">
        <v>0</v>
      </c>
      <c r="J3335" s="204">
        <v>0</v>
      </c>
      <c r="K3335" s="95">
        <v>0</v>
      </c>
      <c r="L3335" s="95" t="s">
        <v>8423</v>
      </c>
      <c r="M3335" s="95" t="s">
        <v>8423</v>
      </c>
      <c r="N3335" s="28" t="s">
        <v>8365</v>
      </c>
      <c r="O3335" s="95" t="s">
        <v>9972</v>
      </c>
      <c r="P3335" s="95"/>
      <c r="Q3335" s="95"/>
      <c r="R3335" s="95"/>
      <c r="S3335" s="95">
        <f t="shared" si="356"/>
        <v>0</v>
      </c>
      <c r="T3335" s="95"/>
      <c r="U3335" s="95" t="str">
        <f t="shared" si="357"/>
        <v/>
      </c>
      <c r="V3335" s="95"/>
      <c r="W3335" s="95"/>
      <c r="X3335" s="95"/>
      <c r="Y3335" s="95"/>
      <c r="Z3335" s="95"/>
      <c r="AA3335" s="95" t="str">
        <f t="shared" si="358"/>
        <v>CGE</v>
      </c>
    </row>
    <row r="3336" spans="1:27" x14ac:dyDescent="0.2">
      <c r="A3336" s="19">
        <f t="shared" si="359"/>
        <v>1</v>
      </c>
      <c r="B3336" s="95">
        <f t="shared" si="353"/>
        <v>3332</v>
      </c>
      <c r="C3336" s="95" t="s">
        <v>14283</v>
      </c>
      <c r="D3336" s="28" t="s">
        <v>8365</v>
      </c>
      <c r="E3336" s="28" t="s">
        <v>10087</v>
      </c>
      <c r="F3336" s="182">
        <v>1</v>
      </c>
      <c r="G3336" s="95" t="s">
        <v>1639</v>
      </c>
      <c r="H3336" s="199">
        <f>VLOOKUP(G3336,BARRAS!$C$5:$E$553,2,0)</f>
        <v>2079988780132</v>
      </c>
      <c r="I3336" s="95">
        <v>0</v>
      </c>
      <c r="J3336" s="204">
        <v>0</v>
      </c>
      <c r="K3336" s="95">
        <v>0</v>
      </c>
      <c r="L3336" s="95" t="s">
        <v>8423</v>
      </c>
      <c r="M3336" s="95" t="s">
        <v>8423</v>
      </c>
      <c r="N3336" s="28" t="s">
        <v>8365</v>
      </c>
      <c r="O3336" s="95" t="s">
        <v>9972</v>
      </c>
      <c r="P3336" s="95"/>
      <c r="Q3336" s="95"/>
      <c r="R3336" s="95"/>
      <c r="S3336" s="95">
        <f t="shared" si="356"/>
        <v>0</v>
      </c>
      <c r="T3336" s="95"/>
      <c r="U3336" s="95" t="str">
        <f t="shared" si="357"/>
        <v/>
      </c>
      <c r="V3336" s="95"/>
      <c r="W3336" s="95"/>
      <c r="X3336" s="95"/>
      <c r="Y3336" s="95"/>
      <c r="Z3336" s="95"/>
      <c r="AA3336" s="95" t="str">
        <f t="shared" si="358"/>
        <v>CGE</v>
      </c>
    </row>
    <row r="3337" spans="1:27" x14ac:dyDescent="0.2">
      <c r="A3337" s="19">
        <f t="shared" si="359"/>
        <v>1</v>
      </c>
      <c r="B3337" s="95">
        <f t="shared" ref="B3337:B3400" si="360">B3336+1</f>
        <v>3333</v>
      </c>
      <c r="C3337" s="95" t="s">
        <v>14284</v>
      </c>
      <c r="D3337" s="28" t="s">
        <v>8365</v>
      </c>
      <c r="E3337" s="28" t="s">
        <v>14289</v>
      </c>
      <c r="F3337" s="182">
        <v>1</v>
      </c>
      <c r="G3337" s="95" t="s">
        <v>1639</v>
      </c>
      <c r="H3337" s="199">
        <f>VLOOKUP(G3337,BARRAS!$C$5:$E$553,2,0)</f>
        <v>2079988780132</v>
      </c>
      <c r="I3337" s="95">
        <v>0</v>
      </c>
      <c r="J3337" s="204">
        <v>0</v>
      </c>
      <c r="K3337" s="95">
        <v>0</v>
      </c>
      <c r="L3337" s="95" t="s">
        <v>8423</v>
      </c>
      <c r="M3337" s="95" t="s">
        <v>8423</v>
      </c>
      <c r="N3337" s="28" t="s">
        <v>8365</v>
      </c>
      <c r="O3337" s="95" t="s">
        <v>9972</v>
      </c>
      <c r="P3337" s="95"/>
      <c r="Q3337" s="95"/>
      <c r="R3337" s="95"/>
      <c r="S3337" s="95">
        <f t="shared" si="356"/>
        <v>0</v>
      </c>
      <c r="T3337" s="95"/>
      <c r="U3337" s="95" t="str">
        <f t="shared" si="357"/>
        <v/>
      </c>
      <c r="V3337" s="95"/>
      <c r="W3337" s="95"/>
      <c r="X3337" s="95"/>
      <c r="Y3337" s="95"/>
      <c r="Z3337" s="95"/>
      <c r="AA3337" s="95" t="str">
        <f t="shared" si="358"/>
        <v>CGE</v>
      </c>
    </row>
    <row r="3338" spans="1:27" x14ac:dyDescent="0.2">
      <c r="A3338" s="19">
        <f t="shared" si="359"/>
        <v>1</v>
      </c>
      <c r="B3338" s="95">
        <f t="shared" si="360"/>
        <v>3334</v>
      </c>
      <c r="C3338" s="95" t="s">
        <v>14502</v>
      </c>
      <c r="D3338" s="28" t="s">
        <v>8241</v>
      </c>
      <c r="E3338" s="28" t="s">
        <v>10075</v>
      </c>
      <c r="F3338" s="182">
        <v>1</v>
      </c>
      <c r="G3338" s="95" t="s">
        <v>1639</v>
      </c>
      <c r="H3338" s="199">
        <f>VLOOKUP(G3338,BARRAS!$C$5:$E$553,2,0)</f>
        <v>2079988780132</v>
      </c>
      <c r="I3338" s="95">
        <v>0</v>
      </c>
      <c r="J3338" s="204">
        <v>0</v>
      </c>
      <c r="K3338" s="95">
        <v>0</v>
      </c>
      <c r="L3338" s="95" t="s">
        <v>8423</v>
      </c>
      <c r="M3338" s="95" t="s">
        <v>8423</v>
      </c>
      <c r="N3338" s="28" t="s">
        <v>8241</v>
      </c>
      <c r="O3338" s="95" t="s">
        <v>9972</v>
      </c>
      <c r="P3338" s="95"/>
      <c r="Q3338" s="95"/>
      <c r="R3338" s="95"/>
      <c r="S3338" s="95">
        <f t="shared" si="356"/>
        <v>0</v>
      </c>
      <c r="T3338" s="95"/>
      <c r="U3338" s="95" t="str">
        <f t="shared" si="357"/>
        <v/>
      </c>
      <c r="V3338" s="95"/>
      <c r="W3338" s="95"/>
      <c r="X3338" s="95"/>
      <c r="Y3338" s="95"/>
      <c r="Z3338" s="95"/>
      <c r="AA3338" s="95" t="str">
        <f t="shared" si="358"/>
        <v>CGE</v>
      </c>
    </row>
    <row r="3339" spans="1:27" x14ac:dyDescent="0.2">
      <c r="A3339" s="19">
        <f t="shared" si="359"/>
        <v>1</v>
      </c>
      <c r="B3339" s="95">
        <f t="shared" si="360"/>
        <v>3335</v>
      </c>
      <c r="C3339" s="95" t="s">
        <v>7810</v>
      </c>
      <c r="D3339" s="28" t="s">
        <v>8970</v>
      </c>
      <c r="E3339" s="28" t="s">
        <v>1870</v>
      </c>
      <c r="F3339" s="182">
        <v>1</v>
      </c>
      <c r="G3339" s="95" t="s">
        <v>1639</v>
      </c>
      <c r="H3339" s="199">
        <f>VLOOKUP(G3339,BARRAS!$C$5:$E$553,2,0)</f>
        <v>2079988780132</v>
      </c>
      <c r="I3339" s="95">
        <v>0</v>
      </c>
      <c r="J3339" s="204">
        <v>1</v>
      </c>
      <c r="K3339" s="95">
        <v>0</v>
      </c>
      <c r="L3339" s="95" t="s">
        <v>489</v>
      </c>
      <c r="M3339" s="95" t="s">
        <v>489</v>
      </c>
      <c r="N3339" s="95" t="s">
        <v>9178</v>
      </c>
      <c r="O3339" s="95"/>
      <c r="P3339" s="95" t="s">
        <v>9972</v>
      </c>
      <c r="Q3339" s="95" t="s">
        <v>489</v>
      </c>
      <c r="R3339" s="95">
        <f>IF(L3339="R",VLOOKUP(G3339,BARRAS!$C$5:$E$233,3,0),IF(L3339="L",VLOOKUP(G3339,BARRAS!$C$5:$E$233,3,0),""))</f>
        <v>0</v>
      </c>
      <c r="S3339" s="95">
        <f t="shared" si="356"/>
        <v>0</v>
      </c>
      <c r="T3339" s="95"/>
      <c r="U3339" s="95" t="str">
        <f t="shared" si="357"/>
        <v/>
      </c>
      <c r="V3339" s="95"/>
      <c r="W3339" s="95"/>
      <c r="X3339" s="95">
        <v>0</v>
      </c>
      <c r="Y3339" s="95"/>
      <c r="Z3339" s="95"/>
      <c r="AA3339" s="95" t="str">
        <f t="shared" si="358"/>
        <v>CGE</v>
      </c>
    </row>
    <row r="3340" spans="1:27" x14ac:dyDescent="0.2">
      <c r="A3340" s="19">
        <f t="shared" si="359"/>
        <v>1</v>
      </c>
      <c r="B3340" s="95">
        <f t="shared" si="360"/>
        <v>3336</v>
      </c>
      <c r="C3340" s="95" t="s">
        <v>7811</v>
      </c>
      <c r="D3340" s="28" t="s">
        <v>8971</v>
      </c>
      <c r="E3340" s="95" t="s">
        <v>1870</v>
      </c>
      <c r="F3340" s="182">
        <v>1</v>
      </c>
      <c r="G3340" s="95" t="s">
        <v>1639</v>
      </c>
      <c r="H3340" s="199">
        <f>VLOOKUP(G3340,BARRAS!$C$5:$E$553,2,0)</f>
        <v>2079988780132</v>
      </c>
      <c r="I3340" s="95">
        <v>0</v>
      </c>
      <c r="J3340" s="204">
        <v>1</v>
      </c>
      <c r="K3340" s="95">
        <v>0</v>
      </c>
      <c r="L3340" s="95" t="s">
        <v>489</v>
      </c>
      <c r="M3340" s="95" t="s">
        <v>489</v>
      </c>
      <c r="N3340" s="95" t="s">
        <v>9178</v>
      </c>
      <c r="O3340" s="95"/>
      <c r="P3340" s="95" t="s">
        <v>9972</v>
      </c>
      <c r="Q3340" s="95" t="s">
        <v>489</v>
      </c>
      <c r="R3340" s="95">
        <f>IF(L3340="R",VLOOKUP(G3340,BARRAS!$C$5:$E$233,3,0),IF(L3340="L",VLOOKUP(G3340,BARRAS!$C$5:$E$233,3,0),""))</f>
        <v>0</v>
      </c>
      <c r="S3340" s="95">
        <f t="shared" si="356"/>
        <v>0</v>
      </c>
      <c r="T3340" s="95"/>
      <c r="U3340" s="95" t="str">
        <f t="shared" si="357"/>
        <v/>
      </c>
      <c r="V3340" s="95"/>
      <c r="W3340" s="95"/>
      <c r="X3340" s="95">
        <v>0</v>
      </c>
      <c r="Y3340" s="95"/>
      <c r="Z3340" s="95"/>
      <c r="AA3340" s="95" t="str">
        <f t="shared" si="358"/>
        <v>CGE</v>
      </c>
    </row>
    <row r="3341" spans="1:27" x14ac:dyDescent="0.2">
      <c r="A3341" s="19">
        <f t="shared" si="359"/>
        <v>1</v>
      </c>
      <c r="B3341" s="95">
        <f t="shared" si="360"/>
        <v>3337</v>
      </c>
      <c r="C3341" s="95" t="s">
        <v>7812</v>
      </c>
      <c r="D3341" s="28" t="s">
        <v>8972</v>
      </c>
      <c r="E3341" s="95" t="s">
        <v>1870</v>
      </c>
      <c r="F3341" s="182">
        <v>1</v>
      </c>
      <c r="G3341" s="95" t="s">
        <v>1639</v>
      </c>
      <c r="H3341" s="199">
        <f>VLOOKUP(G3341,BARRAS!$C$5:$E$553,2,0)</f>
        <v>2079988780132</v>
      </c>
      <c r="I3341" s="95">
        <v>0</v>
      </c>
      <c r="J3341" s="204">
        <v>1</v>
      </c>
      <c r="K3341" s="95">
        <v>0</v>
      </c>
      <c r="L3341" s="95" t="s">
        <v>489</v>
      </c>
      <c r="M3341" s="95" t="s">
        <v>489</v>
      </c>
      <c r="N3341" s="95" t="s">
        <v>9178</v>
      </c>
      <c r="O3341" s="95"/>
      <c r="P3341" s="95" t="s">
        <v>9972</v>
      </c>
      <c r="Q3341" s="95" t="s">
        <v>489</v>
      </c>
      <c r="R3341" s="95">
        <f>IF(L3341="R",VLOOKUP(G3341,BARRAS!$C$5:$E$233,3,0),IF(L3341="L",VLOOKUP(G3341,BARRAS!$C$5:$E$233,3,0),""))</f>
        <v>0</v>
      </c>
      <c r="S3341" s="95">
        <f t="shared" si="356"/>
        <v>0</v>
      </c>
      <c r="T3341" s="95"/>
      <c r="U3341" s="95" t="str">
        <f t="shared" si="357"/>
        <v/>
      </c>
      <c r="V3341" s="95"/>
      <c r="W3341" s="95"/>
      <c r="X3341" s="95">
        <v>0</v>
      </c>
      <c r="Y3341" s="95"/>
      <c r="Z3341" s="95"/>
      <c r="AA3341" s="95" t="str">
        <f t="shared" si="358"/>
        <v>CGE</v>
      </c>
    </row>
    <row r="3342" spans="1:27" x14ac:dyDescent="0.2">
      <c r="A3342" s="19">
        <f t="shared" si="359"/>
        <v>1</v>
      </c>
      <c r="B3342" s="95">
        <f t="shared" si="360"/>
        <v>3338</v>
      </c>
      <c r="C3342" s="95" t="s">
        <v>7744</v>
      </c>
      <c r="D3342" s="28" t="s">
        <v>10013</v>
      </c>
      <c r="E3342" s="95" t="s">
        <v>3208</v>
      </c>
      <c r="F3342" s="182">
        <v>1</v>
      </c>
      <c r="G3342" s="95" t="s">
        <v>1639</v>
      </c>
      <c r="H3342" s="199">
        <f>VLOOKUP(G3342,BARRAS!$C$5:$E$553,2,0)</f>
        <v>2079988780132</v>
      </c>
      <c r="I3342" s="95">
        <v>0</v>
      </c>
      <c r="J3342" s="204">
        <v>1</v>
      </c>
      <c r="K3342" s="95">
        <v>0</v>
      </c>
      <c r="L3342" s="95" t="s">
        <v>489</v>
      </c>
      <c r="M3342" s="95" t="s">
        <v>489</v>
      </c>
      <c r="N3342" s="95" t="s">
        <v>9178</v>
      </c>
      <c r="O3342" s="95"/>
      <c r="P3342" s="95" t="s">
        <v>9972</v>
      </c>
      <c r="Q3342" s="95" t="s">
        <v>489</v>
      </c>
      <c r="R3342" s="95">
        <f>IF(L3342="R",VLOOKUP(G3342,BARRAS!$C$5:$E$233,3,0),IF(L3342="L",VLOOKUP(G3342,BARRAS!$C$5:$E$233,3,0),""))</f>
        <v>0</v>
      </c>
      <c r="S3342" s="95">
        <f t="shared" si="356"/>
        <v>0</v>
      </c>
      <c r="T3342" s="95"/>
      <c r="U3342" s="95" t="str">
        <f t="shared" si="357"/>
        <v/>
      </c>
      <c r="V3342" s="95"/>
      <c r="W3342" s="95"/>
      <c r="X3342" s="95">
        <v>0</v>
      </c>
      <c r="Y3342" s="95"/>
      <c r="Z3342" s="95"/>
      <c r="AA3342" s="95" t="str">
        <f t="shared" si="358"/>
        <v>CGE</v>
      </c>
    </row>
    <row r="3343" spans="1:27" x14ac:dyDescent="0.2">
      <c r="A3343" s="19">
        <f t="shared" si="359"/>
        <v>1</v>
      </c>
      <c r="B3343" s="95">
        <f t="shared" si="360"/>
        <v>3339</v>
      </c>
      <c r="C3343" s="95" t="s">
        <v>7745</v>
      </c>
      <c r="D3343" s="28" t="s">
        <v>10014</v>
      </c>
      <c r="E3343" s="95" t="s">
        <v>3208</v>
      </c>
      <c r="F3343" s="182">
        <v>1</v>
      </c>
      <c r="G3343" s="95" t="s">
        <v>1639</v>
      </c>
      <c r="H3343" s="199">
        <f>VLOOKUP(G3343,BARRAS!$C$5:$E$553,2,0)</f>
        <v>2079988780132</v>
      </c>
      <c r="I3343" s="95">
        <v>0</v>
      </c>
      <c r="J3343" s="204">
        <v>1</v>
      </c>
      <c r="K3343" s="95">
        <v>0</v>
      </c>
      <c r="L3343" s="95" t="s">
        <v>489</v>
      </c>
      <c r="M3343" s="95" t="s">
        <v>489</v>
      </c>
      <c r="N3343" s="95" t="s">
        <v>9178</v>
      </c>
      <c r="O3343" s="95"/>
      <c r="P3343" s="95" t="s">
        <v>9972</v>
      </c>
      <c r="Q3343" s="95" t="s">
        <v>489</v>
      </c>
      <c r="R3343" s="95">
        <f>IF(L3343="R",VLOOKUP(G3343,BARRAS!$C$5:$E$233,3,0),IF(L3343="L",VLOOKUP(G3343,BARRAS!$C$5:$E$233,3,0),""))</f>
        <v>0</v>
      </c>
      <c r="S3343" s="95">
        <f t="shared" si="356"/>
        <v>0</v>
      </c>
      <c r="T3343" s="95"/>
      <c r="U3343" s="95" t="str">
        <f t="shared" si="357"/>
        <v/>
      </c>
      <c r="V3343" s="95"/>
      <c r="W3343" s="95"/>
      <c r="X3343" s="95">
        <v>0</v>
      </c>
      <c r="Y3343" s="95"/>
      <c r="Z3343" s="95"/>
      <c r="AA3343" s="95" t="str">
        <f t="shared" si="358"/>
        <v>CGE</v>
      </c>
    </row>
    <row r="3344" spans="1:27" x14ac:dyDescent="0.2">
      <c r="A3344" s="19">
        <f t="shared" si="359"/>
        <v>1</v>
      </c>
      <c r="B3344" s="95">
        <f t="shared" si="360"/>
        <v>3340</v>
      </c>
      <c r="C3344" s="95" t="s">
        <v>7746</v>
      </c>
      <c r="D3344" s="28" t="s">
        <v>10015</v>
      </c>
      <c r="E3344" s="95" t="s">
        <v>3208</v>
      </c>
      <c r="F3344" s="182">
        <v>1</v>
      </c>
      <c r="G3344" s="95" t="s">
        <v>1639</v>
      </c>
      <c r="H3344" s="199">
        <f>VLOOKUP(G3344,BARRAS!$C$5:$E$553,2,0)</f>
        <v>2079988780132</v>
      </c>
      <c r="I3344" s="95">
        <v>0</v>
      </c>
      <c r="J3344" s="204">
        <v>1</v>
      </c>
      <c r="K3344" s="95">
        <v>0</v>
      </c>
      <c r="L3344" s="95" t="s">
        <v>489</v>
      </c>
      <c r="M3344" s="95" t="s">
        <v>489</v>
      </c>
      <c r="N3344" s="95" t="s">
        <v>9178</v>
      </c>
      <c r="O3344" s="95"/>
      <c r="P3344" s="95" t="s">
        <v>9972</v>
      </c>
      <c r="Q3344" s="95" t="s">
        <v>489</v>
      </c>
      <c r="R3344" s="95">
        <f>IF(L3344="R",VLOOKUP(G3344,BARRAS!$C$5:$E$233,3,0),IF(L3344="L",VLOOKUP(G3344,BARRAS!$C$5:$E$233,3,0),""))</f>
        <v>0</v>
      </c>
      <c r="S3344" s="95">
        <f t="shared" si="356"/>
        <v>0</v>
      </c>
      <c r="T3344" s="95"/>
      <c r="U3344" s="95" t="str">
        <f t="shared" si="357"/>
        <v/>
      </c>
      <c r="V3344" s="95"/>
      <c r="W3344" s="95"/>
      <c r="X3344" s="95">
        <v>0</v>
      </c>
      <c r="Y3344" s="95"/>
      <c r="Z3344" s="95"/>
      <c r="AA3344" s="95" t="str">
        <f t="shared" si="358"/>
        <v>CGE</v>
      </c>
    </row>
    <row r="3345" spans="1:27" x14ac:dyDescent="0.2">
      <c r="A3345" s="19">
        <f t="shared" si="359"/>
        <v>1</v>
      </c>
      <c r="B3345" s="95">
        <f t="shared" si="360"/>
        <v>3341</v>
      </c>
      <c r="C3345" s="95" t="s">
        <v>7801</v>
      </c>
      <c r="D3345" s="28" t="s">
        <v>10009</v>
      </c>
      <c r="E3345" s="95" t="s">
        <v>10010</v>
      </c>
      <c r="F3345" s="182">
        <v>1</v>
      </c>
      <c r="G3345" s="95" t="s">
        <v>1639</v>
      </c>
      <c r="H3345" s="199">
        <f>VLOOKUP(G3345,BARRAS!$C$5:$E$553,2,0)</f>
        <v>2079988780132</v>
      </c>
      <c r="I3345" s="95">
        <v>0</v>
      </c>
      <c r="J3345" s="204">
        <v>1</v>
      </c>
      <c r="K3345" s="95">
        <v>0</v>
      </c>
      <c r="L3345" s="95" t="s">
        <v>489</v>
      </c>
      <c r="M3345" s="95" t="s">
        <v>489</v>
      </c>
      <c r="N3345" s="95" t="s">
        <v>9178</v>
      </c>
      <c r="O3345" s="95"/>
      <c r="P3345" s="95" t="s">
        <v>9972</v>
      </c>
      <c r="Q3345" s="95" t="s">
        <v>489</v>
      </c>
      <c r="R3345" s="95">
        <f>IF(L3345="R",VLOOKUP(G3345,BARRAS!$C$5:$E$233,3,0),IF(L3345="L",VLOOKUP(G3345,BARRAS!$C$5:$E$233,3,0),""))</f>
        <v>0</v>
      </c>
      <c r="S3345" s="95">
        <f t="shared" si="356"/>
        <v>0</v>
      </c>
      <c r="T3345" s="95"/>
      <c r="U3345" s="95" t="str">
        <f t="shared" si="357"/>
        <v/>
      </c>
      <c r="V3345" s="95"/>
      <c r="W3345" s="95"/>
      <c r="X3345" s="95">
        <v>0</v>
      </c>
      <c r="Y3345" s="95"/>
      <c r="Z3345" s="95"/>
      <c r="AA3345" s="95" t="str">
        <f t="shared" si="358"/>
        <v>CGE</v>
      </c>
    </row>
    <row r="3346" spans="1:27" x14ac:dyDescent="0.2">
      <c r="A3346" s="19">
        <f t="shared" si="359"/>
        <v>1</v>
      </c>
      <c r="B3346" s="95">
        <f t="shared" si="360"/>
        <v>3342</v>
      </c>
      <c r="C3346" s="95" t="s">
        <v>7802</v>
      </c>
      <c r="D3346" s="28" t="s">
        <v>10011</v>
      </c>
      <c r="E3346" s="95" t="s">
        <v>10010</v>
      </c>
      <c r="F3346" s="182">
        <v>1</v>
      </c>
      <c r="G3346" s="95" t="s">
        <v>1639</v>
      </c>
      <c r="H3346" s="199">
        <f>VLOOKUP(G3346,BARRAS!$C$5:$E$553,2,0)</f>
        <v>2079988780132</v>
      </c>
      <c r="I3346" s="95">
        <v>0</v>
      </c>
      <c r="J3346" s="204">
        <v>1</v>
      </c>
      <c r="K3346" s="95">
        <v>0</v>
      </c>
      <c r="L3346" s="95" t="s">
        <v>489</v>
      </c>
      <c r="M3346" s="95" t="s">
        <v>489</v>
      </c>
      <c r="N3346" s="95" t="s">
        <v>9178</v>
      </c>
      <c r="O3346" s="95"/>
      <c r="P3346" s="95" t="s">
        <v>9972</v>
      </c>
      <c r="Q3346" s="95" t="s">
        <v>489</v>
      </c>
      <c r="R3346" s="95">
        <f>IF(L3346="R",VLOOKUP(G3346,BARRAS!$C$5:$E$233,3,0),IF(L3346="L",VLOOKUP(G3346,BARRAS!$C$5:$E$233,3,0),""))</f>
        <v>0</v>
      </c>
      <c r="S3346" s="95">
        <f t="shared" si="356"/>
        <v>0</v>
      </c>
      <c r="T3346" s="95"/>
      <c r="U3346" s="95" t="str">
        <f t="shared" si="357"/>
        <v/>
      </c>
      <c r="V3346" s="95"/>
      <c r="W3346" s="95"/>
      <c r="X3346" s="95">
        <v>0</v>
      </c>
      <c r="Y3346" s="95"/>
      <c r="Z3346" s="95"/>
      <c r="AA3346" s="95" t="str">
        <f t="shared" si="358"/>
        <v>CGE</v>
      </c>
    </row>
    <row r="3347" spans="1:27" x14ac:dyDescent="0.2">
      <c r="A3347" s="19">
        <f t="shared" si="359"/>
        <v>1</v>
      </c>
      <c r="B3347" s="95">
        <f t="shared" si="360"/>
        <v>3343</v>
      </c>
      <c r="C3347" s="95" t="s">
        <v>7803</v>
      </c>
      <c r="D3347" s="28" t="s">
        <v>10012</v>
      </c>
      <c r="E3347" s="95" t="s">
        <v>10010</v>
      </c>
      <c r="F3347" s="182">
        <v>1</v>
      </c>
      <c r="G3347" s="95" t="s">
        <v>1639</v>
      </c>
      <c r="H3347" s="199">
        <f>VLOOKUP(G3347,BARRAS!$C$5:$E$553,2,0)</f>
        <v>2079988780132</v>
      </c>
      <c r="I3347" s="95">
        <v>0</v>
      </c>
      <c r="J3347" s="204">
        <v>1</v>
      </c>
      <c r="K3347" s="95">
        <v>0</v>
      </c>
      <c r="L3347" s="95" t="s">
        <v>489</v>
      </c>
      <c r="M3347" s="95" t="s">
        <v>489</v>
      </c>
      <c r="N3347" s="95" t="s">
        <v>9178</v>
      </c>
      <c r="O3347" s="95"/>
      <c r="P3347" s="95" t="s">
        <v>9972</v>
      </c>
      <c r="Q3347" s="95" t="s">
        <v>489</v>
      </c>
      <c r="R3347" s="95">
        <f>IF(L3347="R",VLOOKUP(G3347,BARRAS!$C$5:$E$233,3,0),IF(L3347="L",VLOOKUP(G3347,BARRAS!$C$5:$E$233,3,0),""))</f>
        <v>0</v>
      </c>
      <c r="S3347" s="95">
        <f t="shared" si="356"/>
        <v>0</v>
      </c>
      <c r="T3347" s="95"/>
      <c r="U3347" s="95" t="str">
        <f t="shared" si="357"/>
        <v/>
      </c>
      <c r="V3347" s="95"/>
      <c r="W3347" s="95"/>
      <c r="X3347" s="95">
        <v>0</v>
      </c>
      <c r="Y3347" s="95"/>
      <c r="Z3347" s="95"/>
      <c r="AA3347" s="95" t="str">
        <f t="shared" si="358"/>
        <v>CGE</v>
      </c>
    </row>
    <row r="3348" spans="1:27" x14ac:dyDescent="0.2">
      <c r="A3348" s="19">
        <f t="shared" si="359"/>
        <v>1</v>
      </c>
      <c r="B3348" s="95">
        <f t="shared" si="360"/>
        <v>3344</v>
      </c>
      <c r="C3348" s="194" t="s">
        <v>11954</v>
      </c>
      <c r="D3348" s="213" t="s">
        <v>1304</v>
      </c>
      <c r="E3348" s="194" t="s">
        <v>7622</v>
      </c>
      <c r="F3348" s="182">
        <v>1</v>
      </c>
      <c r="G3348" s="95" t="s">
        <v>1639</v>
      </c>
      <c r="H3348" s="199">
        <f>VLOOKUP(G3348,BARRAS!$C$5:$E$553,2,0)</f>
        <v>2079988780132</v>
      </c>
      <c r="I3348" s="95">
        <v>0</v>
      </c>
      <c r="J3348" s="204">
        <v>0</v>
      </c>
      <c r="K3348" s="95">
        <v>0</v>
      </c>
      <c r="L3348" s="95" t="s">
        <v>492</v>
      </c>
      <c r="M3348" s="95" t="s">
        <v>492</v>
      </c>
      <c r="N3348" s="95" t="s">
        <v>12352</v>
      </c>
      <c r="O3348" s="95"/>
      <c r="P3348" s="95"/>
      <c r="Q3348" s="95"/>
      <c r="R3348" s="95" t="str">
        <f>IF(L3348="R",VLOOKUP(G3348,BARRAS!$C$5:$E$233,3,0),IF(L3348="L",VLOOKUP(G3348,BARRAS!$C$5:$E$233,3,0),""))</f>
        <v/>
      </c>
      <c r="S3348" s="95">
        <f t="shared" si="356"/>
        <v>0</v>
      </c>
      <c r="T3348" s="95"/>
      <c r="U3348" s="95" t="str">
        <f t="shared" si="357"/>
        <v/>
      </c>
      <c r="V3348" s="95"/>
      <c r="W3348" s="95"/>
      <c r="X3348" s="95"/>
      <c r="Y3348" s="95"/>
      <c r="Z3348" s="95"/>
      <c r="AA3348" s="95">
        <f t="shared" si="358"/>
        <v>0</v>
      </c>
    </row>
    <row r="3349" spans="1:27" x14ac:dyDescent="0.2">
      <c r="A3349" s="19">
        <f t="shared" si="359"/>
        <v>1</v>
      </c>
      <c r="B3349" s="95">
        <f t="shared" si="360"/>
        <v>3345</v>
      </c>
      <c r="C3349" s="194" t="s">
        <v>11955</v>
      </c>
      <c r="D3349" s="213" t="s">
        <v>1304</v>
      </c>
      <c r="E3349" s="194" t="s">
        <v>7623</v>
      </c>
      <c r="F3349" s="182">
        <v>1</v>
      </c>
      <c r="G3349" s="95" t="s">
        <v>1639</v>
      </c>
      <c r="H3349" s="199">
        <f>VLOOKUP(G3349,BARRAS!$C$5:$E$553,2,0)</f>
        <v>2079988780132</v>
      </c>
      <c r="I3349" s="95">
        <v>0</v>
      </c>
      <c r="J3349" s="204">
        <v>0</v>
      </c>
      <c r="K3349" s="95">
        <v>0</v>
      </c>
      <c r="L3349" s="95" t="s">
        <v>492</v>
      </c>
      <c r="M3349" s="95" t="s">
        <v>492</v>
      </c>
      <c r="N3349" s="95" t="s">
        <v>12352</v>
      </c>
      <c r="O3349" s="95"/>
      <c r="P3349" s="95"/>
      <c r="Q3349" s="95"/>
      <c r="R3349" s="95" t="str">
        <f>IF(L3349="R",VLOOKUP(G3349,BARRAS!$C$5:$E$233,3,0),IF(L3349="L",VLOOKUP(G3349,BARRAS!$C$5:$E$233,3,0),""))</f>
        <v/>
      </c>
      <c r="S3349" s="95">
        <f t="shared" si="356"/>
        <v>0</v>
      </c>
      <c r="T3349" s="95"/>
      <c r="U3349" s="95" t="str">
        <f t="shared" si="357"/>
        <v/>
      </c>
      <c r="V3349" s="95"/>
      <c r="W3349" s="95"/>
      <c r="X3349" s="95"/>
      <c r="Y3349" s="95"/>
      <c r="Z3349" s="95"/>
      <c r="AA3349" s="95">
        <f t="shared" si="358"/>
        <v>0</v>
      </c>
    </row>
    <row r="3350" spans="1:27" x14ac:dyDescent="0.2">
      <c r="A3350" s="19">
        <f t="shared" si="359"/>
        <v>1</v>
      </c>
      <c r="B3350" s="95">
        <f t="shared" si="360"/>
        <v>3346</v>
      </c>
      <c r="C3350" s="95" t="s">
        <v>8522</v>
      </c>
      <c r="D3350" s="28" t="s">
        <v>8365</v>
      </c>
      <c r="E3350" s="95" t="s">
        <v>10205</v>
      </c>
      <c r="F3350" s="182">
        <v>1</v>
      </c>
      <c r="G3350" s="95" t="s">
        <v>238</v>
      </c>
      <c r="H3350" s="199">
        <f>VLOOKUP(G3350,BARRAS!$C$5:$E$553,2,0)</f>
        <v>2089988630132</v>
      </c>
      <c r="I3350" s="95">
        <v>0</v>
      </c>
      <c r="J3350" s="204">
        <v>0</v>
      </c>
      <c r="K3350" s="95">
        <v>0</v>
      </c>
      <c r="L3350" s="95" t="s">
        <v>8423</v>
      </c>
      <c r="M3350" s="95" t="s">
        <v>8423</v>
      </c>
      <c r="N3350" s="95" t="s">
        <v>8365</v>
      </c>
      <c r="O3350" s="95" t="s">
        <v>9972</v>
      </c>
      <c r="P3350" s="95"/>
      <c r="Q3350" s="95" t="s">
        <v>509</v>
      </c>
      <c r="R3350" s="95" t="str">
        <f>IF(L3350="R",VLOOKUP(G3350,BARRAS!$C$5:$E$233,3,0),IF(L3350="L",VLOOKUP(G3350,BARRAS!$C$5:$E$233,3,0),""))</f>
        <v/>
      </c>
      <c r="S3350" s="95">
        <f t="shared" si="356"/>
        <v>0</v>
      </c>
      <c r="T3350" s="95"/>
      <c r="U3350" s="95" t="str">
        <f t="shared" si="357"/>
        <v/>
      </c>
      <c r="V3350" s="95"/>
      <c r="W3350" s="95"/>
      <c r="X3350" s="95">
        <v>0</v>
      </c>
      <c r="Y3350" s="95"/>
      <c r="Z3350" s="95"/>
      <c r="AA3350" s="95" t="str">
        <f t="shared" si="358"/>
        <v>CGE</v>
      </c>
    </row>
    <row r="3351" spans="1:27" x14ac:dyDescent="0.2">
      <c r="A3351" s="19">
        <f t="shared" si="359"/>
        <v>1</v>
      </c>
      <c r="B3351" s="95">
        <f t="shared" si="360"/>
        <v>3347</v>
      </c>
      <c r="C3351" s="95" t="s">
        <v>8531</v>
      </c>
      <c r="D3351" s="28" t="s">
        <v>8365</v>
      </c>
      <c r="E3351" s="95" t="s">
        <v>10205</v>
      </c>
      <c r="F3351" s="182">
        <v>1</v>
      </c>
      <c r="G3351" s="95" t="s">
        <v>238</v>
      </c>
      <c r="H3351" s="199">
        <f>VLOOKUP(G3351,BARRAS!$C$5:$E$553,2,0)</f>
        <v>2089988630132</v>
      </c>
      <c r="I3351" s="95">
        <v>0</v>
      </c>
      <c r="J3351" s="204">
        <v>0</v>
      </c>
      <c r="K3351" s="95">
        <v>0</v>
      </c>
      <c r="L3351" s="95" t="s">
        <v>8423</v>
      </c>
      <c r="M3351" s="95" t="s">
        <v>8423</v>
      </c>
      <c r="N3351" s="95" t="s">
        <v>8365</v>
      </c>
      <c r="O3351" s="95" t="s">
        <v>9972</v>
      </c>
      <c r="P3351" s="95"/>
      <c r="Q3351" s="95" t="s">
        <v>509</v>
      </c>
      <c r="R3351" s="95" t="str">
        <f>IF(L3351="R",VLOOKUP(G3351,BARRAS!$C$5:$E$233,3,0),IF(L3351="L",VLOOKUP(G3351,BARRAS!$C$5:$E$233,3,0),""))</f>
        <v/>
      </c>
      <c r="S3351" s="95">
        <f t="shared" si="356"/>
        <v>0</v>
      </c>
      <c r="T3351" s="95"/>
      <c r="U3351" s="95" t="str">
        <f t="shared" si="357"/>
        <v/>
      </c>
      <c r="V3351" s="95"/>
      <c r="W3351" s="95"/>
      <c r="X3351" s="95">
        <v>0</v>
      </c>
      <c r="Y3351" s="95"/>
      <c r="Z3351" s="95"/>
      <c r="AA3351" s="95" t="str">
        <f t="shared" si="358"/>
        <v>CGE</v>
      </c>
    </row>
    <row r="3352" spans="1:27" x14ac:dyDescent="0.2">
      <c r="A3352" s="19">
        <f t="shared" si="359"/>
        <v>1</v>
      </c>
      <c r="B3352" s="95">
        <f t="shared" si="360"/>
        <v>3348</v>
      </c>
      <c r="C3352" s="95" t="s">
        <v>8991</v>
      </c>
      <c r="D3352" s="28" t="s">
        <v>543</v>
      </c>
      <c r="E3352" s="95" t="s">
        <v>9050</v>
      </c>
      <c r="F3352" s="182">
        <v>1</v>
      </c>
      <c r="G3352" s="95" t="s">
        <v>238</v>
      </c>
      <c r="H3352" s="199">
        <f>VLOOKUP(G3352,BARRAS!$C$5:$E$553,2,0)</f>
        <v>2089988630132</v>
      </c>
      <c r="I3352" s="95">
        <v>0</v>
      </c>
      <c r="J3352" s="204">
        <v>0</v>
      </c>
      <c r="K3352" s="95">
        <v>0</v>
      </c>
      <c r="L3352" s="95" t="s">
        <v>8423</v>
      </c>
      <c r="M3352" s="95" t="s">
        <v>8423</v>
      </c>
      <c r="N3352" s="95" t="s">
        <v>543</v>
      </c>
      <c r="O3352" s="95" t="s">
        <v>9972</v>
      </c>
      <c r="P3352" s="95"/>
      <c r="Q3352" s="95" t="s">
        <v>509</v>
      </c>
      <c r="R3352" s="95" t="str">
        <f>IF(L3352="R",VLOOKUP(G3352,BARRAS!$C$5:$E$233,3,0),IF(L3352="L",VLOOKUP(G3352,BARRAS!$C$5:$E$233,3,0),""))</f>
        <v/>
      </c>
      <c r="S3352" s="95">
        <f t="shared" ref="S3352:S3415" si="361">IF(RIGHT(LEFT(E3352,6),4)="PMGD",1,IF(RIGHT(LEFT(E3352,6),4)="PMG_",1,0))</f>
        <v>0</v>
      </c>
      <c r="T3352" s="95"/>
      <c r="U3352" s="95" t="str">
        <f t="shared" ref="U3352:U3415" si="362">+IF(L3352="G",LEFT(RIGHT(E3352,LEN(E3352)-2),4),"")</f>
        <v/>
      </c>
      <c r="V3352" s="95"/>
      <c r="W3352" s="95"/>
      <c r="X3352" s="95">
        <v>0</v>
      </c>
      <c r="Y3352" s="95"/>
      <c r="Z3352" s="95"/>
      <c r="AA3352" s="95" t="str">
        <f t="shared" ref="AA3352:AA3415" si="363">IF(OR(N3352="Dx",N3352="No_informado"),P3352,O3352)</f>
        <v>CGE</v>
      </c>
    </row>
    <row r="3353" spans="1:27" x14ac:dyDescent="0.2">
      <c r="A3353" s="19">
        <f t="shared" si="359"/>
        <v>1</v>
      </c>
      <c r="B3353" s="95">
        <f t="shared" si="360"/>
        <v>3349</v>
      </c>
      <c r="C3353" s="95" t="s">
        <v>8992</v>
      </c>
      <c r="D3353" s="28" t="s">
        <v>543</v>
      </c>
      <c r="E3353" s="95" t="s">
        <v>9050</v>
      </c>
      <c r="F3353" s="182">
        <v>1</v>
      </c>
      <c r="G3353" s="95" t="s">
        <v>238</v>
      </c>
      <c r="H3353" s="199">
        <f>VLOOKUP(G3353,BARRAS!$C$5:$E$553,2,0)</f>
        <v>2089988630132</v>
      </c>
      <c r="I3353" s="95">
        <v>0</v>
      </c>
      <c r="J3353" s="204">
        <v>0</v>
      </c>
      <c r="K3353" s="95">
        <v>0</v>
      </c>
      <c r="L3353" s="95" t="s">
        <v>8423</v>
      </c>
      <c r="M3353" s="95" t="s">
        <v>8423</v>
      </c>
      <c r="N3353" s="95" t="s">
        <v>543</v>
      </c>
      <c r="O3353" s="95" t="s">
        <v>9972</v>
      </c>
      <c r="P3353" s="95"/>
      <c r="Q3353" s="95" t="s">
        <v>509</v>
      </c>
      <c r="R3353" s="95" t="str">
        <f>IF(L3353="R",VLOOKUP(G3353,BARRAS!$C$5:$E$233,3,0),IF(L3353="L",VLOOKUP(G3353,BARRAS!$C$5:$E$233,3,0),""))</f>
        <v/>
      </c>
      <c r="S3353" s="95">
        <f t="shared" si="361"/>
        <v>0</v>
      </c>
      <c r="T3353" s="95"/>
      <c r="U3353" s="95" t="str">
        <f t="shared" si="362"/>
        <v/>
      </c>
      <c r="V3353" s="95"/>
      <c r="W3353" s="95"/>
      <c r="X3353" s="95">
        <v>0</v>
      </c>
      <c r="Y3353" s="95"/>
      <c r="Z3353" s="95"/>
      <c r="AA3353" s="95" t="str">
        <f t="shared" si="363"/>
        <v>CGE</v>
      </c>
    </row>
    <row r="3354" spans="1:27" x14ac:dyDescent="0.2">
      <c r="A3354" s="19">
        <f t="shared" si="359"/>
        <v>1</v>
      </c>
      <c r="B3354" s="95">
        <f t="shared" si="360"/>
        <v>3350</v>
      </c>
      <c r="C3354" s="95" t="s">
        <v>8993</v>
      </c>
      <c r="D3354" s="28" t="s">
        <v>8808</v>
      </c>
      <c r="E3354" s="95" t="s">
        <v>9049</v>
      </c>
      <c r="F3354" s="182">
        <v>1</v>
      </c>
      <c r="G3354" s="95" t="s">
        <v>238</v>
      </c>
      <c r="H3354" s="199">
        <f>VLOOKUP(G3354,BARRAS!$C$5:$E$553,2,0)</f>
        <v>2089988630132</v>
      </c>
      <c r="I3354" s="95">
        <v>0</v>
      </c>
      <c r="J3354" s="204">
        <v>0</v>
      </c>
      <c r="K3354" s="95">
        <v>0</v>
      </c>
      <c r="L3354" s="95" t="s">
        <v>8423</v>
      </c>
      <c r="M3354" s="95" t="s">
        <v>8423</v>
      </c>
      <c r="N3354" s="95" t="s">
        <v>8808</v>
      </c>
      <c r="O3354" s="95" t="s">
        <v>9972</v>
      </c>
      <c r="P3354" s="95"/>
      <c r="Q3354" s="95" t="s">
        <v>509</v>
      </c>
      <c r="R3354" s="95" t="str">
        <f>IF(L3354="R",VLOOKUP(G3354,BARRAS!$C$5:$E$233,3,0),IF(L3354="L",VLOOKUP(G3354,BARRAS!$C$5:$E$233,3,0),""))</f>
        <v/>
      </c>
      <c r="S3354" s="95">
        <f t="shared" si="361"/>
        <v>0</v>
      </c>
      <c r="T3354" s="95"/>
      <c r="U3354" s="95" t="str">
        <f t="shared" si="362"/>
        <v/>
      </c>
      <c r="V3354" s="95"/>
      <c r="W3354" s="95"/>
      <c r="X3354" s="95">
        <v>0</v>
      </c>
      <c r="Y3354" s="95"/>
      <c r="Z3354" s="95"/>
      <c r="AA3354" s="95" t="str">
        <f t="shared" si="363"/>
        <v>CGE</v>
      </c>
    </row>
    <row r="3355" spans="1:27" x14ac:dyDescent="0.2">
      <c r="A3355" s="19">
        <f t="shared" si="359"/>
        <v>1</v>
      </c>
      <c r="B3355" s="95">
        <f t="shared" si="360"/>
        <v>3351</v>
      </c>
      <c r="C3355" s="95" t="s">
        <v>8528</v>
      </c>
      <c r="D3355" s="28" t="s">
        <v>8365</v>
      </c>
      <c r="E3355" s="95" t="s">
        <v>10053</v>
      </c>
      <c r="F3355" s="182">
        <v>1</v>
      </c>
      <c r="G3355" s="95" t="s">
        <v>238</v>
      </c>
      <c r="H3355" s="199">
        <f>VLOOKUP(G3355,BARRAS!$C$5:$E$553,2,0)</f>
        <v>2089988630132</v>
      </c>
      <c r="I3355" s="95">
        <v>0</v>
      </c>
      <c r="J3355" s="204">
        <v>0</v>
      </c>
      <c r="K3355" s="95">
        <v>0</v>
      </c>
      <c r="L3355" s="95" t="s">
        <v>8423</v>
      </c>
      <c r="M3355" s="95" t="s">
        <v>8423</v>
      </c>
      <c r="N3355" s="95" t="s">
        <v>8365</v>
      </c>
      <c r="O3355" s="95" t="s">
        <v>9972</v>
      </c>
      <c r="P3355" s="95"/>
      <c r="Q3355" s="95" t="s">
        <v>509</v>
      </c>
      <c r="R3355" s="95" t="str">
        <f>IF(L3355="R",VLOOKUP(G3355,BARRAS!$C$5:$E$233,3,0),IF(L3355="L",VLOOKUP(G3355,BARRAS!$C$5:$E$233,3,0),""))</f>
        <v/>
      </c>
      <c r="S3355" s="95">
        <f t="shared" si="361"/>
        <v>0</v>
      </c>
      <c r="T3355" s="95"/>
      <c r="U3355" s="95" t="str">
        <f t="shared" si="362"/>
        <v/>
      </c>
      <c r="V3355" s="95"/>
      <c r="W3355" s="95"/>
      <c r="X3355" s="95">
        <v>0</v>
      </c>
      <c r="Y3355" s="95"/>
      <c r="Z3355" s="95"/>
      <c r="AA3355" s="95" t="str">
        <f t="shared" si="363"/>
        <v>CGE</v>
      </c>
    </row>
    <row r="3356" spans="1:27" x14ac:dyDescent="0.2">
      <c r="A3356" s="19">
        <f t="shared" si="359"/>
        <v>1</v>
      </c>
      <c r="B3356" s="95">
        <f t="shared" si="360"/>
        <v>3352</v>
      </c>
      <c r="C3356" s="95" t="s">
        <v>8357</v>
      </c>
      <c r="D3356" s="28" t="s">
        <v>1830</v>
      </c>
      <c r="E3356" s="95" t="s">
        <v>8357</v>
      </c>
      <c r="F3356" s="182">
        <v>1</v>
      </c>
      <c r="G3356" s="95" t="s">
        <v>238</v>
      </c>
      <c r="H3356" s="199">
        <f>VLOOKUP(G3356,BARRAS!$C$5:$E$553,2,0)</f>
        <v>2089988630132</v>
      </c>
      <c r="I3356" s="95">
        <v>0</v>
      </c>
      <c r="J3356" s="204">
        <v>0</v>
      </c>
      <c r="K3356" s="95">
        <v>0</v>
      </c>
      <c r="L3356" s="95" t="s">
        <v>8423</v>
      </c>
      <c r="M3356" s="95" t="s">
        <v>8423</v>
      </c>
      <c r="N3356" s="95" t="s">
        <v>1830</v>
      </c>
      <c r="O3356" s="95" t="s">
        <v>9972</v>
      </c>
      <c r="P3356" s="95"/>
      <c r="Q3356" s="95" t="s">
        <v>509</v>
      </c>
      <c r="R3356" s="95" t="str">
        <f>IF(L3356="R",VLOOKUP(G3356,BARRAS!$C$5:$E$233,3,0),IF(L3356="L",VLOOKUP(G3356,BARRAS!$C$5:$E$233,3,0),""))</f>
        <v/>
      </c>
      <c r="S3356" s="95">
        <f t="shared" si="361"/>
        <v>0</v>
      </c>
      <c r="T3356" s="95"/>
      <c r="U3356" s="95" t="str">
        <f t="shared" si="362"/>
        <v/>
      </c>
      <c r="V3356" s="95"/>
      <c r="W3356" s="95"/>
      <c r="X3356" s="95">
        <v>0</v>
      </c>
      <c r="Y3356" s="95"/>
      <c r="Z3356" s="95"/>
      <c r="AA3356" s="95" t="str">
        <f t="shared" si="363"/>
        <v>CGE</v>
      </c>
    </row>
    <row r="3357" spans="1:27" x14ac:dyDescent="0.2">
      <c r="A3357" s="19">
        <f t="shared" si="359"/>
        <v>1</v>
      </c>
      <c r="B3357" s="95">
        <f t="shared" si="360"/>
        <v>3353</v>
      </c>
      <c r="C3357" s="95" t="s">
        <v>9289</v>
      </c>
      <c r="D3357" s="28" t="s">
        <v>543</v>
      </c>
      <c r="E3357" s="95" t="s">
        <v>10116</v>
      </c>
      <c r="F3357" s="182">
        <v>1</v>
      </c>
      <c r="G3357" s="95" t="s">
        <v>238</v>
      </c>
      <c r="H3357" s="199">
        <f>VLOOKUP(G3357,BARRAS!$C$5:$E$553,2,0)</f>
        <v>2089988630132</v>
      </c>
      <c r="I3357" s="95">
        <v>0</v>
      </c>
      <c r="J3357" s="204">
        <v>0</v>
      </c>
      <c r="K3357" s="95">
        <v>0</v>
      </c>
      <c r="L3357" s="95" t="s">
        <v>8423</v>
      </c>
      <c r="M3357" s="95" t="s">
        <v>8423</v>
      </c>
      <c r="N3357" s="95" t="s">
        <v>543</v>
      </c>
      <c r="O3357" s="95" t="s">
        <v>9972</v>
      </c>
      <c r="P3357" s="95"/>
      <c r="Q3357" s="95" t="s">
        <v>509</v>
      </c>
      <c r="R3357" s="95" t="str">
        <f>IF(L3357="R",VLOOKUP(G3357,BARRAS!$C$5:$E$233,3,0),IF(L3357="L",VLOOKUP(G3357,BARRAS!$C$5:$E$233,3,0),""))</f>
        <v/>
      </c>
      <c r="S3357" s="95">
        <f t="shared" si="361"/>
        <v>0</v>
      </c>
      <c r="T3357" s="95"/>
      <c r="U3357" s="95" t="str">
        <f t="shared" si="362"/>
        <v/>
      </c>
      <c r="V3357" s="95"/>
      <c r="W3357" s="95"/>
      <c r="X3357" s="95">
        <v>0</v>
      </c>
      <c r="Y3357" s="95"/>
      <c r="Z3357" s="95"/>
      <c r="AA3357" s="95" t="str">
        <f t="shared" si="363"/>
        <v>CGE</v>
      </c>
    </row>
    <row r="3358" spans="1:27" x14ac:dyDescent="0.2">
      <c r="A3358" s="19">
        <f t="shared" si="359"/>
        <v>1</v>
      </c>
      <c r="B3358" s="95">
        <f t="shared" si="360"/>
        <v>3354</v>
      </c>
      <c r="C3358" s="95" t="s">
        <v>8523</v>
      </c>
      <c r="D3358" s="28" t="s">
        <v>8365</v>
      </c>
      <c r="E3358" s="95" t="s">
        <v>10052</v>
      </c>
      <c r="F3358" s="182">
        <v>1</v>
      </c>
      <c r="G3358" s="95" t="s">
        <v>238</v>
      </c>
      <c r="H3358" s="199">
        <f>VLOOKUP(G3358,BARRAS!$C$5:$E$553,2,0)</f>
        <v>2089988630132</v>
      </c>
      <c r="I3358" s="95">
        <v>0</v>
      </c>
      <c r="J3358" s="204">
        <v>0</v>
      </c>
      <c r="K3358" s="95">
        <v>0</v>
      </c>
      <c r="L3358" s="95" t="s">
        <v>8423</v>
      </c>
      <c r="M3358" s="95" t="s">
        <v>8423</v>
      </c>
      <c r="N3358" s="95" t="s">
        <v>8365</v>
      </c>
      <c r="O3358" s="95" t="s">
        <v>9972</v>
      </c>
      <c r="P3358" s="95"/>
      <c r="Q3358" s="95" t="s">
        <v>509</v>
      </c>
      <c r="R3358" s="95" t="str">
        <f>IF(L3358="R",VLOOKUP(G3358,BARRAS!$C$5:$E$233,3,0),IF(L3358="L",VLOOKUP(G3358,BARRAS!$C$5:$E$233,3,0),""))</f>
        <v/>
      </c>
      <c r="S3358" s="95">
        <f t="shared" si="361"/>
        <v>0</v>
      </c>
      <c r="T3358" s="95"/>
      <c r="U3358" s="95" t="str">
        <f t="shared" si="362"/>
        <v/>
      </c>
      <c r="V3358" s="95"/>
      <c r="W3358" s="95"/>
      <c r="X3358" s="95">
        <v>0</v>
      </c>
      <c r="Y3358" s="95"/>
      <c r="Z3358" s="95"/>
      <c r="AA3358" s="95" t="str">
        <f t="shared" si="363"/>
        <v>CGE</v>
      </c>
    </row>
    <row r="3359" spans="1:27" x14ac:dyDescent="0.2">
      <c r="A3359" s="19">
        <f t="shared" si="359"/>
        <v>1</v>
      </c>
      <c r="B3359" s="95">
        <f t="shared" si="360"/>
        <v>3355</v>
      </c>
      <c r="C3359" s="95" t="s">
        <v>8530</v>
      </c>
      <c r="D3359" s="28" t="s">
        <v>8365</v>
      </c>
      <c r="E3359" s="95" t="s">
        <v>10052</v>
      </c>
      <c r="F3359" s="182">
        <v>1</v>
      </c>
      <c r="G3359" s="95" t="s">
        <v>238</v>
      </c>
      <c r="H3359" s="199">
        <f>VLOOKUP(G3359,BARRAS!$C$5:$E$553,2,0)</f>
        <v>2089988630132</v>
      </c>
      <c r="I3359" s="95">
        <v>0</v>
      </c>
      <c r="J3359" s="204">
        <v>0</v>
      </c>
      <c r="K3359" s="95">
        <v>0</v>
      </c>
      <c r="L3359" s="95" t="s">
        <v>8423</v>
      </c>
      <c r="M3359" s="95" t="s">
        <v>8423</v>
      </c>
      <c r="N3359" s="95" t="s">
        <v>8365</v>
      </c>
      <c r="O3359" s="95" t="s">
        <v>9972</v>
      </c>
      <c r="P3359" s="95"/>
      <c r="Q3359" s="95" t="s">
        <v>509</v>
      </c>
      <c r="R3359" s="95" t="str">
        <f>IF(L3359="R",VLOOKUP(G3359,BARRAS!$C$5:$E$233,3,0),IF(L3359="L",VLOOKUP(G3359,BARRAS!$C$5:$E$233,3,0),""))</f>
        <v/>
      </c>
      <c r="S3359" s="95">
        <f t="shared" si="361"/>
        <v>0</v>
      </c>
      <c r="T3359" s="95"/>
      <c r="U3359" s="95" t="str">
        <f t="shared" si="362"/>
        <v/>
      </c>
      <c r="V3359" s="95"/>
      <c r="W3359" s="95"/>
      <c r="X3359" s="95">
        <v>0</v>
      </c>
      <c r="Y3359" s="95"/>
      <c r="Z3359" s="95"/>
      <c r="AA3359" s="95" t="str">
        <f t="shared" si="363"/>
        <v>CGE</v>
      </c>
    </row>
    <row r="3360" spans="1:27" x14ac:dyDescent="0.2">
      <c r="A3360" s="19">
        <f t="shared" si="359"/>
        <v>1</v>
      </c>
      <c r="B3360" s="95">
        <f t="shared" si="360"/>
        <v>3356</v>
      </c>
      <c r="C3360" s="95" t="s">
        <v>8881</v>
      </c>
      <c r="D3360" s="28" t="s">
        <v>1830</v>
      </c>
      <c r="E3360" s="95" t="s">
        <v>469</v>
      </c>
      <c r="F3360" s="182">
        <v>1</v>
      </c>
      <c r="G3360" s="95" t="s">
        <v>238</v>
      </c>
      <c r="H3360" s="199">
        <f>VLOOKUP(G3360,BARRAS!$C$5:$E$553,2,0)</f>
        <v>2089988630132</v>
      </c>
      <c r="I3360" s="95">
        <v>0</v>
      </c>
      <c r="J3360" s="204">
        <v>0</v>
      </c>
      <c r="K3360" s="95">
        <v>0</v>
      </c>
      <c r="L3360" s="95" t="s">
        <v>8423</v>
      </c>
      <c r="M3360" s="95" t="s">
        <v>8423</v>
      </c>
      <c r="N3360" s="95" t="s">
        <v>1830</v>
      </c>
      <c r="O3360" s="95" t="s">
        <v>9972</v>
      </c>
      <c r="P3360" s="95"/>
      <c r="Q3360" s="95" t="s">
        <v>509</v>
      </c>
      <c r="R3360" s="95" t="str">
        <f>IF(L3360="R",VLOOKUP(G3360,BARRAS!$C$5:$E$233,3,0),IF(L3360="L",VLOOKUP(G3360,BARRAS!$C$5:$E$233,3,0),""))</f>
        <v/>
      </c>
      <c r="S3360" s="95">
        <f t="shared" si="361"/>
        <v>0</v>
      </c>
      <c r="T3360" s="95"/>
      <c r="U3360" s="95" t="str">
        <f t="shared" si="362"/>
        <v/>
      </c>
      <c r="V3360" s="95"/>
      <c r="W3360" s="95"/>
      <c r="X3360" s="95">
        <v>0</v>
      </c>
      <c r="Y3360" s="95"/>
      <c r="Z3360" s="95"/>
      <c r="AA3360" s="95" t="str">
        <f t="shared" si="363"/>
        <v>CGE</v>
      </c>
    </row>
    <row r="3361" spans="1:27" x14ac:dyDescent="0.2">
      <c r="A3361" s="19">
        <f t="shared" si="359"/>
        <v>1</v>
      </c>
      <c r="B3361" s="95">
        <f t="shared" si="360"/>
        <v>3357</v>
      </c>
      <c r="C3361" s="95" t="s">
        <v>9206</v>
      </c>
      <c r="D3361" s="28" t="s">
        <v>8365</v>
      </c>
      <c r="E3361" s="95" t="s">
        <v>10103</v>
      </c>
      <c r="F3361" s="182">
        <v>1</v>
      </c>
      <c r="G3361" s="95" t="s">
        <v>238</v>
      </c>
      <c r="H3361" s="199">
        <f>VLOOKUP(G3361,BARRAS!$C$5:$E$553,2,0)</f>
        <v>2089988630132</v>
      </c>
      <c r="I3361" s="95">
        <v>0</v>
      </c>
      <c r="J3361" s="204">
        <v>0</v>
      </c>
      <c r="K3361" s="95">
        <v>0</v>
      </c>
      <c r="L3361" s="95" t="s">
        <v>8423</v>
      </c>
      <c r="M3361" s="95" t="s">
        <v>8423</v>
      </c>
      <c r="N3361" s="95" t="s">
        <v>8365</v>
      </c>
      <c r="O3361" s="95" t="s">
        <v>9972</v>
      </c>
      <c r="P3361" s="95"/>
      <c r="Q3361" s="95" t="s">
        <v>509</v>
      </c>
      <c r="R3361" s="95" t="str">
        <f>IF(L3361="R",VLOOKUP(G3361,BARRAS!$C$5:$E$233,3,0),IF(L3361="L",VLOOKUP(G3361,BARRAS!$C$5:$E$233,3,0),""))</f>
        <v/>
      </c>
      <c r="S3361" s="95">
        <f t="shared" si="361"/>
        <v>0</v>
      </c>
      <c r="T3361" s="95"/>
      <c r="U3361" s="95" t="str">
        <f t="shared" si="362"/>
        <v/>
      </c>
      <c r="V3361" s="95"/>
      <c r="W3361" s="95"/>
      <c r="X3361" s="95">
        <v>0</v>
      </c>
      <c r="Y3361" s="95"/>
      <c r="Z3361" s="95"/>
      <c r="AA3361" s="95" t="str">
        <f t="shared" si="363"/>
        <v>CGE</v>
      </c>
    </row>
    <row r="3362" spans="1:27" x14ac:dyDescent="0.2">
      <c r="A3362" s="19">
        <f t="shared" si="359"/>
        <v>1</v>
      </c>
      <c r="B3362" s="95">
        <f t="shared" si="360"/>
        <v>3358</v>
      </c>
      <c r="C3362" s="95" t="s">
        <v>11836</v>
      </c>
      <c r="D3362" s="28" t="s">
        <v>8241</v>
      </c>
      <c r="E3362" s="95" t="s">
        <v>11840</v>
      </c>
      <c r="F3362" s="182">
        <v>1</v>
      </c>
      <c r="G3362" s="95" t="s">
        <v>238</v>
      </c>
      <c r="H3362" s="199">
        <f>VLOOKUP(G3362,BARRAS!$C$5:$E$553,2,0)</f>
        <v>2089988630132</v>
      </c>
      <c r="I3362" s="95">
        <v>0</v>
      </c>
      <c r="J3362" s="204">
        <v>0</v>
      </c>
      <c r="K3362" s="95">
        <v>0</v>
      </c>
      <c r="L3362" s="95" t="s">
        <v>8423</v>
      </c>
      <c r="M3362" s="95" t="s">
        <v>8423</v>
      </c>
      <c r="N3362" s="95" t="s">
        <v>8241</v>
      </c>
      <c r="O3362" s="95" t="s">
        <v>9972</v>
      </c>
      <c r="P3362" s="95"/>
      <c r="Q3362" s="95"/>
      <c r="R3362" s="95" t="str">
        <f>IF(L3362="R",VLOOKUP(G3362,BARRAS!$C$5:$E$233,3,0),IF(L3362="L",VLOOKUP(G3362,BARRAS!$C$5:$E$233,3,0),""))</f>
        <v/>
      </c>
      <c r="S3362" s="95">
        <f t="shared" si="361"/>
        <v>0</v>
      </c>
      <c r="T3362" s="95"/>
      <c r="U3362" s="95" t="str">
        <f t="shared" si="362"/>
        <v/>
      </c>
      <c r="V3362" s="95"/>
      <c r="W3362" s="95"/>
      <c r="X3362" s="95"/>
      <c r="Y3362" s="95"/>
      <c r="Z3362" s="95"/>
      <c r="AA3362" s="95" t="str">
        <f t="shared" si="363"/>
        <v>CGE</v>
      </c>
    </row>
    <row r="3363" spans="1:27" x14ac:dyDescent="0.2">
      <c r="A3363" s="19">
        <f t="shared" si="359"/>
        <v>1</v>
      </c>
      <c r="B3363" s="95">
        <f t="shared" si="360"/>
        <v>3359</v>
      </c>
      <c r="C3363" s="95" t="s">
        <v>8526</v>
      </c>
      <c r="D3363" s="28" t="s">
        <v>8365</v>
      </c>
      <c r="E3363" s="95" t="s">
        <v>10054</v>
      </c>
      <c r="F3363" s="182">
        <v>1</v>
      </c>
      <c r="G3363" s="95" t="s">
        <v>238</v>
      </c>
      <c r="H3363" s="199">
        <f>VLOOKUP(G3363,BARRAS!$C$5:$E$553,2,0)</f>
        <v>2089988630132</v>
      </c>
      <c r="I3363" s="95">
        <v>0</v>
      </c>
      <c r="J3363" s="204">
        <v>0</v>
      </c>
      <c r="K3363" s="95">
        <v>0</v>
      </c>
      <c r="L3363" s="95" t="s">
        <v>8423</v>
      </c>
      <c r="M3363" s="95" t="s">
        <v>8423</v>
      </c>
      <c r="N3363" s="95" t="s">
        <v>8365</v>
      </c>
      <c r="O3363" s="95" t="s">
        <v>9972</v>
      </c>
      <c r="P3363" s="95"/>
      <c r="Q3363" s="95" t="s">
        <v>509</v>
      </c>
      <c r="R3363" s="95" t="str">
        <f>IF(L3363="R",VLOOKUP(G3363,BARRAS!$C$5:$E$233,3,0),IF(L3363="L",VLOOKUP(G3363,BARRAS!$C$5:$E$233,3,0),""))</f>
        <v/>
      </c>
      <c r="S3363" s="95">
        <f t="shared" si="361"/>
        <v>0</v>
      </c>
      <c r="T3363" s="95"/>
      <c r="U3363" s="95" t="str">
        <f t="shared" si="362"/>
        <v/>
      </c>
      <c r="V3363" s="95"/>
      <c r="W3363" s="95"/>
      <c r="X3363" s="95">
        <v>0</v>
      </c>
      <c r="Y3363" s="95"/>
      <c r="Z3363" s="95"/>
      <c r="AA3363" s="95" t="str">
        <f t="shared" si="363"/>
        <v>CGE</v>
      </c>
    </row>
    <row r="3364" spans="1:27" x14ac:dyDescent="0.2">
      <c r="A3364" s="19">
        <f t="shared" si="359"/>
        <v>1</v>
      </c>
      <c r="B3364" s="95">
        <f t="shared" si="360"/>
        <v>3360</v>
      </c>
      <c r="C3364" s="95" t="s">
        <v>8527</v>
      </c>
      <c r="D3364" s="28" t="s">
        <v>8365</v>
      </c>
      <c r="E3364" s="95" t="s">
        <v>10054</v>
      </c>
      <c r="F3364" s="182">
        <v>1</v>
      </c>
      <c r="G3364" s="95" t="s">
        <v>238</v>
      </c>
      <c r="H3364" s="199">
        <f>VLOOKUP(G3364,BARRAS!$C$5:$E$553,2,0)</f>
        <v>2089988630132</v>
      </c>
      <c r="I3364" s="95">
        <v>0</v>
      </c>
      <c r="J3364" s="204">
        <v>0</v>
      </c>
      <c r="K3364" s="95">
        <v>0</v>
      </c>
      <c r="L3364" s="95" t="s">
        <v>8423</v>
      </c>
      <c r="M3364" s="95" t="s">
        <v>8423</v>
      </c>
      <c r="N3364" s="95" t="s">
        <v>8365</v>
      </c>
      <c r="O3364" s="95" t="s">
        <v>9972</v>
      </c>
      <c r="P3364" s="95"/>
      <c r="Q3364" s="95" t="s">
        <v>509</v>
      </c>
      <c r="R3364" s="95" t="str">
        <f>IF(L3364="R",VLOOKUP(G3364,BARRAS!$C$5:$E$233,3,0),IF(L3364="L",VLOOKUP(G3364,BARRAS!$C$5:$E$233,3,0),""))</f>
        <v/>
      </c>
      <c r="S3364" s="95">
        <f t="shared" si="361"/>
        <v>0</v>
      </c>
      <c r="T3364" s="95"/>
      <c r="U3364" s="95" t="str">
        <f t="shared" si="362"/>
        <v/>
      </c>
      <c r="V3364" s="95"/>
      <c r="W3364" s="95"/>
      <c r="X3364" s="95">
        <v>0</v>
      </c>
      <c r="Y3364" s="95"/>
      <c r="Z3364" s="95"/>
      <c r="AA3364" s="95" t="str">
        <f t="shared" si="363"/>
        <v>CGE</v>
      </c>
    </row>
    <row r="3365" spans="1:27" x14ac:dyDescent="0.2">
      <c r="A3365" s="19">
        <f t="shared" si="359"/>
        <v>1</v>
      </c>
      <c r="B3365" s="95">
        <f t="shared" si="360"/>
        <v>3361</v>
      </c>
      <c r="C3365" s="95" t="s">
        <v>9290</v>
      </c>
      <c r="D3365" s="28" t="s">
        <v>543</v>
      </c>
      <c r="E3365" s="95" t="s">
        <v>10117</v>
      </c>
      <c r="F3365" s="182">
        <v>1</v>
      </c>
      <c r="G3365" s="95" t="s">
        <v>238</v>
      </c>
      <c r="H3365" s="199">
        <f>VLOOKUP(G3365,BARRAS!$C$5:$E$553,2,0)</f>
        <v>2089988630132</v>
      </c>
      <c r="I3365" s="95">
        <v>0</v>
      </c>
      <c r="J3365" s="204">
        <v>0</v>
      </c>
      <c r="K3365" s="95">
        <v>0</v>
      </c>
      <c r="L3365" s="95" t="s">
        <v>8423</v>
      </c>
      <c r="M3365" s="95" t="s">
        <v>8423</v>
      </c>
      <c r="N3365" s="95" t="s">
        <v>543</v>
      </c>
      <c r="O3365" s="95" t="s">
        <v>9972</v>
      </c>
      <c r="P3365" s="95"/>
      <c r="Q3365" s="95" t="s">
        <v>509</v>
      </c>
      <c r="R3365" s="95" t="str">
        <f>IF(L3365="R",VLOOKUP(G3365,BARRAS!$C$5:$E$233,3,0),IF(L3365="L",VLOOKUP(G3365,BARRAS!$C$5:$E$233,3,0),""))</f>
        <v/>
      </c>
      <c r="S3365" s="95">
        <f t="shared" si="361"/>
        <v>0</v>
      </c>
      <c r="T3365" s="95"/>
      <c r="U3365" s="95" t="str">
        <f t="shared" si="362"/>
        <v/>
      </c>
      <c r="V3365" s="95"/>
      <c r="W3365" s="95"/>
      <c r="X3365" s="95">
        <v>0</v>
      </c>
      <c r="Y3365" s="95"/>
      <c r="Z3365" s="95"/>
      <c r="AA3365" s="95" t="str">
        <f t="shared" si="363"/>
        <v>CGE</v>
      </c>
    </row>
    <row r="3366" spans="1:27" x14ac:dyDescent="0.2">
      <c r="A3366" s="19">
        <f t="shared" si="359"/>
        <v>1</v>
      </c>
      <c r="B3366" s="95">
        <f t="shared" si="360"/>
        <v>3362</v>
      </c>
      <c r="C3366" s="95" t="s">
        <v>12856</v>
      </c>
      <c r="D3366" s="28" t="s">
        <v>8365</v>
      </c>
      <c r="E3366" s="95" t="s">
        <v>10144</v>
      </c>
      <c r="F3366" s="182">
        <v>1</v>
      </c>
      <c r="G3366" s="95" t="s">
        <v>238</v>
      </c>
      <c r="H3366" s="199">
        <f>VLOOKUP(G3366,BARRAS!$C$5:$E$553,2,0)</f>
        <v>2089988630132</v>
      </c>
      <c r="I3366" s="95">
        <v>0</v>
      </c>
      <c r="J3366" s="204">
        <v>0</v>
      </c>
      <c r="K3366" s="95">
        <v>0</v>
      </c>
      <c r="L3366" s="95" t="s">
        <v>8423</v>
      </c>
      <c r="M3366" s="95" t="s">
        <v>8423</v>
      </c>
      <c r="N3366" s="95" t="s">
        <v>8365</v>
      </c>
      <c r="O3366" s="95" t="s">
        <v>9972</v>
      </c>
      <c r="P3366" s="95"/>
      <c r="Q3366" s="95" t="s">
        <v>509</v>
      </c>
      <c r="R3366" s="95" t="str">
        <f>IF(L3366="R",VLOOKUP(G3366,BARRAS!$C$5:$E$233,3,0),IF(L3366="L",VLOOKUP(G3366,BARRAS!$C$5:$E$233,3,0),""))</f>
        <v/>
      </c>
      <c r="S3366" s="95">
        <f t="shared" si="361"/>
        <v>0</v>
      </c>
      <c r="T3366" s="95"/>
      <c r="U3366" s="95" t="str">
        <f t="shared" si="362"/>
        <v/>
      </c>
      <c r="V3366" s="95"/>
      <c r="W3366" s="95"/>
      <c r="X3366" s="95">
        <v>0</v>
      </c>
      <c r="Y3366" s="95"/>
      <c r="Z3366" s="95"/>
      <c r="AA3366" s="95" t="str">
        <f t="shared" si="363"/>
        <v>CGE</v>
      </c>
    </row>
    <row r="3367" spans="1:27" x14ac:dyDescent="0.2">
      <c r="A3367" s="19">
        <f t="shared" si="359"/>
        <v>1</v>
      </c>
      <c r="B3367" s="95">
        <f t="shared" si="360"/>
        <v>3363</v>
      </c>
      <c r="C3367" s="95" t="s">
        <v>9121</v>
      </c>
      <c r="D3367" s="28" t="s">
        <v>8365</v>
      </c>
      <c r="E3367" s="95" t="s">
        <v>10144</v>
      </c>
      <c r="F3367" s="182">
        <v>1</v>
      </c>
      <c r="G3367" s="95" t="s">
        <v>238</v>
      </c>
      <c r="H3367" s="199">
        <f>VLOOKUP(G3367,BARRAS!$C$5:$E$553,2,0)</f>
        <v>2089988630132</v>
      </c>
      <c r="I3367" s="95">
        <v>0</v>
      </c>
      <c r="J3367" s="204">
        <v>0</v>
      </c>
      <c r="K3367" s="95">
        <v>0</v>
      </c>
      <c r="L3367" s="95" t="s">
        <v>8423</v>
      </c>
      <c r="M3367" s="95" t="s">
        <v>8423</v>
      </c>
      <c r="N3367" s="95" t="s">
        <v>8365</v>
      </c>
      <c r="O3367" s="95" t="s">
        <v>9972</v>
      </c>
      <c r="P3367" s="95"/>
      <c r="Q3367" s="95" t="s">
        <v>509</v>
      </c>
      <c r="R3367" s="95" t="str">
        <f>IF(L3367="R",VLOOKUP(G3367,BARRAS!$C$5:$E$233,3,0),IF(L3367="L",VLOOKUP(G3367,BARRAS!$C$5:$E$233,3,0),""))</f>
        <v/>
      </c>
      <c r="S3367" s="95">
        <f t="shared" si="361"/>
        <v>0</v>
      </c>
      <c r="T3367" s="95"/>
      <c r="U3367" s="95" t="str">
        <f t="shared" si="362"/>
        <v/>
      </c>
      <c r="V3367" s="95"/>
      <c r="W3367" s="95"/>
      <c r="X3367" s="95">
        <v>0</v>
      </c>
      <c r="Y3367" s="95"/>
      <c r="Z3367" s="95"/>
      <c r="AA3367" s="95" t="str">
        <f t="shared" si="363"/>
        <v>CGE</v>
      </c>
    </row>
    <row r="3368" spans="1:27" x14ac:dyDescent="0.2">
      <c r="A3368" s="19">
        <f t="shared" ref="A3368:A3431" si="364">+COUNTIF($C:$C,C3368)</f>
        <v>1</v>
      </c>
      <c r="B3368" s="95">
        <f t="shared" si="360"/>
        <v>3364</v>
      </c>
      <c r="C3368" s="95" t="s">
        <v>12855</v>
      </c>
      <c r="D3368" s="28" t="s">
        <v>8365</v>
      </c>
      <c r="E3368" s="95" t="s">
        <v>10144</v>
      </c>
      <c r="F3368" s="182">
        <v>1</v>
      </c>
      <c r="G3368" s="95" t="s">
        <v>238</v>
      </c>
      <c r="H3368" s="199">
        <f>VLOOKUP(G3368,BARRAS!$C$5:$E$553,2,0)</f>
        <v>2089988630132</v>
      </c>
      <c r="I3368" s="95">
        <v>0</v>
      </c>
      <c r="J3368" s="204">
        <v>0</v>
      </c>
      <c r="K3368" s="95">
        <v>0</v>
      </c>
      <c r="L3368" s="95" t="s">
        <v>8423</v>
      </c>
      <c r="M3368" s="95" t="s">
        <v>8423</v>
      </c>
      <c r="N3368" s="95" t="s">
        <v>8365</v>
      </c>
      <c r="O3368" s="95" t="s">
        <v>9972</v>
      </c>
      <c r="P3368" s="95"/>
      <c r="Q3368" s="95" t="s">
        <v>509</v>
      </c>
      <c r="R3368" s="95" t="str">
        <f>IF(L3368="R",VLOOKUP(G3368,BARRAS!$C$5:$E$233,3,0),IF(L3368="L",VLOOKUP(G3368,BARRAS!$C$5:$E$233,3,0),""))</f>
        <v/>
      </c>
      <c r="S3368" s="95">
        <f t="shared" si="361"/>
        <v>0</v>
      </c>
      <c r="T3368" s="95"/>
      <c r="U3368" s="95" t="str">
        <f t="shared" si="362"/>
        <v/>
      </c>
      <c r="V3368" s="95"/>
      <c r="W3368" s="95"/>
      <c r="X3368" s="95">
        <v>0</v>
      </c>
      <c r="Y3368" s="95"/>
      <c r="Z3368" s="95"/>
      <c r="AA3368" s="95" t="str">
        <f t="shared" si="363"/>
        <v>CGE</v>
      </c>
    </row>
    <row r="3369" spans="1:27" x14ac:dyDescent="0.2">
      <c r="A3369" s="19">
        <f t="shared" si="364"/>
        <v>1</v>
      </c>
      <c r="B3369" s="95">
        <f t="shared" si="360"/>
        <v>3365</v>
      </c>
      <c r="C3369" s="95" t="s">
        <v>8844</v>
      </c>
      <c r="D3369" s="28" t="s">
        <v>543</v>
      </c>
      <c r="E3369" s="95" t="s">
        <v>8831</v>
      </c>
      <c r="F3369" s="182">
        <v>1</v>
      </c>
      <c r="G3369" s="95" t="s">
        <v>238</v>
      </c>
      <c r="H3369" s="199">
        <f>VLOOKUP(G3369,BARRAS!$C$5:$E$553,2,0)</f>
        <v>2089988630132</v>
      </c>
      <c r="I3369" s="95">
        <v>0</v>
      </c>
      <c r="J3369" s="204">
        <v>0</v>
      </c>
      <c r="K3369" s="95">
        <v>0</v>
      </c>
      <c r="L3369" s="95" t="s">
        <v>8423</v>
      </c>
      <c r="M3369" s="95" t="s">
        <v>8423</v>
      </c>
      <c r="N3369" s="95" t="s">
        <v>543</v>
      </c>
      <c r="O3369" s="95" t="s">
        <v>9972</v>
      </c>
      <c r="P3369" s="95"/>
      <c r="Q3369" s="95" t="s">
        <v>509</v>
      </c>
      <c r="R3369" s="95" t="str">
        <f>IF(L3369="R",VLOOKUP(G3369,BARRAS!$C$5:$E$233,3,0),IF(L3369="L",VLOOKUP(G3369,BARRAS!$C$5:$E$233,3,0),""))</f>
        <v/>
      </c>
      <c r="S3369" s="95">
        <f t="shared" si="361"/>
        <v>0</v>
      </c>
      <c r="T3369" s="95"/>
      <c r="U3369" s="95" t="str">
        <f t="shared" si="362"/>
        <v/>
      </c>
      <c r="V3369" s="95"/>
      <c r="W3369" s="95"/>
      <c r="X3369" s="95">
        <v>0</v>
      </c>
      <c r="Y3369" s="95"/>
      <c r="Z3369" s="95"/>
      <c r="AA3369" s="95" t="str">
        <f t="shared" si="363"/>
        <v>CGE</v>
      </c>
    </row>
    <row r="3370" spans="1:27" x14ac:dyDescent="0.2">
      <c r="A3370" s="19">
        <f t="shared" si="364"/>
        <v>1</v>
      </c>
      <c r="B3370" s="95">
        <f t="shared" si="360"/>
        <v>3366</v>
      </c>
      <c r="C3370" s="95" t="s">
        <v>13270</v>
      </c>
      <c r="D3370" s="28" t="s">
        <v>12182</v>
      </c>
      <c r="E3370" s="95" t="s">
        <v>13271</v>
      </c>
      <c r="F3370" s="182">
        <v>1</v>
      </c>
      <c r="G3370" s="95" t="s">
        <v>238</v>
      </c>
      <c r="H3370" s="199">
        <f>VLOOKUP(G3370,BARRAS!$C$5:$E$553,2,0)</f>
        <v>2089988630132</v>
      </c>
      <c r="I3370" s="95">
        <v>0</v>
      </c>
      <c r="J3370" s="204">
        <v>0</v>
      </c>
      <c r="K3370" s="95">
        <v>0</v>
      </c>
      <c r="L3370" s="95" t="s">
        <v>8423</v>
      </c>
      <c r="M3370" s="95" t="s">
        <v>8423</v>
      </c>
      <c r="N3370" s="95" t="s">
        <v>12182</v>
      </c>
      <c r="O3370" s="95" t="s">
        <v>9972</v>
      </c>
      <c r="P3370" s="95"/>
      <c r="Q3370" s="95"/>
      <c r="R3370" s="95"/>
      <c r="S3370" s="95">
        <f t="shared" si="361"/>
        <v>0</v>
      </c>
      <c r="T3370" s="95"/>
      <c r="U3370" s="95" t="str">
        <f t="shared" si="362"/>
        <v/>
      </c>
      <c r="V3370" s="95"/>
      <c r="W3370" s="95"/>
      <c r="X3370" s="95"/>
      <c r="Y3370" s="95"/>
      <c r="Z3370" s="95"/>
      <c r="AA3370" s="95" t="str">
        <f t="shared" si="363"/>
        <v>CGE</v>
      </c>
    </row>
    <row r="3371" spans="1:27" x14ac:dyDescent="0.2">
      <c r="A3371" s="19">
        <f t="shared" si="364"/>
        <v>1</v>
      </c>
      <c r="B3371" s="95">
        <f t="shared" si="360"/>
        <v>3367</v>
      </c>
      <c r="C3371" s="95" t="s">
        <v>13966</v>
      </c>
      <c r="D3371" s="28" t="s">
        <v>8365</v>
      </c>
      <c r="E3371" s="28" t="s">
        <v>13970</v>
      </c>
      <c r="F3371" s="182">
        <v>1</v>
      </c>
      <c r="G3371" s="95" t="s">
        <v>238</v>
      </c>
      <c r="H3371" s="199">
        <f>VLOOKUP(G3371,BARRAS!$C$5:$E$553,2,0)</f>
        <v>2089988630132</v>
      </c>
      <c r="I3371" s="95">
        <v>0</v>
      </c>
      <c r="J3371" s="204">
        <v>0</v>
      </c>
      <c r="K3371" s="95">
        <v>0</v>
      </c>
      <c r="L3371" s="95" t="s">
        <v>8423</v>
      </c>
      <c r="M3371" s="95" t="s">
        <v>8423</v>
      </c>
      <c r="N3371" s="28" t="s">
        <v>8365</v>
      </c>
      <c r="O3371" s="95" t="s">
        <v>9972</v>
      </c>
      <c r="P3371" s="95"/>
      <c r="Q3371" s="95"/>
      <c r="R3371" s="95"/>
      <c r="S3371" s="95">
        <f t="shared" si="361"/>
        <v>0</v>
      </c>
      <c r="T3371" s="95"/>
      <c r="U3371" s="95" t="str">
        <f t="shared" si="362"/>
        <v/>
      </c>
      <c r="V3371" s="95"/>
      <c r="W3371" s="95"/>
      <c r="X3371" s="95"/>
      <c r="Y3371" s="95"/>
      <c r="Z3371" s="95"/>
      <c r="AA3371" s="95" t="str">
        <f t="shared" si="363"/>
        <v>CGE</v>
      </c>
    </row>
    <row r="3372" spans="1:27" x14ac:dyDescent="0.2">
      <c r="A3372" s="19">
        <f t="shared" si="364"/>
        <v>1</v>
      </c>
      <c r="B3372" s="95">
        <f t="shared" si="360"/>
        <v>3368</v>
      </c>
      <c r="C3372" s="95" t="s">
        <v>13967</v>
      </c>
      <c r="D3372" s="28" t="s">
        <v>13236</v>
      </c>
      <c r="E3372" s="28" t="s">
        <v>13971</v>
      </c>
      <c r="F3372" s="182">
        <v>1</v>
      </c>
      <c r="G3372" s="95" t="s">
        <v>238</v>
      </c>
      <c r="H3372" s="199">
        <f>VLOOKUP(G3372,BARRAS!$C$5:$E$553,2,0)</f>
        <v>2089988630132</v>
      </c>
      <c r="I3372" s="95">
        <v>0</v>
      </c>
      <c r="J3372" s="204">
        <v>0</v>
      </c>
      <c r="K3372" s="95">
        <v>0</v>
      </c>
      <c r="L3372" s="95" t="s">
        <v>8423</v>
      </c>
      <c r="M3372" s="95" t="s">
        <v>8423</v>
      </c>
      <c r="N3372" s="28" t="s">
        <v>13236</v>
      </c>
      <c r="O3372" s="95" t="s">
        <v>9972</v>
      </c>
      <c r="P3372" s="95"/>
      <c r="Q3372" s="95"/>
      <c r="R3372" s="95"/>
      <c r="S3372" s="95">
        <f t="shared" si="361"/>
        <v>0</v>
      </c>
      <c r="T3372" s="95"/>
      <c r="U3372" s="95" t="str">
        <f t="shared" si="362"/>
        <v/>
      </c>
      <c r="V3372" s="95"/>
      <c r="W3372" s="95"/>
      <c r="X3372" s="95"/>
      <c r="Y3372" s="95"/>
      <c r="Z3372" s="95"/>
      <c r="AA3372" s="95" t="str">
        <f t="shared" si="363"/>
        <v>CGE</v>
      </c>
    </row>
    <row r="3373" spans="1:27" x14ac:dyDescent="0.2">
      <c r="A3373" s="19">
        <f t="shared" si="364"/>
        <v>1</v>
      </c>
      <c r="B3373" s="95">
        <f t="shared" si="360"/>
        <v>3369</v>
      </c>
      <c r="C3373" s="95" t="s">
        <v>14290</v>
      </c>
      <c r="D3373" s="28" t="s">
        <v>9589</v>
      </c>
      <c r="E3373" s="28" t="s">
        <v>14291</v>
      </c>
      <c r="F3373" s="182">
        <v>1</v>
      </c>
      <c r="G3373" s="95" t="s">
        <v>238</v>
      </c>
      <c r="H3373" s="199">
        <f>VLOOKUP(G3373,BARRAS!$C$5:$E$553,2,0)</f>
        <v>2089988630132</v>
      </c>
      <c r="I3373" s="95">
        <v>0</v>
      </c>
      <c r="J3373" s="204">
        <v>0</v>
      </c>
      <c r="K3373" s="95">
        <v>0</v>
      </c>
      <c r="L3373" s="95" t="s">
        <v>8423</v>
      </c>
      <c r="M3373" s="95" t="s">
        <v>8423</v>
      </c>
      <c r="N3373" s="28" t="s">
        <v>9589</v>
      </c>
      <c r="O3373" s="95" t="s">
        <v>9972</v>
      </c>
      <c r="P3373" s="95"/>
      <c r="Q3373" s="95"/>
      <c r="R3373" s="95"/>
      <c r="S3373" s="95">
        <f t="shared" si="361"/>
        <v>0</v>
      </c>
      <c r="T3373" s="95"/>
      <c r="U3373" s="95" t="str">
        <f t="shared" si="362"/>
        <v/>
      </c>
      <c r="V3373" s="95"/>
      <c r="W3373" s="95"/>
      <c r="X3373" s="95"/>
      <c r="Y3373" s="95"/>
      <c r="Z3373" s="95"/>
      <c r="AA3373" s="95" t="str">
        <f t="shared" si="363"/>
        <v>CGE</v>
      </c>
    </row>
    <row r="3374" spans="1:27" x14ac:dyDescent="0.2">
      <c r="A3374" s="19">
        <f t="shared" si="364"/>
        <v>1</v>
      </c>
      <c r="B3374" s="95">
        <f t="shared" si="360"/>
        <v>3370</v>
      </c>
      <c r="C3374" s="95" t="s">
        <v>7921</v>
      </c>
      <c r="D3374" s="28" t="s">
        <v>8970</v>
      </c>
      <c r="E3374" s="95" t="s">
        <v>1870</v>
      </c>
      <c r="F3374" s="182">
        <v>1</v>
      </c>
      <c r="G3374" s="95" t="s">
        <v>238</v>
      </c>
      <c r="H3374" s="199">
        <f>VLOOKUP(G3374,BARRAS!$C$5:$E$553,2,0)</f>
        <v>2089988630132</v>
      </c>
      <c r="I3374" s="95">
        <v>0</v>
      </c>
      <c r="J3374" s="204">
        <v>1</v>
      </c>
      <c r="K3374" s="95">
        <v>0</v>
      </c>
      <c r="L3374" s="95" t="s">
        <v>489</v>
      </c>
      <c r="M3374" s="95" t="s">
        <v>489</v>
      </c>
      <c r="N3374" s="95" t="s">
        <v>9178</v>
      </c>
      <c r="O3374" s="95"/>
      <c r="P3374" s="95" t="s">
        <v>9972</v>
      </c>
      <c r="Q3374" s="95" t="s">
        <v>489</v>
      </c>
      <c r="R3374" s="95">
        <f>IF(L3374="R",VLOOKUP(G3374,BARRAS!$C$5:$E$233,3,0),IF(L3374="L",VLOOKUP(G3374,BARRAS!$C$5:$E$233,3,0),""))</f>
        <v>0</v>
      </c>
      <c r="S3374" s="95">
        <f t="shared" si="361"/>
        <v>0</v>
      </c>
      <c r="T3374" s="95"/>
      <c r="U3374" s="95" t="str">
        <f t="shared" si="362"/>
        <v/>
      </c>
      <c r="V3374" s="95"/>
      <c r="W3374" s="95"/>
      <c r="X3374" s="95">
        <v>0</v>
      </c>
      <c r="Y3374" s="95"/>
      <c r="Z3374" s="95"/>
      <c r="AA3374" s="95" t="str">
        <f t="shared" si="363"/>
        <v>CGE</v>
      </c>
    </row>
    <row r="3375" spans="1:27" x14ac:dyDescent="0.2">
      <c r="A3375" s="19">
        <f t="shared" si="364"/>
        <v>1</v>
      </c>
      <c r="B3375" s="95">
        <f t="shared" si="360"/>
        <v>3371</v>
      </c>
      <c r="C3375" s="95" t="s">
        <v>7922</v>
      </c>
      <c r="D3375" s="28" t="s">
        <v>8971</v>
      </c>
      <c r="E3375" s="95" t="s">
        <v>1870</v>
      </c>
      <c r="F3375" s="182">
        <v>1</v>
      </c>
      <c r="G3375" s="95" t="s">
        <v>238</v>
      </c>
      <c r="H3375" s="199">
        <f>VLOOKUP(G3375,BARRAS!$C$5:$E$553,2,0)</f>
        <v>2089988630132</v>
      </c>
      <c r="I3375" s="95">
        <v>0</v>
      </c>
      <c r="J3375" s="204">
        <v>1</v>
      </c>
      <c r="K3375" s="95">
        <v>0</v>
      </c>
      <c r="L3375" s="95" t="s">
        <v>489</v>
      </c>
      <c r="M3375" s="95" t="s">
        <v>489</v>
      </c>
      <c r="N3375" s="95" t="s">
        <v>9178</v>
      </c>
      <c r="O3375" s="95"/>
      <c r="P3375" s="95" t="s">
        <v>9972</v>
      </c>
      <c r="Q3375" s="95" t="s">
        <v>489</v>
      </c>
      <c r="R3375" s="95">
        <f>IF(L3375="R",VLOOKUP(G3375,BARRAS!$C$5:$E$233,3,0),IF(L3375="L",VLOOKUP(G3375,BARRAS!$C$5:$E$233,3,0),""))</f>
        <v>0</v>
      </c>
      <c r="S3375" s="95">
        <f t="shared" si="361"/>
        <v>0</v>
      </c>
      <c r="T3375" s="95"/>
      <c r="U3375" s="95" t="str">
        <f t="shared" si="362"/>
        <v/>
      </c>
      <c r="V3375" s="95"/>
      <c r="W3375" s="95"/>
      <c r="X3375" s="95">
        <v>0</v>
      </c>
      <c r="Y3375" s="95"/>
      <c r="Z3375" s="95"/>
      <c r="AA3375" s="95" t="str">
        <f t="shared" si="363"/>
        <v>CGE</v>
      </c>
    </row>
    <row r="3376" spans="1:27" x14ac:dyDescent="0.2">
      <c r="A3376" s="19">
        <f t="shared" si="364"/>
        <v>1</v>
      </c>
      <c r="B3376" s="95">
        <f t="shared" si="360"/>
        <v>3372</v>
      </c>
      <c r="C3376" s="95" t="s">
        <v>7923</v>
      </c>
      <c r="D3376" s="28" t="s">
        <v>8972</v>
      </c>
      <c r="E3376" s="95" t="s">
        <v>1870</v>
      </c>
      <c r="F3376" s="182">
        <v>1</v>
      </c>
      <c r="G3376" s="95" t="s">
        <v>238</v>
      </c>
      <c r="H3376" s="199">
        <f>VLOOKUP(G3376,BARRAS!$C$5:$E$553,2,0)</f>
        <v>2089988630132</v>
      </c>
      <c r="I3376" s="95">
        <v>0</v>
      </c>
      <c r="J3376" s="204">
        <v>1</v>
      </c>
      <c r="K3376" s="95">
        <v>0</v>
      </c>
      <c r="L3376" s="95" t="s">
        <v>489</v>
      </c>
      <c r="M3376" s="95" t="s">
        <v>489</v>
      </c>
      <c r="N3376" s="95" t="s">
        <v>9178</v>
      </c>
      <c r="O3376" s="95"/>
      <c r="P3376" s="95" t="s">
        <v>9972</v>
      </c>
      <c r="Q3376" s="95" t="s">
        <v>489</v>
      </c>
      <c r="R3376" s="95">
        <f>IF(L3376="R",VLOOKUP(G3376,BARRAS!$C$5:$E$233,3,0),IF(L3376="L",VLOOKUP(G3376,BARRAS!$C$5:$E$233,3,0),""))</f>
        <v>0</v>
      </c>
      <c r="S3376" s="95">
        <f t="shared" si="361"/>
        <v>0</v>
      </c>
      <c r="T3376" s="95"/>
      <c r="U3376" s="95" t="str">
        <f t="shared" si="362"/>
        <v/>
      </c>
      <c r="V3376" s="95"/>
      <c r="W3376" s="95"/>
      <c r="X3376" s="95">
        <v>0</v>
      </c>
      <c r="Y3376" s="95"/>
      <c r="Z3376" s="95"/>
      <c r="AA3376" s="95" t="str">
        <f t="shared" si="363"/>
        <v>CGE</v>
      </c>
    </row>
    <row r="3377" spans="1:27" x14ac:dyDescent="0.2">
      <c r="A3377" s="19">
        <f t="shared" si="364"/>
        <v>1</v>
      </c>
      <c r="B3377" s="95">
        <f t="shared" si="360"/>
        <v>3373</v>
      </c>
      <c r="C3377" s="194" t="s">
        <v>11926</v>
      </c>
      <c r="D3377" s="213" t="s">
        <v>1304</v>
      </c>
      <c r="E3377" s="194" t="s">
        <v>1587</v>
      </c>
      <c r="F3377" s="182">
        <v>1</v>
      </c>
      <c r="G3377" s="95" t="s">
        <v>238</v>
      </c>
      <c r="H3377" s="199">
        <f>VLOOKUP(G3377,BARRAS!$C$5:$E$553,2,0)</f>
        <v>2089988630132</v>
      </c>
      <c r="I3377" s="95">
        <v>0</v>
      </c>
      <c r="J3377" s="204">
        <v>0</v>
      </c>
      <c r="K3377" s="95">
        <v>0</v>
      </c>
      <c r="L3377" s="95" t="s">
        <v>492</v>
      </c>
      <c r="M3377" s="95" t="s">
        <v>492</v>
      </c>
      <c r="N3377" s="95" t="s">
        <v>12352</v>
      </c>
      <c r="O3377" s="95"/>
      <c r="P3377" s="95"/>
      <c r="Q3377" s="95"/>
      <c r="R3377" s="95" t="str">
        <f>IF(L3377="R",VLOOKUP(G3377,BARRAS!$C$5:$E$233,3,0),IF(L3377="L",VLOOKUP(G3377,BARRAS!$C$5:$E$233,3,0),""))</f>
        <v/>
      </c>
      <c r="S3377" s="95">
        <f t="shared" si="361"/>
        <v>0</v>
      </c>
      <c r="T3377" s="95"/>
      <c r="U3377" s="95" t="str">
        <f t="shared" si="362"/>
        <v/>
      </c>
      <c r="V3377" s="95"/>
      <c r="W3377" s="95"/>
      <c r="X3377" s="95"/>
      <c r="Y3377" s="95"/>
      <c r="Z3377" s="95"/>
      <c r="AA3377" s="95">
        <f t="shared" si="363"/>
        <v>0</v>
      </c>
    </row>
    <row r="3378" spans="1:27" x14ac:dyDescent="0.2">
      <c r="A3378" s="19">
        <f t="shared" si="364"/>
        <v>1</v>
      </c>
      <c r="B3378" s="95">
        <f t="shared" si="360"/>
        <v>3374</v>
      </c>
      <c r="C3378" s="95" t="s">
        <v>13368</v>
      </c>
      <c r="D3378" s="28" t="s">
        <v>9631</v>
      </c>
      <c r="E3378" s="95" t="s">
        <v>13368</v>
      </c>
      <c r="F3378" s="182">
        <v>1</v>
      </c>
      <c r="G3378" s="95" t="s">
        <v>8353</v>
      </c>
      <c r="H3378" s="199">
        <f>VLOOKUP(G3378,BARRAS!$C$5:$E$553,2,0)</f>
        <v>2099988330132</v>
      </c>
      <c r="I3378" s="95">
        <v>0</v>
      </c>
      <c r="J3378" s="204">
        <v>0</v>
      </c>
      <c r="K3378" s="95">
        <v>0</v>
      </c>
      <c r="L3378" s="95" t="s">
        <v>8423</v>
      </c>
      <c r="M3378" s="95" t="s">
        <v>8423</v>
      </c>
      <c r="N3378" s="95" t="s">
        <v>9631</v>
      </c>
      <c r="O3378" s="95" t="s">
        <v>8182</v>
      </c>
      <c r="P3378" s="95"/>
      <c r="Q3378" s="95"/>
      <c r="R3378" s="95" t="str">
        <f>IF(L3378="R",VLOOKUP(G3378,BARRAS!$C$5:$E$233,3,0),IF(L3378="L",VLOOKUP(G3378,BARRAS!$C$5:$E$233,3,0),""))</f>
        <v/>
      </c>
      <c r="S3378" s="95">
        <f t="shared" si="361"/>
        <v>0</v>
      </c>
      <c r="T3378" s="95"/>
      <c r="U3378" s="95" t="str">
        <f t="shared" si="362"/>
        <v/>
      </c>
      <c r="V3378" s="95"/>
      <c r="W3378" s="95"/>
      <c r="X3378" s="95"/>
      <c r="Y3378" s="95"/>
      <c r="Z3378" s="95">
        <v>0</v>
      </c>
      <c r="AA3378" s="95" t="str">
        <f t="shared" si="363"/>
        <v>CODINER</v>
      </c>
    </row>
    <row r="3379" spans="1:27" x14ac:dyDescent="0.2">
      <c r="A3379" s="19">
        <f t="shared" si="364"/>
        <v>1</v>
      </c>
      <c r="B3379" s="95">
        <f t="shared" si="360"/>
        <v>3375</v>
      </c>
      <c r="C3379" s="95" t="s">
        <v>8201</v>
      </c>
      <c r="D3379" s="28" t="s">
        <v>8183</v>
      </c>
      <c r="E3379" s="95" t="s">
        <v>8182</v>
      </c>
      <c r="F3379" s="182">
        <v>1</v>
      </c>
      <c r="G3379" s="95" t="s">
        <v>8353</v>
      </c>
      <c r="H3379" s="199">
        <f>VLOOKUP(G3379,BARRAS!$C$5:$E$553,2,0)</f>
        <v>2099988330132</v>
      </c>
      <c r="I3379" s="95">
        <v>0</v>
      </c>
      <c r="J3379" s="204">
        <v>1</v>
      </c>
      <c r="K3379" s="95">
        <v>0</v>
      </c>
      <c r="L3379" s="95" t="s">
        <v>489</v>
      </c>
      <c r="M3379" s="95" t="s">
        <v>489</v>
      </c>
      <c r="N3379" s="95" t="s">
        <v>9178</v>
      </c>
      <c r="O3379" s="95"/>
      <c r="P3379" s="95" t="s">
        <v>8182</v>
      </c>
      <c r="Q3379" s="95" t="str">
        <f>IF(L3379="R","R",IF(L3379="L","L",""))</f>
        <v>R</v>
      </c>
      <c r="R3379" s="95">
        <f>IF(L3379="R",VLOOKUP(G3379,BARRAS!$C$5:$E$233,3,0),IF(L3379="L",VLOOKUP(G3379,BARRAS!$C$5:$E$233,3,0),""))</f>
        <v>0</v>
      </c>
      <c r="S3379" s="95">
        <f t="shared" si="361"/>
        <v>0</v>
      </c>
      <c r="T3379" s="95"/>
      <c r="U3379" s="95" t="str">
        <f t="shared" si="362"/>
        <v/>
      </c>
      <c r="V3379" s="95">
        <v>0</v>
      </c>
      <c r="W3379" s="95"/>
      <c r="X3379" s="95"/>
      <c r="Y3379" s="95" t="str">
        <f>+IF(P3379="","No","Sí")</f>
        <v>Sí</v>
      </c>
      <c r="Z3379" s="95">
        <v>0</v>
      </c>
      <c r="AA3379" s="95" t="str">
        <f t="shared" si="363"/>
        <v>CODINER</v>
      </c>
    </row>
    <row r="3380" spans="1:27" x14ac:dyDescent="0.2">
      <c r="A3380" s="19">
        <f t="shared" si="364"/>
        <v>1</v>
      </c>
      <c r="B3380" s="95">
        <f t="shared" si="360"/>
        <v>3376</v>
      </c>
      <c r="C3380" s="95" t="s">
        <v>8202</v>
      </c>
      <c r="D3380" s="28" t="s">
        <v>8184</v>
      </c>
      <c r="E3380" s="95" t="s">
        <v>8182</v>
      </c>
      <c r="F3380" s="182">
        <v>1</v>
      </c>
      <c r="G3380" s="95" t="s">
        <v>8353</v>
      </c>
      <c r="H3380" s="199">
        <f>VLOOKUP(G3380,BARRAS!$C$5:$E$553,2,0)</f>
        <v>2099988330132</v>
      </c>
      <c r="I3380" s="95">
        <v>0</v>
      </c>
      <c r="J3380" s="204">
        <v>1</v>
      </c>
      <c r="K3380" s="95">
        <v>0</v>
      </c>
      <c r="L3380" s="95" t="s">
        <v>489</v>
      </c>
      <c r="M3380" s="95" t="s">
        <v>489</v>
      </c>
      <c r="N3380" s="95" t="s">
        <v>9178</v>
      </c>
      <c r="O3380" s="95"/>
      <c r="P3380" s="95" t="s">
        <v>8182</v>
      </c>
      <c r="Q3380" s="95" t="str">
        <f>IF(L3380="R","R",IF(L3380="L","L",""))</f>
        <v>R</v>
      </c>
      <c r="R3380" s="95">
        <f>IF(L3380="R",VLOOKUP(G3380,BARRAS!$C$5:$E$233,3,0),IF(L3380="L",VLOOKUP(G3380,BARRAS!$C$5:$E$233,3,0),""))</f>
        <v>0</v>
      </c>
      <c r="S3380" s="95">
        <f t="shared" si="361"/>
        <v>0</v>
      </c>
      <c r="T3380" s="95"/>
      <c r="U3380" s="95" t="str">
        <f t="shared" si="362"/>
        <v/>
      </c>
      <c r="V3380" s="95">
        <v>0</v>
      </c>
      <c r="W3380" s="95"/>
      <c r="X3380" s="95"/>
      <c r="Y3380" s="95" t="str">
        <f>+IF(P3380="","No","Sí")</f>
        <v>Sí</v>
      </c>
      <c r="Z3380" s="95">
        <v>0</v>
      </c>
      <c r="AA3380" s="95" t="str">
        <f t="shared" si="363"/>
        <v>CODINER</v>
      </c>
    </row>
    <row r="3381" spans="1:27" x14ac:dyDescent="0.2">
      <c r="A3381" s="19">
        <f t="shared" si="364"/>
        <v>1</v>
      </c>
      <c r="B3381" s="95">
        <f t="shared" si="360"/>
        <v>3377</v>
      </c>
      <c r="C3381" s="95" t="s">
        <v>8203</v>
      </c>
      <c r="D3381" s="28" t="s">
        <v>8185</v>
      </c>
      <c r="E3381" s="95" t="s">
        <v>8182</v>
      </c>
      <c r="F3381" s="182">
        <v>1</v>
      </c>
      <c r="G3381" s="95" t="s">
        <v>8353</v>
      </c>
      <c r="H3381" s="199">
        <f>VLOOKUP(G3381,BARRAS!$C$5:$E$553,2,0)</f>
        <v>2099988330132</v>
      </c>
      <c r="I3381" s="95">
        <v>0</v>
      </c>
      <c r="J3381" s="204">
        <v>1</v>
      </c>
      <c r="K3381" s="95">
        <v>0</v>
      </c>
      <c r="L3381" s="95" t="s">
        <v>489</v>
      </c>
      <c r="M3381" s="95" t="s">
        <v>489</v>
      </c>
      <c r="N3381" s="95" t="s">
        <v>9178</v>
      </c>
      <c r="O3381" s="95"/>
      <c r="P3381" s="95" t="s">
        <v>8182</v>
      </c>
      <c r="Q3381" s="95" t="str">
        <f>IF(L3381="R","R",IF(L3381="L","L",""))</f>
        <v>R</v>
      </c>
      <c r="R3381" s="95">
        <f>IF(L3381="R",VLOOKUP(G3381,BARRAS!$C$5:$E$233,3,0),IF(L3381="L",VLOOKUP(G3381,BARRAS!$C$5:$E$233,3,0),""))</f>
        <v>0</v>
      </c>
      <c r="S3381" s="95">
        <f t="shared" si="361"/>
        <v>0</v>
      </c>
      <c r="T3381" s="95"/>
      <c r="U3381" s="95" t="str">
        <f t="shared" si="362"/>
        <v/>
      </c>
      <c r="V3381" s="95">
        <v>0</v>
      </c>
      <c r="W3381" s="95"/>
      <c r="X3381" s="95"/>
      <c r="Y3381" s="95" t="str">
        <f>+IF(P3381="","No","Sí")</f>
        <v>Sí</v>
      </c>
      <c r="Z3381" s="95">
        <v>0</v>
      </c>
      <c r="AA3381" s="95" t="str">
        <f t="shared" si="363"/>
        <v>CODINER</v>
      </c>
    </row>
    <row r="3382" spans="1:27" x14ac:dyDescent="0.2">
      <c r="A3382" s="19">
        <f t="shared" si="364"/>
        <v>1</v>
      </c>
      <c r="B3382" s="95">
        <f t="shared" si="360"/>
        <v>3378</v>
      </c>
      <c r="C3382" s="194" t="s">
        <v>11885</v>
      </c>
      <c r="D3382" s="213" t="s">
        <v>1304</v>
      </c>
      <c r="E3382" s="194" t="s">
        <v>11985</v>
      </c>
      <c r="F3382" s="182">
        <v>1</v>
      </c>
      <c r="G3382" s="95" t="s">
        <v>8353</v>
      </c>
      <c r="H3382" s="199">
        <f>VLOOKUP(G3382,BARRAS!$C$5:$E$553,2,0)</f>
        <v>2099988330132</v>
      </c>
      <c r="I3382" s="95">
        <v>0</v>
      </c>
      <c r="J3382" s="204">
        <v>0</v>
      </c>
      <c r="K3382" s="95">
        <v>0</v>
      </c>
      <c r="L3382" s="95" t="s">
        <v>492</v>
      </c>
      <c r="M3382" s="95" t="s">
        <v>492</v>
      </c>
      <c r="N3382" s="95" t="s">
        <v>12352</v>
      </c>
      <c r="O3382" s="95"/>
      <c r="P3382" s="95"/>
      <c r="Q3382" s="95"/>
      <c r="R3382" s="95" t="str">
        <f>IF(L3382="R",VLOOKUP(G3382,BARRAS!$C$5:$E$233,3,0),IF(L3382="L",VLOOKUP(G3382,BARRAS!$C$5:$E$233,3,0),""))</f>
        <v/>
      </c>
      <c r="S3382" s="95">
        <f t="shared" si="361"/>
        <v>0</v>
      </c>
      <c r="T3382" s="95"/>
      <c r="U3382" s="95" t="str">
        <f t="shared" si="362"/>
        <v/>
      </c>
      <c r="V3382" s="95"/>
      <c r="W3382" s="95"/>
      <c r="X3382" s="95"/>
      <c r="Y3382" s="95"/>
      <c r="Z3382" s="95"/>
      <c r="AA3382" s="95">
        <f t="shared" si="363"/>
        <v>0</v>
      </c>
    </row>
    <row r="3383" spans="1:27" x14ac:dyDescent="0.2">
      <c r="A3383" s="19">
        <f t="shared" si="364"/>
        <v>1</v>
      </c>
      <c r="B3383" s="95">
        <f t="shared" si="360"/>
        <v>3379</v>
      </c>
      <c r="C3383" s="95" t="s">
        <v>10802</v>
      </c>
      <c r="D3383" s="28" t="s">
        <v>9631</v>
      </c>
      <c r="E3383" s="95" t="s">
        <v>10803</v>
      </c>
      <c r="F3383" s="182">
        <v>1</v>
      </c>
      <c r="G3383" s="95" t="s">
        <v>713</v>
      </c>
      <c r="H3383" s="199">
        <f>VLOOKUP(G3383,BARRAS!$C$5:$E$553,2,0)</f>
        <v>2099988330232</v>
      </c>
      <c r="I3383" s="95">
        <v>0</v>
      </c>
      <c r="J3383" s="204">
        <v>0</v>
      </c>
      <c r="K3383" s="95">
        <v>0</v>
      </c>
      <c r="L3383" s="95" t="s">
        <v>8423</v>
      </c>
      <c r="M3383" s="95" t="s">
        <v>8423</v>
      </c>
      <c r="N3383" s="95" t="s">
        <v>9631</v>
      </c>
      <c r="O3383" s="95" t="s">
        <v>8182</v>
      </c>
      <c r="P3383" s="95"/>
      <c r="Q3383" s="95"/>
      <c r="R3383" s="95" t="str">
        <f>IF(L3383="R",VLOOKUP(G3383,BARRAS!$C$5:$E$233,3,0),IF(L3383="L",VLOOKUP(G3383,BARRAS!$C$5:$E$233,3,0),""))</f>
        <v/>
      </c>
      <c r="S3383" s="95">
        <f t="shared" si="361"/>
        <v>0</v>
      </c>
      <c r="T3383" s="95"/>
      <c r="U3383" s="95" t="str">
        <f t="shared" si="362"/>
        <v/>
      </c>
      <c r="V3383" s="95"/>
      <c r="W3383" s="95"/>
      <c r="X3383" s="95"/>
      <c r="Y3383" s="95"/>
      <c r="Z3383" s="95"/>
      <c r="AA3383" s="95" t="str">
        <f t="shared" si="363"/>
        <v>CODINER</v>
      </c>
    </row>
    <row r="3384" spans="1:27" x14ac:dyDescent="0.2">
      <c r="A3384" s="19">
        <f t="shared" si="364"/>
        <v>1</v>
      </c>
      <c r="B3384" s="95">
        <f t="shared" si="360"/>
        <v>3380</v>
      </c>
      <c r="C3384" s="95" t="s">
        <v>9786</v>
      </c>
      <c r="D3384" s="28" t="s">
        <v>9294</v>
      </c>
      <c r="E3384" s="95" t="s">
        <v>9787</v>
      </c>
      <c r="F3384" s="182">
        <v>1</v>
      </c>
      <c r="G3384" s="95" t="s">
        <v>713</v>
      </c>
      <c r="H3384" s="199">
        <f>VLOOKUP(G3384,BARRAS!$C$5:$E$553,2,0)</f>
        <v>2099988330232</v>
      </c>
      <c r="I3384" s="95">
        <v>0</v>
      </c>
      <c r="J3384" s="204">
        <v>0</v>
      </c>
      <c r="K3384" s="95">
        <v>0</v>
      </c>
      <c r="L3384" s="95" t="s">
        <v>8423</v>
      </c>
      <c r="M3384" s="95" t="s">
        <v>8423</v>
      </c>
      <c r="N3384" s="95" t="s">
        <v>9294</v>
      </c>
      <c r="O3384" s="28" t="s">
        <v>8182</v>
      </c>
      <c r="P3384" s="95"/>
      <c r="Q3384" s="95"/>
      <c r="R3384" s="95"/>
      <c r="S3384" s="95">
        <f t="shared" si="361"/>
        <v>0</v>
      </c>
      <c r="T3384" s="95"/>
      <c r="U3384" s="95" t="str">
        <f t="shared" si="362"/>
        <v/>
      </c>
      <c r="V3384" s="95"/>
      <c r="W3384" s="95"/>
      <c r="X3384" s="95"/>
      <c r="Y3384" s="95"/>
      <c r="Z3384" s="95"/>
      <c r="AA3384" s="95" t="str">
        <f t="shared" si="363"/>
        <v>CODINER</v>
      </c>
    </row>
    <row r="3385" spans="1:27" x14ac:dyDescent="0.2">
      <c r="A3385" s="19">
        <f t="shared" si="364"/>
        <v>1</v>
      </c>
      <c r="B3385" s="95">
        <f t="shared" si="360"/>
        <v>3381</v>
      </c>
      <c r="C3385" s="95" t="s">
        <v>12857</v>
      </c>
      <c r="D3385" s="28" t="s">
        <v>8365</v>
      </c>
      <c r="E3385" s="95" t="s">
        <v>10760</v>
      </c>
      <c r="F3385" s="182">
        <v>1</v>
      </c>
      <c r="G3385" s="95" t="s">
        <v>713</v>
      </c>
      <c r="H3385" s="199">
        <f>VLOOKUP(G3385,BARRAS!$C$5:$E$553,2,0)</f>
        <v>2099988330232</v>
      </c>
      <c r="I3385" s="95">
        <v>0</v>
      </c>
      <c r="J3385" s="204">
        <v>0</v>
      </c>
      <c r="K3385" s="95">
        <v>0</v>
      </c>
      <c r="L3385" s="95" t="s">
        <v>8423</v>
      </c>
      <c r="M3385" s="95" t="s">
        <v>8423</v>
      </c>
      <c r="N3385" s="95" t="s">
        <v>8365</v>
      </c>
      <c r="O3385" s="95" t="s">
        <v>8182</v>
      </c>
      <c r="P3385" s="95"/>
      <c r="Q3385" s="95"/>
      <c r="R3385" s="95" t="str">
        <f>IF(L3385="R",VLOOKUP(G3385,BARRAS!$C$5:$E$233,3,0),IF(L3385="L",VLOOKUP(G3385,BARRAS!$C$5:$E$233,3,0),""))</f>
        <v/>
      </c>
      <c r="S3385" s="95">
        <f t="shared" si="361"/>
        <v>0</v>
      </c>
      <c r="T3385" s="95"/>
      <c r="U3385" s="95" t="str">
        <f t="shared" si="362"/>
        <v/>
      </c>
      <c r="V3385" s="95"/>
      <c r="W3385" s="95"/>
      <c r="X3385" s="95"/>
      <c r="Y3385" s="95"/>
      <c r="Z3385" s="95"/>
      <c r="AA3385" s="95" t="str">
        <f t="shared" si="363"/>
        <v>CODINER</v>
      </c>
    </row>
    <row r="3386" spans="1:27" x14ac:dyDescent="0.2">
      <c r="A3386" s="19">
        <f t="shared" si="364"/>
        <v>1</v>
      </c>
      <c r="B3386" s="95">
        <f t="shared" si="360"/>
        <v>3382</v>
      </c>
      <c r="C3386" s="95" t="s">
        <v>8887</v>
      </c>
      <c r="D3386" s="28" t="s">
        <v>8365</v>
      </c>
      <c r="E3386" s="28" t="s">
        <v>8887</v>
      </c>
      <c r="F3386" s="182">
        <v>1</v>
      </c>
      <c r="G3386" s="95" t="s">
        <v>713</v>
      </c>
      <c r="H3386" s="199">
        <f>VLOOKUP(G3386,BARRAS!$C$5:$E$553,2,0)</f>
        <v>2099988330232</v>
      </c>
      <c r="I3386" s="95">
        <v>0</v>
      </c>
      <c r="J3386" s="204">
        <v>0</v>
      </c>
      <c r="K3386" s="95">
        <v>0</v>
      </c>
      <c r="L3386" s="95" t="s">
        <v>8423</v>
      </c>
      <c r="M3386" s="95" t="s">
        <v>8423</v>
      </c>
      <c r="N3386" s="95" t="s">
        <v>8365</v>
      </c>
      <c r="O3386" s="95" t="s">
        <v>8182</v>
      </c>
      <c r="P3386" s="95"/>
      <c r="Q3386" s="95"/>
      <c r="R3386" s="95"/>
      <c r="S3386" s="95">
        <f t="shared" si="361"/>
        <v>0</v>
      </c>
      <c r="T3386" s="95"/>
      <c r="U3386" s="95" t="str">
        <f t="shared" si="362"/>
        <v/>
      </c>
      <c r="V3386" s="95"/>
      <c r="W3386" s="95"/>
      <c r="X3386" s="95"/>
      <c r="Y3386" s="95"/>
      <c r="Z3386" s="95"/>
      <c r="AA3386" s="95" t="str">
        <f t="shared" si="363"/>
        <v>CODINER</v>
      </c>
    </row>
    <row r="3387" spans="1:27" x14ac:dyDescent="0.2">
      <c r="A3387" s="19">
        <f t="shared" si="364"/>
        <v>1</v>
      </c>
      <c r="B3387" s="95">
        <f t="shared" si="360"/>
        <v>3383</v>
      </c>
      <c r="C3387" s="95" t="s">
        <v>8207</v>
      </c>
      <c r="D3387" s="28" t="s">
        <v>8183</v>
      </c>
      <c r="E3387" s="95" t="s">
        <v>8182</v>
      </c>
      <c r="F3387" s="182">
        <v>1</v>
      </c>
      <c r="G3387" s="95" t="s">
        <v>713</v>
      </c>
      <c r="H3387" s="199">
        <f>VLOOKUP(G3387,BARRAS!$C$5:$E$553,2,0)</f>
        <v>2099988330232</v>
      </c>
      <c r="I3387" s="95">
        <v>0</v>
      </c>
      <c r="J3387" s="204">
        <v>1</v>
      </c>
      <c r="K3387" s="95">
        <v>0</v>
      </c>
      <c r="L3387" s="95" t="s">
        <v>489</v>
      </c>
      <c r="M3387" s="95" t="s">
        <v>489</v>
      </c>
      <c r="N3387" s="95" t="s">
        <v>9178</v>
      </c>
      <c r="O3387" s="95"/>
      <c r="P3387" s="95" t="s">
        <v>8182</v>
      </c>
      <c r="Q3387" s="95" t="str">
        <f>IF(L3387="R","R",IF(L3387="L","L",""))</f>
        <v>R</v>
      </c>
      <c r="R3387" s="95" t="str">
        <f>IF(L3387="R",VLOOKUP(G3387,BARRAS!$C$5:$E$233,3,0),IF(L3387="L",VLOOKUP(G3387,BARRAS!$C$5:$E$233,3,0),""))</f>
        <v>S5</v>
      </c>
      <c r="S3387" s="95">
        <f t="shared" si="361"/>
        <v>0</v>
      </c>
      <c r="T3387" s="95"/>
      <c r="U3387" s="95" t="str">
        <f t="shared" si="362"/>
        <v/>
      </c>
      <c r="V3387" s="95">
        <v>0</v>
      </c>
      <c r="W3387" s="95"/>
      <c r="X3387" s="95"/>
      <c r="Y3387" s="95" t="str">
        <f>+IF(P3387="","No","Sí")</f>
        <v>Sí</v>
      </c>
      <c r="Z3387" s="95">
        <v>0</v>
      </c>
      <c r="AA3387" s="95" t="str">
        <f t="shared" si="363"/>
        <v>CODINER</v>
      </c>
    </row>
    <row r="3388" spans="1:27" x14ac:dyDescent="0.2">
      <c r="A3388" s="19">
        <f t="shared" si="364"/>
        <v>1</v>
      </c>
      <c r="B3388" s="95">
        <f t="shared" si="360"/>
        <v>3384</v>
      </c>
      <c r="C3388" s="95" t="s">
        <v>8208</v>
      </c>
      <c r="D3388" s="28" t="s">
        <v>8184</v>
      </c>
      <c r="E3388" s="95" t="s">
        <v>8182</v>
      </c>
      <c r="F3388" s="182">
        <v>1</v>
      </c>
      <c r="G3388" s="95" t="s">
        <v>713</v>
      </c>
      <c r="H3388" s="199">
        <f>VLOOKUP(G3388,BARRAS!$C$5:$E$553,2,0)</f>
        <v>2099988330232</v>
      </c>
      <c r="I3388" s="95">
        <v>0</v>
      </c>
      <c r="J3388" s="204">
        <v>1</v>
      </c>
      <c r="K3388" s="95">
        <v>0</v>
      </c>
      <c r="L3388" s="95" t="s">
        <v>489</v>
      </c>
      <c r="M3388" s="95" t="s">
        <v>489</v>
      </c>
      <c r="N3388" s="95" t="s">
        <v>9178</v>
      </c>
      <c r="O3388" s="95"/>
      <c r="P3388" s="95" t="s">
        <v>8182</v>
      </c>
      <c r="Q3388" s="95" t="str">
        <f>IF(L3388="R","R",IF(L3388="L","L",""))</f>
        <v>R</v>
      </c>
      <c r="R3388" s="95" t="str">
        <f>IF(L3388="R",VLOOKUP(G3388,BARRAS!$C$5:$E$233,3,0),IF(L3388="L",VLOOKUP(G3388,BARRAS!$C$5:$E$233,3,0),""))</f>
        <v>S5</v>
      </c>
      <c r="S3388" s="95">
        <f t="shared" si="361"/>
        <v>0</v>
      </c>
      <c r="T3388" s="95"/>
      <c r="U3388" s="95" t="str">
        <f t="shared" si="362"/>
        <v/>
      </c>
      <c r="V3388" s="95">
        <v>0</v>
      </c>
      <c r="W3388" s="95"/>
      <c r="X3388" s="95"/>
      <c r="Y3388" s="95" t="str">
        <f>+IF(P3388="","No","Sí")</f>
        <v>Sí</v>
      </c>
      <c r="Z3388" s="95">
        <v>0</v>
      </c>
      <c r="AA3388" s="95" t="str">
        <f t="shared" si="363"/>
        <v>CODINER</v>
      </c>
    </row>
    <row r="3389" spans="1:27" x14ac:dyDescent="0.2">
      <c r="A3389" s="19">
        <f t="shared" si="364"/>
        <v>1</v>
      </c>
      <c r="B3389" s="95">
        <f t="shared" si="360"/>
        <v>3385</v>
      </c>
      <c r="C3389" s="95" t="s">
        <v>8209</v>
      </c>
      <c r="D3389" s="28" t="s">
        <v>8185</v>
      </c>
      <c r="E3389" s="95" t="s">
        <v>8182</v>
      </c>
      <c r="F3389" s="182">
        <v>1</v>
      </c>
      <c r="G3389" s="95" t="s">
        <v>713</v>
      </c>
      <c r="H3389" s="199">
        <f>VLOOKUP(G3389,BARRAS!$C$5:$E$553,2,0)</f>
        <v>2099988330232</v>
      </c>
      <c r="I3389" s="95">
        <v>0</v>
      </c>
      <c r="J3389" s="204">
        <v>1</v>
      </c>
      <c r="K3389" s="95">
        <v>0</v>
      </c>
      <c r="L3389" s="95" t="s">
        <v>489</v>
      </c>
      <c r="M3389" s="95" t="s">
        <v>489</v>
      </c>
      <c r="N3389" s="95" t="s">
        <v>9178</v>
      </c>
      <c r="O3389" s="95"/>
      <c r="P3389" s="95" t="s">
        <v>8182</v>
      </c>
      <c r="Q3389" s="95" t="str">
        <f>IF(L3389="R","R",IF(L3389="L","L",""))</f>
        <v>R</v>
      </c>
      <c r="R3389" s="95" t="str">
        <f>IF(L3389="R",VLOOKUP(G3389,BARRAS!$C$5:$E$233,3,0),IF(L3389="L",VLOOKUP(G3389,BARRAS!$C$5:$E$233,3,0),""))</f>
        <v>S5</v>
      </c>
      <c r="S3389" s="95">
        <f t="shared" si="361"/>
        <v>0</v>
      </c>
      <c r="T3389" s="95"/>
      <c r="U3389" s="95" t="str">
        <f t="shared" si="362"/>
        <v/>
      </c>
      <c r="V3389" s="95">
        <v>0</v>
      </c>
      <c r="W3389" s="95"/>
      <c r="X3389" s="95"/>
      <c r="Y3389" s="95" t="str">
        <f>+IF(P3389="","No","Sí")</f>
        <v>Sí</v>
      </c>
      <c r="Z3389" s="95">
        <v>0</v>
      </c>
      <c r="AA3389" s="95" t="str">
        <f t="shared" si="363"/>
        <v>CODINER</v>
      </c>
    </row>
    <row r="3390" spans="1:27" x14ac:dyDescent="0.2">
      <c r="A3390" s="19">
        <f t="shared" si="364"/>
        <v>1</v>
      </c>
      <c r="B3390" s="95">
        <f t="shared" si="360"/>
        <v>3386</v>
      </c>
      <c r="C3390" s="194" t="s">
        <v>11884</v>
      </c>
      <c r="D3390" s="213" t="s">
        <v>1304</v>
      </c>
      <c r="E3390" s="194" t="s">
        <v>1380</v>
      </c>
      <c r="F3390" s="182">
        <v>0</v>
      </c>
      <c r="G3390" s="95" t="s">
        <v>713</v>
      </c>
      <c r="H3390" s="199">
        <f>VLOOKUP(G3390,BARRAS!$C$5:$E$553,2,0)</f>
        <v>2099988330232</v>
      </c>
      <c r="I3390" s="95">
        <v>0</v>
      </c>
      <c r="J3390" s="204">
        <v>0</v>
      </c>
      <c r="K3390" s="95">
        <v>1</v>
      </c>
      <c r="L3390" s="95" t="s">
        <v>492</v>
      </c>
      <c r="M3390" s="95" t="s">
        <v>492</v>
      </c>
      <c r="N3390" s="95" t="s">
        <v>12352</v>
      </c>
      <c r="O3390" s="95"/>
      <c r="P3390" s="95"/>
      <c r="Q3390" s="95"/>
      <c r="R3390" s="95" t="str">
        <f>IF(L3390="R",VLOOKUP(G3390,BARRAS!$C$5:$E$233,3,0),IF(L3390="L",VLOOKUP(G3390,BARRAS!$C$5:$E$233,3,0),""))</f>
        <v/>
      </c>
      <c r="S3390" s="95">
        <f t="shared" si="361"/>
        <v>0</v>
      </c>
      <c r="T3390" s="95"/>
      <c r="U3390" s="95" t="str">
        <f t="shared" si="362"/>
        <v/>
      </c>
      <c r="V3390" s="95"/>
      <c r="W3390" s="95"/>
      <c r="X3390" s="95"/>
      <c r="Y3390" s="95"/>
      <c r="Z3390" s="95"/>
      <c r="AA3390" s="95">
        <f t="shared" si="363"/>
        <v>0</v>
      </c>
    </row>
    <row r="3391" spans="1:27" x14ac:dyDescent="0.2">
      <c r="A3391" s="19">
        <f t="shared" si="364"/>
        <v>1</v>
      </c>
      <c r="B3391" s="95">
        <f t="shared" si="360"/>
        <v>3387</v>
      </c>
      <c r="C3391" s="95" t="s">
        <v>1064</v>
      </c>
      <c r="D3391" s="28" t="s">
        <v>543</v>
      </c>
      <c r="E3391" s="95" t="s">
        <v>1356</v>
      </c>
      <c r="F3391" s="182">
        <v>1</v>
      </c>
      <c r="G3391" s="95" t="s">
        <v>1732</v>
      </c>
      <c r="H3391" s="199">
        <f>VLOOKUP(G3391,BARRAS!$C$5:$E$553,2,0)</f>
        <v>2079988280132</v>
      </c>
      <c r="I3391" s="95">
        <v>0</v>
      </c>
      <c r="J3391" s="204">
        <v>0</v>
      </c>
      <c r="K3391" s="95">
        <v>0</v>
      </c>
      <c r="L3391" s="95" t="s">
        <v>748</v>
      </c>
      <c r="M3391" s="95" t="s">
        <v>748</v>
      </c>
      <c r="N3391" s="95" t="s">
        <v>543</v>
      </c>
      <c r="O3391" s="28" t="s">
        <v>9972</v>
      </c>
      <c r="P3391" s="95"/>
      <c r="Q3391" s="95" t="s">
        <v>748</v>
      </c>
      <c r="R3391" s="95">
        <f>IF(L3391="R",VLOOKUP(G3391,BARRAS!$C$5:$E$233,3,0),IF(L3391="L",VLOOKUP(G3391,BARRAS!$C$5:$E$233,3,0),""))</f>
        <v>0</v>
      </c>
      <c r="S3391" s="95">
        <f t="shared" si="361"/>
        <v>0</v>
      </c>
      <c r="T3391" s="95"/>
      <c r="U3391" s="95" t="str">
        <f t="shared" si="362"/>
        <v/>
      </c>
      <c r="V3391" s="95">
        <v>0</v>
      </c>
      <c r="W3391" s="95"/>
      <c r="X3391" s="95">
        <v>0</v>
      </c>
      <c r="Y3391" s="95">
        <v>0</v>
      </c>
      <c r="Z3391" s="95"/>
      <c r="AA3391" s="95" t="str">
        <f t="shared" si="363"/>
        <v>CGE</v>
      </c>
    </row>
    <row r="3392" spans="1:27" x14ac:dyDescent="0.2">
      <c r="A3392" s="19">
        <f t="shared" si="364"/>
        <v>1</v>
      </c>
      <c r="B3392" s="95">
        <f t="shared" si="360"/>
        <v>3388</v>
      </c>
      <c r="C3392" s="95" t="s">
        <v>11093</v>
      </c>
      <c r="D3392" s="28" t="s">
        <v>14110</v>
      </c>
      <c r="E3392" s="95" t="s">
        <v>11094</v>
      </c>
      <c r="F3392" s="182">
        <v>1</v>
      </c>
      <c r="G3392" s="95" t="s">
        <v>1732</v>
      </c>
      <c r="H3392" s="199">
        <f>VLOOKUP(G3392,BARRAS!$C$5:$E$553,2,0)</f>
        <v>2079988280132</v>
      </c>
      <c r="I3392" s="95">
        <v>0</v>
      </c>
      <c r="J3392" s="204">
        <v>0</v>
      </c>
      <c r="K3392" s="95">
        <v>0</v>
      </c>
      <c r="L3392" s="95" t="s">
        <v>8423</v>
      </c>
      <c r="M3392" s="95" t="s">
        <v>8423</v>
      </c>
      <c r="N3392" s="28" t="s">
        <v>14110</v>
      </c>
      <c r="O3392" s="95" t="s">
        <v>10897</v>
      </c>
      <c r="P3392" s="95"/>
      <c r="Q3392" s="95" t="s">
        <v>509</v>
      </c>
      <c r="R3392" s="95" t="str">
        <f>IF(L3392="R",VLOOKUP(G3392,BARRAS!$C$5:$E$233,3,0),IF(L3392="L",VLOOKUP(G3392,BARRAS!$C$5:$E$233,3,0),""))</f>
        <v/>
      </c>
      <c r="S3392" s="95">
        <f t="shared" si="361"/>
        <v>0</v>
      </c>
      <c r="T3392" s="95"/>
      <c r="U3392" s="95" t="str">
        <f t="shared" si="362"/>
        <v/>
      </c>
      <c r="V3392" s="95"/>
      <c r="W3392" s="95"/>
      <c r="X3392" s="95">
        <v>0</v>
      </c>
      <c r="Y3392" s="95">
        <v>0</v>
      </c>
      <c r="Z3392" s="95"/>
      <c r="AA3392" s="95" t="str">
        <f t="shared" si="363"/>
        <v>CEC</v>
      </c>
    </row>
    <row r="3393" spans="1:27" x14ac:dyDescent="0.2">
      <c r="A3393" s="19">
        <f t="shared" si="364"/>
        <v>1</v>
      </c>
      <c r="B3393" s="95">
        <f t="shared" si="360"/>
        <v>3389</v>
      </c>
      <c r="C3393" s="95" t="s">
        <v>11095</v>
      </c>
      <c r="D3393" s="28" t="s">
        <v>9079</v>
      </c>
      <c r="E3393" s="95" t="s">
        <v>11096</v>
      </c>
      <c r="F3393" s="182">
        <v>1</v>
      </c>
      <c r="G3393" s="95" t="s">
        <v>1732</v>
      </c>
      <c r="H3393" s="199">
        <f>VLOOKUP(G3393,BARRAS!$C$5:$E$553,2,0)</f>
        <v>2079988280132</v>
      </c>
      <c r="I3393" s="95">
        <v>0</v>
      </c>
      <c r="J3393" s="204">
        <v>0</v>
      </c>
      <c r="K3393" s="95">
        <v>0</v>
      </c>
      <c r="L3393" s="95" t="s">
        <v>8423</v>
      </c>
      <c r="M3393" s="95" t="s">
        <v>8423</v>
      </c>
      <c r="N3393" s="28" t="s">
        <v>9079</v>
      </c>
      <c r="O3393" s="95" t="s">
        <v>10897</v>
      </c>
      <c r="P3393" s="95"/>
      <c r="Q3393" s="95" t="s">
        <v>509</v>
      </c>
      <c r="R3393" s="95" t="str">
        <f>IF(L3393="R",VLOOKUP(G3393,BARRAS!$C$5:$E$233,3,0),IF(L3393="L",VLOOKUP(G3393,BARRAS!$C$5:$E$233,3,0),""))</f>
        <v/>
      </c>
      <c r="S3393" s="95">
        <f t="shared" si="361"/>
        <v>0</v>
      </c>
      <c r="T3393" s="95"/>
      <c r="U3393" s="95" t="str">
        <f t="shared" si="362"/>
        <v/>
      </c>
      <c r="V3393" s="95"/>
      <c r="W3393" s="95"/>
      <c r="X3393" s="95">
        <v>0</v>
      </c>
      <c r="Y3393" s="95">
        <v>0</v>
      </c>
      <c r="Z3393" s="95"/>
      <c r="AA3393" s="95" t="str">
        <f t="shared" si="363"/>
        <v>CEC</v>
      </c>
    </row>
    <row r="3394" spans="1:27" x14ac:dyDescent="0.2">
      <c r="A3394" s="19">
        <f t="shared" si="364"/>
        <v>1</v>
      </c>
      <c r="B3394" s="95">
        <f t="shared" si="360"/>
        <v>3390</v>
      </c>
      <c r="C3394" s="95" t="s">
        <v>11723</v>
      </c>
      <c r="D3394" s="28" t="s">
        <v>8808</v>
      </c>
      <c r="E3394" s="95" t="s">
        <v>11724</v>
      </c>
      <c r="F3394" s="182">
        <v>1</v>
      </c>
      <c r="G3394" s="95" t="s">
        <v>1732</v>
      </c>
      <c r="H3394" s="199">
        <f>VLOOKUP(G3394,BARRAS!$C$5:$E$553,2,0)</f>
        <v>2079988280132</v>
      </c>
      <c r="I3394" s="95">
        <v>0</v>
      </c>
      <c r="J3394" s="204">
        <v>0</v>
      </c>
      <c r="K3394" s="95">
        <v>0</v>
      </c>
      <c r="L3394" s="95" t="s">
        <v>8423</v>
      </c>
      <c r="M3394" s="95" t="s">
        <v>8423</v>
      </c>
      <c r="N3394" s="95" t="s">
        <v>8808</v>
      </c>
      <c r="O3394" s="95" t="s">
        <v>10897</v>
      </c>
      <c r="P3394" s="95"/>
      <c r="Q3394" s="95" t="s">
        <v>509</v>
      </c>
      <c r="R3394" s="95" t="str">
        <f>IF(L3394="R",VLOOKUP(G3394,BARRAS!$C$5:$E$233,3,0),IF(L3394="L",VLOOKUP(G3394,BARRAS!$C$5:$E$233,3,0),""))</f>
        <v/>
      </c>
      <c r="S3394" s="95">
        <f t="shared" si="361"/>
        <v>0</v>
      </c>
      <c r="T3394" s="95"/>
      <c r="U3394" s="95" t="str">
        <f t="shared" si="362"/>
        <v/>
      </c>
      <c r="V3394" s="95"/>
      <c r="W3394" s="95"/>
      <c r="X3394" s="95"/>
      <c r="Y3394" s="95"/>
      <c r="Z3394" s="95"/>
      <c r="AA3394" s="95" t="str">
        <f t="shared" si="363"/>
        <v>CEC</v>
      </c>
    </row>
    <row r="3395" spans="1:27" x14ac:dyDescent="0.2">
      <c r="A3395" s="19">
        <f t="shared" si="364"/>
        <v>1</v>
      </c>
      <c r="B3395" s="95">
        <f t="shared" si="360"/>
        <v>3391</v>
      </c>
      <c r="C3395" s="95" t="s">
        <v>11725</v>
      </c>
      <c r="D3395" s="28" t="s">
        <v>8808</v>
      </c>
      <c r="E3395" s="95" t="s">
        <v>11726</v>
      </c>
      <c r="F3395" s="182">
        <v>1</v>
      </c>
      <c r="G3395" s="95" t="s">
        <v>1732</v>
      </c>
      <c r="H3395" s="199">
        <f>VLOOKUP(G3395,BARRAS!$C$5:$E$553,2,0)</f>
        <v>2079988280132</v>
      </c>
      <c r="I3395" s="95">
        <v>0</v>
      </c>
      <c r="J3395" s="204">
        <v>0</v>
      </c>
      <c r="K3395" s="95">
        <v>0</v>
      </c>
      <c r="L3395" s="95" t="s">
        <v>8423</v>
      </c>
      <c r="M3395" s="95" t="s">
        <v>8423</v>
      </c>
      <c r="N3395" s="95" t="s">
        <v>8808</v>
      </c>
      <c r="O3395" s="95" t="s">
        <v>10897</v>
      </c>
      <c r="P3395" s="95"/>
      <c r="Q3395" s="95" t="s">
        <v>509</v>
      </c>
      <c r="R3395" s="95" t="str">
        <f>IF(L3395="R",VLOOKUP(G3395,BARRAS!$C$5:$E$233,3,0),IF(L3395="L",VLOOKUP(G3395,BARRAS!$C$5:$E$233,3,0),""))</f>
        <v/>
      </c>
      <c r="S3395" s="95">
        <f t="shared" si="361"/>
        <v>0</v>
      </c>
      <c r="T3395" s="95"/>
      <c r="U3395" s="95" t="str">
        <f t="shared" si="362"/>
        <v/>
      </c>
      <c r="V3395" s="95"/>
      <c r="W3395" s="95"/>
      <c r="X3395" s="95"/>
      <c r="Y3395" s="95"/>
      <c r="Z3395" s="95"/>
      <c r="AA3395" s="95" t="str">
        <f t="shared" si="363"/>
        <v>CEC</v>
      </c>
    </row>
    <row r="3396" spans="1:27" x14ac:dyDescent="0.2">
      <c r="A3396" s="19">
        <f t="shared" si="364"/>
        <v>1</v>
      </c>
      <c r="B3396" s="95">
        <f t="shared" si="360"/>
        <v>3392</v>
      </c>
      <c r="C3396" s="95">
        <v>2267</v>
      </c>
      <c r="D3396" s="28" t="s">
        <v>8365</v>
      </c>
      <c r="E3396" s="95" t="s">
        <v>11307</v>
      </c>
      <c r="F3396" s="182">
        <v>1</v>
      </c>
      <c r="G3396" s="95" t="s">
        <v>1732</v>
      </c>
      <c r="H3396" s="199">
        <f>VLOOKUP(G3396,BARRAS!$C$5:$E$553,2,0)</f>
        <v>2079988280132</v>
      </c>
      <c r="I3396" s="95">
        <v>0</v>
      </c>
      <c r="J3396" s="204">
        <v>0</v>
      </c>
      <c r="K3396" s="95">
        <v>0</v>
      </c>
      <c r="L3396" s="95" t="s">
        <v>8423</v>
      </c>
      <c r="M3396" s="95" t="s">
        <v>8423</v>
      </c>
      <c r="N3396" s="95" t="s">
        <v>8365</v>
      </c>
      <c r="O3396" s="95" t="s">
        <v>10897</v>
      </c>
      <c r="P3396" s="95"/>
      <c r="Q3396" s="95" t="s">
        <v>509</v>
      </c>
      <c r="R3396" s="95" t="str">
        <f>IF(L3396="R",VLOOKUP(G3396,BARRAS!$C$5:$E$233,3,0),IF(L3396="L",VLOOKUP(G3396,BARRAS!$C$5:$E$233,3,0),""))</f>
        <v/>
      </c>
      <c r="S3396" s="95">
        <f t="shared" si="361"/>
        <v>0</v>
      </c>
      <c r="T3396" s="95"/>
      <c r="U3396" s="95" t="str">
        <f t="shared" si="362"/>
        <v/>
      </c>
      <c r="V3396" s="95"/>
      <c r="W3396" s="95"/>
      <c r="X3396" s="95">
        <v>0</v>
      </c>
      <c r="Y3396" s="95">
        <v>0</v>
      </c>
      <c r="Z3396" s="95"/>
      <c r="AA3396" s="95" t="str">
        <f t="shared" si="363"/>
        <v>CEC</v>
      </c>
    </row>
    <row r="3397" spans="1:27" x14ac:dyDescent="0.2">
      <c r="A3397" s="19">
        <f t="shared" si="364"/>
        <v>1</v>
      </c>
      <c r="B3397" s="95">
        <f t="shared" si="360"/>
        <v>3393</v>
      </c>
      <c r="C3397" s="95">
        <v>11327</v>
      </c>
      <c r="D3397" s="28" t="s">
        <v>8365</v>
      </c>
      <c r="E3397" s="95" t="s">
        <v>11307</v>
      </c>
      <c r="F3397" s="182">
        <v>1</v>
      </c>
      <c r="G3397" s="95" t="s">
        <v>1732</v>
      </c>
      <c r="H3397" s="199">
        <f>VLOOKUP(G3397,BARRAS!$C$5:$E$553,2,0)</f>
        <v>2079988280132</v>
      </c>
      <c r="I3397" s="95">
        <v>0</v>
      </c>
      <c r="J3397" s="204">
        <v>0</v>
      </c>
      <c r="K3397" s="95">
        <v>0</v>
      </c>
      <c r="L3397" s="95" t="s">
        <v>8423</v>
      </c>
      <c r="M3397" s="95" t="s">
        <v>8423</v>
      </c>
      <c r="N3397" s="95" t="s">
        <v>8365</v>
      </c>
      <c r="O3397" s="95" t="s">
        <v>10897</v>
      </c>
      <c r="P3397" s="95"/>
      <c r="Q3397" s="95" t="s">
        <v>509</v>
      </c>
      <c r="R3397" s="95" t="str">
        <f>IF(L3397="R",VLOOKUP(G3397,BARRAS!$C$5:$E$233,3,0),IF(L3397="L",VLOOKUP(G3397,BARRAS!$C$5:$E$233,3,0),""))</f>
        <v/>
      </c>
      <c r="S3397" s="95">
        <f t="shared" si="361"/>
        <v>0</v>
      </c>
      <c r="T3397" s="95"/>
      <c r="U3397" s="95" t="str">
        <f t="shared" si="362"/>
        <v/>
      </c>
      <c r="V3397" s="95"/>
      <c r="W3397" s="95"/>
      <c r="X3397" s="95">
        <v>0</v>
      </c>
      <c r="Y3397" s="95">
        <v>0</v>
      </c>
      <c r="Z3397" s="95"/>
      <c r="AA3397" s="95" t="str">
        <f t="shared" si="363"/>
        <v>CEC</v>
      </c>
    </row>
    <row r="3398" spans="1:27" x14ac:dyDescent="0.2">
      <c r="A3398" s="19">
        <f t="shared" si="364"/>
        <v>1</v>
      </c>
      <c r="B3398" s="95">
        <f t="shared" si="360"/>
        <v>3394</v>
      </c>
      <c r="C3398" s="95">
        <v>15335</v>
      </c>
      <c r="D3398" s="28" t="s">
        <v>543</v>
      </c>
      <c r="E3398" s="95" t="s">
        <v>11235</v>
      </c>
      <c r="F3398" s="182">
        <v>1</v>
      </c>
      <c r="G3398" s="95" t="s">
        <v>1732</v>
      </c>
      <c r="H3398" s="199">
        <f>VLOOKUP(G3398,BARRAS!$C$5:$E$553,2,0)</f>
        <v>2079988280132</v>
      </c>
      <c r="I3398" s="95">
        <v>0</v>
      </c>
      <c r="J3398" s="204">
        <v>0</v>
      </c>
      <c r="K3398" s="95">
        <v>0</v>
      </c>
      <c r="L3398" s="95" t="s">
        <v>8423</v>
      </c>
      <c r="M3398" s="95" t="s">
        <v>8423</v>
      </c>
      <c r="N3398" s="95" t="s">
        <v>543</v>
      </c>
      <c r="O3398" s="95" t="s">
        <v>10897</v>
      </c>
      <c r="P3398" s="95"/>
      <c r="Q3398" s="95" t="s">
        <v>509</v>
      </c>
      <c r="R3398" s="95" t="str">
        <f>IF(L3398="R",VLOOKUP(G3398,BARRAS!$C$5:$E$233,3,0),IF(L3398="L",VLOOKUP(G3398,BARRAS!$C$5:$E$233,3,0),""))</f>
        <v/>
      </c>
      <c r="S3398" s="95">
        <f t="shared" si="361"/>
        <v>0</v>
      </c>
      <c r="T3398" s="95"/>
      <c r="U3398" s="95" t="str">
        <f t="shared" si="362"/>
        <v/>
      </c>
      <c r="V3398" s="95"/>
      <c r="W3398" s="95"/>
      <c r="X3398" s="95"/>
      <c r="Y3398" s="95">
        <v>0</v>
      </c>
      <c r="Z3398" s="95"/>
      <c r="AA3398" s="95" t="str">
        <f t="shared" si="363"/>
        <v>CEC</v>
      </c>
    </row>
    <row r="3399" spans="1:27" x14ac:dyDescent="0.2">
      <c r="A3399" s="19">
        <f t="shared" si="364"/>
        <v>1</v>
      </c>
      <c r="B3399" s="95">
        <f t="shared" si="360"/>
        <v>3395</v>
      </c>
      <c r="C3399" s="95" t="s">
        <v>13305</v>
      </c>
      <c r="D3399" s="28" t="s">
        <v>8808</v>
      </c>
      <c r="E3399" s="95" t="s">
        <v>13304</v>
      </c>
      <c r="F3399" s="182">
        <v>1</v>
      </c>
      <c r="G3399" s="95" t="s">
        <v>1732</v>
      </c>
      <c r="H3399" s="199">
        <f>VLOOKUP(G3399,BARRAS!$C$5:$E$553,2,0)</f>
        <v>2079988280132</v>
      </c>
      <c r="I3399" s="95">
        <v>0</v>
      </c>
      <c r="J3399" s="204">
        <v>0</v>
      </c>
      <c r="K3399" s="95">
        <v>0</v>
      </c>
      <c r="L3399" s="95" t="s">
        <v>8423</v>
      </c>
      <c r="M3399" s="95" t="s">
        <v>8423</v>
      </c>
      <c r="N3399" s="28" t="s">
        <v>8808</v>
      </c>
      <c r="O3399" s="28" t="s">
        <v>10897</v>
      </c>
      <c r="P3399" s="95"/>
      <c r="Q3399" s="95"/>
      <c r="R3399" s="95"/>
      <c r="S3399" s="95">
        <f t="shared" si="361"/>
        <v>0</v>
      </c>
      <c r="T3399" s="95"/>
      <c r="U3399" s="95" t="str">
        <f t="shared" si="362"/>
        <v/>
      </c>
      <c r="V3399" s="95"/>
      <c r="W3399" s="95"/>
      <c r="X3399" s="95"/>
      <c r="Y3399" s="95"/>
      <c r="Z3399" s="95"/>
      <c r="AA3399" s="95" t="str">
        <f t="shared" si="363"/>
        <v>CEC</v>
      </c>
    </row>
    <row r="3400" spans="1:27" x14ac:dyDescent="0.2">
      <c r="A3400" s="19">
        <f t="shared" si="364"/>
        <v>1</v>
      </c>
      <c r="B3400" s="95">
        <f t="shared" si="360"/>
        <v>3396</v>
      </c>
      <c r="C3400" s="95" t="s">
        <v>11502</v>
      </c>
      <c r="D3400" s="28" t="s">
        <v>9294</v>
      </c>
      <c r="E3400" s="95" t="s">
        <v>11503</v>
      </c>
      <c r="F3400" s="182">
        <v>1</v>
      </c>
      <c r="G3400" s="95" t="s">
        <v>1732</v>
      </c>
      <c r="H3400" s="199">
        <f>VLOOKUP(G3400,BARRAS!$C$5:$E$553,2,0)</f>
        <v>2079988280132</v>
      </c>
      <c r="I3400" s="95">
        <v>0</v>
      </c>
      <c r="J3400" s="204">
        <v>0</v>
      </c>
      <c r="K3400" s="95">
        <v>0</v>
      </c>
      <c r="L3400" s="95" t="s">
        <v>8423</v>
      </c>
      <c r="M3400" s="95" t="s">
        <v>8423</v>
      </c>
      <c r="N3400" s="95" t="s">
        <v>9294</v>
      </c>
      <c r="O3400" s="95" t="s">
        <v>9972</v>
      </c>
      <c r="P3400" s="95"/>
      <c r="Q3400" s="95" t="s">
        <v>509</v>
      </c>
      <c r="R3400" s="95" t="str">
        <f>IF(L3400="R",VLOOKUP(G3400,BARRAS!$C$5:$E$233,3,0),IF(L3400="L",VLOOKUP(G3400,BARRAS!$C$5:$E$233,3,0),""))</f>
        <v/>
      </c>
      <c r="S3400" s="95">
        <f t="shared" si="361"/>
        <v>0</v>
      </c>
      <c r="T3400" s="95"/>
      <c r="U3400" s="95" t="str">
        <f t="shared" si="362"/>
        <v/>
      </c>
      <c r="V3400" s="95"/>
      <c r="W3400" s="95"/>
      <c r="X3400" s="95">
        <v>0</v>
      </c>
      <c r="Y3400" s="95">
        <v>0</v>
      </c>
      <c r="Z3400" s="95"/>
      <c r="AA3400" s="95" t="str">
        <f t="shared" si="363"/>
        <v>CGE</v>
      </c>
    </row>
    <row r="3401" spans="1:27" x14ac:dyDescent="0.2">
      <c r="A3401" s="19">
        <f t="shared" si="364"/>
        <v>1</v>
      </c>
      <c r="B3401" s="95">
        <f t="shared" ref="B3401:B3464" si="365">B3400+1</f>
        <v>3397</v>
      </c>
      <c r="C3401" s="95" t="s">
        <v>11581</v>
      </c>
      <c r="D3401" s="28" t="s">
        <v>8365</v>
      </c>
      <c r="E3401" s="95" t="s">
        <v>11582</v>
      </c>
      <c r="F3401" s="182">
        <v>1</v>
      </c>
      <c r="G3401" s="95" t="s">
        <v>1732</v>
      </c>
      <c r="H3401" s="199">
        <f>VLOOKUP(G3401,BARRAS!$C$5:$E$553,2,0)</f>
        <v>2079988280132</v>
      </c>
      <c r="I3401" s="95">
        <v>0</v>
      </c>
      <c r="J3401" s="204">
        <v>0</v>
      </c>
      <c r="K3401" s="95">
        <v>0</v>
      </c>
      <c r="L3401" s="95" t="s">
        <v>8423</v>
      </c>
      <c r="M3401" s="95" t="s">
        <v>8423</v>
      </c>
      <c r="N3401" s="95" t="s">
        <v>8365</v>
      </c>
      <c r="O3401" s="95" t="s">
        <v>9972</v>
      </c>
      <c r="P3401" s="95"/>
      <c r="Q3401" s="95"/>
      <c r="R3401" s="95" t="str">
        <f>IF(L3401="R",VLOOKUP(G3401,BARRAS!$C$5:$E$233,3,0),IF(L3401="L",VLOOKUP(G3401,BARRAS!$C$5:$E$233,3,0),""))</f>
        <v/>
      </c>
      <c r="S3401" s="95">
        <f t="shared" si="361"/>
        <v>0</v>
      </c>
      <c r="T3401" s="95"/>
      <c r="U3401" s="95" t="str">
        <f t="shared" si="362"/>
        <v/>
      </c>
      <c r="V3401" s="95"/>
      <c r="W3401" s="95"/>
      <c r="X3401" s="95"/>
      <c r="Y3401" s="95">
        <v>0</v>
      </c>
      <c r="Z3401" s="95"/>
      <c r="AA3401" s="95" t="str">
        <f t="shared" si="363"/>
        <v>CGE</v>
      </c>
    </row>
    <row r="3402" spans="1:27" x14ac:dyDescent="0.2">
      <c r="A3402" s="19">
        <f t="shared" si="364"/>
        <v>1</v>
      </c>
      <c r="B3402" s="95">
        <f t="shared" si="365"/>
        <v>3398</v>
      </c>
      <c r="C3402" s="95" t="s">
        <v>12094</v>
      </c>
      <c r="D3402" s="28" t="s">
        <v>13236</v>
      </c>
      <c r="E3402" s="95" t="s">
        <v>12095</v>
      </c>
      <c r="F3402" s="182">
        <v>1</v>
      </c>
      <c r="G3402" s="95" t="s">
        <v>1732</v>
      </c>
      <c r="H3402" s="199">
        <f>VLOOKUP(G3402,BARRAS!$C$5:$E$553,2,0)</f>
        <v>2079988280132</v>
      </c>
      <c r="I3402" s="95">
        <v>0</v>
      </c>
      <c r="J3402" s="204">
        <v>0</v>
      </c>
      <c r="K3402" s="95">
        <v>0</v>
      </c>
      <c r="L3402" s="95" t="s">
        <v>8423</v>
      </c>
      <c r="M3402" s="95" t="s">
        <v>8423</v>
      </c>
      <c r="N3402" s="28" t="s">
        <v>13236</v>
      </c>
      <c r="O3402" s="95" t="s">
        <v>9972</v>
      </c>
      <c r="P3402" s="95"/>
      <c r="Q3402" s="95"/>
      <c r="R3402" s="95" t="str">
        <f>IF(L3402="R",VLOOKUP(G3402,BARRAS!$C$5:$E$233,3,0),IF(L3402="L",VLOOKUP(G3402,BARRAS!$C$5:$E$233,3,0),""))</f>
        <v/>
      </c>
      <c r="S3402" s="95">
        <f t="shared" si="361"/>
        <v>0</v>
      </c>
      <c r="T3402" s="95"/>
      <c r="U3402" s="95" t="str">
        <f t="shared" si="362"/>
        <v/>
      </c>
      <c r="V3402" s="95"/>
      <c r="W3402" s="95"/>
      <c r="X3402" s="95"/>
      <c r="Y3402" s="95"/>
      <c r="Z3402" s="95"/>
      <c r="AA3402" s="95" t="str">
        <f t="shared" si="363"/>
        <v>CGE</v>
      </c>
    </row>
    <row r="3403" spans="1:27" x14ac:dyDescent="0.2">
      <c r="A3403" s="19">
        <f t="shared" si="364"/>
        <v>1</v>
      </c>
      <c r="B3403" s="95">
        <f t="shared" si="365"/>
        <v>3399</v>
      </c>
      <c r="C3403" s="95" t="s">
        <v>11295</v>
      </c>
      <c r="D3403" s="28" t="s">
        <v>8365</v>
      </c>
      <c r="E3403" s="95" t="s">
        <v>11277</v>
      </c>
      <c r="F3403" s="182">
        <v>1</v>
      </c>
      <c r="G3403" s="95" t="s">
        <v>1732</v>
      </c>
      <c r="H3403" s="199">
        <f>VLOOKUP(G3403,BARRAS!$C$5:$E$553,2,0)</f>
        <v>2079988280132</v>
      </c>
      <c r="I3403" s="95">
        <v>0</v>
      </c>
      <c r="J3403" s="204">
        <v>0</v>
      </c>
      <c r="K3403" s="95">
        <v>0</v>
      </c>
      <c r="L3403" s="95" t="s">
        <v>8423</v>
      </c>
      <c r="M3403" s="95" t="s">
        <v>8423</v>
      </c>
      <c r="N3403" s="95" t="s">
        <v>8365</v>
      </c>
      <c r="O3403" s="95" t="s">
        <v>9972</v>
      </c>
      <c r="P3403" s="95"/>
      <c r="Q3403" s="95" t="s">
        <v>509</v>
      </c>
      <c r="R3403" s="95" t="str">
        <f>IF(L3403="R",VLOOKUP(G3403,BARRAS!$C$5:$E$233,3,0),IF(L3403="L",VLOOKUP(G3403,BARRAS!$C$5:$E$233,3,0),""))</f>
        <v/>
      </c>
      <c r="S3403" s="95">
        <f t="shared" si="361"/>
        <v>0</v>
      </c>
      <c r="T3403" s="95"/>
      <c r="U3403" s="95" t="str">
        <f t="shared" si="362"/>
        <v/>
      </c>
      <c r="V3403" s="95"/>
      <c r="W3403" s="95"/>
      <c r="X3403" s="95">
        <v>0</v>
      </c>
      <c r="Y3403" s="95">
        <v>0</v>
      </c>
      <c r="Z3403" s="95"/>
      <c r="AA3403" s="95" t="str">
        <f t="shared" si="363"/>
        <v>CGE</v>
      </c>
    </row>
    <row r="3404" spans="1:27" x14ac:dyDescent="0.2">
      <c r="A3404" s="19">
        <f t="shared" si="364"/>
        <v>1</v>
      </c>
      <c r="B3404" s="95">
        <f t="shared" si="365"/>
        <v>3400</v>
      </c>
      <c r="C3404" s="95" t="s">
        <v>11296</v>
      </c>
      <c r="D3404" s="28" t="s">
        <v>8365</v>
      </c>
      <c r="E3404" s="95" t="s">
        <v>11277</v>
      </c>
      <c r="F3404" s="182">
        <v>1</v>
      </c>
      <c r="G3404" s="95" t="s">
        <v>1732</v>
      </c>
      <c r="H3404" s="199">
        <f>VLOOKUP(G3404,BARRAS!$C$5:$E$553,2,0)</f>
        <v>2079988280132</v>
      </c>
      <c r="I3404" s="95">
        <v>0</v>
      </c>
      <c r="J3404" s="204">
        <v>0</v>
      </c>
      <c r="K3404" s="95">
        <v>0</v>
      </c>
      <c r="L3404" s="95" t="s">
        <v>8423</v>
      </c>
      <c r="M3404" s="95" t="s">
        <v>8423</v>
      </c>
      <c r="N3404" s="95" t="s">
        <v>8365</v>
      </c>
      <c r="O3404" s="95" t="s">
        <v>9972</v>
      </c>
      <c r="P3404" s="95"/>
      <c r="Q3404" s="95" t="s">
        <v>509</v>
      </c>
      <c r="R3404" s="95" t="str">
        <f>IF(L3404="R",VLOOKUP(G3404,BARRAS!$C$5:$E$233,3,0),IF(L3404="L",VLOOKUP(G3404,BARRAS!$C$5:$E$233,3,0),""))</f>
        <v/>
      </c>
      <c r="S3404" s="95">
        <f t="shared" si="361"/>
        <v>0</v>
      </c>
      <c r="T3404" s="95"/>
      <c r="U3404" s="95" t="str">
        <f t="shared" si="362"/>
        <v/>
      </c>
      <c r="V3404" s="95"/>
      <c r="W3404" s="95"/>
      <c r="X3404" s="95">
        <v>0</v>
      </c>
      <c r="Y3404" s="95">
        <v>0</v>
      </c>
      <c r="Z3404" s="95"/>
      <c r="AA3404" s="95" t="str">
        <f t="shared" si="363"/>
        <v>CGE</v>
      </c>
    </row>
    <row r="3405" spans="1:27" x14ac:dyDescent="0.2">
      <c r="A3405" s="19">
        <f t="shared" si="364"/>
        <v>1</v>
      </c>
      <c r="B3405" s="95">
        <f t="shared" si="365"/>
        <v>3401</v>
      </c>
      <c r="C3405" s="95" t="s">
        <v>11294</v>
      </c>
      <c r="D3405" s="28" t="s">
        <v>8365</v>
      </c>
      <c r="E3405" s="95" t="s">
        <v>11277</v>
      </c>
      <c r="F3405" s="182">
        <v>1</v>
      </c>
      <c r="G3405" s="95" t="s">
        <v>1732</v>
      </c>
      <c r="H3405" s="199">
        <f>VLOOKUP(G3405,BARRAS!$C$5:$E$553,2,0)</f>
        <v>2079988280132</v>
      </c>
      <c r="I3405" s="95">
        <v>0</v>
      </c>
      <c r="J3405" s="204">
        <v>0</v>
      </c>
      <c r="K3405" s="95">
        <v>0</v>
      </c>
      <c r="L3405" s="95" t="s">
        <v>8423</v>
      </c>
      <c r="M3405" s="95" t="s">
        <v>8423</v>
      </c>
      <c r="N3405" s="95" t="s">
        <v>8365</v>
      </c>
      <c r="O3405" s="95" t="s">
        <v>9972</v>
      </c>
      <c r="P3405" s="95"/>
      <c r="Q3405" s="95" t="s">
        <v>509</v>
      </c>
      <c r="R3405" s="95" t="str">
        <f>IF(L3405="R",VLOOKUP(G3405,BARRAS!$C$5:$E$233,3,0),IF(L3405="L",VLOOKUP(G3405,BARRAS!$C$5:$E$233,3,0),""))</f>
        <v/>
      </c>
      <c r="S3405" s="95">
        <f t="shared" si="361"/>
        <v>0</v>
      </c>
      <c r="T3405" s="95"/>
      <c r="U3405" s="95" t="str">
        <f t="shared" si="362"/>
        <v/>
      </c>
      <c r="V3405" s="95"/>
      <c r="W3405" s="95"/>
      <c r="X3405" s="95">
        <v>0</v>
      </c>
      <c r="Y3405" s="95">
        <v>0</v>
      </c>
      <c r="Z3405" s="95"/>
      <c r="AA3405" s="95" t="str">
        <f t="shared" si="363"/>
        <v>CGE</v>
      </c>
    </row>
    <row r="3406" spans="1:27" x14ac:dyDescent="0.2">
      <c r="A3406" s="19">
        <f t="shared" si="364"/>
        <v>1</v>
      </c>
      <c r="B3406" s="95">
        <f t="shared" si="365"/>
        <v>3402</v>
      </c>
      <c r="C3406" s="95" t="s">
        <v>11537</v>
      </c>
      <c r="D3406" s="28" t="s">
        <v>543</v>
      </c>
      <c r="E3406" s="95" t="s">
        <v>11538</v>
      </c>
      <c r="F3406" s="182">
        <v>1</v>
      </c>
      <c r="G3406" s="95" t="s">
        <v>1732</v>
      </c>
      <c r="H3406" s="199">
        <f>VLOOKUP(G3406,BARRAS!$C$5:$E$553,2,0)</f>
        <v>2079988280132</v>
      </c>
      <c r="I3406" s="95">
        <v>0</v>
      </c>
      <c r="J3406" s="204">
        <v>0</v>
      </c>
      <c r="K3406" s="95">
        <v>0</v>
      </c>
      <c r="L3406" s="95" t="s">
        <v>8423</v>
      </c>
      <c r="M3406" s="95" t="s">
        <v>8423</v>
      </c>
      <c r="N3406" s="95" t="s">
        <v>543</v>
      </c>
      <c r="O3406" s="95" t="s">
        <v>9972</v>
      </c>
      <c r="P3406" s="95"/>
      <c r="Q3406" s="95" t="s">
        <v>509</v>
      </c>
      <c r="R3406" s="95" t="str">
        <f>IF(L3406="R",VLOOKUP(G3406,BARRAS!$C$5:$E$233,3,0),IF(L3406="L",VLOOKUP(G3406,BARRAS!$C$5:$E$233,3,0),""))</f>
        <v/>
      </c>
      <c r="S3406" s="95">
        <f t="shared" si="361"/>
        <v>0</v>
      </c>
      <c r="T3406" s="95"/>
      <c r="U3406" s="95" t="str">
        <f t="shared" si="362"/>
        <v/>
      </c>
      <c r="V3406" s="95"/>
      <c r="W3406" s="95"/>
      <c r="X3406" s="95">
        <v>0</v>
      </c>
      <c r="Y3406" s="95">
        <v>0</v>
      </c>
      <c r="Z3406" s="95"/>
      <c r="AA3406" s="95" t="str">
        <f t="shared" si="363"/>
        <v>CGE</v>
      </c>
    </row>
    <row r="3407" spans="1:27" x14ac:dyDescent="0.2">
      <c r="A3407" s="19">
        <f t="shared" si="364"/>
        <v>1</v>
      </c>
      <c r="B3407" s="95">
        <f t="shared" si="365"/>
        <v>3403</v>
      </c>
      <c r="C3407" s="95" t="s">
        <v>12858</v>
      </c>
      <c r="D3407" s="28" t="s">
        <v>8365</v>
      </c>
      <c r="E3407" s="95" t="s">
        <v>9763</v>
      </c>
      <c r="F3407" s="182">
        <v>1</v>
      </c>
      <c r="G3407" s="95" t="s">
        <v>1732</v>
      </c>
      <c r="H3407" s="199">
        <f>VLOOKUP(G3407,BARRAS!$C$5:$E$553,2,0)</f>
        <v>2079988280132</v>
      </c>
      <c r="I3407" s="95">
        <v>0</v>
      </c>
      <c r="J3407" s="204">
        <v>0</v>
      </c>
      <c r="K3407" s="95">
        <v>0</v>
      </c>
      <c r="L3407" s="95" t="s">
        <v>8423</v>
      </c>
      <c r="M3407" s="95" t="s">
        <v>8423</v>
      </c>
      <c r="N3407" s="95" t="s">
        <v>8365</v>
      </c>
      <c r="O3407" s="95" t="s">
        <v>9972</v>
      </c>
      <c r="P3407" s="95"/>
      <c r="Q3407" s="95" t="s">
        <v>509</v>
      </c>
      <c r="R3407" s="95" t="str">
        <f>IF(L3407="R",VLOOKUP(G3407,BARRAS!$C$5:$E$233,3,0),IF(L3407="L",VLOOKUP(G3407,BARRAS!$C$5:$E$233,3,0),""))</f>
        <v/>
      </c>
      <c r="S3407" s="95">
        <f t="shared" si="361"/>
        <v>0</v>
      </c>
      <c r="T3407" s="95"/>
      <c r="U3407" s="95" t="str">
        <f t="shared" si="362"/>
        <v/>
      </c>
      <c r="V3407" s="95"/>
      <c r="W3407" s="95"/>
      <c r="X3407" s="95">
        <v>0</v>
      </c>
      <c r="Y3407" s="95">
        <v>0</v>
      </c>
      <c r="Z3407" s="95"/>
      <c r="AA3407" s="95" t="str">
        <f t="shared" si="363"/>
        <v>CGE</v>
      </c>
    </row>
    <row r="3408" spans="1:27" x14ac:dyDescent="0.2">
      <c r="A3408" s="19">
        <f t="shared" si="364"/>
        <v>1</v>
      </c>
      <c r="B3408" s="95">
        <f t="shared" si="365"/>
        <v>3404</v>
      </c>
      <c r="C3408" s="95" t="s">
        <v>12859</v>
      </c>
      <c r="D3408" s="28" t="s">
        <v>8365</v>
      </c>
      <c r="E3408" s="95" t="s">
        <v>11469</v>
      </c>
      <c r="F3408" s="182">
        <v>1</v>
      </c>
      <c r="G3408" s="95" t="s">
        <v>1732</v>
      </c>
      <c r="H3408" s="199">
        <f>VLOOKUP(G3408,BARRAS!$C$5:$E$553,2,0)</f>
        <v>2079988280132</v>
      </c>
      <c r="I3408" s="95">
        <v>0</v>
      </c>
      <c r="J3408" s="204">
        <v>0</v>
      </c>
      <c r="K3408" s="95">
        <v>0</v>
      </c>
      <c r="L3408" s="95" t="s">
        <v>8423</v>
      </c>
      <c r="M3408" s="95" t="s">
        <v>8423</v>
      </c>
      <c r="N3408" s="28" t="s">
        <v>8365</v>
      </c>
      <c r="O3408" s="28" t="s">
        <v>9972</v>
      </c>
      <c r="P3408" s="95"/>
      <c r="Q3408" s="95" t="s">
        <v>509</v>
      </c>
      <c r="R3408" s="95" t="str">
        <f>IF(L3408="R",VLOOKUP(G3408,BARRAS!$C$5:$E$233,3,0),IF(L3408="L",VLOOKUP(G3408,BARRAS!$C$5:$E$233,3,0),""))</f>
        <v/>
      </c>
      <c r="S3408" s="95">
        <f t="shared" si="361"/>
        <v>0</v>
      </c>
      <c r="T3408" s="95"/>
      <c r="U3408" s="95" t="str">
        <f t="shared" si="362"/>
        <v/>
      </c>
      <c r="V3408" s="95"/>
      <c r="W3408" s="95"/>
      <c r="X3408" s="95">
        <v>0</v>
      </c>
      <c r="Y3408" s="95">
        <v>0</v>
      </c>
      <c r="Z3408" s="95"/>
      <c r="AA3408" s="95" t="str">
        <f t="shared" si="363"/>
        <v>CGE</v>
      </c>
    </row>
    <row r="3409" spans="1:27" x14ac:dyDescent="0.2">
      <c r="A3409" s="19">
        <f t="shared" si="364"/>
        <v>1</v>
      </c>
      <c r="B3409" s="95">
        <f t="shared" si="365"/>
        <v>3405</v>
      </c>
      <c r="C3409" s="28" t="s">
        <v>13329</v>
      </c>
      <c r="D3409" s="28" t="s">
        <v>8365</v>
      </c>
      <c r="E3409" s="95" t="s">
        <v>13330</v>
      </c>
      <c r="F3409" s="182">
        <v>1</v>
      </c>
      <c r="G3409" s="95" t="s">
        <v>1732</v>
      </c>
      <c r="H3409" s="199">
        <f>VLOOKUP(G3409,BARRAS!$C$5:$E$553,2,0)</f>
        <v>2079988280132</v>
      </c>
      <c r="I3409" s="95">
        <v>0</v>
      </c>
      <c r="J3409" s="204">
        <v>0</v>
      </c>
      <c r="K3409" s="95">
        <v>0</v>
      </c>
      <c r="L3409" s="95" t="s">
        <v>8423</v>
      </c>
      <c r="M3409" s="95" t="s">
        <v>8423</v>
      </c>
      <c r="N3409" s="28" t="s">
        <v>8365</v>
      </c>
      <c r="O3409" s="28" t="s">
        <v>9972</v>
      </c>
      <c r="P3409" s="95"/>
      <c r="Q3409" s="95"/>
      <c r="R3409" s="95"/>
      <c r="S3409" s="95">
        <f t="shared" si="361"/>
        <v>0</v>
      </c>
      <c r="T3409" s="95"/>
      <c r="U3409" s="95" t="str">
        <f t="shared" si="362"/>
        <v/>
      </c>
      <c r="V3409" s="95"/>
      <c r="W3409" s="95"/>
      <c r="X3409" s="95"/>
      <c r="Y3409" s="95"/>
      <c r="Z3409" s="95"/>
      <c r="AA3409" s="95" t="str">
        <f t="shared" si="363"/>
        <v>CGE</v>
      </c>
    </row>
    <row r="3410" spans="1:27" x14ac:dyDescent="0.2">
      <c r="A3410" s="19">
        <f t="shared" si="364"/>
        <v>1</v>
      </c>
      <c r="B3410" s="95">
        <f t="shared" si="365"/>
        <v>3406</v>
      </c>
      <c r="C3410" s="95" t="s">
        <v>11571</v>
      </c>
      <c r="D3410" s="28" t="s">
        <v>11569</v>
      </c>
      <c r="E3410" s="95" t="s">
        <v>11572</v>
      </c>
      <c r="F3410" s="182">
        <v>1</v>
      </c>
      <c r="G3410" s="95" t="s">
        <v>1732</v>
      </c>
      <c r="H3410" s="199">
        <f>VLOOKUP(G3410,BARRAS!$C$5:$E$553,2,0)</f>
        <v>2079988280132</v>
      </c>
      <c r="I3410" s="95">
        <v>0</v>
      </c>
      <c r="J3410" s="204">
        <v>0</v>
      </c>
      <c r="K3410" s="95">
        <v>0</v>
      </c>
      <c r="L3410" s="95" t="s">
        <v>747</v>
      </c>
      <c r="M3410" s="95" t="s">
        <v>747</v>
      </c>
      <c r="N3410" s="95" t="s">
        <v>11569</v>
      </c>
      <c r="O3410" s="95" t="s">
        <v>10897</v>
      </c>
      <c r="P3410" s="95"/>
      <c r="Q3410" s="95"/>
      <c r="R3410" s="95" t="str">
        <f>IF(L3410="R",VLOOKUP(G3410,BARRAS!$C$5:$E$233,3,0),IF(L3410="L",VLOOKUP(G3410,BARRAS!$C$5:$E$233,3,0),""))</f>
        <v/>
      </c>
      <c r="S3410" s="95">
        <f t="shared" si="361"/>
        <v>1</v>
      </c>
      <c r="T3410" s="95"/>
      <c r="U3410" s="95" t="str">
        <f t="shared" si="362"/>
        <v>PMGD</v>
      </c>
      <c r="V3410" s="95"/>
      <c r="W3410" s="95">
        <v>0</v>
      </c>
      <c r="X3410" s="95"/>
      <c r="Y3410" s="95">
        <v>0</v>
      </c>
      <c r="Z3410" s="95"/>
      <c r="AA3410" s="95" t="str">
        <f t="shared" si="363"/>
        <v>CEC</v>
      </c>
    </row>
    <row r="3411" spans="1:27" x14ac:dyDescent="0.2">
      <c r="A3411" s="19">
        <f t="shared" si="364"/>
        <v>1</v>
      </c>
      <c r="B3411" s="95">
        <f t="shared" si="365"/>
        <v>3407</v>
      </c>
      <c r="C3411" s="95" t="s">
        <v>11568</v>
      </c>
      <c r="D3411" s="28" t="s">
        <v>11569</v>
      </c>
      <c r="E3411" s="95" t="s">
        <v>11570</v>
      </c>
      <c r="F3411" s="182">
        <v>1</v>
      </c>
      <c r="G3411" s="95" t="s">
        <v>1732</v>
      </c>
      <c r="H3411" s="199">
        <f>VLOOKUP(G3411,BARRAS!$C$5:$E$553,2,0)</f>
        <v>2079988280132</v>
      </c>
      <c r="I3411" s="95">
        <v>0</v>
      </c>
      <c r="J3411" s="204">
        <v>0</v>
      </c>
      <c r="K3411" s="95">
        <v>0</v>
      </c>
      <c r="L3411" s="95" t="s">
        <v>747</v>
      </c>
      <c r="M3411" s="95" t="s">
        <v>747</v>
      </c>
      <c r="N3411" s="95" t="s">
        <v>11569</v>
      </c>
      <c r="O3411" s="95" t="s">
        <v>10897</v>
      </c>
      <c r="P3411" s="95"/>
      <c r="Q3411" s="95"/>
      <c r="R3411" s="95" t="str">
        <f>IF(L3411="R",VLOOKUP(G3411,BARRAS!$C$5:$E$233,3,0),IF(L3411="L",VLOOKUP(G3411,BARRAS!$C$5:$E$233,3,0),""))</f>
        <v/>
      </c>
      <c r="S3411" s="95">
        <f t="shared" si="361"/>
        <v>1</v>
      </c>
      <c r="T3411" s="95" t="s">
        <v>11570</v>
      </c>
      <c r="U3411" s="95" t="str">
        <f t="shared" si="362"/>
        <v>PMGD</v>
      </c>
      <c r="V3411" s="95"/>
      <c r="W3411" s="95"/>
      <c r="X3411" s="95"/>
      <c r="Y3411" s="95">
        <v>0</v>
      </c>
      <c r="Z3411" s="95"/>
      <c r="AA3411" s="95" t="str">
        <f t="shared" si="363"/>
        <v>CEC</v>
      </c>
    </row>
    <row r="3412" spans="1:27" x14ac:dyDescent="0.2">
      <c r="A3412" s="19">
        <f t="shared" si="364"/>
        <v>1</v>
      </c>
      <c r="B3412" s="95">
        <f t="shared" si="365"/>
        <v>3408</v>
      </c>
      <c r="C3412" s="95" t="s">
        <v>10898</v>
      </c>
      <c r="D3412" s="28" t="s">
        <v>10895</v>
      </c>
      <c r="E3412" s="95" t="s">
        <v>10899</v>
      </c>
      <c r="F3412" s="182">
        <v>1</v>
      </c>
      <c r="G3412" s="95" t="s">
        <v>1732</v>
      </c>
      <c r="H3412" s="199">
        <f>VLOOKUP(G3412,BARRAS!$C$5:$E$553,2,0)</f>
        <v>2079988280132</v>
      </c>
      <c r="I3412" s="95">
        <v>0</v>
      </c>
      <c r="J3412" s="204">
        <v>0</v>
      </c>
      <c r="K3412" s="95">
        <v>0</v>
      </c>
      <c r="L3412" s="95" t="s">
        <v>747</v>
      </c>
      <c r="M3412" s="95" t="s">
        <v>747</v>
      </c>
      <c r="N3412" s="95" t="s">
        <v>10895</v>
      </c>
      <c r="O3412" s="95" t="s">
        <v>10897</v>
      </c>
      <c r="P3412" s="95"/>
      <c r="Q3412" s="95" t="s">
        <v>509</v>
      </c>
      <c r="R3412" s="95" t="str">
        <f>IF(L3412="R",VLOOKUP(G3412,BARRAS!$C$5:$E$233,3,0),IF(L3412="L",VLOOKUP(G3412,BARRAS!$C$5:$E$233,3,0),""))</f>
        <v/>
      </c>
      <c r="S3412" s="95">
        <f t="shared" si="361"/>
        <v>1</v>
      </c>
      <c r="T3412" s="95"/>
      <c r="U3412" s="95" t="str">
        <f t="shared" si="362"/>
        <v>PMGD</v>
      </c>
      <c r="V3412" s="95">
        <v>0</v>
      </c>
      <c r="W3412" s="95">
        <v>1</v>
      </c>
      <c r="X3412" s="95">
        <v>0</v>
      </c>
      <c r="Y3412" s="95">
        <v>0</v>
      </c>
      <c r="Z3412" s="95"/>
      <c r="AA3412" s="95" t="str">
        <f t="shared" si="363"/>
        <v>CEC</v>
      </c>
    </row>
    <row r="3413" spans="1:27" x14ac:dyDescent="0.2">
      <c r="A3413" s="19">
        <f t="shared" si="364"/>
        <v>1</v>
      </c>
      <c r="B3413" s="95">
        <f t="shared" si="365"/>
        <v>3409</v>
      </c>
      <c r="C3413" s="95" t="s">
        <v>10894</v>
      </c>
      <c r="D3413" s="28" t="s">
        <v>10895</v>
      </c>
      <c r="E3413" s="95" t="s">
        <v>10896</v>
      </c>
      <c r="F3413" s="182">
        <v>1</v>
      </c>
      <c r="G3413" s="95" t="s">
        <v>1732</v>
      </c>
      <c r="H3413" s="199">
        <f>VLOOKUP(G3413,BARRAS!$C$5:$E$553,2,0)</f>
        <v>2079988280132</v>
      </c>
      <c r="I3413" s="95">
        <v>0</v>
      </c>
      <c r="J3413" s="204">
        <v>0</v>
      </c>
      <c r="K3413" s="95">
        <v>0</v>
      </c>
      <c r="L3413" s="95" t="s">
        <v>747</v>
      </c>
      <c r="M3413" s="95" t="s">
        <v>747</v>
      </c>
      <c r="N3413" s="95" t="s">
        <v>10895</v>
      </c>
      <c r="O3413" s="95" t="s">
        <v>10897</v>
      </c>
      <c r="P3413" s="95"/>
      <c r="Q3413" s="95" t="s">
        <v>509</v>
      </c>
      <c r="R3413" s="95" t="str">
        <f>IF(L3413="R",VLOOKUP(G3413,BARRAS!$C$5:$E$233,3,0),IF(L3413="L",VLOOKUP(G3413,BARRAS!$C$5:$E$233,3,0),""))</f>
        <v/>
      </c>
      <c r="S3413" s="95">
        <f t="shared" si="361"/>
        <v>1</v>
      </c>
      <c r="T3413" s="95" t="s">
        <v>10896</v>
      </c>
      <c r="U3413" s="95" t="str">
        <f t="shared" si="362"/>
        <v>PMGD</v>
      </c>
      <c r="V3413" s="95">
        <v>0</v>
      </c>
      <c r="W3413" s="95"/>
      <c r="X3413" s="95">
        <v>0</v>
      </c>
      <c r="Y3413" s="95">
        <v>0</v>
      </c>
      <c r="Z3413" s="95"/>
      <c r="AA3413" s="95" t="str">
        <f t="shared" si="363"/>
        <v>CEC</v>
      </c>
    </row>
    <row r="3414" spans="1:27" x14ac:dyDescent="0.2">
      <c r="A3414" s="19">
        <f t="shared" si="364"/>
        <v>1</v>
      </c>
      <c r="B3414" s="95">
        <f t="shared" si="365"/>
        <v>3410</v>
      </c>
      <c r="C3414" s="95" t="s">
        <v>10903</v>
      </c>
      <c r="D3414" s="28" t="s">
        <v>10901</v>
      </c>
      <c r="E3414" s="95" t="s">
        <v>10904</v>
      </c>
      <c r="F3414" s="182">
        <v>1</v>
      </c>
      <c r="G3414" s="95" t="s">
        <v>1732</v>
      </c>
      <c r="H3414" s="199">
        <f>VLOOKUP(G3414,BARRAS!$C$5:$E$553,2,0)</f>
        <v>2079988280132</v>
      </c>
      <c r="I3414" s="95">
        <v>0</v>
      </c>
      <c r="J3414" s="204">
        <v>0</v>
      </c>
      <c r="K3414" s="95">
        <v>0</v>
      </c>
      <c r="L3414" s="95" t="s">
        <v>747</v>
      </c>
      <c r="M3414" s="95" t="s">
        <v>747</v>
      </c>
      <c r="N3414" s="95" t="s">
        <v>10901</v>
      </c>
      <c r="O3414" s="95" t="s">
        <v>10897</v>
      </c>
      <c r="P3414" s="95"/>
      <c r="Q3414" s="95" t="s">
        <v>509</v>
      </c>
      <c r="R3414" s="95" t="str">
        <f>IF(L3414="R",VLOOKUP(G3414,BARRAS!$C$5:$E$233,3,0),IF(L3414="L",VLOOKUP(G3414,BARRAS!$C$5:$E$233,3,0),""))</f>
        <v/>
      </c>
      <c r="S3414" s="95">
        <f t="shared" si="361"/>
        <v>1</v>
      </c>
      <c r="T3414" s="95"/>
      <c r="U3414" s="95" t="str">
        <f t="shared" si="362"/>
        <v>PMGD</v>
      </c>
      <c r="V3414" s="95">
        <v>0</v>
      </c>
      <c r="W3414" s="95">
        <v>1</v>
      </c>
      <c r="X3414" s="95">
        <v>0</v>
      </c>
      <c r="Y3414" s="95">
        <v>0</v>
      </c>
      <c r="Z3414" s="95"/>
      <c r="AA3414" s="95" t="str">
        <f t="shared" si="363"/>
        <v>CEC</v>
      </c>
    </row>
    <row r="3415" spans="1:27" x14ac:dyDescent="0.2">
      <c r="A3415" s="19">
        <f t="shared" si="364"/>
        <v>1</v>
      </c>
      <c r="B3415" s="95">
        <f t="shared" si="365"/>
        <v>3411</v>
      </c>
      <c r="C3415" s="95" t="s">
        <v>10900</v>
      </c>
      <c r="D3415" s="28" t="s">
        <v>10901</v>
      </c>
      <c r="E3415" s="95" t="s">
        <v>10902</v>
      </c>
      <c r="F3415" s="182">
        <v>1</v>
      </c>
      <c r="G3415" s="95" t="s">
        <v>1732</v>
      </c>
      <c r="H3415" s="199">
        <f>VLOOKUP(G3415,BARRAS!$C$5:$E$553,2,0)</f>
        <v>2079988280132</v>
      </c>
      <c r="I3415" s="95">
        <v>0</v>
      </c>
      <c r="J3415" s="204">
        <v>0</v>
      </c>
      <c r="K3415" s="95">
        <v>0</v>
      </c>
      <c r="L3415" s="95" t="s">
        <v>747</v>
      </c>
      <c r="M3415" s="95" t="s">
        <v>747</v>
      </c>
      <c r="N3415" s="95" t="s">
        <v>10901</v>
      </c>
      <c r="O3415" s="95" t="s">
        <v>10897</v>
      </c>
      <c r="P3415" s="95"/>
      <c r="Q3415" s="95" t="s">
        <v>509</v>
      </c>
      <c r="R3415" s="95" t="str">
        <f>IF(L3415="R",VLOOKUP(G3415,BARRAS!$C$5:$E$233,3,0),IF(L3415="L",VLOOKUP(G3415,BARRAS!$C$5:$E$233,3,0),""))</f>
        <v/>
      </c>
      <c r="S3415" s="95">
        <f t="shared" si="361"/>
        <v>1</v>
      </c>
      <c r="T3415" s="95" t="s">
        <v>10902</v>
      </c>
      <c r="U3415" s="95" t="str">
        <f t="shared" si="362"/>
        <v>PMGD</v>
      </c>
      <c r="V3415" s="95">
        <v>0</v>
      </c>
      <c r="W3415" s="95"/>
      <c r="X3415" s="95">
        <v>0</v>
      </c>
      <c r="Y3415" s="95">
        <v>0</v>
      </c>
      <c r="Z3415" s="95"/>
      <c r="AA3415" s="95" t="str">
        <f t="shared" si="363"/>
        <v>CEC</v>
      </c>
    </row>
    <row r="3416" spans="1:27" x14ac:dyDescent="0.2">
      <c r="A3416" s="19">
        <f t="shared" si="364"/>
        <v>1</v>
      </c>
      <c r="B3416" s="95">
        <f t="shared" si="365"/>
        <v>3412</v>
      </c>
      <c r="C3416" s="95" t="s">
        <v>1932</v>
      </c>
      <c r="D3416" s="28" t="s">
        <v>8421</v>
      </c>
      <c r="E3416" s="95" t="s">
        <v>10893</v>
      </c>
      <c r="F3416" s="182">
        <v>1</v>
      </c>
      <c r="G3416" s="95" t="s">
        <v>1732</v>
      </c>
      <c r="H3416" s="199">
        <f>VLOOKUP(G3416,BARRAS!$C$5:$E$553,2,0)</f>
        <v>2079988280132</v>
      </c>
      <c r="I3416" s="95">
        <v>0</v>
      </c>
      <c r="J3416" s="204">
        <v>0</v>
      </c>
      <c r="K3416" s="95">
        <v>0</v>
      </c>
      <c r="L3416" s="95" t="s">
        <v>747</v>
      </c>
      <c r="M3416" s="95" t="s">
        <v>747</v>
      </c>
      <c r="N3416" s="95" t="s">
        <v>8421</v>
      </c>
      <c r="O3416" s="95" t="s">
        <v>9972</v>
      </c>
      <c r="P3416" s="95"/>
      <c r="Q3416" s="95" t="s">
        <v>509</v>
      </c>
      <c r="R3416" s="95" t="str">
        <f>IF(L3416="R",VLOOKUP(G3416,BARRAS!$C$5:$E$233,3,0),IF(L3416="L",VLOOKUP(G3416,BARRAS!$C$5:$E$233,3,0),""))</f>
        <v/>
      </c>
      <c r="S3416" s="95">
        <f t="shared" ref="S3416:S3479" si="366">IF(RIGHT(LEFT(E3416,6),4)="PMGD",1,IF(RIGHT(LEFT(E3416,6),4)="PMG_",1,0))</f>
        <v>0</v>
      </c>
      <c r="T3416" s="95"/>
      <c r="U3416" s="95" t="str">
        <f t="shared" ref="U3416:U3479" si="367">+IF(L3416="G",LEFT(RIGHT(E3416,LEN(E3416)-2),4),"")</f>
        <v>CTRL</v>
      </c>
      <c r="V3416" s="95">
        <v>0</v>
      </c>
      <c r="W3416" s="95"/>
      <c r="X3416" s="95">
        <v>0</v>
      </c>
      <c r="Y3416" s="95">
        <v>0</v>
      </c>
      <c r="Z3416" s="95"/>
      <c r="AA3416" s="95" t="str">
        <f t="shared" ref="AA3416:AA3479" si="368">IF(OR(N3416="Dx",N3416="No_informado"),P3416,O3416)</f>
        <v>CGE</v>
      </c>
    </row>
    <row r="3417" spans="1:27" x14ac:dyDescent="0.2">
      <c r="A3417" s="19">
        <f t="shared" si="364"/>
        <v>1</v>
      </c>
      <c r="B3417" s="95">
        <f t="shared" si="365"/>
        <v>3413</v>
      </c>
      <c r="C3417" s="95" t="s">
        <v>13632</v>
      </c>
      <c r="D3417" s="28" t="s">
        <v>13634</v>
      </c>
      <c r="E3417" s="28" t="s">
        <v>13635</v>
      </c>
      <c r="F3417" s="182">
        <v>1</v>
      </c>
      <c r="G3417" s="95" t="s">
        <v>1732</v>
      </c>
      <c r="H3417" s="199">
        <f>VLOOKUP(G3417,BARRAS!$C$5:$E$553,2,0)</f>
        <v>2079988280132</v>
      </c>
      <c r="I3417" s="95">
        <v>0</v>
      </c>
      <c r="J3417" s="204">
        <v>0</v>
      </c>
      <c r="K3417" s="95">
        <v>0</v>
      </c>
      <c r="L3417" s="95" t="s">
        <v>747</v>
      </c>
      <c r="M3417" s="95" t="s">
        <v>747</v>
      </c>
      <c r="N3417" s="95" t="s">
        <v>13634</v>
      </c>
      <c r="O3417" s="95" t="s">
        <v>9972</v>
      </c>
      <c r="P3417" s="95"/>
      <c r="Q3417" s="95"/>
      <c r="R3417" s="95"/>
      <c r="S3417" s="95">
        <f t="shared" si="366"/>
        <v>1</v>
      </c>
      <c r="T3417" s="95"/>
      <c r="U3417" s="95" t="str">
        <f t="shared" si="367"/>
        <v>PMGD</v>
      </c>
      <c r="V3417" s="95"/>
      <c r="W3417" s="95">
        <v>0</v>
      </c>
      <c r="X3417" s="95"/>
      <c r="Y3417" s="95"/>
      <c r="Z3417" s="95"/>
      <c r="AA3417" s="95" t="str">
        <f t="shared" si="368"/>
        <v>CGE</v>
      </c>
    </row>
    <row r="3418" spans="1:27" x14ac:dyDescent="0.2">
      <c r="A3418" s="19">
        <f t="shared" si="364"/>
        <v>1</v>
      </c>
      <c r="B3418" s="95">
        <f t="shared" si="365"/>
        <v>3414</v>
      </c>
      <c r="C3418" s="95" t="s">
        <v>13633</v>
      </c>
      <c r="D3418" s="28" t="s">
        <v>13634</v>
      </c>
      <c r="E3418" s="28" t="s">
        <v>13636</v>
      </c>
      <c r="F3418" s="182">
        <v>1</v>
      </c>
      <c r="G3418" s="95" t="s">
        <v>1732</v>
      </c>
      <c r="H3418" s="199">
        <f>VLOOKUP(G3418,BARRAS!$C$5:$E$553,2,0)</f>
        <v>2079988280132</v>
      </c>
      <c r="I3418" s="95">
        <v>0</v>
      </c>
      <c r="J3418" s="204">
        <v>0</v>
      </c>
      <c r="K3418" s="95">
        <v>0</v>
      </c>
      <c r="L3418" s="95" t="s">
        <v>747</v>
      </c>
      <c r="M3418" s="95" t="s">
        <v>747</v>
      </c>
      <c r="N3418" s="95" t="s">
        <v>13634</v>
      </c>
      <c r="O3418" s="95" t="s">
        <v>9972</v>
      </c>
      <c r="P3418" s="95"/>
      <c r="Q3418" s="95"/>
      <c r="R3418" s="95"/>
      <c r="S3418" s="95">
        <f t="shared" si="366"/>
        <v>1</v>
      </c>
      <c r="T3418" s="28" t="s">
        <v>13636</v>
      </c>
      <c r="U3418" s="95" t="str">
        <f t="shared" si="367"/>
        <v>PMGD</v>
      </c>
      <c r="V3418" s="95"/>
      <c r="W3418" s="95"/>
      <c r="X3418" s="95"/>
      <c r="Y3418" s="95"/>
      <c r="Z3418" s="95"/>
      <c r="AA3418" s="95" t="str">
        <f t="shared" si="368"/>
        <v>CGE</v>
      </c>
    </row>
    <row r="3419" spans="1:27" x14ac:dyDescent="0.2">
      <c r="A3419" s="19">
        <f t="shared" si="364"/>
        <v>1</v>
      </c>
      <c r="B3419" s="95">
        <f t="shared" si="365"/>
        <v>3415</v>
      </c>
      <c r="C3419" s="95" t="s">
        <v>13807</v>
      </c>
      <c r="D3419" s="28" t="s">
        <v>14328</v>
      </c>
      <c r="E3419" s="28" t="s">
        <v>13812</v>
      </c>
      <c r="F3419" s="182">
        <v>1</v>
      </c>
      <c r="G3419" s="95" t="s">
        <v>1732</v>
      </c>
      <c r="H3419" s="199">
        <f>VLOOKUP(G3419,BARRAS!$C$5:$E$553,2,0)</f>
        <v>2079988280132</v>
      </c>
      <c r="I3419" s="95">
        <v>0</v>
      </c>
      <c r="J3419" s="204">
        <v>0</v>
      </c>
      <c r="K3419" s="95">
        <v>0</v>
      </c>
      <c r="L3419" s="95" t="s">
        <v>747</v>
      </c>
      <c r="M3419" s="95" t="s">
        <v>747</v>
      </c>
      <c r="N3419" s="95" t="s">
        <v>14328</v>
      </c>
      <c r="O3419" s="95" t="s">
        <v>9972</v>
      </c>
      <c r="P3419" s="95"/>
      <c r="Q3419" s="95"/>
      <c r="R3419" s="95"/>
      <c r="S3419" s="95">
        <f t="shared" si="366"/>
        <v>1</v>
      </c>
      <c r="T3419" s="28"/>
      <c r="U3419" s="95" t="str">
        <f t="shared" si="367"/>
        <v>PMGD</v>
      </c>
      <c r="V3419" s="95"/>
      <c r="W3419" s="95"/>
      <c r="X3419" s="95"/>
      <c r="Y3419" s="95"/>
      <c r="Z3419" s="95"/>
      <c r="AA3419" s="95" t="str">
        <f t="shared" si="368"/>
        <v>CGE</v>
      </c>
    </row>
    <row r="3420" spans="1:27" x14ac:dyDescent="0.2">
      <c r="A3420" s="19">
        <f t="shared" si="364"/>
        <v>1</v>
      </c>
      <c r="B3420" s="95">
        <f t="shared" si="365"/>
        <v>3416</v>
      </c>
      <c r="C3420" s="95" t="s">
        <v>13808</v>
      </c>
      <c r="D3420" s="28" t="s">
        <v>14328</v>
      </c>
      <c r="E3420" s="28" t="s">
        <v>13813</v>
      </c>
      <c r="F3420" s="182">
        <v>1</v>
      </c>
      <c r="G3420" s="95" t="s">
        <v>1732</v>
      </c>
      <c r="H3420" s="199">
        <f>VLOOKUP(G3420,BARRAS!$C$5:$E$553,2,0)</f>
        <v>2079988280132</v>
      </c>
      <c r="I3420" s="95">
        <v>0</v>
      </c>
      <c r="J3420" s="204">
        <v>0</v>
      </c>
      <c r="K3420" s="95">
        <v>0</v>
      </c>
      <c r="L3420" s="95" t="s">
        <v>747</v>
      </c>
      <c r="M3420" s="95" t="s">
        <v>747</v>
      </c>
      <c r="N3420" s="95" t="s">
        <v>14328</v>
      </c>
      <c r="O3420" s="95" t="s">
        <v>9972</v>
      </c>
      <c r="P3420" s="95"/>
      <c r="Q3420" s="95"/>
      <c r="R3420" s="95"/>
      <c r="S3420" s="95">
        <f t="shared" si="366"/>
        <v>1</v>
      </c>
      <c r="T3420" s="28"/>
      <c r="U3420" s="95" t="str">
        <f t="shared" si="367"/>
        <v>PMGD</v>
      </c>
      <c r="V3420" s="95"/>
      <c r="W3420" s="95"/>
      <c r="X3420" s="95"/>
      <c r="Y3420" s="95"/>
      <c r="Z3420" s="95"/>
      <c r="AA3420" s="95" t="str">
        <f t="shared" si="368"/>
        <v>CGE</v>
      </c>
    </row>
    <row r="3421" spans="1:27" x14ac:dyDescent="0.2">
      <c r="A3421" s="19">
        <f t="shared" si="364"/>
        <v>1</v>
      </c>
      <c r="B3421" s="95">
        <f t="shared" si="365"/>
        <v>3417</v>
      </c>
      <c r="C3421" s="95" t="s">
        <v>14531</v>
      </c>
      <c r="D3421" s="28" t="s">
        <v>14535</v>
      </c>
      <c r="E3421" s="28" t="s">
        <v>14567</v>
      </c>
      <c r="F3421" s="182">
        <v>1</v>
      </c>
      <c r="G3421" s="95" t="s">
        <v>1732</v>
      </c>
      <c r="H3421" s="199">
        <f>VLOOKUP(G3421,BARRAS!$C$5:$E$553,2,0)</f>
        <v>2079988280132</v>
      </c>
      <c r="I3421" s="95">
        <v>0</v>
      </c>
      <c r="J3421" s="204">
        <v>0</v>
      </c>
      <c r="K3421" s="95">
        <v>0</v>
      </c>
      <c r="L3421" s="95" t="s">
        <v>747</v>
      </c>
      <c r="M3421" s="95" t="s">
        <v>747</v>
      </c>
      <c r="N3421" s="28" t="s">
        <v>14535</v>
      </c>
      <c r="O3421" s="95" t="s">
        <v>9972</v>
      </c>
      <c r="P3421" s="95"/>
      <c r="Q3421" s="95"/>
      <c r="R3421" s="95"/>
      <c r="S3421" s="95">
        <f t="shared" si="366"/>
        <v>1</v>
      </c>
      <c r="T3421" s="28"/>
      <c r="U3421" s="95" t="str">
        <f t="shared" si="367"/>
        <v>PMGD</v>
      </c>
      <c r="V3421" s="95"/>
      <c r="W3421" s="95"/>
      <c r="X3421" s="95"/>
      <c r="Y3421" s="95"/>
      <c r="Z3421" s="95"/>
      <c r="AA3421" s="95" t="str">
        <f t="shared" si="368"/>
        <v>CGE</v>
      </c>
    </row>
    <row r="3422" spans="1:27" x14ac:dyDescent="0.2">
      <c r="A3422" s="19">
        <f t="shared" si="364"/>
        <v>1</v>
      </c>
      <c r="B3422" s="95">
        <f t="shared" si="365"/>
        <v>3418</v>
      </c>
      <c r="C3422" s="95" t="s">
        <v>14532</v>
      </c>
      <c r="D3422" s="28" t="s">
        <v>14535</v>
      </c>
      <c r="E3422" s="28" t="s">
        <v>14568</v>
      </c>
      <c r="F3422" s="182">
        <v>1</v>
      </c>
      <c r="G3422" s="95" t="s">
        <v>1732</v>
      </c>
      <c r="H3422" s="199">
        <f>VLOOKUP(G3422,BARRAS!$C$5:$E$553,2,0)</f>
        <v>2079988280132</v>
      </c>
      <c r="I3422" s="95">
        <v>0</v>
      </c>
      <c r="J3422" s="204">
        <v>0</v>
      </c>
      <c r="K3422" s="95">
        <v>0</v>
      </c>
      <c r="L3422" s="95" t="s">
        <v>747</v>
      </c>
      <c r="M3422" s="95" t="s">
        <v>747</v>
      </c>
      <c r="N3422" s="28" t="s">
        <v>14535</v>
      </c>
      <c r="O3422" s="95" t="s">
        <v>9972</v>
      </c>
      <c r="P3422" s="95"/>
      <c r="Q3422" s="95"/>
      <c r="R3422" s="95"/>
      <c r="S3422" s="95">
        <f t="shared" si="366"/>
        <v>1</v>
      </c>
      <c r="T3422" s="28" t="s">
        <v>14568</v>
      </c>
      <c r="U3422" s="95" t="str">
        <f t="shared" si="367"/>
        <v>PMGD</v>
      </c>
      <c r="V3422" s="95"/>
      <c r="W3422" s="95"/>
      <c r="X3422" s="95"/>
      <c r="Y3422" s="95"/>
      <c r="Z3422" s="95"/>
      <c r="AA3422" s="95" t="str">
        <f t="shared" si="368"/>
        <v>CGE</v>
      </c>
    </row>
    <row r="3423" spans="1:27" x14ac:dyDescent="0.2">
      <c r="A3423" s="19">
        <f t="shared" si="364"/>
        <v>1</v>
      </c>
      <c r="B3423" s="95">
        <f t="shared" si="365"/>
        <v>3419</v>
      </c>
      <c r="C3423" s="95" t="s">
        <v>14533</v>
      </c>
      <c r="D3423" s="28" t="s">
        <v>14535</v>
      </c>
      <c r="E3423" s="28" t="s">
        <v>14540</v>
      </c>
      <c r="F3423" s="182">
        <v>1</v>
      </c>
      <c r="G3423" s="95" t="s">
        <v>1732</v>
      </c>
      <c r="H3423" s="199">
        <f>VLOOKUP(G3423,BARRAS!$C$5:$E$553,2,0)</f>
        <v>2079988280132</v>
      </c>
      <c r="I3423" s="95">
        <v>0</v>
      </c>
      <c r="J3423" s="204">
        <v>0</v>
      </c>
      <c r="K3423" s="95">
        <v>0</v>
      </c>
      <c r="L3423" s="95" t="s">
        <v>747</v>
      </c>
      <c r="M3423" s="95" t="s">
        <v>747</v>
      </c>
      <c r="N3423" s="28" t="s">
        <v>14535</v>
      </c>
      <c r="O3423" s="95" t="s">
        <v>9972</v>
      </c>
      <c r="P3423" s="95"/>
      <c r="Q3423" s="95"/>
      <c r="R3423" s="95"/>
      <c r="S3423" s="95">
        <f t="shared" si="366"/>
        <v>1</v>
      </c>
      <c r="T3423" s="28"/>
      <c r="U3423" s="95" t="str">
        <f t="shared" si="367"/>
        <v>PMGD</v>
      </c>
      <c r="V3423" s="95"/>
      <c r="W3423" s="95"/>
      <c r="X3423" s="95"/>
      <c r="Y3423" s="95"/>
      <c r="Z3423" s="95"/>
      <c r="AA3423" s="95" t="str">
        <f t="shared" si="368"/>
        <v>CGE</v>
      </c>
    </row>
    <row r="3424" spans="1:27" x14ac:dyDescent="0.2">
      <c r="A3424" s="19">
        <f t="shared" si="364"/>
        <v>1</v>
      </c>
      <c r="B3424" s="95">
        <f t="shared" si="365"/>
        <v>3420</v>
      </c>
      <c r="C3424" s="95" t="s">
        <v>14534</v>
      </c>
      <c r="D3424" s="28" t="s">
        <v>14535</v>
      </c>
      <c r="E3424" s="28" t="s">
        <v>14541</v>
      </c>
      <c r="F3424" s="182">
        <v>1</v>
      </c>
      <c r="G3424" s="95" t="s">
        <v>1732</v>
      </c>
      <c r="H3424" s="199">
        <f>VLOOKUP(G3424,BARRAS!$C$5:$E$553,2,0)</f>
        <v>2079988280132</v>
      </c>
      <c r="I3424" s="95">
        <v>0</v>
      </c>
      <c r="J3424" s="204">
        <v>0</v>
      </c>
      <c r="K3424" s="95">
        <v>0</v>
      </c>
      <c r="L3424" s="95" t="s">
        <v>747</v>
      </c>
      <c r="M3424" s="95" t="s">
        <v>747</v>
      </c>
      <c r="N3424" s="28" t="s">
        <v>14535</v>
      </c>
      <c r="O3424" s="95" t="s">
        <v>9972</v>
      </c>
      <c r="P3424" s="95"/>
      <c r="Q3424" s="95"/>
      <c r="R3424" s="95"/>
      <c r="S3424" s="95">
        <f t="shared" si="366"/>
        <v>1</v>
      </c>
      <c r="T3424" s="28" t="s">
        <v>14541</v>
      </c>
      <c r="U3424" s="95" t="str">
        <f t="shared" si="367"/>
        <v>PMGD</v>
      </c>
      <c r="V3424" s="95"/>
      <c r="W3424" s="95"/>
      <c r="X3424" s="95"/>
      <c r="Y3424" s="95"/>
      <c r="Z3424" s="95"/>
      <c r="AA3424" s="95" t="str">
        <f t="shared" si="368"/>
        <v>CGE</v>
      </c>
    </row>
    <row r="3425" spans="1:27" x14ac:dyDescent="0.2">
      <c r="A3425" s="19">
        <f t="shared" si="364"/>
        <v>1</v>
      </c>
      <c r="B3425" s="95">
        <f t="shared" si="365"/>
        <v>3421</v>
      </c>
      <c r="C3425" s="95" t="s">
        <v>10929</v>
      </c>
      <c r="D3425" s="28" t="s">
        <v>10930</v>
      </c>
      <c r="E3425" s="95" t="s">
        <v>10897</v>
      </c>
      <c r="F3425" s="182">
        <v>1</v>
      </c>
      <c r="G3425" s="95" t="s">
        <v>1732</v>
      </c>
      <c r="H3425" s="199">
        <f>VLOOKUP(G3425,BARRAS!$C$5:$E$553,2,0)</f>
        <v>2079988280132</v>
      </c>
      <c r="I3425" s="95">
        <v>0</v>
      </c>
      <c r="J3425" s="204">
        <v>1</v>
      </c>
      <c r="K3425" s="95">
        <v>0</v>
      </c>
      <c r="L3425" s="95" t="s">
        <v>489</v>
      </c>
      <c r="M3425" s="95" t="s">
        <v>489</v>
      </c>
      <c r="N3425" s="95" t="s">
        <v>9178</v>
      </c>
      <c r="O3425" s="95"/>
      <c r="P3425" s="95" t="s">
        <v>10897</v>
      </c>
      <c r="Q3425" s="95" t="s">
        <v>489</v>
      </c>
      <c r="R3425" s="95">
        <f>IF(L3425="R",VLOOKUP(G3425,BARRAS!$C$5:$E$233,3,0),IF(L3425="L",VLOOKUP(G3425,BARRAS!$C$5:$E$233,3,0),""))</f>
        <v>0</v>
      </c>
      <c r="S3425" s="95">
        <f t="shared" si="366"/>
        <v>0</v>
      </c>
      <c r="T3425" s="95"/>
      <c r="U3425" s="95" t="str">
        <f t="shared" si="367"/>
        <v/>
      </c>
      <c r="V3425" s="95">
        <v>0</v>
      </c>
      <c r="W3425" s="95"/>
      <c r="X3425" s="95">
        <v>0</v>
      </c>
      <c r="Y3425" s="95">
        <v>0</v>
      </c>
      <c r="Z3425" s="95"/>
      <c r="AA3425" s="95" t="str">
        <f t="shared" si="368"/>
        <v>CEC</v>
      </c>
    </row>
    <row r="3426" spans="1:27" x14ac:dyDescent="0.2">
      <c r="A3426" s="19">
        <f t="shared" si="364"/>
        <v>1</v>
      </c>
      <c r="B3426" s="95">
        <f t="shared" si="365"/>
        <v>3422</v>
      </c>
      <c r="C3426" s="95" t="s">
        <v>10931</v>
      </c>
      <c r="D3426" s="28" t="s">
        <v>10932</v>
      </c>
      <c r="E3426" s="95" t="s">
        <v>10897</v>
      </c>
      <c r="F3426" s="182">
        <v>1</v>
      </c>
      <c r="G3426" s="95" t="s">
        <v>1732</v>
      </c>
      <c r="H3426" s="199">
        <f>VLOOKUP(G3426,BARRAS!$C$5:$E$553,2,0)</f>
        <v>2079988280132</v>
      </c>
      <c r="I3426" s="95">
        <v>0</v>
      </c>
      <c r="J3426" s="204">
        <v>1</v>
      </c>
      <c r="K3426" s="95">
        <v>0</v>
      </c>
      <c r="L3426" s="95" t="s">
        <v>489</v>
      </c>
      <c r="M3426" s="95" t="s">
        <v>489</v>
      </c>
      <c r="N3426" s="95" t="s">
        <v>9178</v>
      </c>
      <c r="O3426" s="95"/>
      <c r="P3426" s="95" t="s">
        <v>10897</v>
      </c>
      <c r="Q3426" s="95" t="s">
        <v>489</v>
      </c>
      <c r="R3426" s="95">
        <f>IF(L3426="R",VLOOKUP(G3426,BARRAS!$C$5:$E$233,3,0),IF(L3426="L",VLOOKUP(G3426,BARRAS!$C$5:$E$233,3,0),""))</f>
        <v>0</v>
      </c>
      <c r="S3426" s="95">
        <f t="shared" si="366"/>
        <v>0</v>
      </c>
      <c r="T3426" s="95"/>
      <c r="U3426" s="95" t="str">
        <f t="shared" si="367"/>
        <v/>
      </c>
      <c r="V3426" s="95">
        <v>0</v>
      </c>
      <c r="W3426" s="95"/>
      <c r="X3426" s="95">
        <v>0</v>
      </c>
      <c r="Y3426" s="95">
        <v>0</v>
      </c>
      <c r="Z3426" s="95"/>
      <c r="AA3426" s="95" t="str">
        <f t="shared" si="368"/>
        <v>CEC</v>
      </c>
    </row>
    <row r="3427" spans="1:27" x14ac:dyDescent="0.2">
      <c r="A3427" s="19">
        <f t="shared" si="364"/>
        <v>1</v>
      </c>
      <c r="B3427" s="95">
        <f t="shared" si="365"/>
        <v>3423</v>
      </c>
      <c r="C3427" s="95" t="s">
        <v>10933</v>
      </c>
      <c r="D3427" s="28" t="s">
        <v>10934</v>
      </c>
      <c r="E3427" s="95" t="s">
        <v>10897</v>
      </c>
      <c r="F3427" s="182">
        <v>1</v>
      </c>
      <c r="G3427" s="95" t="s">
        <v>1732</v>
      </c>
      <c r="H3427" s="199">
        <f>VLOOKUP(G3427,BARRAS!$C$5:$E$553,2,0)</f>
        <v>2079988280132</v>
      </c>
      <c r="I3427" s="95">
        <v>0</v>
      </c>
      <c r="J3427" s="204">
        <v>1</v>
      </c>
      <c r="K3427" s="95">
        <v>0</v>
      </c>
      <c r="L3427" s="95" t="s">
        <v>489</v>
      </c>
      <c r="M3427" s="95" t="s">
        <v>489</v>
      </c>
      <c r="N3427" s="95" t="s">
        <v>9178</v>
      </c>
      <c r="O3427" s="95"/>
      <c r="P3427" s="95" t="s">
        <v>10897</v>
      </c>
      <c r="Q3427" s="95" t="s">
        <v>489</v>
      </c>
      <c r="R3427" s="95">
        <f>IF(L3427="R",VLOOKUP(G3427,BARRAS!$C$5:$E$233,3,0),IF(L3427="L",VLOOKUP(G3427,BARRAS!$C$5:$E$233,3,0),""))</f>
        <v>0</v>
      </c>
      <c r="S3427" s="95">
        <f t="shared" si="366"/>
        <v>0</v>
      </c>
      <c r="T3427" s="95"/>
      <c r="U3427" s="95" t="str">
        <f t="shared" si="367"/>
        <v/>
      </c>
      <c r="V3427" s="95">
        <v>0</v>
      </c>
      <c r="W3427" s="95"/>
      <c r="X3427" s="95">
        <v>0</v>
      </c>
      <c r="Y3427" s="95">
        <v>0</v>
      </c>
      <c r="Z3427" s="95"/>
      <c r="AA3427" s="95" t="str">
        <f t="shared" si="368"/>
        <v>CEC</v>
      </c>
    </row>
    <row r="3428" spans="1:27" x14ac:dyDescent="0.2">
      <c r="A3428" s="19">
        <f t="shared" si="364"/>
        <v>1</v>
      </c>
      <c r="B3428" s="95">
        <f t="shared" si="365"/>
        <v>3424</v>
      </c>
      <c r="C3428" s="95" t="s">
        <v>10926</v>
      </c>
      <c r="D3428" s="28" t="s">
        <v>8970</v>
      </c>
      <c r="E3428" s="95" t="s">
        <v>1870</v>
      </c>
      <c r="F3428" s="182">
        <v>1</v>
      </c>
      <c r="G3428" s="95" t="s">
        <v>1732</v>
      </c>
      <c r="H3428" s="199">
        <f>VLOOKUP(G3428,BARRAS!$C$5:$E$553,2,0)</f>
        <v>2079988280132</v>
      </c>
      <c r="I3428" s="95">
        <v>0</v>
      </c>
      <c r="J3428" s="204">
        <v>1</v>
      </c>
      <c r="K3428" s="95">
        <v>0</v>
      </c>
      <c r="L3428" s="95" t="s">
        <v>489</v>
      </c>
      <c r="M3428" s="95" t="s">
        <v>489</v>
      </c>
      <c r="N3428" s="95" t="s">
        <v>9178</v>
      </c>
      <c r="O3428" s="95"/>
      <c r="P3428" s="95" t="s">
        <v>9972</v>
      </c>
      <c r="Q3428" s="95" t="s">
        <v>489</v>
      </c>
      <c r="R3428" s="95">
        <f>IF(L3428="R",VLOOKUP(G3428,BARRAS!$C$5:$E$233,3,0),IF(L3428="L",VLOOKUP(G3428,BARRAS!$C$5:$E$233,3,0),""))</f>
        <v>0</v>
      </c>
      <c r="S3428" s="95">
        <f t="shared" si="366"/>
        <v>0</v>
      </c>
      <c r="T3428" s="95"/>
      <c r="U3428" s="95" t="str">
        <f t="shared" si="367"/>
        <v/>
      </c>
      <c r="V3428" s="95">
        <v>0</v>
      </c>
      <c r="W3428" s="95"/>
      <c r="X3428" s="95">
        <v>0</v>
      </c>
      <c r="Y3428" s="95">
        <v>0</v>
      </c>
      <c r="Z3428" s="95"/>
      <c r="AA3428" s="95" t="str">
        <f t="shared" si="368"/>
        <v>CGE</v>
      </c>
    </row>
    <row r="3429" spans="1:27" x14ac:dyDescent="0.2">
      <c r="A3429" s="19">
        <f t="shared" si="364"/>
        <v>1</v>
      </c>
      <c r="B3429" s="95">
        <f t="shared" si="365"/>
        <v>3425</v>
      </c>
      <c r="C3429" s="95" t="s">
        <v>10927</v>
      </c>
      <c r="D3429" s="28" t="s">
        <v>8971</v>
      </c>
      <c r="E3429" s="95" t="s">
        <v>1870</v>
      </c>
      <c r="F3429" s="182">
        <v>1</v>
      </c>
      <c r="G3429" s="95" t="s">
        <v>1732</v>
      </c>
      <c r="H3429" s="199">
        <f>VLOOKUP(G3429,BARRAS!$C$5:$E$553,2,0)</f>
        <v>2079988280132</v>
      </c>
      <c r="I3429" s="95">
        <v>0</v>
      </c>
      <c r="J3429" s="204">
        <v>1</v>
      </c>
      <c r="K3429" s="95">
        <v>0</v>
      </c>
      <c r="L3429" s="95" t="s">
        <v>489</v>
      </c>
      <c r="M3429" s="95" t="s">
        <v>489</v>
      </c>
      <c r="N3429" s="95" t="s">
        <v>9178</v>
      </c>
      <c r="O3429" s="95"/>
      <c r="P3429" s="95" t="s">
        <v>9972</v>
      </c>
      <c r="Q3429" s="95" t="s">
        <v>489</v>
      </c>
      <c r="R3429" s="95">
        <f>IF(L3429="R",VLOOKUP(G3429,BARRAS!$C$5:$E$233,3,0),IF(L3429="L",VLOOKUP(G3429,BARRAS!$C$5:$E$233,3,0),""))</f>
        <v>0</v>
      </c>
      <c r="S3429" s="95">
        <f t="shared" si="366"/>
        <v>0</v>
      </c>
      <c r="T3429" s="95"/>
      <c r="U3429" s="95" t="str">
        <f t="shared" si="367"/>
        <v/>
      </c>
      <c r="V3429" s="95">
        <v>0</v>
      </c>
      <c r="W3429" s="95"/>
      <c r="X3429" s="95">
        <v>0</v>
      </c>
      <c r="Y3429" s="95">
        <v>0</v>
      </c>
      <c r="Z3429" s="95"/>
      <c r="AA3429" s="95" t="str">
        <f t="shared" si="368"/>
        <v>CGE</v>
      </c>
    </row>
    <row r="3430" spans="1:27" x14ac:dyDescent="0.2">
      <c r="A3430" s="19">
        <f t="shared" si="364"/>
        <v>1</v>
      </c>
      <c r="B3430" s="95">
        <f t="shared" si="365"/>
        <v>3426</v>
      </c>
      <c r="C3430" s="95" t="s">
        <v>10928</v>
      </c>
      <c r="D3430" s="28" t="s">
        <v>8972</v>
      </c>
      <c r="E3430" s="95" t="s">
        <v>1870</v>
      </c>
      <c r="F3430" s="182">
        <v>1</v>
      </c>
      <c r="G3430" s="95" t="s">
        <v>1732</v>
      </c>
      <c r="H3430" s="199">
        <f>VLOOKUP(G3430,BARRAS!$C$5:$E$553,2,0)</f>
        <v>2079988280132</v>
      </c>
      <c r="I3430" s="95">
        <v>0</v>
      </c>
      <c r="J3430" s="223">
        <v>1</v>
      </c>
      <c r="K3430" s="95">
        <v>0</v>
      </c>
      <c r="L3430" s="95" t="s">
        <v>489</v>
      </c>
      <c r="M3430" s="95" t="s">
        <v>489</v>
      </c>
      <c r="N3430" s="95" t="s">
        <v>9178</v>
      </c>
      <c r="O3430" s="95"/>
      <c r="P3430" s="95" t="s">
        <v>9972</v>
      </c>
      <c r="Q3430" s="95" t="s">
        <v>489</v>
      </c>
      <c r="R3430" s="95">
        <f>IF(L3430="R",VLOOKUP(G3430,BARRAS!$C$5:$E$233,3,0),IF(L3430="L",VLOOKUP(G3430,BARRAS!$C$5:$E$233,3,0),""))</f>
        <v>0</v>
      </c>
      <c r="S3430" s="95">
        <f t="shared" si="366"/>
        <v>0</v>
      </c>
      <c r="T3430" s="95"/>
      <c r="U3430" s="95" t="str">
        <f t="shared" si="367"/>
        <v/>
      </c>
      <c r="V3430" s="95">
        <v>0</v>
      </c>
      <c r="W3430" s="95"/>
      <c r="X3430" s="95">
        <v>0</v>
      </c>
      <c r="Y3430" s="95">
        <v>0</v>
      </c>
      <c r="Z3430" s="95"/>
      <c r="AA3430" s="95" t="str">
        <f t="shared" si="368"/>
        <v>CGE</v>
      </c>
    </row>
    <row r="3431" spans="1:27" x14ac:dyDescent="0.2">
      <c r="A3431" s="19">
        <f t="shared" si="364"/>
        <v>1</v>
      </c>
      <c r="B3431" s="95">
        <f t="shared" si="365"/>
        <v>3427</v>
      </c>
      <c r="C3431" s="194" t="s">
        <v>12227</v>
      </c>
      <c r="D3431" s="213" t="s">
        <v>1304</v>
      </c>
      <c r="E3431" s="194" t="s">
        <v>1733</v>
      </c>
      <c r="F3431" s="182">
        <v>1</v>
      </c>
      <c r="G3431" s="95" t="s">
        <v>1732</v>
      </c>
      <c r="H3431" s="199">
        <f>VLOOKUP(G3431,BARRAS!$C$5:$E$553,2,0)</f>
        <v>2079988280132</v>
      </c>
      <c r="I3431" s="95">
        <v>0</v>
      </c>
      <c r="J3431" s="204">
        <v>0</v>
      </c>
      <c r="K3431" s="95">
        <v>0</v>
      </c>
      <c r="L3431" s="95" t="s">
        <v>492</v>
      </c>
      <c r="M3431" s="95" t="s">
        <v>492</v>
      </c>
      <c r="N3431" s="95" t="s">
        <v>12352</v>
      </c>
      <c r="O3431" s="95"/>
      <c r="P3431" s="95"/>
      <c r="Q3431" s="95"/>
      <c r="R3431" s="95" t="str">
        <f>IF(L3431="R",VLOOKUP(G3431,BARRAS!$C$5:$E$233,3,0),IF(L3431="L",VLOOKUP(G3431,BARRAS!$C$5:$E$233,3,0),""))</f>
        <v/>
      </c>
      <c r="S3431" s="95">
        <f t="shared" si="366"/>
        <v>0</v>
      </c>
      <c r="T3431" s="95"/>
      <c r="U3431" s="95" t="str">
        <f t="shared" si="367"/>
        <v/>
      </c>
      <c r="V3431" s="95"/>
      <c r="W3431" s="95"/>
      <c r="X3431" s="95"/>
      <c r="Y3431" s="95"/>
      <c r="Z3431" s="95"/>
      <c r="AA3431" s="95">
        <f t="shared" si="368"/>
        <v>0</v>
      </c>
    </row>
    <row r="3432" spans="1:27" x14ac:dyDescent="0.2">
      <c r="A3432" s="19">
        <f t="shared" ref="A3432:A3495" si="369">+COUNTIF($C:$C,C3432)</f>
        <v>1</v>
      </c>
      <c r="B3432" s="95">
        <f t="shared" si="365"/>
        <v>3428</v>
      </c>
      <c r="C3432" s="95" t="s">
        <v>13440</v>
      </c>
      <c r="D3432" s="28" t="s">
        <v>13236</v>
      </c>
      <c r="E3432" s="95" t="s">
        <v>13441</v>
      </c>
      <c r="F3432" s="182">
        <v>1</v>
      </c>
      <c r="G3432" s="95" t="s">
        <v>12653</v>
      </c>
      <c r="H3432" s="199">
        <f>VLOOKUP(G3432,BARRAS!$C$5:$E$553,2,0)</f>
        <v>2149999831114</v>
      </c>
      <c r="I3432" s="95">
        <v>0</v>
      </c>
      <c r="J3432" s="204">
        <v>0</v>
      </c>
      <c r="K3432" s="95">
        <v>0</v>
      </c>
      <c r="L3432" s="95" t="s">
        <v>8423</v>
      </c>
      <c r="M3432" s="95" t="s">
        <v>8423</v>
      </c>
      <c r="N3432" s="95" t="s">
        <v>13236</v>
      </c>
      <c r="O3432" s="95" t="s">
        <v>10040</v>
      </c>
      <c r="P3432" s="95"/>
      <c r="Q3432" s="95"/>
      <c r="R3432" s="95"/>
      <c r="S3432" s="95">
        <f t="shared" si="366"/>
        <v>0</v>
      </c>
      <c r="T3432" s="95"/>
      <c r="U3432" s="95" t="str">
        <f t="shared" si="367"/>
        <v/>
      </c>
      <c r="V3432" s="95"/>
      <c r="W3432" s="95"/>
      <c r="X3432" s="95"/>
      <c r="Y3432" s="95"/>
      <c r="Z3432" s="95"/>
      <c r="AA3432" s="95" t="str">
        <f t="shared" si="368"/>
        <v>COPELEC</v>
      </c>
    </row>
    <row r="3433" spans="1:27" x14ac:dyDescent="0.2">
      <c r="A3433" s="19">
        <f t="shared" si="369"/>
        <v>1</v>
      </c>
      <c r="B3433" s="95">
        <f t="shared" si="365"/>
        <v>3429</v>
      </c>
      <c r="C3433" s="95" t="s">
        <v>12410</v>
      </c>
      <c r="D3433" s="28" t="s">
        <v>10041</v>
      </c>
      <c r="E3433" s="95" t="s">
        <v>10040</v>
      </c>
      <c r="F3433" s="182">
        <v>1</v>
      </c>
      <c r="G3433" s="95" t="s">
        <v>12653</v>
      </c>
      <c r="H3433" s="199">
        <f>VLOOKUP(G3433,BARRAS!$C$5:$E$553,2,0)</f>
        <v>2149999831114</v>
      </c>
      <c r="I3433" s="95">
        <v>0</v>
      </c>
      <c r="J3433" s="223">
        <v>1</v>
      </c>
      <c r="K3433" s="95">
        <v>0</v>
      </c>
      <c r="L3433" s="95" t="s">
        <v>489</v>
      </c>
      <c r="M3433" s="95" t="s">
        <v>489</v>
      </c>
      <c r="N3433" s="95" t="s">
        <v>9178</v>
      </c>
      <c r="O3433" s="95"/>
      <c r="P3433" s="95" t="s">
        <v>10040</v>
      </c>
      <c r="Q3433" s="95"/>
      <c r="R3433" s="95">
        <f>IF(L3433="R",VLOOKUP(G3433,BARRAS!$C$5:$E$233,3,0),IF(L3433="L",VLOOKUP(G3433,BARRAS!$C$5:$E$233,3,0),""))</f>
        <v>0</v>
      </c>
      <c r="S3433" s="95">
        <f t="shared" si="366"/>
        <v>0</v>
      </c>
      <c r="T3433" s="95"/>
      <c r="U3433" s="95" t="str">
        <f t="shared" si="367"/>
        <v/>
      </c>
      <c r="V3433" s="95"/>
      <c r="W3433" s="95"/>
      <c r="X3433" s="95"/>
      <c r="Y3433" s="95"/>
      <c r="Z3433" s="95"/>
      <c r="AA3433" s="95" t="str">
        <f t="shared" si="368"/>
        <v>COPELEC</v>
      </c>
    </row>
    <row r="3434" spans="1:27" x14ac:dyDescent="0.2">
      <c r="A3434" s="19">
        <f t="shared" si="369"/>
        <v>1</v>
      </c>
      <c r="B3434" s="95">
        <f t="shared" si="365"/>
        <v>3430</v>
      </c>
      <c r="C3434" s="95" t="s">
        <v>12411</v>
      </c>
      <c r="D3434" s="28" t="s">
        <v>10042</v>
      </c>
      <c r="E3434" s="95" t="s">
        <v>10040</v>
      </c>
      <c r="F3434" s="182">
        <v>1</v>
      </c>
      <c r="G3434" s="95" t="s">
        <v>12653</v>
      </c>
      <c r="H3434" s="199">
        <f>VLOOKUP(G3434,BARRAS!$C$5:$E$553,2,0)</f>
        <v>2149999831114</v>
      </c>
      <c r="I3434" s="95">
        <v>0</v>
      </c>
      <c r="J3434" s="223">
        <v>1</v>
      </c>
      <c r="K3434" s="95">
        <v>0</v>
      </c>
      <c r="L3434" s="95" t="s">
        <v>489</v>
      </c>
      <c r="M3434" s="95" t="s">
        <v>489</v>
      </c>
      <c r="N3434" s="95" t="s">
        <v>9178</v>
      </c>
      <c r="O3434" s="95"/>
      <c r="P3434" s="95" t="s">
        <v>10040</v>
      </c>
      <c r="Q3434" s="95"/>
      <c r="R3434" s="95">
        <f>IF(L3434="R",VLOOKUP(G3434,BARRAS!$C$5:$E$233,3,0),IF(L3434="L",VLOOKUP(G3434,BARRAS!$C$5:$E$233,3,0),""))</f>
        <v>0</v>
      </c>
      <c r="S3434" s="95">
        <f t="shared" si="366"/>
        <v>0</v>
      </c>
      <c r="T3434" s="95"/>
      <c r="U3434" s="95" t="str">
        <f t="shared" si="367"/>
        <v/>
      </c>
      <c r="V3434" s="95"/>
      <c r="W3434" s="95"/>
      <c r="X3434" s="95"/>
      <c r="Y3434" s="95"/>
      <c r="Z3434" s="95"/>
      <c r="AA3434" s="95" t="str">
        <f t="shared" si="368"/>
        <v>COPELEC</v>
      </c>
    </row>
    <row r="3435" spans="1:27" x14ac:dyDescent="0.2">
      <c r="A3435" s="19">
        <f t="shared" si="369"/>
        <v>1</v>
      </c>
      <c r="B3435" s="95">
        <f t="shared" si="365"/>
        <v>3431</v>
      </c>
      <c r="C3435" s="95" t="s">
        <v>12412</v>
      </c>
      <c r="D3435" s="28" t="s">
        <v>10043</v>
      </c>
      <c r="E3435" s="95" t="s">
        <v>10040</v>
      </c>
      <c r="F3435" s="182">
        <v>1</v>
      </c>
      <c r="G3435" s="95" t="s">
        <v>12653</v>
      </c>
      <c r="H3435" s="199">
        <f>VLOOKUP(G3435,BARRAS!$C$5:$E$553,2,0)</f>
        <v>2149999831114</v>
      </c>
      <c r="I3435" s="95">
        <v>0</v>
      </c>
      <c r="J3435" s="223">
        <v>1</v>
      </c>
      <c r="K3435" s="95">
        <v>0</v>
      </c>
      <c r="L3435" s="95" t="s">
        <v>489</v>
      </c>
      <c r="M3435" s="95" t="s">
        <v>489</v>
      </c>
      <c r="N3435" s="95" t="s">
        <v>9178</v>
      </c>
      <c r="O3435" s="95"/>
      <c r="P3435" s="95" t="s">
        <v>10040</v>
      </c>
      <c r="Q3435" s="95"/>
      <c r="R3435" s="95">
        <f>IF(L3435="R",VLOOKUP(G3435,BARRAS!$C$5:$E$233,3,0),IF(L3435="L",VLOOKUP(G3435,BARRAS!$C$5:$E$233,3,0),""))</f>
        <v>0</v>
      </c>
      <c r="S3435" s="95">
        <f t="shared" si="366"/>
        <v>0</v>
      </c>
      <c r="T3435" s="95"/>
      <c r="U3435" s="95" t="str">
        <f t="shared" si="367"/>
        <v/>
      </c>
      <c r="V3435" s="95"/>
      <c r="W3435" s="95"/>
      <c r="X3435" s="95"/>
      <c r="Y3435" s="95"/>
      <c r="Z3435" s="95"/>
      <c r="AA3435" s="95" t="str">
        <f t="shared" si="368"/>
        <v>COPELEC</v>
      </c>
    </row>
    <row r="3436" spans="1:27" x14ac:dyDescent="0.2">
      <c r="A3436" s="19">
        <f t="shared" si="369"/>
        <v>1</v>
      </c>
      <c r="B3436" s="95">
        <f t="shared" si="365"/>
        <v>3432</v>
      </c>
      <c r="C3436" s="194" t="s">
        <v>12413</v>
      </c>
      <c r="D3436" s="213" t="s">
        <v>1304</v>
      </c>
      <c r="E3436" s="194" t="s">
        <v>13453</v>
      </c>
      <c r="F3436" s="182">
        <v>1</v>
      </c>
      <c r="G3436" s="95" t="s">
        <v>12653</v>
      </c>
      <c r="H3436" s="199">
        <f>VLOOKUP(G3436,BARRAS!$C$5:$E$553,2,0)</f>
        <v>2149999831114</v>
      </c>
      <c r="I3436" s="95">
        <v>0</v>
      </c>
      <c r="J3436" s="204">
        <v>0</v>
      </c>
      <c r="K3436" s="95">
        <v>0</v>
      </c>
      <c r="L3436" s="95" t="s">
        <v>492</v>
      </c>
      <c r="M3436" s="95" t="s">
        <v>492</v>
      </c>
      <c r="N3436" s="95" t="s">
        <v>12352</v>
      </c>
      <c r="O3436" s="95"/>
      <c r="P3436" s="95"/>
      <c r="Q3436" s="95"/>
      <c r="R3436" s="95" t="str">
        <f>IF(L3436="R",VLOOKUP(G3436,BARRAS!$C$5:$E$233,3,0),IF(L3436="L",VLOOKUP(G3436,BARRAS!$C$5:$E$233,3,0),""))</f>
        <v/>
      </c>
      <c r="S3436" s="95">
        <f t="shared" si="366"/>
        <v>0</v>
      </c>
      <c r="T3436" s="95"/>
      <c r="U3436" s="95" t="str">
        <f t="shared" si="367"/>
        <v/>
      </c>
      <c r="V3436" s="95"/>
      <c r="W3436" s="95"/>
      <c r="X3436" s="95"/>
      <c r="Y3436" s="95"/>
      <c r="Z3436" s="95"/>
      <c r="AA3436" s="95">
        <f t="shared" si="368"/>
        <v>0</v>
      </c>
    </row>
    <row r="3437" spans="1:27" x14ac:dyDescent="0.2">
      <c r="A3437" s="19">
        <f t="shared" si="369"/>
        <v>1</v>
      </c>
      <c r="B3437" s="95">
        <f t="shared" si="365"/>
        <v>3433</v>
      </c>
      <c r="C3437" s="95" t="s">
        <v>8315</v>
      </c>
      <c r="D3437" s="28" t="s">
        <v>3038</v>
      </c>
      <c r="E3437" s="95" t="s">
        <v>10039</v>
      </c>
      <c r="F3437" s="182">
        <v>1</v>
      </c>
      <c r="G3437" s="95" t="s">
        <v>712</v>
      </c>
      <c r="H3437" s="199">
        <f>VLOOKUP(G3437,BARRAS!$C$5:$E$553,2,0)</f>
        <v>2089987980232</v>
      </c>
      <c r="I3437" s="95">
        <v>0</v>
      </c>
      <c r="J3437" s="204">
        <v>0</v>
      </c>
      <c r="K3437" s="95">
        <v>0</v>
      </c>
      <c r="L3437" s="95" t="s">
        <v>8423</v>
      </c>
      <c r="M3437" s="95" t="s">
        <v>8423</v>
      </c>
      <c r="N3437" s="95" t="s">
        <v>3038</v>
      </c>
      <c r="O3437" s="95" t="s">
        <v>9972</v>
      </c>
      <c r="P3437" s="95"/>
      <c r="Q3437" s="95" t="s">
        <v>509</v>
      </c>
      <c r="R3437" s="95" t="str">
        <f>IF(L3437="R",VLOOKUP(G3437,BARRAS!$C$5:$E$233,3,0),IF(L3437="L",VLOOKUP(G3437,BARRAS!$C$5:$E$233,3,0),""))</f>
        <v/>
      </c>
      <c r="S3437" s="95">
        <f t="shared" si="366"/>
        <v>0</v>
      </c>
      <c r="T3437" s="95"/>
      <c r="U3437" s="95" t="str">
        <f t="shared" si="367"/>
        <v/>
      </c>
      <c r="V3437" s="95"/>
      <c r="W3437" s="95"/>
      <c r="X3437" s="95">
        <v>0</v>
      </c>
      <c r="Y3437" s="95"/>
      <c r="Z3437" s="95"/>
      <c r="AA3437" s="95" t="str">
        <f t="shared" si="368"/>
        <v>CGE</v>
      </c>
    </row>
    <row r="3438" spans="1:27" x14ac:dyDescent="0.2">
      <c r="A3438" s="19">
        <f t="shared" si="369"/>
        <v>1</v>
      </c>
      <c r="B3438" s="95">
        <f t="shared" si="365"/>
        <v>3434</v>
      </c>
      <c r="C3438" s="95" t="s">
        <v>8316</v>
      </c>
      <c r="D3438" s="28" t="s">
        <v>3038</v>
      </c>
      <c r="E3438" s="95" t="s">
        <v>10039</v>
      </c>
      <c r="F3438" s="182">
        <v>1</v>
      </c>
      <c r="G3438" s="95" t="s">
        <v>712</v>
      </c>
      <c r="H3438" s="199">
        <f>VLOOKUP(G3438,BARRAS!$C$5:$E$553,2,0)</f>
        <v>2089987980232</v>
      </c>
      <c r="I3438" s="95">
        <v>0</v>
      </c>
      <c r="J3438" s="204">
        <v>0</v>
      </c>
      <c r="K3438" s="95">
        <v>0</v>
      </c>
      <c r="L3438" s="95" t="s">
        <v>8423</v>
      </c>
      <c r="M3438" s="95" t="s">
        <v>8423</v>
      </c>
      <c r="N3438" s="95" t="s">
        <v>3038</v>
      </c>
      <c r="O3438" s="95" t="s">
        <v>9972</v>
      </c>
      <c r="P3438" s="95"/>
      <c r="Q3438" s="95" t="s">
        <v>509</v>
      </c>
      <c r="R3438" s="95" t="str">
        <f>IF(L3438="R",VLOOKUP(G3438,BARRAS!$C$5:$E$233,3,0),IF(L3438="L",VLOOKUP(G3438,BARRAS!$C$5:$E$233,3,0),""))</f>
        <v/>
      </c>
      <c r="S3438" s="95">
        <f t="shared" si="366"/>
        <v>0</v>
      </c>
      <c r="T3438" s="95"/>
      <c r="U3438" s="95" t="str">
        <f t="shared" si="367"/>
        <v/>
      </c>
      <c r="V3438" s="95"/>
      <c r="W3438" s="95"/>
      <c r="X3438" s="95">
        <v>0</v>
      </c>
      <c r="Y3438" s="95"/>
      <c r="Z3438" s="95"/>
      <c r="AA3438" s="95" t="str">
        <f t="shared" si="368"/>
        <v>CGE</v>
      </c>
    </row>
    <row r="3439" spans="1:27" x14ac:dyDescent="0.2">
      <c r="A3439" s="19">
        <f t="shared" si="369"/>
        <v>1</v>
      </c>
      <c r="B3439" s="95">
        <f t="shared" si="365"/>
        <v>3435</v>
      </c>
      <c r="C3439" s="95" t="s">
        <v>9264</v>
      </c>
      <c r="D3439" s="28" t="s">
        <v>543</v>
      </c>
      <c r="E3439" s="95" t="s">
        <v>10114</v>
      </c>
      <c r="F3439" s="182">
        <v>1</v>
      </c>
      <c r="G3439" s="95" t="s">
        <v>712</v>
      </c>
      <c r="H3439" s="199">
        <f>VLOOKUP(G3439,BARRAS!$C$5:$E$553,2,0)</f>
        <v>2089987980232</v>
      </c>
      <c r="I3439" s="95">
        <v>0</v>
      </c>
      <c r="J3439" s="204">
        <v>0</v>
      </c>
      <c r="K3439" s="95">
        <v>0</v>
      </c>
      <c r="L3439" s="95" t="s">
        <v>8423</v>
      </c>
      <c r="M3439" s="95" t="s">
        <v>8423</v>
      </c>
      <c r="N3439" s="95" t="s">
        <v>543</v>
      </c>
      <c r="O3439" s="95" t="s">
        <v>9972</v>
      </c>
      <c r="P3439" s="95"/>
      <c r="Q3439" s="95" t="s">
        <v>509</v>
      </c>
      <c r="R3439" s="95" t="str">
        <f>IF(L3439="R",VLOOKUP(G3439,BARRAS!$C$5:$E$233,3,0),IF(L3439="L",VLOOKUP(G3439,BARRAS!$C$5:$E$233,3,0),""))</f>
        <v/>
      </c>
      <c r="S3439" s="95">
        <f t="shared" si="366"/>
        <v>0</v>
      </c>
      <c r="T3439" s="95"/>
      <c r="U3439" s="95" t="str">
        <f t="shared" si="367"/>
        <v/>
      </c>
      <c r="V3439" s="95"/>
      <c r="W3439" s="95"/>
      <c r="X3439" s="95">
        <v>0</v>
      </c>
      <c r="Y3439" s="95"/>
      <c r="Z3439" s="95"/>
      <c r="AA3439" s="95" t="str">
        <f t="shared" si="368"/>
        <v>CGE</v>
      </c>
    </row>
    <row r="3440" spans="1:27" x14ac:dyDescent="0.2">
      <c r="A3440" s="19">
        <f t="shared" si="369"/>
        <v>1</v>
      </c>
      <c r="B3440" s="95">
        <f t="shared" si="365"/>
        <v>3436</v>
      </c>
      <c r="C3440" s="95" t="s">
        <v>9624</v>
      </c>
      <c r="D3440" s="28" t="s">
        <v>3038</v>
      </c>
      <c r="E3440" s="95" t="s">
        <v>10124</v>
      </c>
      <c r="F3440" s="182">
        <v>1</v>
      </c>
      <c r="G3440" s="95" t="s">
        <v>712</v>
      </c>
      <c r="H3440" s="199">
        <f>VLOOKUP(G3440,BARRAS!$C$5:$E$553,2,0)</f>
        <v>2089987980232</v>
      </c>
      <c r="I3440" s="95">
        <v>0</v>
      </c>
      <c r="J3440" s="204">
        <v>0</v>
      </c>
      <c r="K3440" s="95">
        <v>0</v>
      </c>
      <c r="L3440" s="95" t="s">
        <v>747</v>
      </c>
      <c r="M3440" s="95" t="s">
        <v>747</v>
      </c>
      <c r="N3440" s="95" t="s">
        <v>3038</v>
      </c>
      <c r="O3440" s="95" t="s">
        <v>9972</v>
      </c>
      <c r="P3440" s="95"/>
      <c r="Q3440" s="95" t="s">
        <v>509</v>
      </c>
      <c r="R3440" s="95" t="str">
        <f>IF(L3440="R",VLOOKUP(G3440,BARRAS!$C$5:$E$233,3,0),IF(L3440="L",VLOOKUP(G3440,BARRAS!$C$5:$E$233,3,0),""))</f>
        <v/>
      </c>
      <c r="S3440" s="95">
        <f t="shared" si="366"/>
        <v>1</v>
      </c>
      <c r="T3440" s="95"/>
      <c r="U3440" s="95" t="str">
        <f t="shared" si="367"/>
        <v>PMGD</v>
      </c>
      <c r="V3440" s="95"/>
      <c r="W3440" s="95">
        <v>1</v>
      </c>
      <c r="X3440" s="95">
        <v>0</v>
      </c>
      <c r="Y3440" s="95"/>
      <c r="Z3440" s="95"/>
      <c r="AA3440" s="95" t="str">
        <f t="shared" si="368"/>
        <v>CGE</v>
      </c>
    </row>
    <row r="3441" spans="1:27" x14ac:dyDescent="0.2">
      <c r="A3441" s="19">
        <f t="shared" si="369"/>
        <v>1</v>
      </c>
      <c r="B3441" s="95">
        <f t="shared" si="365"/>
        <v>3437</v>
      </c>
      <c r="C3441" s="95" t="s">
        <v>8610</v>
      </c>
      <c r="D3441" s="28" t="s">
        <v>3038</v>
      </c>
      <c r="E3441" s="95" t="s">
        <v>10044</v>
      </c>
      <c r="F3441" s="182">
        <v>1</v>
      </c>
      <c r="G3441" s="95" t="s">
        <v>712</v>
      </c>
      <c r="H3441" s="199">
        <f>VLOOKUP(G3441,BARRAS!$C$5:$E$553,2,0)</f>
        <v>2089987980232</v>
      </c>
      <c r="I3441" s="95">
        <v>0</v>
      </c>
      <c r="J3441" s="204">
        <v>0</v>
      </c>
      <c r="K3441" s="95">
        <v>0</v>
      </c>
      <c r="L3441" s="95" t="s">
        <v>747</v>
      </c>
      <c r="M3441" s="95" t="s">
        <v>747</v>
      </c>
      <c r="N3441" s="95" t="s">
        <v>3038</v>
      </c>
      <c r="O3441" s="95" t="s">
        <v>9972</v>
      </c>
      <c r="P3441" s="95"/>
      <c r="Q3441" s="95" t="s">
        <v>509</v>
      </c>
      <c r="R3441" s="95" t="str">
        <f>IF(L3441="R",VLOOKUP(G3441,BARRAS!$C$5:$E$233,3,0),IF(L3441="L",VLOOKUP(G3441,BARRAS!$C$5:$E$233,3,0),""))</f>
        <v/>
      </c>
      <c r="S3441" s="95">
        <f t="shared" si="366"/>
        <v>1</v>
      </c>
      <c r="T3441" s="95"/>
      <c r="U3441" s="95" t="str">
        <f t="shared" si="367"/>
        <v>PMGD</v>
      </c>
      <c r="V3441" s="95"/>
      <c r="W3441" s="95"/>
      <c r="X3441" s="95">
        <v>0</v>
      </c>
      <c r="Y3441" s="95"/>
      <c r="Z3441" s="95"/>
      <c r="AA3441" s="95" t="str">
        <f t="shared" si="368"/>
        <v>CGE</v>
      </c>
    </row>
    <row r="3442" spans="1:27" x14ac:dyDescent="0.2">
      <c r="A3442" s="19">
        <f t="shared" si="369"/>
        <v>1</v>
      </c>
      <c r="B3442" s="95">
        <f t="shared" si="365"/>
        <v>3438</v>
      </c>
      <c r="C3442" s="95" t="s">
        <v>7831</v>
      </c>
      <c r="D3442" s="28" t="s">
        <v>8970</v>
      </c>
      <c r="E3442" s="95" t="s">
        <v>1870</v>
      </c>
      <c r="F3442" s="182">
        <v>1</v>
      </c>
      <c r="G3442" s="95" t="s">
        <v>712</v>
      </c>
      <c r="H3442" s="199">
        <f>VLOOKUP(G3442,BARRAS!$C$5:$E$553,2,0)</f>
        <v>2089987980232</v>
      </c>
      <c r="I3442" s="95">
        <v>0</v>
      </c>
      <c r="J3442" s="204">
        <v>1</v>
      </c>
      <c r="K3442" s="95">
        <v>0</v>
      </c>
      <c r="L3442" s="95" t="s">
        <v>489</v>
      </c>
      <c r="M3442" s="95" t="s">
        <v>489</v>
      </c>
      <c r="N3442" s="95" t="s">
        <v>9178</v>
      </c>
      <c r="O3442" s="95"/>
      <c r="P3442" s="95" t="s">
        <v>9972</v>
      </c>
      <c r="Q3442" s="95" t="s">
        <v>489</v>
      </c>
      <c r="R3442" s="95">
        <f>IF(L3442="R",VLOOKUP(G3442,BARRAS!$C$5:$E$233,3,0),IF(L3442="L",VLOOKUP(G3442,BARRAS!$C$5:$E$233,3,0),""))</f>
        <v>0</v>
      </c>
      <c r="S3442" s="95">
        <f t="shared" si="366"/>
        <v>0</v>
      </c>
      <c r="T3442" s="95"/>
      <c r="U3442" s="95" t="str">
        <f t="shared" si="367"/>
        <v/>
      </c>
      <c r="V3442" s="95"/>
      <c r="W3442" s="95"/>
      <c r="X3442" s="95">
        <v>0</v>
      </c>
      <c r="Y3442" s="95"/>
      <c r="Z3442" s="95"/>
      <c r="AA3442" s="95" t="str">
        <f t="shared" si="368"/>
        <v>CGE</v>
      </c>
    </row>
    <row r="3443" spans="1:27" x14ac:dyDescent="0.2">
      <c r="A3443" s="19">
        <f t="shared" si="369"/>
        <v>1</v>
      </c>
      <c r="B3443" s="95">
        <f t="shared" si="365"/>
        <v>3439</v>
      </c>
      <c r="C3443" s="95" t="s">
        <v>7832</v>
      </c>
      <c r="D3443" s="28" t="s">
        <v>8971</v>
      </c>
      <c r="E3443" s="95" t="s">
        <v>1870</v>
      </c>
      <c r="F3443" s="182">
        <v>1</v>
      </c>
      <c r="G3443" s="95" t="s">
        <v>712</v>
      </c>
      <c r="H3443" s="199">
        <f>VLOOKUP(G3443,BARRAS!$C$5:$E$553,2,0)</f>
        <v>2089987980232</v>
      </c>
      <c r="I3443" s="95">
        <v>0</v>
      </c>
      <c r="J3443" s="204">
        <v>1</v>
      </c>
      <c r="K3443" s="95">
        <v>0</v>
      </c>
      <c r="L3443" s="95" t="s">
        <v>489</v>
      </c>
      <c r="M3443" s="95" t="s">
        <v>489</v>
      </c>
      <c r="N3443" s="95" t="s">
        <v>9178</v>
      </c>
      <c r="O3443" s="95"/>
      <c r="P3443" s="95" t="s">
        <v>9972</v>
      </c>
      <c r="Q3443" s="95" t="s">
        <v>489</v>
      </c>
      <c r="R3443" s="95">
        <f>IF(L3443="R",VLOOKUP(G3443,BARRAS!$C$5:$E$233,3,0),IF(L3443="L",VLOOKUP(G3443,BARRAS!$C$5:$E$233,3,0),""))</f>
        <v>0</v>
      </c>
      <c r="S3443" s="95">
        <f t="shared" si="366"/>
        <v>0</v>
      </c>
      <c r="T3443" s="95"/>
      <c r="U3443" s="95" t="str">
        <f t="shared" si="367"/>
        <v/>
      </c>
      <c r="V3443" s="95"/>
      <c r="W3443" s="95"/>
      <c r="X3443" s="95">
        <v>0</v>
      </c>
      <c r="Y3443" s="95"/>
      <c r="Z3443" s="95"/>
      <c r="AA3443" s="95" t="str">
        <f t="shared" si="368"/>
        <v>CGE</v>
      </c>
    </row>
    <row r="3444" spans="1:27" x14ac:dyDescent="0.2">
      <c r="A3444" s="19">
        <f t="shared" si="369"/>
        <v>1</v>
      </c>
      <c r="B3444" s="95">
        <f t="shared" si="365"/>
        <v>3440</v>
      </c>
      <c r="C3444" s="95" t="s">
        <v>7833</v>
      </c>
      <c r="D3444" s="28" t="s">
        <v>8972</v>
      </c>
      <c r="E3444" s="95" t="s">
        <v>1870</v>
      </c>
      <c r="F3444" s="182">
        <v>1</v>
      </c>
      <c r="G3444" s="95" t="s">
        <v>712</v>
      </c>
      <c r="H3444" s="199">
        <f>VLOOKUP(G3444,BARRAS!$C$5:$E$553,2,0)</f>
        <v>2089987980232</v>
      </c>
      <c r="I3444" s="95">
        <v>0</v>
      </c>
      <c r="J3444" s="204">
        <v>1</v>
      </c>
      <c r="K3444" s="95">
        <v>0</v>
      </c>
      <c r="L3444" s="95" t="s">
        <v>489</v>
      </c>
      <c r="M3444" s="95" t="s">
        <v>489</v>
      </c>
      <c r="N3444" s="95" t="s">
        <v>9178</v>
      </c>
      <c r="O3444" s="95"/>
      <c r="P3444" s="95" t="s">
        <v>9972</v>
      </c>
      <c r="Q3444" s="95" t="s">
        <v>489</v>
      </c>
      <c r="R3444" s="95">
        <f>IF(L3444="R",VLOOKUP(G3444,BARRAS!$C$5:$E$233,3,0),IF(L3444="L",VLOOKUP(G3444,BARRAS!$C$5:$E$233,3,0),""))</f>
        <v>0</v>
      </c>
      <c r="S3444" s="95">
        <f t="shared" si="366"/>
        <v>0</v>
      </c>
      <c r="T3444" s="95"/>
      <c r="U3444" s="95" t="str">
        <f t="shared" si="367"/>
        <v/>
      </c>
      <c r="V3444" s="95"/>
      <c r="W3444" s="95"/>
      <c r="X3444" s="95">
        <v>0</v>
      </c>
      <c r="Y3444" s="95"/>
      <c r="Z3444" s="95"/>
      <c r="AA3444" s="95" t="str">
        <f t="shared" si="368"/>
        <v>CGE</v>
      </c>
    </row>
    <row r="3445" spans="1:27" x14ac:dyDescent="0.2">
      <c r="A3445" s="19">
        <f t="shared" si="369"/>
        <v>1</v>
      </c>
      <c r="B3445" s="95">
        <f t="shared" si="365"/>
        <v>3441</v>
      </c>
      <c r="C3445" s="95" t="s">
        <v>7774</v>
      </c>
      <c r="D3445" s="28" t="s">
        <v>10013</v>
      </c>
      <c r="E3445" s="95" t="s">
        <v>3208</v>
      </c>
      <c r="F3445" s="182">
        <v>1</v>
      </c>
      <c r="G3445" s="95" t="s">
        <v>712</v>
      </c>
      <c r="H3445" s="199">
        <f>VLOOKUP(G3445,BARRAS!$C$5:$E$553,2,0)</f>
        <v>2089987980232</v>
      </c>
      <c r="I3445" s="95">
        <v>0</v>
      </c>
      <c r="J3445" s="204">
        <v>1</v>
      </c>
      <c r="K3445" s="95">
        <v>0</v>
      </c>
      <c r="L3445" s="95" t="s">
        <v>489</v>
      </c>
      <c r="M3445" s="95" t="s">
        <v>489</v>
      </c>
      <c r="N3445" s="95" t="s">
        <v>9178</v>
      </c>
      <c r="O3445" s="95"/>
      <c r="P3445" s="95" t="s">
        <v>9972</v>
      </c>
      <c r="Q3445" s="95" t="s">
        <v>489</v>
      </c>
      <c r="R3445" s="95">
        <f>IF(L3445="R",VLOOKUP(G3445,BARRAS!$C$5:$E$233,3,0),IF(L3445="L",VLOOKUP(G3445,BARRAS!$C$5:$E$233,3,0),""))</f>
        <v>0</v>
      </c>
      <c r="S3445" s="95">
        <f t="shared" si="366"/>
        <v>0</v>
      </c>
      <c r="T3445" s="95"/>
      <c r="U3445" s="95" t="str">
        <f t="shared" si="367"/>
        <v/>
      </c>
      <c r="V3445" s="95"/>
      <c r="W3445" s="95"/>
      <c r="X3445" s="95">
        <v>0</v>
      </c>
      <c r="Y3445" s="95"/>
      <c r="Z3445" s="95"/>
      <c r="AA3445" s="95" t="str">
        <f t="shared" si="368"/>
        <v>CGE</v>
      </c>
    </row>
    <row r="3446" spans="1:27" x14ac:dyDescent="0.2">
      <c r="A3446" s="19">
        <f t="shared" si="369"/>
        <v>1</v>
      </c>
      <c r="B3446" s="95">
        <f t="shared" si="365"/>
        <v>3442</v>
      </c>
      <c r="C3446" s="95" t="s">
        <v>7775</v>
      </c>
      <c r="D3446" s="28" t="s">
        <v>10014</v>
      </c>
      <c r="E3446" s="95" t="s">
        <v>3208</v>
      </c>
      <c r="F3446" s="182">
        <v>1</v>
      </c>
      <c r="G3446" s="95" t="s">
        <v>712</v>
      </c>
      <c r="H3446" s="199">
        <f>VLOOKUP(G3446,BARRAS!$C$5:$E$553,2,0)</f>
        <v>2089987980232</v>
      </c>
      <c r="I3446" s="95">
        <v>0</v>
      </c>
      <c r="J3446" s="204">
        <v>1</v>
      </c>
      <c r="K3446" s="95">
        <v>0</v>
      </c>
      <c r="L3446" s="95" t="s">
        <v>489</v>
      </c>
      <c r="M3446" s="95" t="s">
        <v>489</v>
      </c>
      <c r="N3446" s="95" t="s">
        <v>9178</v>
      </c>
      <c r="O3446" s="95"/>
      <c r="P3446" s="95" t="s">
        <v>9972</v>
      </c>
      <c r="Q3446" s="95" t="s">
        <v>489</v>
      </c>
      <c r="R3446" s="95">
        <f>IF(L3446="R",VLOOKUP(G3446,BARRAS!$C$5:$E$233,3,0),IF(L3446="L",VLOOKUP(G3446,BARRAS!$C$5:$E$233,3,0),""))</f>
        <v>0</v>
      </c>
      <c r="S3446" s="95">
        <f t="shared" si="366"/>
        <v>0</v>
      </c>
      <c r="T3446" s="95"/>
      <c r="U3446" s="95" t="str">
        <f t="shared" si="367"/>
        <v/>
      </c>
      <c r="V3446" s="95"/>
      <c r="W3446" s="95"/>
      <c r="X3446" s="95">
        <v>0</v>
      </c>
      <c r="Y3446" s="95"/>
      <c r="Z3446" s="95"/>
      <c r="AA3446" s="95" t="str">
        <f t="shared" si="368"/>
        <v>CGE</v>
      </c>
    </row>
    <row r="3447" spans="1:27" x14ac:dyDescent="0.2">
      <c r="A3447" s="19">
        <f t="shared" si="369"/>
        <v>1</v>
      </c>
      <c r="B3447" s="95">
        <f t="shared" si="365"/>
        <v>3443</v>
      </c>
      <c r="C3447" s="95" t="s">
        <v>7776</v>
      </c>
      <c r="D3447" s="28" t="s">
        <v>10015</v>
      </c>
      <c r="E3447" s="95" t="s">
        <v>3208</v>
      </c>
      <c r="F3447" s="182">
        <v>1</v>
      </c>
      <c r="G3447" s="95" t="s">
        <v>712</v>
      </c>
      <c r="H3447" s="199">
        <f>VLOOKUP(G3447,BARRAS!$C$5:$E$553,2,0)</f>
        <v>2089987980232</v>
      </c>
      <c r="I3447" s="95">
        <v>0</v>
      </c>
      <c r="J3447" s="204">
        <v>1</v>
      </c>
      <c r="K3447" s="95">
        <v>0</v>
      </c>
      <c r="L3447" s="95" t="s">
        <v>489</v>
      </c>
      <c r="M3447" s="95" t="s">
        <v>489</v>
      </c>
      <c r="N3447" s="95" t="s">
        <v>9178</v>
      </c>
      <c r="O3447" s="95"/>
      <c r="P3447" s="95" t="s">
        <v>9972</v>
      </c>
      <c r="Q3447" s="95" t="s">
        <v>489</v>
      </c>
      <c r="R3447" s="95">
        <f>IF(L3447="R",VLOOKUP(G3447,BARRAS!$C$5:$E$233,3,0),IF(L3447="L",VLOOKUP(G3447,BARRAS!$C$5:$E$233,3,0),""))</f>
        <v>0</v>
      </c>
      <c r="S3447" s="95">
        <f t="shared" si="366"/>
        <v>0</v>
      </c>
      <c r="T3447" s="95"/>
      <c r="U3447" s="95" t="str">
        <f t="shared" si="367"/>
        <v/>
      </c>
      <c r="V3447" s="95"/>
      <c r="W3447" s="95"/>
      <c r="X3447" s="95">
        <v>0</v>
      </c>
      <c r="Y3447" s="95"/>
      <c r="Z3447" s="95"/>
      <c r="AA3447" s="95" t="str">
        <f t="shared" si="368"/>
        <v>CGE</v>
      </c>
    </row>
    <row r="3448" spans="1:27" x14ac:dyDescent="0.2">
      <c r="A3448" s="19">
        <f t="shared" si="369"/>
        <v>1</v>
      </c>
      <c r="B3448" s="95">
        <f t="shared" si="365"/>
        <v>3444</v>
      </c>
      <c r="C3448" s="194" t="s">
        <v>12228</v>
      </c>
      <c r="D3448" s="213" t="s">
        <v>1304</v>
      </c>
      <c r="E3448" s="194" t="s">
        <v>1379</v>
      </c>
      <c r="F3448" s="182">
        <v>1</v>
      </c>
      <c r="G3448" s="95" t="s">
        <v>712</v>
      </c>
      <c r="H3448" s="199">
        <f>VLOOKUP(G3448,BARRAS!$C$5:$E$553,2,0)</f>
        <v>2089987980232</v>
      </c>
      <c r="I3448" s="95">
        <v>0</v>
      </c>
      <c r="J3448" s="204">
        <v>0</v>
      </c>
      <c r="K3448" s="95">
        <v>0</v>
      </c>
      <c r="L3448" s="95" t="s">
        <v>492</v>
      </c>
      <c r="M3448" s="95" t="s">
        <v>492</v>
      </c>
      <c r="N3448" s="95" t="s">
        <v>12352</v>
      </c>
      <c r="O3448" s="95"/>
      <c r="P3448" s="95"/>
      <c r="Q3448" s="95"/>
      <c r="R3448" s="95" t="str">
        <f>IF(L3448="R",VLOOKUP(G3448,BARRAS!$C$5:$E$233,3,0),IF(L3448="L",VLOOKUP(G3448,BARRAS!$C$5:$E$233,3,0),""))</f>
        <v/>
      </c>
      <c r="S3448" s="95">
        <f t="shared" si="366"/>
        <v>0</v>
      </c>
      <c r="T3448" s="95"/>
      <c r="U3448" s="95" t="str">
        <f t="shared" si="367"/>
        <v/>
      </c>
      <c r="V3448" s="95"/>
      <c r="W3448" s="95"/>
      <c r="X3448" s="95"/>
      <c r="Y3448" s="95"/>
      <c r="Z3448" s="95"/>
      <c r="AA3448" s="95">
        <f t="shared" si="368"/>
        <v>0</v>
      </c>
    </row>
    <row r="3449" spans="1:27" x14ac:dyDescent="0.2">
      <c r="A3449" s="19">
        <f t="shared" si="369"/>
        <v>1</v>
      </c>
      <c r="B3449" s="95">
        <f t="shared" si="365"/>
        <v>3445</v>
      </c>
      <c r="C3449" s="28" t="s">
        <v>12656</v>
      </c>
      <c r="D3449" s="28" t="s">
        <v>13455</v>
      </c>
      <c r="E3449" s="95" t="s">
        <v>10801</v>
      </c>
      <c r="F3449" s="182">
        <v>1</v>
      </c>
      <c r="G3449" s="95" t="s">
        <v>733</v>
      </c>
      <c r="H3449" s="199">
        <f>VLOOKUP(G3449,BARRAS!$C$5:$E$553,2,0)</f>
        <v>2099987930132</v>
      </c>
      <c r="I3449" s="95">
        <v>0</v>
      </c>
      <c r="J3449" s="204">
        <v>0</v>
      </c>
      <c r="K3449" s="95">
        <v>0</v>
      </c>
      <c r="L3449" s="95" t="s">
        <v>8423</v>
      </c>
      <c r="M3449" s="95" t="s">
        <v>8423</v>
      </c>
      <c r="N3449" s="95" t="s">
        <v>13455</v>
      </c>
      <c r="O3449" s="95" t="s">
        <v>8182</v>
      </c>
      <c r="P3449" s="95"/>
      <c r="Q3449" s="95"/>
      <c r="R3449" s="95" t="str">
        <f>IF(L3449="R",VLOOKUP(G3449,BARRAS!$C$5:$E$233,3,0),IF(L3449="L",VLOOKUP(G3449,BARRAS!$C$5:$E$233,3,0),""))</f>
        <v/>
      </c>
      <c r="S3449" s="95">
        <f t="shared" si="366"/>
        <v>0</v>
      </c>
      <c r="T3449" s="95"/>
      <c r="U3449" s="95" t="str">
        <f t="shared" si="367"/>
        <v/>
      </c>
      <c r="V3449" s="95"/>
      <c r="W3449" s="95"/>
      <c r="X3449" s="95"/>
      <c r="Y3449" s="95"/>
      <c r="Z3449" s="95"/>
      <c r="AA3449" s="95" t="str">
        <f t="shared" si="368"/>
        <v>CODINER</v>
      </c>
    </row>
    <row r="3450" spans="1:27" x14ac:dyDescent="0.2">
      <c r="A3450" s="19">
        <f t="shared" si="369"/>
        <v>1</v>
      </c>
      <c r="B3450" s="95">
        <f t="shared" si="365"/>
        <v>3446</v>
      </c>
      <c r="C3450" s="95" t="s">
        <v>13114</v>
      </c>
      <c r="D3450" s="28" t="s">
        <v>545</v>
      </c>
      <c r="E3450" s="95" t="s">
        <v>13116</v>
      </c>
      <c r="F3450" s="182">
        <v>1</v>
      </c>
      <c r="G3450" s="95" t="s">
        <v>733</v>
      </c>
      <c r="H3450" s="199">
        <f>VLOOKUP(G3450,BARRAS!$C$5:$E$553,2,0)</f>
        <v>2099987930132</v>
      </c>
      <c r="I3450" s="95">
        <v>0</v>
      </c>
      <c r="J3450" s="204">
        <v>0</v>
      </c>
      <c r="K3450" s="95">
        <v>0</v>
      </c>
      <c r="L3450" s="95" t="s">
        <v>8423</v>
      </c>
      <c r="M3450" s="95" t="s">
        <v>8423</v>
      </c>
      <c r="N3450" s="28" t="s">
        <v>545</v>
      </c>
      <c r="O3450" s="28" t="s">
        <v>7984</v>
      </c>
      <c r="P3450" s="95"/>
      <c r="Q3450" s="95"/>
      <c r="R3450" s="95"/>
      <c r="S3450" s="95">
        <f t="shared" si="366"/>
        <v>0</v>
      </c>
      <c r="T3450" s="95"/>
      <c r="U3450" s="95" t="str">
        <f t="shared" si="367"/>
        <v/>
      </c>
      <c r="V3450" s="95"/>
      <c r="W3450" s="95"/>
      <c r="X3450" s="95"/>
      <c r="Y3450" s="95"/>
      <c r="Z3450" s="95"/>
      <c r="AA3450" s="95" t="str">
        <f t="shared" si="368"/>
        <v>FRONTEL</v>
      </c>
    </row>
    <row r="3451" spans="1:27" x14ac:dyDescent="0.2">
      <c r="A3451" s="19">
        <f t="shared" si="369"/>
        <v>1</v>
      </c>
      <c r="B3451" s="95">
        <f t="shared" si="365"/>
        <v>3447</v>
      </c>
      <c r="C3451" s="95" t="s">
        <v>13115</v>
      </c>
      <c r="D3451" s="28" t="s">
        <v>545</v>
      </c>
      <c r="E3451" s="95" t="s">
        <v>13116</v>
      </c>
      <c r="F3451" s="182">
        <v>1</v>
      </c>
      <c r="G3451" s="95" t="s">
        <v>733</v>
      </c>
      <c r="H3451" s="199">
        <f>VLOOKUP(G3451,BARRAS!$C$5:$E$553,2,0)</f>
        <v>2099987930132</v>
      </c>
      <c r="I3451" s="95">
        <v>0</v>
      </c>
      <c r="J3451" s="204">
        <v>0</v>
      </c>
      <c r="K3451" s="95">
        <v>0</v>
      </c>
      <c r="L3451" s="95" t="s">
        <v>8423</v>
      </c>
      <c r="M3451" s="95" t="s">
        <v>8423</v>
      </c>
      <c r="N3451" s="28" t="s">
        <v>545</v>
      </c>
      <c r="O3451" s="28" t="s">
        <v>7984</v>
      </c>
      <c r="P3451" s="95"/>
      <c r="Q3451" s="95"/>
      <c r="R3451" s="95"/>
      <c r="S3451" s="95">
        <f t="shared" si="366"/>
        <v>0</v>
      </c>
      <c r="T3451" s="95"/>
      <c r="U3451" s="95" t="str">
        <f t="shared" si="367"/>
        <v/>
      </c>
      <c r="V3451" s="95"/>
      <c r="W3451" s="95"/>
      <c r="X3451" s="95"/>
      <c r="Y3451" s="95"/>
      <c r="Z3451" s="95"/>
      <c r="AA3451" s="95" t="str">
        <f t="shared" si="368"/>
        <v>FRONTEL</v>
      </c>
    </row>
    <row r="3452" spans="1:27" x14ac:dyDescent="0.2">
      <c r="A3452" s="19">
        <f t="shared" si="369"/>
        <v>1</v>
      </c>
      <c r="B3452" s="95">
        <f t="shared" si="365"/>
        <v>3448</v>
      </c>
      <c r="C3452" s="95" t="s">
        <v>10406</v>
      </c>
      <c r="D3452" s="28" t="s">
        <v>545</v>
      </c>
      <c r="E3452" s="95" t="s">
        <v>10424</v>
      </c>
      <c r="F3452" s="182">
        <v>1</v>
      </c>
      <c r="G3452" s="95" t="s">
        <v>733</v>
      </c>
      <c r="H3452" s="199">
        <f>VLOOKUP(G3452,BARRAS!$C$5:$E$553,2,0)</f>
        <v>2099987930132</v>
      </c>
      <c r="I3452" s="95">
        <v>0</v>
      </c>
      <c r="J3452" s="204">
        <v>0</v>
      </c>
      <c r="K3452" s="95">
        <v>0</v>
      </c>
      <c r="L3452" s="95" t="s">
        <v>8423</v>
      </c>
      <c r="M3452" s="95" t="s">
        <v>8423</v>
      </c>
      <c r="N3452" s="95" t="s">
        <v>545</v>
      </c>
      <c r="O3452" s="95" t="s">
        <v>8091</v>
      </c>
      <c r="P3452" s="95"/>
      <c r="Q3452" s="95"/>
      <c r="R3452" s="95" t="str">
        <f>IF(L3452="R",VLOOKUP(G3452,BARRAS!$C$5:$E$233,3,0),IF(L3452="L",VLOOKUP(G3452,BARRAS!$C$5:$E$233,3,0),""))</f>
        <v/>
      </c>
      <c r="S3452" s="95">
        <f t="shared" si="366"/>
        <v>0</v>
      </c>
      <c r="T3452" s="95"/>
      <c r="U3452" s="95" t="str">
        <f t="shared" si="367"/>
        <v/>
      </c>
      <c r="V3452" s="95"/>
      <c r="W3452" s="95"/>
      <c r="X3452" s="95"/>
      <c r="Y3452" s="95"/>
      <c r="Z3452" s="95"/>
      <c r="AA3452" s="95" t="str">
        <f t="shared" si="368"/>
        <v>SAESA</v>
      </c>
    </row>
    <row r="3453" spans="1:27" x14ac:dyDescent="0.2">
      <c r="A3453" s="19">
        <f t="shared" si="369"/>
        <v>1</v>
      </c>
      <c r="B3453" s="95">
        <f t="shared" si="365"/>
        <v>3449</v>
      </c>
      <c r="C3453" s="95" t="s">
        <v>9665</v>
      </c>
      <c r="D3453" s="28" t="s">
        <v>9294</v>
      </c>
      <c r="E3453" s="95" t="s">
        <v>9664</v>
      </c>
      <c r="F3453" s="182">
        <v>1</v>
      </c>
      <c r="G3453" s="95" t="s">
        <v>733</v>
      </c>
      <c r="H3453" s="199">
        <f>VLOOKUP(G3453,BARRAS!$C$5:$E$553,2,0)</f>
        <v>2099987930132</v>
      </c>
      <c r="I3453" s="95">
        <v>0</v>
      </c>
      <c r="J3453" s="204">
        <v>0</v>
      </c>
      <c r="K3453" s="95">
        <v>0</v>
      </c>
      <c r="L3453" s="95" t="s">
        <v>8423</v>
      </c>
      <c r="M3453" s="95" t="s">
        <v>8423</v>
      </c>
      <c r="N3453" s="95" t="s">
        <v>9294</v>
      </c>
      <c r="O3453" s="95" t="s">
        <v>8182</v>
      </c>
      <c r="P3453" s="95"/>
      <c r="Q3453" s="95"/>
      <c r="R3453" s="95" t="str">
        <f>IF(L3453="R",VLOOKUP(G3453,BARRAS!$C$5:$E$233,3,0),IF(L3453="L",VLOOKUP(G3453,BARRAS!$C$5:$E$233,3,0),""))</f>
        <v/>
      </c>
      <c r="S3453" s="95">
        <f t="shared" si="366"/>
        <v>0</v>
      </c>
      <c r="T3453" s="95"/>
      <c r="U3453" s="95" t="str">
        <f t="shared" si="367"/>
        <v/>
      </c>
      <c r="V3453" s="95"/>
      <c r="W3453" s="95"/>
      <c r="X3453" s="95"/>
      <c r="Y3453" s="95"/>
      <c r="Z3453" s="95">
        <v>0</v>
      </c>
      <c r="AA3453" s="95" t="str">
        <f t="shared" si="368"/>
        <v>CODINER</v>
      </c>
    </row>
    <row r="3454" spans="1:27" x14ac:dyDescent="0.2">
      <c r="A3454" s="19">
        <f t="shared" si="369"/>
        <v>1</v>
      </c>
      <c r="B3454" s="95">
        <f t="shared" si="365"/>
        <v>3450</v>
      </c>
      <c r="C3454" s="95" t="s">
        <v>14002</v>
      </c>
      <c r="D3454" s="28" t="s">
        <v>545</v>
      </c>
      <c r="E3454" s="95" t="s">
        <v>14003</v>
      </c>
      <c r="F3454" s="182">
        <v>1</v>
      </c>
      <c r="G3454" s="95" t="s">
        <v>733</v>
      </c>
      <c r="H3454" s="199">
        <f>VLOOKUP(G3454,BARRAS!$C$5:$E$553,2,0)</f>
        <v>2099987930132</v>
      </c>
      <c r="I3454" s="95">
        <v>0</v>
      </c>
      <c r="J3454" s="204">
        <v>0</v>
      </c>
      <c r="K3454" s="95">
        <v>0</v>
      </c>
      <c r="L3454" s="95" t="s">
        <v>8423</v>
      </c>
      <c r="M3454" s="95" t="s">
        <v>8423</v>
      </c>
      <c r="N3454" s="28" t="s">
        <v>545</v>
      </c>
      <c r="O3454" s="95" t="s">
        <v>7984</v>
      </c>
      <c r="P3454" s="95"/>
      <c r="Q3454" s="95"/>
      <c r="R3454" s="95"/>
      <c r="S3454" s="95">
        <f t="shared" si="366"/>
        <v>0</v>
      </c>
      <c r="T3454" s="95"/>
      <c r="U3454" s="95" t="str">
        <f t="shared" si="367"/>
        <v/>
      </c>
      <c r="V3454" s="95"/>
      <c r="W3454" s="95"/>
      <c r="X3454" s="95"/>
      <c r="Y3454" s="95"/>
      <c r="Z3454" s="95"/>
      <c r="AA3454" s="95" t="str">
        <f t="shared" si="368"/>
        <v>FRONTEL</v>
      </c>
    </row>
    <row r="3455" spans="1:27" x14ac:dyDescent="0.2">
      <c r="A3455" s="19">
        <f t="shared" si="369"/>
        <v>1</v>
      </c>
      <c r="B3455" s="95">
        <f t="shared" si="365"/>
        <v>3451</v>
      </c>
      <c r="C3455" s="95" t="s">
        <v>8614</v>
      </c>
      <c r="D3455" s="28" t="s">
        <v>545</v>
      </c>
      <c r="E3455" s="95" t="s">
        <v>7590</v>
      </c>
      <c r="F3455" s="182">
        <v>1</v>
      </c>
      <c r="G3455" s="95" t="s">
        <v>733</v>
      </c>
      <c r="H3455" s="199">
        <f>VLOOKUP(G3455,BARRAS!$C$5:$E$553,2,0)</f>
        <v>2099987930132</v>
      </c>
      <c r="I3455" s="95">
        <v>0</v>
      </c>
      <c r="J3455" s="204">
        <v>0</v>
      </c>
      <c r="K3455" s="95">
        <v>0</v>
      </c>
      <c r="L3455" s="95" t="s">
        <v>747</v>
      </c>
      <c r="M3455" s="95" t="s">
        <v>747</v>
      </c>
      <c r="N3455" s="95" t="s">
        <v>545</v>
      </c>
      <c r="O3455" s="95" t="s">
        <v>7984</v>
      </c>
      <c r="P3455" s="95"/>
      <c r="Q3455" s="95" t="str">
        <f t="shared" ref="Q3455:Q3461" si="370">IF(L3455="R","R",IF(L3455="L","L",""))</f>
        <v/>
      </c>
      <c r="R3455" s="95" t="str">
        <f>IF(L3455="R",VLOOKUP(G3455,BARRAS!$C$5:$E$233,3,0),IF(L3455="L",VLOOKUP(G3455,BARRAS!$C$5:$E$233,3,0),""))</f>
        <v/>
      </c>
      <c r="S3455" s="95">
        <f t="shared" si="366"/>
        <v>1</v>
      </c>
      <c r="T3455" s="95"/>
      <c r="U3455" s="95" t="str">
        <f t="shared" si="367"/>
        <v>PMGD</v>
      </c>
      <c r="V3455" s="95">
        <v>0</v>
      </c>
      <c r="W3455" s="95"/>
      <c r="X3455" s="95"/>
      <c r="Y3455" s="95" t="str">
        <f t="shared" ref="Y3455:Y3461" si="371">+IF(P3455="","No","Sí")</f>
        <v>No</v>
      </c>
      <c r="Z3455" s="95">
        <v>0</v>
      </c>
      <c r="AA3455" s="95" t="str">
        <f t="shared" si="368"/>
        <v>FRONTEL</v>
      </c>
    </row>
    <row r="3456" spans="1:27" x14ac:dyDescent="0.2">
      <c r="A3456" s="19">
        <f t="shared" si="369"/>
        <v>1</v>
      </c>
      <c r="B3456" s="95">
        <f t="shared" si="365"/>
        <v>3452</v>
      </c>
      <c r="C3456" s="95" t="s">
        <v>8195</v>
      </c>
      <c r="D3456" s="28" t="s">
        <v>8183</v>
      </c>
      <c r="E3456" s="95" t="s">
        <v>8182</v>
      </c>
      <c r="F3456" s="182">
        <v>1</v>
      </c>
      <c r="G3456" s="95" t="s">
        <v>733</v>
      </c>
      <c r="H3456" s="199">
        <f>VLOOKUP(G3456,BARRAS!$C$5:$E$553,2,0)</f>
        <v>2099987930132</v>
      </c>
      <c r="I3456" s="95">
        <v>0</v>
      </c>
      <c r="J3456" s="204">
        <v>1</v>
      </c>
      <c r="K3456" s="95">
        <v>0</v>
      </c>
      <c r="L3456" s="95" t="s">
        <v>489</v>
      </c>
      <c r="M3456" s="95" t="s">
        <v>489</v>
      </c>
      <c r="N3456" s="95" t="s">
        <v>9178</v>
      </c>
      <c r="O3456" s="95"/>
      <c r="P3456" s="95" t="s">
        <v>8182</v>
      </c>
      <c r="Q3456" s="95" t="str">
        <f t="shared" si="370"/>
        <v>R</v>
      </c>
      <c r="R3456" s="95" t="str">
        <f>IF(L3456="R",VLOOKUP(G3456,BARRAS!$C$5:$E$233,3,0),IF(L3456="L",VLOOKUP(G3456,BARRAS!$C$5:$E$233,3,0),""))</f>
        <v>S4</v>
      </c>
      <c r="S3456" s="95">
        <f t="shared" si="366"/>
        <v>0</v>
      </c>
      <c r="T3456" s="95"/>
      <c r="U3456" s="95" t="str">
        <f t="shared" si="367"/>
        <v/>
      </c>
      <c r="V3456" s="95">
        <v>0</v>
      </c>
      <c r="W3456" s="95"/>
      <c r="X3456" s="95"/>
      <c r="Y3456" s="95" t="str">
        <f t="shared" si="371"/>
        <v>Sí</v>
      </c>
      <c r="Z3456" s="95">
        <v>0</v>
      </c>
      <c r="AA3456" s="95" t="str">
        <f t="shared" si="368"/>
        <v>CODINER</v>
      </c>
    </row>
    <row r="3457" spans="1:27" x14ac:dyDescent="0.2">
      <c r="A3457" s="19">
        <f t="shared" si="369"/>
        <v>1</v>
      </c>
      <c r="B3457" s="95">
        <f t="shared" si="365"/>
        <v>3453</v>
      </c>
      <c r="C3457" s="95" t="s">
        <v>8196</v>
      </c>
      <c r="D3457" s="28" t="s">
        <v>8184</v>
      </c>
      <c r="E3457" s="95" t="s">
        <v>8182</v>
      </c>
      <c r="F3457" s="182">
        <v>1</v>
      </c>
      <c r="G3457" s="95" t="s">
        <v>733</v>
      </c>
      <c r="H3457" s="199">
        <f>VLOOKUP(G3457,BARRAS!$C$5:$E$553,2,0)</f>
        <v>2099987930132</v>
      </c>
      <c r="I3457" s="95">
        <v>0</v>
      </c>
      <c r="J3457" s="204">
        <v>1</v>
      </c>
      <c r="K3457" s="95">
        <v>0</v>
      </c>
      <c r="L3457" s="95" t="s">
        <v>489</v>
      </c>
      <c r="M3457" s="95" t="s">
        <v>489</v>
      </c>
      <c r="N3457" s="95" t="s">
        <v>9178</v>
      </c>
      <c r="O3457" s="95"/>
      <c r="P3457" s="95" t="s">
        <v>8182</v>
      </c>
      <c r="Q3457" s="95" t="str">
        <f t="shared" si="370"/>
        <v>R</v>
      </c>
      <c r="R3457" s="95" t="str">
        <f>IF(L3457="R",VLOOKUP(G3457,BARRAS!$C$5:$E$233,3,0),IF(L3457="L",VLOOKUP(G3457,BARRAS!$C$5:$E$233,3,0),""))</f>
        <v>S4</v>
      </c>
      <c r="S3457" s="95">
        <f t="shared" si="366"/>
        <v>0</v>
      </c>
      <c r="T3457" s="95"/>
      <c r="U3457" s="95" t="str">
        <f t="shared" si="367"/>
        <v/>
      </c>
      <c r="V3457" s="95">
        <v>0</v>
      </c>
      <c r="W3457" s="95"/>
      <c r="X3457" s="95"/>
      <c r="Y3457" s="95" t="str">
        <f t="shared" si="371"/>
        <v>Sí</v>
      </c>
      <c r="Z3457" s="95">
        <v>0</v>
      </c>
      <c r="AA3457" s="95" t="str">
        <f t="shared" si="368"/>
        <v>CODINER</v>
      </c>
    </row>
    <row r="3458" spans="1:27" x14ac:dyDescent="0.2">
      <c r="A3458" s="19">
        <f t="shared" si="369"/>
        <v>1</v>
      </c>
      <c r="B3458" s="95">
        <f t="shared" si="365"/>
        <v>3454</v>
      </c>
      <c r="C3458" s="95" t="s">
        <v>8197</v>
      </c>
      <c r="D3458" s="28" t="s">
        <v>8185</v>
      </c>
      <c r="E3458" s="95" t="s">
        <v>8182</v>
      </c>
      <c r="F3458" s="182">
        <v>1</v>
      </c>
      <c r="G3458" s="95" t="s">
        <v>733</v>
      </c>
      <c r="H3458" s="199">
        <f>VLOOKUP(G3458,BARRAS!$C$5:$E$553,2,0)</f>
        <v>2099987930132</v>
      </c>
      <c r="I3458" s="95">
        <v>0</v>
      </c>
      <c r="J3458" s="204">
        <v>1</v>
      </c>
      <c r="K3458" s="95">
        <v>0</v>
      </c>
      <c r="L3458" s="95" t="s">
        <v>489</v>
      </c>
      <c r="M3458" s="95" t="s">
        <v>489</v>
      </c>
      <c r="N3458" s="95" t="s">
        <v>9178</v>
      </c>
      <c r="O3458" s="95"/>
      <c r="P3458" s="95" t="s">
        <v>8182</v>
      </c>
      <c r="Q3458" s="95" t="str">
        <f t="shared" si="370"/>
        <v>R</v>
      </c>
      <c r="R3458" s="95" t="str">
        <f>IF(L3458="R",VLOOKUP(G3458,BARRAS!$C$5:$E$233,3,0),IF(L3458="L",VLOOKUP(G3458,BARRAS!$C$5:$E$233,3,0),""))</f>
        <v>S4</v>
      </c>
      <c r="S3458" s="95">
        <f t="shared" si="366"/>
        <v>0</v>
      </c>
      <c r="T3458" s="95"/>
      <c r="U3458" s="95" t="str">
        <f t="shared" si="367"/>
        <v/>
      </c>
      <c r="V3458" s="95">
        <v>0</v>
      </c>
      <c r="W3458" s="95"/>
      <c r="X3458" s="95"/>
      <c r="Y3458" s="95" t="str">
        <f t="shared" si="371"/>
        <v>Sí</v>
      </c>
      <c r="Z3458" s="95">
        <v>0</v>
      </c>
      <c r="AA3458" s="95" t="str">
        <f t="shared" si="368"/>
        <v>CODINER</v>
      </c>
    </row>
    <row r="3459" spans="1:27" x14ac:dyDescent="0.2">
      <c r="A3459" s="19">
        <f t="shared" si="369"/>
        <v>1</v>
      </c>
      <c r="B3459" s="95">
        <f t="shared" si="365"/>
        <v>3455</v>
      </c>
      <c r="C3459" s="95" t="s">
        <v>8030</v>
      </c>
      <c r="D3459" s="28" t="s">
        <v>7985</v>
      </c>
      <c r="E3459" s="95" t="s">
        <v>7984</v>
      </c>
      <c r="F3459" s="182">
        <v>1</v>
      </c>
      <c r="G3459" s="95" t="s">
        <v>733</v>
      </c>
      <c r="H3459" s="199">
        <f>VLOOKUP(G3459,BARRAS!$C$5:$E$553,2,0)</f>
        <v>2099987930132</v>
      </c>
      <c r="I3459" s="95">
        <v>0</v>
      </c>
      <c r="J3459" s="204">
        <v>1</v>
      </c>
      <c r="K3459" s="95">
        <v>0</v>
      </c>
      <c r="L3459" s="95" t="s">
        <v>489</v>
      </c>
      <c r="M3459" s="95" t="s">
        <v>489</v>
      </c>
      <c r="N3459" s="95" t="s">
        <v>9178</v>
      </c>
      <c r="O3459" s="95"/>
      <c r="P3459" s="95" t="s">
        <v>7984</v>
      </c>
      <c r="Q3459" s="95" t="str">
        <f t="shared" si="370"/>
        <v>R</v>
      </c>
      <c r="R3459" s="95" t="str">
        <f>IF(L3459="R",VLOOKUP(G3459,BARRAS!$C$5:$E$233,3,0),IF(L3459="L",VLOOKUP(G3459,BARRAS!$C$5:$E$233,3,0),""))</f>
        <v>S4</v>
      </c>
      <c r="S3459" s="95">
        <f t="shared" si="366"/>
        <v>0</v>
      </c>
      <c r="T3459" s="95"/>
      <c r="U3459" s="95" t="str">
        <f t="shared" si="367"/>
        <v/>
      </c>
      <c r="V3459" s="95">
        <v>0</v>
      </c>
      <c r="W3459" s="95"/>
      <c r="X3459" s="95"/>
      <c r="Y3459" s="95" t="str">
        <f t="shared" si="371"/>
        <v>Sí</v>
      </c>
      <c r="Z3459" s="95">
        <v>0</v>
      </c>
      <c r="AA3459" s="95" t="str">
        <f t="shared" si="368"/>
        <v>FRONTEL</v>
      </c>
    </row>
    <row r="3460" spans="1:27" x14ac:dyDescent="0.2">
      <c r="A3460" s="19">
        <f t="shared" si="369"/>
        <v>1</v>
      </c>
      <c r="B3460" s="95">
        <f t="shared" si="365"/>
        <v>3456</v>
      </c>
      <c r="C3460" s="95" t="s">
        <v>8031</v>
      </c>
      <c r="D3460" s="28" t="s">
        <v>7986</v>
      </c>
      <c r="E3460" s="95" t="s">
        <v>7984</v>
      </c>
      <c r="F3460" s="182">
        <v>1</v>
      </c>
      <c r="G3460" s="95" t="s">
        <v>733</v>
      </c>
      <c r="H3460" s="199">
        <f>VLOOKUP(G3460,BARRAS!$C$5:$E$553,2,0)</f>
        <v>2099987930132</v>
      </c>
      <c r="I3460" s="95">
        <v>0</v>
      </c>
      <c r="J3460" s="204">
        <v>1</v>
      </c>
      <c r="K3460" s="95">
        <v>0</v>
      </c>
      <c r="L3460" s="95" t="s">
        <v>489</v>
      </c>
      <c r="M3460" s="95" t="s">
        <v>489</v>
      </c>
      <c r="N3460" s="95" t="s">
        <v>9178</v>
      </c>
      <c r="O3460" s="95"/>
      <c r="P3460" s="95" t="s">
        <v>7984</v>
      </c>
      <c r="Q3460" s="95" t="str">
        <f t="shared" si="370"/>
        <v>R</v>
      </c>
      <c r="R3460" s="95" t="str">
        <f>IF(L3460="R",VLOOKUP(G3460,BARRAS!$C$5:$E$233,3,0),IF(L3460="L",VLOOKUP(G3460,BARRAS!$C$5:$E$233,3,0),""))</f>
        <v>S4</v>
      </c>
      <c r="S3460" s="95">
        <f t="shared" si="366"/>
        <v>0</v>
      </c>
      <c r="T3460" s="95"/>
      <c r="U3460" s="95" t="str">
        <f t="shared" si="367"/>
        <v/>
      </c>
      <c r="V3460" s="95">
        <v>0</v>
      </c>
      <c r="W3460" s="95"/>
      <c r="X3460" s="95"/>
      <c r="Y3460" s="95" t="str">
        <f t="shared" si="371"/>
        <v>Sí</v>
      </c>
      <c r="Z3460" s="95">
        <v>0</v>
      </c>
      <c r="AA3460" s="95" t="str">
        <f t="shared" si="368"/>
        <v>FRONTEL</v>
      </c>
    </row>
    <row r="3461" spans="1:27" x14ac:dyDescent="0.2">
      <c r="A3461" s="19">
        <f t="shared" si="369"/>
        <v>1</v>
      </c>
      <c r="B3461" s="95">
        <f t="shared" si="365"/>
        <v>3457</v>
      </c>
      <c r="C3461" s="95" t="s">
        <v>8032</v>
      </c>
      <c r="D3461" s="28" t="s">
        <v>7987</v>
      </c>
      <c r="E3461" s="95" t="s">
        <v>7984</v>
      </c>
      <c r="F3461" s="182">
        <v>1</v>
      </c>
      <c r="G3461" s="95" t="s">
        <v>733</v>
      </c>
      <c r="H3461" s="199">
        <f>VLOOKUP(G3461,BARRAS!$C$5:$E$553,2,0)</f>
        <v>2099987930132</v>
      </c>
      <c r="I3461" s="95">
        <v>0</v>
      </c>
      <c r="J3461" s="204">
        <v>1</v>
      </c>
      <c r="K3461" s="95">
        <v>0</v>
      </c>
      <c r="L3461" s="95" t="s">
        <v>489</v>
      </c>
      <c r="M3461" s="95" t="s">
        <v>489</v>
      </c>
      <c r="N3461" s="95" t="s">
        <v>9178</v>
      </c>
      <c r="O3461" s="95"/>
      <c r="P3461" s="95" t="s">
        <v>7984</v>
      </c>
      <c r="Q3461" s="95" t="str">
        <f t="shared" si="370"/>
        <v>R</v>
      </c>
      <c r="R3461" s="95" t="str">
        <f>IF(L3461="R",VLOOKUP(G3461,BARRAS!$C$5:$E$233,3,0),IF(L3461="L",VLOOKUP(G3461,BARRAS!$C$5:$E$233,3,0),""))</f>
        <v>S4</v>
      </c>
      <c r="S3461" s="95">
        <f t="shared" si="366"/>
        <v>0</v>
      </c>
      <c r="T3461" s="95"/>
      <c r="U3461" s="95" t="str">
        <f t="shared" si="367"/>
        <v/>
      </c>
      <c r="V3461" s="95">
        <v>0</v>
      </c>
      <c r="W3461" s="95"/>
      <c r="X3461" s="95"/>
      <c r="Y3461" s="95" t="str">
        <f t="shared" si="371"/>
        <v>Sí</v>
      </c>
      <c r="Z3461" s="95">
        <v>0</v>
      </c>
      <c r="AA3461" s="95" t="str">
        <f t="shared" si="368"/>
        <v>FRONTEL</v>
      </c>
    </row>
    <row r="3462" spans="1:27" x14ac:dyDescent="0.2">
      <c r="A3462" s="19">
        <f t="shared" si="369"/>
        <v>1</v>
      </c>
      <c r="B3462" s="95">
        <f t="shared" si="365"/>
        <v>3458</v>
      </c>
      <c r="C3462" s="194" t="s">
        <v>12229</v>
      </c>
      <c r="D3462" s="213" t="s">
        <v>1304</v>
      </c>
      <c r="E3462" s="194" t="s">
        <v>79</v>
      </c>
      <c r="F3462" s="182">
        <v>1</v>
      </c>
      <c r="G3462" s="95" t="s">
        <v>733</v>
      </c>
      <c r="H3462" s="199">
        <f>VLOOKUP(G3462,BARRAS!$C$5:$E$553,2,0)</f>
        <v>2099987930132</v>
      </c>
      <c r="I3462" s="95">
        <v>0</v>
      </c>
      <c r="J3462" s="204">
        <v>0</v>
      </c>
      <c r="K3462" s="95">
        <v>0</v>
      </c>
      <c r="L3462" s="95" t="s">
        <v>492</v>
      </c>
      <c r="M3462" s="95" t="s">
        <v>492</v>
      </c>
      <c r="N3462" s="95" t="s">
        <v>12352</v>
      </c>
      <c r="O3462" s="95"/>
      <c r="P3462" s="95"/>
      <c r="Q3462" s="95"/>
      <c r="R3462" s="95" t="str">
        <f>IF(L3462="R",VLOOKUP(G3462,BARRAS!$C$5:$E$233,3,0),IF(L3462="L",VLOOKUP(G3462,BARRAS!$C$5:$E$233,3,0),""))</f>
        <v/>
      </c>
      <c r="S3462" s="95">
        <f t="shared" si="366"/>
        <v>0</v>
      </c>
      <c r="T3462" s="95"/>
      <c r="U3462" s="95" t="str">
        <f t="shared" si="367"/>
        <v/>
      </c>
      <c r="V3462" s="95"/>
      <c r="W3462" s="95"/>
      <c r="X3462" s="95"/>
      <c r="Y3462" s="95"/>
      <c r="Z3462" s="95"/>
      <c r="AA3462" s="95">
        <f t="shared" si="368"/>
        <v>0</v>
      </c>
    </row>
    <row r="3463" spans="1:27" x14ac:dyDescent="0.2">
      <c r="A3463" s="19">
        <f t="shared" si="369"/>
        <v>1</v>
      </c>
      <c r="B3463" s="95">
        <f t="shared" si="365"/>
        <v>3459</v>
      </c>
      <c r="C3463" s="95" t="s">
        <v>14303</v>
      </c>
      <c r="D3463" s="28" t="s">
        <v>543</v>
      </c>
      <c r="E3463" s="95" t="s">
        <v>14304</v>
      </c>
      <c r="F3463" s="182">
        <v>1</v>
      </c>
      <c r="G3463" s="95" t="s">
        <v>441</v>
      </c>
      <c r="H3463" s="199">
        <f>VLOOKUP(G3463,BARRAS!$C$5:$E$553,2,0)</f>
        <v>2089987880132</v>
      </c>
      <c r="I3463" s="95">
        <v>0</v>
      </c>
      <c r="J3463" s="204">
        <v>0</v>
      </c>
      <c r="K3463" s="95">
        <v>0</v>
      </c>
      <c r="L3463" s="28" t="s">
        <v>8423</v>
      </c>
      <c r="M3463" s="28" t="s">
        <v>8423</v>
      </c>
      <c r="N3463" s="28" t="s">
        <v>543</v>
      </c>
      <c r="O3463" s="28" t="s">
        <v>10040</v>
      </c>
      <c r="P3463" s="95"/>
      <c r="Q3463" s="95"/>
      <c r="R3463" s="95"/>
      <c r="S3463" s="95">
        <f t="shared" si="366"/>
        <v>0</v>
      </c>
      <c r="T3463" s="95"/>
      <c r="U3463" s="95" t="str">
        <f t="shared" si="367"/>
        <v/>
      </c>
      <c r="V3463" s="95"/>
      <c r="W3463" s="95"/>
      <c r="X3463" s="95"/>
      <c r="Y3463" s="95"/>
      <c r="Z3463" s="95"/>
      <c r="AA3463" s="95" t="str">
        <f t="shared" si="368"/>
        <v>COPELEC</v>
      </c>
    </row>
    <row r="3464" spans="1:27" x14ac:dyDescent="0.2">
      <c r="A3464" s="19">
        <f t="shared" si="369"/>
        <v>1</v>
      </c>
      <c r="B3464" s="95">
        <f t="shared" si="365"/>
        <v>3460</v>
      </c>
      <c r="C3464" s="95" t="s">
        <v>12364</v>
      </c>
      <c r="D3464" s="28" t="s">
        <v>12367</v>
      </c>
      <c r="E3464" s="95" t="s">
        <v>12368</v>
      </c>
      <c r="F3464" s="182">
        <v>1</v>
      </c>
      <c r="G3464" s="95" t="s">
        <v>441</v>
      </c>
      <c r="H3464" s="199">
        <f>VLOOKUP(G3464,BARRAS!$C$5:$E$553,2,0)</f>
        <v>2089987880132</v>
      </c>
      <c r="I3464" s="95">
        <v>0</v>
      </c>
      <c r="J3464" s="204">
        <v>0</v>
      </c>
      <c r="K3464" s="95">
        <v>0</v>
      </c>
      <c r="L3464" s="95" t="s">
        <v>747</v>
      </c>
      <c r="M3464" s="95" t="s">
        <v>747</v>
      </c>
      <c r="N3464" s="95" t="s">
        <v>12367</v>
      </c>
      <c r="O3464" s="95" t="s">
        <v>10040</v>
      </c>
      <c r="P3464" s="95"/>
      <c r="Q3464" s="95"/>
      <c r="R3464" s="95" t="str">
        <f>IF(L3464="R",VLOOKUP(G3464,BARRAS!$C$5:$E$233,3,0),IF(L3464="L",VLOOKUP(G3464,BARRAS!$C$5:$E$233,3,0),""))</f>
        <v/>
      </c>
      <c r="S3464" s="95">
        <f t="shared" si="366"/>
        <v>1</v>
      </c>
      <c r="T3464" s="95"/>
      <c r="U3464" s="95" t="str">
        <f t="shared" si="367"/>
        <v>PMGD</v>
      </c>
      <c r="V3464" s="95"/>
      <c r="W3464" s="95"/>
      <c r="X3464" s="95"/>
      <c r="Y3464" s="95"/>
      <c r="Z3464" s="95"/>
      <c r="AA3464" s="95" t="str">
        <f t="shared" si="368"/>
        <v>COPELEC</v>
      </c>
    </row>
    <row r="3465" spans="1:27" x14ac:dyDescent="0.2">
      <c r="A3465" s="19">
        <f t="shared" si="369"/>
        <v>1</v>
      </c>
      <c r="B3465" s="95">
        <f t="shared" ref="B3465:B3528" si="372">B3464+1</f>
        <v>3461</v>
      </c>
      <c r="C3465" s="28" t="s">
        <v>12365</v>
      </c>
      <c r="D3465" s="28" t="s">
        <v>12367</v>
      </c>
      <c r="E3465" s="95" t="s">
        <v>12369</v>
      </c>
      <c r="F3465" s="182">
        <v>1</v>
      </c>
      <c r="G3465" s="95" t="s">
        <v>441</v>
      </c>
      <c r="H3465" s="199">
        <f>VLOOKUP(G3465,BARRAS!$C$5:$E$553,2,0)</f>
        <v>2089987880132</v>
      </c>
      <c r="I3465" s="95">
        <v>0</v>
      </c>
      <c r="J3465" s="204">
        <v>0</v>
      </c>
      <c r="K3465" s="95">
        <v>0</v>
      </c>
      <c r="L3465" s="95" t="s">
        <v>747</v>
      </c>
      <c r="M3465" s="95" t="s">
        <v>747</v>
      </c>
      <c r="N3465" s="95" t="s">
        <v>12367</v>
      </c>
      <c r="O3465" s="95" t="s">
        <v>10040</v>
      </c>
      <c r="P3465" s="95"/>
      <c r="Q3465" s="95"/>
      <c r="R3465" s="95" t="str">
        <f>IF(L3465="R",VLOOKUP(G3465,BARRAS!$C$5:$E$233,3,0),IF(L3465="L",VLOOKUP(G3465,BARRAS!$C$5:$E$233,3,0),""))</f>
        <v/>
      </c>
      <c r="S3465" s="95">
        <f t="shared" si="366"/>
        <v>1</v>
      </c>
      <c r="T3465" s="95" t="s">
        <v>12369</v>
      </c>
      <c r="U3465" s="95" t="str">
        <f t="shared" si="367"/>
        <v>PMGD</v>
      </c>
      <c r="V3465" s="95"/>
      <c r="W3465" s="95"/>
      <c r="X3465" s="95"/>
      <c r="Y3465" s="95"/>
      <c r="Z3465" s="95"/>
      <c r="AA3465" s="95" t="str">
        <f t="shared" si="368"/>
        <v>COPELEC</v>
      </c>
    </row>
    <row r="3466" spans="1:27" x14ac:dyDescent="0.2">
      <c r="A3466" s="19">
        <f t="shared" si="369"/>
        <v>1</v>
      </c>
      <c r="B3466" s="95">
        <f t="shared" si="372"/>
        <v>3462</v>
      </c>
      <c r="C3466" s="95" t="s">
        <v>9215</v>
      </c>
      <c r="D3466" s="28" t="s">
        <v>10090</v>
      </c>
      <c r="E3466" s="95" t="s">
        <v>10092</v>
      </c>
      <c r="F3466" s="182">
        <v>1</v>
      </c>
      <c r="G3466" s="95" t="s">
        <v>441</v>
      </c>
      <c r="H3466" s="199">
        <f>VLOOKUP(G3466,BARRAS!$C$5:$E$553,2,0)</f>
        <v>2089987880132</v>
      </c>
      <c r="I3466" s="95">
        <v>0</v>
      </c>
      <c r="J3466" s="204">
        <v>0</v>
      </c>
      <c r="K3466" s="95">
        <v>0</v>
      </c>
      <c r="L3466" s="95" t="s">
        <v>747</v>
      </c>
      <c r="M3466" s="95" t="s">
        <v>747</v>
      </c>
      <c r="N3466" s="95" t="s">
        <v>10090</v>
      </c>
      <c r="O3466" s="95" t="s">
        <v>10040</v>
      </c>
      <c r="P3466" s="95"/>
      <c r="Q3466" s="95" t="s">
        <v>509</v>
      </c>
      <c r="R3466" s="95" t="str">
        <f>IF(L3466="R",VLOOKUP(G3466,BARRAS!$C$5:$E$233,3,0),IF(L3466="L",VLOOKUP(G3466,BARRAS!$C$5:$E$233,3,0),""))</f>
        <v/>
      </c>
      <c r="S3466" s="95">
        <f t="shared" si="366"/>
        <v>1</v>
      </c>
      <c r="T3466" s="95"/>
      <c r="U3466" s="95" t="str">
        <f t="shared" si="367"/>
        <v>PMGD</v>
      </c>
      <c r="V3466" s="95"/>
      <c r="W3466" s="95">
        <v>0</v>
      </c>
      <c r="X3466" s="95">
        <v>0</v>
      </c>
      <c r="Y3466" s="95"/>
      <c r="Z3466" s="95"/>
      <c r="AA3466" s="95" t="str">
        <f t="shared" si="368"/>
        <v>COPELEC</v>
      </c>
    </row>
    <row r="3467" spans="1:27" x14ac:dyDescent="0.2">
      <c r="A3467" s="19">
        <f t="shared" si="369"/>
        <v>1</v>
      </c>
      <c r="B3467" s="95">
        <f t="shared" si="372"/>
        <v>3463</v>
      </c>
      <c r="C3467" s="95" t="s">
        <v>9214</v>
      </c>
      <c r="D3467" s="28" t="s">
        <v>10090</v>
      </c>
      <c r="E3467" s="95" t="s">
        <v>10091</v>
      </c>
      <c r="F3467" s="182">
        <v>1</v>
      </c>
      <c r="G3467" s="95" t="s">
        <v>441</v>
      </c>
      <c r="H3467" s="199">
        <f>VLOOKUP(G3467,BARRAS!$C$5:$E$553,2,0)</f>
        <v>2089987880132</v>
      </c>
      <c r="I3467" s="95">
        <v>0</v>
      </c>
      <c r="J3467" s="204">
        <v>0</v>
      </c>
      <c r="K3467" s="95">
        <v>0</v>
      </c>
      <c r="L3467" s="95" t="s">
        <v>747</v>
      </c>
      <c r="M3467" s="95" t="s">
        <v>747</v>
      </c>
      <c r="N3467" s="95" t="s">
        <v>10090</v>
      </c>
      <c r="O3467" s="95" t="s">
        <v>10040</v>
      </c>
      <c r="P3467" s="95"/>
      <c r="Q3467" s="95" t="s">
        <v>509</v>
      </c>
      <c r="R3467" s="95" t="str">
        <f>IF(L3467="R",VLOOKUP(G3467,BARRAS!$C$5:$E$233,3,0),IF(L3467="L",VLOOKUP(G3467,BARRAS!$C$5:$E$233,3,0),""))</f>
        <v/>
      </c>
      <c r="S3467" s="95">
        <f t="shared" si="366"/>
        <v>1</v>
      </c>
      <c r="T3467" s="95" t="s">
        <v>10091</v>
      </c>
      <c r="U3467" s="95" t="str">
        <f t="shared" si="367"/>
        <v>PMGD</v>
      </c>
      <c r="V3467" s="95"/>
      <c r="W3467" s="95"/>
      <c r="X3467" s="95">
        <v>0</v>
      </c>
      <c r="Y3467" s="95"/>
      <c r="Z3467" s="95"/>
      <c r="AA3467" s="95" t="str">
        <f t="shared" si="368"/>
        <v>COPELEC</v>
      </c>
    </row>
    <row r="3468" spans="1:27" x14ac:dyDescent="0.2">
      <c r="A3468" s="19">
        <f t="shared" si="369"/>
        <v>1</v>
      </c>
      <c r="B3468" s="95">
        <f t="shared" si="372"/>
        <v>3464</v>
      </c>
      <c r="C3468" s="95" t="s">
        <v>13587</v>
      </c>
      <c r="D3468" s="28" t="s">
        <v>13588</v>
      </c>
      <c r="E3468" s="95" t="s">
        <v>13589</v>
      </c>
      <c r="F3468" s="182">
        <v>1</v>
      </c>
      <c r="G3468" s="95" t="s">
        <v>441</v>
      </c>
      <c r="H3468" s="199">
        <f>VLOOKUP(G3468,BARRAS!$C$5:$E$553,2,0)</f>
        <v>2089987880132</v>
      </c>
      <c r="I3468" s="95">
        <v>0</v>
      </c>
      <c r="J3468" s="204">
        <v>0</v>
      </c>
      <c r="K3468" s="95">
        <v>0</v>
      </c>
      <c r="L3468" s="95" t="s">
        <v>747</v>
      </c>
      <c r="M3468" s="95" t="s">
        <v>747</v>
      </c>
      <c r="N3468" s="95" t="s">
        <v>13588</v>
      </c>
      <c r="O3468" s="95" t="s">
        <v>10040</v>
      </c>
      <c r="P3468" s="95"/>
      <c r="Q3468" s="95"/>
      <c r="R3468" s="95"/>
      <c r="S3468" s="95">
        <f t="shared" si="366"/>
        <v>1</v>
      </c>
      <c r="T3468" s="95"/>
      <c r="U3468" s="95" t="str">
        <f t="shared" si="367"/>
        <v>PMGD</v>
      </c>
      <c r="V3468" s="95"/>
      <c r="W3468" s="95"/>
      <c r="X3468" s="95"/>
      <c r="Y3468" s="95"/>
      <c r="Z3468" s="95"/>
      <c r="AA3468" s="95" t="str">
        <f t="shared" si="368"/>
        <v>COPELEC</v>
      </c>
    </row>
    <row r="3469" spans="1:27" x14ac:dyDescent="0.2">
      <c r="A3469" s="19">
        <f t="shared" si="369"/>
        <v>1</v>
      </c>
      <c r="B3469" s="95">
        <f t="shared" si="372"/>
        <v>3465</v>
      </c>
      <c r="C3469" s="95" t="s">
        <v>13586</v>
      </c>
      <c r="D3469" s="28" t="s">
        <v>13588</v>
      </c>
      <c r="E3469" s="95" t="s">
        <v>13590</v>
      </c>
      <c r="F3469" s="182">
        <v>1</v>
      </c>
      <c r="G3469" s="95" t="s">
        <v>441</v>
      </c>
      <c r="H3469" s="199">
        <f>VLOOKUP(G3469,BARRAS!$C$5:$E$553,2,0)</f>
        <v>2089987880132</v>
      </c>
      <c r="I3469" s="95">
        <v>0</v>
      </c>
      <c r="J3469" s="204">
        <v>0</v>
      </c>
      <c r="K3469" s="95">
        <v>0</v>
      </c>
      <c r="L3469" s="95" t="s">
        <v>747</v>
      </c>
      <c r="M3469" s="95" t="s">
        <v>747</v>
      </c>
      <c r="N3469" s="95" t="s">
        <v>13588</v>
      </c>
      <c r="O3469" s="95" t="s">
        <v>10040</v>
      </c>
      <c r="P3469" s="95"/>
      <c r="Q3469" s="95"/>
      <c r="R3469" s="95"/>
      <c r="S3469" s="95">
        <f t="shared" si="366"/>
        <v>1</v>
      </c>
      <c r="T3469" s="95" t="s">
        <v>13590</v>
      </c>
      <c r="U3469" s="95" t="str">
        <f t="shared" si="367"/>
        <v>PMGD</v>
      </c>
      <c r="V3469" s="95"/>
      <c r="W3469" s="95"/>
      <c r="X3469" s="95"/>
      <c r="Y3469" s="95"/>
      <c r="Z3469" s="95"/>
      <c r="AA3469" s="95" t="str">
        <f t="shared" si="368"/>
        <v>COPELEC</v>
      </c>
    </row>
    <row r="3470" spans="1:27" x14ac:dyDescent="0.2">
      <c r="A3470" s="19">
        <f t="shared" si="369"/>
        <v>1</v>
      </c>
      <c r="B3470" s="95">
        <f t="shared" si="372"/>
        <v>3466</v>
      </c>
      <c r="C3470" s="28" t="s">
        <v>13505</v>
      </c>
      <c r="D3470" s="28" t="s">
        <v>13507</v>
      </c>
      <c r="E3470" s="28" t="s">
        <v>13508</v>
      </c>
      <c r="F3470" s="182">
        <v>1</v>
      </c>
      <c r="G3470" s="95" t="s">
        <v>441</v>
      </c>
      <c r="H3470" s="199">
        <f>VLOOKUP(G3470,BARRAS!$C$5:$E$553,2,0)</f>
        <v>2089987880132</v>
      </c>
      <c r="I3470" s="95">
        <v>0</v>
      </c>
      <c r="J3470" s="204">
        <v>0</v>
      </c>
      <c r="K3470" s="95">
        <v>0</v>
      </c>
      <c r="L3470" s="28" t="s">
        <v>747</v>
      </c>
      <c r="M3470" s="28" t="s">
        <v>747</v>
      </c>
      <c r="N3470" s="28" t="s">
        <v>13507</v>
      </c>
      <c r="O3470" s="28" t="s">
        <v>10040</v>
      </c>
      <c r="P3470" s="95"/>
      <c r="Q3470" s="95"/>
      <c r="R3470" s="95"/>
      <c r="S3470" s="95">
        <f t="shared" si="366"/>
        <v>1</v>
      </c>
      <c r="T3470" s="28"/>
      <c r="U3470" s="95" t="str">
        <f t="shared" si="367"/>
        <v>PMGD</v>
      </c>
      <c r="V3470" s="95"/>
      <c r="W3470" s="95"/>
      <c r="X3470" s="95"/>
      <c r="Y3470" s="95"/>
      <c r="Z3470" s="95"/>
      <c r="AA3470" s="95" t="str">
        <f t="shared" si="368"/>
        <v>COPELEC</v>
      </c>
    </row>
    <row r="3471" spans="1:27" x14ac:dyDescent="0.2">
      <c r="A3471" s="19">
        <f t="shared" si="369"/>
        <v>1</v>
      </c>
      <c r="B3471" s="95">
        <f t="shared" si="372"/>
        <v>3467</v>
      </c>
      <c r="C3471" s="28" t="s">
        <v>13506</v>
      </c>
      <c r="D3471" s="28" t="s">
        <v>13507</v>
      </c>
      <c r="E3471" s="28" t="s">
        <v>13509</v>
      </c>
      <c r="F3471" s="182">
        <v>1</v>
      </c>
      <c r="G3471" s="95" t="s">
        <v>441</v>
      </c>
      <c r="H3471" s="199">
        <f>VLOOKUP(G3471,BARRAS!$C$5:$E$553,2,0)</f>
        <v>2089987880132</v>
      </c>
      <c r="I3471" s="95">
        <v>0</v>
      </c>
      <c r="J3471" s="204">
        <v>0</v>
      </c>
      <c r="K3471" s="95">
        <v>0</v>
      </c>
      <c r="L3471" s="28" t="s">
        <v>747</v>
      </c>
      <c r="M3471" s="28" t="s">
        <v>747</v>
      </c>
      <c r="N3471" s="28" t="s">
        <v>13507</v>
      </c>
      <c r="O3471" s="28" t="s">
        <v>10040</v>
      </c>
      <c r="P3471" s="95"/>
      <c r="Q3471" s="95"/>
      <c r="R3471" s="95"/>
      <c r="S3471" s="95">
        <f t="shared" si="366"/>
        <v>1</v>
      </c>
      <c r="T3471" s="28" t="s">
        <v>13509</v>
      </c>
      <c r="U3471" s="95" t="str">
        <f t="shared" si="367"/>
        <v>PMGD</v>
      </c>
      <c r="V3471" s="95"/>
      <c r="W3471" s="95"/>
      <c r="X3471" s="95"/>
      <c r="Y3471" s="95"/>
      <c r="Z3471" s="95"/>
      <c r="AA3471" s="95" t="str">
        <f t="shared" si="368"/>
        <v>COPELEC</v>
      </c>
    </row>
    <row r="3472" spans="1:27" x14ac:dyDescent="0.2">
      <c r="A3472" s="19">
        <f t="shared" si="369"/>
        <v>1</v>
      </c>
      <c r="B3472" s="95">
        <f t="shared" si="372"/>
        <v>3468</v>
      </c>
      <c r="C3472" s="95" t="s">
        <v>8260</v>
      </c>
      <c r="D3472" s="28" t="s">
        <v>10041</v>
      </c>
      <c r="E3472" s="95" t="s">
        <v>10040</v>
      </c>
      <c r="F3472" s="182">
        <v>1</v>
      </c>
      <c r="G3472" s="95" t="s">
        <v>441</v>
      </c>
      <c r="H3472" s="199">
        <f>VLOOKUP(G3472,BARRAS!$C$5:$E$553,2,0)</f>
        <v>2089987880132</v>
      </c>
      <c r="I3472" s="95">
        <v>0</v>
      </c>
      <c r="J3472" s="223">
        <v>1</v>
      </c>
      <c r="K3472" s="95">
        <v>0</v>
      </c>
      <c r="L3472" s="95" t="s">
        <v>489</v>
      </c>
      <c r="M3472" s="95" t="s">
        <v>489</v>
      </c>
      <c r="N3472" s="95" t="s">
        <v>9178</v>
      </c>
      <c r="O3472" s="95"/>
      <c r="P3472" s="95" t="s">
        <v>10040</v>
      </c>
      <c r="Q3472" s="95" t="s">
        <v>489</v>
      </c>
      <c r="R3472" s="95">
        <f>IF(L3472="R",VLOOKUP(G3472,BARRAS!$C$5:$E$233,3,0),IF(L3472="L",VLOOKUP(G3472,BARRAS!$C$5:$E$233,3,0),""))</f>
        <v>0</v>
      </c>
      <c r="S3472" s="95">
        <f t="shared" si="366"/>
        <v>0</v>
      </c>
      <c r="T3472" s="95"/>
      <c r="U3472" s="95" t="str">
        <f t="shared" si="367"/>
        <v/>
      </c>
      <c r="V3472" s="95"/>
      <c r="W3472" s="95"/>
      <c r="X3472" s="95">
        <v>0</v>
      </c>
      <c r="Y3472" s="95"/>
      <c r="Z3472" s="95"/>
      <c r="AA3472" s="95" t="str">
        <f t="shared" si="368"/>
        <v>COPELEC</v>
      </c>
    </row>
    <row r="3473" spans="1:27" x14ac:dyDescent="0.2">
      <c r="A3473" s="19">
        <f t="shared" si="369"/>
        <v>1</v>
      </c>
      <c r="B3473" s="95">
        <f t="shared" si="372"/>
        <v>3469</v>
      </c>
      <c r="C3473" s="95" t="s">
        <v>8261</v>
      </c>
      <c r="D3473" s="28" t="s">
        <v>10042</v>
      </c>
      <c r="E3473" s="95" t="s">
        <v>10040</v>
      </c>
      <c r="F3473" s="182">
        <v>1</v>
      </c>
      <c r="G3473" s="95" t="s">
        <v>441</v>
      </c>
      <c r="H3473" s="199">
        <f>VLOOKUP(G3473,BARRAS!$C$5:$E$553,2,0)</f>
        <v>2089987880132</v>
      </c>
      <c r="I3473" s="95">
        <v>0</v>
      </c>
      <c r="J3473" s="223">
        <v>1</v>
      </c>
      <c r="K3473" s="95">
        <v>0</v>
      </c>
      <c r="L3473" s="95" t="s">
        <v>489</v>
      </c>
      <c r="M3473" s="95" t="s">
        <v>489</v>
      </c>
      <c r="N3473" s="95" t="s">
        <v>9178</v>
      </c>
      <c r="O3473" s="95"/>
      <c r="P3473" s="95" t="s">
        <v>10040</v>
      </c>
      <c r="Q3473" s="95" t="s">
        <v>489</v>
      </c>
      <c r="R3473" s="95">
        <f>IF(L3473="R",VLOOKUP(G3473,BARRAS!$C$5:$E$233,3,0),IF(L3473="L",VLOOKUP(G3473,BARRAS!$C$5:$E$233,3,0),""))</f>
        <v>0</v>
      </c>
      <c r="S3473" s="95">
        <f t="shared" si="366"/>
        <v>0</v>
      </c>
      <c r="T3473" s="95"/>
      <c r="U3473" s="95" t="str">
        <f t="shared" si="367"/>
        <v/>
      </c>
      <c r="V3473" s="95"/>
      <c r="W3473" s="95"/>
      <c r="X3473" s="95">
        <v>0</v>
      </c>
      <c r="Y3473" s="95"/>
      <c r="Z3473" s="95"/>
      <c r="AA3473" s="95" t="str">
        <f t="shared" si="368"/>
        <v>COPELEC</v>
      </c>
    </row>
    <row r="3474" spans="1:27" x14ac:dyDescent="0.2">
      <c r="A3474" s="19">
        <f t="shared" si="369"/>
        <v>1</v>
      </c>
      <c r="B3474" s="95">
        <f t="shared" si="372"/>
        <v>3470</v>
      </c>
      <c r="C3474" s="95" t="s">
        <v>8262</v>
      </c>
      <c r="D3474" s="28" t="s">
        <v>10043</v>
      </c>
      <c r="E3474" s="95" t="s">
        <v>10040</v>
      </c>
      <c r="F3474" s="182">
        <v>1</v>
      </c>
      <c r="G3474" s="95" t="s">
        <v>441</v>
      </c>
      <c r="H3474" s="199">
        <f>VLOOKUP(G3474,BARRAS!$C$5:$E$553,2,0)</f>
        <v>2089987880132</v>
      </c>
      <c r="I3474" s="95">
        <v>0</v>
      </c>
      <c r="J3474" s="223">
        <v>1</v>
      </c>
      <c r="K3474" s="95">
        <v>0</v>
      </c>
      <c r="L3474" s="95" t="s">
        <v>489</v>
      </c>
      <c r="M3474" s="95" t="s">
        <v>489</v>
      </c>
      <c r="N3474" s="95" t="s">
        <v>9178</v>
      </c>
      <c r="O3474" s="95"/>
      <c r="P3474" s="95" t="s">
        <v>10040</v>
      </c>
      <c r="Q3474" s="95" t="s">
        <v>489</v>
      </c>
      <c r="R3474" s="95">
        <f>IF(L3474="R",VLOOKUP(G3474,BARRAS!$C$5:$E$233,3,0),IF(L3474="L",VLOOKUP(G3474,BARRAS!$C$5:$E$233,3,0),""))</f>
        <v>0</v>
      </c>
      <c r="S3474" s="95">
        <f t="shared" si="366"/>
        <v>0</v>
      </c>
      <c r="T3474" s="95"/>
      <c r="U3474" s="95" t="str">
        <f t="shared" si="367"/>
        <v/>
      </c>
      <c r="V3474" s="95"/>
      <c r="W3474" s="95"/>
      <c r="X3474" s="95">
        <v>0</v>
      </c>
      <c r="Y3474" s="95"/>
      <c r="Z3474" s="95"/>
      <c r="AA3474" s="95" t="str">
        <f t="shared" si="368"/>
        <v>COPELEC</v>
      </c>
    </row>
    <row r="3475" spans="1:27" x14ac:dyDescent="0.2">
      <c r="A3475" s="19">
        <f t="shared" si="369"/>
        <v>1</v>
      </c>
      <c r="B3475" s="95">
        <f t="shared" si="372"/>
        <v>3471</v>
      </c>
      <c r="C3475" s="194" t="s">
        <v>11929</v>
      </c>
      <c r="D3475" s="213" t="s">
        <v>1304</v>
      </c>
      <c r="E3475" s="194" t="s">
        <v>443</v>
      </c>
      <c r="F3475" s="182">
        <v>1</v>
      </c>
      <c r="G3475" s="95" t="s">
        <v>441</v>
      </c>
      <c r="H3475" s="199">
        <f>VLOOKUP(G3475,BARRAS!$C$5:$E$553,2,0)</f>
        <v>2089987880132</v>
      </c>
      <c r="I3475" s="95">
        <v>0</v>
      </c>
      <c r="J3475" s="204">
        <v>0</v>
      </c>
      <c r="K3475" s="95">
        <v>0</v>
      </c>
      <c r="L3475" s="95" t="s">
        <v>492</v>
      </c>
      <c r="M3475" s="95" t="s">
        <v>492</v>
      </c>
      <c r="N3475" s="95" t="s">
        <v>12352</v>
      </c>
      <c r="O3475" s="95"/>
      <c r="P3475" s="95"/>
      <c r="Q3475" s="95"/>
      <c r="R3475" s="95" t="str">
        <f>IF(L3475="R",VLOOKUP(G3475,BARRAS!$C$5:$E$233,3,0),IF(L3475="L",VLOOKUP(G3475,BARRAS!$C$5:$E$233,3,0),""))</f>
        <v/>
      </c>
      <c r="S3475" s="95">
        <f t="shared" si="366"/>
        <v>0</v>
      </c>
      <c r="T3475" s="95"/>
      <c r="U3475" s="95" t="str">
        <f t="shared" si="367"/>
        <v/>
      </c>
      <c r="V3475" s="95"/>
      <c r="W3475" s="95"/>
      <c r="X3475" s="95"/>
      <c r="Y3475" s="95"/>
      <c r="Z3475" s="95"/>
      <c r="AA3475" s="95">
        <f t="shared" si="368"/>
        <v>0</v>
      </c>
    </row>
    <row r="3476" spans="1:27" x14ac:dyDescent="0.2">
      <c r="A3476" s="19">
        <f t="shared" si="369"/>
        <v>1</v>
      </c>
      <c r="B3476" s="95">
        <f t="shared" si="372"/>
        <v>3472</v>
      </c>
      <c r="C3476" s="95" t="s">
        <v>12155</v>
      </c>
      <c r="D3476" s="28" t="s">
        <v>13087</v>
      </c>
      <c r="E3476" s="95" t="s">
        <v>10082</v>
      </c>
      <c r="F3476" s="182">
        <v>1</v>
      </c>
      <c r="G3476" s="95" t="s">
        <v>239</v>
      </c>
      <c r="H3476" s="199">
        <f>VLOOKUP(G3476,BARRAS!$C$5:$E$553,2,0)</f>
        <v>2089987830152</v>
      </c>
      <c r="I3476" s="95">
        <v>0</v>
      </c>
      <c r="J3476" s="204">
        <v>0</v>
      </c>
      <c r="K3476" s="95">
        <v>0</v>
      </c>
      <c r="L3476" s="95" t="s">
        <v>8423</v>
      </c>
      <c r="M3476" s="95" t="s">
        <v>8423</v>
      </c>
      <c r="N3476" s="28" t="s">
        <v>13087</v>
      </c>
      <c r="O3476" s="95" t="s">
        <v>9972</v>
      </c>
      <c r="P3476" s="95"/>
      <c r="Q3476" s="95"/>
      <c r="R3476" s="95" t="str">
        <f>IF(L3476="R",VLOOKUP(G3476,BARRAS!$C$5:$E$233,3,0),IF(L3476="L",VLOOKUP(G3476,BARRAS!$C$5:$E$233,3,0),""))</f>
        <v/>
      </c>
      <c r="S3476" s="95">
        <f t="shared" si="366"/>
        <v>0</v>
      </c>
      <c r="T3476" s="95"/>
      <c r="U3476" s="95" t="str">
        <f t="shared" si="367"/>
        <v/>
      </c>
      <c r="V3476" s="95"/>
      <c r="W3476" s="95"/>
      <c r="X3476" s="95"/>
      <c r="Y3476" s="95"/>
      <c r="Z3476" s="95"/>
      <c r="AA3476" s="95" t="str">
        <f t="shared" si="368"/>
        <v>CGE</v>
      </c>
    </row>
    <row r="3477" spans="1:27" x14ac:dyDescent="0.2">
      <c r="A3477" s="19">
        <f t="shared" si="369"/>
        <v>1</v>
      </c>
      <c r="B3477" s="95">
        <f t="shared" si="372"/>
        <v>3473</v>
      </c>
      <c r="C3477" s="95" t="s">
        <v>8849</v>
      </c>
      <c r="D3477" s="28" t="s">
        <v>543</v>
      </c>
      <c r="E3477" s="95" t="s">
        <v>10055</v>
      </c>
      <c r="F3477" s="182">
        <v>1</v>
      </c>
      <c r="G3477" s="95" t="s">
        <v>239</v>
      </c>
      <c r="H3477" s="199">
        <f>VLOOKUP(G3477,BARRAS!$C$5:$E$553,2,0)</f>
        <v>2089987830152</v>
      </c>
      <c r="I3477" s="95">
        <v>0</v>
      </c>
      <c r="J3477" s="204">
        <v>0</v>
      </c>
      <c r="K3477" s="95">
        <v>0</v>
      </c>
      <c r="L3477" s="95" t="s">
        <v>8423</v>
      </c>
      <c r="M3477" s="95" t="s">
        <v>8423</v>
      </c>
      <c r="N3477" s="95" t="s">
        <v>543</v>
      </c>
      <c r="O3477" s="95" t="s">
        <v>9972</v>
      </c>
      <c r="P3477" s="95"/>
      <c r="Q3477" s="95" t="s">
        <v>509</v>
      </c>
      <c r="R3477" s="95" t="str">
        <f>IF(L3477="R",VLOOKUP(G3477,BARRAS!$C$5:$E$233,3,0),IF(L3477="L",VLOOKUP(G3477,BARRAS!$C$5:$E$233,3,0),""))</f>
        <v/>
      </c>
      <c r="S3477" s="95">
        <f t="shared" si="366"/>
        <v>0</v>
      </c>
      <c r="T3477" s="95"/>
      <c r="U3477" s="95" t="str">
        <f t="shared" si="367"/>
        <v/>
      </c>
      <c r="V3477" s="95"/>
      <c r="W3477" s="95"/>
      <c r="X3477" s="95">
        <v>0</v>
      </c>
      <c r="Y3477" s="95"/>
      <c r="Z3477" s="95"/>
      <c r="AA3477" s="95" t="str">
        <f t="shared" si="368"/>
        <v>CGE</v>
      </c>
    </row>
    <row r="3478" spans="1:27" x14ac:dyDescent="0.2">
      <c r="A3478" s="19">
        <f t="shared" si="369"/>
        <v>1</v>
      </c>
      <c r="B3478" s="95">
        <f t="shared" si="372"/>
        <v>3474</v>
      </c>
      <c r="C3478" s="95" t="s">
        <v>7924</v>
      </c>
      <c r="D3478" s="28" t="s">
        <v>8970</v>
      </c>
      <c r="E3478" s="95" t="s">
        <v>1870</v>
      </c>
      <c r="F3478" s="182">
        <v>1</v>
      </c>
      <c r="G3478" s="95" t="s">
        <v>239</v>
      </c>
      <c r="H3478" s="199">
        <f>VLOOKUP(G3478,BARRAS!$C$5:$E$553,2,0)</f>
        <v>2089987830152</v>
      </c>
      <c r="I3478" s="95">
        <v>0</v>
      </c>
      <c r="J3478" s="204">
        <v>1</v>
      </c>
      <c r="K3478" s="95">
        <v>0</v>
      </c>
      <c r="L3478" s="95" t="s">
        <v>489</v>
      </c>
      <c r="M3478" s="95" t="s">
        <v>489</v>
      </c>
      <c r="N3478" s="95" t="s">
        <v>9178</v>
      </c>
      <c r="O3478" s="95"/>
      <c r="P3478" s="95" t="s">
        <v>9972</v>
      </c>
      <c r="Q3478" s="95" t="s">
        <v>489</v>
      </c>
      <c r="R3478" s="95">
        <f>IF(L3478="R",VLOOKUP(G3478,BARRAS!$C$5:$E$233,3,0),IF(L3478="L",VLOOKUP(G3478,BARRAS!$C$5:$E$233,3,0),""))</f>
        <v>0</v>
      </c>
      <c r="S3478" s="95">
        <f t="shared" si="366"/>
        <v>0</v>
      </c>
      <c r="T3478" s="95"/>
      <c r="U3478" s="95" t="str">
        <f t="shared" si="367"/>
        <v/>
      </c>
      <c r="V3478" s="95"/>
      <c r="W3478" s="95"/>
      <c r="X3478" s="95">
        <v>0</v>
      </c>
      <c r="Y3478" s="95"/>
      <c r="Z3478" s="95"/>
      <c r="AA3478" s="95" t="str">
        <f t="shared" si="368"/>
        <v>CGE</v>
      </c>
    </row>
    <row r="3479" spans="1:27" x14ac:dyDescent="0.2">
      <c r="A3479" s="19">
        <f t="shared" si="369"/>
        <v>1</v>
      </c>
      <c r="B3479" s="95">
        <f t="shared" si="372"/>
        <v>3475</v>
      </c>
      <c r="C3479" s="95" t="s">
        <v>7925</v>
      </c>
      <c r="D3479" s="28" t="s">
        <v>8971</v>
      </c>
      <c r="E3479" s="95" t="s">
        <v>1870</v>
      </c>
      <c r="F3479" s="182">
        <v>1</v>
      </c>
      <c r="G3479" s="95" t="s">
        <v>239</v>
      </c>
      <c r="H3479" s="199">
        <f>VLOOKUP(G3479,BARRAS!$C$5:$E$553,2,0)</f>
        <v>2089987830152</v>
      </c>
      <c r="I3479" s="95">
        <v>0</v>
      </c>
      <c r="J3479" s="204">
        <v>1</v>
      </c>
      <c r="K3479" s="95">
        <v>0</v>
      </c>
      <c r="L3479" s="95" t="s">
        <v>489</v>
      </c>
      <c r="M3479" s="95" t="s">
        <v>489</v>
      </c>
      <c r="N3479" s="95" t="s">
        <v>9178</v>
      </c>
      <c r="O3479" s="95"/>
      <c r="P3479" s="95" t="s">
        <v>9972</v>
      </c>
      <c r="Q3479" s="95" t="s">
        <v>489</v>
      </c>
      <c r="R3479" s="95">
        <f>IF(L3479="R",VLOOKUP(G3479,BARRAS!$C$5:$E$233,3,0),IF(L3479="L",VLOOKUP(G3479,BARRAS!$C$5:$E$233,3,0),""))</f>
        <v>0</v>
      </c>
      <c r="S3479" s="95">
        <f t="shared" si="366"/>
        <v>0</v>
      </c>
      <c r="T3479" s="95"/>
      <c r="U3479" s="95" t="str">
        <f t="shared" si="367"/>
        <v/>
      </c>
      <c r="V3479" s="95"/>
      <c r="W3479" s="95"/>
      <c r="X3479" s="95">
        <v>0</v>
      </c>
      <c r="Y3479" s="95"/>
      <c r="Z3479" s="95"/>
      <c r="AA3479" s="95" t="str">
        <f t="shared" si="368"/>
        <v>CGE</v>
      </c>
    </row>
    <row r="3480" spans="1:27" x14ac:dyDescent="0.2">
      <c r="A3480" s="19">
        <f t="shared" si="369"/>
        <v>1</v>
      </c>
      <c r="B3480" s="95">
        <f t="shared" si="372"/>
        <v>3476</v>
      </c>
      <c r="C3480" s="95" t="s">
        <v>7926</v>
      </c>
      <c r="D3480" s="28" t="s">
        <v>8972</v>
      </c>
      <c r="E3480" s="95" t="s">
        <v>1870</v>
      </c>
      <c r="F3480" s="182">
        <v>1</v>
      </c>
      <c r="G3480" s="95" t="s">
        <v>239</v>
      </c>
      <c r="H3480" s="199">
        <f>VLOOKUP(G3480,BARRAS!$C$5:$E$553,2,0)</f>
        <v>2089987830152</v>
      </c>
      <c r="I3480" s="95">
        <v>0</v>
      </c>
      <c r="J3480" s="204">
        <v>1</v>
      </c>
      <c r="K3480" s="95">
        <v>0</v>
      </c>
      <c r="L3480" s="95" t="s">
        <v>489</v>
      </c>
      <c r="M3480" s="95" t="s">
        <v>489</v>
      </c>
      <c r="N3480" s="95" t="s">
        <v>9178</v>
      </c>
      <c r="O3480" s="95"/>
      <c r="P3480" s="95" t="s">
        <v>9972</v>
      </c>
      <c r="Q3480" s="95" t="s">
        <v>489</v>
      </c>
      <c r="R3480" s="95">
        <f>IF(L3480="R",VLOOKUP(G3480,BARRAS!$C$5:$E$233,3,0),IF(L3480="L",VLOOKUP(G3480,BARRAS!$C$5:$E$233,3,0),""))</f>
        <v>0</v>
      </c>
      <c r="S3480" s="95">
        <f t="shared" ref="S3480:S3543" si="373">IF(RIGHT(LEFT(E3480,6),4)="PMGD",1,IF(RIGHT(LEFT(E3480,6),4)="PMG_",1,0))</f>
        <v>0</v>
      </c>
      <c r="T3480" s="95"/>
      <c r="U3480" s="95" t="str">
        <f t="shared" ref="U3480:U3543" si="374">+IF(L3480="G",LEFT(RIGHT(E3480,LEN(E3480)-2),4),"")</f>
        <v/>
      </c>
      <c r="V3480" s="95"/>
      <c r="W3480" s="95"/>
      <c r="X3480" s="95">
        <v>0</v>
      </c>
      <c r="Y3480" s="95"/>
      <c r="Z3480" s="95"/>
      <c r="AA3480" s="95" t="str">
        <f t="shared" ref="AA3480:AA3543" si="375">IF(OR(N3480="Dx",N3480="No_informado"),P3480,O3480)</f>
        <v>CGE</v>
      </c>
    </row>
    <row r="3481" spans="1:27" x14ac:dyDescent="0.2">
      <c r="A3481" s="19">
        <f t="shared" si="369"/>
        <v>1</v>
      </c>
      <c r="B3481" s="95">
        <f t="shared" si="372"/>
        <v>3477</v>
      </c>
      <c r="C3481" s="194" t="s">
        <v>11921</v>
      </c>
      <c r="D3481" s="213" t="s">
        <v>1304</v>
      </c>
      <c r="E3481" s="194" t="s">
        <v>1586</v>
      </c>
      <c r="F3481" s="182">
        <v>1</v>
      </c>
      <c r="G3481" s="95" t="s">
        <v>239</v>
      </c>
      <c r="H3481" s="199">
        <f>VLOOKUP(G3481,BARRAS!$C$5:$E$553,2,0)</f>
        <v>2089987830152</v>
      </c>
      <c r="I3481" s="95">
        <v>0</v>
      </c>
      <c r="J3481" s="204">
        <v>0</v>
      </c>
      <c r="K3481" s="95">
        <v>0</v>
      </c>
      <c r="L3481" s="95" t="s">
        <v>492</v>
      </c>
      <c r="M3481" s="95" t="s">
        <v>492</v>
      </c>
      <c r="N3481" s="95" t="s">
        <v>12352</v>
      </c>
      <c r="O3481" s="95"/>
      <c r="P3481" s="95"/>
      <c r="Q3481" s="95"/>
      <c r="R3481" s="95" t="str">
        <f>IF(L3481="R",VLOOKUP(G3481,BARRAS!$C$5:$E$233,3,0),IF(L3481="L",VLOOKUP(G3481,BARRAS!$C$5:$E$233,3,0),""))</f>
        <v/>
      </c>
      <c r="S3481" s="95">
        <f t="shared" si="373"/>
        <v>0</v>
      </c>
      <c r="T3481" s="95"/>
      <c r="U3481" s="95" t="str">
        <f t="shared" si="374"/>
        <v/>
      </c>
      <c r="V3481" s="95"/>
      <c r="W3481" s="95"/>
      <c r="X3481" s="95"/>
      <c r="Y3481" s="95"/>
      <c r="Z3481" s="95"/>
      <c r="AA3481" s="95">
        <f t="shared" si="375"/>
        <v>0</v>
      </c>
    </row>
    <row r="3482" spans="1:27" x14ac:dyDescent="0.2">
      <c r="A3482" s="19">
        <f t="shared" si="369"/>
        <v>1</v>
      </c>
      <c r="B3482" s="95">
        <f t="shared" si="372"/>
        <v>3478</v>
      </c>
      <c r="C3482" s="95" t="s">
        <v>10925</v>
      </c>
      <c r="D3482" s="28" t="s">
        <v>8808</v>
      </c>
      <c r="E3482" s="95" t="s">
        <v>10922</v>
      </c>
      <c r="F3482" s="182">
        <v>1</v>
      </c>
      <c r="G3482" s="95" t="s">
        <v>240</v>
      </c>
      <c r="H3482" s="199">
        <f>VLOOKUP(G3482,BARRAS!$C$5:$E$553,2,0)</f>
        <v>2069987780152</v>
      </c>
      <c r="I3482" s="95">
        <v>0</v>
      </c>
      <c r="J3482" s="204">
        <v>0</v>
      </c>
      <c r="K3482" s="95">
        <v>0</v>
      </c>
      <c r="L3482" s="95" t="s">
        <v>8423</v>
      </c>
      <c r="M3482" s="95" t="s">
        <v>8423</v>
      </c>
      <c r="N3482" s="95" t="s">
        <v>8808</v>
      </c>
      <c r="O3482" s="95" t="s">
        <v>9972</v>
      </c>
      <c r="P3482" s="95"/>
      <c r="Q3482" s="95" t="s">
        <v>509</v>
      </c>
      <c r="R3482" s="95" t="str">
        <f>IF(L3482="R",VLOOKUP(G3482,BARRAS!$C$5:$E$233,3,0),IF(L3482="L",VLOOKUP(G3482,BARRAS!$C$5:$E$233,3,0),""))</f>
        <v/>
      </c>
      <c r="S3482" s="95">
        <f t="shared" si="373"/>
        <v>0</v>
      </c>
      <c r="T3482" s="95"/>
      <c r="U3482" s="95" t="str">
        <f t="shared" si="374"/>
        <v/>
      </c>
      <c r="V3482" s="95" t="s">
        <v>1869</v>
      </c>
      <c r="W3482" s="95"/>
      <c r="X3482" s="95">
        <v>0</v>
      </c>
      <c r="Y3482" s="95">
        <v>0</v>
      </c>
      <c r="Z3482" s="95"/>
      <c r="AA3482" s="95" t="str">
        <f t="shared" si="375"/>
        <v>CGE</v>
      </c>
    </row>
    <row r="3483" spans="1:27" x14ac:dyDescent="0.2">
      <c r="A3483" s="19">
        <f t="shared" si="369"/>
        <v>1</v>
      </c>
      <c r="B3483" s="95">
        <f t="shared" si="372"/>
        <v>3479</v>
      </c>
      <c r="C3483" s="95" t="s">
        <v>10849</v>
      </c>
      <c r="D3483" s="28" t="s">
        <v>8241</v>
      </c>
      <c r="E3483" s="95" t="s">
        <v>10314</v>
      </c>
      <c r="F3483" s="182">
        <v>1</v>
      </c>
      <c r="G3483" s="95" t="s">
        <v>240</v>
      </c>
      <c r="H3483" s="199">
        <f>VLOOKUP(G3483,BARRAS!$C$5:$E$553,2,0)</f>
        <v>2069987780152</v>
      </c>
      <c r="I3483" s="95">
        <v>0</v>
      </c>
      <c r="J3483" s="204">
        <v>0</v>
      </c>
      <c r="K3483" s="95">
        <v>0</v>
      </c>
      <c r="L3483" s="95" t="s">
        <v>8423</v>
      </c>
      <c r="M3483" s="95" t="s">
        <v>8423</v>
      </c>
      <c r="N3483" s="95" t="s">
        <v>8241</v>
      </c>
      <c r="O3483" s="95" t="s">
        <v>9972</v>
      </c>
      <c r="P3483" s="95"/>
      <c r="Q3483" s="95" t="s">
        <v>509</v>
      </c>
      <c r="R3483" s="95" t="str">
        <f>IF(L3483="R",VLOOKUP(G3483,BARRAS!$C$5:$E$233,3,0),IF(L3483="L",VLOOKUP(G3483,BARRAS!$C$5:$E$233,3,0),""))</f>
        <v/>
      </c>
      <c r="S3483" s="95">
        <f t="shared" si="373"/>
        <v>0</v>
      </c>
      <c r="T3483" s="95"/>
      <c r="U3483" s="95" t="str">
        <f t="shared" si="374"/>
        <v/>
      </c>
      <c r="V3483" s="95" t="s">
        <v>1869</v>
      </c>
      <c r="W3483" s="95"/>
      <c r="X3483" s="95">
        <v>0</v>
      </c>
      <c r="Y3483" s="95">
        <v>0</v>
      </c>
      <c r="Z3483" s="95"/>
      <c r="AA3483" s="95" t="str">
        <f t="shared" si="375"/>
        <v>CGE</v>
      </c>
    </row>
    <row r="3484" spans="1:27" x14ac:dyDescent="0.2">
      <c r="A3484" s="19">
        <f t="shared" si="369"/>
        <v>1</v>
      </c>
      <c r="B3484" s="95">
        <f t="shared" si="372"/>
        <v>3480</v>
      </c>
      <c r="C3484" s="95" t="s">
        <v>11215</v>
      </c>
      <c r="D3484" s="28" t="s">
        <v>8365</v>
      </c>
      <c r="E3484" s="95" t="s">
        <v>11216</v>
      </c>
      <c r="F3484" s="182">
        <v>1</v>
      </c>
      <c r="G3484" s="95" t="s">
        <v>240</v>
      </c>
      <c r="H3484" s="199">
        <f>VLOOKUP(G3484,BARRAS!$C$5:$E$553,2,0)</f>
        <v>2069987780152</v>
      </c>
      <c r="I3484" s="95">
        <v>0</v>
      </c>
      <c r="J3484" s="204">
        <v>0</v>
      </c>
      <c r="K3484" s="95">
        <v>0</v>
      </c>
      <c r="L3484" s="95" t="s">
        <v>8423</v>
      </c>
      <c r="M3484" s="95" t="s">
        <v>8423</v>
      </c>
      <c r="N3484" s="95" t="s">
        <v>8365</v>
      </c>
      <c r="O3484" s="95" t="s">
        <v>9972</v>
      </c>
      <c r="P3484" s="95"/>
      <c r="Q3484" s="95" t="s">
        <v>509</v>
      </c>
      <c r="R3484" s="95" t="str">
        <f>IF(L3484="R",VLOOKUP(G3484,BARRAS!$C$5:$E$233,3,0),IF(L3484="L",VLOOKUP(G3484,BARRAS!$C$5:$E$233,3,0),""))</f>
        <v/>
      </c>
      <c r="S3484" s="95">
        <f t="shared" si="373"/>
        <v>0</v>
      </c>
      <c r="T3484" s="95"/>
      <c r="U3484" s="95" t="str">
        <f t="shared" si="374"/>
        <v/>
      </c>
      <c r="V3484" s="95"/>
      <c r="W3484" s="95"/>
      <c r="X3484" s="95">
        <v>0</v>
      </c>
      <c r="Y3484" s="95">
        <v>0</v>
      </c>
      <c r="Z3484" s="95"/>
      <c r="AA3484" s="95" t="str">
        <f t="shared" si="375"/>
        <v>CGE</v>
      </c>
    </row>
    <row r="3485" spans="1:27" x14ac:dyDescent="0.2">
      <c r="A3485" s="19">
        <f t="shared" si="369"/>
        <v>1</v>
      </c>
      <c r="B3485" s="95">
        <f t="shared" si="372"/>
        <v>3481</v>
      </c>
      <c r="C3485" s="95" t="s">
        <v>11499</v>
      </c>
      <c r="D3485" s="28" t="s">
        <v>543</v>
      </c>
      <c r="E3485" s="95" t="s">
        <v>9781</v>
      </c>
      <c r="F3485" s="182">
        <v>1</v>
      </c>
      <c r="G3485" s="95" t="s">
        <v>240</v>
      </c>
      <c r="H3485" s="199">
        <f>VLOOKUP(G3485,BARRAS!$C$5:$E$553,2,0)</f>
        <v>2069987780152</v>
      </c>
      <c r="I3485" s="95">
        <v>0</v>
      </c>
      <c r="J3485" s="204">
        <v>0</v>
      </c>
      <c r="K3485" s="95">
        <v>0</v>
      </c>
      <c r="L3485" s="95" t="s">
        <v>8423</v>
      </c>
      <c r="M3485" s="95" t="s">
        <v>8423</v>
      </c>
      <c r="N3485" s="95" t="s">
        <v>543</v>
      </c>
      <c r="O3485" s="95" t="s">
        <v>9972</v>
      </c>
      <c r="P3485" s="95"/>
      <c r="Q3485" s="95" t="s">
        <v>509</v>
      </c>
      <c r="R3485" s="95" t="str">
        <f>IF(L3485="R",VLOOKUP(G3485,BARRAS!$C$5:$E$233,3,0),IF(L3485="L",VLOOKUP(G3485,BARRAS!$C$5:$E$233,3,0),""))</f>
        <v/>
      </c>
      <c r="S3485" s="95">
        <f t="shared" si="373"/>
        <v>0</v>
      </c>
      <c r="T3485" s="95"/>
      <c r="U3485" s="95" t="str">
        <f t="shared" si="374"/>
        <v/>
      </c>
      <c r="V3485" s="95"/>
      <c r="W3485" s="95"/>
      <c r="X3485" s="95">
        <v>0</v>
      </c>
      <c r="Y3485" s="95">
        <v>0</v>
      </c>
      <c r="Z3485" s="95"/>
      <c r="AA3485" s="95" t="str">
        <f t="shared" si="375"/>
        <v>CGE</v>
      </c>
    </row>
    <row r="3486" spans="1:27" x14ac:dyDescent="0.2">
      <c r="A3486" s="19">
        <f t="shared" si="369"/>
        <v>1</v>
      </c>
      <c r="B3486" s="95">
        <f t="shared" si="372"/>
        <v>3482</v>
      </c>
      <c r="C3486" s="95" t="s">
        <v>13897</v>
      </c>
      <c r="D3486" s="28" t="s">
        <v>8365</v>
      </c>
      <c r="E3486" s="95" t="s">
        <v>13865</v>
      </c>
      <c r="F3486" s="182">
        <v>1</v>
      </c>
      <c r="G3486" s="95" t="s">
        <v>240</v>
      </c>
      <c r="H3486" s="199">
        <f>VLOOKUP(G3486,BARRAS!$C$5:$E$553,2,0)</f>
        <v>2069987780152</v>
      </c>
      <c r="I3486" s="95">
        <v>0</v>
      </c>
      <c r="J3486" s="204">
        <v>0</v>
      </c>
      <c r="K3486" s="95">
        <v>0</v>
      </c>
      <c r="L3486" s="95" t="s">
        <v>8423</v>
      </c>
      <c r="M3486" s="95" t="s">
        <v>8423</v>
      </c>
      <c r="N3486" s="95" t="s">
        <v>8365</v>
      </c>
      <c r="O3486" s="95" t="s">
        <v>9972</v>
      </c>
      <c r="P3486" s="95"/>
      <c r="Q3486" s="95"/>
      <c r="R3486" s="95"/>
      <c r="S3486" s="95">
        <f t="shared" si="373"/>
        <v>0</v>
      </c>
      <c r="T3486" s="95"/>
      <c r="U3486" s="95" t="str">
        <f t="shared" si="374"/>
        <v/>
      </c>
      <c r="V3486" s="95"/>
      <c r="W3486" s="95"/>
      <c r="X3486" s="95"/>
      <c r="Y3486" s="95"/>
      <c r="Z3486" s="95"/>
      <c r="AA3486" s="95" t="str">
        <f t="shared" si="375"/>
        <v>CGE</v>
      </c>
    </row>
    <row r="3487" spans="1:27" x14ac:dyDescent="0.2">
      <c r="A3487" s="19">
        <f t="shared" si="369"/>
        <v>1</v>
      </c>
      <c r="B3487" s="95">
        <f t="shared" si="372"/>
        <v>3483</v>
      </c>
      <c r="C3487" s="95" t="s">
        <v>11103</v>
      </c>
      <c r="D3487" s="28" t="s">
        <v>11101</v>
      </c>
      <c r="E3487" s="95" t="s">
        <v>11104</v>
      </c>
      <c r="F3487" s="182">
        <v>1</v>
      </c>
      <c r="G3487" s="95" t="s">
        <v>240</v>
      </c>
      <c r="H3487" s="199">
        <f>VLOOKUP(G3487,BARRAS!$C$5:$E$553,2,0)</f>
        <v>2069987780152</v>
      </c>
      <c r="I3487" s="95">
        <v>0</v>
      </c>
      <c r="J3487" s="204">
        <v>0</v>
      </c>
      <c r="K3487" s="95">
        <v>0</v>
      </c>
      <c r="L3487" s="95" t="s">
        <v>747</v>
      </c>
      <c r="M3487" s="95" t="s">
        <v>747</v>
      </c>
      <c r="N3487" s="95" t="s">
        <v>11101</v>
      </c>
      <c r="O3487" s="95" t="s">
        <v>9972</v>
      </c>
      <c r="P3487" s="95"/>
      <c r="Q3487" s="95" t="s">
        <v>509</v>
      </c>
      <c r="R3487" s="95" t="str">
        <f>IF(L3487="R",VLOOKUP(G3487,BARRAS!$C$5:$E$233,3,0),IF(L3487="L",VLOOKUP(G3487,BARRAS!$C$5:$E$233,3,0),""))</f>
        <v/>
      </c>
      <c r="S3487" s="95">
        <f t="shared" si="373"/>
        <v>1</v>
      </c>
      <c r="T3487" s="95"/>
      <c r="U3487" s="95" t="str">
        <f t="shared" si="374"/>
        <v>PMGD</v>
      </c>
      <c r="V3487" s="95"/>
      <c r="W3487" s="95">
        <v>1</v>
      </c>
      <c r="X3487" s="95">
        <v>0</v>
      </c>
      <c r="Y3487" s="95">
        <v>0</v>
      </c>
      <c r="Z3487" s="95"/>
      <c r="AA3487" s="95" t="str">
        <f t="shared" si="375"/>
        <v>CGE</v>
      </c>
    </row>
    <row r="3488" spans="1:27" x14ac:dyDescent="0.2">
      <c r="A3488" s="19">
        <f t="shared" si="369"/>
        <v>1</v>
      </c>
      <c r="B3488" s="95">
        <f t="shared" si="372"/>
        <v>3484</v>
      </c>
      <c r="C3488" s="95" t="s">
        <v>11100</v>
      </c>
      <c r="D3488" s="28" t="s">
        <v>11101</v>
      </c>
      <c r="E3488" s="95" t="s">
        <v>11102</v>
      </c>
      <c r="F3488" s="182">
        <v>1</v>
      </c>
      <c r="G3488" s="95" t="s">
        <v>240</v>
      </c>
      <c r="H3488" s="199">
        <f>VLOOKUP(G3488,BARRAS!$C$5:$E$553,2,0)</f>
        <v>2069987780152</v>
      </c>
      <c r="I3488" s="95">
        <v>0</v>
      </c>
      <c r="J3488" s="204">
        <v>0</v>
      </c>
      <c r="K3488" s="95">
        <v>0</v>
      </c>
      <c r="L3488" s="95" t="s">
        <v>747</v>
      </c>
      <c r="M3488" s="95" t="s">
        <v>747</v>
      </c>
      <c r="N3488" s="95" t="s">
        <v>11101</v>
      </c>
      <c r="O3488" s="95" t="s">
        <v>9972</v>
      </c>
      <c r="P3488" s="95"/>
      <c r="Q3488" s="95" t="s">
        <v>509</v>
      </c>
      <c r="R3488" s="95" t="str">
        <f>IF(L3488="R",VLOOKUP(G3488,BARRAS!$C$5:$E$233,3,0),IF(L3488="L",VLOOKUP(G3488,BARRAS!$C$5:$E$233,3,0),""))</f>
        <v/>
      </c>
      <c r="S3488" s="95">
        <f t="shared" si="373"/>
        <v>1</v>
      </c>
      <c r="T3488" s="95" t="s">
        <v>11102</v>
      </c>
      <c r="U3488" s="95" t="str">
        <f t="shared" si="374"/>
        <v>PMGD</v>
      </c>
      <c r="V3488" s="95" t="s">
        <v>1869</v>
      </c>
      <c r="W3488" s="95"/>
      <c r="X3488" s="95">
        <v>0</v>
      </c>
      <c r="Y3488" s="95">
        <v>0</v>
      </c>
      <c r="Z3488" s="95"/>
      <c r="AA3488" s="95" t="str">
        <f t="shared" si="375"/>
        <v>CGE</v>
      </c>
    </row>
    <row r="3489" spans="1:27" x14ac:dyDescent="0.2">
      <c r="A3489" s="19">
        <f t="shared" si="369"/>
        <v>1</v>
      </c>
      <c r="B3489" s="95">
        <f t="shared" si="372"/>
        <v>3485</v>
      </c>
      <c r="C3489" s="95" t="s">
        <v>10833</v>
      </c>
      <c r="D3489" s="28" t="s">
        <v>10831</v>
      </c>
      <c r="E3489" s="95" t="s">
        <v>10834</v>
      </c>
      <c r="F3489" s="182">
        <v>1</v>
      </c>
      <c r="G3489" s="95" t="s">
        <v>240</v>
      </c>
      <c r="H3489" s="199">
        <f>VLOOKUP(G3489,BARRAS!$C$5:$E$553,2,0)</f>
        <v>2069987780152</v>
      </c>
      <c r="I3489" s="95">
        <v>0</v>
      </c>
      <c r="J3489" s="204">
        <v>0</v>
      </c>
      <c r="K3489" s="95">
        <v>0</v>
      </c>
      <c r="L3489" s="95" t="s">
        <v>747</v>
      </c>
      <c r="M3489" s="95" t="s">
        <v>747</v>
      </c>
      <c r="N3489" s="95" t="s">
        <v>10831</v>
      </c>
      <c r="O3489" s="95" t="s">
        <v>9972</v>
      </c>
      <c r="P3489" s="95"/>
      <c r="Q3489" s="95" t="s">
        <v>509</v>
      </c>
      <c r="R3489" s="95" t="str">
        <f>IF(L3489="R",VLOOKUP(G3489,BARRAS!$C$5:$E$233,3,0),IF(L3489="L",VLOOKUP(G3489,BARRAS!$C$5:$E$233,3,0),""))</f>
        <v/>
      </c>
      <c r="S3489" s="95">
        <f t="shared" si="373"/>
        <v>1</v>
      </c>
      <c r="T3489" s="95"/>
      <c r="U3489" s="95" t="str">
        <f t="shared" si="374"/>
        <v>PMGD</v>
      </c>
      <c r="V3489" s="95">
        <v>0</v>
      </c>
      <c r="W3489" s="95">
        <v>1</v>
      </c>
      <c r="X3489" s="95">
        <v>0</v>
      </c>
      <c r="Y3489" s="95">
        <v>0</v>
      </c>
      <c r="Z3489" s="95"/>
      <c r="AA3489" s="95" t="str">
        <f t="shared" si="375"/>
        <v>CGE</v>
      </c>
    </row>
    <row r="3490" spans="1:27" x14ac:dyDescent="0.2">
      <c r="A3490" s="19">
        <f t="shared" si="369"/>
        <v>1</v>
      </c>
      <c r="B3490" s="95">
        <f t="shared" si="372"/>
        <v>3486</v>
      </c>
      <c r="C3490" s="95" t="s">
        <v>10830</v>
      </c>
      <c r="D3490" s="28" t="s">
        <v>10831</v>
      </c>
      <c r="E3490" s="95" t="s">
        <v>10832</v>
      </c>
      <c r="F3490" s="182">
        <v>1</v>
      </c>
      <c r="G3490" s="95" t="s">
        <v>240</v>
      </c>
      <c r="H3490" s="199">
        <f>VLOOKUP(G3490,BARRAS!$C$5:$E$553,2,0)</f>
        <v>2069987780152</v>
      </c>
      <c r="I3490" s="95">
        <v>0</v>
      </c>
      <c r="J3490" s="204">
        <v>0</v>
      </c>
      <c r="K3490" s="95">
        <v>0</v>
      </c>
      <c r="L3490" s="95" t="s">
        <v>747</v>
      </c>
      <c r="M3490" s="95" t="s">
        <v>747</v>
      </c>
      <c r="N3490" s="95" t="s">
        <v>10831</v>
      </c>
      <c r="O3490" s="95" t="s">
        <v>9972</v>
      </c>
      <c r="P3490" s="95"/>
      <c r="Q3490" s="95" t="s">
        <v>509</v>
      </c>
      <c r="R3490" s="95" t="str">
        <f>IF(L3490="R",VLOOKUP(G3490,BARRAS!$C$5:$E$233,3,0),IF(L3490="L",VLOOKUP(G3490,BARRAS!$C$5:$E$233,3,0),""))</f>
        <v/>
      </c>
      <c r="S3490" s="95">
        <f t="shared" si="373"/>
        <v>1</v>
      </c>
      <c r="T3490" s="95" t="s">
        <v>10832</v>
      </c>
      <c r="U3490" s="95" t="str">
        <f t="shared" si="374"/>
        <v>PMGD</v>
      </c>
      <c r="V3490" s="95">
        <v>0</v>
      </c>
      <c r="W3490" s="95"/>
      <c r="X3490" s="95">
        <v>0</v>
      </c>
      <c r="Y3490" s="95">
        <v>0</v>
      </c>
      <c r="Z3490" s="95"/>
      <c r="AA3490" s="95" t="str">
        <f t="shared" si="375"/>
        <v>CGE</v>
      </c>
    </row>
    <row r="3491" spans="1:27" x14ac:dyDescent="0.2">
      <c r="A3491" s="19">
        <f t="shared" si="369"/>
        <v>1</v>
      </c>
      <c r="B3491" s="95">
        <f t="shared" si="372"/>
        <v>3487</v>
      </c>
      <c r="C3491" s="95" t="s">
        <v>14519</v>
      </c>
      <c r="D3491" s="28" t="s">
        <v>14521</v>
      </c>
      <c r="E3491" s="95" t="s">
        <v>14522</v>
      </c>
      <c r="F3491" s="182">
        <v>1</v>
      </c>
      <c r="G3491" s="95" t="s">
        <v>240</v>
      </c>
      <c r="H3491" s="199">
        <f>VLOOKUP(G3491,BARRAS!$C$5:$E$553,2,0)</f>
        <v>2069987780152</v>
      </c>
      <c r="I3491" s="95">
        <v>0</v>
      </c>
      <c r="J3491" s="204">
        <v>0</v>
      </c>
      <c r="K3491" s="95">
        <v>0</v>
      </c>
      <c r="L3491" s="95" t="s">
        <v>747</v>
      </c>
      <c r="M3491" s="95" t="s">
        <v>747</v>
      </c>
      <c r="N3491" s="28" t="s">
        <v>14521</v>
      </c>
      <c r="O3491" s="95" t="s">
        <v>9972</v>
      </c>
      <c r="P3491" s="95"/>
      <c r="Q3491" s="95"/>
      <c r="R3491" s="95"/>
      <c r="S3491" s="95">
        <f t="shared" si="373"/>
        <v>1</v>
      </c>
      <c r="T3491" s="95"/>
      <c r="U3491" s="95" t="str">
        <f t="shared" si="374"/>
        <v>PMGD</v>
      </c>
      <c r="V3491" s="95"/>
      <c r="W3491" s="95"/>
      <c r="X3491" s="95"/>
      <c r="Y3491" s="95"/>
      <c r="Z3491" s="95"/>
      <c r="AA3491" s="95" t="str">
        <f t="shared" si="375"/>
        <v>CGE</v>
      </c>
    </row>
    <row r="3492" spans="1:27" x14ac:dyDescent="0.2">
      <c r="A3492" s="19">
        <f t="shared" si="369"/>
        <v>1</v>
      </c>
      <c r="B3492" s="95">
        <f t="shared" si="372"/>
        <v>3488</v>
      </c>
      <c r="C3492" s="95" t="s">
        <v>14520</v>
      </c>
      <c r="D3492" s="28" t="s">
        <v>14521</v>
      </c>
      <c r="E3492" s="95" t="s">
        <v>14523</v>
      </c>
      <c r="F3492" s="182">
        <v>1</v>
      </c>
      <c r="G3492" s="95" t="s">
        <v>240</v>
      </c>
      <c r="H3492" s="199">
        <f>VLOOKUP(G3492,BARRAS!$C$5:$E$553,2,0)</f>
        <v>2069987780152</v>
      </c>
      <c r="I3492" s="95">
        <v>0</v>
      </c>
      <c r="J3492" s="204">
        <v>0</v>
      </c>
      <c r="K3492" s="95">
        <v>0</v>
      </c>
      <c r="L3492" s="95" t="s">
        <v>747</v>
      </c>
      <c r="M3492" s="95" t="s">
        <v>747</v>
      </c>
      <c r="N3492" s="28" t="s">
        <v>14521</v>
      </c>
      <c r="O3492" s="95" t="s">
        <v>9972</v>
      </c>
      <c r="P3492" s="95"/>
      <c r="Q3492" s="95"/>
      <c r="R3492" s="95"/>
      <c r="S3492" s="95">
        <f t="shared" si="373"/>
        <v>1</v>
      </c>
      <c r="T3492" s="95" t="s">
        <v>14523</v>
      </c>
      <c r="U3492" s="95" t="str">
        <f t="shared" si="374"/>
        <v>PMGD</v>
      </c>
      <c r="V3492" s="95"/>
      <c r="W3492" s="95"/>
      <c r="X3492" s="95"/>
      <c r="Y3492" s="95"/>
      <c r="Z3492" s="95"/>
      <c r="AA3492" s="95" t="str">
        <f t="shared" si="375"/>
        <v>CGE</v>
      </c>
    </row>
    <row r="3493" spans="1:27" x14ac:dyDescent="0.2">
      <c r="A3493" s="19">
        <f t="shared" si="369"/>
        <v>1</v>
      </c>
      <c r="B3493" s="95">
        <f t="shared" si="372"/>
        <v>3489</v>
      </c>
      <c r="C3493" s="95" t="s">
        <v>11060</v>
      </c>
      <c r="D3493" s="28" t="s">
        <v>8970</v>
      </c>
      <c r="E3493" s="95" t="s">
        <v>1870</v>
      </c>
      <c r="F3493" s="182">
        <v>1</v>
      </c>
      <c r="G3493" s="95" t="s">
        <v>240</v>
      </c>
      <c r="H3493" s="199">
        <f>VLOOKUP(G3493,BARRAS!$C$5:$E$553,2,0)</f>
        <v>2069987780152</v>
      </c>
      <c r="I3493" s="95">
        <v>0</v>
      </c>
      <c r="J3493" s="204">
        <v>1</v>
      </c>
      <c r="K3493" s="95">
        <v>0</v>
      </c>
      <c r="L3493" s="95" t="s">
        <v>489</v>
      </c>
      <c r="M3493" s="95" t="s">
        <v>489</v>
      </c>
      <c r="N3493" s="95" t="s">
        <v>9178</v>
      </c>
      <c r="O3493" s="95"/>
      <c r="P3493" s="95" t="s">
        <v>9972</v>
      </c>
      <c r="Q3493" s="95" t="s">
        <v>489</v>
      </c>
      <c r="R3493" s="95">
        <f>IF(L3493="R",VLOOKUP(G3493,BARRAS!$C$5:$E$233,3,0),IF(L3493="L",VLOOKUP(G3493,BARRAS!$C$5:$E$233,3,0),""))</f>
        <v>0</v>
      </c>
      <c r="S3493" s="95">
        <f t="shared" si="373"/>
        <v>0</v>
      </c>
      <c r="T3493" s="95"/>
      <c r="U3493" s="95" t="str">
        <f t="shared" si="374"/>
        <v/>
      </c>
      <c r="V3493" s="95">
        <v>0</v>
      </c>
      <c r="W3493" s="95"/>
      <c r="X3493" s="95">
        <v>0</v>
      </c>
      <c r="Y3493" s="95">
        <v>0</v>
      </c>
      <c r="Z3493" s="95"/>
      <c r="AA3493" s="95" t="str">
        <f t="shared" si="375"/>
        <v>CGE</v>
      </c>
    </row>
    <row r="3494" spans="1:27" x14ac:dyDescent="0.2">
      <c r="A3494" s="19">
        <f t="shared" si="369"/>
        <v>1</v>
      </c>
      <c r="B3494" s="95">
        <f t="shared" si="372"/>
        <v>3490</v>
      </c>
      <c r="C3494" s="95" t="s">
        <v>11061</v>
      </c>
      <c r="D3494" s="28" t="s">
        <v>8971</v>
      </c>
      <c r="E3494" s="95" t="s">
        <v>1870</v>
      </c>
      <c r="F3494" s="182">
        <v>1</v>
      </c>
      <c r="G3494" s="95" t="s">
        <v>240</v>
      </c>
      <c r="H3494" s="199">
        <f>VLOOKUP(G3494,BARRAS!$C$5:$E$553,2,0)</f>
        <v>2069987780152</v>
      </c>
      <c r="I3494" s="95">
        <v>0</v>
      </c>
      <c r="J3494" s="204">
        <v>1</v>
      </c>
      <c r="K3494" s="95">
        <v>0</v>
      </c>
      <c r="L3494" s="95" t="s">
        <v>489</v>
      </c>
      <c r="M3494" s="95" t="s">
        <v>489</v>
      </c>
      <c r="N3494" s="95" t="s">
        <v>9178</v>
      </c>
      <c r="O3494" s="95"/>
      <c r="P3494" s="95" t="s">
        <v>9972</v>
      </c>
      <c r="Q3494" s="95" t="s">
        <v>489</v>
      </c>
      <c r="R3494" s="95">
        <f>IF(L3494="R",VLOOKUP(G3494,BARRAS!$C$5:$E$233,3,0),IF(L3494="L",VLOOKUP(G3494,BARRAS!$C$5:$E$233,3,0),""))</f>
        <v>0</v>
      </c>
      <c r="S3494" s="95">
        <f t="shared" si="373"/>
        <v>0</v>
      </c>
      <c r="T3494" s="95"/>
      <c r="U3494" s="95" t="str">
        <f t="shared" si="374"/>
        <v/>
      </c>
      <c r="V3494" s="95">
        <v>0</v>
      </c>
      <c r="W3494" s="95"/>
      <c r="X3494" s="95">
        <v>0</v>
      </c>
      <c r="Y3494" s="95">
        <v>0</v>
      </c>
      <c r="Z3494" s="95"/>
      <c r="AA3494" s="95" t="str">
        <f t="shared" si="375"/>
        <v>CGE</v>
      </c>
    </row>
    <row r="3495" spans="1:27" x14ac:dyDescent="0.2">
      <c r="A3495" s="19">
        <f t="shared" si="369"/>
        <v>1</v>
      </c>
      <c r="B3495" s="95">
        <f t="shared" si="372"/>
        <v>3491</v>
      </c>
      <c r="C3495" s="95" t="s">
        <v>11062</v>
      </c>
      <c r="D3495" s="28" t="s">
        <v>8972</v>
      </c>
      <c r="E3495" s="95" t="s">
        <v>1870</v>
      </c>
      <c r="F3495" s="182">
        <v>1</v>
      </c>
      <c r="G3495" s="95" t="s">
        <v>240</v>
      </c>
      <c r="H3495" s="199">
        <f>VLOOKUP(G3495,BARRAS!$C$5:$E$553,2,0)</f>
        <v>2069987780152</v>
      </c>
      <c r="I3495" s="95">
        <v>0</v>
      </c>
      <c r="J3495" s="204">
        <v>1</v>
      </c>
      <c r="K3495" s="95">
        <v>0</v>
      </c>
      <c r="L3495" s="95" t="s">
        <v>489</v>
      </c>
      <c r="M3495" s="95" t="s">
        <v>489</v>
      </c>
      <c r="N3495" s="95" t="s">
        <v>9178</v>
      </c>
      <c r="O3495" s="95"/>
      <c r="P3495" s="95" t="s">
        <v>9972</v>
      </c>
      <c r="Q3495" s="95" t="s">
        <v>489</v>
      </c>
      <c r="R3495" s="95">
        <f>IF(L3495="R",VLOOKUP(G3495,BARRAS!$C$5:$E$233,3,0),IF(L3495="L",VLOOKUP(G3495,BARRAS!$C$5:$E$233,3,0),""))</f>
        <v>0</v>
      </c>
      <c r="S3495" s="95">
        <f t="shared" si="373"/>
        <v>0</v>
      </c>
      <c r="T3495" s="95"/>
      <c r="U3495" s="95" t="str">
        <f t="shared" si="374"/>
        <v/>
      </c>
      <c r="V3495" s="95">
        <v>0</v>
      </c>
      <c r="W3495" s="95"/>
      <c r="X3495" s="95">
        <v>0</v>
      </c>
      <c r="Y3495" s="95">
        <v>0</v>
      </c>
      <c r="Z3495" s="95"/>
      <c r="AA3495" s="95" t="str">
        <f t="shared" si="375"/>
        <v>CGE</v>
      </c>
    </row>
    <row r="3496" spans="1:27" x14ac:dyDescent="0.2">
      <c r="A3496" s="19">
        <f t="shared" ref="A3496:A3559" si="376">+COUNTIF($C:$C,C3496)</f>
        <v>1</v>
      </c>
      <c r="B3496" s="95">
        <f t="shared" si="372"/>
        <v>3492</v>
      </c>
      <c r="C3496" s="194" t="s">
        <v>11756</v>
      </c>
      <c r="D3496" s="213" t="s">
        <v>1304</v>
      </c>
      <c r="E3496" s="194" t="s">
        <v>1585</v>
      </c>
      <c r="F3496" s="182">
        <v>1</v>
      </c>
      <c r="G3496" s="95" t="s">
        <v>240</v>
      </c>
      <c r="H3496" s="199">
        <f>VLOOKUP(G3496,BARRAS!$C$5:$E$553,2,0)</f>
        <v>2069987780152</v>
      </c>
      <c r="I3496" s="95">
        <v>0</v>
      </c>
      <c r="J3496" s="204">
        <v>0</v>
      </c>
      <c r="K3496" s="95">
        <v>0</v>
      </c>
      <c r="L3496" s="95" t="s">
        <v>492</v>
      </c>
      <c r="M3496" s="95" t="s">
        <v>492</v>
      </c>
      <c r="N3496" s="95" t="s">
        <v>12352</v>
      </c>
      <c r="O3496" s="95"/>
      <c r="P3496" s="95"/>
      <c r="Q3496" s="95"/>
      <c r="R3496" s="95" t="str">
        <f>IF(L3496="R",VLOOKUP(G3496,BARRAS!$C$5:$E$233,3,0),IF(L3496="L",VLOOKUP(G3496,BARRAS!$C$5:$E$233,3,0),""))</f>
        <v/>
      </c>
      <c r="S3496" s="95">
        <f t="shared" si="373"/>
        <v>0</v>
      </c>
      <c r="T3496" s="95"/>
      <c r="U3496" s="95" t="str">
        <f t="shared" si="374"/>
        <v/>
      </c>
      <c r="V3496" s="95"/>
      <c r="W3496" s="95"/>
      <c r="X3496" s="95"/>
      <c r="Y3496" s="95"/>
      <c r="Z3496" s="95"/>
      <c r="AA3496" s="95">
        <f t="shared" si="375"/>
        <v>0</v>
      </c>
    </row>
    <row r="3497" spans="1:27" x14ac:dyDescent="0.2">
      <c r="A3497" s="19">
        <f t="shared" si="376"/>
        <v>1</v>
      </c>
      <c r="B3497" s="95">
        <f t="shared" si="372"/>
        <v>3493</v>
      </c>
      <c r="C3497" s="95" t="s">
        <v>12654</v>
      </c>
      <c r="D3497" s="28" t="s">
        <v>9079</v>
      </c>
      <c r="E3497" s="95" t="s">
        <v>12655</v>
      </c>
      <c r="F3497" s="182">
        <v>1</v>
      </c>
      <c r="G3497" s="95" t="s">
        <v>253</v>
      </c>
      <c r="H3497" s="199">
        <f>VLOOKUP(G3497,BARRAS!$C$5:$E$553,2,0)</f>
        <v>2079987630132</v>
      </c>
      <c r="I3497" s="95">
        <v>0</v>
      </c>
      <c r="J3497" s="204">
        <v>0</v>
      </c>
      <c r="K3497" s="95">
        <v>0</v>
      </c>
      <c r="L3497" s="95" t="s">
        <v>8423</v>
      </c>
      <c r="M3497" s="95" t="s">
        <v>8423</v>
      </c>
      <c r="N3497" s="95" t="s">
        <v>9079</v>
      </c>
      <c r="O3497" s="95" t="s">
        <v>9972</v>
      </c>
      <c r="P3497" s="95"/>
      <c r="Q3497" s="95"/>
      <c r="R3497" s="95" t="str">
        <f>IF(L3497="R",VLOOKUP(G3497,BARRAS!$C$5:$E$233,3,0),IF(L3497="L",VLOOKUP(G3497,BARRAS!$C$5:$E$233,3,0),""))</f>
        <v/>
      </c>
      <c r="S3497" s="95">
        <f t="shared" si="373"/>
        <v>0</v>
      </c>
      <c r="T3497" s="95"/>
      <c r="U3497" s="95" t="str">
        <f t="shared" si="374"/>
        <v/>
      </c>
      <c r="V3497" s="95"/>
      <c r="W3497" s="95"/>
      <c r="X3497" s="95"/>
      <c r="Y3497" s="95"/>
      <c r="Z3497" s="95"/>
      <c r="AA3497" s="95" t="str">
        <f t="shared" si="375"/>
        <v>CGE</v>
      </c>
    </row>
    <row r="3498" spans="1:27" x14ac:dyDescent="0.2">
      <c r="A3498" s="19">
        <f t="shared" si="376"/>
        <v>1</v>
      </c>
      <c r="B3498" s="95">
        <f t="shared" si="372"/>
        <v>3494</v>
      </c>
      <c r="C3498" s="95" t="s">
        <v>11995</v>
      </c>
      <c r="D3498" s="28" t="s">
        <v>8365</v>
      </c>
      <c r="E3498" s="95" t="s">
        <v>11996</v>
      </c>
      <c r="F3498" s="182">
        <v>1</v>
      </c>
      <c r="G3498" s="95" t="s">
        <v>253</v>
      </c>
      <c r="H3498" s="199">
        <f>VLOOKUP(G3498,BARRAS!$C$5:$E$553,2,0)</f>
        <v>2079987630132</v>
      </c>
      <c r="I3498" s="95">
        <v>0</v>
      </c>
      <c r="J3498" s="204">
        <v>0</v>
      </c>
      <c r="K3498" s="95">
        <v>0</v>
      </c>
      <c r="L3498" s="95" t="s">
        <v>8423</v>
      </c>
      <c r="M3498" s="95" t="s">
        <v>8423</v>
      </c>
      <c r="N3498" s="28" t="s">
        <v>8365</v>
      </c>
      <c r="O3498" s="95" t="s">
        <v>9972</v>
      </c>
      <c r="P3498" s="95"/>
      <c r="Q3498" s="95"/>
      <c r="R3498" s="95" t="str">
        <f>IF(L3498="R",VLOOKUP(G3498,BARRAS!$C$5:$E$233,3,0),IF(L3498="L",VLOOKUP(G3498,BARRAS!$C$5:$E$233,3,0),""))</f>
        <v/>
      </c>
      <c r="S3498" s="95">
        <f t="shared" si="373"/>
        <v>0</v>
      </c>
      <c r="T3498" s="95"/>
      <c r="U3498" s="95" t="str">
        <f t="shared" si="374"/>
        <v/>
      </c>
      <c r="V3498" s="95"/>
      <c r="W3498" s="95"/>
      <c r="X3498" s="95"/>
      <c r="Y3498" s="95"/>
      <c r="Z3498" s="95"/>
      <c r="AA3498" s="95" t="str">
        <f t="shared" si="375"/>
        <v>CGE</v>
      </c>
    </row>
    <row r="3499" spans="1:27" x14ac:dyDescent="0.2">
      <c r="A3499" s="19">
        <f t="shared" si="376"/>
        <v>1</v>
      </c>
      <c r="B3499" s="95">
        <f t="shared" si="372"/>
        <v>3495</v>
      </c>
      <c r="C3499" s="95" t="s">
        <v>13324</v>
      </c>
      <c r="D3499" s="28" t="s">
        <v>12122</v>
      </c>
      <c r="E3499" s="95" t="s">
        <v>13325</v>
      </c>
      <c r="F3499" s="182">
        <v>1</v>
      </c>
      <c r="G3499" s="95" t="s">
        <v>253</v>
      </c>
      <c r="H3499" s="199">
        <f>VLOOKUP(G3499,BARRAS!$C$5:$E$553,2,0)</f>
        <v>2079987630132</v>
      </c>
      <c r="I3499" s="95">
        <v>0</v>
      </c>
      <c r="J3499" s="204">
        <v>0</v>
      </c>
      <c r="K3499" s="95">
        <v>0</v>
      </c>
      <c r="L3499" s="95" t="s">
        <v>8423</v>
      </c>
      <c r="M3499" s="95" t="s">
        <v>8423</v>
      </c>
      <c r="N3499" s="28" t="s">
        <v>12122</v>
      </c>
      <c r="O3499" s="95" t="s">
        <v>9972</v>
      </c>
      <c r="P3499" s="95"/>
      <c r="Q3499" s="95"/>
      <c r="R3499" s="95"/>
      <c r="S3499" s="95">
        <f t="shared" si="373"/>
        <v>0</v>
      </c>
      <c r="T3499" s="95"/>
      <c r="U3499" s="95" t="str">
        <f t="shared" si="374"/>
        <v/>
      </c>
      <c r="V3499" s="95"/>
      <c r="W3499" s="95"/>
      <c r="X3499" s="95"/>
      <c r="Y3499" s="95"/>
      <c r="Z3499" s="95"/>
      <c r="AA3499" s="95" t="str">
        <f t="shared" si="375"/>
        <v>CGE</v>
      </c>
    </row>
    <row r="3500" spans="1:27" x14ac:dyDescent="0.2">
      <c r="A3500" s="19">
        <f t="shared" si="376"/>
        <v>1</v>
      </c>
      <c r="B3500" s="95">
        <f t="shared" si="372"/>
        <v>3496</v>
      </c>
      <c r="C3500" s="95" t="s">
        <v>12946</v>
      </c>
      <c r="D3500" s="28" t="s">
        <v>14384</v>
      </c>
      <c r="E3500" s="95" t="s">
        <v>12942</v>
      </c>
      <c r="F3500" s="182">
        <v>1</v>
      </c>
      <c r="G3500" s="95" t="s">
        <v>253</v>
      </c>
      <c r="H3500" s="199">
        <f>VLOOKUP(G3500,BARRAS!$C$5:$E$553,2,0)</f>
        <v>2079987630132</v>
      </c>
      <c r="I3500" s="95">
        <v>0</v>
      </c>
      <c r="J3500" s="204">
        <v>0</v>
      </c>
      <c r="K3500" s="95">
        <v>0</v>
      </c>
      <c r="L3500" s="95" t="s">
        <v>747</v>
      </c>
      <c r="M3500" s="95" t="s">
        <v>747</v>
      </c>
      <c r="N3500" s="95" t="s">
        <v>14384</v>
      </c>
      <c r="O3500" s="95" t="s">
        <v>9972</v>
      </c>
      <c r="P3500" s="95"/>
      <c r="Q3500" s="95"/>
      <c r="R3500" s="95" t="str">
        <f>IF(L3500="R",VLOOKUP(G3500,BARRAS!$C$5:$E$233,3,0),IF(L3500="L",VLOOKUP(G3500,BARRAS!$C$5:$E$233,3,0),""))</f>
        <v/>
      </c>
      <c r="S3500" s="95">
        <f t="shared" si="373"/>
        <v>1</v>
      </c>
      <c r="T3500" s="95"/>
      <c r="U3500" s="95" t="str">
        <f t="shared" si="374"/>
        <v>PMGD</v>
      </c>
      <c r="V3500" s="95"/>
      <c r="W3500" s="95">
        <v>0</v>
      </c>
      <c r="X3500" s="95"/>
      <c r="Y3500" s="95"/>
      <c r="Z3500" s="95"/>
      <c r="AA3500" s="95" t="str">
        <f t="shared" si="375"/>
        <v>CGE</v>
      </c>
    </row>
    <row r="3501" spans="1:27" x14ac:dyDescent="0.2">
      <c r="A3501" s="19">
        <f t="shared" si="376"/>
        <v>1</v>
      </c>
      <c r="B3501" s="95">
        <f t="shared" si="372"/>
        <v>3497</v>
      </c>
      <c r="C3501" s="95" t="s">
        <v>12947</v>
      </c>
      <c r="D3501" s="28" t="s">
        <v>14384</v>
      </c>
      <c r="E3501" s="95" t="s">
        <v>12350</v>
      </c>
      <c r="F3501" s="182">
        <v>1</v>
      </c>
      <c r="G3501" s="95" t="s">
        <v>253</v>
      </c>
      <c r="H3501" s="199">
        <f>VLOOKUP(G3501,BARRAS!$C$5:$E$553,2,0)</f>
        <v>2079987630132</v>
      </c>
      <c r="I3501" s="95">
        <v>0</v>
      </c>
      <c r="J3501" s="204">
        <v>0</v>
      </c>
      <c r="K3501" s="95">
        <v>0</v>
      </c>
      <c r="L3501" s="95" t="s">
        <v>747</v>
      </c>
      <c r="M3501" s="95" t="s">
        <v>747</v>
      </c>
      <c r="N3501" s="95" t="s">
        <v>14384</v>
      </c>
      <c r="O3501" s="95" t="s">
        <v>9972</v>
      </c>
      <c r="P3501" s="95"/>
      <c r="Q3501" s="95"/>
      <c r="R3501" s="95" t="str">
        <f>IF(L3501="R",VLOOKUP(G3501,BARRAS!$C$5:$E$233,3,0),IF(L3501="L",VLOOKUP(G3501,BARRAS!$C$5:$E$233,3,0),""))</f>
        <v/>
      </c>
      <c r="S3501" s="95">
        <f t="shared" si="373"/>
        <v>1</v>
      </c>
      <c r="T3501" s="95" t="s">
        <v>12350</v>
      </c>
      <c r="U3501" s="95" t="str">
        <f t="shared" si="374"/>
        <v>PMGD</v>
      </c>
      <c r="V3501" s="95"/>
      <c r="W3501" s="95"/>
      <c r="X3501" s="95"/>
      <c r="Y3501" s="95"/>
      <c r="Z3501" s="95"/>
      <c r="AA3501" s="95" t="str">
        <f t="shared" si="375"/>
        <v>CGE</v>
      </c>
    </row>
    <row r="3502" spans="1:27" x14ac:dyDescent="0.2">
      <c r="A3502" s="19">
        <f t="shared" si="376"/>
        <v>1</v>
      </c>
      <c r="B3502" s="95">
        <f t="shared" si="372"/>
        <v>3498</v>
      </c>
      <c r="C3502" s="95" t="s">
        <v>8235</v>
      </c>
      <c r="D3502" s="28" t="s">
        <v>8970</v>
      </c>
      <c r="E3502" s="95" t="s">
        <v>1870</v>
      </c>
      <c r="F3502" s="182">
        <v>1</v>
      </c>
      <c r="G3502" s="95" t="s">
        <v>253</v>
      </c>
      <c r="H3502" s="199">
        <f>VLOOKUP(G3502,BARRAS!$C$5:$E$553,2,0)</f>
        <v>2079987630132</v>
      </c>
      <c r="I3502" s="95">
        <v>0</v>
      </c>
      <c r="J3502" s="204">
        <v>1</v>
      </c>
      <c r="K3502" s="95">
        <v>0</v>
      </c>
      <c r="L3502" s="95" t="s">
        <v>489</v>
      </c>
      <c r="M3502" s="95" t="s">
        <v>489</v>
      </c>
      <c r="N3502" s="95" t="s">
        <v>9178</v>
      </c>
      <c r="O3502" s="95"/>
      <c r="P3502" s="95" t="s">
        <v>9972</v>
      </c>
      <c r="Q3502" s="95" t="s">
        <v>489</v>
      </c>
      <c r="R3502" s="95">
        <f>IF(L3502="R",VLOOKUP(G3502,BARRAS!$C$5:$E$233,3,0),IF(L3502="L",VLOOKUP(G3502,BARRAS!$C$5:$E$233,3,0),""))</f>
        <v>0</v>
      </c>
      <c r="S3502" s="95">
        <f t="shared" si="373"/>
        <v>0</v>
      </c>
      <c r="T3502" s="95"/>
      <c r="U3502" s="95" t="str">
        <f t="shared" si="374"/>
        <v/>
      </c>
      <c r="V3502" s="95"/>
      <c r="W3502" s="95"/>
      <c r="X3502" s="95">
        <v>0</v>
      </c>
      <c r="Y3502" s="95"/>
      <c r="Z3502" s="95"/>
      <c r="AA3502" s="95" t="str">
        <f t="shared" si="375"/>
        <v>CGE</v>
      </c>
    </row>
    <row r="3503" spans="1:27" x14ac:dyDescent="0.2">
      <c r="A3503" s="19">
        <f t="shared" si="376"/>
        <v>1</v>
      </c>
      <c r="B3503" s="95">
        <f t="shared" si="372"/>
        <v>3499</v>
      </c>
      <c r="C3503" s="95" t="s">
        <v>8236</v>
      </c>
      <c r="D3503" s="28" t="s">
        <v>8971</v>
      </c>
      <c r="E3503" s="95" t="s">
        <v>1870</v>
      </c>
      <c r="F3503" s="182">
        <v>1</v>
      </c>
      <c r="G3503" s="95" t="s">
        <v>253</v>
      </c>
      <c r="H3503" s="199">
        <f>VLOOKUP(G3503,BARRAS!$C$5:$E$553,2,0)</f>
        <v>2079987630132</v>
      </c>
      <c r="I3503" s="95">
        <v>0</v>
      </c>
      <c r="J3503" s="204">
        <v>1</v>
      </c>
      <c r="K3503" s="95">
        <v>0</v>
      </c>
      <c r="L3503" s="95" t="s">
        <v>489</v>
      </c>
      <c r="M3503" s="95" t="s">
        <v>489</v>
      </c>
      <c r="N3503" s="95" t="s">
        <v>9178</v>
      </c>
      <c r="O3503" s="95"/>
      <c r="P3503" s="95" t="s">
        <v>9972</v>
      </c>
      <c r="Q3503" s="95" t="s">
        <v>489</v>
      </c>
      <c r="R3503" s="95">
        <f>IF(L3503="R",VLOOKUP(G3503,BARRAS!$C$5:$E$233,3,0),IF(L3503="L",VLOOKUP(G3503,BARRAS!$C$5:$E$233,3,0),""))</f>
        <v>0</v>
      </c>
      <c r="S3503" s="95">
        <f t="shared" si="373"/>
        <v>0</v>
      </c>
      <c r="T3503" s="95"/>
      <c r="U3503" s="95" t="str">
        <f t="shared" si="374"/>
        <v/>
      </c>
      <c r="V3503" s="95"/>
      <c r="W3503" s="95"/>
      <c r="X3503" s="95">
        <v>0</v>
      </c>
      <c r="Y3503" s="95"/>
      <c r="Z3503" s="95"/>
      <c r="AA3503" s="95" t="str">
        <f t="shared" si="375"/>
        <v>CGE</v>
      </c>
    </row>
    <row r="3504" spans="1:27" x14ac:dyDescent="0.2">
      <c r="A3504" s="19">
        <f t="shared" si="376"/>
        <v>1</v>
      </c>
      <c r="B3504" s="95">
        <f t="shared" si="372"/>
        <v>3500</v>
      </c>
      <c r="C3504" s="95" t="s">
        <v>8237</v>
      </c>
      <c r="D3504" s="28" t="s">
        <v>8972</v>
      </c>
      <c r="E3504" s="95" t="s">
        <v>1870</v>
      </c>
      <c r="F3504" s="182">
        <v>1</v>
      </c>
      <c r="G3504" s="95" t="s">
        <v>253</v>
      </c>
      <c r="H3504" s="199">
        <f>VLOOKUP(G3504,BARRAS!$C$5:$E$553,2,0)</f>
        <v>2079987630132</v>
      </c>
      <c r="I3504" s="95">
        <v>0</v>
      </c>
      <c r="J3504" s="204">
        <v>1</v>
      </c>
      <c r="K3504" s="95">
        <v>0</v>
      </c>
      <c r="L3504" s="95" t="s">
        <v>489</v>
      </c>
      <c r="M3504" s="95" t="s">
        <v>489</v>
      </c>
      <c r="N3504" s="95" t="s">
        <v>9178</v>
      </c>
      <c r="O3504" s="95"/>
      <c r="P3504" s="95" t="s">
        <v>9972</v>
      </c>
      <c r="Q3504" s="95" t="s">
        <v>489</v>
      </c>
      <c r="R3504" s="95">
        <f>IF(L3504="R",VLOOKUP(G3504,BARRAS!$C$5:$E$233,3,0),IF(L3504="L",VLOOKUP(G3504,BARRAS!$C$5:$E$233,3,0),""))</f>
        <v>0</v>
      </c>
      <c r="S3504" s="95">
        <f t="shared" si="373"/>
        <v>0</v>
      </c>
      <c r="T3504" s="95"/>
      <c r="U3504" s="95" t="str">
        <f t="shared" si="374"/>
        <v/>
      </c>
      <c r="V3504" s="95"/>
      <c r="W3504" s="95"/>
      <c r="X3504" s="95">
        <v>0</v>
      </c>
      <c r="Y3504" s="95"/>
      <c r="Z3504" s="95"/>
      <c r="AA3504" s="95" t="str">
        <f t="shared" si="375"/>
        <v>CGE</v>
      </c>
    </row>
    <row r="3505" spans="1:27" x14ac:dyDescent="0.2">
      <c r="A3505" s="19">
        <f t="shared" si="376"/>
        <v>1</v>
      </c>
      <c r="B3505" s="95">
        <f t="shared" si="372"/>
        <v>3501</v>
      </c>
      <c r="C3505" s="194" t="s">
        <v>11919</v>
      </c>
      <c r="D3505" s="213" t="s">
        <v>1304</v>
      </c>
      <c r="E3505" s="194" t="s">
        <v>1581</v>
      </c>
      <c r="F3505" s="222">
        <v>1</v>
      </c>
      <c r="G3505" s="95" t="s">
        <v>253</v>
      </c>
      <c r="H3505" s="199">
        <f>VLOOKUP(G3505,BARRAS!$C$5:$E$553,2,0)</f>
        <v>2079987630132</v>
      </c>
      <c r="I3505" s="95">
        <v>0</v>
      </c>
      <c r="J3505" s="204">
        <v>0</v>
      </c>
      <c r="K3505" s="95">
        <v>0</v>
      </c>
      <c r="L3505" s="95" t="s">
        <v>492</v>
      </c>
      <c r="M3505" s="95" t="s">
        <v>492</v>
      </c>
      <c r="N3505" s="95" t="s">
        <v>12352</v>
      </c>
      <c r="O3505" s="95"/>
      <c r="P3505" s="95"/>
      <c r="Q3505" s="95"/>
      <c r="R3505" s="95" t="str">
        <f>IF(L3505="R",VLOOKUP(G3505,BARRAS!$C$5:$E$233,3,0),IF(L3505="L",VLOOKUP(G3505,BARRAS!$C$5:$E$233,3,0),""))</f>
        <v/>
      </c>
      <c r="S3505" s="95">
        <f t="shared" si="373"/>
        <v>0</v>
      </c>
      <c r="T3505" s="95"/>
      <c r="U3505" s="95" t="str">
        <f t="shared" si="374"/>
        <v/>
      </c>
      <c r="V3505" s="95"/>
      <c r="W3505" s="95"/>
      <c r="X3505" s="95"/>
      <c r="Y3505" s="95"/>
      <c r="Z3505" s="95"/>
      <c r="AA3505" s="95">
        <f t="shared" si="375"/>
        <v>0</v>
      </c>
    </row>
    <row r="3506" spans="1:27" x14ac:dyDescent="0.2">
      <c r="A3506" s="19">
        <f t="shared" si="376"/>
        <v>1</v>
      </c>
      <c r="B3506" s="95">
        <f t="shared" si="372"/>
        <v>3502</v>
      </c>
      <c r="C3506" s="95" t="s">
        <v>12127</v>
      </c>
      <c r="D3506" s="28" t="s">
        <v>12122</v>
      </c>
      <c r="E3506" s="95" t="s">
        <v>12275</v>
      </c>
      <c r="F3506" s="182">
        <v>1</v>
      </c>
      <c r="G3506" s="95" t="s">
        <v>1657</v>
      </c>
      <c r="H3506" s="199">
        <f>VLOOKUP(G3506,BARRAS!$C$5:$E$553,2,0)</f>
        <v>2079987580132</v>
      </c>
      <c r="I3506" s="95">
        <v>0</v>
      </c>
      <c r="J3506" s="204">
        <v>0</v>
      </c>
      <c r="K3506" s="95">
        <v>0</v>
      </c>
      <c r="L3506" s="95" t="s">
        <v>8423</v>
      </c>
      <c r="M3506" s="95" t="s">
        <v>8423</v>
      </c>
      <c r="N3506" s="95" t="s">
        <v>12122</v>
      </c>
      <c r="O3506" s="95" t="s">
        <v>9972</v>
      </c>
      <c r="P3506" s="95"/>
      <c r="Q3506" s="95" t="s">
        <v>509</v>
      </c>
      <c r="R3506" s="95" t="str">
        <f>IF(L3506="R",VLOOKUP(G3506,BARRAS!$C$5:$E$233,3,0),IF(L3506="L",VLOOKUP(G3506,BARRAS!$C$5:$E$233,3,0),""))</f>
        <v/>
      </c>
      <c r="S3506" s="95">
        <f t="shared" si="373"/>
        <v>0</v>
      </c>
      <c r="T3506" s="95"/>
      <c r="U3506" s="95" t="str">
        <f t="shared" si="374"/>
        <v/>
      </c>
      <c r="V3506" s="95"/>
      <c r="W3506" s="95"/>
      <c r="X3506" s="95"/>
      <c r="Y3506" s="95">
        <v>0</v>
      </c>
      <c r="Z3506" s="95"/>
      <c r="AA3506" s="95" t="str">
        <f t="shared" si="375"/>
        <v>CGE</v>
      </c>
    </row>
    <row r="3507" spans="1:27" x14ac:dyDescent="0.2">
      <c r="A3507" s="19">
        <f t="shared" si="376"/>
        <v>1</v>
      </c>
      <c r="B3507" s="95">
        <f t="shared" si="372"/>
        <v>3503</v>
      </c>
      <c r="C3507" s="95" t="s">
        <v>12861</v>
      </c>
      <c r="D3507" s="28" t="s">
        <v>8365</v>
      </c>
      <c r="E3507" s="95" t="s">
        <v>10489</v>
      </c>
      <c r="F3507" s="182">
        <v>1</v>
      </c>
      <c r="G3507" s="95" t="s">
        <v>1657</v>
      </c>
      <c r="H3507" s="199">
        <f>VLOOKUP(G3507,BARRAS!$C$5:$E$553,2,0)</f>
        <v>2079987580132</v>
      </c>
      <c r="I3507" s="95">
        <v>0</v>
      </c>
      <c r="J3507" s="204">
        <v>0</v>
      </c>
      <c r="K3507" s="95">
        <v>0</v>
      </c>
      <c r="L3507" s="95" t="s">
        <v>8423</v>
      </c>
      <c r="M3507" s="95" t="s">
        <v>8423</v>
      </c>
      <c r="N3507" s="28" t="s">
        <v>8365</v>
      </c>
      <c r="O3507" s="28" t="s">
        <v>9972</v>
      </c>
      <c r="P3507" s="95"/>
      <c r="Q3507" s="95"/>
      <c r="R3507" s="95" t="str">
        <f>IF(L3507="R",VLOOKUP(G3507,BARRAS!$C$5:$E$233,3,0),IF(L3507="L",VLOOKUP(G3507,BARRAS!$C$5:$E$233,3,0),""))</f>
        <v/>
      </c>
      <c r="S3507" s="95">
        <f t="shared" si="373"/>
        <v>0</v>
      </c>
      <c r="T3507" s="95"/>
      <c r="U3507" s="95" t="str">
        <f t="shared" si="374"/>
        <v/>
      </c>
      <c r="V3507" s="95"/>
      <c r="W3507" s="95"/>
      <c r="X3507" s="95"/>
      <c r="Y3507" s="95"/>
      <c r="Z3507" s="95"/>
      <c r="AA3507" s="95" t="str">
        <f t="shared" si="375"/>
        <v>CGE</v>
      </c>
    </row>
    <row r="3508" spans="1:27" x14ac:dyDescent="0.2">
      <c r="A3508" s="19">
        <f t="shared" si="376"/>
        <v>1</v>
      </c>
      <c r="B3508" s="95">
        <f t="shared" si="372"/>
        <v>3504</v>
      </c>
      <c r="C3508" s="95" t="s">
        <v>10318</v>
      </c>
      <c r="D3508" s="28" t="s">
        <v>9294</v>
      </c>
      <c r="E3508" s="95" t="s">
        <v>10317</v>
      </c>
      <c r="F3508" s="182">
        <v>1</v>
      </c>
      <c r="G3508" s="95" t="s">
        <v>1657</v>
      </c>
      <c r="H3508" s="199">
        <f>VLOOKUP(G3508,BARRAS!$C$5:$E$553,2,0)</f>
        <v>2079987580132</v>
      </c>
      <c r="I3508" s="95">
        <v>0</v>
      </c>
      <c r="J3508" s="204">
        <v>0</v>
      </c>
      <c r="K3508" s="95">
        <v>0</v>
      </c>
      <c r="L3508" s="95" t="s">
        <v>8423</v>
      </c>
      <c r="M3508" s="95" t="s">
        <v>8423</v>
      </c>
      <c r="N3508" s="95" t="s">
        <v>9294</v>
      </c>
      <c r="O3508" s="95" t="s">
        <v>9972</v>
      </c>
      <c r="P3508" s="95"/>
      <c r="Q3508" s="95"/>
      <c r="R3508" s="95" t="str">
        <f>IF(L3508="R",VLOOKUP(G3508,BARRAS!$C$5:$E$233,3,0),IF(L3508="L",VLOOKUP(G3508,BARRAS!$C$5:$E$233,3,0),""))</f>
        <v/>
      </c>
      <c r="S3508" s="95">
        <f t="shared" si="373"/>
        <v>0</v>
      </c>
      <c r="T3508" s="95"/>
      <c r="U3508" s="95" t="str">
        <f t="shared" si="374"/>
        <v/>
      </c>
      <c r="V3508" s="95"/>
      <c r="W3508" s="95"/>
      <c r="X3508" s="95"/>
      <c r="Y3508" s="95"/>
      <c r="Z3508" s="95"/>
      <c r="AA3508" s="95" t="str">
        <f t="shared" si="375"/>
        <v>CGE</v>
      </c>
    </row>
    <row r="3509" spans="1:27" x14ac:dyDescent="0.2">
      <c r="A3509" s="19">
        <f t="shared" si="376"/>
        <v>1</v>
      </c>
      <c r="B3509" s="95">
        <f t="shared" si="372"/>
        <v>3505</v>
      </c>
      <c r="C3509" s="95" t="s">
        <v>12308</v>
      </c>
      <c r="D3509" s="28" t="s">
        <v>13427</v>
      </c>
      <c r="E3509" s="95" t="s">
        <v>12309</v>
      </c>
      <c r="F3509" s="182">
        <v>1</v>
      </c>
      <c r="G3509" s="95" t="s">
        <v>1657</v>
      </c>
      <c r="H3509" s="199">
        <f>VLOOKUP(G3509,BARRAS!$C$5:$E$553,2,0)</f>
        <v>2079987580132</v>
      </c>
      <c r="I3509" s="95">
        <v>0</v>
      </c>
      <c r="J3509" s="204">
        <v>0</v>
      </c>
      <c r="K3509" s="95">
        <v>0</v>
      </c>
      <c r="L3509" s="95" t="s">
        <v>8423</v>
      </c>
      <c r="M3509" s="95" t="s">
        <v>8423</v>
      </c>
      <c r="N3509" s="95" t="s">
        <v>13427</v>
      </c>
      <c r="O3509" s="95" t="s">
        <v>9972</v>
      </c>
      <c r="P3509" s="95"/>
      <c r="Q3509" s="95"/>
      <c r="R3509" s="95" t="str">
        <f>IF(L3509="R",VLOOKUP(G3509,BARRAS!$C$5:$E$233,3,0),IF(L3509="L",VLOOKUP(G3509,BARRAS!$C$5:$E$233,3,0),""))</f>
        <v/>
      </c>
      <c r="S3509" s="95">
        <f t="shared" si="373"/>
        <v>0</v>
      </c>
      <c r="T3509" s="95"/>
      <c r="U3509" s="95" t="str">
        <f t="shared" si="374"/>
        <v/>
      </c>
      <c r="V3509" s="95"/>
      <c r="W3509" s="95"/>
      <c r="X3509" s="95"/>
      <c r="Y3509" s="95"/>
      <c r="Z3509" s="95"/>
      <c r="AA3509" s="95" t="str">
        <f t="shared" si="375"/>
        <v>CGE</v>
      </c>
    </row>
    <row r="3510" spans="1:27" x14ac:dyDescent="0.2">
      <c r="A3510" s="19">
        <f t="shared" si="376"/>
        <v>1</v>
      </c>
      <c r="B3510" s="95">
        <f t="shared" si="372"/>
        <v>3506</v>
      </c>
      <c r="C3510" s="95" t="s">
        <v>9184</v>
      </c>
      <c r="D3510" s="28" t="s">
        <v>11359</v>
      </c>
      <c r="E3510" s="95" t="s">
        <v>10001</v>
      </c>
      <c r="F3510" s="182">
        <v>1</v>
      </c>
      <c r="G3510" s="95" t="s">
        <v>1657</v>
      </c>
      <c r="H3510" s="199">
        <f>VLOOKUP(G3510,BARRAS!$C$5:$E$553,2,0)</f>
        <v>2079987580132</v>
      </c>
      <c r="I3510" s="95">
        <v>0</v>
      </c>
      <c r="J3510" s="204">
        <v>0</v>
      </c>
      <c r="K3510" s="95">
        <v>0</v>
      </c>
      <c r="L3510" s="95" t="s">
        <v>747</v>
      </c>
      <c r="M3510" s="95" t="s">
        <v>747</v>
      </c>
      <c r="N3510" s="95" t="s">
        <v>11359</v>
      </c>
      <c r="O3510" s="95" t="s">
        <v>9972</v>
      </c>
      <c r="P3510" s="95"/>
      <c r="Q3510" s="95" t="s">
        <v>509</v>
      </c>
      <c r="R3510" s="95" t="str">
        <f>IF(L3510="R",VLOOKUP(G3510,BARRAS!$C$5:$E$233,3,0),IF(L3510="L",VLOOKUP(G3510,BARRAS!$C$5:$E$233,3,0),""))</f>
        <v/>
      </c>
      <c r="S3510" s="95">
        <f t="shared" si="373"/>
        <v>1</v>
      </c>
      <c r="T3510" s="95"/>
      <c r="U3510" s="95" t="str">
        <f t="shared" si="374"/>
        <v>PMGD</v>
      </c>
      <c r="V3510" s="95"/>
      <c r="W3510" s="95">
        <v>1</v>
      </c>
      <c r="X3510" s="95">
        <v>0</v>
      </c>
      <c r="Y3510" s="95"/>
      <c r="Z3510" s="95"/>
      <c r="AA3510" s="95" t="str">
        <f t="shared" si="375"/>
        <v>CGE</v>
      </c>
    </row>
    <row r="3511" spans="1:27" x14ac:dyDescent="0.2">
      <c r="A3511" s="19">
        <f t="shared" si="376"/>
        <v>1</v>
      </c>
      <c r="B3511" s="95">
        <f t="shared" si="372"/>
        <v>3507</v>
      </c>
      <c r="C3511" s="95" t="s">
        <v>9183</v>
      </c>
      <c r="D3511" s="28" t="s">
        <v>11359</v>
      </c>
      <c r="E3511" s="95" t="s">
        <v>10000</v>
      </c>
      <c r="F3511" s="182">
        <v>1</v>
      </c>
      <c r="G3511" s="95" t="s">
        <v>1657</v>
      </c>
      <c r="H3511" s="199">
        <f>VLOOKUP(G3511,BARRAS!$C$5:$E$553,2,0)</f>
        <v>2079987580132</v>
      </c>
      <c r="I3511" s="95">
        <v>0</v>
      </c>
      <c r="J3511" s="204">
        <v>0</v>
      </c>
      <c r="K3511" s="95">
        <v>0</v>
      </c>
      <c r="L3511" s="95" t="s">
        <v>747</v>
      </c>
      <c r="M3511" s="95" t="s">
        <v>747</v>
      </c>
      <c r="N3511" s="95" t="s">
        <v>11359</v>
      </c>
      <c r="O3511" s="95" t="s">
        <v>9972</v>
      </c>
      <c r="P3511" s="95"/>
      <c r="Q3511" s="95" t="s">
        <v>509</v>
      </c>
      <c r="R3511" s="95" t="str">
        <f>IF(L3511="R",VLOOKUP(G3511,BARRAS!$C$5:$E$233,3,0),IF(L3511="L",VLOOKUP(G3511,BARRAS!$C$5:$E$233,3,0),""))</f>
        <v/>
      </c>
      <c r="S3511" s="95">
        <f t="shared" si="373"/>
        <v>1</v>
      </c>
      <c r="T3511" s="95" t="s">
        <v>10000</v>
      </c>
      <c r="U3511" s="95" t="str">
        <f t="shared" si="374"/>
        <v>PMGD</v>
      </c>
      <c r="V3511" s="95"/>
      <c r="W3511" s="95"/>
      <c r="X3511" s="95">
        <v>0</v>
      </c>
      <c r="Y3511" s="95"/>
      <c r="Z3511" s="95"/>
      <c r="AA3511" s="95" t="str">
        <f t="shared" si="375"/>
        <v>CGE</v>
      </c>
    </row>
    <row r="3512" spans="1:27" x14ac:dyDescent="0.2">
      <c r="A3512" s="19">
        <f t="shared" si="376"/>
        <v>1</v>
      </c>
      <c r="B3512" s="95">
        <f t="shared" si="372"/>
        <v>3508</v>
      </c>
      <c r="C3512" s="28" t="s">
        <v>13436</v>
      </c>
      <c r="D3512" s="28" t="s">
        <v>13452</v>
      </c>
      <c r="E3512" s="95" t="s">
        <v>13450</v>
      </c>
      <c r="F3512" s="182">
        <v>1</v>
      </c>
      <c r="G3512" s="95" t="s">
        <v>1657</v>
      </c>
      <c r="H3512" s="199">
        <f>VLOOKUP(G3512,BARRAS!$C$5:$E$553,2,0)</f>
        <v>2079987580132</v>
      </c>
      <c r="I3512" s="95">
        <v>0</v>
      </c>
      <c r="J3512" s="204">
        <v>0</v>
      </c>
      <c r="K3512" s="95">
        <v>0</v>
      </c>
      <c r="L3512" s="95" t="s">
        <v>747</v>
      </c>
      <c r="M3512" s="95" t="s">
        <v>747</v>
      </c>
      <c r="N3512" s="28" t="s">
        <v>13452</v>
      </c>
      <c r="O3512" s="95" t="s">
        <v>9972</v>
      </c>
      <c r="P3512" s="95"/>
      <c r="Q3512" s="95"/>
      <c r="R3512" s="95"/>
      <c r="S3512" s="95">
        <f t="shared" si="373"/>
        <v>1</v>
      </c>
      <c r="T3512" s="95"/>
      <c r="U3512" s="95" t="str">
        <f t="shared" si="374"/>
        <v>PMGD</v>
      </c>
      <c r="V3512" s="95"/>
      <c r="W3512" s="95"/>
      <c r="X3512" s="95"/>
      <c r="Y3512" s="95"/>
      <c r="Z3512" s="95"/>
      <c r="AA3512" s="95" t="str">
        <f t="shared" si="375"/>
        <v>CGE</v>
      </c>
    </row>
    <row r="3513" spans="1:27" x14ac:dyDescent="0.2">
      <c r="A3513" s="19">
        <f t="shared" si="376"/>
        <v>1</v>
      </c>
      <c r="B3513" s="95">
        <f t="shared" si="372"/>
        <v>3509</v>
      </c>
      <c r="C3513" s="95" t="s">
        <v>13298</v>
      </c>
      <c r="D3513" s="28" t="s">
        <v>13452</v>
      </c>
      <c r="E3513" s="95" t="s">
        <v>13451</v>
      </c>
      <c r="F3513" s="182">
        <v>1</v>
      </c>
      <c r="G3513" s="95" t="s">
        <v>1657</v>
      </c>
      <c r="H3513" s="199">
        <f>VLOOKUP(G3513,BARRAS!$C$5:$E$553,2,0)</f>
        <v>2079987580132</v>
      </c>
      <c r="I3513" s="95">
        <v>0</v>
      </c>
      <c r="J3513" s="204">
        <v>0</v>
      </c>
      <c r="K3513" s="95">
        <v>0</v>
      </c>
      <c r="L3513" s="95" t="s">
        <v>747</v>
      </c>
      <c r="M3513" s="95" t="s">
        <v>747</v>
      </c>
      <c r="N3513" s="28" t="s">
        <v>13452</v>
      </c>
      <c r="O3513" s="95" t="s">
        <v>9972</v>
      </c>
      <c r="P3513" s="95"/>
      <c r="Q3513" s="95"/>
      <c r="R3513" s="95"/>
      <c r="S3513" s="95">
        <f t="shared" si="373"/>
        <v>1</v>
      </c>
      <c r="T3513" s="95" t="s">
        <v>13451</v>
      </c>
      <c r="U3513" s="95" t="str">
        <f t="shared" si="374"/>
        <v>PMGD</v>
      </c>
      <c r="V3513" s="95"/>
      <c r="W3513" s="95"/>
      <c r="X3513" s="95"/>
      <c r="Y3513" s="95"/>
      <c r="Z3513" s="95"/>
      <c r="AA3513" s="95" t="str">
        <f t="shared" si="375"/>
        <v>CGE</v>
      </c>
    </row>
    <row r="3514" spans="1:27" x14ac:dyDescent="0.2">
      <c r="A3514" s="19">
        <f t="shared" si="376"/>
        <v>1</v>
      </c>
      <c r="B3514" s="95">
        <f t="shared" si="372"/>
        <v>3510</v>
      </c>
      <c r="C3514" s="95" t="s">
        <v>7726</v>
      </c>
      <c r="D3514" s="28" t="s">
        <v>10013</v>
      </c>
      <c r="E3514" s="95" t="s">
        <v>3208</v>
      </c>
      <c r="F3514" s="182">
        <v>1</v>
      </c>
      <c r="G3514" s="95" t="s">
        <v>1657</v>
      </c>
      <c r="H3514" s="199">
        <f>VLOOKUP(G3514,BARRAS!$C$5:$E$553,2,0)</f>
        <v>2079987580132</v>
      </c>
      <c r="I3514" s="95">
        <v>0</v>
      </c>
      <c r="J3514" s="204">
        <v>1</v>
      </c>
      <c r="K3514" s="95">
        <v>0</v>
      </c>
      <c r="L3514" s="95" t="s">
        <v>489</v>
      </c>
      <c r="M3514" s="95" t="s">
        <v>489</v>
      </c>
      <c r="N3514" s="95" t="s">
        <v>9178</v>
      </c>
      <c r="O3514" s="95"/>
      <c r="P3514" s="95" t="s">
        <v>9972</v>
      </c>
      <c r="Q3514" s="95" t="s">
        <v>489</v>
      </c>
      <c r="R3514" s="95">
        <f>IF(L3514="R",VLOOKUP(G3514,BARRAS!$C$5:$E$233,3,0),IF(L3514="L",VLOOKUP(G3514,BARRAS!$C$5:$E$233,3,0),""))</f>
        <v>0</v>
      </c>
      <c r="S3514" s="95">
        <f t="shared" si="373"/>
        <v>0</v>
      </c>
      <c r="T3514" s="95"/>
      <c r="U3514" s="95" t="str">
        <f t="shared" si="374"/>
        <v/>
      </c>
      <c r="V3514" s="95"/>
      <c r="W3514" s="95"/>
      <c r="X3514" s="95">
        <v>0</v>
      </c>
      <c r="Y3514" s="95"/>
      <c r="Z3514" s="95"/>
      <c r="AA3514" s="95" t="str">
        <f t="shared" si="375"/>
        <v>CGE</v>
      </c>
    </row>
    <row r="3515" spans="1:27" x14ac:dyDescent="0.2">
      <c r="A3515" s="19">
        <f t="shared" si="376"/>
        <v>1</v>
      </c>
      <c r="B3515" s="95">
        <f t="shared" si="372"/>
        <v>3511</v>
      </c>
      <c r="C3515" s="95" t="s">
        <v>7727</v>
      </c>
      <c r="D3515" s="28" t="s">
        <v>10014</v>
      </c>
      <c r="E3515" s="95" t="s">
        <v>3208</v>
      </c>
      <c r="F3515" s="182">
        <v>1</v>
      </c>
      <c r="G3515" s="95" t="s">
        <v>1657</v>
      </c>
      <c r="H3515" s="199">
        <f>VLOOKUP(G3515,BARRAS!$C$5:$E$553,2,0)</f>
        <v>2079987580132</v>
      </c>
      <c r="I3515" s="95">
        <v>0</v>
      </c>
      <c r="J3515" s="204">
        <v>1</v>
      </c>
      <c r="K3515" s="95">
        <v>0</v>
      </c>
      <c r="L3515" s="95" t="s">
        <v>489</v>
      </c>
      <c r="M3515" s="95" t="s">
        <v>489</v>
      </c>
      <c r="N3515" s="95" t="s">
        <v>9178</v>
      </c>
      <c r="O3515" s="95"/>
      <c r="P3515" s="95" t="s">
        <v>9972</v>
      </c>
      <c r="Q3515" s="95" t="s">
        <v>489</v>
      </c>
      <c r="R3515" s="95">
        <f>IF(L3515="R",VLOOKUP(G3515,BARRAS!$C$5:$E$233,3,0),IF(L3515="L",VLOOKUP(G3515,BARRAS!$C$5:$E$233,3,0),""))</f>
        <v>0</v>
      </c>
      <c r="S3515" s="95">
        <f t="shared" si="373"/>
        <v>0</v>
      </c>
      <c r="T3515" s="95"/>
      <c r="U3515" s="95" t="str">
        <f t="shared" si="374"/>
        <v/>
      </c>
      <c r="V3515" s="95"/>
      <c r="W3515" s="95"/>
      <c r="X3515" s="95">
        <v>0</v>
      </c>
      <c r="Y3515" s="95"/>
      <c r="Z3515" s="95"/>
      <c r="AA3515" s="95" t="str">
        <f t="shared" si="375"/>
        <v>CGE</v>
      </c>
    </row>
    <row r="3516" spans="1:27" x14ac:dyDescent="0.2">
      <c r="A3516" s="19">
        <f t="shared" si="376"/>
        <v>1</v>
      </c>
      <c r="B3516" s="95">
        <f t="shared" si="372"/>
        <v>3512</v>
      </c>
      <c r="C3516" s="95" t="s">
        <v>7728</v>
      </c>
      <c r="D3516" s="28" t="s">
        <v>10015</v>
      </c>
      <c r="E3516" s="95" t="s">
        <v>3208</v>
      </c>
      <c r="F3516" s="182">
        <v>1</v>
      </c>
      <c r="G3516" s="95" t="s">
        <v>1657</v>
      </c>
      <c r="H3516" s="199">
        <f>VLOOKUP(G3516,BARRAS!$C$5:$E$553,2,0)</f>
        <v>2079987580132</v>
      </c>
      <c r="I3516" s="95">
        <v>0</v>
      </c>
      <c r="J3516" s="204">
        <v>1</v>
      </c>
      <c r="K3516" s="95">
        <v>0</v>
      </c>
      <c r="L3516" s="95" t="s">
        <v>489</v>
      </c>
      <c r="M3516" s="95" t="s">
        <v>489</v>
      </c>
      <c r="N3516" s="95" t="s">
        <v>9178</v>
      </c>
      <c r="O3516" s="95"/>
      <c r="P3516" s="95" t="s">
        <v>9972</v>
      </c>
      <c r="Q3516" s="95" t="s">
        <v>489</v>
      </c>
      <c r="R3516" s="95">
        <f>IF(L3516="R",VLOOKUP(G3516,BARRAS!$C$5:$E$233,3,0),IF(L3516="L",VLOOKUP(G3516,BARRAS!$C$5:$E$233,3,0),""))</f>
        <v>0</v>
      </c>
      <c r="S3516" s="95">
        <f t="shared" si="373"/>
        <v>0</v>
      </c>
      <c r="T3516" s="95"/>
      <c r="U3516" s="95" t="str">
        <f t="shared" si="374"/>
        <v/>
      </c>
      <c r="V3516" s="95"/>
      <c r="W3516" s="95"/>
      <c r="X3516" s="95">
        <v>0</v>
      </c>
      <c r="Y3516" s="95"/>
      <c r="Z3516" s="95"/>
      <c r="AA3516" s="95" t="str">
        <f t="shared" si="375"/>
        <v>CGE</v>
      </c>
    </row>
    <row r="3517" spans="1:27" x14ac:dyDescent="0.2">
      <c r="A3517" s="19">
        <f t="shared" si="376"/>
        <v>1</v>
      </c>
      <c r="B3517" s="95">
        <f t="shared" si="372"/>
        <v>3513</v>
      </c>
      <c r="C3517" s="194" t="s">
        <v>11961</v>
      </c>
      <c r="D3517" s="213" t="s">
        <v>1304</v>
      </c>
      <c r="E3517" s="194" t="s">
        <v>1662</v>
      </c>
      <c r="F3517" s="182">
        <v>1</v>
      </c>
      <c r="G3517" s="95" t="s">
        <v>1657</v>
      </c>
      <c r="H3517" s="199">
        <f>VLOOKUP(G3517,BARRAS!$C$5:$E$553,2,0)</f>
        <v>2079987580132</v>
      </c>
      <c r="I3517" s="95">
        <v>0</v>
      </c>
      <c r="J3517" s="204">
        <v>0</v>
      </c>
      <c r="K3517" s="95">
        <v>0</v>
      </c>
      <c r="L3517" s="95" t="s">
        <v>492</v>
      </c>
      <c r="M3517" s="95" t="s">
        <v>492</v>
      </c>
      <c r="N3517" s="95" t="s">
        <v>12352</v>
      </c>
      <c r="O3517" s="95"/>
      <c r="P3517" s="95"/>
      <c r="Q3517" s="95"/>
      <c r="R3517" s="95" t="str">
        <f>IF(L3517="R",VLOOKUP(G3517,BARRAS!$C$5:$E$233,3,0),IF(L3517="L",VLOOKUP(G3517,BARRAS!$C$5:$E$233,3,0),""))</f>
        <v/>
      </c>
      <c r="S3517" s="95">
        <f t="shared" si="373"/>
        <v>0</v>
      </c>
      <c r="T3517" s="95"/>
      <c r="U3517" s="95" t="str">
        <f t="shared" si="374"/>
        <v/>
      </c>
      <c r="V3517" s="95"/>
      <c r="W3517" s="95"/>
      <c r="X3517" s="95"/>
      <c r="Y3517" s="95"/>
      <c r="Z3517" s="95"/>
      <c r="AA3517" s="95">
        <f t="shared" si="375"/>
        <v>0</v>
      </c>
    </row>
    <row r="3518" spans="1:27" x14ac:dyDescent="0.2">
      <c r="A3518" s="19">
        <f t="shared" si="376"/>
        <v>1</v>
      </c>
      <c r="B3518" s="95">
        <f t="shared" si="372"/>
        <v>3514</v>
      </c>
      <c r="C3518" s="95" t="s">
        <v>13134</v>
      </c>
      <c r="D3518" s="28" t="s">
        <v>545</v>
      </c>
      <c r="E3518" s="95" t="s">
        <v>13135</v>
      </c>
      <c r="F3518" s="182">
        <v>1</v>
      </c>
      <c r="G3518" s="95" t="s">
        <v>737</v>
      </c>
      <c r="H3518" s="199">
        <f>VLOOKUP(G3518,BARRAS!$C$5:$E$553,2,0)</f>
        <v>2149987530132</v>
      </c>
      <c r="I3518" s="95">
        <v>0</v>
      </c>
      <c r="J3518" s="204">
        <v>0</v>
      </c>
      <c r="K3518" s="95">
        <v>0</v>
      </c>
      <c r="L3518" s="95" t="s">
        <v>8423</v>
      </c>
      <c r="M3518" s="95" t="s">
        <v>8423</v>
      </c>
      <c r="N3518" s="95" t="s">
        <v>545</v>
      </c>
      <c r="O3518" s="95" t="s">
        <v>8091</v>
      </c>
      <c r="P3518" s="95"/>
      <c r="Q3518" s="95"/>
      <c r="R3518" s="95"/>
      <c r="S3518" s="95">
        <f t="shared" si="373"/>
        <v>0</v>
      </c>
      <c r="T3518" s="95"/>
      <c r="U3518" s="95" t="str">
        <f t="shared" si="374"/>
        <v/>
      </c>
      <c r="V3518" s="95"/>
      <c r="W3518" s="95"/>
      <c r="X3518" s="95"/>
      <c r="Y3518" s="95"/>
      <c r="Z3518" s="95"/>
      <c r="AA3518" s="95" t="str">
        <f t="shared" si="375"/>
        <v>SAESA</v>
      </c>
    </row>
    <row r="3519" spans="1:27" x14ac:dyDescent="0.2">
      <c r="A3519" s="19">
        <f t="shared" si="376"/>
        <v>1</v>
      </c>
      <c r="B3519" s="95">
        <f t="shared" si="372"/>
        <v>3515</v>
      </c>
      <c r="C3519" s="95" t="s">
        <v>10559</v>
      </c>
      <c r="D3519" s="28" t="s">
        <v>545</v>
      </c>
      <c r="E3519" s="95" t="s">
        <v>10562</v>
      </c>
      <c r="F3519" s="182">
        <v>1</v>
      </c>
      <c r="G3519" s="95" t="s">
        <v>737</v>
      </c>
      <c r="H3519" s="199">
        <f>VLOOKUP(G3519,BARRAS!$C$5:$E$553,2,0)</f>
        <v>2149987530132</v>
      </c>
      <c r="I3519" s="95">
        <v>0</v>
      </c>
      <c r="J3519" s="204">
        <v>0</v>
      </c>
      <c r="K3519" s="95">
        <v>0</v>
      </c>
      <c r="L3519" s="95" t="s">
        <v>8423</v>
      </c>
      <c r="M3519" s="95" t="s">
        <v>8423</v>
      </c>
      <c r="N3519" s="95" t="s">
        <v>545</v>
      </c>
      <c r="O3519" s="95" t="s">
        <v>8091</v>
      </c>
      <c r="P3519" s="95"/>
      <c r="Q3519" s="95"/>
      <c r="R3519" s="95" t="str">
        <f>IF(L3519="R",VLOOKUP(G3519,BARRAS!$C$5:$E$233,3,0),IF(L3519="L",VLOOKUP(G3519,BARRAS!$C$5:$E$233,3,0),""))</f>
        <v/>
      </c>
      <c r="S3519" s="95">
        <f t="shared" si="373"/>
        <v>0</v>
      </c>
      <c r="T3519" s="95"/>
      <c r="U3519" s="95" t="str">
        <f t="shared" si="374"/>
        <v/>
      </c>
      <c r="V3519" s="95"/>
      <c r="W3519" s="95"/>
      <c r="X3519" s="95"/>
      <c r="Y3519" s="95"/>
      <c r="Z3519" s="95"/>
      <c r="AA3519" s="95" t="str">
        <f t="shared" si="375"/>
        <v>SAESA</v>
      </c>
    </row>
    <row r="3520" spans="1:27" x14ac:dyDescent="0.2">
      <c r="A3520" s="19">
        <f t="shared" si="376"/>
        <v>1</v>
      </c>
      <c r="B3520" s="95">
        <f t="shared" si="372"/>
        <v>3516</v>
      </c>
      <c r="C3520" s="95" t="s">
        <v>10337</v>
      </c>
      <c r="D3520" s="28" t="s">
        <v>545</v>
      </c>
      <c r="E3520" s="95" t="s">
        <v>10347</v>
      </c>
      <c r="F3520" s="182">
        <v>1</v>
      </c>
      <c r="G3520" s="95" t="s">
        <v>737</v>
      </c>
      <c r="H3520" s="199">
        <f>VLOOKUP(G3520,BARRAS!$C$5:$E$553,2,0)</f>
        <v>2149987530132</v>
      </c>
      <c r="I3520" s="95">
        <v>0</v>
      </c>
      <c r="J3520" s="204">
        <v>0</v>
      </c>
      <c r="K3520" s="95">
        <v>0</v>
      </c>
      <c r="L3520" s="95" t="s">
        <v>8423</v>
      </c>
      <c r="M3520" s="95" t="s">
        <v>8423</v>
      </c>
      <c r="N3520" s="95" t="s">
        <v>545</v>
      </c>
      <c r="O3520" s="95" t="s">
        <v>8091</v>
      </c>
      <c r="P3520" s="95"/>
      <c r="Q3520" s="95"/>
      <c r="R3520" s="95" t="str">
        <f>IF(L3520="R",VLOOKUP(G3520,BARRAS!$C$5:$E$233,3,0),IF(L3520="L",VLOOKUP(G3520,BARRAS!$C$5:$E$233,3,0),""))</f>
        <v/>
      </c>
      <c r="S3520" s="95">
        <f t="shared" si="373"/>
        <v>0</v>
      </c>
      <c r="T3520" s="95"/>
      <c r="U3520" s="95" t="str">
        <f t="shared" si="374"/>
        <v/>
      </c>
      <c r="V3520" s="95"/>
      <c r="W3520" s="95"/>
      <c r="X3520" s="95"/>
      <c r="Y3520" s="95"/>
      <c r="Z3520" s="95"/>
      <c r="AA3520" s="95" t="str">
        <f t="shared" si="375"/>
        <v>SAESA</v>
      </c>
    </row>
    <row r="3521" spans="1:27" x14ac:dyDescent="0.2">
      <c r="A3521" s="19">
        <f t="shared" si="376"/>
        <v>1</v>
      </c>
      <c r="B3521" s="95">
        <f t="shared" si="372"/>
        <v>3517</v>
      </c>
      <c r="C3521" s="95" t="s">
        <v>12339</v>
      </c>
      <c r="D3521" s="28" t="s">
        <v>545</v>
      </c>
      <c r="E3521" s="95" t="s">
        <v>12340</v>
      </c>
      <c r="F3521" s="182">
        <v>1</v>
      </c>
      <c r="G3521" s="95" t="s">
        <v>737</v>
      </c>
      <c r="H3521" s="199">
        <f>VLOOKUP(G3521,BARRAS!$C$5:$E$553,2,0)</f>
        <v>2149987530132</v>
      </c>
      <c r="I3521" s="95">
        <v>0</v>
      </c>
      <c r="J3521" s="204">
        <v>0</v>
      </c>
      <c r="K3521" s="95">
        <v>0</v>
      </c>
      <c r="L3521" s="95" t="s">
        <v>8423</v>
      </c>
      <c r="M3521" s="95" t="s">
        <v>8423</v>
      </c>
      <c r="N3521" s="95" t="s">
        <v>545</v>
      </c>
      <c r="O3521" s="95" t="s">
        <v>8091</v>
      </c>
      <c r="P3521" s="95"/>
      <c r="Q3521" s="95"/>
      <c r="R3521" s="95" t="str">
        <f>IF(L3521="R",VLOOKUP(G3521,BARRAS!$C$5:$E$233,3,0),IF(L3521="L",VLOOKUP(G3521,BARRAS!$C$5:$E$233,3,0),""))</f>
        <v/>
      </c>
      <c r="S3521" s="95">
        <f t="shared" si="373"/>
        <v>0</v>
      </c>
      <c r="T3521" s="95"/>
      <c r="U3521" s="95" t="str">
        <f t="shared" si="374"/>
        <v/>
      </c>
      <c r="V3521" s="95"/>
      <c r="W3521" s="95"/>
      <c r="X3521" s="95"/>
      <c r="Y3521" s="95"/>
      <c r="Z3521" s="95"/>
      <c r="AA3521" s="95" t="str">
        <f t="shared" si="375"/>
        <v>SAESA</v>
      </c>
    </row>
    <row r="3522" spans="1:27" x14ac:dyDescent="0.2">
      <c r="A3522" s="19">
        <f t="shared" si="376"/>
        <v>1</v>
      </c>
      <c r="B3522" s="95">
        <f t="shared" si="372"/>
        <v>3518</v>
      </c>
      <c r="C3522" s="95" t="s">
        <v>10338</v>
      </c>
      <c r="D3522" s="28" t="s">
        <v>545</v>
      </c>
      <c r="E3522" s="95" t="s">
        <v>10348</v>
      </c>
      <c r="F3522" s="182">
        <v>1</v>
      </c>
      <c r="G3522" s="95" t="s">
        <v>737</v>
      </c>
      <c r="H3522" s="199">
        <f>VLOOKUP(G3522,BARRAS!$C$5:$E$553,2,0)</f>
        <v>2149987530132</v>
      </c>
      <c r="I3522" s="95">
        <v>0</v>
      </c>
      <c r="J3522" s="204">
        <v>0</v>
      </c>
      <c r="K3522" s="95">
        <v>0</v>
      </c>
      <c r="L3522" s="95" t="s">
        <v>8423</v>
      </c>
      <c r="M3522" s="95" t="s">
        <v>8423</v>
      </c>
      <c r="N3522" s="95" t="s">
        <v>545</v>
      </c>
      <c r="O3522" s="95" t="s">
        <v>8091</v>
      </c>
      <c r="P3522" s="95"/>
      <c r="Q3522" s="95"/>
      <c r="R3522" s="95" t="str">
        <f>IF(L3522="R",VLOOKUP(G3522,BARRAS!$C$5:$E$233,3,0),IF(L3522="L",VLOOKUP(G3522,BARRAS!$C$5:$E$233,3,0),""))</f>
        <v/>
      </c>
      <c r="S3522" s="95">
        <f t="shared" si="373"/>
        <v>0</v>
      </c>
      <c r="T3522" s="95"/>
      <c r="U3522" s="95" t="str">
        <f t="shared" si="374"/>
        <v/>
      </c>
      <c r="V3522" s="95"/>
      <c r="W3522" s="95"/>
      <c r="X3522" s="95"/>
      <c r="Y3522" s="95"/>
      <c r="Z3522" s="95"/>
      <c r="AA3522" s="95" t="str">
        <f t="shared" si="375"/>
        <v>SAESA</v>
      </c>
    </row>
    <row r="3523" spans="1:27" x14ac:dyDescent="0.2">
      <c r="A3523" s="19">
        <f t="shared" si="376"/>
        <v>1</v>
      </c>
      <c r="B3523" s="95">
        <f t="shared" si="372"/>
        <v>3519</v>
      </c>
      <c r="C3523" s="95" t="s">
        <v>10339</v>
      </c>
      <c r="D3523" s="28" t="s">
        <v>545</v>
      </c>
      <c r="E3523" s="95" t="s">
        <v>10348</v>
      </c>
      <c r="F3523" s="182">
        <v>1</v>
      </c>
      <c r="G3523" s="95" t="s">
        <v>737</v>
      </c>
      <c r="H3523" s="199">
        <f>VLOOKUP(G3523,BARRAS!$C$5:$E$553,2,0)</f>
        <v>2149987530132</v>
      </c>
      <c r="I3523" s="95">
        <v>0</v>
      </c>
      <c r="J3523" s="204">
        <v>0</v>
      </c>
      <c r="K3523" s="95">
        <v>0</v>
      </c>
      <c r="L3523" s="95" t="s">
        <v>8423</v>
      </c>
      <c r="M3523" s="95" t="s">
        <v>8423</v>
      </c>
      <c r="N3523" s="95" t="s">
        <v>545</v>
      </c>
      <c r="O3523" s="95" t="s">
        <v>8091</v>
      </c>
      <c r="P3523" s="95"/>
      <c r="Q3523" s="95"/>
      <c r="R3523" s="95" t="str">
        <f>IF(L3523="R",VLOOKUP(G3523,BARRAS!$C$5:$E$233,3,0),IF(L3523="L",VLOOKUP(G3523,BARRAS!$C$5:$E$233,3,0),""))</f>
        <v/>
      </c>
      <c r="S3523" s="95">
        <f t="shared" si="373"/>
        <v>0</v>
      </c>
      <c r="T3523" s="95"/>
      <c r="U3523" s="95" t="str">
        <f t="shared" si="374"/>
        <v/>
      </c>
      <c r="V3523" s="95"/>
      <c r="W3523" s="95"/>
      <c r="X3523" s="95"/>
      <c r="Y3523" s="95"/>
      <c r="Z3523" s="95"/>
      <c r="AA3523" s="95" t="str">
        <f t="shared" si="375"/>
        <v>SAESA</v>
      </c>
    </row>
    <row r="3524" spans="1:27" x14ac:dyDescent="0.2">
      <c r="A3524" s="19">
        <f t="shared" si="376"/>
        <v>1</v>
      </c>
      <c r="B3524" s="95">
        <f t="shared" si="372"/>
        <v>3520</v>
      </c>
      <c r="C3524" s="95" t="s">
        <v>10340</v>
      </c>
      <c r="D3524" s="28" t="s">
        <v>545</v>
      </c>
      <c r="E3524" s="95" t="s">
        <v>10343</v>
      </c>
      <c r="F3524" s="182">
        <v>1</v>
      </c>
      <c r="G3524" s="95" t="s">
        <v>737</v>
      </c>
      <c r="H3524" s="199">
        <f>VLOOKUP(G3524,BARRAS!$C$5:$E$553,2,0)</f>
        <v>2149987530132</v>
      </c>
      <c r="I3524" s="95">
        <v>0</v>
      </c>
      <c r="J3524" s="204">
        <v>0</v>
      </c>
      <c r="K3524" s="95">
        <v>0</v>
      </c>
      <c r="L3524" s="95" t="s">
        <v>8423</v>
      </c>
      <c r="M3524" s="95" t="s">
        <v>8423</v>
      </c>
      <c r="N3524" s="95" t="s">
        <v>545</v>
      </c>
      <c r="O3524" s="95" t="s">
        <v>8091</v>
      </c>
      <c r="P3524" s="95"/>
      <c r="Q3524" s="95"/>
      <c r="R3524" s="95" t="str">
        <f>IF(L3524="R",VLOOKUP(G3524,BARRAS!$C$5:$E$233,3,0),IF(L3524="L",VLOOKUP(G3524,BARRAS!$C$5:$E$233,3,0),""))</f>
        <v/>
      </c>
      <c r="S3524" s="95">
        <f t="shared" si="373"/>
        <v>0</v>
      </c>
      <c r="T3524" s="95"/>
      <c r="U3524" s="95" t="str">
        <f t="shared" si="374"/>
        <v/>
      </c>
      <c r="V3524" s="95"/>
      <c r="W3524" s="95"/>
      <c r="X3524" s="95"/>
      <c r="Y3524" s="95"/>
      <c r="Z3524" s="95"/>
      <c r="AA3524" s="95" t="str">
        <f t="shared" si="375"/>
        <v>SAESA</v>
      </c>
    </row>
    <row r="3525" spans="1:27" x14ac:dyDescent="0.2">
      <c r="A3525" s="19">
        <f t="shared" si="376"/>
        <v>1</v>
      </c>
      <c r="B3525" s="95">
        <f t="shared" si="372"/>
        <v>3521</v>
      </c>
      <c r="C3525" s="95" t="s">
        <v>8545</v>
      </c>
      <c r="D3525" s="28" t="s">
        <v>14626</v>
      </c>
      <c r="E3525" s="95" t="s">
        <v>8553</v>
      </c>
      <c r="F3525" s="182">
        <v>1</v>
      </c>
      <c r="G3525" s="95" t="s">
        <v>737</v>
      </c>
      <c r="H3525" s="199">
        <f>VLOOKUP(G3525,BARRAS!$C$5:$E$553,2,0)</f>
        <v>2149987530132</v>
      </c>
      <c r="I3525" s="95">
        <v>0</v>
      </c>
      <c r="J3525" s="204">
        <v>0</v>
      </c>
      <c r="K3525" s="95">
        <v>0</v>
      </c>
      <c r="L3525" s="95" t="s">
        <v>8423</v>
      </c>
      <c r="M3525" s="95" t="s">
        <v>8423</v>
      </c>
      <c r="N3525" s="95" t="s">
        <v>9720</v>
      </c>
      <c r="O3525" s="95" t="s">
        <v>8091</v>
      </c>
      <c r="P3525" s="95"/>
      <c r="Q3525" s="95" t="str">
        <f>IF(L3525="R","R",IF(L3525="L","L",""))</f>
        <v/>
      </c>
      <c r="R3525" s="95" t="str">
        <f>IF(L3525="R",VLOOKUP(G3525,BARRAS!$C$5:$E$233,3,0),IF(L3525="L",VLOOKUP(G3525,BARRAS!$C$5:$E$233,3,0),""))</f>
        <v/>
      </c>
      <c r="S3525" s="95">
        <f t="shared" si="373"/>
        <v>0</v>
      </c>
      <c r="T3525" s="95"/>
      <c r="U3525" s="95" t="str">
        <f t="shared" si="374"/>
        <v/>
      </c>
      <c r="V3525" s="95" t="s">
        <v>8091</v>
      </c>
      <c r="W3525" s="95"/>
      <c r="X3525" s="95" t="s">
        <v>8553</v>
      </c>
      <c r="Y3525" s="95" t="str">
        <f>+IF(P3525="","No","Sí")</f>
        <v>No</v>
      </c>
      <c r="Z3525" s="95">
        <v>0</v>
      </c>
      <c r="AA3525" s="95" t="str">
        <f t="shared" si="375"/>
        <v>SAESA</v>
      </c>
    </row>
    <row r="3526" spans="1:27" x14ac:dyDescent="0.2">
      <c r="A3526" s="19">
        <f t="shared" si="376"/>
        <v>1</v>
      </c>
      <c r="B3526" s="95">
        <f t="shared" si="372"/>
        <v>3522</v>
      </c>
      <c r="C3526" s="95" t="s">
        <v>9518</v>
      </c>
      <c r="D3526" s="28" t="s">
        <v>12122</v>
      </c>
      <c r="E3526" s="95" t="s">
        <v>9519</v>
      </c>
      <c r="F3526" s="182">
        <v>1</v>
      </c>
      <c r="G3526" s="95" t="s">
        <v>737</v>
      </c>
      <c r="H3526" s="199">
        <f>VLOOKUP(G3526,BARRAS!$C$5:$E$553,2,0)</f>
        <v>2149987530132</v>
      </c>
      <c r="I3526" s="95">
        <v>0</v>
      </c>
      <c r="J3526" s="204">
        <v>0</v>
      </c>
      <c r="K3526" s="95">
        <v>0</v>
      </c>
      <c r="L3526" s="95" t="s">
        <v>8423</v>
      </c>
      <c r="M3526" s="95" t="s">
        <v>8423</v>
      </c>
      <c r="N3526" s="95" t="s">
        <v>12122</v>
      </c>
      <c r="O3526" s="95" t="s">
        <v>8091</v>
      </c>
      <c r="P3526" s="95"/>
      <c r="Q3526" s="95"/>
      <c r="R3526" s="95" t="str">
        <f>IF(L3526="R",VLOOKUP(G3526,BARRAS!$C$5:$E$233,3,0),IF(L3526="L",VLOOKUP(G3526,BARRAS!$C$5:$E$233,3,0),""))</f>
        <v/>
      </c>
      <c r="S3526" s="95">
        <f t="shared" si="373"/>
        <v>0</v>
      </c>
      <c r="T3526" s="95"/>
      <c r="U3526" s="95" t="str">
        <f t="shared" si="374"/>
        <v/>
      </c>
      <c r="V3526" s="95"/>
      <c r="W3526" s="95"/>
      <c r="X3526" s="95"/>
      <c r="Y3526" s="95"/>
      <c r="Z3526" s="95">
        <v>0</v>
      </c>
      <c r="AA3526" s="95" t="str">
        <f t="shared" si="375"/>
        <v>SAESA</v>
      </c>
    </row>
    <row r="3527" spans="1:27" x14ac:dyDescent="0.2">
      <c r="A3527" s="19">
        <f t="shared" si="376"/>
        <v>1</v>
      </c>
      <c r="B3527" s="95">
        <f t="shared" si="372"/>
        <v>3523</v>
      </c>
      <c r="C3527" s="95" t="s">
        <v>14436</v>
      </c>
      <c r="D3527" s="28" t="s">
        <v>13087</v>
      </c>
      <c r="E3527" s="28" t="s">
        <v>14433</v>
      </c>
      <c r="F3527" s="182">
        <v>1</v>
      </c>
      <c r="G3527" s="95" t="s">
        <v>737</v>
      </c>
      <c r="H3527" s="199">
        <f>VLOOKUP(G3527,BARRAS!$C$5:$E$553,2,0)</f>
        <v>2149987530132</v>
      </c>
      <c r="I3527" s="95">
        <v>0</v>
      </c>
      <c r="J3527" s="204">
        <v>0</v>
      </c>
      <c r="K3527" s="95">
        <v>0</v>
      </c>
      <c r="L3527" s="95" t="s">
        <v>8423</v>
      </c>
      <c r="M3527" s="95" t="s">
        <v>8423</v>
      </c>
      <c r="N3527" s="28" t="s">
        <v>13087</v>
      </c>
      <c r="O3527" s="95" t="s">
        <v>8091</v>
      </c>
      <c r="P3527" s="95"/>
      <c r="Q3527" s="95"/>
      <c r="R3527" s="95" t="str">
        <f>IF(L3527="R",VLOOKUP(G3527,BARRAS!$C$5:$E$233,3,0),IF(L3527="L",VLOOKUP(G3527,BARRAS!$C$5:$E$233,3,0),""))</f>
        <v/>
      </c>
      <c r="S3527" s="95">
        <f t="shared" si="373"/>
        <v>0</v>
      </c>
      <c r="T3527" s="95"/>
      <c r="U3527" s="95" t="str">
        <f t="shared" si="374"/>
        <v/>
      </c>
      <c r="V3527" s="95"/>
      <c r="W3527" s="95"/>
      <c r="X3527" s="95"/>
      <c r="Y3527" s="95" t="str">
        <f>+IF(P3527="","No","Sí")</f>
        <v>No</v>
      </c>
      <c r="Z3527" s="95">
        <v>0</v>
      </c>
      <c r="AA3527" s="95" t="str">
        <f t="shared" si="375"/>
        <v>SAESA</v>
      </c>
    </row>
    <row r="3528" spans="1:27" x14ac:dyDescent="0.2">
      <c r="A3528" s="19">
        <f t="shared" si="376"/>
        <v>1</v>
      </c>
      <c r="B3528" s="95">
        <f t="shared" si="372"/>
        <v>3524</v>
      </c>
      <c r="C3528" s="95" t="s">
        <v>11848</v>
      </c>
      <c r="D3528" s="28" t="s">
        <v>543</v>
      </c>
      <c r="E3528" s="95" t="s">
        <v>9781</v>
      </c>
      <c r="F3528" s="182">
        <v>1</v>
      </c>
      <c r="G3528" s="95" t="s">
        <v>737</v>
      </c>
      <c r="H3528" s="199">
        <f>VLOOKUP(G3528,BARRAS!$C$5:$E$553,2,0)</f>
        <v>2149987530132</v>
      </c>
      <c r="I3528" s="95">
        <v>0</v>
      </c>
      <c r="J3528" s="204">
        <v>0</v>
      </c>
      <c r="K3528" s="95">
        <v>0</v>
      </c>
      <c r="L3528" s="95" t="s">
        <v>8423</v>
      </c>
      <c r="M3528" s="95" t="s">
        <v>8423</v>
      </c>
      <c r="N3528" s="95" t="s">
        <v>543</v>
      </c>
      <c r="O3528" s="95" t="s">
        <v>8091</v>
      </c>
      <c r="P3528" s="95"/>
      <c r="Q3528" s="95"/>
      <c r="R3528" s="95" t="str">
        <f>IF(L3528="R",VLOOKUP(G3528,BARRAS!$C$5:$E$233,3,0),IF(L3528="L",VLOOKUP(G3528,BARRAS!$C$5:$E$233,3,0),""))</f>
        <v/>
      </c>
      <c r="S3528" s="95">
        <f t="shared" si="373"/>
        <v>0</v>
      </c>
      <c r="T3528" s="95"/>
      <c r="U3528" s="95" t="str">
        <f t="shared" si="374"/>
        <v/>
      </c>
      <c r="V3528" s="95"/>
      <c r="W3528" s="95"/>
      <c r="X3528" s="95"/>
      <c r="Y3528" s="95"/>
      <c r="Z3528" s="95"/>
      <c r="AA3528" s="95" t="str">
        <f t="shared" si="375"/>
        <v>SAESA</v>
      </c>
    </row>
    <row r="3529" spans="1:27" x14ac:dyDescent="0.2">
      <c r="A3529" s="19">
        <f t="shared" si="376"/>
        <v>1</v>
      </c>
      <c r="B3529" s="95">
        <f t="shared" ref="B3529:B3590" si="377">B3528+1</f>
        <v>3525</v>
      </c>
      <c r="C3529" s="95" t="s">
        <v>13227</v>
      </c>
      <c r="D3529" s="28" t="s">
        <v>545</v>
      </c>
      <c r="E3529" s="95" t="s">
        <v>13228</v>
      </c>
      <c r="F3529" s="182">
        <v>1</v>
      </c>
      <c r="G3529" s="95" t="s">
        <v>737</v>
      </c>
      <c r="H3529" s="199">
        <f>VLOOKUP(G3529,BARRAS!$C$5:$E$553,2,0)</f>
        <v>2149987530132</v>
      </c>
      <c r="I3529" s="95">
        <v>0</v>
      </c>
      <c r="J3529" s="204">
        <v>0</v>
      </c>
      <c r="K3529" s="95">
        <v>0</v>
      </c>
      <c r="L3529" s="95" t="s">
        <v>8423</v>
      </c>
      <c r="M3529" s="95" t="s">
        <v>8423</v>
      </c>
      <c r="N3529" s="95" t="s">
        <v>545</v>
      </c>
      <c r="O3529" s="95" t="s">
        <v>8091</v>
      </c>
      <c r="P3529" s="95"/>
      <c r="Q3529" s="95"/>
      <c r="R3529" s="95"/>
      <c r="S3529" s="95">
        <f t="shared" si="373"/>
        <v>0</v>
      </c>
      <c r="T3529" s="95"/>
      <c r="U3529" s="95" t="str">
        <f t="shared" si="374"/>
        <v/>
      </c>
      <c r="V3529" s="95"/>
      <c r="W3529" s="95"/>
      <c r="X3529" s="95"/>
      <c r="Y3529" s="95"/>
      <c r="Z3529" s="95"/>
      <c r="AA3529" s="95" t="str">
        <f t="shared" si="375"/>
        <v>SAESA</v>
      </c>
    </row>
    <row r="3530" spans="1:27" x14ac:dyDescent="0.2">
      <c r="A3530" s="19">
        <f t="shared" si="376"/>
        <v>1</v>
      </c>
      <c r="B3530" s="95">
        <f t="shared" si="377"/>
        <v>3526</v>
      </c>
      <c r="C3530" s="95" t="s">
        <v>13741</v>
      </c>
      <c r="D3530" s="28" t="s">
        <v>545</v>
      </c>
      <c r="E3530" s="95" t="s">
        <v>13724</v>
      </c>
      <c r="F3530" s="182">
        <v>1</v>
      </c>
      <c r="G3530" s="95" t="s">
        <v>737</v>
      </c>
      <c r="H3530" s="199">
        <f>VLOOKUP(G3530,BARRAS!$C$5:$E$553,2,0)</f>
        <v>2149987530132</v>
      </c>
      <c r="I3530" s="95">
        <v>0</v>
      </c>
      <c r="J3530" s="204">
        <v>0</v>
      </c>
      <c r="K3530" s="95">
        <v>0</v>
      </c>
      <c r="L3530" s="95" t="s">
        <v>8423</v>
      </c>
      <c r="M3530" s="95" t="s">
        <v>8423</v>
      </c>
      <c r="N3530" s="95" t="s">
        <v>545</v>
      </c>
      <c r="O3530" s="95" t="s">
        <v>8091</v>
      </c>
      <c r="P3530" s="95"/>
      <c r="Q3530" s="95"/>
      <c r="R3530" s="95"/>
      <c r="S3530" s="95">
        <f t="shared" si="373"/>
        <v>0</v>
      </c>
      <c r="T3530" s="95"/>
      <c r="U3530" s="95" t="str">
        <f t="shared" si="374"/>
        <v/>
      </c>
      <c r="V3530" s="95"/>
      <c r="W3530" s="95"/>
      <c r="X3530" s="95"/>
      <c r="Y3530" s="95"/>
      <c r="Z3530" s="95"/>
      <c r="AA3530" s="95" t="str">
        <f t="shared" si="375"/>
        <v>SAESA</v>
      </c>
    </row>
    <row r="3531" spans="1:27" x14ac:dyDescent="0.2">
      <c r="A3531" s="19">
        <f t="shared" si="376"/>
        <v>1</v>
      </c>
      <c r="B3531" s="95">
        <f t="shared" si="377"/>
        <v>3527</v>
      </c>
      <c r="C3531" s="95" t="s">
        <v>13925</v>
      </c>
      <c r="D3531" s="28" t="s">
        <v>545</v>
      </c>
      <c r="E3531" s="95" t="s">
        <v>13926</v>
      </c>
      <c r="F3531" s="182">
        <v>1</v>
      </c>
      <c r="G3531" s="95" t="s">
        <v>737</v>
      </c>
      <c r="H3531" s="199">
        <f>VLOOKUP(G3531,BARRAS!$C$5:$E$553,2,0)</f>
        <v>2149987530132</v>
      </c>
      <c r="I3531" s="95">
        <v>0</v>
      </c>
      <c r="J3531" s="204">
        <v>0</v>
      </c>
      <c r="K3531" s="95">
        <v>0</v>
      </c>
      <c r="L3531" s="95" t="s">
        <v>8423</v>
      </c>
      <c r="M3531" s="95" t="s">
        <v>8423</v>
      </c>
      <c r="N3531" s="95" t="s">
        <v>545</v>
      </c>
      <c r="O3531" s="95" t="s">
        <v>8091</v>
      </c>
      <c r="P3531" s="95"/>
      <c r="Q3531" s="95"/>
      <c r="R3531" s="95"/>
      <c r="S3531" s="95">
        <f t="shared" si="373"/>
        <v>0</v>
      </c>
      <c r="T3531" s="95"/>
      <c r="U3531" s="95" t="str">
        <f t="shared" si="374"/>
        <v/>
      </c>
      <c r="V3531" s="95"/>
      <c r="W3531" s="95"/>
      <c r="X3531" s="95"/>
      <c r="Y3531" s="95"/>
      <c r="Z3531" s="95"/>
      <c r="AA3531" s="95" t="str">
        <f t="shared" si="375"/>
        <v>SAESA</v>
      </c>
    </row>
    <row r="3532" spans="1:27" x14ac:dyDescent="0.2">
      <c r="A3532" s="19">
        <f t="shared" si="376"/>
        <v>1</v>
      </c>
      <c r="B3532" s="95">
        <f t="shared" si="377"/>
        <v>3528</v>
      </c>
      <c r="C3532" s="95" t="s">
        <v>14004</v>
      </c>
      <c r="D3532" s="28" t="s">
        <v>545</v>
      </c>
      <c r="E3532" s="95" t="s">
        <v>13987</v>
      </c>
      <c r="F3532" s="182">
        <v>1</v>
      </c>
      <c r="G3532" s="95" t="s">
        <v>737</v>
      </c>
      <c r="H3532" s="199">
        <f>VLOOKUP(G3532,BARRAS!$C$5:$E$553,2,0)</f>
        <v>2149987530132</v>
      </c>
      <c r="I3532" s="95">
        <v>0</v>
      </c>
      <c r="J3532" s="204">
        <v>0</v>
      </c>
      <c r="K3532" s="95">
        <v>0</v>
      </c>
      <c r="L3532" s="95" t="s">
        <v>8423</v>
      </c>
      <c r="M3532" s="95" t="s">
        <v>8423</v>
      </c>
      <c r="N3532" s="95" t="s">
        <v>545</v>
      </c>
      <c r="O3532" s="95" t="s">
        <v>8091</v>
      </c>
      <c r="P3532" s="95"/>
      <c r="Q3532" s="95"/>
      <c r="R3532" s="95"/>
      <c r="S3532" s="95">
        <f t="shared" si="373"/>
        <v>0</v>
      </c>
      <c r="T3532" s="95"/>
      <c r="U3532" s="95" t="str">
        <f t="shared" si="374"/>
        <v/>
      </c>
      <c r="V3532" s="95"/>
      <c r="W3532" s="95"/>
      <c r="X3532" s="95"/>
      <c r="Y3532" s="95"/>
      <c r="Z3532" s="95"/>
      <c r="AA3532" s="95" t="str">
        <f t="shared" si="375"/>
        <v>SAESA</v>
      </c>
    </row>
    <row r="3533" spans="1:27" x14ac:dyDescent="0.2">
      <c r="A3533" s="19">
        <f t="shared" si="376"/>
        <v>1</v>
      </c>
      <c r="B3533" s="95">
        <f t="shared" si="377"/>
        <v>3529</v>
      </c>
      <c r="C3533" s="95" t="s">
        <v>14094</v>
      </c>
      <c r="D3533" s="28" t="s">
        <v>545</v>
      </c>
      <c r="E3533" s="95" t="s">
        <v>14095</v>
      </c>
      <c r="F3533" s="182">
        <v>1</v>
      </c>
      <c r="G3533" s="95" t="s">
        <v>737</v>
      </c>
      <c r="H3533" s="199">
        <f>VLOOKUP(G3533,BARRAS!$C$5:$E$553,2,0)</f>
        <v>2149987530132</v>
      </c>
      <c r="I3533" s="95">
        <v>0</v>
      </c>
      <c r="J3533" s="204">
        <v>0</v>
      </c>
      <c r="K3533" s="95">
        <v>0</v>
      </c>
      <c r="L3533" s="95" t="s">
        <v>8423</v>
      </c>
      <c r="M3533" s="95" t="s">
        <v>8423</v>
      </c>
      <c r="N3533" s="95" t="s">
        <v>545</v>
      </c>
      <c r="O3533" s="95" t="s">
        <v>8091</v>
      </c>
      <c r="P3533" s="95"/>
      <c r="Q3533" s="95"/>
      <c r="R3533" s="95"/>
      <c r="S3533" s="95">
        <f t="shared" si="373"/>
        <v>0</v>
      </c>
      <c r="T3533" s="95"/>
      <c r="U3533" s="95" t="str">
        <f t="shared" si="374"/>
        <v/>
      </c>
      <c r="V3533" s="95"/>
      <c r="W3533" s="95"/>
      <c r="X3533" s="95"/>
      <c r="Y3533" s="95"/>
      <c r="Z3533" s="95"/>
      <c r="AA3533" s="95" t="str">
        <f t="shared" si="375"/>
        <v>SAESA</v>
      </c>
    </row>
    <row r="3534" spans="1:27" x14ac:dyDescent="0.2">
      <c r="A3534" s="19">
        <f t="shared" si="376"/>
        <v>1</v>
      </c>
      <c r="B3534" s="95">
        <f t="shared" si="377"/>
        <v>3530</v>
      </c>
      <c r="C3534" s="95" t="s">
        <v>8161</v>
      </c>
      <c r="D3534" s="28" t="s">
        <v>8088</v>
      </c>
      <c r="E3534" s="95" t="s">
        <v>8091</v>
      </c>
      <c r="F3534" s="182">
        <v>1</v>
      </c>
      <c r="G3534" s="95" t="s">
        <v>737</v>
      </c>
      <c r="H3534" s="199">
        <f>VLOOKUP(G3534,BARRAS!$C$5:$E$553,2,0)</f>
        <v>2149987530132</v>
      </c>
      <c r="I3534" s="95">
        <v>0</v>
      </c>
      <c r="J3534" s="204">
        <v>1</v>
      </c>
      <c r="K3534" s="95">
        <v>0</v>
      </c>
      <c r="L3534" s="95" t="s">
        <v>489</v>
      </c>
      <c r="M3534" s="95" t="s">
        <v>489</v>
      </c>
      <c r="N3534" s="95" t="s">
        <v>9178</v>
      </c>
      <c r="O3534" s="95"/>
      <c r="P3534" s="95" t="s">
        <v>8091</v>
      </c>
      <c r="Q3534" s="95" t="str">
        <f>IF(L3534="R","R",IF(L3534="L","L",""))</f>
        <v>R</v>
      </c>
      <c r="R3534" s="95" t="str">
        <f>IF(L3534="R",VLOOKUP(G3534,BARRAS!$C$5:$E$233,3,0),IF(L3534="L",VLOOKUP(G3534,BARRAS!$C$5:$E$233,3,0),""))</f>
        <v>S4</v>
      </c>
      <c r="S3534" s="95">
        <f t="shared" si="373"/>
        <v>0</v>
      </c>
      <c r="T3534" s="95"/>
      <c r="U3534" s="95" t="str">
        <f t="shared" si="374"/>
        <v/>
      </c>
      <c r="V3534" s="95">
        <v>0</v>
      </c>
      <c r="W3534" s="95"/>
      <c r="X3534" s="95"/>
      <c r="Y3534" s="95" t="str">
        <f>+IF(P3534="","No","Sí")</f>
        <v>Sí</v>
      </c>
      <c r="Z3534" s="95">
        <v>0</v>
      </c>
      <c r="AA3534" s="95" t="str">
        <f t="shared" si="375"/>
        <v>SAESA</v>
      </c>
    </row>
    <row r="3535" spans="1:27" x14ac:dyDescent="0.2">
      <c r="A3535" s="19">
        <f t="shared" si="376"/>
        <v>1</v>
      </c>
      <c r="B3535" s="95">
        <f t="shared" si="377"/>
        <v>3531</v>
      </c>
      <c r="C3535" s="95" t="s">
        <v>8162</v>
      </c>
      <c r="D3535" s="28" t="s">
        <v>8089</v>
      </c>
      <c r="E3535" s="95" t="s">
        <v>8091</v>
      </c>
      <c r="F3535" s="182">
        <v>1</v>
      </c>
      <c r="G3535" s="95" t="s">
        <v>737</v>
      </c>
      <c r="H3535" s="199">
        <f>VLOOKUP(G3535,BARRAS!$C$5:$E$553,2,0)</f>
        <v>2149987530132</v>
      </c>
      <c r="I3535" s="95">
        <v>0</v>
      </c>
      <c r="J3535" s="204">
        <v>1</v>
      </c>
      <c r="K3535" s="95">
        <v>0</v>
      </c>
      <c r="L3535" s="95" t="s">
        <v>489</v>
      </c>
      <c r="M3535" s="95" t="s">
        <v>489</v>
      </c>
      <c r="N3535" s="95" t="s">
        <v>9178</v>
      </c>
      <c r="O3535" s="95"/>
      <c r="P3535" s="95" t="s">
        <v>8091</v>
      </c>
      <c r="Q3535" s="95" t="str">
        <f>IF(L3535="R","R",IF(L3535="L","L",""))</f>
        <v>R</v>
      </c>
      <c r="R3535" s="95" t="str">
        <f>IF(L3535="R",VLOOKUP(G3535,BARRAS!$C$5:$E$233,3,0),IF(L3535="L",VLOOKUP(G3535,BARRAS!$C$5:$E$233,3,0),""))</f>
        <v>S4</v>
      </c>
      <c r="S3535" s="95">
        <f t="shared" si="373"/>
        <v>0</v>
      </c>
      <c r="T3535" s="95"/>
      <c r="U3535" s="95" t="str">
        <f t="shared" si="374"/>
        <v/>
      </c>
      <c r="V3535" s="95">
        <v>0</v>
      </c>
      <c r="W3535" s="95"/>
      <c r="X3535" s="95"/>
      <c r="Y3535" s="95" t="str">
        <f>+IF(P3535="","No","Sí")</f>
        <v>Sí</v>
      </c>
      <c r="Z3535" s="95">
        <v>0</v>
      </c>
      <c r="AA3535" s="95" t="str">
        <f t="shared" si="375"/>
        <v>SAESA</v>
      </c>
    </row>
    <row r="3536" spans="1:27" x14ac:dyDescent="0.2">
      <c r="A3536" s="19">
        <f t="shared" si="376"/>
        <v>1</v>
      </c>
      <c r="B3536" s="95">
        <f t="shared" si="377"/>
        <v>3532</v>
      </c>
      <c r="C3536" s="95" t="s">
        <v>8163</v>
      </c>
      <c r="D3536" s="28" t="s">
        <v>8090</v>
      </c>
      <c r="E3536" s="95" t="s">
        <v>8091</v>
      </c>
      <c r="F3536" s="182">
        <v>1</v>
      </c>
      <c r="G3536" s="95" t="s">
        <v>737</v>
      </c>
      <c r="H3536" s="199">
        <f>VLOOKUP(G3536,BARRAS!$C$5:$E$553,2,0)</f>
        <v>2149987530132</v>
      </c>
      <c r="I3536" s="95">
        <v>0</v>
      </c>
      <c r="J3536" s="204">
        <v>1</v>
      </c>
      <c r="K3536" s="95">
        <v>0</v>
      </c>
      <c r="L3536" s="95" t="s">
        <v>489</v>
      </c>
      <c r="M3536" s="95" t="s">
        <v>489</v>
      </c>
      <c r="N3536" s="95" t="s">
        <v>9178</v>
      </c>
      <c r="O3536" s="95"/>
      <c r="P3536" s="95" t="s">
        <v>8091</v>
      </c>
      <c r="Q3536" s="95" t="str">
        <f>IF(L3536="R","R",IF(L3536="L","L",""))</f>
        <v>R</v>
      </c>
      <c r="R3536" s="95" t="str">
        <f>IF(L3536="R",VLOOKUP(G3536,BARRAS!$C$5:$E$233,3,0),IF(L3536="L",VLOOKUP(G3536,BARRAS!$C$5:$E$233,3,0),""))</f>
        <v>S4</v>
      </c>
      <c r="S3536" s="95">
        <f t="shared" si="373"/>
        <v>0</v>
      </c>
      <c r="T3536" s="95"/>
      <c r="U3536" s="95" t="str">
        <f t="shared" si="374"/>
        <v/>
      </c>
      <c r="V3536" s="95">
        <v>0</v>
      </c>
      <c r="W3536" s="95"/>
      <c r="X3536" s="95"/>
      <c r="Y3536" s="95" t="str">
        <f>+IF(P3536="","No","Sí")</f>
        <v>Sí</v>
      </c>
      <c r="Z3536" s="95">
        <v>0</v>
      </c>
      <c r="AA3536" s="95" t="str">
        <f t="shared" si="375"/>
        <v>SAESA</v>
      </c>
    </row>
    <row r="3537" spans="1:27" x14ac:dyDescent="0.2">
      <c r="A3537" s="19">
        <f t="shared" si="376"/>
        <v>1</v>
      </c>
      <c r="B3537" s="95">
        <f t="shared" si="377"/>
        <v>3533</v>
      </c>
      <c r="C3537" s="213" t="s">
        <v>13069</v>
      </c>
      <c r="D3537" s="213" t="s">
        <v>1304</v>
      </c>
      <c r="E3537" s="213" t="s">
        <v>1409</v>
      </c>
      <c r="F3537" s="182">
        <v>1</v>
      </c>
      <c r="G3537" s="95" t="s">
        <v>737</v>
      </c>
      <c r="H3537" s="199">
        <f>VLOOKUP(G3537,BARRAS!$C$5:$E$553,2,0)</f>
        <v>2149987530132</v>
      </c>
      <c r="I3537" s="95">
        <v>0</v>
      </c>
      <c r="J3537" s="204">
        <v>0</v>
      </c>
      <c r="K3537" s="95">
        <v>0</v>
      </c>
      <c r="L3537" s="95" t="s">
        <v>492</v>
      </c>
      <c r="M3537" s="95" t="s">
        <v>492</v>
      </c>
      <c r="N3537" s="95" t="s">
        <v>12352</v>
      </c>
      <c r="O3537" s="95"/>
      <c r="P3537" s="95"/>
      <c r="Q3537" s="95"/>
      <c r="R3537" s="95" t="str">
        <f>IF(L3537="R",VLOOKUP(G3537,BARRAS!$C$5:$E$233,3,0),IF(L3537="L",VLOOKUP(G3537,BARRAS!$C$5:$E$233,3,0),""))</f>
        <v/>
      </c>
      <c r="S3537" s="95">
        <f t="shared" si="373"/>
        <v>0</v>
      </c>
      <c r="T3537" s="95"/>
      <c r="U3537" s="95" t="str">
        <f t="shared" si="374"/>
        <v/>
      </c>
      <c r="V3537" s="95"/>
      <c r="W3537" s="95"/>
      <c r="X3537" s="95"/>
      <c r="Y3537" s="95"/>
      <c r="Z3537" s="95"/>
      <c r="AA3537" s="95">
        <f t="shared" si="375"/>
        <v>0</v>
      </c>
    </row>
    <row r="3538" spans="1:27" x14ac:dyDescent="0.2">
      <c r="A3538" s="19">
        <f t="shared" si="376"/>
        <v>1</v>
      </c>
      <c r="B3538" s="95">
        <f t="shared" si="377"/>
        <v>3534</v>
      </c>
      <c r="C3538" s="213" t="s">
        <v>13072</v>
      </c>
      <c r="D3538" s="213" t="s">
        <v>1304</v>
      </c>
      <c r="E3538" s="213" t="s">
        <v>1410</v>
      </c>
      <c r="F3538" s="182">
        <v>1</v>
      </c>
      <c r="G3538" s="95" t="s">
        <v>737</v>
      </c>
      <c r="H3538" s="199">
        <f>VLOOKUP(G3538,BARRAS!$C$5:$E$553,2,0)</f>
        <v>2149987530132</v>
      </c>
      <c r="I3538" s="95">
        <v>0</v>
      </c>
      <c r="J3538" s="204">
        <v>0</v>
      </c>
      <c r="K3538" s="95">
        <v>0</v>
      </c>
      <c r="L3538" s="95" t="s">
        <v>492</v>
      </c>
      <c r="M3538" s="95" t="s">
        <v>492</v>
      </c>
      <c r="N3538" s="95" t="s">
        <v>12352</v>
      </c>
      <c r="O3538" s="95"/>
      <c r="P3538" s="95"/>
      <c r="Q3538" s="95"/>
      <c r="R3538" s="95" t="str">
        <f>IF(L3538="R",VLOOKUP(G3538,BARRAS!$C$5:$E$233,3,0),IF(L3538="L",VLOOKUP(G3538,BARRAS!$C$5:$E$233,3,0),""))</f>
        <v/>
      </c>
      <c r="S3538" s="95">
        <f t="shared" si="373"/>
        <v>0</v>
      </c>
      <c r="T3538" s="95"/>
      <c r="U3538" s="95" t="str">
        <f t="shared" si="374"/>
        <v/>
      </c>
      <c r="V3538" s="95"/>
      <c r="W3538" s="95"/>
      <c r="X3538" s="95"/>
      <c r="Y3538" s="95"/>
      <c r="Z3538" s="95"/>
      <c r="AA3538" s="95">
        <f t="shared" si="375"/>
        <v>0</v>
      </c>
    </row>
    <row r="3539" spans="1:27" x14ac:dyDescent="0.2">
      <c r="A3539" s="19">
        <f t="shared" si="376"/>
        <v>1</v>
      </c>
      <c r="B3539" s="95">
        <f t="shared" si="377"/>
        <v>3535</v>
      </c>
      <c r="C3539" s="95" t="s">
        <v>12278</v>
      </c>
      <c r="D3539" s="28" t="s">
        <v>12122</v>
      </c>
      <c r="E3539" s="95" t="s">
        <v>12273</v>
      </c>
      <c r="F3539" s="182">
        <v>1</v>
      </c>
      <c r="G3539" s="95" t="s">
        <v>731</v>
      </c>
      <c r="H3539" s="199">
        <f>VLOOKUP(G3539,BARRAS!$C$5:$E$553,2,0)</f>
        <v>2099987480132</v>
      </c>
      <c r="I3539" s="95">
        <v>0</v>
      </c>
      <c r="J3539" s="204">
        <v>0</v>
      </c>
      <c r="K3539" s="95">
        <v>0</v>
      </c>
      <c r="L3539" s="95" t="s">
        <v>8423</v>
      </c>
      <c r="M3539" s="95" t="s">
        <v>8423</v>
      </c>
      <c r="N3539" s="95" t="s">
        <v>12122</v>
      </c>
      <c r="O3539" s="95" t="s">
        <v>7984</v>
      </c>
      <c r="P3539" s="95"/>
      <c r="Q3539" s="95"/>
      <c r="R3539" s="95" t="str">
        <f>IF(L3539="R",VLOOKUP(G3539,BARRAS!$C$5:$E$233,3,0),IF(L3539="L",VLOOKUP(G3539,BARRAS!$C$5:$E$233,3,0),""))</f>
        <v/>
      </c>
      <c r="S3539" s="95">
        <f t="shared" si="373"/>
        <v>0</v>
      </c>
      <c r="T3539" s="95"/>
      <c r="U3539" s="95" t="str">
        <f t="shared" si="374"/>
        <v/>
      </c>
      <c r="V3539" s="95" t="s">
        <v>7984</v>
      </c>
      <c r="W3539" s="95"/>
      <c r="X3539" s="95"/>
      <c r="Y3539" s="95"/>
      <c r="Z3539" s="95"/>
      <c r="AA3539" s="95" t="str">
        <f t="shared" si="375"/>
        <v>FRONTEL</v>
      </c>
    </row>
    <row r="3540" spans="1:27" x14ac:dyDescent="0.2">
      <c r="A3540" s="19">
        <f t="shared" si="376"/>
        <v>1</v>
      </c>
      <c r="B3540" s="95">
        <f t="shared" si="377"/>
        <v>3536</v>
      </c>
      <c r="C3540" s="95" t="s">
        <v>12277</v>
      </c>
      <c r="D3540" s="28" t="s">
        <v>9294</v>
      </c>
      <c r="E3540" s="95" t="s">
        <v>12279</v>
      </c>
      <c r="F3540" s="182">
        <v>1</v>
      </c>
      <c r="G3540" s="95" t="s">
        <v>731</v>
      </c>
      <c r="H3540" s="199">
        <f>VLOOKUP(G3540,BARRAS!$C$5:$E$553,2,0)</f>
        <v>2099987480132</v>
      </c>
      <c r="I3540" s="95">
        <v>0</v>
      </c>
      <c r="J3540" s="204">
        <v>0</v>
      </c>
      <c r="K3540" s="95">
        <v>0</v>
      </c>
      <c r="L3540" s="95" t="s">
        <v>8423</v>
      </c>
      <c r="M3540" s="95" t="s">
        <v>8423</v>
      </c>
      <c r="N3540" s="95" t="s">
        <v>9294</v>
      </c>
      <c r="O3540" s="95" t="s">
        <v>7984</v>
      </c>
      <c r="P3540" s="95"/>
      <c r="Q3540" s="95"/>
      <c r="R3540" s="95" t="str">
        <f>IF(L3540="R",VLOOKUP(G3540,BARRAS!$C$5:$E$233,3,0),IF(L3540="L",VLOOKUP(G3540,BARRAS!$C$5:$E$233,3,0),""))</f>
        <v/>
      </c>
      <c r="S3540" s="95">
        <f t="shared" si="373"/>
        <v>0</v>
      </c>
      <c r="T3540" s="95"/>
      <c r="U3540" s="95" t="str">
        <f t="shared" si="374"/>
        <v/>
      </c>
      <c r="V3540" s="95" t="s">
        <v>7984</v>
      </c>
      <c r="W3540" s="95"/>
      <c r="X3540" s="95"/>
      <c r="Y3540" s="95"/>
      <c r="Z3540" s="95"/>
      <c r="AA3540" s="95" t="str">
        <f t="shared" si="375"/>
        <v>FRONTEL</v>
      </c>
    </row>
    <row r="3541" spans="1:27" x14ac:dyDescent="0.2">
      <c r="A3541" s="19">
        <f t="shared" si="376"/>
        <v>1</v>
      </c>
      <c r="B3541" s="95">
        <f t="shared" si="377"/>
        <v>3537</v>
      </c>
      <c r="C3541" s="95" t="s">
        <v>10407</v>
      </c>
      <c r="D3541" s="28" t="s">
        <v>545</v>
      </c>
      <c r="E3541" s="95" t="s">
        <v>10425</v>
      </c>
      <c r="F3541" s="93">
        <v>1</v>
      </c>
      <c r="G3541" s="95" t="s">
        <v>731</v>
      </c>
      <c r="H3541" s="199">
        <f>VLOOKUP(G3541,BARRAS!$C$5:$E$553,2,0)</f>
        <v>2099987480132</v>
      </c>
      <c r="I3541" s="95">
        <v>0</v>
      </c>
      <c r="J3541" s="204">
        <v>0</v>
      </c>
      <c r="K3541" s="95">
        <v>0</v>
      </c>
      <c r="L3541" s="95" t="s">
        <v>8423</v>
      </c>
      <c r="M3541" s="95" t="s">
        <v>8423</v>
      </c>
      <c r="N3541" s="28" t="s">
        <v>545</v>
      </c>
      <c r="O3541" s="95" t="s">
        <v>7984</v>
      </c>
      <c r="P3541" s="95"/>
      <c r="Q3541" s="95"/>
      <c r="R3541" s="95" t="str">
        <f>IF(L3541="R",VLOOKUP(G3541,BARRAS!$C$5:$E$233,3,0),IF(L3541="L",VLOOKUP(G3541,BARRAS!$C$5:$E$233,3,0),""))</f>
        <v/>
      </c>
      <c r="S3541" s="95">
        <f t="shared" si="373"/>
        <v>0</v>
      </c>
      <c r="T3541" s="95"/>
      <c r="U3541" s="95" t="str">
        <f t="shared" si="374"/>
        <v/>
      </c>
      <c r="V3541" s="95"/>
      <c r="W3541" s="95"/>
      <c r="X3541" s="95"/>
      <c r="Y3541" s="95"/>
      <c r="Z3541" s="95"/>
      <c r="AA3541" s="95" t="str">
        <f t="shared" si="375"/>
        <v>FRONTEL</v>
      </c>
    </row>
    <row r="3542" spans="1:27" x14ac:dyDescent="0.2">
      <c r="A3542" s="19">
        <f t="shared" si="376"/>
        <v>1</v>
      </c>
      <c r="B3542" s="95">
        <f t="shared" si="377"/>
        <v>3538</v>
      </c>
      <c r="C3542" s="95" t="s">
        <v>9427</v>
      </c>
      <c r="D3542" s="28" t="s">
        <v>545</v>
      </c>
      <c r="E3542" s="95" t="s">
        <v>9445</v>
      </c>
      <c r="F3542" s="182">
        <v>1</v>
      </c>
      <c r="G3542" s="95" t="s">
        <v>731</v>
      </c>
      <c r="H3542" s="199">
        <f>VLOOKUP(G3542,BARRAS!$C$5:$E$553,2,0)</f>
        <v>2099987480132</v>
      </c>
      <c r="I3542" s="95">
        <v>0</v>
      </c>
      <c r="J3542" s="204">
        <v>0</v>
      </c>
      <c r="K3542" s="95">
        <v>0</v>
      </c>
      <c r="L3542" s="95" t="s">
        <v>8423</v>
      </c>
      <c r="M3542" s="95" t="s">
        <v>8423</v>
      </c>
      <c r="N3542" s="28" t="s">
        <v>545</v>
      </c>
      <c r="O3542" s="95" t="s">
        <v>7984</v>
      </c>
      <c r="P3542" s="95"/>
      <c r="Q3542" s="95"/>
      <c r="R3542" s="95" t="str">
        <f>IF(L3542="R",VLOOKUP(G3542,BARRAS!$C$5:$E$233,3,0),IF(L3542="L",VLOOKUP(G3542,BARRAS!$C$5:$E$233,3,0),""))</f>
        <v/>
      </c>
      <c r="S3542" s="95">
        <f t="shared" si="373"/>
        <v>0</v>
      </c>
      <c r="T3542" s="95"/>
      <c r="U3542" s="95" t="str">
        <f t="shared" si="374"/>
        <v/>
      </c>
      <c r="V3542" s="95"/>
      <c r="W3542" s="95"/>
      <c r="X3542" s="95"/>
      <c r="Y3542" s="95"/>
      <c r="Z3542" s="95">
        <v>0</v>
      </c>
      <c r="AA3542" s="95" t="str">
        <f t="shared" si="375"/>
        <v>FRONTEL</v>
      </c>
    </row>
    <row r="3543" spans="1:27" x14ac:dyDescent="0.2">
      <c r="A3543" s="19">
        <f t="shared" si="376"/>
        <v>1</v>
      </c>
      <c r="B3543" s="95">
        <f t="shared" si="377"/>
        <v>3539</v>
      </c>
      <c r="C3543" s="95" t="s">
        <v>9693</v>
      </c>
      <c r="D3543" s="28" t="s">
        <v>545</v>
      </c>
      <c r="E3543" s="95" t="s">
        <v>9445</v>
      </c>
      <c r="F3543" s="93">
        <v>1</v>
      </c>
      <c r="G3543" s="95" t="s">
        <v>731</v>
      </c>
      <c r="H3543" s="199">
        <f>VLOOKUP(G3543,BARRAS!$C$5:$E$553,2,0)</f>
        <v>2099987480132</v>
      </c>
      <c r="I3543" s="95">
        <v>0</v>
      </c>
      <c r="J3543" s="204">
        <v>0</v>
      </c>
      <c r="K3543" s="95">
        <v>0</v>
      </c>
      <c r="L3543" s="95" t="s">
        <v>8423</v>
      </c>
      <c r="M3543" s="95" t="s">
        <v>8423</v>
      </c>
      <c r="N3543" s="28" t="s">
        <v>545</v>
      </c>
      <c r="O3543" s="95" t="s">
        <v>7984</v>
      </c>
      <c r="P3543" s="95"/>
      <c r="Q3543" s="95"/>
      <c r="R3543" s="95" t="str">
        <f>IF(L3543="R",VLOOKUP(G3543,BARRAS!$C$5:$E$233,3,0),IF(L3543="L",VLOOKUP(G3543,BARRAS!$C$5:$E$233,3,0),""))</f>
        <v/>
      </c>
      <c r="S3543" s="95">
        <f t="shared" si="373"/>
        <v>0</v>
      </c>
      <c r="T3543" s="95"/>
      <c r="U3543" s="95" t="str">
        <f t="shared" si="374"/>
        <v/>
      </c>
      <c r="V3543" s="95"/>
      <c r="W3543" s="95"/>
      <c r="X3543" s="95"/>
      <c r="Y3543" s="95"/>
      <c r="Z3543" s="95">
        <v>0</v>
      </c>
      <c r="AA3543" s="95" t="str">
        <f t="shared" si="375"/>
        <v>FRONTEL</v>
      </c>
    </row>
    <row r="3544" spans="1:27" x14ac:dyDescent="0.2">
      <c r="A3544" s="19">
        <f t="shared" si="376"/>
        <v>1</v>
      </c>
      <c r="B3544" s="95">
        <f t="shared" si="377"/>
        <v>3540</v>
      </c>
      <c r="C3544" s="95" t="s">
        <v>12314</v>
      </c>
      <c r="D3544" s="28" t="s">
        <v>1830</v>
      </c>
      <c r="E3544" s="95" t="s">
        <v>12315</v>
      </c>
      <c r="F3544" s="97">
        <v>1</v>
      </c>
      <c r="G3544" s="95" t="s">
        <v>731</v>
      </c>
      <c r="H3544" s="199">
        <f>VLOOKUP(G3544,BARRAS!$C$5:$E$553,2,0)</f>
        <v>2099987480132</v>
      </c>
      <c r="I3544" s="95">
        <v>0</v>
      </c>
      <c r="J3544" s="204">
        <v>0</v>
      </c>
      <c r="K3544" s="95">
        <v>0</v>
      </c>
      <c r="L3544" s="95" t="s">
        <v>8423</v>
      </c>
      <c r="M3544" s="95" t="s">
        <v>8423</v>
      </c>
      <c r="N3544" s="95" t="s">
        <v>1830</v>
      </c>
      <c r="O3544" s="95" t="s">
        <v>7984</v>
      </c>
      <c r="P3544" s="95"/>
      <c r="Q3544" s="95"/>
      <c r="R3544" s="95" t="str">
        <f>IF(L3544="R",VLOOKUP(G3544,BARRAS!$C$5:$E$233,3,0),IF(L3544="L",VLOOKUP(G3544,BARRAS!$C$5:$E$233,3,0),""))</f>
        <v/>
      </c>
      <c r="S3544" s="95">
        <f t="shared" ref="S3544:S3589" si="378">IF(RIGHT(LEFT(E3544,6),4)="PMGD",1,IF(RIGHT(LEFT(E3544,6),4)="PMG_",1,0))</f>
        <v>0</v>
      </c>
      <c r="T3544" s="95"/>
      <c r="U3544" s="95" t="str">
        <f t="shared" ref="U3544:U3590" si="379">+IF(L3544="G",LEFT(RIGHT(E3544,LEN(E3544)-2),4),"")</f>
        <v/>
      </c>
      <c r="V3544" s="95"/>
      <c r="W3544" s="95"/>
      <c r="X3544" s="95"/>
      <c r="Y3544" s="95" t="s">
        <v>12165</v>
      </c>
      <c r="Z3544" s="95">
        <v>0</v>
      </c>
      <c r="AA3544" s="95" t="str">
        <f t="shared" ref="AA3544:AA3590" si="380">IF(OR(N3544="Dx",N3544="No_informado"),P3544,O3544)</f>
        <v>FRONTEL</v>
      </c>
    </row>
    <row r="3545" spans="1:27" x14ac:dyDescent="0.2">
      <c r="A3545" s="19">
        <f t="shared" si="376"/>
        <v>1</v>
      </c>
      <c r="B3545" s="95">
        <f t="shared" si="377"/>
        <v>3541</v>
      </c>
      <c r="C3545" s="95" t="s">
        <v>9984</v>
      </c>
      <c r="D3545" s="28" t="s">
        <v>8365</v>
      </c>
      <c r="E3545" s="95" t="s">
        <v>9985</v>
      </c>
      <c r="F3545" s="98">
        <v>1</v>
      </c>
      <c r="G3545" s="95" t="s">
        <v>731</v>
      </c>
      <c r="H3545" s="199">
        <f>VLOOKUP(G3545,BARRAS!$C$5:$E$553,2,0)</f>
        <v>2099987480132</v>
      </c>
      <c r="I3545" s="95">
        <v>0</v>
      </c>
      <c r="J3545" s="204">
        <v>0</v>
      </c>
      <c r="K3545" s="95">
        <v>0</v>
      </c>
      <c r="L3545" s="95" t="s">
        <v>8423</v>
      </c>
      <c r="M3545" s="95" t="s">
        <v>8423</v>
      </c>
      <c r="N3545" s="95" t="s">
        <v>8365</v>
      </c>
      <c r="O3545" s="95" t="s">
        <v>7984</v>
      </c>
      <c r="P3545" s="95"/>
      <c r="Q3545" s="95"/>
      <c r="R3545" s="95" t="str">
        <f>IF(L3545="R",VLOOKUP(G3545,BARRAS!$C$5:$E$233,3,0),IF(L3545="L",VLOOKUP(G3545,BARRAS!$C$5:$E$233,3,0),""))</f>
        <v/>
      </c>
      <c r="S3545" s="95">
        <f t="shared" si="378"/>
        <v>0</v>
      </c>
      <c r="T3545" s="95"/>
      <c r="U3545" s="95" t="str">
        <f t="shared" si="379"/>
        <v/>
      </c>
      <c r="V3545" s="95"/>
      <c r="W3545" s="95"/>
      <c r="X3545" s="95"/>
      <c r="Y3545" s="95"/>
      <c r="Z3545" s="95"/>
      <c r="AA3545" s="95" t="str">
        <f t="shared" si="380"/>
        <v>FRONTEL</v>
      </c>
    </row>
    <row r="3546" spans="1:27" x14ac:dyDescent="0.2">
      <c r="A3546" s="19">
        <f t="shared" si="376"/>
        <v>1</v>
      </c>
      <c r="B3546" s="95">
        <f t="shared" si="377"/>
        <v>3542</v>
      </c>
      <c r="C3546" s="95" t="s">
        <v>9313</v>
      </c>
      <c r="D3546" s="28" t="s">
        <v>8365</v>
      </c>
      <c r="E3546" s="95" t="s">
        <v>9314</v>
      </c>
      <c r="F3546" s="182">
        <v>1</v>
      </c>
      <c r="G3546" s="95" t="s">
        <v>731</v>
      </c>
      <c r="H3546" s="199">
        <f>VLOOKUP(G3546,BARRAS!$C$5:$E$553,2,0)</f>
        <v>2099987480132</v>
      </c>
      <c r="I3546" s="95">
        <v>0</v>
      </c>
      <c r="J3546" s="204">
        <v>0</v>
      </c>
      <c r="K3546" s="95">
        <v>0</v>
      </c>
      <c r="L3546" s="95" t="s">
        <v>8423</v>
      </c>
      <c r="M3546" s="95" t="s">
        <v>8423</v>
      </c>
      <c r="N3546" s="95" t="s">
        <v>8365</v>
      </c>
      <c r="O3546" s="95" t="s">
        <v>7984</v>
      </c>
      <c r="P3546" s="95"/>
      <c r="Q3546" s="95"/>
      <c r="R3546" s="95" t="str">
        <f>IF(L3546="R",VLOOKUP(G3546,BARRAS!$C$5:$E$233,3,0),IF(L3546="L",VLOOKUP(G3546,BARRAS!$C$5:$E$233,3,0),""))</f>
        <v/>
      </c>
      <c r="S3546" s="95">
        <f t="shared" si="378"/>
        <v>0</v>
      </c>
      <c r="T3546" s="95"/>
      <c r="U3546" s="95" t="str">
        <f t="shared" si="379"/>
        <v/>
      </c>
      <c r="V3546" s="95"/>
      <c r="W3546" s="95"/>
      <c r="X3546" s="95"/>
      <c r="Y3546" s="95"/>
      <c r="Z3546" s="95">
        <v>0</v>
      </c>
      <c r="AA3546" s="95" t="str">
        <f t="shared" si="380"/>
        <v>FRONTEL</v>
      </c>
    </row>
    <row r="3547" spans="1:27" x14ac:dyDescent="0.2">
      <c r="A3547" s="19">
        <f t="shared" si="376"/>
        <v>1</v>
      </c>
      <c r="B3547" s="95">
        <f t="shared" si="377"/>
        <v>3543</v>
      </c>
      <c r="C3547" s="95" t="s">
        <v>10636</v>
      </c>
      <c r="D3547" s="28" t="s">
        <v>545</v>
      </c>
      <c r="E3547" s="95" t="s">
        <v>10637</v>
      </c>
      <c r="F3547" s="93">
        <v>1</v>
      </c>
      <c r="G3547" s="95" t="s">
        <v>731</v>
      </c>
      <c r="H3547" s="199">
        <f>VLOOKUP(G3547,BARRAS!$C$5:$E$553,2,0)</f>
        <v>2099987480132</v>
      </c>
      <c r="I3547" s="95">
        <v>0</v>
      </c>
      <c r="J3547" s="204">
        <v>0</v>
      </c>
      <c r="K3547" s="95">
        <v>0</v>
      </c>
      <c r="L3547" s="95" t="s">
        <v>8423</v>
      </c>
      <c r="M3547" s="95" t="s">
        <v>8423</v>
      </c>
      <c r="N3547" s="28" t="s">
        <v>545</v>
      </c>
      <c r="O3547" s="95" t="s">
        <v>7984</v>
      </c>
      <c r="P3547" s="95"/>
      <c r="Q3547" s="95"/>
      <c r="R3547" s="95" t="str">
        <f>IF(L3547="R",VLOOKUP(G3547,BARRAS!$C$5:$E$233,3,0),IF(L3547="L",VLOOKUP(G3547,BARRAS!$C$5:$E$233,3,0),""))</f>
        <v/>
      </c>
      <c r="S3547" s="95">
        <f t="shared" si="378"/>
        <v>0</v>
      </c>
      <c r="T3547" s="95"/>
      <c r="U3547" s="95" t="str">
        <f t="shared" si="379"/>
        <v/>
      </c>
      <c r="V3547" s="95"/>
      <c r="W3547" s="95"/>
      <c r="X3547" s="95"/>
      <c r="Y3547" s="95"/>
      <c r="Z3547" s="95"/>
      <c r="AA3547" s="95" t="str">
        <f t="shared" si="380"/>
        <v>FRONTEL</v>
      </c>
    </row>
    <row r="3548" spans="1:27" x14ac:dyDescent="0.2">
      <c r="A3548" s="19">
        <f t="shared" si="376"/>
        <v>1</v>
      </c>
      <c r="B3548" s="95">
        <f t="shared" si="377"/>
        <v>3544</v>
      </c>
      <c r="C3548" s="95" t="s">
        <v>12862</v>
      </c>
      <c r="D3548" s="28" t="s">
        <v>3079</v>
      </c>
      <c r="E3548" s="95" t="s">
        <v>10542</v>
      </c>
      <c r="F3548" s="182">
        <v>1</v>
      </c>
      <c r="G3548" s="95" t="s">
        <v>731</v>
      </c>
      <c r="H3548" s="199">
        <f>VLOOKUP(G3548,BARRAS!$C$5:$E$553,2,0)</f>
        <v>2099987480132</v>
      </c>
      <c r="I3548" s="95">
        <v>0</v>
      </c>
      <c r="J3548" s="204">
        <v>0</v>
      </c>
      <c r="K3548" s="95">
        <v>0</v>
      </c>
      <c r="L3548" s="95" t="s">
        <v>8423</v>
      </c>
      <c r="M3548" s="95" t="s">
        <v>8423</v>
      </c>
      <c r="N3548" s="95" t="s">
        <v>9178</v>
      </c>
      <c r="O3548" s="95"/>
      <c r="P3548" s="95" t="s">
        <v>9971</v>
      </c>
      <c r="Q3548" s="95"/>
      <c r="R3548" s="95" t="str">
        <f>IF(L3548="R",VLOOKUP(G3548,BARRAS!$C$5:$E$233,3,0),IF(L3548="L",VLOOKUP(G3548,BARRAS!$C$5:$E$233,3,0),""))</f>
        <v/>
      </c>
      <c r="S3548" s="95">
        <f t="shared" si="378"/>
        <v>0</v>
      </c>
      <c r="T3548" s="95"/>
      <c r="U3548" s="95" t="str">
        <f t="shared" si="379"/>
        <v/>
      </c>
      <c r="V3548" s="95"/>
      <c r="W3548" s="95"/>
      <c r="X3548" s="95"/>
      <c r="Y3548" s="95"/>
      <c r="Z3548" s="95"/>
      <c r="AA3548" s="95" t="str">
        <f t="shared" si="380"/>
        <v>ENEL_DISTRIBUCION</v>
      </c>
    </row>
    <row r="3549" spans="1:27" x14ac:dyDescent="0.2">
      <c r="A3549" s="19">
        <f t="shared" si="376"/>
        <v>1</v>
      </c>
      <c r="B3549" s="95">
        <f t="shared" si="377"/>
        <v>3545</v>
      </c>
      <c r="C3549" s="95" t="s">
        <v>9816</v>
      </c>
      <c r="D3549" s="28" t="s">
        <v>8365</v>
      </c>
      <c r="E3549" s="95" t="s">
        <v>9819</v>
      </c>
      <c r="F3549" s="93">
        <v>1</v>
      </c>
      <c r="G3549" s="95" t="s">
        <v>731</v>
      </c>
      <c r="H3549" s="199">
        <f>VLOOKUP(G3549,BARRAS!$C$5:$E$553,2,0)</f>
        <v>2099987480132</v>
      </c>
      <c r="I3549" s="95">
        <v>0</v>
      </c>
      <c r="J3549" s="204">
        <v>0</v>
      </c>
      <c r="K3549" s="95">
        <v>0</v>
      </c>
      <c r="L3549" s="95" t="s">
        <v>8423</v>
      </c>
      <c r="M3549" s="95" t="s">
        <v>8423</v>
      </c>
      <c r="N3549" s="95" t="s">
        <v>8365</v>
      </c>
      <c r="O3549" s="95" t="s">
        <v>7984</v>
      </c>
      <c r="P3549" s="95"/>
      <c r="Q3549" s="95"/>
      <c r="R3549" s="95" t="str">
        <f>IF(L3549="R",VLOOKUP(G3549,BARRAS!$C$5:$E$233,3,0),IF(L3549="L",VLOOKUP(G3549,BARRAS!$C$5:$E$233,3,0),""))</f>
        <v/>
      </c>
      <c r="S3549" s="95">
        <f t="shared" si="378"/>
        <v>0</v>
      </c>
      <c r="T3549" s="95"/>
      <c r="U3549" s="95" t="str">
        <f t="shared" si="379"/>
        <v/>
      </c>
      <c r="V3549" s="95"/>
      <c r="W3549" s="95"/>
      <c r="X3549" s="95"/>
      <c r="Y3549" s="95"/>
      <c r="Z3549" s="95">
        <v>0</v>
      </c>
      <c r="AA3549" s="95" t="str">
        <f t="shared" si="380"/>
        <v>FRONTEL</v>
      </c>
    </row>
    <row r="3550" spans="1:27" x14ac:dyDescent="0.2">
      <c r="A3550" s="19">
        <f t="shared" si="376"/>
        <v>1</v>
      </c>
      <c r="B3550" s="95">
        <f t="shared" si="377"/>
        <v>3546</v>
      </c>
      <c r="C3550" s="95" t="s">
        <v>8980</v>
      </c>
      <c r="D3550" s="28" t="s">
        <v>8365</v>
      </c>
      <c r="E3550" s="95" t="s">
        <v>8988</v>
      </c>
      <c r="F3550" s="93">
        <v>1</v>
      </c>
      <c r="G3550" s="95" t="s">
        <v>731</v>
      </c>
      <c r="H3550" s="199">
        <f>VLOOKUP(G3550,BARRAS!$C$5:$E$553,2,0)</f>
        <v>2099987480132</v>
      </c>
      <c r="I3550" s="95">
        <v>0</v>
      </c>
      <c r="J3550" s="204">
        <v>0</v>
      </c>
      <c r="K3550" s="95">
        <v>0</v>
      </c>
      <c r="L3550" s="95" t="s">
        <v>8423</v>
      </c>
      <c r="M3550" s="95" t="s">
        <v>8423</v>
      </c>
      <c r="N3550" s="95" t="s">
        <v>8365</v>
      </c>
      <c r="O3550" s="95" t="s">
        <v>7984</v>
      </c>
      <c r="P3550" s="95"/>
      <c r="Q3550" s="95"/>
      <c r="R3550" s="95" t="str">
        <f>IF(L3550="R",VLOOKUP(G3550,BARRAS!$C$5:$E$233,3,0),IF(L3550="L",VLOOKUP(G3550,BARRAS!$C$5:$E$233,3,0),""))</f>
        <v/>
      </c>
      <c r="S3550" s="95">
        <f t="shared" si="378"/>
        <v>0</v>
      </c>
      <c r="T3550" s="95"/>
      <c r="U3550" s="95" t="str">
        <f t="shared" si="379"/>
        <v/>
      </c>
      <c r="V3550" s="95" t="s">
        <v>7984</v>
      </c>
      <c r="W3550" s="95"/>
      <c r="X3550" s="95"/>
      <c r="Y3550" s="95" t="str">
        <f t="shared" ref="Y3550:Y3561" si="381">+IF(P3550="","No","Sí")</f>
        <v>No</v>
      </c>
      <c r="Z3550" s="95">
        <v>0</v>
      </c>
      <c r="AA3550" s="95" t="str">
        <f t="shared" si="380"/>
        <v>FRONTEL</v>
      </c>
    </row>
    <row r="3551" spans="1:27" x14ac:dyDescent="0.2">
      <c r="A3551" s="19">
        <f t="shared" si="376"/>
        <v>1</v>
      </c>
      <c r="B3551" s="95">
        <f t="shared" si="377"/>
        <v>3547</v>
      </c>
      <c r="C3551" s="95" t="s">
        <v>13927</v>
      </c>
      <c r="D3551" s="28" t="s">
        <v>545</v>
      </c>
      <c r="E3551" s="95" t="s">
        <v>13928</v>
      </c>
      <c r="F3551" s="93">
        <v>1</v>
      </c>
      <c r="G3551" s="95" t="s">
        <v>731</v>
      </c>
      <c r="H3551" s="199">
        <f>VLOOKUP(G3551,BARRAS!$C$5:$E$553,2,0)</f>
        <v>2099987480132</v>
      </c>
      <c r="I3551" s="95">
        <v>0</v>
      </c>
      <c r="J3551" s="204">
        <v>0</v>
      </c>
      <c r="K3551" s="95">
        <v>0</v>
      </c>
      <c r="L3551" s="95" t="s">
        <v>8423</v>
      </c>
      <c r="M3551" s="95" t="s">
        <v>8423</v>
      </c>
      <c r="N3551" s="28" t="s">
        <v>545</v>
      </c>
      <c r="O3551" s="95" t="s">
        <v>7984</v>
      </c>
      <c r="P3551" s="95"/>
      <c r="Q3551" s="95"/>
      <c r="R3551" s="95"/>
      <c r="S3551" s="95">
        <f t="shared" si="378"/>
        <v>0</v>
      </c>
      <c r="T3551" s="95"/>
      <c r="U3551" s="95" t="str">
        <f t="shared" si="379"/>
        <v/>
      </c>
      <c r="V3551" s="95"/>
      <c r="W3551" s="95"/>
      <c r="X3551" s="95"/>
      <c r="Y3551" s="95"/>
      <c r="Z3551" s="95"/>
      <c r="AA3551" s="95" t="str">
        <f t="shared" si="380"/>
        <v>FRONTEL</v>
      </c>
    </row>
    <row r="3552" spans="1:27" x14ac:dyDescent="0.2">
      <c r="A3552" s="19">
        <f t="shared" si="376"/>
        <v>1</v>
      </c>
      <c r="B3552" s="95">
        <f t="shared" si="377"/>
        <v>3548</v>
      </c>
      <c r="C3552" s="95" t="s">
        <v>14005</v>
      </c>
      <c r="D3552" s="28" t="s">
        <v>545</v>
      </c>
      <c r="E3552" s="95" t="s">
        <v>14006</v>
      </c>
      <c r="F3552" s="93">
        <v>1</v>
      </c>
      <c r="G3552" s="95" t="s">
        <v>731</v>
      </c>
      <c r="H3552" s="199">
        <f>VLOOKUP(G3552,BARRAS!$C$5:$E$553,2,0)</f>
        <v>2099987480132</v>
      </c>
      <c r="I3552" s="95">
        <v>0</v>
      </c>
      <c r="J3552" s="204">
        <v>0</v>
      </c>
      <c r="K3552" s="95">
        <v>0</v>
      </c>
      <c r="L3552" s="95" t="s">
        <v>8423</v>
      </c>
      <c r="M3552" s="95" t="s">
        <v>8423</v>
      </c>
      <c r="N3552" s="28" t="s">
        <v>545</v>
      </c>
      <c r="O3552" s="95" t="s">
        <v>7984</v>
      </c>
      <c r="P3552" s="95"/>
      <c r="Q3552" s="95"/>
      <c r="R3552" s="95"/>
      <c r="S3552" s="95">
        <f t="shared" si="378"/>
        <v>0</v>
      </c>
      <c r="T3552" s="95"/>
      <c r="U3552" s="95" t="str">
        <f t="shared" si="379"/>
        <v/>
      </c>
      <c r="V3552" s="95"/>
      <c r="W3552" s="95"/>
      <c r="X3552" s="95"/>
      <c r="Y3552" s="95"/>
      <c r="Z3552" s="95"/>
      <c r="AA3552" s="95" t="str">
        <f t="shared" si="380"/>
        <v>FRONTEL</v>
      </c>
    </row>
    <row r="3553" spans="1:27" x14ac:dyDescent="0.2">
      <c r="A3553" s="19">
        <f t="shared" si="376"/>
        <v>1</v>
      </c>
      <c r="B3553" s="95">
        <f t="shared" si="377"/>
        <v>3549</v>
      </c>
      <c r="C3553" s="95" t="s">
        <v>14007</v>
      </c>
      <c r="D3553" s="28" t="s">
        <v>545</v>
      </c>
      <c r="E3553" s="95" t="s">
        <v>14006</v>
      </c>
      <c r="F3553" s="93">
        <v>1</v>
      </c>
      <c r="G3553" s="95" t="s">
        <v>731</v>
      </c>
      <c r="H3553" s="199">
        <f>VLOOKUP(G3553,BARRAS!$C$5:$E$553,2,0)</f>
        <v>2099987480132</v>
      </c>
      <c r="I3553" s="95">
        <v>0</v>
      </c>
      <c r="J3553" s="204">
        <v>0</v>
      </c>
      <c r="K3553" s="95">
        <v>0</v>
      </c>
      <c r="L3553" s="95" t="s">
        <v>8423</v>
      </c>
      <c r="M3553" s="95" t="s">
        <v>8423</v>
      </c>
      <c r="N3553" s="28" t="s">
        <v>545</v>
      </c>
      <c r="O3553" s="95" t="s">
        <v>7984</v>
      </c>
      <c r="P3553" s="95"/>
      <c r="Q3553" s="95"/>
      <c r="R3553" s="95"/>
      <c r="S3553" s="95">
        <f t="shared" si="378"/>
        <v>0</v>
      </c>
      <c r="T3553" s="95"/>
      <c r="U3553" s="95" t="str">
        <f t="shared" si="379"/>
        <v/>
      </c>
      <c r="V3553" s="95"/>
      <c r="W3553" s="95"/>
      <c r="X3553" s="95"/>
      <c r="Y3553" s="95"/>
      <c r="Z3553" s="95"/>
      <c r="AA3553" s="95" t="str">
        <f t="shared" si="380"/>
        <v>FRONTEL</v>
      </c>
    </row>
    <row r="3554" spans="1:27" x14ac:dyDescent="0.2">
      <c r="A3554" s="19">
        <f t="shared" si="376"/>
        <v>1</v>
      </c>
      <c r="B3554" s="95">
        <f t="shared" si="377"/>
        <v>3550</v>
      </c>
      <c r="C3554" s="95" t="s">
        <v>14008</v>
      </c>
      <c r="D3554" s="28" t="s">
        <v>545</v>
      </c>
      <c r="E3554" s="95" t="s">
        <v>14009</v>
      </c>
      <c r="F3554" s="93">
        <v>1</v>
      </c>
      <c r="G3554" s="95" t="s">
        <v>731</v>
      </c>
      <c r="H3554" s="199">
        <f>VLOOKUP(G3554,BARRAS!$C$5:$E$553,2,0)</f>
        <v>2099987480132</v>
      </c>
      <c r="I3554" s="95">
        <v>0</v>
      </c>
      <c r="J3554" s="204">
        <v>0</v>
      </c>
      <c r="K3554" s="95">
        <v>0</v>
      </c>
      <c r="L3554" s="95" t="s">
        <v>8423</v>
      </c>
      <c r="M3554" s="95" t="s">
        <v>8423</v>
      </c>
      <c r="N3554" s="28" t="s">
        <v>545</v>
      </c>
      <c r="O3554" s="95" t="s">
        <v>7984</v>
      </c>
      <c r="P3554" s="95"/>
      <c r="Q3554" s="95"/>
      <c r="R3554" s="95"/>
      <c r="S3554" s="95">
        <f t="shared" si="378"/>
        <v>0</v>
      </c>
      <c r="T3554" s="95"/>
      <c r="U3554" s="95" t="str">
        <f t="shared" si="379"/>
        <v/>
      </c>
      <c r="V3554" s="95"/>
      <c r="W3554" s="95"/>
      <c r="X3554" s="95"/>
      <c r="Y3554" s="95"/>
      <c r="Z3554" s="95"/>
      <c r="AA3554" s="95" t="str">
        <f t="shared" si="380"/>
        <v>FRONTEL</v>
      </c>
    </row>
    <row r="3555" spans="1:27" x14ac:dyDescent="0.2">
      <c r="A3555" s="19">
        <f t="shared" si="376"/>
        <v>1</v>
      </c>
      <c r="B3555" s="95">
        <f t="shared" si="377"/>
        <v>3551</v>
      </c>
      <c r="C3555" s="95" t="s">
        <v>14010</v>
      </c>
      <c r="D3555" s="28" t="s">
        <v>545</v>
      </c>
      <c r="E3555" s="95" t="s">
        <v>14009</v>
      </c>
      <c r="F3555" s="93">
        <v>1</v>
      </c>
      <c r="G3555" s="95" t="s">
        <v>731</v>
      </c>
      <c r="H3555" s="199">
        <f>VLOOKUP(G3555,BARRAS!$C$5:$E$553,2,0)</f>
        <v>2099987480132</v>
      </c>
      <c r="I3555" s="95">
        <v>0</v>
      </c>
      <c r="J3555" s="204">
        <v>0</v>
      </c>
      <c r="K3555" s="95">
        <v>0</v>
      </c>
      <c r="L3555" s="95" t="s">
        <v>8423</v>
      </c>
      <c r="M3555" s="95" t="s">
        <v>8423</v>
      </c>
      <c r="N3555" s="28" t="s">
        <v>545</v>
      </c>
      <c r="O3555" s="95" t="s">
        <v>7984</v>
      </c>
      <c r="P3555" s="95"/>
      <c r="Q3555" s="95"/>
      <c r="R3555" s="95"/>
      <c r="S3555" s="95">
        <f t="shared" si="378"/>
        <v>0</v>
      </c>
      <c r="T3555" s="95"/>
      <c r="U3555" s="95" t="str">
        <f t="shared" si="379"/>
        <v/>
      </c>
      <c r="V3555" s="95"/>
      <c r="W3555" s="95"/>
      <c r="X3555" s="95"/>
      <c r="Y3555" s="95"/>
      <c r="Z3555" s="95"/>
      <c r="AA3555" s="95" t="str">
        <f t="shared" si="380"/>
        <v>FRONTEL</v>
      </c>
    </row>
    <row r="3556" spans="1:27" x14ac:dyDescent="0.2">
      <c r="A3556" s="19">
        <f t="shared" si="376"/>
        <v>1</v>
      </c>
      <c r="B3556" s="95">
        <f t="shared" si="377"/>
        <v>3552</v>
      </c>
      <c r="C3556" s="95" t="s">
        <v>8192</v>
      </c>
      <c r="D3556" s="28" t="s">
        <v>8183</v>
      </c>
      <c r="E3556" s="95" t="s">
        <v>8182</v>
      </c>
      <c r="F3556" s="93">
        <v>1</v>
      </c>
      <c r="G3556" s="95" t="s">
        <v>731</v>
      </c>
      <c r="H3556" s="199">
        <f>VLOOKUP(G3556,BARRAS!$C$5:$E$553,2,0)</f>
        <v>2099987480132</v>
      </c>
      <c r="I3556" s="95">
        <v>0</v>
      </c>
      <c r="J3556" s="204">
        <v>1</v>
      </c>
      <c r="K3556" s="95">
        <v>0</v>
      </c>
      <c r="L3556" s="95" t="s">
        <v>489</v>
      </c>
      <c r="M3556" s="95" t="s">
        <v>489</v>
      </c>
      <c r="N3556" s="95" t="s">
        <v>9178</v>
      </c>
      <c r="O3556" s="95"/>
      <c r="P3556" s="95" t="s">
        <v>8182</v>
      </c>
      <c r="Q3556" s="95" t="str">
        <f t="shared" ref="Q3556:Q3561" si="382">IF(L3556="R","R",IF(L3556="L","L",""))</f>
        <v>R</v>
      </c>
      <c r="R3556" s="95" t="str">
        <f>IF(L3556="R",VLOOKUP(G3556,BARRAS!$C$5:$E$233,3,0),IF(L3556="L",VLOOKUP(G3556,BARRAS!$C$5:$E$233,3,0),""))</f>
        <v/>
      </c>
      <c r="S3556" s="95">
        <f t="shared" si="378"/>
        <v>0</v>
      </c>
      <c r="T3556" s="95"/>
      <c r="U3556" s="95" t="str">
        <f t="shared" si="379"/>
        <v/>
      </c>
      <c r="V3556" s="95">
        <v>0</v>
      </c>
      <c r="W3556" s="95"/>
      <c r="X3556" s="95"/>
      <c r="Y3556" s="95" t="str">
        <f t="shared" si="381"/>
        <v>Sí</v>
      </c>
      <c r="Z3556" s="95">
        <v>0</v>
      </c>
      <c r="AA3556" s="95" t="str">
        <f t="shared" si="380"/>
        <v>CODINER</v>
      </c>
    </row>
    <row r="3557" spans="1:27" x14ac:dyDescent="0.2">
      <c r="A3557" s="19">
        <f t="shared" si="376"/>
        <v>1</v>
      </c>
      <c r="B3557" s="95">
        <f t="shared" si="377"/>
        <v>3553</v>
      </c>
      <c r="C3557" s="95" t="s">
        <v>8193</v>
      </c>
      <c r="D3557" s="28" t="s">
        <v>8184</v>
      </c>
      <c r="E3557" s="95" t="s">
        <v>8182</v>
      </c>
      <c r="F3557" s="93">
        <v>1</v>
      </c>
      <c r="G3557" s="95" t="s">
        <v>731</v>
      </c>
      <c r="H3557" s="199">
        <f>VLOOKUP(G3557,BARRAS!$C$5:$E$553,2,0)</f>
        <v>2099987480132</v>
      </c>
      <c r="I3557" s="95">
        <v>0</v>
      </c>
      <c r="J3557" s="204">
        <v>1</v>
      </c>
      <c r="K3557" s="95">
        <v>0</v>
      </c>
      <c r="L3557" s="95" t="s">
        <v>489</v>
      </c>
      <c r="M3557" s="95" t="s">
        <v>489</v>
      </c>
      <c r="N3557" s="95" t="s">
        <v>9178</v>
      </c>
      <c r="O3557" s="95"/>
      <c r="P3557" s="95" t="s">
        <v>8182</v>
      </c>
      <c r="Q3557" s="95" t="str">
        <f t="shared" si="382"/>
        <v>R</v>
      </c>
      <c r="R3557" s="95" t="str">
        <f>IF(L3557="R",VLOOKUP(G3557,BARRAS!$C$5:$E$233,3,0),IF(L3557="L",VLOOKUP(G3557,BARRAS!$C$5:$E$233,3,0),""))</f>
        <v/>
      </c>
      <c r="S3557" s="95">
        <f t="shared" si="378"/>
        <v>0</v>
      </c>
      <c r="T3557" s="95"/>
      <c r="U3557" s="95" t="str">
        <f t="shared" si="379"/>
        <v/>
      </c>
      <c r="V3557" s="95">
        <v>0</v>
      </c>
      <c r="W3557" s="95"/>
      <c r="X3557" s="95"/>
      <c r="Y3557" s="95" t="str">
        <f t="shared" si="381"/>
        <v>Sí</v>
      </c>
      <c r="Z3557" s="95">
        <v>0</v>
      </c>
      <c r="AA3557" s="95" t="str">
        <f t="shared" si="380"/>
        <v>CODINER</v>
      </c>
    </row>
    <row r="3558" spans="1:27" x14ac:dyDescent="0.2">
      <c r="A3558" s="19">
        <f t="shared" si="376"/>
        <v>1</v>
      </c>
      <c r="B3558" s="95">
        <f t="shared" si="377"/>
        <v>3554</v>
      </c>
      <c r="C3558" s="95" t="s">
        <v>8194</v>
      </c>
      <c r="D3558" s="28" t="s">
        <v>8185</v>
      </c>
      <c r="E3558" s="95" t="s">
        <v>8182</v>
      </c>
      <c r="F3558" s="93">
        <v>1</v>
      </c>
      <c r="G3558" s="95" t="s">
        <v>731</v>
      </c>
      <c r="H3558" s="199">
        <f>VLOOKUP(G3558,BARRAS!$C$5:$E$553,2,0)</f>
        <v>2099987480132</v>
      </c>
      <c r="I3558" s="95">
        <v>0</v>
      </c>
      <c r="J3558" s="204">
        <v>1</v>
      </c>
      <c r="K3558" s="95">
        <v>0</v>
      </c>
      <c r="L3558" s="95" t="s">
        <v>489</v>
      </c>
      <c r="M3558" s="95" t="s">
        <v>489</v>
      </c>
      <c r="N3558" s="95" t="s">
        <v>9178</v>
      </c>
      <c r="O3558" s="95"/>
      <c r="P3558" s="95" t="s">
        <v>8182</v>
      </c>
      <c r="Q3558" s="95" t="str">
        <f t="shared" si="382"/>
        <v>R</v>
      </c>
      <c r="R3558" s="95" t="str">
        <f>IF(L3558="R",VLOOKUP(G3558,BARRAS!$C$5:$E$233,3,0),IF(L3558="L",VLOOKUP(G3558,BARRAS!$C$5:$E$233,3,0),""))</f>
        <v/>
      </c>
      <c r="S3558" s="95">
        <f t="shared" si="378"/>
        <v>0</v>
      </c>
      <c r="T3558" s="95"/>
      <c r="U3558" s="95" t="str">
        <f t="shared" si="379"/>
        <v/>
      </c>
      <c r="V3558" s="95">
        <v>0</v>
      </c>
      <c r="W3558" s="95"/>
      <c r="X3558" s="95"/>
      <c r="Y3558" s="95" t="str">
        <f t="shared" si="381"/>
        <v>Sí</v>
      </c>
      <c r="Z3558" s="95">
        <v>0</v>
      </c>
      <c r="AA3558" s="95" t="str">
        <f t="shared" si="380"/>
        <v>CODINER</v>
      </c>
    </row>
    <row r="3559" spans="1:27" x14ac:dyDescent="0.2">
      <c r="A3559" s="19">
        <f t="shared" si="376"/>
        <v>1</v>
      </c>
      <c r="B3559" s="95">
        <f t="shared" si="377"/>
        <v>3555</v>
      </c>
      <c r="C3559" s="95" t="s">
        <v>8036</v>
      </c>
      <c r="D3559" s="28" t="s">
        <v>7985</v>
      </c>
      <c r="E3559" s="95" t="s">
        <v>7984</v>
      </c>
      <c r="F3559" s="93">
        <v>1</v>
      </c>
      <c r="G3559" s="95" t="s">
        <v>731</v>
      </c>
      <c r="H3559" s="199">
        <f>VLOOKUP(G3559,BARRAS!$C$5:$E$553,2,0)</f>
        <v>2099987480132</v>
      </c>
      <c r="I3559" s="95">
        <v>0</v>
      </c>
      <c r="J3559" s="204">
        <v>1</v>
      </c>
      <c r="K3559" s="95">
        <v>0</v>
      </c>
      <c r="L3559" s="95" t="s">
        <v>489</v>
      </c>
      <c r="M3559" s="95" t="s">
        <v>489</v>
      </c>
      <c r="N3559" s="95" t="s">
        <v>9178</v>
      </c>
      <c r="O3559" s="95"/>
      <c r="P3559" s="95" t="s">
        <v>7984</v>
      </c>
      <c r="Q3559" s="95" t="str">
        <f t="shared" si="382"/>
        <v>R</v>
      </c>
      <c r="R3559" s="95" t="str">
        <f>IF(L3559="R",VLOOKUP(G3559,BARRAS!$C$5:$E$233,3,0),IF(L3559="L",VLOOKUP(G3559,BARRAS!$C$5:$E$233,3,0),""))</f>
        <v/>
      </c>
      <c r="S3559" s="95">
        <f t="shared" si="378"/>
        <v>0</v>
      </c>
      <c r="T3559" s="95"/>
      <c r="U3559" s="95" t="str">
        <f t="shared" si="379"/>
        <v/>
      </c>
      <c r="V3559" s="95">
        <v>0</v>
      </c>
      <c r="W3559" s="95"/>
      <c r="X3559" s="95"/>
      <c r="Y3559" s="95" t="str">
        <f t="shared" si="381"/>
        <v>Sí</v>
      </c>
      <c r="Z3559" s="95">
        <v>0</v>
      </c>
      <c r="AA3559" s="95" t="str">
        <f t="shared" si="380"/>
        <v>FRONTEL</v>
      </c>
    </row>
    <row r="3560" spans="1:27" x14ac:dyDescent="0.2">
      <c r="A3560" s="19">
        <f t="shared" ref="A3560:A3590" si="383">+COUNTIF($C:$C,C3560)</f>
        <v>1</v>
      </c>
      <c r="B3560" s="95">
        <f t="shared" si="377"/>
        <v>3556</v>
      </c>
      <c r="C3560" s="95" t="s">
        <v>8037</v>
      </c>
      <c r="D3560" s="28" t="s">
        <v>7986</v>
      </c>
      <c r="E3560" s="95" t="s">
        <v>7984</v>
      </c>
      <c r="F3560" s="93">
        <v>1</v>
      </c>
      <c r="G3560" s="95" t="s">
        <v>731</v>
      </c>
      <c r="H3560" s="199">
        <f>VLOOKUP(G3560,BARRAS!$C$5:$E$553,2,0)</f>
        <v>2099987480132</v>
      </c>
      <c r="I3560" s="95">
        <v>0</v>
      </c>
      <c r="J3560" s="204">
        <v>1</v>
      </c>
      <c r="K3560" s="95">
        <v>0</v>
      </c>
      <c r="L3560" s="95" t="s">
        <v>489</v>
      </c>
      <c r="M3560" s="95" t="s">
        <v>489</v>
      </c>
      <c r="N3560" s="95" t="s">
        <v>9178</v>
      </c>
      <c r="O3560" s="95"/>
      <c r="P3560" s="95" t="s">
        <v>7984</v>
      </c>
      <c r="Q3560" s="95" t="str">
        <f t="shared" si="382"/>
        <v>R</v>
      </c>
      <c r="R3560" s="95" t="str">
        <f>IF(L3560="R",VLOOKUP(G3560,BARRAS!$C$5:$E$233,3,0),IF(L3560="L",VLOOKUP(G3560,BARRAS!$C$5:$E$233,3,0),""))</f>
        <v/>
      </c>
      <c r="S3560" s="95">
        <f t="shared" si="378"/>
        <v>0</v>
      </c>
      <c r="T3560" s="95"/>
      <c r="U3560" s="95" t="str">
        <f t="shared" si="379"/>
        <v/>
      </c>
      <c r="V3560" s="95">
        <v>0</v>
      </c>
      <c r="W3560" s="95"/>
      <c r="X3560" s="95"/>
      <c r="Y3560" s="95" t="str">
        <f t="shared" si="381"/>
        <v>Sí</v>
      </c>
      <c r="Z3560" s="95">
        <v>0</v>
      </c>
      <c r="AA3560" s="95" t="str">
        <f t="shared" si="380"/>
        <v>FRONTEL</v>
      </c>
    </row>
    <row r="3561" spans="1:27" x14ac:dyDescent="0.2">
      <c r="A3561" s="19">
        <f t="shared" si="383"/>
        <v>1</v>
      </c>
      <c r="B3561" s="95">
        <f t="shared" si="377"/>
        <v>3557</v>
      </c>
      <c r="C3561" s="95" t="s">
        <v>8038</v>
      </c>
      <c r="D3561" s="28" t="s">
        <v>7987</v>
      </c>
      <c r="E3561" s="95" t="s">
        <v>7984</v>
      </c>
      <c r="F3561" s="93">
        <v>1</v>
      </c>
      <c r="G3561" s="95" t="s">
        <v>731</v>
      </c>
      <c r="H3561" s="199">
        <f>VLOOKUP(G3561,BARRAS!$C$5:$E$553,2,0)</f>
        <v>2099987480132</v>
      </c>
      <c r="I3561" s="95">
        <v>0</v>
      </c>
      <c r="J3561" s="204">
        <v>1</v>
      </c>
      <c r="K3561" s="95">
        <v>0</v>
      </c>
      <c r="L3561" s="95" t="s">
        <v>489</v>
      </c>
      <c r="M3561" s="95" t="s">
        <v>489</v>
      </c>
      <c r="N3561" s="95" t="s">
        <v>9178</v>
      </c>
      <c r="O3561" s="95"/>
      <c r="P3561" s="95" t="s">
        <v>7984</v>
      </c>
      <c r="Q3561" s="95" t="str">
        <f t="shared" si="382"/>
        <v>R</v>
      </c>
      <c r="R3561" s="95" t="str">
        <f>IF(L3561="R",VLOOKUP(G3561,BARRAS!$C$5:$E$233,3,0),IF(L3561="L",VLOOKUP(G3561,BARRAS!$C$5:$E$233,3,0),""))</f>
        <v/>
      </c>
      <c r="S3561" s="95">
        <f t="shared" si="378"/>
        <v>0</v>
      </c>
      <c r="T3561" s="95"/>
      <c r="U3561" s="95" t="str">
        <f t="shared" si="379"/>
        <v/>
      </c>
      <c r="V3561" s="95">
        <v>0</v>
      </c>
      <c r="W3561" s="95"/>
      <c r="X3561" s="95"/>
      <c r="Y3561" s="95" t="str">
        <f t="shared" si="381"/>
        <v>Sí</v>
      </c>
      <c r="Z3561" s="95">
        <v>0</v>
      </c>
      <c r="AA3561" s="95" t="str">
        <f t="shared" si="380"/>
        <v>FRONTEL</v>
      </c>
    </row>
    <row r="3562" spans="1:27" x14ac:dyDescent="0.2">
      <c r="A3562" s="19">
        <f t="shared" si="383"/>
        <v>1</v>
      </c>
      <c r="B3562" s="95">
        <f t="shared" si="377"/>
        <v>3558</v>
      </c>
      <c r="C3562" s="194" t="s">
        <v>12230</v>
      </c>
      <c r="D3562" s="213" t="s">
        <v>1304</v>
      </c>
      <c r="E3562" s="194" t="s">
        <v>1404</v>
      </c>
      <c r="F3562" s="181">
        <v>1</v>
      </c>
      <c r="G3562" s="95" t="s">
        <v>731</v>
      </c>
      <c r="H3562" s="199">
        <f>VLOOKUP(G3562,BARRAS!$C$5:$E$553,2,0)</f>
        <v>2099987480132</v>
      </c>
      <c r="I3562" s="95">
        <v>0</v>
      </c>
      <c r="J3562" s="204">
        <v>0</v>
      </c>
      <c r="K3562" s="95">
        <v>0</v>
      </c>
      <c r="L3562" s="95" t="s">
        <v>492</v>
      </c>
      <c r="M3562" s="95" t="s">
        <v>492</v>
      </c>
      <c r="N3562" s="95" t="s">
        <v>12352</v>
      </c>
      <c r="O3562" s="95"/>
      <c r="P3562" s="95"/>
      <c r="Q3562" s="95"/>
      <c r="R3562" s="95" t="str">
        <f>IF(L3562="R",VLOOKUP(G3562,BARRAS!$C$5:$E$233,3,0),IF(L3562="L",VLOOKUP(G3562,BARRAS!$C$5:$E$233,3,0),""))</f>
        <v/>
      </c>
      <c r="S3562" s="95">
        <f t="shared" si="378"/>
        <v>0</v>
      </c>
      <c r="T3562" s="95"/>
      <c r="U3562" s="95" t="str">
        <f t="shared" si="379"/>
        <v/>
      </c>
      <c r="V3562" s="95"/>
      <c r="W3562" s="95"/>
      <c r="X3562" s="95"/>
      <c r="Y3562" s="95"/>
      <c r="Z3562" s="95"/>
      <c r="AA3562" s="95">
        <f t="shared" si="380"/>
        <v>0</v>
      </c>
    </row>
    <row r="3563" spans="1:27" x14ac:dyDescent="0.2">
      <c r="A3563" s="19">
        <f t="shared" si="383"/>
        <v>1</v>
      </c>
      <c r="B3563" s="95">
        <f t="shared" si="377"/>
        <v>3559</v>
      </c>
      <c r="C3563" s="95" t="s">
        <v>12304</v>
      </c>
      <c r="D3563" s="28" t="s">
        <v>9294</v>
      </c>
      <c r="E3563" s="95" t="s">
        <v>12305</v>
      </c>
      <c r="F3563" s="181">
        <v>1</v>
      </c>
      <c r="G3563" s="95" t="s">
        <v>241</v>
      </c>
      <c r="H3563" s="199">
        <f>VLOOKUP(G3563,BARRAS!$C$5:$E$553,2,0)</f>
        <v>2099987430132</v>
      </c>
      <c r="I3563" s="95">
        <v>0</v>
      </c>
      <c r="J3563" s="204">
        <v>0</v>
      </c>
      <c r="K3563" s="95">
        <v>0</v>
      </c>
      <c r="L3563" s="95" t="s">
        <v>8423</v>
      </c>
      <c r="M3563" s="95" t="s">
        <v>8423</v>
      </c>
      <c r="N3563" s="95" t="s">
        <v>9294</v>
      </c>
      <c r="O3563" s="95" t="s">
        <v>9972</v>
      </c>
      <c r="P3563" s="95"/>
      <c r="Q3563" s="95"/>
      <c r="R3563" s="95" t="str">
        <f>IF(L3563="R",VLOOKUP(G3563,BARRAS!$C$5:$E$233,3,0),IF(L3563="L",VLOOKUP(G3563,BARRAS!$C$5:$E$233,3,0),""))</f>
        <v/>
      </c>
      <c r="S3563" s="95">
        <f t="shared" si="378"/>
        <v>0</v>
      </c>
      <c r="T3563" s="95"/>
      <c r="U3563" s="95" t="str">
        <f t="shared" si="379"/>
        <v/>
      </c>
      <c r="V3563" s="95"/>
      <c r="W3563" s="95"/>
      <c r="X3563" s="95"/>
      <c r="Y3563" s="95"/>
      <c r="Z3563" s="95"/>
      <c r="AA3563" s="95" t="str">
        <f t="shared" si="380"/>
        <v>CGE</v>
      </c>
    </row>
    <row r="3564" spans="1:27" x14ac:dyDescent="0.2">
      <c r="A3564" s="19">
        <f t="shared" si="383"/>
        <v>1</v>
      </c>
      <c r="B3564" s="95">
        <f t="shared" si="377"/>
        <v>3560</v>
      </c>
      <c r="C3564" s="95" t="s">
        <v>9628</v>
      </c>
      <c r="D3564" s="28" t="s">
        <v>8365</v>
      </c>
      <c r="E3564" s="95" t="s">
        <v>9633</v>
      </c>
      <c r="F3564" s="98">
        <v>1</v>
      </c>
      <c r="G3564" s="95" t="s">
        <v>241</v>
      </c>
      <c r="H3564" s="199">
        <f>VLOOKUP(G3564,BARRAS!$C$5:$E$553,2,0)</f>
        <v>2099987430132</v>
      </c>
      <c r="I3564" s="95">
        <v>0</v>
      </c>
      <c r="J3564" s="204">
        <v>0</v>
      </c>
      <c r="K3564" s="95">
        <v>0</v>
      </c>
      <c r="L3564" s="95" t="s">
        <v>8423</v>
      </c>
      <c r="M3564" s="95" t="s">
        <v>8423</v>
      </c>
      <c r="N3564" s="95" t="s">
        <v>8365</v>
      </c>
      <c r="O3564" s="95" t="s">
        <v>9972</v>
      </c>
      <c r="P3564" s="95"/>
      <c r="Q3564" s="95"/>
      <c r="R3564" s="95" t="str">
        <f>IF(L3564="R",VLOOKUP(G3564,BARRAS!$C$5:$E$233,3,0),IF(L3564="L",VLOOKUP(G3564,BARRAS!$C$5:$E$233,3,0),""))</f>
        <v/>
      </c>
      <c r="S3564" s="95">
        <f t="shared" si="378"/>
        <v>0</v>
      </c>
      <c r="T3564" s="95"/>
      <c r="U3564" s="95" t="str">
        <f t="shared" si="379"/>
        <v/>
      </c>
      <c r="V3564" s="95"/>
      <c r="W3564" s="95"/>
      <c r="X3564" s="95"/>
      <c r="Y3564" s="95"/>
      <c r="Z3564" s="95">
        <v>0</v>
      </c>
      <c r="AA3564" s="95" t="str">
        <f t="shared" si="380"/>
        <v>CGE</v>
      </c>
    </row>
    <row r="3565" spans="1:27" x14ac:dyDescent="0.2">
      <c r="A3565" s="19">
        <f t="shared" si="383"/>
        <v>1</v>
      </c>
      <c r="B3565" s="95">
        <f t="shared" si="377"/>
        <v>3561</v>
      </c>
      <c r="C3565" s="95" t="s">
        <v>13968</v>
      </c>
      <c r="D3565" s="28" t="s">
        <v>13558</v>
      </c>
      <c r="E3565" s="28" t="s">
        <v>13969</v>
      </c>
      <c r="F3565" s="98">
        <v>1</v>
      </c>
      <c r="G3565" s="95" t="s">
        <v>241</v>
      </c>
      <c r="H3565" s="199">
        <f>VLOOKUP(G3565,BARRAS!$C$5:$E$553,2,0)</f>
        <v>2099987430132</v>
      </c>
      <c r="I3565" s="95">
        <v>0</v>
      </c>
      <c r="J3565" s="204">
        <v>0</v>
      </c>
      <c r="K3565" s="95">
        <v>0</v>
      </c>
      <c r="L3565" s="95" t="s">
        <v>8423</v>
      </c>
      <c r="M3565" s="95" t="s">
        <v>8423</v>
      </c>
      <c r="N3565" s="28" t="s">
        <v>13558</v>
      </c>
      <c r="O3565" s="95" t="s">
        <v>9972</v>
      </c>
      <c r="P3565" s="95"/>
      <c r="Q3565" s="95"/>
      <c r="R3565" s="95"/>
      <c r="S3565" s="95">
        <f t="shared" si="378"/>
        <v>0</v>
      </c>
      <c r="T3565" s="95"/>
      <c r="U3565" s="95" t="str">
        <f t="shared" si="379"/>
        <v/>
      </c>
      <c r="V3565" s="95"/>
      <c r="W3565" s="95"/>
      <c r="X3565" s="95"/>
      <c r="Y3565" s="95"/>
      <c r="Z3565" s="95"/>
      <c r="AA3565" s="95" t="str">
        <f t="shared" si="380"/>
        <v>CGE</v>
      </c>
    </row>
    <row r="3566" spans="1:27" x14ac:dyDescent="0.2">
      <c r="A3566" s="19">
        <f t="shared" si="383"/>
        <v>1</v>
      </c>
      <c r="B3566" s="95">
        <f t="shared" si="377"/>
        <v>3562</v>
      </c>
      <c r="C3566" s="95" t="s">
        <v>14359</v>
      </c>
      <c r="D3566" s="28" t="s">
        <v>12122</v>
      </c>
      <c r="E3566" s="95" t="s">
        <v>14360</v>
      </c>
      <c r="F3566" s="93">
        <v>1</v>
      </c>
      <c r="G3566" s="95" t="s">
        <v>241</v>
      </c>
      <c r="H3566" s="199">
        <f>VLOOKUP(G3566,BARRAS!$C$5:$E$553,2,0)</f>
        <v>2099987430132</v>
      </c>
      <c r="I3566" s="95">
        <v>0</v>
      </c>
      <c r="J3566" s="204">
        <v>0</v>
      </c>
      <c r="K3566" s="95">
        <v>0</v>
      </c>
      <c r="L3566" s="95" t="s">
        <v>8423</v>
      </c>
      <c r="M3566" s="95" t="s">
        <v>8423</v>
      </c>
      <c r="N3566" s="28" t="s">
        <v>12122</v>
      </c>
      <c r="O3566" s="95" t="s">
        <v>9972</v>
      </c>
      <c r="P3566" s="95"/>
      <c r="Q3566" s="95"/>
      <c r="R3566" s="95"/>
      <c r="S3566" s="95">
        <f t="shared" si="378"/>
        <v>0</v>
      </c>
      <c r="T3566" s="95"/>
      <c r="U3566" s="95" t="str">
        <f t="shared" si="379"/>
        <v/>
      </c>
      <c r="V3566" s="95"/>
      <c r="W3566" s="95"/>
      <c r="X3566" s="95"/>
      <c r="Y3566" s="95"/>
      <c r="Z3566" s="95"/>
      <c r="AA3566" s="95" t="str">
        <f t="shared" si="380"/>
        <v>CGE</v>
      </c>
    </row>
    <row r="3567" spans="1:27" x14ac:dyDescent="0.2">
      <c r="A3567" s="19">
        <f t="shared" si="383"/>
        <v>1</v>
      </c>
      <c r="B3567" s="95">
        <f t="shared" si="377"/>
        <v>3563</v>
      </c>
      <c r="C3567" s="95" t="s">
        <v>12036</v>
      </c>
      <c r="D3567" s="28" t="s">
        <v>8320</v>
      </c>
      <c r="E3567" s="95" t="s">
        <v>12037</v>
      </c>
      <c r="F3567" s="93">
        <v>1</v>
      </c>
      <c r="G3567" s="95" t="s">
        <v>241</v>
      </c>
      <c r="H3567" s="199">
        <f>VLOOKUP(G3567,BARRAS!$C$5:$E$553,2,0)</f>
        <v>2099987430132</v>
      </c>
      <c r="I3567" s="95">
        <v>0</v>
      </c>
      <c r="J3567" s="204">
        <v>0</v>
      </c>
      <c r="K3567" s="95">
        <v>0</v>
      </c>
      <c r="L3567" s="95" t="s">
        <v>747</v>
      </c>
      <c r="M3567" s="95" t="s">
        <v>747</v>
      </c>
      <c r="N3567" s="95" t="s">
        <v>8320</v>
      </c>
      <c r="O3567" s="95" t="s">
        <v>9972</v>
      </c>
      <c r="P3567" s="95"/>
      <c r="Q3567" s="95" t="str">
        <f>IF(L3567="R","R",IF(L3567="L","L",""))</f>
        <v/>
      </c>
      <c r="R3567" s="95" t="str">
        <f>IF(L3567="R",VLOOKUP(G3567,BARRAS!$C$5:$E$233,3,0),IF(L3567="L",VLOOKUP(G3567,BARRAS!$C$5:$E$233,3,0),""))</f>
        <v/>
      </c>
      <c r="S3567" s="95">
        <f t="shared" si="378"/>
        <v>1</v>
      </c>
      <c r="T3567" s="95"/>
      <c r="U3567" s="95" t="str">
        <f t="shared" si="379"/>
        <v>PMGD</v>
      </c>
      <c r="V3567" s="95">
        <v>0</v>
      </c>
      <c r="W3567" s="95">
        <v>1</v>
      </c>
      <c r="X3567" s="95"/>
      <c r="Y3567" s="95" t="str">
        <f t="shared" ref="Y3567:Y3577" si="384">+IF(P3567="","No","Sí")</f>
        <v>No</v>
      </c>
      <c r="Z3567" s="95">
        <v>0</v>
      </c>
      <c r="AA3567" s="95" t="str">
        <f t="shared" si="380"/>
        <v>CGE</v>
      </c>
    </row>
    <row r="3568" spans="1:27" x14ac:dyDescent="0.2">
      <c r="A3568" s="19">
        <f t="shared" si="383"/>
        <v>1</v>
      </c>
      <c r="B3568" s="95">
        <f t="shared" si="377"/>
        <v>3564</v>
      </c>
      <c r="C3568" s="95" t="s">
        <v>8313</v>
      </c>
      <c r="D3568" s="28" t="s">
        <v>8320</v>
      </c>
      <c r="E3568" s="95" t="s">
        <v>8347</v>
      </c>
      <c r="F3568" s="93">
        <v>1</v>
      </c>
      <c r="G3568" s="95" t="s">
        <v>241</v>
      </c>
      <c r="H3568" s="199">
        <f>VLOOKUP(G3568,BARRAS!$C$5:$E$553,2,0)</f>
        <v>2099987430132</v>
      </c>
      <c r="I3568" s="95">
        <v>0</v>
      </c>
      <c r="J3568" s="204">
        <v>0</v>
      </c>
      <c r="K3568" s="95">
        <v>0</v>
      </c>
      <c r="L3568" s="95" t="s">
        <v>747</v>
      </c>
      <c r="M3568" s="95" t="s">
        <v>747</v>
      </c>
      <c r="N3568" s="95" t="s">
        <v>8320</v>
      </c>
      <c r="O3568" s="95" t="s">
        <v>9972</v>
      </c>
      <c r="P3568" s="95"/>
      <c r="Q3568" s="95" t="str">
        <f>IF(L3568="R","R",IF(L3568="L","L",""))</f>
        <v/>
      </c>
      <c r="R3568" s="95" t="str">
        <f>IF(L3568="R",VLOOKUP(G3568,BARRAS!$C$5:$E$233,3,0),IF(L3568="L",VLOOKUP(G3568,BARRAS!$C$5:$E$233,3,0),""))</f>
        <v/>
      </c>
      <c r="S3568" s="95">
        <f t="shared" si="378"/>
        <v>1</v>
      </c>
      <c r="T3568" s="95"/>
      <c r="U3568" s="95" t="str">
        <f t="shared" si="379"/>
        <v>PMGD</v>
      </c>
      <c r="V3568" s="95">
        <v>0</v>
      </c>
      <c r="W3568" s="95"/>
      <c r="X3568" s="95"/>
      <c r="Y3568" s="95" t="str">
        <f>+IF(P3568="","No","Sí")</f>
        <v>No</v>
      </c>
      <c r="Z3568" s="95">
        <v>0</v>
      </c>
      <c r="AA3568" s="95" t="str">
        <f t="shared" si="380"/>
        <v>CGE</v>
      </c>
    </row>
    <row r="3569" spans="1:27" x14ac:dyDescent="0.2">
      <c r="A3569" s="19">
        <f t="shared" si="383"/>
        <v>1</v>
      </c>
      <c r="B3569" s="95">
        <f t="shared" si="377"/>
        <v>3565</v>
      </c>
      <c r="C3569" s="95" t="s">
        <v>9117</v>
      </c>
      <c r="D3569" s="28" t="s">
        <v>9118</v>
      </c>
      <c r="E3569" s="95" t="s">
        <v>9120</v>
      </c>
      <c r="F3569" s="93">
        <v>1</v>
      </c>
      <c r="G3569" s="95" t="s">
        <v>241</v>
      </c>
      <c r="H3569" s="199">
        <f>VLOOKUP(G3569,BARRAS!$C$5:$E$553,2,0)</f>
        <v>2099987430132</v>
      </c>
      <c r="I3569" s="95">
        <v>0</v>
      </c>
      <c r="J3569" s="204">
        <v>0</v>
      </c>
      <c r="K3569" s="95">
        <v>0</v>
      </c>
      <c r="L3569" s="95" t="s">
        <v>747</v>
      </c>
      <c r="M3569" s="95" t="s">
        <v>747</v>
      </c>
      <c r="N3569" s="95" t="s">
        <v>9118</v>
      </c>
      <c r="O3569" s="95" t="s">
        <v>9972</v>
      </c>
      <c r="P3569" s="95"/>
      <c r="Q3569" s="95"/>
      <c r="R3569" s="95" t="str">
        <f>IF(L3569="R",VLOOKUP(G3569,BARRAS!$C$5:$E$233,3,0),IF(L3569="L",VLOOKUP(G3569,BARRAS!$C$5:$E$233,3,0),""))</f>
        <v/>
      </c>
      <c r="S3569" s="95">
        <f t="shared" si="378"/>
        <v>1</v>
      </c>
      <c r="T3569" s="95"/>
      <c r="U3569" s="95" t="str">
        <f t="shared" si="379"/>
        <v>PMGD</v>
      </c>
      <c r="V3569" s="95">
        <v>0</v>
      </c>
      <c r="W3569" s="95">
        <v>1</v>
      </c>
      <c r="X3569" s="95"/>
      <c r="Y3569" s="95" t="str">
        <f t="shared" si="384"/>
        <v>No</v>
      </c>
      <c r="Z3569" s="95">
        <v>0</v>
      </c>
      <c r="AA3569" s="95" t="str">
        <f t="shared" si="380"/>
        <v>CGE</v>
      </c>
    </row>
    <row r="3570" spans="1:27" x14ac:dyDescent="0.2">
      <c r="A3570" s="19">
        <f t="shared" si="383"/>
        <v>1</v>
      </c>
      <c r="B3570" s="95">
        <f t="shared" si="377"/>
        <v>3566</v>
      </c>
      <c r="C3570" s="95" t="s">
        <v>9116</v>
      </c>
      <c r="D3570" s="28" t="s">
        <v>9118</v>
      </c>
      <c r="E3570" s="95" t="s">
        <v>9119</v>
      </c>
      <c r="F3570" s="93">
        <v>1</v>
      </c>
      <c r="G3570" s="95" t="s">
        <v>241</v>
      </c>
      <c r="H3570" s="199">
        <f>VLOOKUP(G3570,BARRAS!$C$5:$E$553,2,0)</f>
        <v>2099987430132</v>
      </c>
      <c r="I3570" s="95">
        <v>0</v>
      </c>
      <c r="J3570" s="204">
        <v>0</v>
      </c>
      <c r="K3570" s="95">
        <v>0</v>
      </c>
      <c r="L3570" s="95" t="s">
        <v>747</v>
      </c>
      <c r="M3570" s="95" t="s">
        <v>747</v>
      </c>
      <c r="N3570" s="95" t="s">
        <v>9118</v>
      </c>
      <c r="O3570" s="95" t="s">
        <v>9972</v>
      </c>
      <c r="P3570" s="95"/>
      <c r="Q3570" s="95"/>
      <c r="R3570" s="95" t="str">
        <f>IF(L3570="R",VLOOKUP(G3570,BARRAS!$C$5:$E$233,3,0),IF(L3570="L",VLOOKUP(G3570,BARRAS!$C$5:$E$233,3,0),""))</f>
        <v/>
      </c>
      <c r="S3570" s="95">
        <f t="shared" si="378"/>
        <v>1</v>
      </c>
      <c r="T3570" s="95"/>
      <c r="U3570" s="95" t="str">
        <f t="shared" si="379"/>
        <v>PMGD</v>
      </c>
      <c r="V3570" s="95">
        <v>0</v>
      </c>
      <c r="W3570" s="95"/>
      <c r="X3570" s="95"/>
      <c r="Y3570" s="95" t="str">
        <f>+IF(P3570="","No","Sí")</f>
        <v>No</v>
      </c>
      <c r="Z3570" s="95">
        <v>0</v>
      </c>
      <c r="AA3570" s="95" t="str">
        <f t="shared" si="380"/>
        <v>CGE</v>
      </c>
    </row>
    <row r="3571" spans="1:27" x14ac:dyDescent="0.2">
      <c r="A3571" s="19">
        <f t="shared" si="383"/>
        <v>1</v>
      </c>
      <c r="B3571" s="95">
        <f t="shared" si="377"/>
        <v>3567</v>
      </c>
      <c r="C3571" s="95" t="s">
        <v>8662</v>
      </c>
      <c r="D3571" s="28" t="s">
        <v>7688</v>
      </c>
      <c r="E3571" s="95" t="s">
        <v>8663</v>
      </c>
      <c r="F3571" s="93">
        <v>1</v>
      </c>
      <c r="G3571" s="95" t="s">
        <v>241</v>
      </c>
      <c r="H3571" s="199">
        <f>VLOOKUP(G3571,BARRAS!$C$5:$E$553,2,0)</f>
        <v>2099987430132</v>
      </c>
      <c r="I3571" s="95">
        <v>0</v>
      </c>
      <c r="J3571" s="204">
        <v>0</v>
      </c>
      <c r="K3571" s="95">
        <v>0</v>
      </c>
      <c r="L3571" s="95" t="s">
        <v>747</v>
      </c>
      <c r="M3571" s="95" t="s">
        <v>747</v>
      </c>
      <c r="N3571" s="95" t="s">
        <v>7688</v>
      </c>
      <c r="O3571" s="95" t="s">
        <v>9972</v>
      </c>
      <c r="P3571" s="95"/>
      <c r="Q3571" s="95" t="str">
        <f t="shared" ref="Q3571:Q3577" si="385">IF(L3571="R","R",IF(L3571="L","L",""))</f>
        <v/>
      </c>
      <c r="R3571" s="95" t="str">
        <f>IF(L3571="R",VLOOKUP(G3571,BARRAS!$C$5:$E$233,3,0),IF(L3571="L",VLOOKUP(G3571,BARRAS!$C$5:$E$233,3,0),""))</f>
        <v/>
      </c>
      <c r="S3571" s="95">
        <f t="shared" si="378"/>
        <v>1</v>
      </c>
      <c r="T3571" s="95"/>
      <c r="U3571" s="95" t="str">
        <f t="shared" si="379"/>
        <v>PMGD</v>
      </c>
      <c r="V3571" s="95">
        <v>0</v>
      </c>
      <c r="W3571" s="95">
        <v>1</v>
      </c>
      <c r="X3571" s="95"/>
      <c r="Y3571" s="95" t="str">
        <f t="shared" si="384"/>
        <v>No</v>
      </c>
      <c r="Z3571" s="95">
        <v>0</v>
      </c>
      <c r="AA3571" s="95" t="str">
        <f t="shared" si="380"/>
        <v>CGE</v>
      </c>
    </row>
    <row r="3572" spans="1:27" x14ac:dyDescent="0.2">
      <c r="A3572" s="19">
        <f t="shared" si="383"/>
        <v>1</v>
      </c>
      <c r="B3572" s="95">
        <f t="shared" si="377"/>
        <v>3568</v>
      </c>
      <c r="C3572" s="95" t="s">
        <v>7689</v>
      </c>
      <c r="D3572" s="28" t="s">
        <v>7688</v>
      </c>
      <c r="E3572" s="95" t="s">
        <v>7687</v>
      </c>
      <c r="F3572" s="93">
        <v>1</v>
      </c>
      <c r="G3572" s="95" t="s">
        <v>241</v>
      </c>
      <c r="H3572" s="199">
        <f>VLOOKUP(G3572,BARRAS!$C$5:$E$553,2,0)</f>
        <v>2099987430132</v>
      </c>
      <c r="I3572" s="95">
        <v>0</v>
      </c>
      <c r="J3572" s="204">
        <v>0</v>
      </c>
      <c r="K3572" s="95">
        <v>0</v>
      </c>
      <c r="L3572" s="95" t="s">
        <v>747</v>
      </c>
      <c r="M3572" s="95" t="s">
        <v>747</v>
      </c>
      <c r="N3572" s="95" t="s">
        <v>7688</v>
      </c>
      <c r="O3572" s="95" t="s">
        <v>9972</v>
      </c>
      <c r="P3572" s="95"/>
      <c r="Q3572" s="95" t="str">
        <f t="shared" si="385"/>
        <v/>
      </c>
      <c r="R3572" s="95" t="str">
        <f>IF(L3572="R",VLOOKUP(G3572,BARRAS!$C$5:$E$233,3,0),IF(L3572="L",VLOOKUP(G3572,BARRAS!$C$5:$E$233,3,0),""))</f>
        <v/>
      </c>
      <c r="S3572" s="95">
        <f t="shared" si="378"/>
        <v>1</v>
      </c>
      <c r="T3572" s="95"/>
      <c r="U3572" s="95" t="str">
        <f t="shared" si="379"/>
        <v>PMGD</v>
      </c>
      <c r="V3572" s="95">
        <v>0</v>
      </c>
      <c r="W3572" s="95"/>
      <c r="X3572" s="95"/>
      <c r="Y3572" s="95" t="str">
        <f t="shared" si="384"/>
        <v>No</v>
      </c>
      <c r="Z3572" s="95">
        <v>0</v>
      </c>
      <c r="AA3572" s="95" t="str">
        <f t="shared" si="380"/>
        <v>CGE</v>
      </c>
    </row>
    <row r="3573" spans="1:27" x14ac:dyDescent="0.2">
      <c r="A3573" s="19">
        <f t="shared" si="383"/>
        <v>1</v>
      </c>
      <c r="B3573" s="95">
        <f t="shared" si="377"/>
        <v>3569</v>
      </c>
      <c r="C3573" s="95" t="s">
        <v>8894</v>
      </c>
      <c r="D3573" s="28" t="s">
        <v>9153</v>
      </c>
      <c r="E3573" s="95" t="s">
        <v>8896</v>
      </c>
      <c r="F3573" s="93">
        <v>1</v>
      </c>
      <c r="G3573" s="95" t="s">
        <v>241</v>
      </c>
      <c r="H3573" s="199">
        <f>VLOOKUP(G3573,BARRAS!$C$5:$E$553,2,0)</f>
        <v>2099987430132</v>
      </c>
      <c r="I3573" s="95">
        <v>0</v>
      </c>
      <c r="J3573" s="204">
        <v>0</v>
      </c>
      <c r="K3573" s="95">
        <v>0</v>
      </c>
      <c r="L3573" s="95" t="s">
        <v>747</v>
      </c>
      <c r="M3573" s="95" t="s">
        <v>747</v>
      </c>
      <c r="N3573" s="95" t="s">
        <v>9153</v>
      </c>
      <c r="O3573" s="95" t="s">
        <v>9972</v>
      </c>
      <c r="P3573" s="95"/>
      <c r="Q3573" s="95" t="str">
        <f>IF(L3573="R","R",IF(L3573="L","L",""))</f>
        <v/>
      </c>
      <c r="R3573" s="95" t="str">
        <f>IF(L3573="R",VLOOKUP(G3573,BARRAS!$C$5:$E$233,3,0),IF(L3573="L",VLOOKUP(G3573,BARRAS!$C$5:$E$233,3,0),""))</f>
        <v/>
      </c>
      <c r="S3573" s="95">
        <f t="shared" si="378"/>
        <v>1</v>
      </c>
      <c r="T3573" s="95"/>
      <c r="U3573" s="95" t="str">
        <f t="shared" si="379"/>
        <v>PMGD</v>
      </c>
      <c r="V3573" s="95"/>
      <c r="W3573" s="95">
        <v>1</v>
      </c>
      <c r="X3573" s="95"/>
      <c r="Y3573" s="95" t="str">
        <f>+IF(P3573="","No","Sí")</f>
        <v>No</v>
      </c>
      <c r="Z3573" s="95">
        <v>0</v>
      </c>
      <c r="AA3573" s="95" t="str">
        <f t="shared" si="380"/>
        <v>CGE</v>
      </c>
    </row>
    <row r="3574" spans="1:27" x14ac:dyDescent="0.2">
      <c r="A3574" s="19">
        <f t="shared" si="383"/>
        <v>1</v>
      </c>
      <c r="B3574" s="95">
        <f t="shared" si="377"/>
        <v>3570</v>
      </c>
      <c r="C3574" s="95" t="s">
        <v>8893</v>
      </c>
      <c r="D3574" s="28" t="s">
        <v>9153</v>
      </c>
      <c r="E3574" s="95" t="s">
        <v>8895</v>
      </c>
      <c r="F3574" s="93">
        <v>1</v>
      </c>
      <c r="G3574" s="95" t="s">
        <v>241</v>
      </c>
      <c r="H3574" s="199">
        <f>VLOOKUP(G3574,BARRAS!$C$5:$E$553,2,0)</f>
        <v>2099987430132</v>
      </c>
      <c r="I3574" s="95">
        <v>0</v>
      </c>
      <c r="J3574" s="204">
        <v>0</v>
      </c>
      <c r="K3574" s="95">
        <v>0</v>
      </c>
      <c r="L3574" s="95" t="s">
        <v>747</v>
      </c>
      <c r="M3574" s="95" t="s">
        <v>747</v>
      </c>
      <c r="N3574" s="95" t="s">
        <v>9153</v>
      </c>
      <c r="O3574" s="95" t="s">
        <v>9972</v>
      </c>
      <c r="P3574" s="95"/>
      <c r="Q3574" s="95" t="str">
        <f>IF(L3574="R","R",IF(L3574="L","L",""))</f>
        <v/>
      </c>
      <c r="R3574" s="95" t="str">
        <f>IF(L3574="R",VLOOKUP(G3574,BARRAS!$C$5:$E$233,3,0),IF(L3574="L",VLOOKUP(G3574,BARRAS!$C$5:$E$233,3,0),""))</f>
        <v/>
      </c>
      <c r="S3574" s="95">
        <f t="shared" si="378"/>
        <v>1</v>
      </c>
      <c r="T3574" s="95"/>
      <c r="U3574" s="95" t="str">
        <f t="shared" si="379"/>
        <v>PMGD</v>
      </c>
      <c r="V3574" s="95"/>
      <c r="W3574" s="95"/>
      <c r="X3574" s="95"/>
      <c r="Y3574" s="95" t="str">
        <f>+IF(P3574="","No","Sí")</f>
        <v>No</v>
      </c>
      <c r="Z3574" s="95">
        <v>0</v>
      </c>
      <c r="AA3574" s="95" t="str">
        <f t="shared" si="380"/>
        <v>CGE</v>
      </c>
    </row>
    <row r="3575" spans="1:27" x14ac:dyDescent="0.2">
      <c r="A3575" s="19">
        <f t="shared" si="383"/>
        <v>1</v>
      </c>
      <c r="B3575" s="95">
        <f t="shared" si="377"/>
        <v>3571</v>
      </c>
      <c r="C3575" s="95" t="s">
        <v>7933</v>
      </c>
      <c r="D3575" s="28" t="s">
        <v>8970</v>
      </c>
      <c r="E3575" s="95" t="s">
        <v>1870</v>
      </c>
      <c r="F3575" s="93">
        <v>1</v>
      </c>
      <c r="G3575" s="95" t="s">
        <v>241</v>
      </c>
      <c r="H3575" s="199">
        <f>VLOOKUP(G3575,BARRAS!$C$5:$E$553,2,0)</f>
        <v>2099987430132</v>
      </c>
      <c r="I3575" s="95">
        <v>0</v>
      </c>
      <c r="J3575" s="204">
        <v>1</v>
      </c>
      <c r="K3575" s="95">
        <v>0</v>
      </c>
      <c r="L3575" s="95" t="s">
        <v>489</v>
      </c>
      <c r="M3575" s="95" t="s">
        <v>489</v>
      </c>
      <c r="N3575" s="95" t="s">
        <v>9178</v>
      </c>
      <c r="O3575" s="95"/>
      <c r="P3575" s="95" t="s">
        <v>9972</v>
      </c>
      <c r="Q3575" s="95" t="str">
        <f t="shared" si="385"/>
        <v>R</v>
      </c>
      <c r="R3575" s="95">
        <f>IF(L3575="R",VLOOKUP(G3575,BARRAS!$C$5:$E$233,3,0),IF(L3575="L",VLOOKUP(G3575,BARRAS!$C$5:$E$233,3,0),""))</f>
        <v>0</v>
      </c>
      <c r="S3575" s="95">
        <f t="shared" si="378"/>
        <v>0</v>
      </c>
      <c r="T3575" s="95"/>
      <c r="U3575" s="95" t="str">
        <f t="shared" si="379"/>
        <v/>
      </c>
      <c r="V3575" s="95">
        <v>0</v>
      </c>
      <c r="W3575" s="95"/>
      <c r="X3575" s="95"/>
      <c r="Y3575" s="95" t="str">
        <f t="shared" si="384"/>
        <v>Sí</v>
      </c>
      <c r="Z3575" s="95">
        <v>0</v>
      </c>
      <c r="AA3575" s="95" t="str">
        <f t="shared" si="380"/>
        <v>CGE</v>
      </c>
    </row>
    <row r="3576" spans="1:27" x14ac:dyDescent="0.2">
      <c r="A3576" s="19">
        <f t="shared" si="383"/>
        <v>1</v>
      </c>
      <c r="B3576" s="95">
        <f t="shared" si="377"/>
        <v>3572</v>
      </c>
      <c r="C3576" s="95" t="s">
        <v>7934</v>
      </c>
      <c r="D3576" s="28" t="s">
        <v>8971</v>
      </c>
      <c r="E3576" s="95" t="s">
        <v>1870</v>
      </c>
      <c r="F3576" s="93">
        <v>1</v>
      </c>
      <c r="G3576" s="95" t="s">
        <v>241</v>
      </c>
      <c r="H3576" s="199">
        <f>VLOOKUP(G3576,BARRAS!$C$5:$E$553,2,0)</f>
        <v>2099987430132</v>
      </c>
      <c r="I3576" s="95">
        <v>0</v>
      </c>
      <c r="J3576" s="204">
        <v>1</v>
      </c>
      <c r="K3576" s="95">
        <v>0</v>
      </c>
      <c r="L3576" s="95" t="s">
        <v>489</v>
      </c>
      <c r="M3576" s="95" t="s">
        <v>489</v>
      </c>
      <c r="N3576" s="95" t="s">
        <v>9178</v>
      </c>
      <c r="O3576" s="95"/>
      <c r="P3576" s="95" t="s">
        <v>9972</v>
      </c>
      <c r="Q3576" s="95" t="str">
        <f t="shared" si="385"/>
        <v>R</v>
      </c>
      <c r="R3576" s="95">
        <f>IF(L3576="R",VLOOKUP(G3576,BARRAS!$C$5:$E$233,3,0),IF(L3576="L",VLOOKUP(G3576,BARRAS!$C$5:$E$233,3,0),""))</f>
        <v>0</v>
      </c>
      <c r="S3576" s="95">
        <f t="shared" si="378"/>
        <v>0</v>
      </c>
      <c r="T3576" s="95"/>
      <c r="U3576" s="95" t="str">
        <f t="shared" si="379"/>
        <v/>
      </c>
      <c r="V3576" s="95">
        <v>0</v>
      </c>
      <c r="W3576" s="95"/>
      <c r="X3576" s="95"/>
      <c r="Y3576" s="95" t="str">
        <f t="shared" si="384"/>
        <v>Sí</v>
      </c>
      <c r="Z3576" s="95">
        <v>0</v>
      </c>
      <c r="AA3576" s="95" t="str">
        <f t="shared" si="380"/>
        <v>CGE</v>
      </c>
    </row>
    <row r="3577" spans="1:27" x14ac:dyDescent="0.2">
      <c r="A3577" s="19">
        <f t="shared" si="383"/>
        <v>1</v>
      </c>
      <c r="B3577" s="95">
        <f t="shared" si="377"/>
        <v>3573</v>
      </c>
      <c r="C3577" s="95" t="s">
        <v>7935</v>
      </c>
      <c r="D3577" s="28" t="s">
        <v>8972</v>
      </c>
      <c r="E3577" s="95" t="s">
        <v>1870</v>
      </c>
      <c r="F3577" s="93">
        <v>1</v>
      </c>
      <c r="G3577" s="95" t="s">
        <v>241</v>
      </c>
      <c r="H3577" s="199">
        <f>VLOOKUP(G3577,BARRAS!$C$5:$E$553,2,0)</f>
        <v>2099987430132</v>
      </c>
      <c r="I3577" s="95">
        <v>0</v>
      </c>
      <c r="J3577" s="204">
        <v>1</v>
      </c>
      <c r="K3577" s="95">
        <v>0</v>
      </c>
      <c r="L3577" s="95" t="s">
        <v>489</v>
      </c>
      <c r="M3577" s="95" t="s">
        <v>489</v>
      </c>
      <c r="N3577" s="95" t="s">
        <v>9178</v>
      </c>
      <c r="O3577" s="95"/>
      <c r="P3577" s="95" t="s">
        <v>9972</v>
      </c>
      <c r="Q3577" s="95" t="str">
        <f t="shared" si="385"/>
        <v>R</v>
      </c>
      <c r="R3577" s="95">
        <f>IF(L3577="R",VLOOKUP(G3577,BARRAS!$C$5:$E$233,3,0),IF(L3577="L",VLOOKUP(G3577,BARRAS!$C$5:$E$233,3,0),""))</f>
        <v>0</v>
      </c>
      <c r="S3577" s="95">
        <f t="shared" si="378"/>
        <v>0</v>
      </c>
      <c r="T3577" s="95"/>
      <c r="U3577" s="95" t="str">
        <f t="shared" si="379"/>
        <v/>
      </c>
      <c r="V3577" s="95">
        <v>0</v>
      </c>
      <c r="W3577" s="95"/>
      <c r="X3577" s="95"/>
      <c r="Y3577" s="95" t="str">
        <f t="shared" si="384"/>
        <v>Sí</v>
      </c>
      <c r="Z3577" s="95">
        <v>0</v>
      </c>
      <c r="AA3577" s="95" t="str">
        <f t="shared" si="380"/>
        <v>CGE</v>
      </c>
    </row>
    <row r="3578" spans="1:27" x14ac:dyDescent="0.2">
      <c r="A3578" s="19">
        <f t="shared" si="383"/>
        <v>1</v>
      </c>
      <c r="B3578" s="95">
        <f t="shared" si="377"/>
        <v>3574</v>
      </c>
      <c r="C3578" s="194" t="s">
        <v>11967</v>
      </c>
      <c r="D3578" s="213" t="s">
        <v>1304</v>
      </c>
      <c r="E3578" s="194" t="s">
        <v>1584</v>
      </c>
      <c r="F3578" s="181">
        <v>1</v>
      </c>
      <c r="G3578" s="95" t="s">
        <v>241</v>
      </c>
      <c r="H3578" s="199">
        <f>VLOOKUP(G3578,BARRAS!$C$5:$E$553,2,0)</f>
        <v>2099987430132</v>
      </c>
      <c r="I3578" s="95">
        <v>0</v>
      </c>
      <c r="J3578" s="204">
        <v>0</v>
      </c>
      <c r="K3578" s="95">
        <v>0</v>
      </c>
      <c r="L3578" s="95" t="s">
        <v>492</v>
      </c>
      <c r="M3578" s="95" t="s">
        <v>492</v>
      </c>
      <c r="N3578" s="95" t="s">
        <v>12352</v>
      </c>
      <c r="O3578" s="95"/>
      <c r="P3578" s="95"/>
      <c r="Q3578" s="95"/>
      <c r="R3578" s="95" t="str">
        <f>IF(L3578="R",VLOOKUP(G3578,BARRAS!$C$5:$E$233,3,0),IF(L3578="L",VLOOKUP(G3578,BARRAS!$C$5:$E$233,3,0),""))</f>
        <v/>
      </c>
      <c r="S3578" s="95">
        <f t="shared" si="378"/>
        <v>0</v>
      </c>
      <c r="T3578" s="95"/>
      <c r="U3578" s="95" t="str">
        <f t="shared" si="379"/>
        <v/>
      </c>
      <c r="V3578" s="95"/>
      <c r="W3578" s="95"/>
      <c r="X3578" s="95"/>
      <c r="Y3578" s="95"/>
      <c r="Z3578" s="95"/>
      <c r="AA3578" s="95">
        <f t="shared" si="380"/>
        <v>0</v>
      </c>
    </row>
    <row r="3579" spans="1:27" x14ac:dyDescent="0.2">
      <c r="A3579" s="19">
        <f t="shared" si="383"/>
        <v>1</v>
      </c>
      <c r="B3579" s="95">
        <f t="shared" si="377"/>
        <v>3575</v>
      </c>
      <c r="C3579" t="s">
        <v>12948</v>
      </c>
      <c r="D3579" s="28" t="s">
        <v>8365</v>
      </c>
      <c r="E3579" s="95" t="s">
        <v>10132</v>
      </c>
      <c r="F3579" s="182">
        <v>1</v>
      </c>
      <c r="G3579" s="95" t="s">
        <v>2290</v>
      </c>
      <c r="H3579" s="199">
        <f>VLOOKUP(G3579,BARRAS!$C$5:$E$553,2,0)</f>
        <v>2079987380132</v>
      </c>
      <c r="I3579" s="95">
        <v>0</v>
      </c>
      <c r="J3579" s="204">
        <v>0</v>
      </c>
      <c r="K3579" s="95">
        <v>0</v>
      </c>
      <c r="L3579" s="95" t="s">
        <v>8423</v>
      </c>
      <c r="M3579" s="95" t="s">
        <v>8423</v>
      </c>
      <c r="N3579" s="28" t="s">
        <v>8365</v>
      </c>
      <c r="O3579" s="28" t="s">
        <v>10022</v>
      </c>
      <c r="P3579" s="95"/>
      <c r="Q3579" s="95" t="s">
        <v>509</v>
      </c>
      <c r="R3579" s="95" t="str">
        <f>IF(L3579="R",VLOOKUP(G3579,BARRAS!$C$5:$E$233,3,0),IF(L3579="L",VLOOKUP(G3579,BARRAS!$C$5:$E$233,3,0),""))</f>
        <v/>
      </c>
      <c r="S3579" s="95">
        <f t="shared" si="378"/>
        <v>0</v>
      </c>
      <c r="T3579" s="95"/>
      <c r="U3579" s="95" t="str">
        <f t="shared" si="379"/>
        <v/>
      </c>
      <c r="V3579" s="95"/>
      <c r="W3579" s="95"/>
      <c r="X3579" s="95"/>
      <c r="Y3579" s="95"/>
      <c r="Z3579" s="95"/>
      <c r="AA3579" s="95" t="str">
        <f t="shared" si="380"/>
        <v>LUZLINARES</v>
      </c>
    </row>
    <row r="3580" spans="1:27" x14ac:dyDescent="0.2">
      <c r="A3580" s="19">
        <f t="shared" si="383"/>
        <v>1</v>
      </c>
      <c r="B3580" s="95">
        <f t="shared" si="377"/>
        <v>3576</v>
      </c>
      <c r="C3580" s="95" t="s">
        <v>12949</v>
      </c>
      <c r="D3580" s="28" t="s">
        <v>8365</v>
      </c>
      <c r="E3580" s="95" t="s">
        <v>10132</v>
      </c>
      <c r="F3580" s="182">
        <v>1</v>
      </c>
      <c r="G3580" s="95" t="s">
        <v>2290</v>
      </c>
      <c r="H3580" s="199">
        <f>VLOOKUP(G3580,BARRAS!$C$5:$E$553,2,0)</f>
        <v>2079987380132</v>
      </c>
      <c r="I3580" s="95">
        <v>0</v>
      </c>
      <c r="J3580" s="204">
        <v>0</v>
      </c>
      <c r="K3580" s="95">
        <v>0</v>
      </c>
      <c r="L3580" s="95" t="s">
        <v>8423</v>
      </c>
      <c r="M3580" s="95" t="s">
        <v>8423</v>
      </c>
      <c r="N3580" s="28" t="s">
        <v>8365</v>
      </c>
      <c r="O3580" s="28" t="s">
        <v>10022</v>
      </c>
      <c r="P3580" s="95"/>
      <c r="Q3580" s="95" t="s">
        <v>509</v>
      </c>
      <c r="R3580" s="95" t="str">
        <f>IF(L3580="R",VLOOKUP(G3580,BARRAS!$C$5:$E$233,3,0),IF(L3580="L",VLOOKUP(G3580,BARRAS!$C$5:$E$233,3,0),""))</f>
        <v/>
      </c>
      <c r="S3580" s="95">
        <f t="shared" si="378"/>
        <v>0</v>
      </c>
      <c r="T3580" s="95"/>
      <c r="U3580" s="95" t="str">
        <f t="shared" si="379"/>
        <v/>
      </c>
      <c r="V3580" s="95"/>
      <c r="W3580" s="95"/>
      <c r="X3580" s="95"/>
      <c r="Y3580" s="95"/>
      <c r="Z3580" s="95"/>
      <c r="AA3580" s="95" t="str">
        <f t="shared" si="380"/>
        <v>LUZLINARES</v>
      </c>
    </row>
    <row r="3581" spans="1:27" x14ac:dyDescent="0.2">
      <c r="A3581" s="19">
        <f t="shared" si="383"/>
        <v>1</v>
      </c>
      <c r="B3581" s="95">
        <f t="shared" si="377"/>
        <v>3577</v>
      </c>
      <c r="C3581" s="95" t="s">
        <v>13371</v>
      </c>
      <c r="D3581" s="28" t="s">
        <v>8365</v>
      </c>
      <c r="E3581" s="95" t="s">
        <v>13372</v>
      </c>
      <c r="F3581" s="182">
        <v>1</v>
      </c>
      <c r="G3581" s="95" t="s">
        <v>2290</v>
      </c>
      <c r="H3581" s="199">
        <f>VLOOKUP(G3581,BARRAS!$C$5:$E$553,2,0)</f>
        <v>2079987380132</v>
      </c>
      <c r="I3581" s="95">
        <v>0</v>
      </c>
      <c r="J3581" s="204">
        <v>0</v>
      </c>
      <c r="K3581" s="95">
        <v>0</v>
      </c>
      <c r="L3581" s="95" t="s">
        <v>8423</v>
      </c>
      <c r="M3581" s="95" t="s">
        <v>8423</v>
      </c>
      <c r="N3581" s="28" t="s">
        <v>8365</v>
      </c>
      <c r="O3581" s="28" t="s">
        <v>10022</v>
      </c>
      <c r="P3581" s="95"/>
      <c r="Q3581" s="95"/>
      <c r="R3581" s="95"/>
      <c r="S3581" s="95">
        <f t="shared" si="378"/>
        <v>0</v>
      </c>
      <c r="T3581" s="95"/>
      <c r="U3581" s="95" t="str">
        <f t="shared" si="379"/>
        <v/>
      </c>
      <c r="V3581" s="95"/>
      <c r="W3581" s="95"/>
      <c r="X3581" s="95"/>
      <c r="Y3581" s="95"/>
      <c r="Z3581" s="95"/>
      <c r="AA3581" s="95" t="str">
        <f t="shared" si="380"/>
        <v>LUZLINARES</v>
      </c>
    </row>
    <row r="3582" spans="1:27" x14ac:dyDescent="0.2">
      <c r="A3582" s="19">
        <f t="shared" si="383"/>
        <v>1</v>
      </c>
      <c r="B3582" s="95">
        <f t="shared" si="377"/>
        <v>3578</v>
      </c>
      <c r="C3582" s="95" t="s">
        <v>13972</v>
      </c>
      <c r="D3582" s="28" t="s">
        <v>13087</v>
      </c>
      <c r="E3582" s="95" t="s">
        <v>13972</v>
      </c>
      <c r="F3582" s="182">
        <v>1</v>
      </c>
      <c r="G3582" s="95" t="s">
        <v>2290</v>
      </c>
      <c r="H3582" s="199">
        <f>VLOOKUP(G3582,BARRAS!$C$5:$E$553,2,0)</f>
        <v>2079987380132</v>
      </c>
      <c r="I3582" s="95">
        <v>0</v>
      </c>
      <c r="J3582" s="204">
        <v>0</v>
      </c>
      <c r="K3582" s="95">
        <v>0</v>
      </c>
      <c r="L3582" s="95" t="s">
        <v>8423</v>
      </c>
      <c r="M3582" s="95" t="s">
        <v>8423</v>
      </c>
      <c r="N3582" s="28" t="s">
        <v>13087</v>
      </c>
      <c r="O3582" s="28" t="s">
        <v>10022</v>
      </c>
      <c r="P3582" s="95"/>
      <c r="Q3582" s="95"/>
      <c r="R3582" s="95"/>
      <c r="S3582" s="95">
        <f t="shared" si="378"/>
        <v>0</v>
      </c>
      <c r="T3582" s="95"/>
      <c r="U3582" s="95" t="str">
        <f t="shared" si="379"/>
        <v/>
      </c>
      <c r="V3582" s="95"/>
      <c r="W3582" s="95"/>
      <c r="X3582" s="95"/>
      <c r="Y3582" s="95"/>
      <c r="Z3582" s="95"/>
      <c r="AA3582" s="95" t="str">
        <f t="shared" si="380"/>
        <v>LUZLINARES</v>
      </c>
    </row>
    <row r="3583" spans="1:27" x14ac:dyDescent="0.2">
      <c r="A3583" s="19">
        <f t="shared" si="383"/>
        <v>1</v>
      </c>
      <c r="B3583" s="95">
        <f t="shared" si="377"/>
        <v>3579</v>
      </c>
      <c r="C3583" s="224" t="s">
        <v>13777</v>
      </c>
      <c r="D3583" s="28" t="s">
        <v>13779</v>
      </c>
      <c r="E3583" s="28" t="s">
        <v>13780</v>
      </c>
      <c r="F3583" s="182">
        <v>1</v>
      </c>
      <c r="G3583" s="95" t="s">
        <v>2290</v>
      </c>
      <c r="H3583" s="199">
        <f>VLOOKUP(G3583,BARRAS!$C$5:$E$553,2,0)</f>
        <v>2079987380132</v>
      </c>
      <c r="I3583" s="95">
        <v>0</v>
      </c>
      <c r="J3583" s="204">
        <v>0</v>
      </c>
      <c r="K3583" s="95">
        <v>0</v>
      </c>
      <c r="L3583" s="28" t="s">
        <v>747</v>
      </c>
      <c r="M3583" s="28" t="s">
        <v>747</v>
      </c>
      <c r="N3583" s="28" t="s">
        <v>13779</v>
      </c>
      <c r="O3583" s="28" t="s">
        <v>10022</v>
      </c>
      <c r="P3583" s="95"/>
      <c r="Q3583" s="95"/>
      <c r="R3583" s="95"/>
      <c r="S3583" s="95">
        <f t="shared" si="378"/>
        <v>1</v>
      </c>
      <c r="T3583" s="95"/>
      <c r="U3583" s="95" t="str">
        <f t="shared" si="379"/>
        <v>PMGD</v>
      </c>
      <c r="V3583" s="95"/>
      <c r="W3583" s="95"/>
      <c r="X3583" s="95"/>
      <c r="Y3583" s="95"/>
      <c r="Z3583" s="95"/>
      <c r="AA3583" s="95" t="str">
        <f t="shared" si="380"/>
        <v>LUZLINARES</v>
      </c>
    </row>
    <row r="3584" spans="1:27" x14ac:dyDescent="0.2">
      <c r="A3584" s="19">
        <f t="shared" si="383"/>
        <v>1</v>
      </c>
      <c r="B3584" s="95">
        <f t="shared" si="377"/>
        <v>3580</v>
      </c>
      <c r="C3584" s="224" t="s">
        <v>13778</v>
      </c>
      <c r="D3584" s="28" t="s">
        <v>13779</v>
      </c>
      <c r="E3584" s="28" t="s">
        <v>13781</v>
      </c>
      <c r="F3584" s="182">
        <v>1</v>
      </c>
      <c r="G3584" s="95" t="s">
        <v>2290</v>
      </c>
      <c r="H3584" s="199">
        <f>VLOOKUP(G3584,BARRAS!$C$5:$E$553,2,0)</f>
        <v>2079987380132</v>
      </c>
      <c r="I3584" s="95">
        <v>0</v>
      </c>
      <c r="J3584" s="204">
        <v>0</v>
      </c>
      <c r="K3584" s="95">
        <v>0</v>
      </c>
      <c r="L3584" s="28" t="s">
        <v>747</v>
      </c>
      <c r="M3584" s="28" t="s">
        <v>747</v>
      </c>
      <c r="N3584" s="28" t="s">
        <v>13779</v>
      </c>
      <c r="O3584" s="28" t="s">
        <v>10022</v>
      </c>
      <c r="P3584" s="95"/>
      <c r="Q3584" s="95"/>
      <c r="R3584" s="95"/>
      <c r="S3584" s="95">
        <f t="shared" si="378"/>
        <v>1</v>
      </c>
      <c r="T3584" s="95"/>
      <c r="U3584" s="95" t="str">
        <f t="shared" si="379"/>
        <v>PMGD</v>
      </c>
      <c r="V3584" s="95"/>
      <c r="W3584" s="95"/>
      <c r="X3584" s="95"/>
      <c r="Y3584" s="95"/>
      <c r="Z3584" s="95"/>
      <c r="AA3584" s="95" t="str">
        <f t="shared" si="380"/>
        <v>LUZLINARES</v>
      </c>
    </row>
    <row r="3585" spans="1:27" x14ac:dyDescent="0.2">
      <c r="A3585" s="19">
        <f t="shared" si="383"/>
        <v>1</v>
      </c>
      <c r="B3585" s="95">
        <f t="shared" si="377"/>
        <v>3581</v>
      </c>
      <c r="C3585" s="224" t="s">
        <v>14166</v>
      </c>
      <c r="D3585" s="28" t="s">
        <v>13646</v>
      </c>
      <c r="E3585" s="95" t="s">
        <v>14168</v>
      </c>
      <c r="F3585" s="183">
        <v>1</v>
      </c>
      <c r="G3585" s="95" t="s">
        <v>2290</v>
      </c>
      <c r="H3585" s="199">
        <f>VLOOKUP(G3585,BARRAS!$C$5:$E$553,2,0)</f>
        <v>2079987380132</v>
      </c>
      <c r="I3585" s="95">
        <v>0</v>
      </c>
      <c r="J3585" s="204">
        <v>0</v>
      </c>
      <c r="K3585" s="95">
        <v>0</v>
      </c>
      <c r="L3585" s="28" t="s">
        <v>747</v>
      </c>
      <c r="M3585" s="28" t="s">
        <v>747</v>
      </c>
      <c r="N3585" s="28" t="s">
        <v>13646</v>
      </c>
      <c r="O3585" s="28" t="s">
        <v>10022</v>
      </c>
      <c r="P3585" s="95"/>
      <c r="Q3585" s="95"/>
      <c r="R3585" s="95"/>
      <c r="S3585" s="95">
        <f t="shared" si="378"/>
        <v>1</v>
      </c>
      <c r="T3585" s="95"/>
      <c r="U3585" s="95" t="str">
        <f t="shared" si="379"/>
        <v>PMGD</v>
      </c>
      <c r="V3585" s="95"/>
      <c r="W3585" s="95"/>
      <c r="X3585" s="95"/>
      <c r="Y3585" s="95"/>
      <c r="Z3585" s="95"/>
      <c r="AA3585" s="95" t="str">
        <f t="shared" si="380"/>
        <v>LUZLINARES</v>
      </c>
    </row>
    <row r="3586" spans="1:27" x14ac:dyDescent="0.2">
      <c r="A3586" s="19">
        <f t="shared" si="383"/>
        <v>1</v>
      </c>
      <c r="B3586" s="95">
        <f t="shared" si="377"/>
        <v>3582</v>
      </c>
      <c r="C3586" s="224" t="s">
        <v>14167</v>
      </c>
      <c r="D3586" s="28" t="s">
        <v>13646</v>
      </c>
      <c r="E3586" s="95" t="s">
        <v>14169</v>
      </c>
      <c r="F3586" s="183">
        <v>1</v>
      </c>
      <c r="G3586" s="95" t="s">
        <v>2290</v>
      </c>
      <c r="H3586" s="199">
        <f>VLOOKUP(G3586,BARRAS!$C$5:$E$553,2,0)</f>
        <v>2079987380132</v>
      </c>
      <c r="I3586" s="95">
        <v>0</v>
      </c>
      <c r="J3586" s="204">
        <v>0</v>
      </c>
      <c r="K3586" s="95">
        <v>0</v>
      </c>
      <c r="L3586" s="28" t="s">
        <v>747</v>
      </c>
      <c r="M3586" s="28" t="s">
        <v>747</v>
      </c>
      <c r="N3586" s="28" t="s">
        <v>13646</v>
      </c>
      <c r="O3586" s="28" t="s">
        <v>10022</v>
      </c>
      <c r="P3586" s="95"/>
      <c r="Q3586" s="95"/>
      <c r="R3586" s="95"/>
      <c r="S3586" s="95">
        <f t="shared" si="378"/>
        <v>1</v>
      </c>
      <c r="T3586" s="95"/>
      <c r="U3586" s="95" t="str">
        <f t="shared" si="379"/>
        <v>PMGD</v>
      </c>
      <c r="V3586" s="95"/>
      <c r="W3586" s="95"/>
      <c r="X3586" s="95"/>
      <c r="Y3586" s="95"/>
      <c r="Z3586" s="95"/>
      <c r="AA3586" s="95" t="str">
        <f t="shared" si="380"/>
        <v>LUZLINARES</v>
      </c>
    </row>
    <row r="3587" spans="1:27" x14ac:dyDescent="0.2">
      <c r="A3587" s="19">
        <f t="shared" si="383"/>
        <v>1</v>
      </c>
      <c r="B3587" s="95">
        <f t="shared" si="377"/>
        <v>3583</v>
      </c>
      <c r="C3587" s="95" t="s">
        <v>8298</v>
      </c>
      <c r="D3587" s="28" t="s">
        <v>10021</v>
      </c>
      <c r="E3587" s="95" t="s">
        <v>10022</v>
      </c>
      <c r="F3587" s="183">
        <v>1</v>
      </c>
      <c r="G3587" s="95" t="s">
        <v>2290</v>
      </c>
      <c r="H3587" s="199">
        <f>VLOOKUP(G3587,BARRAS!$C$5:$E$553,2,0)</f>
        <v>2079987380132</v>
      </c>
      <c r="I3587" s="95">
        <v>0</v>
      </c>
      <c r="J3587" s="204">
        <v>1</v>
      </c>
      <c r="K3587" s="95">
        <v>0</v>
      </c>
      <c r="L3587" s="95" t="s">
        <v>489</v>
      </c>
      <c r="M3587" s="95" t="s">
        <v>489</v>
      </c>
      <c r="N3587" s="95" t="s">
        <v>9178</v>
      </c>
      <c r="O3587" s="95"/>
      <c r="P3587" s="95" t="s">
        <v>10022</v>
      </c>
      <c r="Q3587" s="95" t="s">
        <v>489</v>
      </c>
      <c r="R3587" s="95">
        <f>IF(L3587="R",VLOOKUP(G3587,BARRAS!$C$5:$E$233,3,0),IF(L3587="L",VLOOKUP(G3587,BARRAS!$C$5:$E$233,3,0),""))</f>
        <v>0</v>
      </c>
      <c r="S3587" s="95">
        <f t="shared" si="378"/>
        <v>0</v>
      </c>
      <c r="T3587" s="95"/>
      <c r="U3587" s="95" t="str">
        <f t="shared" si="379"/>
        <v/>
      </c>
      <c r="V3587" s="95"/>
      <c r="W3587" s="95"/>
      <c r="X3587" s="95">
        <v>0</v>
      </c>
      <c r="Y3587" s="95"/>
      <c r="Z3587" s="95"/>
      <c r="AA3587" s="95" t="str">
        <f t="shared" si="380"/>
        <v>LUZLINARES</v>
      </c>
    </row>
    <row r="3588" spans="1:27" x14ac:dyDescent="0.2">
      <c r="A3588" s="19">
        <f t="shared" si="383"/>
        <v>1</v>
      </c>
      <c r="B3588" s="95">
        <f t="shared" si="377"/>
        <v>3584</v>
      </c>
      <c r="C3588" s="95" t="s">
        <v>8287</v>
      </c>
      <c r="D3588" s="28" t="s">
        <v>10023</v>
      </c>
      <c r="E3588" s="95" t="s">
        <v>10022</v>
      </c>
      <c r="F3588" s="183">
        <v>1</v>
      </c>
      <c r="G3588" s="95" t="s">
        <v>2290</v>
      </c>
      <c r="H3588" s="199">
        <f>VLOOKUP(G3588,BARRAS!$C$5:$E$553,2,0)</f>
        <v>2079987380132</v>
      </c>
      <c r="I3588" s="95">
        <v>0</v>
      </c>
      <c r="J3588" s="204">
        <v>1</v>
      </c>
      <c r="K3588" s="95">
        <v>0</v>
      </c>
      <c r="L3588" s="95" t="s">
        <v>489</v>
      </c>
      <c r="M3588" s="95" t="s">
        <v>489</v>
      </c>
      <c r="N3588" s="95" t="s">
        <v>9178</v>
      </c>
      <c r="O3588" s="95"/>
      <c r="P3588" s="95" t="s">
        <v>10022</v>
      </c>
      <c r="Q3588" s="95" t="s">
        <v>489</v>
      </c>
      <c r="R3588" s="95">
        <f>IF(L3588="R",VLOOKUP(G3588,BARRAS!$C$5:$E$233,3,0),IF(L3588="L",VLOOKUP(G3588,BARRAS!$C$5:$E$233,3,0),""))</f>
        <v>0</v>
      </c>
      <c r="S3588" s="95">
        <f t="shared" si="378"/>
        <v>0</v>
      </c>
      <c r="T3588" s="95"/>
      <c r="U3588" s="95" t="str">
        <f t="shared" si="379"/>
        <v/>
      </c>
      <c r="V3588" s="95"/>
      <c r="W3588" s="95"/>
      <c r="X3588" s="95">
        <v>0</v>
      </c>
      <c r="Y3588" s="95"/>
      <c r="Z3588" s="95"/>
      <c r="AA3588" s="95" t="str">
        <f t="shared" si="380"/>
        <v>LUZLINARES</v>
      </c>
    </row>
    <row r="3589" spans="1:27" x14ac:dyDescent="0.2">
      <c r="A3589" s="19">
        <f t="shared" si="383"/>
        <v>1</v>
      </c>
      <c r="B3589" s="95">
        <f t="shared" si="377"/>
        <v>3585</v>
      </c>
      <c r="C3589" s="95" t="s">
        <v>8288</v>
      </c>
      <c r="D3589" s="28" t="s">
        <v>10024</v>
      </c>
      <c r="E3589" s="95" t="s">
        <v>10022</v>
      </c>
      <c r="F3589" s="183">
        <v>1</v>
      </c>
      <c r="G3589" s="95" t="s">
        <v>2290</v>
      </c>
      <c r="H3589" s="199">
        <f>VLOOKUP(G3589,BARRAS!$C$5:$E$553,2,0)</f>
        <v>2079987380132</v>
      </c>
      <c r="I3589" s="95">
        <v>0</v>
      </c>
      <c r="J3589" s="204">
        <v>1</v>
      </c>
      <c r="K3589" s="95">
        <v>0</v>
      </c>
      <c r="L3589" s="95" t="s">
        <v>489</v>
      </c>
      <c r="M3589" s="95" t="s">
        <v>489</v>
      </c>
      <c r="N3589" s="95" t="s">
        <v>9178</v>
      </c>
      <c r="O3589" s="95"/>
      <c r="P3589" s="95" t="s">
        <v>10022</v>
      </c>
      <c r="Q3589" s="95" t="s">
        <v>489</v>
      </c>
      <c r="R3589" s="95">
        <f>IF(L3589="R",VLOOKUP(G3589,BARRAS!$C$5:$E$233,3,0),IF(L3589="L",VLOOKUP(G3589,BARRAS!$C$5:$E$233,3,0),""))</f>
        <v>0</v>
      </c>
      <c r="S3589" s="95">
        <f t="shared" si="378"/>
        <v>0</v>
      </c>
      <c r="T3589" s="95"/>
      <c r="U3589" s="95" t="str">
        <f t="shared" si="379"/>
        <v/>
      </c>
      <c r="V3589" s="95"/>
      <c r="W3589" s="95"/>
      <c r="X3589" s="95">
        <v>0</v>
      </c>
      <c r="Y3589" s="95"/>
      <c r="Z3589" s="95"/>
      <c r="AA3589" s="95" t="str">
        <f t="shared" si="380"/>
        <v>LUZLINARES</v>
      </c>
    </row>
    <row r="3590" spans="1:27" x14ac:dyDescent="0.2">
      <c r="A3590" s="19">
        <f t="shared" si="383"/>
        <v>1</v>
      </c>
      <c r="B3590" s="95">
        <f t="shared" si="377"/>
        <v>3586</v>
      </c>
      <c r="C3590" s="194" t="s">
        <v>11941</v>
      </c>
      <c r="D3590" s="213" t="s">
        <v>1304</v>
      </c>
      <c r="E3590" s="194" t="s">
        <v>2283</v>
      </c>
      <c r="F3590" s="181">
        <v>1</v>
      </c>
      <c r="G3590" s="95" t="s">
        <v>2290</v>
      </c>
      <c r="H3590" s="199">
        <f>VLOOKUP(G3590,BARRAS!$C$5:$E$553,2,0)</f>
        <v>2079987380132</v>
      </c>
      <c r="I3590" s="95">
        <v>0</v>
      </c>
      <c r="J3590" s="204">
        <v>0</v>
      </c>
      <c r="K3590" s="95">
        <v>0</v>
      </c>
      <c r="L3590" s="95" t="s">
        <v>492</v>
      </c>
      <c r="M3590" s="95" t="s">
        <v>492</v>
      </c>
      <c r="N3590" s="95" t="s">
        <v>12352</v>
      </c>
      <c r="O3590" s="95"/>
      <c r="P3590" s="95"/>
      <c r="Q3590" s="95"/>
      <c r="R3590" s="95" t="str">
        <f>IF(L3590="R",VLOOKUP(G3590,BARRAS!$C$5:$E$233,3,0),IF(L3590="L",VLOOKUP(G3590,BARRAS!$C$5:$E$233,3,0),""))</f>
        <v/>
      </c>
      <c r="S3590" s="95">
        <f t="shared" ref="S3590" si="386">IF(RIGHT(LEFT(E3590,6),4)="PMGD",1,IF(RIGHT(LEFT(E3590,6),4)="PMG_",1,0))</f>
        <v>0</v>
      </c>
      <c r="T3590" s="95"/>
      <c r="U3590" s="95" t="str">
        <f t="shared" si="379"/>
        <v/>
      </c>
      <c r="V3590" s="95"/>
      <c r="W3590" s="95"/>
      <c r="X3590" s="95"/>
      <c r="Y3590" s="95"/>
      <c r="Z3590" s="95"/>
      <c r="AA3590" s="95">
        <f t="shared" si="380"/>
        <v>0</v>
      </c>
    </row>
  </sheetData>
  <autoFilter ref="A3:AB3590" xr:uid="{E4827602-2FBB-42A8-96A5-C1B055494CA2}"/>
  <sortState xmlns:xlrd2="http://schemas.microsoft.com/office/spreadsheetml/2017/richdata2" ref="B5:Z3590">
    <sortCondition ref="G5:G3590"/>
    <sortCondition ref="L5:L3590" customList="L,L_D,L_S,G,R,T,N"/>
    <sortCondition ref="E5:E3590"/>
  </sortState>
  <mergeCells count="21">
    <mergeCell ref="C3:C4"/>
    <mergeCell ref="D3:D4"/>
    <mergeCell ref="E3:E4"/>
    <mergeCell ref="L3:L4"/>
    <mergeCell ref="M3:M4"/>
    <mergeCell ref="I3:I4"/>
    <mergeCell ref="AA3:AA4"/>
    <mergeCell ref="Q3:Q4"/>
    <mergeCell ref="K3:K4"/>
    <mergeCell ref="P3:P4"/>
    <mergeCell ref="F3:F4"/>
    <mergeCell ref="T3:T4"/>
    <mergeCell ref="J3:J4"/>
    <mergeCell ref="Z3:Z4"/>
    <mergeCell ref="V3:V4"/>
    <mergeCell ref="Y3:Y4"/>
    <mergeCell ref="U3:U4"/>
    <mergeCell ref="R3:R4"/>
    <mergeCell ref="W3:W4"/>
    <mergeCell ref="X3:X4"/>
    <mergeCell ref="S3:S4"/>
  </mergeCells>
  <phoneticPr fontId="0" type="noConversion"/>
  <conditionalFormatting sqref="F2725 F938 F2717:F2723 F3587:F3590 F3577:F3579 F3538:F3547 F205:F210 F1811:F1825 F1917:F1978 F358:F371 F2451:F2453 F3534:F3536 F2852:F2881 F653:F666 F2027:F2068 F1701:F1705 F2887:F2889 F3233:F3269 F2455:F2473 F669:F714 F1197:F1235 F391:F392 F395:F397 F2416:F2446 F940:F944 F1783:F1799 F3573:F3574 F1801:F1806 F2121:F2123 F2712:F2715 F2339:F2414 F1469:F1483 F1980:F1993 F2264 F2897:F2930 F930:F936 F841:F928 F2148:F2164 F3079:F3115 F3563:F3571 F2772:F2849 F2891:F2893 F446:F506 F374:F389 F1001:F1054 F2932:F2942 F3025:F3050 F1878:F1896 F1639:F1672 F1238:F1245 F1248:F1293 F1633:F1637 F2946:F3022 F1489:F1497 F3282:F3337 F1499:F1538 F2226:F2262 F829:F837 F508:F530 F23:F39 F42:F102 F1569:F1586 F2758:F2760 F3339:F3383 F5:F20 F2004:F2022 F3193:F3229 F3385:F3429 F716:F727 F2166:F2223 F2266:F2305 F3068:F3077 F2125:F2145 F1540:F1567 F2307:F2333 F3271:F3280 F2727:F2755 F2070:F2091 F1829:F1876 F729:F827 F3053:F3065 F213:F355 F2762:F2770 F1295:F1467 F3433:F3529 F2093:F2118 F946:F996 F1674:F1697 F399:F444 F1166:F1195 F2475:F2580 F1588:F1630 F2585:F2706 F104:F203 F533:F649 F1056:F1157 F1707:F1780 F1898:F1915 F3182:F3191 F3118:F3180">
    <cfRule type="cellIs" dxfId="560" priority="3581" stopIfTrue="1" operator="equal">
      <formula>""</formula>
    </cfRule>
  </conditionalFormatting>
  <conditionalFormatting sqref="F2725 F938 F2717:F2723 F3587:F3590 F3577:F3579 F3538:F3547 F205:F210 F1811:F1825 F1917:F1978 F358:F371 F2451:F2453 F3534:F3536 F2852:F2881 F653:F666 F2027:F2068 F1701:F1705 F2887:F2889 F3233:F3269 F2455:F2473 F3549:F3560 F669:F714 F1197:F1235 F391:F392 F395:F397 F2416:F2446 F940:F944 F1783:F1799 F3573:F3574 F1801:F1806 F2121:F2123 F2712:F2715 F2339:F2414 F1469:F1483 F1980:F1993 F2264 F2897:F2930 F930:F936 F841:F928 F2148:F2164 F3079:F3115 F3562:F3571 F2772:F2849 F2891:F2893 F446:F506 F374:F389 F1001:F1054 F2932:F2942 F3025:F3050 F1878:F1896 F1639:F1672 F1238:F1245 F1248:F1293 F1633:F1637 F2946:F3022 F1489:F1497 F3282:F3337 F1499:F1538 F2226:F2262 F829:F837 F508:F530 F23:F39 F42:F102 F1569:F1586 F2758:F2760 F3339:F3383 F5:F20 F2004:F2022 F3193:F3229 F3385:F3429 F716:F727 F2166:F2223 F2266:F2305 F3068:F3077 F2125:F2145 F1540:F1567 F2307:F2333 F3271:F3280 F2727:F2755 F2070:F2091 F1829:F1876 F729:F827 F3053:F3065 F213:F355 F2762:F2770 F1295:F1467 F3433:F3529 F2093:F2118 F946:F996 F1674:F1697 F399:F444 F1166:F1195 F2475:F2580 F1588:F1630 F2585:F2706 F104:F203 F533:F649 F1056:F1157 F1707:F1780 F1898:F1915 F3182:F3191 F3118:F3180">
    <cfRule type="cellIs" dxfId="559" priority="3580" stopIfTrue="1" operator="equal">
      <formula>1</formula>
    </cfRule>
  </conditionalFormatting>
  <conditionalFormatting sqref="F1307">
    <cfRule type="cellIs" dxfId="558" priority="3544" stopIfTrue="1" operator="equal">
      <formula>1</formula>
    </cfRule>
  </conditionalFormatting>
  <conditionalFormatting sqref="F1241">
    <cfRule type="cellIs" dxfId="557" priority="3541" stopIfTrue="1" operator="equal">
      <formula>""</formula>
    </cfRule>
  </conditionalFormatting>
  <conditionalFormatting sqref="F1241">
    <cfRule type="cellIs" dxfId="556" priority="3540" stopIfTrue="1" operator="equal">
      <formula>1</formula>
    </cfRule>
  </conditionalFormatting>
  <conditionalFormatting sqref="F1268:F1269">
    <cfRule type="cellIs" dxfId="555" priority="3539" stopIfTrue="1" operator="equal">
      <formula>""</formula>
    </cfRule>
  </conditionalFormatting>
  <conditionalFormatting sqref="F1268:F1269">
    <cfRule type="cellIs" dxfId="554" priority="3538" stopIfTrue="1" operator="equal">
      <formula>1</formula>
    </cfRule>
  </conditionalFormatting>
  <conditionalFormatting sqref="F799:F801">
    <cfRule type="cellIs" dxfId="553" priority="3387" stopIfTrue="1" operator="equal">
      <formula>""</formula>
    </cfRule>
  </conditionalFormatting>
  <conditionalFormatting sqref="F1179:F1181">
    <cfRule type="cellIs" dxfId="552" priority="3381" stopIfTrue="1" operator="equal">
      <formula>""</formula>
    </cfRule>
  </conditionalFormatting>
  <conditionalFormatting sqref="F1176:F1178">
    <cfRule type="cellIs" dxfId="551" priority="3383" stopIfTrue="1" operator="equal">
      <formula>""</formula>
    </cfRule>
  </conditionalFormatting>
  <conditionalFormatting sqref="F799:F801">
    <cfRule type="cellIs" dxfId="550" priority="3386" stopIfTrue="1" operator="equal">
      <formula>1</formula>
    </cfRule>
  </conditionalFormatting>
  <conditionalFormatting sqref="F1182:F1189">
    <cfRule type="cellIs" dxfId="549" priority="3379" stopIfTrue="1" operator="equal">
      <formula>""</formula>
    </cfRule>
  </conditionalFormatting>
  <conditionalFormatting sqref="F1176:F1178">
    <cfRule type="cellIs" dxfId="548" priority="3382" stopIfTrue="1" operator="equal">
      <formula>1</formula>
    </cfRule>
  </conditionalFormatting>
  <conditionalFormatting sqref="F1190:F1192">
    <cfRule type="cellIs" dxfId="547" priority="3377" stopIfTrue="1" operator="equal">
      <formula>""</formula>
    </cfRule>
  </conditionalFormatting>
  <conditionalFormatting sqref="F1179:F1181">
    <cfRule type="cellIs" dxfId="546" priority="3380" stopIfTrue="1" operator="equal">
      <formula>1</formula>
    </cfRule>
  </conditionalFormatting>
  <conditionalFormatting sqref="F1182:F1189">
    <cfRule type="cellIs" dxfId="545" priority="3378" stopIfTrue="1" operator="equal">
      <formula>1</formula>
    </cfRule>
  </conditionalFormatting>
  <conditionalFormatting sqref="F1197 F1193:F1195">
    <cfRule type="cellIs" dxfId="544" priority="3375" stopIfTrue="1" operator="equal">
      <formula>""</formula>
    </cfRule>
  </conditionalFormatting>
  <conditionalFormatting sqref="F1190:F1192">
    <cfRule type="cellIs" dxfId="543" priority="3376" stopIfTrue="1" operator="equal">
      <formula>1</formula>
    </cfRule>
  </conditionalFormatting>
  <conditionalFormatting sqref="F1197 F1193:F1195">
    <cfRule type="cellIs" dxfId="542" priority="3374" stopIfTrue="1" operator="equal">
      <formula>1</formula>
    </cfRule>
  </conditionalFormatting>
  <conditionalFormatting sqref="F1042">
    <cfRule type="cellIs" dxfId="541" priority="3183" stopIfTrue="1" operator="equal">
      <formula>""</formula>
    </cfRule>
  </conditionalFormatting>
  <conditionalFormatting sqref="F1042">
    <cfRule type="cellIs" dxfId="540" priority="3182" stopIfTrue="1" operator="equal">
      <formula>1</formula>
    </cfRule>
  </conditionalFormatting>
  <conditionalFormatting sqref="F1038">
    <cfRule type="cellIs" dxfId="539" priority="2941" stopIfTrue="1" operator="equal">
      <formula>""</formula>
    </cfRule>
  </conditionalFormatting>
  <conditionalFormatting sqref="F1038">
    <cfRule type="cellIs" dxfId="538" priority="2940" stopIfTrue="1" operator="equal">
      <formula>1</formula>
    </cfRule>
  </conditionalFormatting>
  <conditionalFormatting sqref="F830">
    <cfRule type="cellIs" dxfId="537" priority="2805" stopIfTrue="1" operator="equal">
      <formula>""</formula>
    </cfRule>
  </conditionalFormatting>
  <conditionalFormatting sqref="F830">
    <cfRule type="cellIs" dxfId="536" priority="2804" stopIfTrue="1" operator="equal">
      <formula>1</formula>
    </cfRule>
  </conditionalFormatting>
  <conditionalFormatting sqref="F887">
    <cfRule type="cellIs" dxfId="535" priority="2801" stopIfTrue="1" operator="equal">
      <formula>1</formula>
    </cfRule>
  </conditionalFormatting>
  <conditionalFormatting sqref="F793:F794">
    <cfRule type="cellIs" dxfId="534" priority="2768" stopIfTrue="1" operator="equal">
      <formula>""</formula>
    </cfRule>
  </conditionalFormatting>
  <conditionalFormatting sqref="F1004">
    <cfRule type="cellIs" dxfId="533" priority="2780" stopIfTrue="1" operator="equal">
      <formula>1</formula>
    </cfRule>
  </conditionalFormatting>
  <conditionalFormatting sqref="F797">
    <cfRule type="cellIs" dxfId="532" priority="2766" stopIfTrue="1" operator="equal">
      <formula>""</formula>
    </cfRule>
  </conditionalFormatting>
  <conditionalFormatting sqref="F797">
    <cfRule type="cellIs" dxfId="531" priority="2765" stopIfTrue="1" operator="equal">
      <formula>1</formula>
    </cfRule>
  </conditionalFormatting>
  <conditionalFormatting sqref="F805">
    <cfRule type="cellIs" dxfId="530" priority="2764" stopIfTrue="1" operator="equal">
      <formula>""</formula>
    </cfRule>
  </conditionalFormatting>
  <conditionalFormatting sqref="F805">
    <cfRule type="cellIs" dxfId="529" priority="2763" stopIfTrue="1" operator="equal">
      <formula>1</formula>
    </cfRule>
  </conditionalFormatting>
  <conditionalFormatting sqref="F897">
    <cfRule type="cellIs" dxfId="528" priority="2735" stopIfTrue="1" operator="equal">
      <formula>""</formula>
    </cfRule>
  </conditionalFormatting>
  <conditionalFormatting sqref="F885">
    <cfRule type="cellIs" dxfId="527" priority="2745" stopIfTrue="1" operator="equal">
      <formula>""</formula>
    </cfRule>
  </conditionalFormatting>
  <conditionalFormatting sqref="F885">
    <cfRule type="cellIs" dxfId="526" priority="2744" stopIfTrue="1" operator="equal">
      <formula>1</formula>
    </cfRule>
  </conditionalFormatting>
  <conditionalFormatting sqref="F892">
    <cfRule type="cellIs" dxfId="525" priority="2741" stopIfTrue="1" operator="equal">
      <formula>""</formula>
    </cfRule>
  </conditionalFormatting>
  <conditionalFormatting sqref="F892">
    <cfRule type="cellIs" dxfId="524" priority="2740" stopIfTrue="1" operator="equal">
      <formula>1</formula>
    </cfRule>
  </conditionalFormatting>
  <conditionalFormatting sqref="F897">
    <cfRule type="cellIs" dxfId="523" priority="2734" stopIfTrue="1" operator="equal">
      <formula>1</formula>
    </cfRule>
  </conditionalFormatting>
  <conditionalFormatting sqref="F982">
    <cfRule type="cellIs" dxfId="522" priority="2722" stopIfTrue="1" operator="equal">
      <formula>""</formula>
    </cfRule>
  </conditionalFormatting>
  <conditionalFormatting sqref="F985">
    <cfRule type="cellIs" dxfId="521" priority="2720" stopIfTrue="1" operator="equal">
      <formula>""</formula>
    </cfRule>
  </conditionalFormatting>
  <conditionalFormatting sqref="F975">
    <cfRule type="cellIs" dxfId="520" priority="2724" stopIfTrue="1" operator="equal">
      <formula>""</formula>
    </cfRule>
  </conditionalFormatting>
  <conditionalFormatting sqref="F975">
    <cfRule type="cellIs" dxfId="519" priority="2723" stopIfTrue="1" operator="equal">
      <formula>1</formula>
    </cfRule>
  </conditionalFormatting>
  <conditionalFormatting sqref="F982">
    <cfRule type="cellIs" dxfId="518" priority="2721" stopIfTrue="1" operator="equal">
      <formula>1</formula>
    </cfRule>
  </conditionalFormatting>
  <conditionalFormatting sqref="F1011">
    <cfRule type="cellIs" dxfId="517" priority="2718" stopIfTrue="1" operator="equal">
      <formula>""</formula>
    </cfRule>
  </conditionalFormatting>
  <conditionalFormatting sqref="F985">
    <cfRule type="cellIs" dxfId="516" priority="2719" stopIfTrue="1" operator="equal">
      <formula>1</formula>
    </cfRule>
  </conditionalFormatting>
  <conditionalFormatting sqref="F1011">
    <cfRule type="cellIs" dxfId="515" priority="2717" stopIfTrue="1" operator="equal">
      <formula>1</formula>
    </cfRule>
  </conditionalFormatting>
  <conditionalFormatting sqref="F1355">
    <cfRule type="cellIs" dxfId="514" priority="2697" stopIfTrue="1" operator="equal">
      <formula>""</formula>
    </cfRule>
  </conditionalFormatting>
  <conditionalFormatting sqref="F1355">
    <cfRule type="cellIs" dxfId="513" priority="2696" stopIfTrue="1" operator="equal">
      <formula>1</formula>
    </cfRule>
  </conditionalFormatting>
  <conditionalFormatting sqref="F869">
    <cfRule type="cellIs" dxfId="512" priority="2625" stopIfTrue="1" operator="equal">
      <formula>""</formula>
    </cfRule>
  </conditionalFormatting>
  <conditionalFormatting sqref="F869">
    <cfRule type="cellIs" dxfId="511" priority="2624" stopIfTrue="1" operator="equal">
      <formula>1</formula>
    </cfRule>
  </conditionalFormatting>
  <conditionalFormatting sqref="F874">
    <cfRule type="cellIs" dxfId="510" priority="2607" stopIfTrue="1" operator="equal">
      <formula>""</formula>
    </cfRule>
  </conditionalFormatting>
  <conditionalFormatting sqref="F874">
    <cfRule type="cellIs" dxfId="509" priority="2606" stopIfTrue="1" operator="equal">
      <formula>1</formula>
    </cfRule>
  </conditionalFormatting>
  <conditionalFormatting sqref="F878">
    <cfRule type="cellIs" dxfId="508" priority="2596" stopIfTrue="1" operator="equal">
      <formula>""</formula>
    </cfRule>
  </conditionalFormatting>
  <conditionalFormatting sqref="F876">
    <cfRule type="cellIs" dxfId="507" priority="2600" stopIfTrue="1" operator="equal">
      <formula>""</formula>
    </cfRule>
  </conditionalFormatting>
  <conditionalFormatting sqref="F876">
    <cfRule type="cellIs" dxfId="506" priority="2599" stopIfTrue="1" operator="equal">
      <formula>1</formula>
    </cfRule>
  </conditionalFormatting>
  <conditionalFormatting sqref="F878">
    <cfRule type="cellIs" dxfId="505" priority="2595" stopIfTrue="1" operator="equal">
      <formula>1</formula>
    </cfRule>
  </conditionalFormatting>
  <conditionalFormatting sqref="F957">
    <cfRule type="cellIs" dxfId="504" priority="2490" stopIfTrue="1" operator="equal">
      <formula>1</formula>
    </cfRule>
  </conditionalFormatting>
  <conditionalFormatting sqref="F958:F959">
    <cfRule type="cellIs" dxfId="503" priority="2488" stopIfTrue="1" operator="equal">
      <formula>1</formula>
    </cfRule>
  </conditionalFormatting>
  <conditionalFormatting sqref="F960:F961">
    <cfRule type="cellIs" dxfId="502" priority="2486" stopIfTrue="1" operator="equal">
      <formula>1</formula>
    </cfRule>
  </conditionalFormatting>
  <conditionalFormatting sqref="F1389">
    <cfRule type="cellIs" dxfId="501" priority="2436" stopIfTrue="1" operator="equal">
      <formula>""</formula>
    </cfRule>
  </conditionalFormatting>
  <conditionalFormatting sqref="F1389">
    <cfRule type="cellIs" dxfId="500" priority="2435" stopIfTrue="1" operator="equal">
      <formula>1</formula>
    </cfRule>
  </conditionalFormatting>
  <conditionalFormatting sqref="F1333">
    <cfRule type="cellIs" dxfId="499" priority="2362" stopIfTrue="1" operator="equal">
      <formula>""</formula>
    </cfRule>
  </conditionalFormatting>
  <conditionalFormatting sqref="F1333">
    <cfRule type="cellIs" dxfId="498" priority="2361" stopIfTrue="1" operator="equal">
      <formula>1</formula>
    </cfRule>
  </conditionalFormatting>
  <conditionalFormatting sqref="F1513">
    <cfRule type="cellIs" dxfId="497" priority="2322" stopIfTrue="1" operator="equal">
      <formula>1</formula>
    </cfRule>
  </conditionalFormatting>
  <conditionalFormatting sqref="F1515">
    <cfRule type="cellIs" dxfId="496" priority="2268" stopIfTrue="1" operator="equal">
      <formula>""</formula>
    </cfRule>
  </conditionalFormatting>
  <conditionalFormatting sqref="F1515">
    <cfRule type="cellIs" dxfId="495" priority="2267" stopIfTrue="1" operator="equal">
      <formula>1</formula>
    </cfRule>
  </conditionalFormatting>
  <conditionalFormatting sqref="F865">
    <cfRule type="cellIs" dxfId="494" priority="2256" stopIfTrue="1" operator="equal">
      <formula>""</formula>
    </cfRule>
  </conditionalFormatting>
  <conditionalFormatting sqref="F865">
    <cfRule type="cellIs" dxfId="493" priority="2255" stopIfTrue="1" operator="equal">
      <formula>1</formula>
    </cfRule>
  </conditionalFormatting>
  <conditionalFormatting sqref="F1516:F1518">
    <cfRule type="cellIs" dxfId="492" priority="2201" stopIfTrue="1" operator="equal">
      <formula>""</formula>
    </cfRule>
  </conditionalFormatting>
  <conditionalFormatting sqref="F1516:F1518">
    <cfRule type="cellIs" dxfId="491" priority="2200" stopIfTrue="1" operator="equal">
      <formula>1</formula>
    </cfRule>
  </conditionalFormatting>
  <conditionalFormatting sqref="F1519:F1523">
    <cfRule type="cellIs" dxfId="490" priority="2167" stopIfTrue="1" operator="equal">
      <formula>1</formula>
    </cfRule>
  </conditionalFormatting>
  <conditionalFormatting sqref="F1534:F1535">
    <cfRule type="cellIs" dxfId="489" priority="2138" stopIfTrue="1" operator="equal">
      <formula>1</formula>
    </cfRule>
  </conditionalFormatting>
  <conditionalFormatting sqref="F1530">
    <cfRule type="cellIs" dxfId="488" priority="1983" stopIfTrue="1" operator="equal">
      <formula>""</formula>
    </cfRule>
  </conditionalFormatting>
  <conditionalFormatting sqref="F1530">
    <cfRule type="cellIs" dxfId="487" priority="1982" stopIfTrue="1" operator="equal">
      <formula>1</formula>
    </cfRule>
  </conditionalFormatting>
  <conditionalFormatting sqref="F1547">
    <cfRule type="cellIs" dxfId="486" priority="1967" stopIfTrue="1" operator="equal">
      <formula>1</formula>
    </cfRule>
  </conditionalFormatting>
  <conditionalFormatting sqref="F1601">
    <cfRule type="cellIs" dxfId="485" priority="1885" stopIfTrue="1" operator="equal">
      <formula>1</formula>
    </cfRule>
  </conditionalFormatting>
  <conditionalFormatting sqref="F1730">
    <cfRule type="cellIs" dxfId="484" priority="1860" stopIfTrue="1" operator="equal">
      <formula>1</formula>
    </cfRule>
  </conditionalFormatting>
  <conditionalFormatting sqref="F836">
    <cfRule type="cellIs" dxfId="483" priority="1843" stopIfTrue="1" operator="equal">
      <formula>""</formula>
    </cfRule>
  </conditionalFormatting>
  <conditionalFormatting sqref="F1592">
    <cfRule type="cellIs" dxfId="482" priority="1846" stopIfTrue="1" operator="equal">
      <formula>1</formula>
    </cfRule>
  </conditionalFormatting>
  <conditionalFormatting sqref="F1595">
    <cfRule type="cellIs" dxfId="481" priority="1844" stopIfTrue="1" operator="equal">
      <formula>1</formula>
    </cfRule>
  </conditionalFormatting>
  <conditionalFormatting sqref="F836">
    <cfRule type="cellIs" dxfId="480" priority="1842" stopIfTrue="1" operator="equal">
      <formula>1</formula>
    </cfRule>
  </conditionalFormatting>
  <conditionalFormatting sqref="F1589">
    <cfRule type="cellIs" dxfId="479" priority="1839" stopIfTrue="1" operator="equal">
      <formula>1</formula>
    </cfRule>
  </conditionalFormatting>
  <conditionalFormatting sqref="F1590">
    <cfRule type="cellIs" dxfId="478" priority="1837" stopIfTrue="1" operator="equal">
      <formula>1</formula>
    </cfRule>
  </conditionalFormatting>
  <conditionalFormatting sqref="F824">
    <cfRule type="cellIs" dxfId="477" priority="1836" stopIfTrue="1" operator="equal">
      <formula>1</formula>
    </cfRule>
  </conditionalFormatting>
  <conditionalFormatting sqref="F833:F834">
    <cfRule type="cellIs" dxfId="476" priority="1835" stopIfTrue="1" operator="equal">
      <formula>1</formula>
    </cfRule>
  </conditionalFormatting>
  <conditionalFormatting sqref="F808">
    <cfRule type="cellIs" dxfId="475" priority="1834" stopIfTrue="1" operator="equal">
      <formula>1</formula>
    </cfRule>
  </conditionalFormatting>
  <conditionalFormatting sqref="F827">
    <cfRule type="cellIs" dxfId="474" priority="1833" stopIfTrue="1" operator="equal">
      <formula>1</formula>
    </cfRule>
  </conditionalFormatting>
  <conditionalFormatting sqref="F829">
    <cfRule type="cellIs" dxfId="473" priority="1832" stopIfTrue="1" operator="equal">
      <formula>1</formula>
    </cfRule>
  </conditionalFormatting>
  <conditionalFormatting sqref="F816:F819">
    <cfRule type="cellIs" dxfId="472" priority="1821" stopIfTrue="1" operator="equal">
      <formula>""</formula>
    </cfRule>
  </conditionalFormatting>
  <conditionalFormatting sqref="F1656:F1657">
    <cfRule type="cellIs" dxfId="471" priority="1822" stopIfTrue="1" operator="equal">
      <formula>1</formula>
    </cfRule>
  </conditionalFormatting>
  <conditionalFormatting sqref="F816:F819">
    <cfRule type="cellIs" dxfId="470" priority="1820" stopIfTrue="1" operator="equal">
      <formula>1</formula>
    </cfRule>
  </conditionalFormatting>
  <conditionalFormatting sqref="F847:F848">
    <cfRule type="cellIs" dxfId="469" priority="1806" stopIfTrue="1" operator="equal">
      <formula>""</formula>
    </cfRule>
  </conditionalFormatting>
  <conditionalFormatting sqref="F1410:F1412">
    <cfRule type="cellIs" dxfId="468" priority="1816" stopIfTrue="1" operator="equal">
      <formula>1</formula>
    </cfRule>
  </conditionalFormatting>
  <conditionalFormatting sqref="F1413">
    <cfRule type="cellIs" dxfId="467" priority="1815" stopIfTrue="1" operator="equal">
      <formula>1</formula>
    </cfRule>
  </conditionalFormatting>
  <conditionalFormatting sqref="F919">
    <cfRule type="cellIs" dxfId="466" priority="1814" stopIfTrue="1" operator="equal">
      <formula>1</formula>
    </cfRule>
  </conditionalFormatting>
  <conditionalFormatting sqref="F1401:F1403">
    <cfRule type="cellIs" dxfId="465" priority="1811" stopIfTrue="1" operator="equal">
      <formula>1</formula>
    </cfRule>
  </conditionalFormatting>
  <conditionalFormatting sqref="F849">
    <cfRule type="cellIs" dxfId="464" priority="1803" stopIfTrue="1" operator="equal">
      <formula>""</formula>
    </cfRule>
  </conditionalFormatting>
  <conditionalFormatting sqref="F849">
    <cfRule type="cellIs" dxfId="463" priority="1802" stopIfTrue="1" operator="equal">
      <formula>1</formula>
    </cfRule>
  </conditionalFormatting>
  <conditionalFormatting sqref="F847:F848">
    <cfRule type="cellIs" dxfId="462" priority="1805" stopIfTrue="1" operator="equal">
      <formula>1</formula>
    </cfRule>
  </conditionalFormatting>
  <conditionalFormatting sqref="F1428">
    <cfRule type="cellIs" dxfId="461" priority="1800" stopIfTrue="1" operator="equal">
      <formula>1</formula>
    </cfRule>
  </conditionalFormatting>
  <conditionalFormatting sqref="F1435">
    <cfRule type="cellIs" dxfId="460" priority="1796" stopIfTrue="1" operator="equal">
      <formula>1</formula>
    </cfRule>
  </conditionalFormatting>
  <conditionalFormatting sqref="F1433">
    <cfRule type="cellIs" dxfId="459" priority="1798" stopIfTrue="1" operator="equal">
      <formula>1</formula>
    </cfRule>
  </conditionalFormatting>
  <conditionalFormatting sqref="F1434">
    <cfRule type="cellIs" dxfId="458" priority="1797" stopIfTrue="1" operator="equal">
      <formula>1</formula>
    </cfRule>
  </conditionalFormatting>
  <conditionalFormatting sqref="F1438:F1439">
    <cfRule type="cellIs" dxfId="457" priority="1795" stopIfTrue="1" operator="equal">
      <formula>1</formula>
    </cfRule>
  </conditionalFormatting>
  <conditionalFormatting sqref="F1436">
    <cfRule type="cellIs" dxfId="456" priority="1794" stopIfTrue="1" operator="equal">
      <formula>1</formula>
    </cfRule>
  </conditionalFormatting>
  <conditionalFormatting sqref="F1437">
    <cfRule type="cellIs" dxfId="455" priority="1793" stopIfTrue="1" operator="equal">
      <formula>1</formula>
    </cfRule>
  </conditionalFormatting>
  <conditionalFormatting sqref="F921">
    <cfRule type="cellIs" dxfId="454" priority="1787" stopIfTrue="1" operator="equal">
      <formula>1</formula>
    </cfRule>
  </conditionalFormatting>
  <conditionalFormatting sqref="F1424:F1425">
    <cfRule type="cellIs" dxfId="453" priority="1788" stopIfTrue="1" operator="equal">
      <formula>1</formula>
    </cfRule>
  </conditionalFormatting>
  <conditionalFormatting sqref="F1003">
    <cfRule type="cellIs" dxfId="452" priority="1784" stopIfTrue="1" operator="equal">
      <formula>1</formula>
    </cfRule>
  </conditionalFormatting>
  <conditionalFormatting sqref="F1805">
    <cfRule type="cellIs" dxfId="451" priority="1785" stopIfTrue="1" operator="equal">
      <formula>1</formula>
    </cfRule>
  </conditionalFormatting>
  <conditionalFormatting sqref="F946">
    <cfRule type="cellIs" dxfId="450" priority="1782" stopIfTrue="1" operator="equal">
      <formula>1</formula>
    </cfRule>
  </conditionalFormatting>
  <conditionalFormatting sqref="F1420">
    <cfRule type="cellIs" dxfId="449" priority="1780" stopIfTrue="1" operator="equal">
      <formula>1</formula>
    </cfRule>
  </conditionalFormatting>
  <conditionalFormatting sqref="F1421">
    <cfRule type="cellIs" dxfId="448" priority="1779" stopIfTrue="1" operator="equal">
      <formula>1</formula>
    </cfRule>
  </conditionalFormatting>
  <conditionalFormatting sqref="F978">
    <cfRule type="cellIs" dxfId="447" priority="1778" stopIfTrue="1" operator="equal">
      <formula>1</formula>
    </cfRule>
  </conditionalFormatting>
  <conditionalFormatting sqref="F842">
    <cfRule type="cellIs" dxfId="446" priority="1769" stopIfTrue="1" operator="equal">
      <formula>""</formula>
    </cfRule>
  </conditionalFormatting>
  <conditionalFormatting sqref="F1629">
    <cfRule type="cellIs" dxfId="445" priority="1770" stopIfTrue="1" operator="equal">
      <formula>1</formula>
    </cfRule>
  </conditionalFormatting>
  <conditionalFormatting sqref="F842">
    <cfRule type="cellIs" dxfId="444" priority="1768" stopIfTrue="1" operator="equal">
      <formula>1</formula>
    </cfRule>
  </conditionalFormatting>
  <conditionalFormatting sqref="F1226">
    <cfRule type="cellIs" dxfId="443" priority="1756" stopIfTrue="1" operator="equal">
      <formula>""</formula>
    </cfRule>
  </conditionalFormatting>
  <conditionalFormatting sqref="F1626">
    <cfRule type="cellIs" dxfId="442" priority="1765" stopIfTrue="1" operator="equal">
      <formula>1</formula>
    </cfRule>
  </conditionalFormatting>
  <conditionalFormatting sqref="F841:F842">
    <cfRule type="cellIs" dxfId="441" priority="1751" stopIfTrue="1" operator="equal">
      <formula>""</formula>
    </cfRule>
  </conditionalFormatting>
  <conditionalFormatting sqref="F1627">
    <cfRule type="cellIs" dxfId="440" priority="1763" stopIfTrue="1" operator="equal">
      <formula>1</formula>
    </cfRule>
  </conditionalFormatting>
  <conditionalFormatting sqref="F1801">
    <cfRule type="cellIs" dxfId="439" priority="1762" stopIfTrue="1" operator="equal">
      <formula>1</formula>
    </cfRule>
  </conditionalFormatting>
  <conditionalFormatting sqref="F809">
    <cfRule type="cellIs" dxfId="438" priority="1761" stopIfTrue="1" operator="equal">
      <formula>1</formula>
    </cfRule>
  </conditionalFormatting>
  <conditionalFormatting sqref="F1641">
    <cfRule type="cellIs" dxfId="437" priority="1759" stopIfTrue="1" operator="equal">
      <formula>1</formula>
    </cfRule>
  </conditionalFormatting>
  <conditionalFormatting sqref="F1650">
    <cfRule type="cellIs" dxfId="436" priority="1757" stopIfTrue="1" operator="equal">
      <formula>1</formula>
    </cfRule>
  </conditionalFormatting>
  <conditionalFormatting sqref="F1226">
    <cfRule type="cellIs" dxfId="435" priority="1755" stopIfTrue="1" operator="equal">
      <formula>1</formula>
    </cfRule>
  </conditionalFormatting>
  <conditionalFormatting sqref="F841:F842">
    <cfRule type="cellIs" dxfId="434" priority="1750" stopIfTrue="1" operator="equal">
      <formula>1</formula>
    </cfRule>
  </conditionalFormatting>
  <conditionalFormatting sqref="F843">
    <cfRule type="cellIs" dxfId="433" priority="1748" stopIfTrue="1" operator="equal">
      <formula>""</formula>
    </cfRule>
  </conditionalFormatting>
  <conditionalFormatting sqref="F843">
    <cfRule type="cellIs" dxfId="432" priority="1747" stopIfTrue="1" operator="equal">
      <formula>1</formula>
    </cfRule>
  </conditionalFormatting>
  <conditionalFormatting sqref="F1458">
    <cfRule type="cellIs" dxfId="431" priority="1745" stopIfTrue="1" operator="equal">
      <formula>1</formula>
    </cfRule>
  </conditionalFormatting>
  <conditionalFormatting sqref="F1668">
    <cfRule type="cellIs" dxfId="430" priority="1739" stopIfTrue="1" operator="equal">
      <formula>1</formula>
    </cfRule>
  </conditionalFormatting>
  <conditionalFormatting sqref="F1658:F1659">
    <cfRule type="cellIs" dxfId="429" priority="1737" stopIfTrue="1" operator="equal">
      <formula>1</formula>
    </cfRule>
  </conditionalFormatting>
  <conditionalFormatting sqref="F1665:F1666">
    <cfRule type="cellIs" dxfId="428" priority="1735" stopIfTrue="1" operator="equal">
      <formula>1</formula>
    </cfRule>
  </conditionalFormatting>
  <conditionalFormatting sqref="F1720">
    <cfRule type="cellIs" dxfId="427" priority="1725" stopIfTrue="1" operator="equal">
      <formula>1</formula>
    </cfRule>
  </conditionalFormatting>
  <conditionalFormatting sqref="F1643">
    <cfRule type="cellIs" dxfId="426" priority="1704" stopIfTrue="1" operator="equal">
      <formula>1</formula>
    </cfRule>
  </conditionalFormatting>
  <conditionalFormatting sqref="F1696">
    <cfRule type="cellIs" dxfId="425" priority="1702" stopIfTrue="1" operator="equal">
      <formula>1</formula>
    </cfRule>
  </conditionalFormatting>
  <conditionalFormatting sqref="F1693">
    <cfRule type="cellIs" dxfId="424" priority="1700" stopIfTrue="1" operator="equal">
      <formula>1</formula>
    </cfRule>
  </conditionalFormatting>
  <conditionalFormatting sqref="F1695">
    <cfRule type="cellIs" dxfId="423" priority="1698" stopIfTrue="1" operator="equal">
      <formula>1</formula>
    </cfRule>
  </conditionalFormatting>
  <conditionalFormatting sqref="F1761">
    <cfRule type="cellIs" dxfId="422" priority="1660" stopIfTrue="1" operator="equal">
      <formula>1</formula>
    </cfRule>
  </conditionalFormatting>
  <conditionalFormatting sqref="F1759">
    <cfRule type="cellIs" dxfId="421" priority="1662" stopIfTrue="1" operator="equal">
      <formula>1</formula>
    </cfRule>
  </conditionalFormatting>
  <conditionalFormatting sqref="F1508">
    <cfRule type="cellIs" dxfId="420" priority="1643" stopIfTrue="1" operator="equal">
      <formula>1</formula>
    </cfRule>
  </conditionalFormatting>
  <conditionalFormatting sqref="F1450">
    <cfRule type="cellIs" dxfId="419" priority="1634" stopIfTrue="1" operator="equal">
      <formula>1</formula>
    </cfRule>
  </conditionalFormatting>
  <conditionalFormatting sqref="F1452">
    <cfRule type="cellIs" dxfId="418" priority="1629" stopIfTrue="1" operator="equal">
      <formula>1</formula>
    </cfRule>
  </conditionalFormatting>
  <conditionalFormatting sqref="F1455:F1456">
    <cfRule type="cellIs" dxfId="417" priority="1620" stopIfTrue="1" operator="equal">
      <formula>1</formula>
    </cfRule>
  </conditionalFormatting>
  <conditionalFormatting sqref="F1882">
    <cfRule type="cellIs" dxfId="416" priority="1599" stopIfTrue="1" operator="equal">
      <formula>""</formula>
    </cfRule>
  </conditionalFormatting>
  <conditionalFormatting sqref="F1882">
    <cfRule type="cellIs" dxfId="415" priority="1598" stopIfTrue="1" operator="equal">
      <formula>1</formula>
    </cfRule>
  </conditionalFormatting>
  <conditionalFormatting sqref="F911">
    <cfRule type="cellIs" dxfId="414" priority="1563" stopIfTrue="1" operator="equal">
      <formula>""</formula>
    </cfRule>
  </conditionalFormatting>
  <conditionalFormatting sqref="F911">
    <cfRule type="cellIs" dxfId="413" priority="1562" stopIfTrue="1" operator="equal">
      <formula>1</formula>
    </cfRule>
  </conditionalFormatting>
  <conditionalFormatting sqref="F1139">
    <cfRule type="cellIs" dxfId="412" priority="1483" stopIfTrue="1" operator="equal">
      <formula>""</formula>
    </cfRule>
  </conditionalFormatting>
  <conditionalFormatting sqref="F1139">
    <cfRule type="cellIs" dxfId="411" priority="1482" stopIfTrue="1" operator="equal">
      <formula>1</formula>
    </cfRule>
  </conditionalFormatting>
  <conditionalFormatting sqref="F1015">
    <cfRule type="cellIs" dxfId="410" priority="1477" stopIfTrue="1" operator="equal">
      <formula>""</formula>
    </cfRule>
  </conditionalFormatting>
  <conditionalFormatting sqref="F1016">
    <cfRule type="cellIs" dxfId="409" priority="1475" stopIfTrue="1" operator="equal">
      <formula>""</formula>
    </cfRule>
  </conditionalFormatting>
  <conditionalFormatting sqref="F1015">
    <cfRule type="cellIs" dxfId="408" priority="1476" stopIfTrue="1" operator="equal">
      <formula>1</formula>
    </cfRule>
  </conditionalFormatting>
  <conditionalFormatting sqref="F1012">
    <cfRule type="cellIs" dxfId="407" priority="1467" stopIfTrue="1" operator="equal">
      <formula>""</formula>
    </cfRule>
  </conditionalFormatting>
  <conditionalFormatting sqref="F1016">
    <cfRule type="cellIs" dxfId="406" priority="1474" stopIfTrue="1" operator="equal">
      <formula>1</formula>
    </cfRule>
  </conditionalFormatting>
  <conditionalFormatting sqref="F1013">
    <cfRule type="cellIs" dxfId="405" priority="1462" stopIfTrue="1" operator="equal">
      <formula>""</formula>
    </cfRule>
  </conditionalFormatting>
  <conditionalFormatting sqref="F1138">
    <cfRule type="cellIs" dxfId="404" priority="1457" stopIfTrue="1" operator="equal">
      <formula>""</formula>
    </cfRule>
  </conditionalFormatting>
  <conditionalFormatting sqref="F1012">
    <cfRule type="cellIs" dxfId="403" priority="1466" stopIfTrue="1" operator="equal">
      <formula>1</formula>
    </cfRule>
  </conditionalFormatting>
  <conditionalFormatting sqref="F1013">
    <cfRule type="cellIs" dxfId="402" priority="1461" stopIfTrue="1" operator="equal">
      <formula>1</formula>
    </cfRule>
  </conditionalFormatting>
  <conditionalFormatting sqref="F1141">
    <cfRule type="cellIs" dxfId="401" priority="1459" stopIfTrue="1" operator="equal">
      <formula>1</formula>
    </cfRule>
  </conditionalFormatting>
  <conditionalFormatting sqref="F1138">
    <cfRule type="cellIs" dxfId="400" priority="1456" stopIfTrue="1" operator="equal">
      <formula>1</formula>
    </cfRule>
  </conditionalFormatting>
  <conditionalFormatting sqref="F3129">
    <cfRule type="cellIs" dxfId="399" priority="1438" stopIfTrue="1" operator="equal">
      <formula>""</formula>
    </cfRule>
  </conditionalFormatting>
  <conditionalFormatting sqref="F3129">
    <cfRule type="cellIs" dxfId="398" priority="1437" stopIfTrue="1" operator="equal">
      <formula>1</formula>
    </cfRule>
  </conditionalFormatting>
  <conditionalFormatting sqref="F2928:F2930">
    <cfRule type="cellIs" dxfId="397" priority="1303" stopIfTrue="1" operator="equal">
      <formula>""</formula>
    </cfRule>
  </conditionalFormatting>
  <conditionalFormatting sqref="F1764">
    <cfRule type="cellIs" dxfId="396" priority="1312" stopIfTrue="1" operator="equal">
      <formula>1</formula>
    </cfRule>
  </conditionalFormatting>
  <conditionalFormatting sqref="F1765">
    <cfRule type="cellIs" dxfId="395" priority="1310" stopIfTrue="1" operator="equal">
      <formula>1</formula>
    </cfRule>
  </conditionalFormatting>
  <conditionalFormatting sqref="F2932:F2934">
    <cfRule type="cellIs" dxfId="394" priority="1301" stopIfTrue="1" operator="equal">
      <formula>""</formula>
    </cfRule>
  </conditionalFormatting>
  <conditionalFormatting sqref="F1721:F1722">
    <cfRule type="cellIs" dxfId="393" priority="1308" stopIfTrue="1" operator="equal">
      <formula>1</formula>
    </cfRule>
  </conditionalFormatting>
  <conditionalFormatting sqref="F2941:F2942">
    <cfRule type="cellIs" dxfId="392" priority="1299" stopIfTrue="1" operator="equal">
      <formula>""</formula>
    </cfRule>
  </conditionalFormatting>
  <conditionalFormatting sqref="F2928:F2930">
    <cfRule type="cellIs" dxfId="391" priority="1302" stopIfTrue="1" operator="equal">
      <formula>1</formula>
    </cfRule>
  </conditionalFormatting>
  <conditionalFormatting sqref="F2932:F2934">
    <cfRule type="cellIs" dxfId="390" priority="1300" stopIfTrue="1" operator="equal">
      <formula>1</formula>
    </cfRule>
  </conditionalFormatting>
  <conditionalFormatting sqref="F2941:F2942">
    <cfRule type="cellIs" dxfId="389" priority="1298" stopIfTrue="1" operator="equal">
      <formula>1</formula>
    </cfRule>
  </conditionalFormatting>
  <conditionalFormatting sqref="F1837">
    <cfRule type="cellIs" dxfId="388" priority="1286" stopIfTrue="1" operator="equal">
      <formula>""</formula>
    </cfRule>
  </conditionalFormatting>
  <conditionalFormatting sqref="F2946">
    <cfRule type="cellIs" dxfId="387" priority="1288" stopIfTrue="1" operator="equal">
      <formula>""</formula>
    </cfRule>
  </conditionalFormatting>
  <conditionalFormatting sqref="F2946">
    <cfRule type="cellIs" dxfId="386" priority="1287" stopIfTrue="1" operator="equal">
      <formula>1</formula>
    </cfRule>
  </conditionalFormatting>
  <conditionalFormatting sqref="F1838">
    <cfRule type="cellIs" dxfId="385" priority="1284" stopIfTrue="1" operator="equal">
      <formula>""</formula>
    </cfRule>
  </conditionalFormatting>
  <conditionalFormatting sqref="F1837">
    <cfRule type="cellIs" dxfId="384" priority="1285" stopIfTrue="1" operator="equal">
      <formula>1</formula>
    </cfRule>
  </conditionalFormatting>
  <conditionalFormatting sqref="F2972:F2974">
    <cfRule type="cellIs" dxfId="383" priority="1282" stopIfTrue="1" operator="equal">
      <formula>""</formula>
    </cfRule>
  </conditionalFormatting>
  <conditionalFormatting sqref="F1838">
    <cfRule type="cellIs" dxfId="382" priority="1283" stopIfTrue="1" operator="equal">
      <formula>1</formula>
    </cfRule>
  </conditionalFormatting>
  <conditionalFormatting sqref="F2972:F2974">
    <cfRule type="cellIs" dxfId="381" priority="1281" stopIfTrue="1" operator="equal">
      <formula>1</formula>
    </cfRule>
  </conditionalFormatting>
  <conditionalFormatting sqref="F2975:F2976">
    <cfRule type="cellIs" dxfId="380" priority="1280" stopIfTrue="1" operator="equal">
      <formula>""</formula>
    </cfRule>
  </conditionalFormatting>
  <conditionalFormatting sqref="F2975:F2976">
    <cfRule type="cellIs" dxfId="379" priority="1279" stopIfTrue="1" operator="equal">
      <formula>1</formula>
    </cfRule>
  </conditionalFormatting>
  <conditionalFormatting sqref="F1537">
    <cfRule type="cellIs" dxfId="378" priority="1275" stopIfTrue="1" operator="equal">
      <formula>""</formula>
    </cfRule>
  </conditionalFormatting>
  <conditionalFormatting sqref="F3105">
    <cfRule type="cellIs" dxfId="377" priority="1272" stopIfTrue="1" operator="equal">
      <formula>""</formula>
    </cfRule>
  </conditionalFormatting>
  <conditionalFormatting sqref="F1537">
    <cfRule type="cellIs" dxfId="376" priority="1274" stopIfTrue="1" operator="equal">
      <formula>1</formula>
    </cfRule>
  </conditionalFormatting>
  <conditionalFormatting sqref="F3105">
    <cfRule type="cellIs" dxfId="375" priority="1271" stopIfTrue="1" operator="equal">
      <formula>1</formula>
    </cfRule>
  </conditionalFormatting>
  <conditionalFormatting sqref="F2801">
    <cfRule type="cellIs" dxfId="374" priority="1176" stopIfTrue="1" operator="equal">
      <formula>""</formula>
    </cfRule>
  </conditionalFormatting>
  <conditionalFormatting sqref="F1666">
    <cfRule type="cellIs" dxfId="373" priority="1177" stopIfTrue="1" operator="equal">
      <formula>1</formula>
    </cfRule>
  </conditionalFormatting>
  <conditionalFormatting sqref="F1660:F1663">
    <cfRule type="cellIs" dxfId="372" priority="1179" stopIfTrue="1" operator="equal">
      <formula>1</formula>
    </cfRule>
  </conditionalFormatting>
  <conditionalFormatting sqref="F2801">
    <cfRule type="cellIs" dxfId="371" priority="1175" stopIfTrue="1" operator="equal">
      <formula>1</formula>
    </cfRule>
  </conditionalFormatting>
  <conditionalFormatting sqref="F3313">
    <cfRule type="cellIs" dxfId="370" priority="1145" stopIfTrue="1" operator="equal">
      <formula>""</formula>
    </cfRule>
  </conditionalFormatting>
  <conditionalFormatting sqref="F3313">
    <cfRule type="cellIs" dxfId="369" priority="1144" stopIfTrue="1" operator="equal">
      <formula>1</formula>
    </cfRule>
  </conditionalFormatting>
  <conditionalFormatting sqref="F3348">
    <cfRule type="cellIs" dxfId="368" priority="1129" stopIfTrue="1" operator="equal">
      <formula>""</formula>
    </cfRule>
  </conditionalFormatting>
  <conditionalFormatting sqref="F3348">
    <cfRule type="cellIs" dxfId="367" priority="1128" stopIfTrue="1" operator="equal">
      <formula>1</formula>
    </cfRule>
  </conditionalFormatting>
  <conditionalFormatting sqref="F854">
    <cfRule type="cellIs" dxfId="366" priority="1095" stopIfTrue="1" operator="equal">
      <formula>""</formula>
    </cfRule>
  </conditionalFormatting>
  <conditionalFormatting sqref="F854">
    <cfRule type="cellIs" dxfId="365" priority="1094" stopIfTrue="1" operator="equal">
      <formula>1</formula>
    </cfRule>
  </conditionalFormatting>
  <conditionalFormatting sqref="F3319">
    <cfRule type="cellIs" dxfId="364" priority="1085" stopIfTrue="1" operator="equal">
      <formula>""</formula>
    </cfRule>
  </conditionalFormatting>
  <conditionalFormatting sqref="F3319">
    <cfRule type="cellIs" dxfId="363" priority="1084" stopIfTrue="1" operator="equal">
      <formula>1</formula>
    </cfRule>
  </conditionalFormatting>
  <conditionalFormatting sqref="F3349 F3320:F3321">
    <cfRule type="cellIs" dxfId="362" priority="1077" stopIfTrue="1" operator="equal">
      <formula>""</formula>
    </cfRule>
  </conditionalFormatting>
  <conditionalFormatting sqref="F3351:F3352">
    <cfRule type="cellIs" dxfId="361" priority="1063" stopIfTrue="1" operator="equal">
      <formula>""</formula>
    </cfRule>
  </conditionalFormatting>
  <conditionalFormatting sqref="F3402">
    <cfRule type="cellIs" dxfId="360" priority="1046" stopIfTrue="1" operator="equal">
      <formula>""</formula>
    </cfRule>
  </conditionalFormatting>
  <conditionalFormatting sqref="F3396">
    <cfRule type="cellIs" dxfId="359" priority="1037" stopIfTrue="1" operator="equal">
      <formula>""</formula>
    </cfRule>
  </conditionalFormatting>
  <conditionalFormatting sqref="F3402">
    <cfRule type="cellIs" dxfId="358" priority="1045" stopIfTrue="1" operator="equal">
      <formula>1</formula>
    </cfRule>
  </conditionalFormatting>
  <conditionalFormatting sqref="F3396">
    <cfRule type="cellIs" dxfId="357" priority="1036" stopIfTrue="1" operator="equal">
      <formula>1</formula>
    </cfRule>
  </conditionalFormatting>
  <conditionalFormatting sqref="F3407">
    <cfRule type="cellIs" dxfId="356" priority="1028" stopIfTrue="1" operator="equal">
      <formula>1</formula>
    </cfRule>
  </conditionalFormatting>
  <conditionalFormatting sqref="F3408">
    <cfRule type="cellIs" dxfId="355" priority="1018" stopIfTrue="1" operator="equal">
      <formula>1</formula>
    </cfRule>
  </conditionalFormatting>
  <conditionalFormatting sqref="F3428">
    <cfRule type="cellIs" dxfId="354" priority="996" stopIfTrue="1" operator="equal">
      <formula>""</formula>
    </cfRule>
  </conditionalFormatting>
  <conditionalFormatting sqref="F3412:F3413">
    <cfRule type="cellIs" dxfId="353" priority="1013" stopIfTrue="1" operator="equal">
      <formula>1</formula>
    </cfRule>
  </conditionalFormatting>
  <conditionalFormatting sqref="F3414">
    <cfRule type="cellIs" dxfId="352" priority="1011" stopIfTrue="1" operator="equal">
      <formula>1</formula>
    </cfRule>
  </conditionalFormatting>
  <conditionalFormatting sqref="F3429">
    <cfRule type="cellIs" dxfId="351" priority="994" stopIfTrue="1" operator="equal">
      <formula>""</formula>
    </cfRule>
  </conditionalFormatting>
  <conditionalFormatting sqref="F3433:F3436">
    <cfRule type="cellIs" dxfId="350" priority="1001" stopIfTrue="1" operator="equal">
      <formula>1</formula>
    </cfRule>
  </conditionalFormatting>
  <conditionalFormatting sqref="F3427">
    <cfRule type="cellIs" dxfId="349" priority="998" stopIfTrue="1" operator="equal">
      <formula>1</formula>
    </cfRule>
  </conditionalFormatting>
  <conditionalFormatting sqref="F3428">
    <cfRule type="cellIs" dxfId="348" priority="995" stopIfTrue="1" operator="equal">
      <formula>1</formula>
    </cfRule>
  </conditionalFormatting>
  <conditionalFormatting sqref="F3433:F3436">
    <cfRule type="cellIs" dxfId="347" priority="990" stopIfTrue="1" operator="equal">
      <formula>""</formula>
    </cfRule>
  </conditionalFormatting>
  <conditionalFormatting sqref="F3429">
    <cfRule type="cellIs" dxfId="346" priority="993" stopIfTrue="1" operator="equal">
      <formula>1</formula>
    </cfRule>
  </conditionalFormatting>
  <conditionalFormatting sqref="F3437">
    <cfRule type="cellIs" dxfId="345" priority="986" stopIfTrue="1" operator="equal">
      <formula>""</formula>
    </cfRule>
  </conditionalFormatting>
  <conditionalFormatting sqref="F3433:F3436">
    <cfRule type="cellIs" dxfId="344" priority="989" stopIfTrue="1" operator="equal">
      <formula>1</formula>
    </cfRule>
  </conditionalFormatting>
  <conditionalFormatting sqref="F3438">
    <cfRule type="cellIs" dxfId="343" priority="981" stopIfTrue="1" operator="equal">
      <formula>""</formula>
    </cfRule>
  </conditionalFormatting>
  <conditionalFormatting sqref="F3437">
    <cfRule type="cellIs" dxfId="342" priority="985" stopIfTrue="1" operator="equal">
      <formula>1</formula>
    </cfRule>
  </conditionalFormatting>
  <conditionalFormatting sqref="F3438">
    <cfRule type="cellIs" dxfId="341" priority="980" stopIfTrue="1" operator="equal">
      <formula>1</formula>
    </cfRule>
  </conditionalFormatting>
  <conditionalFormatting sqref="F3440">
    <cfRule type="cellIs" dxfId="340" priority="978" stopIfTrue="1" operator="equal">
      <formula>""</formula>
    </cfRule>
  </conditionalFormatting>
  <conditionalFormatting sqref="F3440">
    <cfRule type="cellIs" dxfId="339" priority="977" stopIfTrue="1" operator="equal">
      <formula>1</formula>
    </cfRule>
  </conditionalFormatting>
  <conditionalFormatting sqref="F3441:F3446">
    <cfRule type="cellIs" dxfId="338" priority="971" stopIfTrue="1" operator="equal">
      <formula>""</formula>
    </cfRule>
  </conditionalFormatting>
  <conditionalFormatting sqref="F3441:F3446">
    <cfRule type="cellIs" dxfId="337" priority="970" stopIfTrue="1" operator="equal">
      <formula>1</formula>
    </cfRule>
  </conditionalFormatting>
  <conditionalFormatting sqref="F3344:F3345">
    <cfRule type="cellIs" dxfId="336" priority="931" stopIfTrue="1" operator="equal">
      <formula>""</formula>
    </cfRule>
  </conditionalFormatting>
  <conditionalFormatting sqref="F3346:F3350">
    <cfRule type="cellIs" dxfId="335" priority="922" stopIfTrue="1" operator="equal">
      <formula>""</formula>
    </cfRule>
  </conditionalFormatting>
  <conditionalFormatting sqref="F3344:F3345">
    <cfRule type="cellIs" dxfId="334" priority="932" stopIfTrue="1" operator="equal">
      <formula>1</formula>
    </cfRule>
  </conditionalFormatting>
  <conditionalFormatting sqref="F3346:F3350">
    <cfRule type="cellIs" dxfId="333" priority="923" stopIfTrue="1" operator="equal">
      <formula>1</formula>
    </cfRule>
  </conditionalFormatting>
  <conditionalFormatting sqref="F3456:F3457">
    <cfRule type="cellIs" dxfId="332" priority="907" stopIfTrue="1" operator="equal">
      <formula>1</formula>
    </cfRule>
  </conditionalFormatting>
  <conditionalFormatting sqref="F3462">
    <cfRule type="cellIs" dxfId="331" priority="848" stopIfTrue="1" operator="equal">
      <formula>""</formula>
    </cfRule>
  </conditionalFormatting>
  <conditionalFormatting sqref="F1142">
    <cfRule type="cellIs" dxfId="330" priority="856" stopIfTrue="1" operator="equal">
      <formula>1</formula>
    </cfRule>
  </conditionalFormatting>
  <conditionalFormatting sqref="F3463:F3465">
    <cfRule type="cellIs" dxfId="329" priority="847" stopIfTrue="1" operator="equal">
      <formula>""</formula>
    </cfRule>
  </conditionalFormatting>
  <conditionalFormatting sqref="F3463:F3465">
    <cfRule type="cellIs" dxfId="328" priority="841" stopIfTrue="1" operator="equal">
      <formula>1</formula>
    </cfRule>
  </conditionalFormatting>
  <conditionalFormatting sqref="F3462">
    <cfRule type="cellIs" dxfId="327" priority="3582" stopIfTrue="1" operator="equal">
      <formula>1</formula>
    </cfRule>
  </conditionalFormatting>
  <conditionalFormatting sqref="F3541">
    <cfRule type="cellIs" dxfId="326" priority="818" stopIfTrue="1" operator="equal">
      <formula>""</formula>
    </cfRule>
  </conditionalFormatting>
  <conditionalFormatting sqref="F968">
    <cfRule type="cellIs" dxfId="325" priority="822" stopIfTrue="1" operator="equal">
      <formula>1</formula>
    </cfRule>
  </conditionalFormatting>
  <conditionalFormatting sqref="F970">
    <cfRule type="cellIs" dxfId="324" priority="820" stopIfTrue="1" operator="equal">
      <formula>1</formula>
    </cfRule>
  </conditionalFormatting>
  <conditionalFormatting sqref="F3541">
    <cfRule type="cellIs" dxfId="323" priority="817" stopIfTrue="1" operator="equal">
      <formula>1</formula>
    </cfRule>
  </conditionalFormatting>
  <conditionalFormatting sqref="F3548">
    <cfRule type="cellIs" dxfId="322" priority="800" stopIfTrue="1" operator="equal">
      <formula>1</formula>
    </cfRule>
  </conditionalFormatting>
  <conditionalFormatting sqref="F3580:F3584">
    <cfRule type="cellIs" dxfId="321" priority="793" stopIfTrue="1" operator="equal">
      <formula>""</formula>
    </cfRule>
  </conditionalFormatting>
  <conditionalFormatting sqref="F1039">
    <cfRule type="cellIs" dxfId="320" priority="786" stopIfTrue="1" operator="equal">
      <formula>""</formula>
    </cfRule>
  </conditionalFormatting>
  <conditionalFormatting sqref="F3580:F3584">
    <cfRule type="cellIs" dxfId="319" priority="792" stopIfTrue="1" operator="equal">
      <formula>1</formula>
    </cfRule>
  </conditionalFormatting>
  <conditionalFormatting sqref="F3561:F3562">
    <cfRule type="cellIs" dxfId="318" priority="779" stopIfTrue="1" operator="equal">
      <formula>""</formula>
    </cfRule>
  </conditionalFormatting>
  <conditionalFormatting sqref="F1039">
    <cfRule type="cellIs" dxfId="317" priority="785" stopIfTrue="1" operator="equal">
      <formula>1</formula>
    </cfRule>
  </conditionalFormatting>
  <conditionalFormatting sqref="F3561:F3562">
    <cfRule type="cellIs" dxfId="316" priority="778" stopIfTrue="1" operator="equal">
      <formula>1</formula>
    </cfRule>
  </conditionalFormatting>
  <conditionalFormatting sqref="F3572:F3574">
    <cfRule type="cellIs" dxfId="315" priority="771" stopIfTrue="1" operator="equal">
      <formula>1</formula>
    </cfRule>
  </conditionalFormatting>
  <conditionalFormatting sqref="F3575:F3576">
    <cfRule type="cellIs" dxfId="314" priority="770" stopIfTrue="1" operator="equal">
      <formula>1</formula>
    </cfRule>
  </conditionalFormatting>
  <conditionalFormatting sqref="F936 F938">
    <cfRule type="cellIs" dxfId="313" priority="718" stopIfTrue="1" operator="equal">
      <formula>1</formula>
    </cfRule>
  </conditionalFormatting>
  <conditionalFormatting sqref="F894">
    <cfRule type="cellIs" dxfId="312" priority="716" stopIfTrue="1" operator="equal">
      <formula>1</formula>
    </cfRule>
  </conditionalFormatting>
  <conditionalFormatting sqref="F1306">
    <cfRule type="cellIs" dxfId="311" priority="693" stopIfTrue="1" operator="equal">
      <formula>""</formula>
    </cfRule>
  </conditionalFormatting>
  <conditionalFormatting sqref="F1679">
    <cfRule type="cellIs" dxfId="310" priority="685" stopIfTrue="1" operator="equal">
      <formula>""</formula>
    </cfRule>
  </conditionalFormatting>
  <conditionalFormatting sqref="F1306">
    <cfRule type="cellIs" dxfId="309" priority="692" stopIfTrue="1" operator="equal">
      <formula>1</formula>
    </cfRule>
  </conditionalFormatting>
  <conditionalFormatting sqref="F1809">
    <cfRule type="cellIs" dxfId="308" priority="675" stopIfTrue="1" operator="equal">
      <formula>""</formula>
    </cfRule>
  </conditionalFormatting>
  <conditionalFormatting sqref="F1810">
    <cfRule type="cellIs" dxfId="307" priority="678" stopIfTrue="1" operator="equal">
      <formula>""</formula>
    </cfRule>
  </conditionalFormatting>
  <conditionalFormatting sqref="F1679">
    <cfRule type="cellIs" dxfId="306" priority="684" stopIfTrue="1" operator="equal">
      <formula>1</formula>
    </cfRule>
  </conditionalFormatting>
  <conditionalFormatting sqref="F1808">
    <cfRule type="cellIs" dxfId="305" priority="672" stopIfTrue="1" operator="equal">
      <formula>""</formula>
    </cfRule>
  </conditionalFormatting>
  <conditionalFormatting sqref="F1811:F1816">
    <cfRule type="cellIs" dxfId="304" priority="679" stopIfTrue="1" operator="equal">
      <formula>1</formula>
    </cfRule>
  </conditionalFormatting>
  <conditionalFormatting sqref="F1810">
    <cfRule type="cellIs" dxfId="303" priority="677" stopIfTrue="1" operator="equal">
      <formula>1</formula>
    </cfRule>
  </conditionalFormatting>
  <conditionalFormatting sqref="F1810">
    <cfRule type="cellIs" dxfId="302" priority="676" stopIfTrue="1" operator="equal">
      <formula>1</formula>
    </cfRule>
  </conditionalFormatting>
  <conditionalFormatting sqref="F1809">
    <cfRule type="cellIs" dxfId="301" priority="674" stopIfTrue="1" operator="equal">
      <formula>1</formula>
    </cfRule>
  </conditionalFormatting>
  <conditionalFormatting sqref="F1809">
    <cfRule type="cellIs" dxfId="300" priority="673" stopIfTrue="1" operator="equal">
      <formula>1</formula>
    </cfRule>
  </conditionalFormatting>
  <conditionalFormatting sqref="F1807">
    <cfRule type="cellIs" dxfId="299" priority="670" stopIfTrue="1" operator="equal">
      <formula>""</formula>
    </cfRule>
  </conditionalFormatting>
  <conditionalFormatting sqref="F1808">
    <cfRule type="cellIs" dxfId="298" priority="671" stopIfTrue="1" operator="equal">
      <formula>1</formula>
    </cfRule>
  </conditionalFormatting>
  <conditionalFormatting sqref="F1807">
    <cfRule type="cellIs" dxfId="297" priority="669" stopIfTrue="1" operator="equal">
      <formula>1</formula>
    </cfRule>
  </conditionalFormatting>
  <conditionalFormatting sqref="F1916 F2027">
    <cfRule type="cellIs" dxfId="296" priority="668" stopIfTrue="1" operator="equal">
      <formula>""</formula>
    </cfRule>
  </conditionalFormatting>
  <conditionalFormatting sqref="F1916 F2027">
    <cfRule type="cellIs" dxfId="295" priority="667" stopIfTrue="1" operator="equal">
      <formula>1</formula>
    </cfRule>
  </conditionalFormatting>
  <conditionalFormatting sqref="F2850:F2851">
    <cfRule type="cellIs" dxfId="294" priority="664" stopIfTrue="1" operator="equal">
      <formula>""</formula>
    </cfRule>
  </conditionalFormatting>
  <conditionalFormatting sqref="F2850:F2851">
    <cfRule type="cellIs" dxfId="293" priority="663" stopIfTrue="1" operator="equal">
      <formula>1</formula>
    </cfRule>
  </conditionalFormatting>
  <conditionalFormatting sqref="F1659">
    <cfRule type="cellIs" dxfId="292" priority="653" stopIfTrue="1" operator="equal">
      <formula>""</formula>
    </cfRule>
  </conditionalFormatting>
  <conditionalFormatting sqref="F1659">
    <cfRule type="cellIs" dxfId="291" priority="652" stopIfTrue="1" operator="equal">
      <formula>1</formula>
    </cfRule>
  </conditionalFormatting>
  <conditionalFormatting sqref="F211:F212">
    <cfRule type="cellIs" dxfId="290" priority="651" stopIfTrue="1" operator="equal">
      <formula>""</formula>
    </cfRule>
  </conditionalFormatting>
  <conditionalFormatting sqref="F211:F212">
    <cfRule type="cellIs" dxfId="289" priority="650" stopIfTrue="1" operator="equal">
      <formula>1</formula>
    </cfRule>
  </conditionalFormatting>
  <conditionalFormatting sqref="F1826:F1828">
    <cfRule type="cellIs" dxfId="288" priority="647" stopIfTrue="1" operator="equal">
      <formula>""</formula>
    </cfRule>
  </conditionalFormatting>
  <conditionalFormatting sqref="F1826:F1828">
    <cfRule type="cellIs" dxfId="287" priority="646" stopIfTrue="1" operator="equal">
      <formula>1</formula>
    </cfRule>
  </conditionalFormatting>
  <conditionalFormatting sqref="F1826:F1828">
    <cfRule type="cellIs" dxfId="286" priority="645" stopIfTrue="1" operator="equal">
      <formula>""</formula>
    </cfRule>
  </conditionalFormatting>
  <conditionalFormatting sqref="F1826:F1828">
    <cfRule type="cellIs" dxfId="285" priority="644" stopIfTrue="1" operator="equal">
      <formula>1</formula>
    </cfRule>
  </conditionalFormatting>
  <conditionalFormatting sqref="F21:F22">
    <cfRule type="cellIs" dxfId="284" priority="635" stopIfTrue="1" operator="equal">
      <formula>""</formula>
    </cfRule>
  </conditionalFormatting>
  <conditionalFormatting sqref="F21:F22">
    <cfRule type="cellIs" dxfId="283" priority="634" stopIfTrue="1" operator="equal">
      <formula>1</formula>
    </cfRule>
  </conditionalFormatting>
  <conditionalFormatting sqref="F2726">
    <cfRule type="cellIs" dxfId="282" priority="629" stopIfTrue="1" operator="equal">
      <formula>""</formula>
    </cfRule>
  </conditionalFormatting>
  <conditionalFormatting sqref="F2726">
    <cfRule type="cellIs" dxfId="281" priority="628" stopIfTrue="1" operator="equal">
      <formula>1</formula>
    </cfRule>
  </conditionalFormatting>
  <conditionalFormatting sqref="F2724">
    <cfRule type="cellIs" dxfId="280" priority="631" stopIfTrue="1" operator="equal">
      <formula>""</formula>
    </cfRule>
  </conditionalFormatting>
  <conditionalFormatting sqref="F2724">
    <cfRule type="cellIs" dxfId="279" priority="630" stopIfTrue="1" operator="equal">
      <formula>1</formula>
    </cfRule>
  </conditionalFormatting>
  <conditionalFormatting sqref="F1638">
    <cfRule type="cellIs" dxfId="278" priority="627" stopIfTrue="1" operator="equal">
      <formula>""</formula>
    </cfRule>
  </conditionalFormatting>
  <conditionalFormatting sqref="F1638">
    <cfRule type="cellIs" dxfId="277" priority="626" stopIfTrue="1" operator="equal">
      <formula>1</formula>
    </cfRule>
  </conditionalFormatting>
  <conditionalFormatting sqref="F372">
    <cfRule type="cellIs" dxfId="276" priority="625" stopIfTrue="1" operator="equal">
      <formula>""</formula>
    </cfRule>
  </conditionalFormatting>
  <conditionalFormatting sqref="F372">
    <cfRule type="cellIs" dxfId="275" priority="624" stopIfTrue="1" operator="equal">
      <formula>1</formula>
    </cfRule>
  </conditionalFormatting>
  <conditionalFormatting sqref="F373">
    <cfRule type="cellIs" dxfId="274" priority="623" stopIfTrue="1" operator="equal">
      <formula>""</formula>
    </cfRule>
  </conditionalFormatting>
  <conditionalFormatting sqref="F373">
    <cfRule type="cellIs" dxfId="273" priority="622" stopIfTrue="1" operator="equal">
      <formula>1</formula>
    </cfRule>
  </conditionalFormatting>
  <conditionalFormatting sqref="F398">
    <cfRule type="cellIs" dxfId="272" priority="619" stopIfTrue="1" operator="equal">
      <formula>""</formula>
    </cfRule>
  </conditionalFormatting>
  <conditionalFormatting sqref="F398">
    <cfRule type="cellIs" dxfId="271" priority="618" stopIfTrue="1" operator="equal">
      <formula>1</formula>
    </cfRule>
  </conditionalFormatting>
  <conditionalFormatting sqref="F939">
    <cfRule type="cellIs" dxfId="270" priority="617" stopIfTrue="1" operator="equal">
      <formula>""</formula>
    </cfRule>
  </conditionalFormatting>
  <conditionalFormatting sqref="F939">
    <cfRule type="cellIs" dxfId="269" priority="616" stopIfTrue="1" operator="equal">
      <formula>1</formula>
    </cfRule>
  </conditionalFormatting>
  <conditionalFormatting sqref="F937">
    <cfRule type="cellIs" dxfId="268" priority="612" stopIfTrue="1" operator="equal">
      <formula>""</formula>
    </cfRule>
  </conditionalFormatting>
  <conditionalFormatting sqref="F937">
    <cfRule type="cellIs" dxfId="267" priority="611" stopIfTrue="1" operator="equal">
      <formula>1</formula>
    </cfRule>
  </conditionalFormatting>
  <conditionalFormatting sqref="F1196">
    <cfRule type="cellIs" dxfId="266" priority="610" stopIfTrue="1" operator="equal">
      <formula>""</formula>
    </cfRule>
  </conditionalFormatting>
  <conditionalFormatting sqref="F1196">
    <cfRule type="cellIs" dxfId="265" priority="609" stopIfTrue="1" operator="equal">
      <formula>1</formula>
    </cfRule>
  </conditionalFormatting>
  <conditionalFormatting sqref="F1196">
    <cfRule type="cellIs" dxfId="264" priority="608" stopIfTrue="1" operator="equal">
      <formula>""</formula>
    </cfRule>
  </conditionalFormatting>
  <conditionalFormatting sqref="F1196">
    <cfRule type="cellIs" dxfId="263" priority="607" stopIfTrue="1" operator="equal">
      <formula>1</formula>
    </cfRule>
  </conditionalFormatting>
  <conditionalFormatting sqref="F1587">
    <cfRule type="cellIs" dxfId="262" priority="603" stopIfTrue="1" operator="equal">
      <formula>""</formula>
    </cfRule>
  </conditionalFormatting>
  <conditionalFormatting sqref="F1587">
    <cfRule type="cellIs" dxfId="261" priority="602" stopIfTrue="1" operator="equal">
      <formula>1</formula>
    </cfRule>
  </conditionalFormatting>
  <conditionalFormatting sqref="F2024">
    <cfRule type="cellIs" dxfId="260" priority="601" stopIfTrue="1" operator="equal">
      <formula>""</formula>
    </cfRule>
  </conditionalFormatting>
  <conditionalFormatting sqref="F2024">
    <cfRule type="cellIs" dxfId="259" priority="600" stopIfTrue="1" operator="equal">
      <formula>1</formula>
    </cfRule>
  </conditionalFormatting>
  <conditionalFormatting sqref="F2025:F2026">
    <cfRule type="cellIs" dxfId="258" priority="599" stopIfTrue="1" operator="equal">
      <formula>""</formula>
    </cfRule>
  </conditionalFormatting>
  <conditionalFormatting sqref="F2025:F2026">
    <cfRule type="cellIs" dxfId="257" priority="598" stopIfTrue="1" operator="equal">
      <formula>1</formula>
    </cfRule>
  </conditionalFormatting>
  <conditionalFormatting sqref="F2025">
    <cfRule type="cellIs" dxfId="256" priority="597" stopIfTrue="1" operator="equal">
      <formula>""</formula>
    </cfRule>
  </conditionalFormatting>
  <conditionalFormatting sqref="F2025">
    <cfRule type="cellIs" dxfId="255" priority="596" stopIfTrue="1" operator="equal">
      <formula>1</formula>
    </cfRule>
  </conditionalFormatting>
  <conditionalFormatting sqref="F2023">
    <cfRule type="cellIs" dxfId="254" priority="595" stopIfTrue="1" operator="equal">
      <formula>""</formula>
    </cfRule>
  </conditionalFormatting>
  <conditionalFormatting sqref="F2023">
    <cfRule type="cellIs" dxfId="253" priority="594" stopIfTrue="1" operator="equal">
      <formula>1</formula>
    </cfRule>
  </conditionalFormatting>
  <conditionalFormatting sqref="F2092">
    <cfRule type="cellIs" dxfId="252" priority="593" stopIfTrue="1" operator="equal">
      <formula>""</formula>
    </cfRule>
  </conditionalFormatting>
  <conditionalFormatting sqref="F2092">
    <cfRule type="cellIs" dxfId="251" priority="592" stopIfTrue="1" operator="equal">
      <formula>1</formula>
    </cfRule>
  </conditionalFormatting>
  <conditionalFormatting sqref="F2124">
    <cfRule type="cellIs" dxfId="250" priority="591" stopIfTrue="1" operator="equal">
      <formula>""</formula>
    </cfRule>
  </conditionalFormatting>
  <conditionalFormatting sqref="F2124">
    <cfRule type="cellIs" dxfId="249" priority="590" stopIfTrue="1" operator="equal">
      <formula>1</formula>
    </cfRule>
  </conditionalFormatting>
  <conditionalFormatting sqref="F2165">
    <cfRule type="cellIs" dxfId="248" priority="589" stopIfTrue="1" operator="equal">
      <formula>""</formula>
    </cfRule>
  </conditionalFormatting>
  <conditionalFormatting sqref="F2165">
    <cfRule type="cellIs" dxfId="247" priority="588" stopIfTrue="1" operator="equal">
      <formula>1</formula>
    </cfRule>
  </conditionalFormatting>
  <conditionalFormatting sqref="F2716">
    <cfRule type="cellIs" dxfId="246" priority="587" stopIfTrue="1" operator="equal">
      <formula>""</formula>
    </cfRule>
  </conditionalFormatting>
  <conditionalFormatting sqref="F2716">
    <cfRule type="cellIs" dxfId="245" priority="586" stopIfTrue="1" operator="equal">
      <formula>1</formula>
    </cfRule>
  </conditionalFormatting>
  <conditionalFormatting sqref="F2454">
    <cfRule type="cellIs" dxfId="244" priority="585" stopIfTrue="1" operator="equal">
      <formula>""</formula>
    </cfRule>
  </conditionalFormatting>
  <conditionalFormatting sqref="F2454">
    <cfRule type="cellIs" dxfId="243" priority="584" stopIfTrue="1" operator="equal">
      <formula>1</formula>
    </cfRule>
  </conditionalFormatting>
  <conditionalFormatting sqref="F2761">
    <cfRule type="cellIs" dxfId="242" priority="583" stopIfTrue="1" operator="equal">
      <formula>""</formula>
    </cfRule>
  </conditionalFormatting>
  <conditionalFormatting sqref="F2761">
    <cfRule type="cellIs" dxfId="241" priority="582" stopIfTrue="1" operator="equal">
      <formula>1</formula>
    </cfRule>
  </conditionalFormatting>
  <conditionalFormatting sqref="F2944">
    <cfRule type="cellIs" dxfId="240" priority="581" stopIfTrue="1" operator="equal">
      <formula>""</formula>
    </cfRule>
  </conditionalFormatting>
  <conditionalFormatting sqref="F2944">
    <cfRule type="cellIs" dxfId="239" priority="580" stopIfTrue="1" operator="equal">
      <formula>1</formula>
    </cfRule>
  </conditionalFormatting>
  <conditionalFormatting sqref="F2944">
    <cfRule type="cellIs" dxfId="238" priority="579" stopIfTrue="1" operator="equal">
      <formula>""</formula>
    </cfRule>
  </conditionalFormatting>
  <conditionalFormatting sqref="F2944">
    <cfRule type="cellIs" dxfId="237" priority="578" stopIfTrue="1" operator="equal">
      <formula>1</formula>
    </cfRule>
  </conditionalFormatting>
  <conditionalFormatting sqref="F2943">
    <cfRule type="cellIs" dxfId="236" priority="577" stopIfTrue="1" operator="equal">
      <formula>""</formula>
    </cfRule>
  </conditionalFormatting>
  <conditionalFormatting sqref="F2943">
    <cfRule type="cellIs" dxfId="235" priority="576" stopIfTrue="1" operator="equal">
      <formula>1</formula>
    </cfRule>
  </conditionalFormatting>
  <conditionalFormatting sqref="F2943">
    <cfRule type="cellIs" dxfId="234" priority="575" stopIfTrue="1" operator="equal">
      <formula>""</formula>
    </cfRule>
  </conditionalFormatting>
  <conditionalFormatting sqref="F2943">
    <cfRule type="cellIs" dxfId="233" priority="574" stopIfTrue="1" operator="equal">
      <formula>1</formula>
    </cfRule>
  </conditionalFormatting>
  <conditionalFormatting sqref="F3192">
    <cfRule type="cellIs" dxfId="232" priority="573" stopIfTrue="1" operator="equal">
      <formula>""</formula>
    </cfRule>
  </conditionalFormatting>
  <conditionalFormatting sqref="F3192">
    <cfRule type="cellIs" dxfId="231" priority="572" stopIfTrue="1" operator="equal">
      <formula>1</formula>
    </cfRule>
  </conditionalFormatting>
  <conditionalFormatting sqref="F3066:F3067">
    <cfRule type="cellIs" dxfId="230" priority="571" stopIfTrue="1" operator="equal">
      <formula>""</formula>
    </cfRule>
  </conditionalFormatting>
  <conditionalFormatting sqref="F3066:F3067">
    <cfRule type="cellIs" dxfId="229" priority="570" stopIfTrue="1" operator="equal">
      <formula>1</formula>
    </cfRule>
  </conditionalFormatting>
  <conditionalFormatting sqref="F3281">
    <cfRule type="cellIs" dxfId="228" priority="569" stopIfTrue="1" operator="equal">
      <formula>""</formula>
    </cfRule>
  </conditionalFormatting>
  <conditionalFormatting sqref="F3281">
    <cfRule type="cellIs" dxfId="227" priority="568" stopIfTrue="1" operator="equal">
      <formula>1</formula>
    </cfRule>
  </conditionalFormatting>
  <conditionalFormatting sqref="F3078">
    <cfRule type="cellIs" dxfId="226" priority="567" stopIfTrue="1" operator="equal">
      <formula>""</formula>
    </cfRule>
  </conditionalFormatting>
  <conditionalFormatting sqref="F3078">
    <cfRule type="cellIs" dxfId="225" priority="566" stopIfTrue="1" operator="equal">
      <formula>1</formula>
    </cfRule>
  </conditionalFormatting>
  <conditionalFormatting sqref="F728">
    <cfRule type="cellIs" dxfId="224" priority="565" stopIfTrue="1" operator="equal">
      <formula>""</formula>
    </cfRule>
  </conditionalFormatting>
  <conditionalFormatting sqref="F728">
    <cfRule type="cellIs" dxfId="223" priority="564" stopIfTrue="1" operator="equal">
      <formula>1</formula>
    </cfRule>
  </conditionalFormatting>
  <conditionalFormatting sqref="F3537">
    <cfRule type="cellIs" dxfId="222" priority="563" stopIfTrue="1" operator="equal">
      <formula>""</formula>
    </cfRule>
  </conditionalFormatting>
  <conditionalFormatting sqref="F3537">
    <cfRule type="cellIs" dxfId="221" priority="562" stopIfTrue="1" operator="equal">
      <formula>1</formula>
    </cfRule>
  </conditionalFormatting>
  <conditionalFormatting sqref="F1484:F1486">
    <cfRule type="cellIs" dxfId="220" priority="561" stopIfTrue="1" operator="equal">
      <formula>""</formula>
    </cfRule>
  </conditionalFormatting>
  <conditionalFormatting sqref="F1484:F1486">
    <cfRule type="cellIs" dxfId="219" priority="560" stopIfTrue="1" operator="equal">
      <formula>1</formula>
    </cfRule>
  </conditionalFormatting>
  <conditionalFormatting sqref="F1487:F1488">
    <cfRule type="cellIs" dxfId="218" priority="559" stopIfTrue="1" operator="equal">
      <formula>""</formula>
    </cfRule>
  </conditionalFormatting>
  <conditionalFormatting sqref="F1487:F1488">
    <cfRule type="cellIs" dxfId="217" priority="558" stopIfTrue="1" operator="equal">
      <formula>1</formula>
    </cfRule>
  </conditionalFormatting>
  <conditionalFormatting sqref="F1631:F1632">
    <cfRule type="cellIs" dxfId="216" priority="557" stopIfTrue="1" operator="equal">
      <formula>""</formula>
    </cfRule>
  </conditionalFormatting>
  <conditionalFormatting sqref="F1631:F1632">
    <cfRule type="cellIs" dxfId="215" priority="556" stopIfTrue="1" operator="equal">
      <formula>1</formula>
    </cfRule>
  </conditionalFormatting>
  <conditionalFormatting sqref="F1631">
    <cfRule type="cellIs" dxfId="214" priority="555" stopIfTrue="1" operator="equal">
      <formula>1</formula>
    </cfRule>
  </conditionalFormatting>
  <conditionalFormatting sqref="F1673">
    <cfRule type="cellIs" dxfId="213" priority="547" stopIfTrue="1" operator="equal">
      <formula>""</formula>
    </cfRule>
  </conditionalFormatting>
  <conditionalFormatting sqref="F1673">
    <cfRule type="cellIs" dxfId="212" priority="546" stopIfTrue="1" operator="equal">
      <formula>1</formula>
    </cfRule>
  </conditionalFormatting>
  <conditionalFormatting sqref="F1698:F1700">
    <cfRule type="cellIs" dxfId="211" priority="529" stopIfTrue="1" operator="equal">
      <formula>""</formula>
    </cfRule>
  </conditionalFormatting>
  <conditionalFormatting sqref="F1698:F1700">
    <cfRule type="cellIs" dxfId="210" priority="528" stopIfTrue="1" operator="equal">
      <formula>1</formula>
    </cfRule>
  </conditionalFormatting>
  <conditionalFormatting sqref="F1979">
    <cfRule type="cellIs" dxfId="209" priority="523" stopIfTrue="1" operator="equal">
      <formula>""</formula>
    </cfRule>
  </conditionalFormatting>
  <conditionalFormatting sqref="F1979">
    <cfRule type="cellIs" dxfId="208" priority="522" stopIfTrue="1" operator="equal">
      <formula>1</formula>
    </cfRule>
  </conditionalFormatting>
  <conditionalFormatting sqref="F390:F392">
    <cfRule type="cellIs" dxfId="207" priority="517" stopIfTrue="1" operator="equal">
      <formula>""</formula>
    </cfRule>
  </conditionalFormatting>
  <conditionalFormatting sqref="F390:F392">
    <cfRule type="cellIs" dxfId="206" priority="516" stopIfTrue="1" operator="equal">
      <formula>1</formula>
    </cfRule>
  </conditionalFormatting>
  <conditionalFormatting sqref="F2771">
    <cfRule type="cellIs" dxfId="205" priority="513" stopIfTrue="1" operator="equal">
      <formula>""</formula>
    </cfRule>
  </conditionalFormatting>
  <conditionalFormatting sqref="F2771">
    <cfRule type="cellIs" dxfId="204" priority="512" stopIfTrue="1" operator="equal">
      <formula>1</formula>
    </cfRule>
  </conditionalFormatting>
  <conditionalFormatting sqref="F1158:F1162">
    <cfRule type="cellIs" dxfId="203" priority="505" stopIfTrue="1" operator="equal">
      <formula>""</formula>
    </cfRule>
  </conditionalFormatting>
  <conditionalFormatting sqref="F1158:F1162">
    <cfRule type="cellIs" dxfId="202" priority="504" stopIfTrue="1" operator="equal">
      <formula>1</formula>
    </cfRule>
  </conditionalFormatting>
  <conditionalFormatting sqref="F2882">
    <cfRule type="cellIs" dxfId="201" priority="481" stopIfTrue="1" operator="equal">
      <formula>""</formula>
    </cfRule>
  </conditionalFormatting>
  <conditionalFormatting sqref="F2882">
    <cfRule type="cellIs" dxfId="200" priority="480" stopIfTrue="1" operator="equal">
      <formula>1</formula>
    </cfRule>
  </conditionalFormatting>
  <conditionalFormatting sqref="F204">
    <cfRule type="cellIs" dxfId="199" priority="457" stopIfTrue="1" operator="equal">
      <formula>""</formula>
    </cfRule>
  </conditionalFormatting>
  <conditionalFormatting sqref="F204">
    <cfRule type="cellIs" dxfId="198" priority="456" stopIfTrue="1" operator="equal">
      <formula>1</formula>
    </cfRule>
  </conditionalFormatting>
  <conditionalFormatting sqref="F40:F41">
    <cfRule type="cellIs" dxfId="197" priority="441" stopIfTrue="1" operator="equal">
      <formula>""</formula>
    </cfRule>
  </conditionalFormatting>
  <conditionalFormatting sqref="F40:F41">
    <cfRule type="cellIs" dxfId="196" priority="440" stopIfTrue="1" operator="equal">
      <formula>1</formula>
    </cfRule>
  </conditionalFormatting>
  <conditionalFormatting sqref="F507">
    <cfRule type="cellIs" dxfId="195" priority="439" stopIfTrue="1" operator="equal">
      <formula>""</formula>
    </cfRule>
  </conditionalFormatting>
  <conditionalFormatting sqref="F507">
    <cfRule type="cellIs" dxfId="194" priority="438" stopIfTrue="1" operator="equal">
      <formula>1</formula>
    </cfRule>
  </conditionalFormatting>
  <conditionalFormatting sqref="F667:F668">
    <cfRule type="cellIs" dxfId="193" priority="415" stopIfTrue="1" operator="equal">
      <formula>""</formula>
    </cfRule>
  </conditionalFormatting>
  <conditionalFormatting sqref="F667:F668">
    <cfRule type="cellIs" dxfId="192" priority="414" stopIfTrue="1" operator="equal">
      <formula>1</formula>
    </cfRule>
  </conditionalFormatting>
  <conditionalFormatting sqref="F1498">
    <cfRule type="cellIs" dxfId="191" priority="403" stopIfTrue="1" operator="equal">
      <formula>""</formula>
    </cfRule>
  </conditionalFormatting>
  <conditionalFormatting sqref="F1498">
    <cfRule type="cellIs" dxfId="190" priority="402" stopIfTrue="1" operator="equal">
      <formula>1</formula>
    </cfRule>
  </conditionalFormatting>
  <conditionalFormatting sqref="F650:F652">
    <cfRule type="cellIs" dxfId="189" priority="385" stopIfTrue="1" operator="equal">
      <formula>""</formula>
    </cfRule>
  </conditionalFormatting>
  <conditionalFormatting sqref="F650:F652">
    <cfRule type="cellIs" dxfId="188" priority="384" stopIfTrue="1" operator="equal">
      <formula>1</formula>
    </cfRule>
  </conditionalFormatting>
  <conditionalFormatting sqref="F1707:F1711">
    <cfRule type="cellIs" dxfId="187" priority="377" stopIfTrue="1" operator="equal">
      <formula>""</formula>
    </cfRule>
  </conditionalFormatting>
  <conditionalFormatting sqref="F1707:F1711">
    <cfRule type="cellIs" dxfId="186" priority="376" stopIfTrue="1" operator="equal">
      <formula>1</formula>
    </cfRule>
  </conditionalFormatting>
  <conditionalFormatting sqref="F1711">
    <cfRule type="cellIs" dxfId="185" priority="375" stopIfTrue="1" operator="equal">
      <formula>1</formula>
    </cfRule>
  </conditionalFormatting>
  <conditionalFormatting sqref="F356">
    <cfRule type="cellIs" dxfId="184" priority="374" stopIfTrue="1" operator="equal">
      <formula>""</formula>
    </cfRule>
  </conditionalFormatting>
  <conditionalFormatting sqref="F356">
    <cfRule type="cellIs" dxfId="183" priority="373" stopIfTrue="1" operator="equal">
      <formula>1</formula>
    </cfRule>
  </conditionalFormatting>
  <conditionalFormatting sqref="F714">
    <cfRule type="cellIs" dxfId="182" priority="372" stopIfTrue="1" operator="equal">
      <formula>""</formula>
    </cfRule>
  </conditionalFormatting>
  <conditionalFormatting sqref="F714">
    <cfRule type="cellIs" dxfId="181" priority="371" stopIfTrue="1" operator="equal">
      <formula>1</formula>
    </cfRule>
  </conditionalFormatting>
  <conditionalFormatting sqref="F2447:F2450">
    <cfRule type="cellIs" dxfId="180" priority="370" stopIfTrue="1" operator="equal">
      <formula>""</formula>
    </cfRule>
  </conditionalFormatting>
  <conditionalFormatting sqref="F2447:F2450">
    <cfRule type="cellIs" dxfId="179" priority="369" stopIfTrue="1" operator="equal">
      <formula>1</formula>
    </cfRule>
  </conditionalFormatting>
  <conditionalFormatting sqref="F2581:F2584">
    <cfRule type="cellIs" dxfId="178" priority="366" stopIfTrue="1" operator="equal">
      <formula>""</formula>
    </cfRule>
  </conditionalFormatting>
  <conditionalFormatting sqref="F2581:F2584">
    <cfRule type="cellIs" dxfId="177" priority="365" stopIfTrue="1" operator="equal">
      <formula>1</formula>
    </cfRule>
  </conditionalFormatting>
  <conditionalFormatting sqref="F3530:F3532">
    <cfRule type="cellIs" dxfId="176" priority="364" stopIfTrue="1" operator="equal">
      <formula>""</formula>
    </cfRule>
  </conditionalFormatting>
  <conditionalFormatting sqref="F3530:F3532">
    <cfRule type="cellIs" dxfId="175" priority="363" stopIfTrue="1" operator="equal">
      <formula>1</formula>
    </cfRule>
  </conditionalFormatting>
  <conditionalFormatting sqref="F2707:F2712">
    <cfRule type="cellIs" dxfId="174" priority="326" stopIfTrue="1" operator="equal">
      <formula>""</formula>
    </cfRule>
  </conditionalFormatting>
  <conditionalFormatting sqref="F2707:F2712">
    <cfRule type="cellIs" dxfId="173" priority="325" stopIfTrue="1" operator="equal">
      <formula>1</formula>
    </cfRule>
  </conditionalFormatting>
  <conditionalFormatting sqref="F3430:F3432">
    <cfRule type="cellIs" dxfId="172" priority="310" stopIfTrue="1" operator="equal">
      <formula>""</formula>
    </cfRule>
  </conditionalFormatting>
  <conditionalFormatting sqref="F3430:F3432">
    <cfRule type="cellIs" dxfId="171" priority="309" stopIfTrue="1" operator="equal">
      <formula>1</formula>
    </cfRule>
  </conditionalFormatting>
  <conditionalFormatting sqref="F3430:F3431">
    <cfRule type="cellIs" dxfId="170" priority="308" stopIfTrue="1" operator="equal">
      <formula>1</formula>
    </cfRule>
  </conditionalFormatting>
  <conditionalFormatting sqref="F3430:F3431">
    <cfRule type="cellIs" dxfId="169" priority="307" stopIfTrue="1" operator="equal">
      <formula>""</formula>
    </cfRule>
  </conditionalFormatting>
  <conditionalFormatting sqref="F3432">
    <cfRule type="cellIs" dxfId="168" priority="305" stopIfTrue="1" operator="equal">
      <formula>""</formula>
    </cfRule>
  </conditionalFormatting>
  <conditionalFormatting sqref="F3430:F3431">
    <cfRule type="cellIs" dxfId="167" priority="306" stopIfTrue="1" operator="equal">
      <formula>1</formula>
    </cfRule>
  </conditionalFormatting>
  <conditionalFormatting sqref="F3432">
    <cfRule type="cellIs" dxfId="166" priority="304" stopIfTrue="1" operator="equal">
      <formula>1</formula>
    </cfRule>
  </conditionalFormatting>
  <conditionalFormatting sqref="F1800:F1803">
    <cfRule type="cellIs" dxfId="165" priority="303" stopIfTrue="1" operator="equal">
      <formula>""</formula>
    </cfRule>
  </conditionalFormatting>
  <conditionalFormatting sqref="F1800:F1803">
    <cfRule type="cellIs" dxfId="164" priority="302" stopIfTrue="1" operator="equal">
      <formula>1</formula>
    </cfRule>
  </conditionalFormatting>
  <conditionalFormatting sqref="F1706">
    <cfRule type="cellIs" dxfId="163" priority="293" stopIfTrue="1" operator="equal">
      <formula>""</formula>
    </cfRule>
  </conditionalFormatting>
  <conditionalFormatting sqref="F1706">
    <cfRule type="cellIs" dxfId="162" priority="292" stopIfTrue="1" operator="equal">
      <formula>1</formula>
    </cfRule>
  </conditionalFormatting>
  <conditionalFormatting sqref="F1706">
    <cfRule type="cellIs" dxfId="161" priority="291" stopIfTrue="1" operator="equal">
      <formula>""</formula>
    </cfRule>
  </conditionalFormatting>
  <conditionalFormatting sqref="F1706">
    <cfRule type="cellIs" dxfId="160" priority="290" stopIfTrue="1" operator="equal">
      <formula>1</formula>
    </cfRule>
  </conditionalFormatting>
  <conditionalFormatting sqref="F3230:F3232">
    <cfRule type="cellIs" dxfId="159" priority="287" stopIfTrue="1" operator="equal">
      <formula>""</formula>
    </cfRule>
  </conditionalFormatting>
  <conditionalFormatting sqref="F3230:F3232">
    <cfRule type="cellIs" dxfId="158" priority="286" stopIfTrue="1" operator="equal">
      <formula>1</formula>
    </cfRule>
  </conditionalFormatting>
  <conditionalFormatting sqref="F357">
    <cfRule type="cellIs" dxfId="157" priority="267" stopIfTrue="1" operator="equal">
      <formula>""</formula>
    </cfRule>
  </conditionalFormatting>
  <conditionalFormatting sqref="F357">
    <cfRule type="cellIs" dxfId="156" priority="266" stopIfTrue="1" operator="equal">
      <formula>1</formula>
    </cfRule>
  </conditionalFormatting>
  <conditionalFormatting sqref="F715">
    <cfRule type="cellIs" dxfId="155" priority="251" stopIfTrue="1" operator="equal">
      <formula>""</formula>
    </cfRule>
  </conditionalFormatting>
  <conditionalFormatting sqref="F715">
    <cfRule type="cellIs" dxfId="154" priority="250" stopIfTrue="1" operator="equal">
      <formula>1</formula>
    </cfRule>
  </conditionalFormatting>
  <conditionalFormatting sqref="F838:F840">
    <cfRule type="cellIs" dxfId="153" priority="244" stopIfTrue="1" operator="equal">
      <formula>""</formula>
    </cfRule>
  </conditionalFormatting>
  <conditionalFormatting sqref="F828">
    <cfRule type="cellIs" dxfId="152" priority="247" stopIfTrue="1" operator="equal">
      <formula>1</formula>
    </cfRule>
  </conditionalFormatting>
  <conditionalFormatting sqref="F838:F840">
    <cfRule type="cellIs" dxfId="151" priority="243" stopIfTrue="1" operator="equal">
      <formula>1</formula>
    </cfRule>
  </conditionalFormatting>
  <conditionalFormatting sqref="F828">
    <cfRule type="cellIs" dxfId="150" priority="249" stopIfTrue="1" operator="equal">
      <formula>""</formula>
    </cfRule>
  </conditionalFormatting>
  <conditionalFormatting sqref="F828">
    <cfRule type="cellIs" dxfId="149" priority="248" stopIfTrue="1" operator="equal">
      <formula>1</formula>
    </cfRule>
  </conditionalFormatting>
  <conditionalFormatting sqref="F945">
    <cfRule type="cellIs" dxfId="148" priority="240" stopIfTrue="1" operator="equal">
      <formula>1</formula>
    </cfRule>
  </conditionalFormatting>
  <conditionalFormatting sqref="F838:F840">
    <cfRule type="cellIs" dxfId="147" priority="246" stopIfTrue="1" operator="equal">
      <formula>""</formula>
    </cfRule>
  </conditionalFormatting>
  <conditionalFormatting sqref="F838:F840">
    <cfRule type="cellIs" dxfId="146" priority="245" stopIfTrue="1" operator="equal">
      <formula>1</formula>
    </cfRule>
  </conditionalFormatting>
  <conditionalFormatting sqref="F945">
    <cfRule type="cellIs" dxfId="145" priority="242" stopIfTrue="1" operator="equal">
      <formula>""</formula>
    </cfRule>
  </conditionalFormatting>
  <conditionalFormatting sqref="F945">
    <cfRule type="cellIs" dxfId="144" priority="241" stopIfTrue="1" operator="equal">
      <formula>1</formula>
    </cfRule>
  </conditionalFormatting>
  <conditionalFormatting sqref="F1236:F1237">
    <cfRule type="cellIs" dxfId="143" priority="233" stopIfTrue="1" operator="equal">
      <formula>""</formula>
    </cfRule>
  </conditionalFormatting>
  <conditionalFormatting sqref="F1236:F1237">
    <cfRule type="cellIs" dxfId="142" priority="232" stopIfTrue="1" operator="equal">
      <formula>1</formula>
    </cfRule>
  </conditionalFormatting>
  <conditionalFormatting sqref="F1246:F1247">
    <cfRule type="cellIs" dxfId="141" priority="231" stopIfTrue="1" operator="equal">
      <formula>""</formula>
    </cfRule>
  </conditionalFormatting>
  <conditionalFormatting sqref="F1246:F1247">
    <cfRule type="cellIs" dxfId="140" priority="230" stopIfTrue="1" operator="equal">
      <formula>1</formula>
    </cfRule>
  </conditionalFormatting>
  <conditionalFormatting sqref="F1747:F1749">
    <cfRule type="cellIs" dxfId="139" priority="223" stopIfTrue="1" operator="equal">
      <formula>""</formula>
    </cfRule>
  </conditionalFormatting>
  <conditionalFormatting sqref="F1747:F1749">
    <cfRule type="cellIs" dxfId="138" priority="222" stopIfTrue="1" operator="equal">
      <formula>1</formula>
    </cfRule>
  </conditionalFormatting>
  <conditionalFormatting sqref="F393:F394">
    <cfRule type="cellIs" dxfId="137" priority="221" stopIfTrue="1" operator="equal">
      <formula>""</formula>
    </cfRule>
  </conditionalFormatting>
  <conditionalFormatting sqref="F393:F394">
    <cfRule type="cellIs" dxfId="136" priority="220" stopIfTrue="1" operator="equal">
      <formula>1</formula>
    </cfRule>
  </conditionalFormatting>
  <conditionalFormatting sqref="F1877">
    <cfRule type="cellIs" dxfId="135" priority="217" stopIfTrue="1" operator="equal">
      <formula>""</formula>
    </cfRule>
  </conditionalFormatting>
  <conditionalFormatting sqref="F1877">
    <cfRule type="cellIs" dxfId="134" priority="216" stopIfTrue="1" operator="equal">
      <formula>1</formula>
    </cfRule>
  </conditionalFormatting>
  <conditionalFormatting sqref="F1897">
    <cfRule type="cellIs" dxfId="133" priority="213" stopIfTrue="1" operator="equal">
      <formula>""</formula>
    </cfRule>
  </conditionalFormatting>
  <conditionalFormatting sqref="F1897">
    <cfRule type="cellIs" dxfId="132" priority="212" stopIfTrue="1" operator="equal">
      <formula>1</formula>
    </cfRule>
  </conditionalFormatting>
  <conditionalFormatting sqref="F2069">
    <cfRule type="cellIs" dxfId="131" priority="211" stopIfTrue="1" operator="equal">
      <formula>""</formula>
    </cfRule>
  </conditionalFormatting>
  <conditionalFormatting sqref="F2069">
    <cfRule type="cellIs" dxfId="130" priority="210" stopIfTrue="1" operator="equal">
      <formula>1</formula>
    </cfRule>
  </conditionalFormatting>
  <conditionalFormatting sqref="F2146">
    <cfRule type="cellIs" dxfId="129" priority="209" stopIfTrue="1" operator="equal">
      <formula>""</formula>
    </cfRule>
  </conditionalFormatting>
  <conditionalFormatting sqref="F2146">
    <cfRule type="cellIs" dxfId="128" priority="208" stopIfTrue="1" operator="equal">
      <formula>1</formula>
    </cfRule>
  </conditionalFormatting>
  <conditionalFormatting sqref="F2224">
    <cfRule type="cellIs" dxfId="127" priority="201" stopIfTrue="1" operator="equal">
      <formula>""</formula>
    </cfRule>
  </conditionalFormatting>
  <conditionalFormatting sqref="F2224">
    <cfRule type="cellIs" dxfId="126" priority="200" stopIfTrue="1" operator="equal">
      <formula>1</formula>
    </cfRule>
  </conditionalFormatting>
  <conditionalFormatting sqref="F2306">
    <cfRule type="cellIs" dxfId="125" priority="199" stopIfTrue="1" operator="equal">
      <formula>""</formula>
    </cfRule>
  </conditionalFormatting>
  <conditionalFormatting sqref="F2306">
    <cfRule type="cellIs" dxfId="124" priority="198" stopIfTrue="1" operator="equal">
      <formula>1</formula>
    </cfRule>
  </conditionalFormatting>
  <conditionalFormatting sqref="F2334">
    <cfRule type="cellIs" dxfId="123" priority="195" stopIfTrue="1" operator="equal">
      <formula>""</formula>
    </cfRule>
  </conditionalFormatting>
  <conditionalFormatting sqref="F2334">
    <cfRule type="cellIs" dxfId="122" priority="194" stopIfTrue="1" operator="equal">
      <formula>1</formula>
    </cfRule>
  </conditionalFormatting>
  <conditionalFormatting sqref="F2415">
    <cfRule type="cellIs" dxfId="121" priority="193" stopIfTrue="1" operator="equal">
      <formula>""</formula>
    </cfRule>
  </conditionalFormatting>
  <conditionalFormatting sqref="F2415">
    <cfRule type="cellIs" dxfId="120" priority="192" stopIfTrue="1" operator="equal">
      <formula>1</formula>
    </cfRule>
  </conditionalFormatting>
  <conditionalFormatting sqref="F2931">
    <cfRule type="cellIs" dxfId="119" priority="187" stopIfTrue="1" operator="equal">
      <formula>""</formula>
    </cfRule>
  </conditionalFormatting>
  <conditionalFormatting sqref="F2931">
    <cfRule type="cellIs" dxfId="118" priority="186" stopIfTrue="1" operator="equal">
      <formula>1</formula>
    </cfRule>
  </conditionalFormatting>
  <conditionalFormatting sqref="F2890:F2891">
    <cfRule type="cellIs" dxfId="117" priority="189" stopIfTrue="1" operator="equal">
      <formula>""</formula>
    </cfRule>
  </conditionalFormatting>
  <conditionalFormatting sqref="F2890:F2891">
    <cfRule type="cellIs" dxfId="116" priority="188" stopIfTrue="1" operator="equal">
      <formula>1</formula>
    </cfRule>
  </conditionalFormatting>
  <conditionalFormatting sqref="F2931">
    <cfRule type="cellIs" dxfId="115" priority="185" stopIfTrue="1" operator="equal">
      <formula>""</formula>
    </cfRule>
  </conditionalFormatting>
  <conditionalFormatting sqref="F2931">
    <cfRule type="cellIs" dxfId="114" priority="184" stopIfTrue="1" operator="equal">
      <formula>1</formula>
    </cfRule>
  </conditionalFormatting>
  <conditionalFormatting sqref="F3051">
    <cfRule type="cellIs" dxfId="113" priority="181" stopIfTrue="1" operator="equal">
      <formula>""</formula>
    </cfRule>
  </conditionalFormatting>
  <conditionalFormatting sqref="F3051">
    <cfRule type="cellIs" dxfId="112" priority="180" stopIfTrue="1" operator="equal">
      <formula>1</formula>
    </cfRule>
  </conditionalFormatting>
  <conditionalFormatting sqref="F3172:F3175">
    <cfRule type="cellIs" dxfId="111" priority="179" stopIfTrue="1" operator="equal">
      <formula>""</formula>
    </cfRule>
  </conditionalFormatting>
  <conditionalFormatting sqref="F3172:F3175">
    <cfRule type="cellIs" dxfId="110" priority="178" stopIfTrue="1" operator="equal">
      <formula>1</formula>
    </cfRule>
  </conditionalFormatting>
  <conditionalFormatting sqref="F3181">
    <cfRule type="cellIs" dxfId="109" priority="177" stopIfTrue="1" operator="equal">
      <formula>""</formula>
    </cfRule>
  </conditionalFormatting>
  <conditionalFormatting sqref="F3181">
    <cfRule type="cellIs" dxfId="108" priority="176" stopIfTrue="1" operator="equal">
      <formula>1</formula>
    </cfRule>
  </conditionalFormatting>
  <conditionalFormatting sqref="F3275:F3277">
    <cfRule type="cellIs" dxfId="107" priority="175" stopIfTrue="1" operator="equal">
      <formula>""</formula>
    </cfRule>
  </conditionalFormatting>
  <conditionalFormatting sqref="F3275:F3277">
    <cfRule type="cellIs" dxfId="106" priority="174" stopIfTrue="1" operator="equal">
      <formula>1</formula>
    </cfRule>
  </conditionalFormatting>
  <conditionalFormatting sqref="F3533">
    <cfRule type="cellIs" dxfId="105" priority="173" stopIfTrue="1" operator="equal">
      <formula>""</formula>
    </cfRule>
  </conditionalFormatting>
  <conditionalFormatting sqref="F3533">
    <cfRule type="cellIs" dxfId="104" priority="172" stopIfTrue="1" operator="equal">
      <formula>1</formula>
    </cfRule>
  </conditionalFormatting>
  <conditionalFormatting sqref="F445">
    <cfRule type="cellIs" dxfId="103" priority="171" stopIfTrue="1" operator="equal">
      <formula>""</formula>
    </cfRule>
  </conditionalFormatting>
  <conditionalFormatting sqref="F445">
    <cfRule type="cellIs" dxfId="102" priority="170" stopIfTrue="1" operator="equal">
      <formula>1</formula>
    </cfRule>
  </conditionalFormatting>
  <conditionalFormatting sqref="F2945">
    <cfRule type="cellIs" dxfId="101" priority="169" stopIfTrue="1" operator="equal">
      <formula>""</formula>
    </cfRule>
  </conditionalFormatting>
  <conditionalFormatting sqref="F2945">
    <cfRule type="cellIs" dxfId="100" priority="168" stopIfTrue="1" operator="equal">
      <formula>1</formula>
    </cfRule>
  </conditionalFormatting>
  <conditionalFormatting sqref="F2945">
    <cfRule type="cellIs" dxfId="99" priority="167" stopIfTrue="1" operator="equal">
      <formula>""</formula>
    </cfRule>
  </conditionalFormatting>
  <conditionalFormatting sqref="F2945">
    <cfRule type="cellIs" dxfId="98" priority="166" stopIfTrue="1" operator="equal">
      <formula>1</formula>
    </cfRule>
  </conditionalFormatting>
  <conditionalFormatting sqref="F212">
    <cfRule type="cellIs" dxfId="97" priority="161" stopIfTrue="1" operator="equal">
      <formula>""</formula>
    </cfRule>
  </conditionalFormatting>
  <conditionalFormatting sqref="F212">
    <cfRule type="cellIs" dxfId="96" priority="160" stopIfTrue="1" operator="equal">
      <formula>1</formula>
    </cfRule>
  </conditionalFormatting>
  <conditionalFormatting sqref="F2241">
    <cfRule type="cellIs" dxfId="95" priority="159" stopIfTrue="1" operator="equal">
      <formula>""</formula>
    </cfRule>
  </conditionalFormatting>
  <conditionalFormatting sqref="F2241">
    <cfRule type="cellIs" dxfId="94" priority="158" stopIfTrue="1" operator="equal">
      <formula>1</formula>
    </cfRule>
  </conditionalFormatting>
  <conditionalFormatting sqref="F1539">
    <cfRule type="cellIs" dxfId="93" priority="153" stopIfTrue="1" operator="equal">
      <formula>1</formula>
    </cfRule>
  </conditionalFormatting>
  <conditionalFormatting sqref="F1539">
    <cfRule type="cellIs" dxfId="92" priority="155" stopIfTrue="1" operator="equal">
      <formula>""</formula>
    </cfRule>
  </conditionalFormatting>
  <conditionalFormatting sqref="F1539">
    <cfRule type="cellIs" dxfId="91" priority="154" stopIfTrue="1" operator="equal">
      <formula>1</formula>
    </cfRule>
  </conditionalFormatting>
  <conditionalFormatting sqref="F2894:F2896">
    <cfRule type="cellIs" dxfId="90" priority="152" stopIfTrue="1" operator="equal">
      <formula>""</formula>
    </cfRule>
  </conditionalFormatting>
  <conditionalFormatting sqref="F2894:F2896">
    <cfRule type="cellIs" dxfId="89" priority="151" stopIfTrue="1" operator="equal">
      <formula>1</formula>
    </cfRule>
  </conditionalFormatting>
  <conditionalFormatting sqref="F929">
    <cfRule type="cellIs" dxfId="88" priority="150" stopIfTrue="1" operator="equal">
      <formula>""</formula>
    </cfRule>
  </conditionalFormatting>
  <conditionalFormatting sqref="F929">
    <cfRule type="cellIs" dxfId="87" priority="149" stopIfTrue="1" operator="equal">
      <formula>1</formula>
    </cfRule>
  </conditionalFormatting>
  <conditionalFormatting sqref="F997:F1000">
    <cfRule type="cellIs" dxfId="86" priority="148" stopIfTrue="1" operator="equal">
      <formula>""</formula>
    </cfRule>
  </conditionalFormatting>
  <conditionalFormatting sqref="F997:F1000">
    <cfRule type="cellIs" dxfId="85" priority="147" stopIfTrue="1" operator="equal">
      <formula>1</formula>
    </cfRule>
  </conditionalFormatting>
  <conditionalFormatting sqref="F1055">
    <cfRule type="cellIs" dxfId="84" priority="146" stopIfTrue="1" operator="equal">
      <formula>""</formula>
    </cfRule>
  </conditionalFormatting>
  <conditionalFormatting sqref="F1055">
    <cfRule type="cellIs" dxfId="83" priority="145" stopIfTrue="1" operator="equal">
      <formula>1</formula>
    </cfRule>
  </conditionalFormatting>
  <conditionalFormatting sqref="F1781 F1783:F1784">
    <cfRule type="cellIs" dxfId="82" priority="144" stopIfTrue="1" operator="equal">
      <formula>""</formula>
    </cfRule>
  </conditionalFormatting>
  <conditionalFormatting sqref="F1781 F1783:F1784">
    <cfRule type="cellIs" dxfId="81" priority="143" stopIfTrue="1" operator="equal">
      <formula>1</formula>
    </cfRule>
  </conditionalFormatting>
  <conditionalFormatting sqref="F1782">
    <cfRule type="cellIs" dxfId="80" priority="142" stopIfTrue="1" operator="equal">
      <formula>""</formula>
    </cfRule>
  </conditionalFormatting>
  <conditionalFormatting sqref="F1782">
    <cfRule type="cellIs" dxfId="79" priority="141" stopIfTrue="1" operator="equal">
      <formula>1</formula>
    </cfRule>
  </conditionalFormatting>
  <conditionalFormatting sqref="F1782">
    <cfRule type="cellIs" dxfId="78" priority="140" stopIfTrue="1" operator="equal">
      <formula>""</formula>
    </cfRule>
  </conditionalFormatting>
  <conditionalFormatting sqref="F1782">
    <cfRule type="cellIs" dxfId="77" priority="139" stopIfTrue="1" operator="equal">
      <formula>1</formula>
    </cfRule>
  </conditionalFormatting>
  <conditionalFormatting sqref="F3052">
    <cfRule type="cellIs" dxfId="76" priority="138" stopIfTrue="1" operator="equal">
      <formula>""</formula>
    </cfRule>
  </conditionalFormatting>
  <conditionalFormatting sqref="F3052">
    <cfRule type="cellIs" dxfId="75" priority="137" stopIfTrue="1" operator="equal">
      <formula>1</formula>
    </cfRule>
  </conditionalFormatting>
  <conditionalFormatting sqref="F3116:F3117">
    <cfRule type="cellIs" dxfId="74" priority="136" stopIfTrue="1" operator="equal">
      <formula>""</formula>
    </cfRule>
  </conditionalFormatting>
  <conditionalFormatting sqref="F3116:F3117">
    <cfRule type="cellIs" dxfId="73" priority="135" stopIfTrue="1" operator="equal">
      <formula>1</formula>
    </cfRule>
  </conditionalFormatting>
  <conditionalFormatting sqref="F3270">
    <cfRule type="cellIs" dxfId="72" priority="134" stopIfTrue="1" operator="equal">
      <formula>""</formula>
    </cfRule>
  </conditionalFormatting>
  <conditionalFormatting sqref="F3270">
    <cfRule type="cellIs" dxfId="71" priority="133" stopIfTrue="1" operator="equal">
      <formula>1</formula>
    </cfRule>
  </conditionalFormatting>
  <conditionalFormatting sqref="F1294">
    <cfRule type="cellIs" dxfId="70" priority="124" stopIfTrue="1" operator="equal">
      <formula>""</formula>
    </cfRule>
  </conditionalFormatting>
  <conditionalFormatting sqref="F1294">
    <cfRule type="cellIs" dxfId="69" priority="123" stopIfTrue="1" operator="equal">
      <formula>1</formula>
    </cfRule>
  </conditionalFormatting>
  <conditionalFormatting sqref="F2147">
    <cfRule type="cellIs" dxfId="68" priority="118" stopIfTrue="1" operator="equal">
      <formula>""</formula>
    </cfRule>
  </conditionalFormatting>
  <conditionalFormatting sqref="F2147">
    <cfRule type="cellIs" dxfId="67" priority="117" stopIfTrue="1" operator="equal">
      <formula>1</formula>
    </cfRule>
  </conditionalFormatting>
  <conditionalFormatting sqref="F2225">
    <cfRule type="cellIs" dxfId="66" priority="112" stopIfTrue="1" operator="equal">
      <formula>""</formula>
    </cfRule>
  </conditionalFormatting>
  <conditionalFormatting sqref="F2225">
    <cfRule type="cellIs" dxfId="65" priority="111" stopIfTrue="1" operator="equal">
      <formula>1</formula>
    </cfRule>
  </conditionalFormatting>
  <conditionalFormatting sqref="F2335:F2338">
    <cfRule type="cellIs" dxfId="64" priority="110" stopIfTrue="1" operator="equal">
      <formula>""</formula>
    </cfRule>
  </conditionalFormatting>
  <conditionalFormatting sqref="F2335:F2338">
    <cfRule type="cellIs" dxfId="63" priority="109" stopIfTrue="1" operator="equal">
      <formula>1</formula>
    </cfRule>
  </conditionalFormatting>
  <conditionalFormatting sqref="F2474:F2475">
    <cfRule type="cellIs" dxfId="62" priority="106" stopIfTrue="1" operator="equal">
      <formula>""</formula>
    </cfRule>
  </conditionalFormatting>
  <conditionalFormatting sqref="F2474:F2475">
    <cfRule type="cellIs" dxfId="61" priority="105" stopIfTrue="1" operator="equal">
      <formula>1</formula>
    </cfRule>
  </conditionalFormatting>
  <conditionalFormatting sqref="F2883:F2886">
    <cfRule type="cellIs" dxfId="60" priority="100" stopIfTrue="1" operator="equal">
      <formula>""</formula>
    </cfRule>
  </conditionalFormatting>
  <conditionalFormatting sqref="F2883:F2886">
    <cfRule type="cellIs" dxfId="59" priority="99" stopIfTrue="1" operator="equal">
      <formula>1</formula>
    </cfRule>
  </conditionalFormatting>
  <conditionalFormatting sqref="F3023:F3024">
    <cfRule type="cellIs" dxfId="58" priority="82" stopIfTrue="1" operator="equal">
      <formula>""</formula>
    </cfRule>
  </conditionalFormatting>
  <conditionalFormatting sqref="F3023:F3024">
    <cfRule type="cellIs" dxfId="57" priority="81" stopIfTrue="1" operator="equal">
      <formula>1</formula>
    </cfRule>
  </conditionalFormatting>
  <conditionalFormatting sqref="F1468">
    <cfRule type="cellIs" dxfId="56" priority="58" stopIfTrue="1" operator="equal">
      <formula>""</formula>
    </cfRule>
  </conditionalFormatting>
  <conditionalFormatting sqref="F1468">
    <cfRule type="cellIs" dxfId="55" priority="57" stopIfTrue="1" operator="equal">
      <formula>1</formula>
    </cfRule>
  </conditionalFormatting>
  <conditionalFormatting sqref="F2263">
    <cfRule type="cellIs" dxfId="54" priority="48" stopIfTrue="1" operator="equal">
      <formula>""</formula>
    </cfRule>
  </conditionalFormatting>
  <conditionalFormatting sqref="F2263">
    <cfRule type="cellIs" dxfId="53" priority="47" stopIfTrue="1" operator="equal">
      <formula>1</formula>
    </cfRule>
  </conditionalFormatting>
  <conditionalFormatting sqref="F3585:F3586">
    <cfRule type="cellIs" dxfId="52" priority="36" stopIfTrue="1" operator="equal">
      <formula>""</formula>
    </cfRule>
  </conditionalFormatting>
  <conditionalFormatting sqref="F3585:F3586">
    <cfRule type="cellIs" dxfId="51" priority="35" stopIfTrue="1" operator="equal">
      <formula>1</formula>
    </cfRule>
  </conditionalFormatting>
  <conditionalFormatting sqref="F2119:F2120">
    <cfRule type="cellIs" dxfId="50" priority="34" stopIfTrue="1" operator="equal">
      <formula>""</formula>
    </cfRule>
  </conditionalFormatting>
  <conditionalFormatting sqref="F2119:F2120">
    <cfRule type="cellIs" dxfId="49" priority="33" stopIfTrue="1" operator="equal">
      <formula>1</formula>
    </cfRule>
  </conditionalFormatting>
  <conditionalFormatting sqref="F1163:F1165">
    <cfRule type="cellIs" dxfId="48" priority="32" stopIfTrue="1" operator="equal">
      <formula>""</formula>
    </cfRule>
  </conditionalFormatting>
  <conditionalFormatting sqref="F1163:F1165">
    <cfRule type="cellIs" dxfId="47" priority="31" stopIfTrue="1" operator="equal">
      <formula>1</formula>
    </cfRule>
  </conditionalFormatting>
  <conditionalFormatting sqref="F3384">
    <cfRule type="cellIs" dxfId="46" priority="30" stopIfTrue="1" operator="equal">
      <formula>""</formula>
    </cfRule>
  </conditionalFormatting>
  <conditionalFormatting sqref="F3384">
    <cfRule type="cellIs" dxfId="45" priority="29" stopIfTrue="1" operator="equal">
      <formula>1</formula>
    </cfRule>
  </conditionalFormatting>
  <conditionalFormatting sqref="F531:F532">
    <cfRule type="cellIs" dxfId="44" priority="24" stopIfTrue="1" operator="equal">
      <formula>""</formula>
    </cfRule>
  </conditionalFormatting>
  <conditionalFormatting sqref="F531:F532">
    <cfRule type="cellIs" dxfId="43" priority="23" stopIfTrue="1" operator="equal">
      <formula>1</formula>
    </cfRule>
  </conditionalFormatting>
  <conditionalFormatting sqref="F1568">
    <cfRule type="cellIs" dxfId="42" priority="22" stopIfTrue="1" operator="equal">
      <formula>""</formula>
    </cfRule>
  </conditionalFormatting>
  <conditionalFormatting sqref="F1568">
    <cfRule type="cellIs" dxfId="41" priority="21" stopIfTrue="1" operator="equal">
      <formula>1</formula>
    </cfRule>
  </conditionalFormatting>
  <conditionalFormatting sqref="F2756:F2757">
    <cfRule type="cellIs" dxfId="40" priority="20" stopIfTrue="1" operator="equal">
      <formula>""</formula>
    </cfRule>
  </conditionalFormatting>
  <conditionalFormatting sqref="F2756:F2757">
    <cfRule type="cellIs" dxfId="39" priority="19" stopIfTrue="1" operator="equal">
      <formula>1</formula>
    </cfRule>
  </conditionalFormatting>
  <conditionalFormatting sqref="F3338">
    <cfRule type="cellIs" dxfId="38" priority="18" stopIfTrue="1" operator="equal">
      <formula>""</formula>
    </cfRule>
  </conditionalFormatting>
  <conditionalFormatting sqref="F3338">
    <cfRule type="cellIs" dxfId="37" priority="17" stopIfTrue="1" operator="equal">
      <formula>1</formula>
    </cfRule>
  </conditionalFormatting>
  <conditionalFormatting sqref="F103">
    <cfRule type="cellIs" dxfId="36" priority="16" stopIfTrue="1" operator="equal">
      <formula>""</formula>
    </cfRule>
  </conditionalFormatting>
  <conditionalFormatting sqref="F103">
    <cfRule type="cellIs" dxfId="35" priority="15" stopIfTrue="1" operator="equal">
      <formula>1</formula>
    </cfRule>
  </conditionalFormatting>
  <conditionalFormatting sqref="F1994:F2003">
    <cfRule type="cellIs" dxfId="34" priority="14" stopIfTrue="1" operator="equal">
      <formula>""</formula>
    </cfRule>
  </conditionalFormatting>
  <conditionalFormatting sqref="F1994:F2003">
    <cfRule type="cellIs" dxfId="33" priority="13" stopIfTrue="1" operator="equal">
      <formula>1</formula>
    </cfRule>
  </conditionalFormatting>
  <conditionalFormatting sqref="F2265">
    <cfRule type="cellIs" dxfId="32" priority="2" stopIfTrue="1" operator="equal">
      <formula>""</formula>
    </cfRule>
  </conditionalFormatting>
  <conditionalFormatting sqref="F2265">
    <cfRule type="cellIs" dxfId="31" priority="1" stopIfTrue="1" operator="equal">
      <formula>1</formula>
    </cfRule>
  </conditionalFormatting>
  <pageMargins left="0.75" right="0.75" top="1" bottom="1" header="0" footer="0"/>
  <pageSetup orientation="portrait" horizontalDpi="4294967293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594" r:id="rId4" name="Button 546">
              <controlPr defaultSize="0" print="0" autoFill="0" autoPict="0" macro="[0]!Agrega_clave_base">
                <anchor moveWithCells="1" sizeWithCells="1">
                  <from>
                    <xdr:col>5</xdr:col>
                    <xdr:colOff>0</xdr:colOff>
                    <xdr:row>0</xdr:row>
                    <xdr:rowOff>38100</xdr:rowOff>
                  </from>
                  <to>
                    <xdr:col>6</xdr:col>
                    <xdr:colOff>0</xdr:colOff>
                    <xdr:row>1</xdr:row>
                    <xdr:rowOff>114300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13"/>
  <dimension ref="A1:AE100"/>
  <sheetViews>
    <sheetView workbookViewId="0">
      <pane ySplit="1" topLeftCell="A57" activePane="bottomLeft" state="frozen"/>
      <selection pane="bottomLeft" activeCell="G82" sqref="G82"/>
    </sheetView>
  </sheetViews>
  <sheetFormatPr baseColWidth="10" defaultRowHeight="10.199999999999999" x14ac:dyDescent="0.2"/>
  <cols>
    <col min="3" max="3" width="26.7109375" customWidth="1"/>
    <col min="4" max="4" width="24.140625" customWidth="1"/>
    <col min="5" max="5" width="19.140625" bestFit="1" customWidth="1"/>
    <col min="6" max="6" width="13.7109375" bestFit="1" customWidth="1"/>
    <col min="7" max="7" width="51.28515625" customWidth="1"/>
    <col min="21" max="21" width="39.7109375" customWidth="1"/>
  </cols>
  <sheetData>
    <row r="1" spans="1:7" x14ac:dyDescent="0.2">
      <c r="A1" s="158" t="s">
        <v>12259</v>
      </c>
      <c r="B1" s="158" t="s">
        <v>12260</v>
      </c>
      <c r="C1" s="158" t="s">
        <v>498</v>
      </c>
      <c r="D1" s="158" t="s">
        <v>12258</v>
      </c>
      <c r="E1" s="158" t="s">
        <v>12261</v>
      </c>
      <c r="F1" s="158" t="s">
        <v>12262</v>
      </c>
      <c r="G1" s="158" t="s">
        <v>12296</v>
      </c>
    </row>
    <row r="2" spans="1:7" x14ac:dyDescent="0.2">
      <c r="A2" t="s">
        <v>12263</v>
      </c>
      <c r="B2">
        <v>2020</v>
      </c>
      <c r="C2" t="s">
        <v>12243</v>
      </c>
      <c r="D2" t="s">
        <v>10022</v>
      </c>
      <c r="E2" t="s">
        <v>12264</v>
      </c>
      <c r="F2" t="s">
        <v>12265</v>
      </c>
    </row>
    <row r="3" spans="1:7" x14ac:dyDescent="0.2">
      <c r="A3" t="s">
        <v>12263</v>
      </c>
      <c r="B3">
        <v>2020</v>
      </c>
      <c r="C3" t="s">
        <v>12244</v>
      </c>
      <c r="D3" t="s">
        <v>10022</v>
      </c>
      <c r="E3" t="s">
        <v>12264</v>
      </c>
      <c r="F3" t="s">
        <v>12265</v>
      </c>
    </row>
    <row r="4" spans="1:7" x14ac:dyDescent="0.2">
      <c r="A4" t="s">
        <v>12263</v>
      </c>
      <c r="B4">
        <v>2020</v>
      </c>
      <c r="C4" t="s">
        <v>12245</v>
      </c>
      <c r="D4" t="s">
        <v>10022</v>
      </c>
      <c r="E4" t="s">
        <v>12264</v>
      </c>
      <c r="F4" t="s">
        <v>12265</v>
      </c>
    </row>
    <row r="5" spans="1:7" x14ac:dyDescent="0.2">
      <c r="A5" t="s">
        <v>12263</v>
      </c>
      <c r="B5">
        <v>2020</v>
      </c>
      <c r="C5" t="s">
        <v>12238</v>
      </c>
      <c r="D5" t="s">
        <v>10040</v>
      </c>
      <c r="E5" t="s">
        <v>12264</v>
      </c>
      <c r="F5" t="s">
        <v>12265</v>
      </c>
    </row>
    <row r="6" spans="1:7" x14ac:dyDescent="0.2">
      <c r="A6" t="s">
        <v>12263</v>
      </c>
      <c r="B6">
        <v>2020</v>
      </c>
      <c r="C6" t="s">
        <v>12240</v>
      </c>
      <c r="D6" t="s">
        <v>10040</v>
      </c>
      <c r="E6" t="s">
        <v>12264</v>
      </c>
      <c r="F6" t="s">
        <v>12265</v>
      </c>
    </row>
    <row r="7" spans="1:7" x14ac:dyDescent="0.2">
      <c r="A7" t="s">
        <v>12263</v>
      </c>
      <c r="B7">
        <v>2020</v>
      </c>
      <c r="C7" t="s">
        <v>12239</v>
      </c>
      <c r="D7" t="s">
        <v>10040</v>
      </c>
      <c r="E7" t="s">
        <v>12264</v>
      </c>
      <c r="F7" t="s">
        <v>12265</v>
      </c>
    </row>
    <row r="8" spans="1:7" x14ac:dyDescent="0.2">
      <c r="A8" t="s">
        <v>12263</v>
      </c>
      <c r="B8">
        <v>2020</v>
      </c>
      <c r="C8" t="s">
        <v>12256</v>
      </c>
      <c r="D8" t="s">
        <v>10022</v>
      </c>
      <c r="E8" t="s">
        <v>12264</v>
      </c>
      <c r="F8" t="s">
        <v>12265</v>
      </c>
    </row>
    <row r="9" spans="1:7" x14ac:dyDescent="0.2">
      <c r="A9" t="s">
        <v>12263</v>
      </c>
      <c r="B9">
        <v>2020</v>
      </c>
      <c r="C9" t="s">
        <v>12249</v>
      </c>
      <c r="D9" t="s">
        <v>9972</v>
      </c>
      <c r="E9" t="s">
        <v>12264</v>
      </c>
      <c r="F9" t="s">
        <v>12265</v>
      </c>
    </row>
    <row r="10" spans="1:7" x14ac:dyDescent="0.2">
      <c r="A10" t="s">
        <v>12263</v>
      </c>
      <c r="B10">
        <v>2020</v>
      </c>
      <c r="C10" t="s">
        <v>12251</v>
      </c>
      <c r="D10" t="s">
        <v>9972</v>
      </c>
      <c r="E10" t="s">
        <v>12264</v>
      </c>
      <c r="F10" t="s">
        <v>12265</v>
      </c>
    </row>
    <row r="11" spans="1:7" x14ac:dyDescent="0.2">
      <c r="A11" t="s">
        <v>12263</v>
      </c>
      <c r="B11">
        <v>2020</v>
      </c>
      <c r="C11" t="s">
        <v>12266</v>
      </c>
      <c r="D11" t="s">
        <v>7984</v>
      </c>
      <c r="E11" t="s">
        <v>12264</v>
      </c>
      <c r="F11" t="s">
        <v>12265</v>
      </c>
    </row>
    <row r="12" spans="1:7" x14ac:dyDescent="0.2">
      <c r="A12" t="s">
        <v>12263</v>
      </c>
      <c r="B12">
        <v>2020</v>
      </c>
      <c r="C12" t="s">
        <v>12267</v>
      </c>
      <c r="D12" t="s">
        <v>7984</v>
      </c>
      <c r="E12" t="s">
        <v>12264</v>
      </c>
      <c r="F12" t="s">
        <v>12265</v>
      </c>
    </row>
    <row r="13" spans="1:7" x14ac:dyDescent="0.2">
      <c r="A13" t="s">
        <v>12263</v>
      </c>
      <c r="B13">
        <v>2020</v>
      </c>
      <c r="C13" t="s">
        <v>12268</v>
      </c>
      <c r="D13" t="s">
        <v>7984</v>
      </c>
      <c r="E13" t="s">
        <v>12264</v>
      </c>
      <c r="F13" t="s">
        <v>12265</v>
      </c>
    </row>
    <row r="14" spans="1:7" x14ac:dyDescent="0.2">
      <c r="A14" t="s">
        <v>12263</v>
      </c>
      <c r="B14">
        <v>2020</v>
      </c>
      <c r="C14" t="s">
        <v>12269</v>
      </c>
      <c r="D14" t="s">
        <v>7984</v>
      </c>
      <c r="E14" t="s">
        <v>12264</v>
      </c>
      <c r="F14" t="s">
        <v>12265</v>
      </c>
    </row>
    <row r="15" spans="1:7" x14ac:dyDescent="0.2">
      <c r="A15" t="s">
        <v>12263</v>
      </c>
      <c r="B15">
        <v>2020</v>
      </c>
      <c r="C15" t="s">
        <v>12270</v>
      </c>
      <c r="D15" t="s">
        <v>7984</v>
      </c>
      <c r="E15" t="s">
        <v>12264</v>
      </c>
      <c r="F15" t="s">
        <v>12265</v>
      </c>
    </row>
    <row r="16" spans="1:7" x14ac:dyDescent="0.2">
      <c r="A16" t="s">
        <v>12263</v>
      </c>
      <c r="B16">
        <v>2020</v>
      </c>
      <c r="C16" t="s">
        <v>12271</v>
      </c>
      <c r="D16" t="s">
        <v>7984</v>
      </c>
      <c r="E16" t="s">
        <v>12264</v>
      </c>
      <c r="F16" t="s">
        <v>12265</v>
      </c>
    </row>
    <row r="17" spans="1:31" x14ac:dyDescent="0.2">
      <c r="A17" t="s">
        <v>12263</v>
      </c>
      <c r="B17">
        <v>2020</v>
      </c>
      <c r="C17" t="s">
        <v>12272</v>
      </c>
      <c r="D17" t="s">
        <v>7984</v>
      </c>
      <c r="E17" t="s">
        <v>12264</v>
      </c>
      <c r="F17" t="s">
        <v>12265</v>
      </c>
    </row>
    <row r="18" spans="1:31" x14ac:dyDescent="0.2">
      <c r="A18" t="s">
        <v>12263</v>
      </c>
      <c r="B18">
        <v>2020</v>
      </c>
      <c r="C18" t="s">
        <v>12274</v>
      </c>
      <c r="D18" t="s">
        <v>7984</v>
      </c>
      <c r="E18" t="s">
        <v>12264</v>
      </c>
      <c r="F18" t="s">
        <v>12265</v>
      </c>
    </row>
    <row r="19" spans="1:31" x14ac:dyDescent="0.2">
      <c r="A19" t="s">
        <v>12263</v>
      </c>
      <c r="B19">
        <v>2020</v>
      </c>
      <c r="C19" t="s">
        <v>12276</v>
      </c>
      <c r="D19" t="s">
        <v>7984</v>
      </c>
      <c r="E19" t="s">
        <v>12264</v>
      </c>
      <c r="F19" t="s">
        <v>12265</v>
      </c>
    </row>
    <row r="20" spans="1:31" x14ac:dyDescent="0.2">
      <c r="A20" t="s">
        <v>12263</v>
      </c>
      <c r="B20">
        <v>2020</v>
      </c>
      <c r="C20" t="s">
        <v>12278</v>
      </c>
      <c r="D20" t="s">
        <v>7984</v>
      </c>
      <c r="E20" t="s">
        <v>12264</v>
      </c>
      <c r="F20" t="s">
        <v>12265</v>
      </c>
    </row>
    <row r="21" spans="1:31" x14ac:dyDescent="0.2">
      <c r="A21" t="s">
        <v>12263</v>
      </c>
      <c r="B21">
        <v>2020</v>
      </c>
      <c r="C21" t="s">
        <v>12277</v>
      </c>
      <c r="D21" t="s">
        <v>7984</v>
      </c>
      <c r="E21" t="s">
        <v>12264</v>
      </c>
      <c r="F21" t="s">
        <v>12265</v>
      </c>
    </row>
    <row r="22" spans="1:31" x14ac:dyDescent="0.2">
      <c r="A22" t="s">
        <v>12263</v>
      </c>
      <c r="B22">
        <v>2020</v>
      </c>
      <c r="C22" t="s">
        <v>12282</v>
      </c>
      <c r="D22" s="20" t="s">
        <v>12295</v>
      </c>
      <c r="E22" t="s">
        <v>12264</v>
      </c>
      <c r="F22" t="s">
        <v>12265</v>
      </c>
    </row>
    <row r="23" spans="1:31" x14ac:dyDescent="0.2">
      <c r="A23" t="s">
        <v>12263</v>
      </c>
      <c r="B23">
        <v>2020</v>
      </c>
      <c r="C23" t="s">
        <v>12283</v>
      </c>
      <c r="D23" s="20" t="s">
        <v>12295</v>
      </c>
      <c r="E23" t="s">
        <v>12264</v>
      </c>
      <c r="F23" t="s">
        <v>12265</v>
      </c>
    </row>
    <row r="24" spans="1:31" x14ac:dyDescent="0.2">
      <c r="A24" t="s">
        <v>12263</v>
      </c>
      <c r="B24">
        <v>2020</v>
      </c>
      <c r="C24" t="s">
        <v>12284</v>
      </c>
      <c r="D24" s="20" t="s">
        <v>12295</v>
      </c>
      <c r="E24" t="s">
        <v>12264</v>
      </c>
      <c r="F24" t="s">
        <v>12265</v>
      </c>
    </row>
    <row r="25" spans="1:31" x14ac:dyDescent="0.2">
      <c r="A25" t="s">
        <v>12263</v>
      </c>
      <c r="B25">
        <v>2020</v>
      </c>
      <c r="C25" t="s">
        <v>12288</v>
      </c>
      <c r="D25" s="20" t="s">
        <v>12295</v>
      </c>
      <c r="E25" t="s">
        <v>12264</v>
      </c>
      <c r="F25" t="s">
        <v>12265</v>
      </c>
    </row>
    <row r="26" spans="1:31" x14ac:dyDescent="0.2">
      <c r="A26" t="s">
        <v>12263</v>
      </c>
      <c r="B26">
        <v>2020</v>
      </c>
      <c r="C26" t="s">
        <v>12289</v>
      </c>
      <c r="D26" s="20" t="s">
        <v>12295</v>
      </c>
      <c r="E26" t="s">
        <v>12264</v>
      </c>
      <c r="F26" t="s">
        <v>12265</v>
      </c>
    </row>
    <row r="27" spans="1:31" x14ac:dyDescent="0.2">
      <c r="A27" t="s">
        <v>12263</v>
      </c>
      <c r="B27">
        <v>2020</v>
      </c>
      <c r="C27" t="s">
        <v>12290</v>
      </c>
      <c r="D27" s="20" t="s">
        <v>12295</v>
      </c>
      <c r="E27" t="s">
        <v>12264</v>
      </c>
      <c r="F27" t="s">
        <v>12265</v>
      </c>
    </row>
    <row r="28" spans="1:31" x14ac:dyDescent="0.2">
      <c r="A28" t="s">
        <v>12263</v>
      </c>
      <c r="B28">
        <v>2020</v>
      </c>
      <c r="C28" t="s">
        <v>12291</v>
      </c>
      <c r="D28" s="20" t="s">
        <v>12295</v>
      </c>
      <c r="E28" t="s">
        <v>12264</v>
      </c>
      <c r="F28" t="s">
        <v>12265</v>
      </c>
    </row>
    <row r="29" spans="1:31" x14ac:dyDescent="0.2">
      <c r="A29" t="s">
        <v>12263</v>
      </c>
      <c r="B29">
        <v>2020</v>
      </c>
      <c r="C29" t="s">
        <v>12292</v>
      </c>
      <c r="D29" s="20" t="s">
        <v>12295</v>
      </c>
      <c r="E29" t="s">
        <v>12264</v>
      </c>
      <c r="F29" t="s">
        <v>12265</v>
      </c>
    </row>
    <row r="30" spans="1:31" x14ac:dyDescent="0.2">
      <c r="A30" t="s">
        <v>12263</v>
      </c>
      <c r="B30">
        <v>2020</v>
      </c>
      <c r="C30" t="s">
        <v>12293</v>
      </c>
      <c r="D30" s="20" t="s">
        <v>12295</v>
      </c>
      <c r="E30" t="s">
        <v>12264</v>
      </c>
      <c r="F30" t="s">
        <v>12265</v>
      </c>
    </row>
    <row r="31" spans="1:31" x14ac:dyDescent="0.2">
      <c r="A31" t="s">
        <v>12263</v>
      </c>
      <c r="B31">
        <v>2020</v>
      </c>
      <c r="C31" t="s">
        <v>11508</v>
      </c>
      <c r="D31" s="20" t="s">
        <v>12295</v>
      </c>
      <c r="E31" s="20" t="s">
        <v>12281</v>
      </c>
      <c r="F31" s="20" t="s">
        <v>12265</v>
      </c>
      <c r="G31" s="20" t="s">
        <v>12297</v>
      </c>
      <c r="H31" s="186" t="s">
        <v>11508</v>
      </c>
      <c r="I31" s="157" t="s">
        <v>3079</v>
      </c>
      <c r="J31" s="157" t="s">
        <v>11509</v>
      </c>
      <c r="K31" s="180">
        <v>1</v>
      </c>
      <c r="L31" s="177" t="s">
        <v>8283</v>
      </c>
      <c r="M31" s="64">
        <f>VLOOKUP(L31,BARRAS!$C$5:$E$553,2,0)</f>
        <v>2069989830152</v>
      </c>
      <c r="N31" s="162">
        <v>0</v>
      </c>
      <c r="O31" s="172">
        <v>0</v>
      </c>
      <c r="P31" s="174">
        <v>0</v>
      </c>
      <c r="Q31" s="167" t="s">
        <v>8423</v>
      </c>
      <c r="R31" s="168" t="s">
        <v>8423</v>
      </c>
      <c r="S31" s="177" t="s">
        <v>9178</v>
      </c>
      <c r="T31" s="177"/>
      <c r="U31" s="160" t="s">
        <v>9971</v>
      </c>
      <c r="V31" s="162" t="s">
        <v>509</v>
      </c>
      <c r="W31" s="157" t="s">
        <v>509</v>
      </c>
      <c r="X31" s="157">
        <v>0</v>
      </c>
      <c r="Y31" s="157"/>
      <c r="Z31" s="164" t="s">
        <v>509</v>
      </c>
      <c r="AA31" s="164"/>
      <c r="AB31" s="164"/>
      <c r="AC31" s="164">
        <v>0</v>
      </c>
      <c r="AD31" s="157">
        <v>0</v>
      </c>
      <c r="AE31" s="157"/>
    </row>
    <row r="32" spans="1:31" x14ac:dyDescent="0.2">
      <c r="A32" t="s">
        <v>12263</v>
      </c>
      <c r="B32">
        <v>2020</v>
      </c>
      <c r="C32" t="s">
        <v>12298</v>
      </c>
      <c r="D32" s="20" t="s">
        <v>9972</v>
      </c>
      <c r="E32" s="20" t="s">
        <v>12264</v>
      </c>
      <c r="F32" s="20" t="s">
        <v>12265</v>
      </c>
    </row>
    <row r="33" spans="1:20" x14ac:dyDescent="0.2">
      <c r="A33" t="s">
        <v>12263</v>
      </c>
      <c r="B33">
        <v>2020</v>
      </c>
      <c r="C33" t="s">
        <v>12300</v>
      </c>
      <c r="D33" s="20" t="s">
        <v>9972</v>
      </c>
      <c r="E33" s="20" t="s">
        <v>12264</v>
      </c>
      <c r="F33" s="20" t="s">
        <v>12265</v>
      </c>
    </row>
    <row r="34" spans="1:20" x14ac:dyDescent="0.2">
      <c r="A34" t="s">
        <v>12263</v>
      </c>
      <c r="B34">
        <v>2020</v>
      </c>
      <c r="C34" t="s">
        <v>12302</v>
      </c>
      <c r="D34" s="20" t="s">
        <v>9972</v>
      </c>
      <c r="E34" s="20" t="s">
        <v>12264</v>
      </c>
      <c r="F34" s="20" t="s">
        <v>12265</v>
      </c>
    </row>
    <row r="35" spans="1:20" x14ac:dyDescent="0.2">
      <c r="A35" t="s">
        <v>12263</v>
      </c>
      <c r="B35">
        <v>2020</v>
      </c>
      <c r="C35" t="s">
        <v>12304</v>
      </c>
      <c r="D35" s="20" t="s">
        <v>9972</v>
      </c>
      <c r="E35" s="20" t="s">
        <v>12264</v>
      </c>
      <c r="F35" s="20" t="s">
        <v>12265</v>
      </c>
    </row>
    <row r="36" spans="1:20" x14ac:dyDescent="0.2">
      <c r="A36" t="s">
        <v>12263</v>
      </c>
      <c r="B36">
        <v>2020</v>
      </c>
      <c r="C36" t="s">
        <v>12306</v>
      </c>
      <c r="D36" s="20" t="s">
        <v>9972</v>
      </c>
      <c r="E36" s="20" t="s">
        <v>12264</v>
      </c>
      <c r="F36" s="20" t="s">
        <v>12265</v>
      </c>
    </row>
    <row r="37" spans="1:20" x14ac:dyDescent="0.2">
      <c r="A37" t="s">
        <v>12263</v>
      </c>
      <c r="B37">
        <v>2020</v>
      </c>
      <c r="C37" t="s">
        <v>12308</v>
      </c>
      <c r="D37" s="20" t="s">
        <v>9972</v>
      </c>
      <c r="E37" s="20" t="s">
        <v>12264</v>
      </c>
      <c r="F37" s="20" t="s">
        <v>12265</v>
      </c>
    </row>
    <row r="38" spans="1:20" x14ac:dyDescent="0.2">
      <c r="A38" t="s">
        <v>12263</v>
      </c>
      <c r="B38">
        <v>2020</v>
      </c>
      <c r="C38" t="s">
        <v>12310</v>
      </c>
      <c r="D38" s="20" t="s">
        <v>9972</v>
      </c>
      <c r="E38" s="20" t="s">
        <v>12264</v>
      </c>
      <c r="F38" s="20" t="s">
        <v>12265</v>
      </c>
    </row>
    <row r="39" spans="1:20" x14ac:dyDescent="0.2">
      <c r="A39" t="s">
        <v>12263</v>
      </c>
      <c r="B39">
        <v>2020</v>
      </c>
      <c r="C39" t="s">
        <v>12312</v>
      </c>
      <c r="D39" s="20" t="s">
        <v>9972</v>
      </c>
      <c r="E39" s="20" t="s">
        <v>12264</v>
      </c>
      <c r="F39" s="20" t="s">
        <v>12265</v>
      </c>
    </row>
    <row r="40" spans="1:20" x14ac:dyDescent="0.2">
      <c r="A40" t="s">
        <v>12263</v>
      </c>
      <c r="B40">
        <v>2020</v>
      </c>
      <c r="C40" t="s">
        <v>12053</v>
      </c>
      <c r="D40" s="20" t="s">
        <v>9525</v>
      </c>
      <c r="E40" s="20" t="s">
        <v>12281</v>
      </c>
      <c r="F40" s="20" t="s">
        <v>12265</v>
      </c>
      <c r="H40" s="94" t="s">
        <v>12053</v>
      </c>
      <c r="I40" s="5" t="s">
        <v>9525</v>
      </c>
      <c r="J40" s="5" t="s">
        <v>12054</v>
      </c>
      <c r="K40" s="93">
        <v>1</v>
      </c>
      <c r="L40" s="153" t="s">
        <v>720</v>
      </c>
      <c r="M40" s="64">
        <f>VLOOKUP(L40,BARRAS!$C$5:$E$553,2,0)</f>
        <v>2089998380132</v>
      </c>
      <c r="N40" s="84">
        <v>0</v>
      </c>
      <c r="O40" s="171">
        <v>0</v>
      </c>
      <c r="P40" s="75">
        <v>0</v>
      </c>
      <c r="Q40" s="83" t="s">
        <v>8423</v>
      </c>
      <c r="R40" s="83" t="s">
        <v>8423</v>
      </c>
      <c r="S40" s="94" t="s">
        <v>9525</v>
      </c>
      <c r="T40" s="94" t="s">
        <v>9972</v>
      </c>
    </row>
    <row r="41" spans="1:20" x14ac:dyDescent="0.2">
      <c r="A41" t="s">
        <v>12263</v>
      </c>
      <c r="B41">
        <v>2020</v>
      </c>
      <c r="C41" t="s">
        <v>12313</v>
      </c>
      <c r="D41" s="20" t="s">
        <v>9972</v>
      </c>
      <c r="E41" s="20" t="s">
        <v>12264</v>
      </c>
      <c r="F41" s="20" t="s">
        <v>12265</v>
      </c>
    </row>
    <row r="42" spans="1:20" x14ac:dyDescent="0.2">
      <c r="A42" t="s">
        <v>12263</v>
      </c>
      <c r="B42">
        <v>2020</v>
      </c>
      <c r="C42" t="s">
        <v>12164</v>
      </c>
      <c r="D42" s="20" t="s">
        <v>7984</v>
      </c>
      <c r="E42" s="20" t="s">
        <v>12281</v>
      </c>
      <c r="F42" s="20" t="s">
        <v>12265</v>
      </c>
      <c r="H42" t="s">
        <v>12164</v>
      </c>
      <c r="I42" t="s">
        <v>8808</v>
      </c>
      <c r="J42" t="s">
        <v>9189</v>
      </c>
      <c r="K42">
        <v>1</v>
      </c>
      <c r="L42" t="s">
        <v>731</v>
      </c>
      <c r="M42">
        <v>2099987480132</v>
      </c>
      <c r="N42">
        <v>0</v>
      </c>
      <c r="O42">
        <v>0</v>
      </c>
      <c r="P42">
        <v>0</v>
      </c>
      <c r="Q42" t="s">
        <v>8423</v>
      </c>
      <c r="R42" t="s">
        <v>8423</v>
      </c>
      <c r="S42" t="s">
        <v>8808</v>
      </c>
      <c r="T42" t="s">
        <v>7984</v>
      </c>
    </row>
    <row r="43" spans="1:20" x14ac:dyDescent="0.2">
      <c r="A43" t="s">
        <v>12263</v>
      </c>
      <c r="B43">
        <v>2020</v>
      </c>
      <c r="C43" t="s">
        <v>12314</v>
      </c>
      <c r="D43" s="20" t="s">
        <v>7984</v>
      </c>
      <c r="E43" s="20" t="s">
        <v>12264</v>
      </c>
      <c r="F43" s="20" t="s">
        <v>12265</v>
      </c>
    </row>
    <row r="44" spans="1:20" x14ac:dyDescent="0.2">
      <c r="A44" t="s">
        <v>12263</v>
      </c>
      <c r="B44">
        <v>2020</v>
      </c>
      <c r="C44" t="s">
        <v>9144</v>
      </c>
      <c r="D44" s="20" t="s">
        <v>10040</v>
      </c>
      <c r="E44" s="20" t="s">
        <v>12281</v>
      </c>
      <c r="F44" s="20" t="s">
        <v>12265</v>
      </c>
      <c r="H44" s="163" t="s">
        <v>9144</v>
      </c>
      <c r="I44" s="161" t="s">
        <v>9079</v>
      </c>
      <c r="J44" s="161" t="s">
        <v>10099</v>
      </c>
      <c r="K44" s="183">
        <v>1</v>
      </c>
      <c r="L44" s="163" t="s">
        <v>1724</v>
      </c>
      <c r="M44" s="64">
        <f>VLOOKUP(L44,BARRAS!$C$5:$E$553,2,0)</f>
        <v>2089989030232</v>
      </c>
      <c r="N44" s="161">
        <v>0</v>
      </c>
      <c r="O44" s="170">
        <v>0</v>
      </c>
      <c r="P44" s="173">
        <v>0</v>
      </c>
      <c r="Q44" s="165" t="s">
        <v>8423</v>
      </c>
      <c r="R44" s="165" t="s">
        <v>8423</v>
      </c>
      <c r="S44" s="163" t="s">
        <v>9079</v>
      </c>
      <c r="T44" s="163" t="s">
        <v>10040</v>
      </c>
    </row>
    <row r="45" spans="1:20" x14ac:dyDescent="0.2">
      <c r="A45" t="s">
        <v>12263</v>
      </c>
      <c r="B45">
        <v>2020</v>
      </c>
      <c r="C45" t="s">
        <v>12316</v>
      </c>
      <c r="D45" s="20" t="s">
        <v>10040</v>
      </c>
      <c r="E45" s="20" t="s">
        <v>12264</v>
      </c>
      <c r="F45" s="20" t="s">
        <v>12265</v>
      </c>
    </row>
    <row r="46" spans="1:20" x14ac:dyDescent="0.2">
      <c r="A46" t="s">
        <v>12263</v>
      </c>
      <c r="B46">
        <v>2020</v>
      </c>
      <c r="C46" t="s">
        <v>12317</v>
      </c>
      <c r="D46" s="20" t="s">
        <v>10040</v>
      </c>
      <c r="E46" s="20" t="s">
        <v>12264</v>
      </c>
      <c r="F46" s="20" t="s">
        <v>12265</v>
      </c>
    </row>
    <row r="47" spans="1:20" x14ac:dyDescent="0.2">
      <c r="A47" t="s">
        <v>12263</v>
      </c>
      <c r="B47">
        <v>2020</v>
      </c>
      <c r="C47" t="s">
        <v>10315</v>
      </c>
      <c r="D47" s="20" t="s">
        <v>9972</v>
      </c>
      <c r="E47" s="20" t="s">
        <v>12281</v>
      </c>
      <c r="F47" s="20" t="s">
        <v>12265</v>
      </c>
      <c r="H47" s="94" t="s">
        <v>10315</v>
      </c>
      <c r="I47" s="5" t="s">
        <v>9079</v>
      </c>
      <c r="J47" s="13" t="s">
        <v>10316</v>
      </c>
      <c r="K47" s="93">
        <v>1</v>
      </c>
      <c r="L47" s="131" t="s">
        <v>226</v>
      </c>
      <c r="M47" s="64">
        <f>VLOOKUP(L47,BARRAS!$C$5:$E$553,2,0)</f>
        <v>2089992080132</v>
      </c>
      <c r="N47" s="84">
        <v>0</v>
      </c>
      <c r="O47" s="171">
        <v>0</v>
      </c>
      <c r="P47" s="75">
        <v>0</v>
      </c>
      <c r="Q47" s="166" t="s">
        <v>8423</v>
      </c>
      <c r="R47" s="166" t="s">
        <v>8423</v>
      </c>
      <c r="S47" s="94" t="s">
        <v>9079</v>
      </c>
      <c r="T47" s="132" t="s">
        <v>9972</v>
      </c>
    </row>
    <row r="48" spans="1:20" x14ac:dyDescent="0.2">
      <c r="A48" t="s">
        <v>12263</v>
      </c>
      <c r="B48">
        <v>2020</v>
      </c>
      <c r="C48" t="s">
        <v>12318</v>
      </c>
      <c r="D48" s="20" t="s">
        <v>9972</v>
      </c>
      <c r="E48" s="20" t="s">
        <v>12264</v>
      </c>
      <c r="F48" s="20" t="s">
        <v>12265</v>
      </c>
    </row>
    <row r="49" spans="1:21" x14ac:dyDescent="0.2">
      <c r="A49" t="s">
        <v>12263</v>
      </c>
      <c r="B49">
        <v>2020</v>
      </c>
      <c r="C49" t="s">
        <v>11553</v>
      </c>
      <c r="D49" s="20" t="s">
        <v>9972</v>
      </c>
      <c r="E49" s="20" t="s">
        <v>12319</v>
      </c>
      <c r="F49" s="20" t="s">
        <v>12265</v>
      </c>
      <c r="G49" s="20" t="s">
        <v>12320</v>
      </c>
    </row>
    <row r="50" spans="1:21" x14ac:dyDescent="0.2">
      <c r="A50" t="s">
        <v>12263</v>
      </c>
      <c r="B50">
        <v>2020</v>
      </c>
      <c r="C50" t="s">
        <v>12321</v>
      </c>
      <c r="D50" s="20" t="s">
        <v>8078</v>
      </c>
      <c r="E50" s="20" t="s">
        <v>12264</v>
      </c>
      <c r="F50" s="20" t="s">
        <v>12265</v>
      </c>
    </row>
    <row r="51" spans="1:21" x14ac:dyDescent="0.2">
      <c r="A51" t="s">
        <v>12263</v>
      </c>
      <c r="B51">
        <v>2020</v>
      </c>
      <c r="C51" t="s">
        <v>7561</v>
      </c>
      <c r="D51" s="20" t="s">
        <v>9972</v>
      </c>
      <c r="E51" s="20" t="s">
        <v>12281</v>
      </c>
      <c r="F51" s="20" t="s">
        <v>12265</v>
      </c>
      <c r="G51" s="20" t="s">
        <v>12322</v>
      </c>
      <c r="H51" t="s">
        <v>7561</v>
      </c>
      <c r="I51" t="s">
        <v>8365</v>
      </c>
      <c r="J51" t="s">
        <v>7561</v>
      </c>
      <c r="K51">
        <v>1</v>
      </c>
      <c r="L51" t="s">
        <v>192</v>
      </c>
      <c r="M51">
        <v>2089999980132</v>
      </c>
      <c r="N51">
        <v>0</v>
      </c>
      <c r="O51">
        <v>0</v>
      </c>
      <c r="P51">
        <v>0</v>
      </c>
      <c r="Q51" t="s">
        <v>8423</v>
      </c>
      <c r="R51" t="s">
        <v>8423</v>
      </c>
      <c r="S51" t="s">
        <v>9178</v>
      </c>
      <c r="U51" t="s">
        <v>9972</v>
      </c>
    </row>
    <row r="52" spans="1:21" x14ac:dyDescent="0.2">
      <c r="A52" t="s">
        <v>12263</v>
      </c>
      <c r="B52">
        <v>2020</v>
      </c>
      <c r="C52" t="s">
        <v>12323</v>
      </c>
      <c r="E52" s="20" t="s">
        <v>12264</v>
      </c>
      <c r="F52" s="20" t="s">
        <v>12265</v>
      </c>
    </row>
    <row r="53" spans="1:21" x14ac:dyDescent="0.2">
      <c r="A53" t="s">
        <v>12263</v>
      </c>
      <c r="B53">
        <v>2020</v>
      </c>
      <c r="C53" t="s">
        <v>12101</v>
      </c>
      <c r="E53" s="20" t="s">
        <v>12281</v>
      </c>
      <c r="F53" s="20" t="s">
        <v>12265</v>
      </c>
      <c r="G53" t="s">
        <v>12325</v>
      </c>
    </row>
    <row r="54" spans="1:21" x14ac:dyDescent="0.2">
      <c r="A54" t="s">
        <v>12263</v>
      </c>
      <c r="B54">
        <v>2020</v>
      </c>
      <c r="C54" t="s">
        <v>12102</v>
      </c>
      <c r="E54" s="20" t="s">
        <v>12281</v>
      </c>
      <c r="F54" s="20" t="s">
        <v>12265</v>
      </c>
      <c r="G54" t="s">
        <v>12326</v>
      </c>
    </row>
    <row r="55" spans="1:21" x14ac:dyDescent="0.2">
      <c r="A55" t="s">
        <v>12263</v>
      </c>
      <c r="B55">
        <v>2020</v>
      </c>
      <c r="C55" t="s">
        <v>12325</v>
      </c>
      <c r="E55" s="20" t="s">
        <v>12264</v>
      </c>
      <c r="F55" s="20" t="s">
        <v>12265</v>
      </c>
    </row>
    <row r="56" spans="1:21" x14ac:dyDescent="0.2">
      <c r="A56" t="s">
        <v>12263</v>
      </c>
      <c r="B56">
        <v>2020</v>
      </c>
      <c r="C56" t="s">
        <v>12326</v>
      </c>
      <c r="E56" s="20" t="s">
        <v>12264</v>
      </c>
      <c r="F56" s="20" t="s">
        <v>12265</v>
      </c>
    </row>
    <row r="57" spans="1:21" x14ac:dyDescent="0.2">
      <c r="A57" t="s">
        <v>12263</v>
      </c>
      <c r="B57">
        <v>2020</v>
      </c>
      <c r="C57" t="s">
        <v>12327</v>
      </c>
      <c r="D57" s="20" t="s">
        <v>9972</v>
      </c>
      <c r="E57" s="20" t="s">
        <v>12264</v>
      </c>
      <c r="F57" s="20" t="s">
        <v>12265</v>
      </c>
    </row>
    <row r="58" spans="1:21" x14ac:dyDescent="0.2">
      <c r="A58" t="s">
        <v>12263</v>
      </c>
      <c r="B58">
        <v>2020</v>
      </c>
      <c r="C58" t="s">
        <v>12119</v>
      </c>
      <c r="E58" s="20" t="s">
        <v>12281</v>
      </c>
      <c r="F58" s="20" t="s">
        <v>12265</v>
      </c>
      <c r="G58" t="s">
        <v>12330</v>
      </c>
    </row>
    <row r="59" spans="1:21" x14ac:dyDescent="0.2">
      <c r="A59" t="s">
        <v>12263</v>
      </c>
      <c r="B59">
        <v>2020</v>
      </c>
      <c r="C59" t="s">
        <v>12120</v>
      </c>
      <c r="E59" s="20" t="s">
        <v>12281</v>
      </c>
      <c r="F59" s="20" t="s">
        <v>12265</v>
      </c>
      <c r="G59" t="s">
        <v>12329</v>
      </c>
    </row>
    <row r="60" spans="1:21" x14ac:dyDescent="0.2">
      <c r="A60" t="s">
        <v>12263</v>
      </c>
      <c r="B60">
        <v>2020</v>
      </c>
      <c r="C60" t="s">
        <v>12330</v>
      </c>
      <c r="E60" s="20" t="s">
        <v>12264</v>
      </c>
      <c r="F60" s="20" t="s">
        <v>12265</v>
      </c>
    </row>
    <row r="61" spans="1:21" x14ac:dyDescent="0.2">
      <c r="A61" t="s">
        <v>12263</v>
      </c>
      <c r="B61">
        <v>2020</v>
      </c>
      <c r="C61" t="s">
        <v>12329</v>
      </c>
      <c r="E61" s="20" t="s">
        <v>12264</v>
      </c>
      <c r="F61" s="20" t="s">
        <v>12265</v>
      </c>
    </row>
    <row r="62" spans="1:21" x14ac:dyDescent="0.2">
      <c r="A62" t="s">
        <v>12263</v>
      </c>
      <c r="B62">
        <v>2020</v>
      </c>
      <c r="C62" t="s">
        <v>10804</v>
      </c>
      <c r="E62" s="20" t="s">
        <v>12281</v>
      </c>
      <c r="F62" s="20" t="s">
        <v>12265</v>
      </c>
      <c r="G62" t="s">
        <v>12331</v>
      </c>
    </row>
    <row r="63" spans="1:21" x14ac:dyDescent="0.2">
      <c r="A63" t="s">
        <v>12263</v>
      </c>
      <c r="B63">
        <v>2020</v>
      </c>
      <c r="C63" t="s">
        <v>12331</v>
      </c>
      <c r="E63" s="20" t="s">
        <v>12264</v>
      </c>
      <c r="F63" s="20" t="s">
        <v>12265</v>
      </c>
    </row>
    <row r="64" spans="1:21" x14ac:dyDescent="0.2">
      <c r="A64" t="s">
        <v>12263</v>
      </c>
      <c r="B64">
        <v>2020</v>
      </c>
      <c r="C64" t="s">
        <v>9929</v>
      </c>
      <c r="D64" s="20" t="s">
        <v>8182</v>
      </c>
      <c r="E64" s="20" t="s">
        <v>12264</v>
      </c>
      <c r="F64" s="20" t="s">
        <v>12265</v>
      </c>
    </row>
    <row r="65" spans="1:7" x14ac:dyDescent="0.2">
      <c r="A65" t="s">
        <v>12263</v>
      </c>
      <c r="B65">
        <v>2020</v>
      </c>
      <c r="C65" t="s">
        <v>12332</v>
      </c>
      <c r="E65" s="20" t="s">
        <v>12264</v>
      </c>
      <c r="F65" s="20" t="s">
        <v>12265</v>
      </c>
    </row>
    <row r="66" spans="1:7" x14ac:dyDescent="0.2">
      <c r="A66" t="s">
        <v>12263</v>
      </c>
      <c r="B66">
        <v>2020</v>
      </c>
      <c r="C66" t="s">
        <v>12333</v>
      </c>
      <c r="E66" s="20" t="s">
        <v>12264</v>
      </c>
      <c r="F66" s="20" t="s">
        <v>12265</v>
      </c>
    </row>
    <row r="67" spans="1:7" x14ac:dyDescent="0.2">
      <c r="A67" t="s">
        <v>12263</v>
      </c>
      <c r="B67">
        <v>2020</v>
      </c>
      <c r="C67" t="s">
        <v>12334</v>
      </c>
      <c r="E67" s="20" t="s">
        <v>12264</v>
      </c>
      <c r="F67" s="20" t="s">
        <v>12265</v>
      </c>
    </row>
    <row r="68" spans="1:7" x14ac:dyDescent="0.2">
      <c r="A68" t="s">
        <v>12263</v>
      </c>
      <c r="B68">
        <v>2020</v>
      </c>
      <c r="C68" t="s">
        <v>8257</v>
      </c>
      <c r="E68" s="20" t="s">
        <v>12319</v>
      </c>
      <c r="F68" s="20" t="s">
        <v>12265</v>
      </c>
      <c r="G68" s="20" t="s">
        <v>12335</v>
      </c>
    </row>
    <row r="69" spans="1:7" x14ac:dyDescent="0.2">
      <c r="A69" t="s">
        <v>12263</v>
      </c>
      <c r="B69">
        <v>2020</v>
      </c>
      <c r="C69" t="s">
        <v>8258</v>
      </c>
      <c r="E69" s="20" t="s">
        <v>12319</v>
      </c>
      <c r="F69" s="20" t="s">
        <v>12265</v>
      </c>
      <c r="G69" s="20" t="s">
        <v>12335</v>
      </c>
    </row>
    <row r="70" spans="1:7" x14ac:dyDescent="0.2">
      <c r="A70" t="s">
        <v>12263</v>
      </c>
      <c r="B70">
        <v>2020</v>
      </c>
      <c r="C70" t="s">
        <v>8259</v>
      </c>
      <c r="E70" s="20" t="s">
        <v>12319</v>
      </c>
      <c r="F70" s="20" t="s">
        <v>12265</v>
      </c>
      <c r="G70" s="20" t="s">
        <v>12335</v>
      </c>
    </row>
    <row r="71" spans="1:7" x14ac:dyDescent="0.2">
      <c r="A71" t="s">
        <v>12263</v>
      </c>
      <c r="B71">
        <v>2020</v>
      </c>
      <c r="C71" t="s">
        <v>12336</v>
      </c>
      <c r="E71" s="20" t="s">
        <v>12264</v>
      </c>
      <c r="F71" s="20" t="s">
        <v>12265</v>
      </c>
      <c r="G71" t="s">
        <v>12121</v>
      </c>
    </row>
    <row r="72" spans="1:7" x14ac:dyDescent="0.2">
      <c r="A72" t="s">
        <v>12263</v>
      </c>
      <c r="B72">
        <v>2020</v>
      </c>
      <c r="C72" t="s">
        <v>12337</v>
      </c>
      <c r="E72" s="20" t="s">
        <v>12264</v>
      </c>
      <c r="F72" s="20" t="s">
        <v>12265</v>
      </c>
    </row>
    <row r="73" spans="1:7" x14ac:dyDescent="0.2">
      <c r="A73" t="s">
        <v>12263</v>
      </c>
      <c r="B73">
        <v>2020</v>
      </c>
      <c r="C73" t="s">
        <v>12342</v>
      </c>
      <c r="E73" s="20" t="s">
        <v>12264</v>
      </c>
      <c r="F73" s="20" t="s">
        <v>12265</v>
      </c>
    </row>
    <row r="74" spans="1:7" x14ac:dyDescent="0.2">
      <c r="A74" t="s">
        <v>12263</v>
      </c>
      <c r="B74">
        <v>2020</v>
      </c>
      <c r="C74" t="s">
        <v>12343</v>
      </c>
      <c r="E74" s="20" t="s">
        <v>12264</v>
      </c>
      <c r="F74" s="20" t="s">
        <v>12265</v>
      </c>
    </row>
    <row r="75" spans="1:7" x14ac:dyDescent="0.2">
      <c r="A75" t="s">
        <v>12263</v>
      </c>
      <c r="B75">
        <v>2020</v>
      </c>
      <c r="C75" t="s">
        <v>12344</v>
      </c>
      <c r="E75" s="20" t="s">
        <v>12264</v>
      </c>
      <c r="F75" s="20" t="s">
        <v>12265</v>
      </c>
    </row>
    <row r="76" spans="1:7" x14ac:dyDescent="0.2">
      <c r="A76" t="s">
        <v>12263</v>
      </c>
      <c r="B76">
        <v>2020</v>
      </c>
      <c r="C76" t="s">
        <v>12345</v>
      </c>
      <c r="E76" s="20" t="s">
        <v>12264</v>
      </c>
      <c r="F76" s="20" t="s">
        <v>12265</v>
      </c>
    </row>
    <row r="77" spans="1:7" x14ac:dyDescent="0.2">
      <c r="A77" t="s">
        <v>12263</v>
      </c>
      <c r="B77">
        <v>2020</v>
      </c>
      <c r="C77" t="s">
        <v>12167</v>
      </c>
      <c r="E77" t="s">
        <v>12281</v>
      </c>
      <c r="F77" s="20" t="s">
        <v>12265</v>
      </c>
    </row>
    <row r="78" spans="1:7" x14ac:dyDescent="0.2">
      <c r="A78" t="s">
        <v>12263</v>
      </c>
      <c r="B78">
        <v>2020</v>
      </c>
      <c r="C78" t="s">
        <v>12166</v>
      </c>
      <c r="E78" t="s">
        <v>12281</v>
      </c>
      <c r="F78" s="20" t="s">
        <v>12265</v>
      </c>
    </row>
    <row r="79" spans="1:7" x14ac:dyDescent="0.2">
      <c r="A79" s="20" t="s">
        <v>12370</v>
      </c>
      <c r="B79">
        <v>2020</v>
      </c>
      <c r="C79" t="s">
        <v>12354</v>
      </c>
      <c r="E79" s="20" t="s">
        <v>12264</v>
      </c>
      <c r="F79" s="20" t="s">
        <v>12265</v>
      </c>
    </row>
    <row r="80" spans="1:7" x14ac:dyDescent="0.2">
      <c r="A80" s="20" t="s">
        <v>12370</v>
      </c>
      <c r="B80">
        <v>2020</v>
      </c>
      <c r="C80" t="s">
        <v>12355</v>
      </c>
      <c r="E80" s="20" t="s">
        <v>12264</v>
      </c>
      <c r="F80" s="20" t="s">
        <v>12265</v>
      </c>
    </row>
    <row r="81" spans="1:6" x14ac:dyDescent="0.2">
      <c r="A81" s="20" t="s">
        <v>12370</v>
      </c>
      <c r="B81">
        <v>2020</v>
      </c>
      <c r="C81" t="s">
        <v>12358</v>
      </c>
      <c r="E81" s="20" t="s">
        <v>12264</v>
      </c>
      <c r="F81" s="20" t="s">
        <v>12265</v>
      </c>
    </row>
    <row r="82" spans="1:6" x14ac:dyDescent="0.2">
      <c r="A82" s="20" t="s">
        <v>12370</v>
      </c>
      <c r="B82">
        <v>2020</v>
      </c>
      <c r="C82" t="s">
        <v>12361</v>
      </c>
      <c r="E82" s="20" t="s">
        <v>12264</v>
      </c>
      <c r="F82" s="20" t="s">
        <v>12265</v>
      </c>
    </row>
    <row r="83" spans="1:6" x14ac:dyDescent="0.2">
      <c r="A83" s="20" t="s">
        <v>12370</v>
      </c>
      <c r="B83">
        <v>2020</v>
      </c>
      <c r="C83" t="s">
        <v>12359</v>
      </c>
      <c r="E83" s="20" t="s">
        <v>12264</v>
      </c>
      <c r="F83" s="20" t="s">
        <v>12265</v>
      </c>
    </row>
    <row r="84" spans="1:6" x14ac:dyDescent="0.2">
      <c r="A84" s="20" t="s">
        <v>12370</v>
      </c>
      <c r="B84">
        <v>2020</v>
      </c>
      <c r="C84" t="s">
        <v>12353</v>
      </c>
      <c r="E84" s="20" t="s">
        <v>12264</v>
      </c>
      <c r="F84" s="20" t="s">
        <v>12265</v>
      </c>
    </row>
    <row r="85" spans="1:6" x14ac:dyDescent="0.2">
      <c r="A85" s="20" t="s">
        <v>12370</v>
      </c>
      <c r="B85">
        <v>2020</v>
      </c>
      <c r="C85" t="s">
        <v>12364</v>
      </c>
      <c r="E85" s="20" t="s">
        <v>12264</v>
      </c>
      <c r="F85" s="20" t="s">
        <v>12265</v>
      </c>
    </row>
    <row r="86" spans="1:6" x14ac:dyDescent="0.2">
      <c r="A86" s="20" t="s">
        <v>12370</v>
      </c>
      <c r="B86">
        <v>2020</v>
      </c>
      <c r="C86" t="s">
        <v>12366</v>
      </c>
      <c r="E86" s="20" t="s">
        <v>12264</v>
      </c>
      <c r="F86" s="20" t="s">
        <v>12265</v>
      </c>
    </row>
    <row r="87" spans="1:6" x14ac:dyDescent="0.2">
      <c r="A87" s="20" t="s">
        <v>12370</v>
      </c>
      <c r="B87">
        <v>2020</v>
      </c>
      <c r="C87" t="s">
        <v>12365</v>
      </c>
      <c r="E87" s="20" t="s">
        <v>12264</v>
      </c>
      <c r="F87" s="20" t="s">
        <v>12265</v>
      </c>
    </row>
    <row r="88" spans="1:6" x14ac:dyDescent="0.2">
      <c r="A88" s="20" t="s">
        <v>12370</v>
      </c>
      <c r="B88">
        <v>2020</v>
      </c>
      <c r="C88" t="s">
        <v>12371</v>
      </c>
      <c r="E88" s="20" t="s">
        <v>12264</v>
      </c>
      <c r="F88" s="20" t="s">
        <v>12265</v>
      </c>
    </row>
    <row r="89" spans="1:6" x14ac:dyDescent="0.2">
      <c r="A89" s="20" t="s">
        <v>12370</v>
      </c>
      <c r="B89">
        <v>2020</v>
      </c>
      <c r="C89" t="s">
        <v>12372</v>
      </c>
      <c r="E89" s="20" t="s">
        <v>12264</v>
      </c>
      <c r="F89" s="20" t="s">
        <v>12265</v>
      </c>
    </row>
    <row r="90" spans="1:6" x14ac:dyDescent="0.2">
      <c r="A90" s="20" t="s">
        <v>12370</v>
      </c>
      <c r="B90">
        <v>2020</v>
      </c>
      <c r="C90" t="s">
        <v>12373</v>
      </c>
      <c r="E90" s="20" t="s">
        <v>12264</v>
      </c>
      <c r="F90" s="20" t="s">
        <v>12265</v>
      </c>
    </row>
    <row r="91" spans="1:6" x14ac:dyDescent="0.2">
      <c r="C91" t="s">
        <v>12378</v>
      </c>
      <c r="E91" s="20" t="s">
        <v>12264</v>
      </c>
      <c r="F91" s="20" t="s">
        <v>12265</v>
      </c>
    </row>
    <row r="92" spans="1:6" x14ac:dyDescent="0.2">
      <c r="C92" t="s">
        <v>12379</v>
      </c>
    </row>
    <row r="93" spans="1:6" x14ac:dyDescent="0.2">
      <c r="C93" t="s">
        <v>12381</v>
      </c>
    </row>
    <row r="94" spans="1:6" x14ac:dyDescent="0.2">
      <c r="C94" t="s">
        <v>12384</v>
      </c>
    </row>
    <row r="95" spans="1:6" x14ac:dyDescent="0.2">
      <c r="C95" t="s">
        <v>12386</v>
      </c>
    </row>
    <row r="96" spans="1:6" x14ac:dyDescent="0.2">
      <c r="C96" t="s">
        <v>12387</v>
      </c>
    </row>
    <row r="97" spans="3:3" x14ac:dyDescent="0.2">
      <c r="C97" t="s">
        <v>12389</v>
      </c>
    </row>
    <row r="98" spans="3:3" x14ac:dyDescent="0.2">
      <c r="C98" t="s">
        <v>12391</v>
      </c>
    </row>
    <row r="99" spans="3:3" x14ac:dyDescent="0.2">
      <c r="C99" t="s">
        <v>12394</v>
      </c>
    </row>
    <row r="100" spans="3:3" x14ac:dyDescent="0.2">
      <c r="C100" s="133" t="s">
        <v>12396</v>
      </c>
    </row>
  </sheetData>
  <autoFilter ref="A1:G100" xr:uid="{00000000-0009-0000-0000-000004000000}"/>
  <phoneticPr fontId="0" type="noConversion"/>
  <conditionalFormatting sqref="C101:C65536 C62:C99 C1:C39 C41:C50 C52:C59">
    <cfRule type="duplicateValues" dxfId="30" priority="9" stopIfTrue="1"/>
  </conditionalFormatting>
  <conditionalFormatting sqref="I31:P31">
    <cfRule type="cellIs" dxfId="29" priority="8" stopIfTrue="1" operator="equal">
      <formula>""</formula>
    </cfRule>
  </conditionalFormatting>
  <conditionalFormatting sqref="K31">
    <cfRule type="cellIs" dxfId="28" priority="7" stopIfTrue="1" operator="equal">
      <formula>1</formula>
    </cfRule>
  </conditionalFormatting>
  <conditionalFormatting sqref="S31">
    <cfRule type="cellIs" dxfId="27" priority="6" stopIfTrue="1" operator="equal">
      <formula>""</formula>
    </cfRule>
  </conditionalFormatting>
  <conditionalFormatting sqref="M40">
    <cfRule type="cellIs" dxfId="26" priority="5" stopIfTrue="1" operator="equal">
      <formula>""</formula>
    </cfRule>
  </conditionalFormatting>
  <conditionalFormatting sqref="C40">
    <cfRule type="duplicateValues" dxfId="25" priority="4" stopIfTrue="1"/>
  </conditionalFormatting>
  <conditionalFormatting sqref="M44">
    <cfRule type="cellIs" dxfId="24" priority="3" stopIfTrue="1" operator="equal">
      <formula>""</formula>
    </cfRule>
  </conditionalFormatting>
  <conditionalFormatting sqref="O44">
    <cfRule type="cellIs" dxfId="23" priority="2" stopIfTrue="1" operator="equal">
      <formula>""</formula>
    </cfRule>
  </conditionalFormatting>
  <conditionalFormatting sqref="M47">
    <cfRule type="cellIs" dxfId="22" priority="1" stopIfTrue="1" operator="equal">
      <formula>""</formula>
    </cfRule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5"/>
  <dimension ref="A1:AP4043"/>
  <sheetViews>
    <sheetView topLeftCell="A2976" zoomScale="85" zoomScaleNormal="85" workbookViewId="0">
      <selection activeCell="D3026" sqref="D3026"/>
    </sheetView>
  </sheetViews>
  <sheetFormatPr baseColWidth="10" defaultColWidth="9.28515625" defaultRowHeight="10.199999999999999" x14ac:dyDescent="0.2"/>
  <cols>
    <col min="1" max="1" width="21.42578125" bestFit="1" customWidth="1"/>
    <col min="2" max="2" width="37.42578125" bestFit="1" customWidth="1"/>
    <col min="3" max="3" width="31.140625" bestFit="1" customWidth="1"/>
    <col min="4" max="4" width="27.7109375" bestFit="1" customWidth="1"/>
    <col min="5" max="5" width="35.28515625" bestFit="1" customWidth="1"/>
    <col min="6" max="6" width="9.28515625" bestFit="1" customWidth="1"/>
    <col min="7" max="7" width="12" customWidth="1"/>
    <col min="8" max="8" width="35.28515625" bestFit="1" customWidth="1"/>
    <col min="9" max="9" width="3.140625" bestFit="1" customWidth="1"/>
    <col min="10" max="10" width="5.42578125" customWidth="1"/>
    <col min="11" max="11" width="21.42578125" bestFit="1" customWidth="1"/>
    <col min="12" max="22" width="11.140625" customWidth="1"/>
    <col min="23" max="23" width="11.42578125" customWidth="1"/>
    <col min="24" max="24" width="2.28515625" customWidth="1"/>
    <col min="25" max="25" width="11.7109375" bestFit="1" customWidth="1"/>
    <col min="26" max="26" width="3.140625" customWidth="1"/>
    <col min="27" max="27" width="21.42578125" bestFit="1" customWidth="1"/>
  </cols>
  <sheetData>
    <row r="1" spans="1:39" ht="10.8" thickBot="1" x14ac:dyDescent="0.25">
      <c r="A1" s="45" t="s">
        <v>3432</v>
      </c>
      <c r="B1" s="45" t="s">
        <v>3433</v>
      </c>
      <c r="C1" s="45" t="s">
        <v>3434</v>
      </c>
      <c r="D1" s="45" t="s">
        <v>3435</v>
      </c>
      <c r="E1" s="45" t="s">
        <v>3436</v>
      </c>
      <c r="F1" s="45" t="s">
        <v>3437</v>
      </c>
      <c r="G1" s="46"/>
      <c r="H1" s="45" t="s">
        <v>3436</v>
      </c>
      <c r="I1" s="45" t="s">
        <v>3438</v>
      </c>
      <c r="K1" s="50" t="s">
        <v>6572</v>
      </c>
      <c r="L1" s="50" t="s">
        <v>3437</v>
      </c>
      <c r="M1" s="48"/>
      <c r="N1" s="48"/>
      <c r="O1" s="48"/>
      <c r="P1" s="48"/>
      <c r="Q1" s="48"/>
      <c r="R1" s="48"/>
      <c r="S1" s="48"/>
      <c r="T1" s="48"/>
      <c r="U1" s="48"/>
      <c r="V1" s="48"/>
      <c r="W1" s="49"/>
    </row>
    <row r="2" spans="1:39" x14ac:dyDescent="0.2">
      <c r="A2" s="20" t="s">
        <v>3439</v>
      </c>
      <c r="B2" s="20" t="s">
        <v>3440</v>
      </c>
      <c r="C2" s="20" t="s">
        <v>3441</v>
      </c>
      <c r="D2" s="25" t="s">
        <v>542</v>
      </c>
      <c r="E2" t="s">
        <v>3442</v>
      </c>
      <c r="F2">
        <f>VLOOKUP(E2,$H$2:$I$12,2,0)</f>
        <v>13</v>
      </c>
      <c r="H2" t="s">
        <v>3443</v>
      </c>
      <c r="I2">
        <v>2</v>
      </c>
      <c r="K2" s="50" t="s">
        <v>3432</v>
      </c>
      <c r="L2" s="47">
        <v>2</v>
      </c>
      <c r="M2" s="53">
        <v>3</v>
      </c>
      <c r="N2" s="53">
        <v>4</v>
      </c>
      <c r="O2" s="53">
        <v>5</v>
      </c>
      <c r="P2" s="53">
        <v>6</v>
      </c>
      <c r="Q2" s="53">
        <v>7</v>
      </c>
      <c r="R2" s="53">
        <v>8</v>
      </c>
      <c r="S2" s="53">
        <v>9</v>
      </c>
      <c r="T2" s="53">
        <v>10</v>
      </c>
      <c r="U2" s="53">
        <v>13</v>
      </c>
      <c r="V2" s="53">
        <v>14</v>
      </c>
      <c r="W2" s="54" t="s">
        <v>6571</v>
      </c>
      <c r="AA2" t="s">
        <v>6573</v>
      </c>
      <c r="AB2" t="s">
        <v>3437</v>
      </c>
    </row>
    <row r="3" spans="1:39" x14ac:dyDescent="0.2">
      <c r="A3" s="20" t="s">
        <v>3439</v>
      </c>
      <c r="B3" s="20" t="s">
        <v>3444</v>
      </c>
      <c r="C3" s="20" t="s">
        <v>3445</v>
      </c>
      <c r="D3" s="25" t="s">
        <v>542</v>
      </c>
      <c r="E3" t="s">
        <v>3442</v>
      </c>
      <c r="F3">
        <f t="shared" ref="F3:F66" si="0">VLOOKUP(E3,$H$2:$I$12,2,0)</f>
        <v>13</v>
      </c>
      <c r="H3" t="s">
        <v>3446</v>
      </c>
      <c r="I3">
        <v>3</v>
      </c>
      <c r="K3" s="47" t="s">
        <v>192</v>
      </c>
      <c r="L3" s="47"/>
      <c r="M3" s="53"/>
      <c r="N3" s="53"/>
      <c r="O3" s="53"/>
      <c r="P3" s="53"/>
      <c r="Q3" s="53"/>
      <c r="R3" s="53">
        <v>0</v>
      </c>
      <c r="S3" s="53"/>
      <c r="T3" s="53"/>
      <c r="U3" s="53"/>
      <c r="V3" s="53"/>
      <c r="W3" s="54">
        <v>0</v>
      </c>
      <c r="AA3" t="s">
        <v>3432</v>
      </c>
      <c r="AB3">
        <v>2</v>
      </c>
      <c r="AC3">
        <v>3</v>
      </c>
      <c r="AD3">
        <v>4</v>
      </c>
      <c r="AE3">
        <v>5</v>
      </c>
      <c r="AF3">
        <v>6</v>
      </c>
      <c r="AG3">
        <v>7</v>
      </c>
      <c r="AH3">
        <v>8</v>
      </c>
      <c r="AI3">
        <v>9</v>
      </c>
      <c r="AJ3">
        <v>10</v>
      </c>
      <c r="AK3">
        <v>13</v>
      </c>
      <c r="AL3">
        <v>14</v>
      </c>
      <c r="AM3" t="s">
        <v>6571</v>
      </c>
    </row>
    <row r="4" spans="1:39" x14ac:dyDescent="0.2">
      <c r="A4" s="20" t="s">
        <v>3439</v>
      </c>
      <c r="B4" s="20" t="s">
        <v>3444</v>
      </c>
      <c r="C4" s="20" t="s">
        <v>3447</v>
      </c>
      <c r="D4" s="25" t="s">
        <v>542</v>
      </c>
      <c r="E4" t="s">
        <v>3442</v>
      </c>
      <c r="F4">
        <f t="shared" si="0"/>
        <v>13</v>
      </c>
      <c r="H4" t="s">
        <v>3448</v>
      </c>
      <c r="I4">
        <v>4</v>
      </c>
      <c r="K4" s="51" t="s">
        <v>84</v>
      </c>
      <c r="L4" s="51"/>
      <c r="R4">
        <v>0</v>
      </c>
      <c r="W4" s="55">
        <v>0</v>
      </c>
      <c r="AA4" t="s">
        <v>192</v>
      </c>
      <c r="AH4">
        <v>1</v>
      </c>
      <c r="AM4">
        <f>SUM(AB4:AL4)</f>
        <v>1</v>
      </c>
    </row>
    <row r="5" spans="1:39" x14ac:dyDescent="0.2">
      <c r="A5" s="20" t="s">
        <v>3439</v>
      </c>
      <c r="B5" s="20" t="s">
        <v>3440</v>
      </c>
      <c r="C5" s="20" t="s">
        <v>3449</v>
      </c>
      <c r="D5" s="25" t="s">
        <v>542</v>
      </c>
      <c r="E5" t="s">
        <v>3442</v>
      </c>
      <c r="F5">
        <f t="shared" si="0"/>
        <v>13</v>
      </c>
      <c r="H5" t="s">
        <v>3450</v>
      </c>
      <c r="I5">
        <v>5</v>
      </c>
      <c r="K5" s="51" t="s">
        <v>124</v>
      </c>
      <c r="L5" s="51"/>
      <c r="R5">
        <v>0</v>
      </c>
      <c r="W5" s="55">
        <v>0</v>
      </c>
      <c r="AA5" t="s">
        <v>84</v>
      </c>
      <c r="AH5">
        <v>1</v>
      </c>
      <c r="AM5">
        <f t="shared" ref="AM5:AM70" si="1">SUM(AB5:AL5)</f>
        <v>1</v>
      </c>
    </row>
    <row r="6" spans="1:39" x14ac:dyDescent="0.2">
      <c r="A6" s="20" t="s">
        <v>3160</v>
      </c>
      <c r="B6" s="20" t="s">
        <v>3451</v>
      </c>
      <c r="C6" s="20" t="s">
        <v>3452</v>
      </c>
      <c r="D6" s="25" t="s">
        <v>542</v>
      </c>
      <c r="E6" t="s">
        <v>3442</v>
      </c>
      <c r="F6">
        <f t="shared" si="0"/>
        <v>13</v>
      </c>
      <c r="H6" t="s">
        <v>3442</v>
      </c>
      <c r="I6">
        <v>13</v>
      </c>
      <c r="K6" s="51" t="s">
        <v>128</v>
      </c>
      <c r="L6" s="51"/>
      <c r="R6">
        <v>0</v>
      </c>
      <c r="W6" s="55">
        <v>0</v>
      </c>
      <c r="AA6" t="s">
        <v>124</v>
      </c>
      <c r="AH6">
        <v>1</v>
      </c>
      <c r="AM6">
        <f t="shared" si="1"/>
        <v>1</v>
      </c>
    </row>
    <row r="7" spans="1:39" x14ac:dyDescent="0.2">
      <c r="A7" s="20" t="s">
        <v>3160</v>
      </c>
      <c r="B7" s="20" t="s">
        <v>3451</v>
      </c>
      <c r="C7" s="20" t="s">
        <v>3453</v>
      </c>
      <c r="D7" s="25" t="s">
        <v>542</v>
      </c>
      <c r="E7" t="s">
        <v>3442</v>
      </c>
      <c r="F7">
        <f t="shared" si="0"/>
        <v>13</v>
      </c>
      <c r="H7" t="s">
        <v>3454</v>
      </c>
      <c r="I7">
        <v>6</v>
      </c>
      <c r="K7" s="51" t="s">
        <v>601</v>
      </c>
      <c r="L7" s="51"/>
      <c r="U7">
        <v>0</v>
      </c>
      <c r="W7" s="55">
        <v>0</v>
      </c>
      <c r="AA7" t="s">
        <v>128</v>
      </c>
      <c r="AH7">
        <v>1</v>
      </c>
      <c r="AM7">
        <f t="shared" si="1"/>
        <v>1</v>
      </c>
    </row>
    <row r="8" spans="1:39" x14ac:dyDescent="0.2">
      <c r="A8" s="20" t="s">
        <v>3160</v>
      </c>
      <c r="B8" s="20" t="s">
        <v>2328</v>
      </c>
      <c r="C8" s="20" t="s">
        <v>3455</v>
      </c>
      <c r="D8" s="25" t="s">
        <v>542</v>
      </c>
      <c r="E8" t="s">
        <v>3442</v>
      </c>
      <c r="F8">
        <f t="shared" si="0"/>
        <v>13</v>
      </c>
      <c r="H8" t="s">
        <v>3456</v>
      </c>
      <c r="I8">
        <v>7</v>
      </c>
      <c r="K8" s="51" t="s">
        <v>599</v>
      </c>
      <c r="L8" s="51"/>
      <c r="U8">
        <v>0</v>
      </c>
      <c r="W8" s="55">
        <v>0</v>
      </c>
      <c r="AA8" t="s">
        <v>601</v>
      </c>
      <c r="AK8">
        <v>1</v>
      </c>
      <c r="AM8">
        <f t="shared" si="1"/>
        <v>1</v>
      </c>
    </row>
    <row r="9" spans="1:39" x14ac:dyDescent="0.2">
      <c r="A9" s="20" t="s">
        <v>3160</v>
      </c>
      <c r="B9" s="20" t="s">
        <v>3457</v>
      </c>
      <c r="C9" s="20" t="s">
        <v>3458</v>
      </c>
      <c r="D9" s="25" t="s">
        <v>542</v>
      </c>
      <c r="E9" t="s">
        <v>3442</v>
      </c>
      <c r="F9">
        <f t="shared" si="0"/>
        <v>13</v>
      </c>
      <c r="H9" t="s">
        <v>3459</v>
      </c>
      <c r="I9">
        <v>8</v>
      </c>
      <c r="K9" s="51" t="s">
        <v>567</v>
      </c>
      <c r="L9" s="51"/>
      <c r="U9">
        <v>0</v>
      </c>
      <c r="W9" s="55">
        <v>0</v>
      </c>
      <c r="AA9" t="s">
        <v>599</v>
      </c>
      <c r="AK9">
        <v>1</v>
      </c>
      <c r="AM9">
        <f t="shared" si="1"/>
        <v>1</v>
      </c>
    </row>
    <row r="10" spans="1:39" x14ac:dyDescent="0.2">
      <c r="A10" s="20" t="s">
        <v>3460</v>
      </c>
      <c r="B10" s="20" t="s">
        <v>3461</v>
      </c>
      <c r="C10" s="20" t="s">
        <v>3462</v>
      </c>
      <c r="D10" s="25" t="s">
        <v>8365</v>
      </c>
      <c r="E10" t="s">
        <v>3443</v>
      </c>
      <c r="F10">
        <f t="shared" si="0"/>
        <v>2</v>
      </c>
      <c r="H10" t="s">
        <v>3463</v>
      </c>
      <c r="I10">
        <v>9</v>
      </c>
      <c r="K10" s="51" t="s">
        <v>547</v>
      </c>
      <c r="L10" s="51"/>
      <c r="U10">
        <v>0</v>
      </c>
      <c r="W10" s="55">
        <v>0</v>
      </c>
      <c r="AA10" t="s">
        <v>567</v>
      </c>
      <c r="AK10">
        <v>1</v>
      </c>
      <c r="AM10">
        <f t="shared" si="1"/>
        <v>1</v>
      </c>
    </row>
    <row r="11" spans="1:39" x14ac:dyDescent="0.2">
      <c r="A11" s="20" t="s">
        <v>3460</v>
      </c>
      <c r="B11" s="20" t="s">
        <v>3464</v>
      </c>
      <c r="C11" s="20" t="s">
        <v>3465</v>
      </c>
      <c r="D11" s="25" t="s">
        <v>8365</v>
      </c>
      <c r="E11" t="s">
        <v>3443</v>
      </c>
      <c r="F11">
        <f t="shared" si="0"/>
        <v>2</v>
      </c>
      <c r="H11" t="s">
        <v>3466</v>
      </c>
      <c r="I11">
        <v>10</v>
      </c>
      <c r="K11" s="51" t="s">
        <v>3886</v>
      </c>
      <c r="L11" s="51"/>
      <c r="U11">
        <v>0</v>
      </c>
      <c r="W11" s="55">
        <v>0</v>
      </c>
      <c r="AA11" t="s">
        <v>547</v>
      </c>
      <c r="AK11">
        <v>1</v>
      </c>
      <c r="AM11">
        <f t="shared" si="1"/>
        <v>1</v>
      </c>
    </row>
    <row r="12" spans="1:39" x14ac:dyDescent="0.2">
      <c r="A12" s="20" t="s">
        <v>3460</v>
      </c>
      <c r="B12" s="20" t="s">
        <v>3467</v>
      </c>
      <c r="C12" s="20" t="s">
        <v>3468</v>
      </c>
      <c r="D12" s="25" t="s">
        <v>3469</v>
      </c>
      <c r="E12" t="s">
        <v>3443</v>
      </c>
      <c r="F12">
        <f t="shared" si="0"/>
        <v>2</v>
      </c>
      <c r="H12" t="s">
        <v>3470</v>
      </c>
      <c r="I12">
        <v>14</v>
      </c>
      <c r="K12" s="51" t="s">
        <v>4792</v>
      </c>
      <c r="L12" s="51"/>
      <c r="U12">
        <v>0</v>
      </c>
      <c r="W12" s="55">
        <v>0</v>
      </c>
      <c r="AA12" t="s">
        <v>3886</v>
      </c>
      <c r="AK12">
        <v>1</v>
      </c>
      <c r="AM12">
        <f t="shared" si="1"/>
        <v>1</v>
      </c>
    </row>
    <row r="13" spans="1:39" x14ac:dyDescent="0.2">
      <c r="A13" s="20" t="s">
        <v>3460</v>
      </c>
      <c r="B13" s="20" t="s">
        <v>3471</v>
      </c>
      <c r="C13" s="20" t="s">
        <v>3472</v>
      </c>
      <c r="D13" s="25" t="s">
        <v>3469</v>
      </c>
      <c r="E13" t="s">
        <v>3443</v>
      </c>
      <c r="F13">
        <f t="shared" si="0"/>
        <v>2</v>
      </c>
      <c r="K13" s="51" t="s">
        <v>3845</v>
      </c>
      <c r="L13" s="51"/>
      <c r="U13">
        <v>0</v>
      </c>
      <c r="W13" s="55">
        <v>0</v>
      </c>
      <c r="AA13" t="s">
        <v>4792</v>
      </c>
      <c r="AK13">
        <v>1</v>
      </c>
      <c r="AM13">
        <f t="shared" si="1"/>
        <v>1</v>
      </c>
    </row>
    <row r="14" spans="1:39" x14ac:dyDescent="0.2">
      <c r="A14" s="20" t="s">
        <v>3460</v>
      </c>
      <c r="B14" s="20" t="s">
        <v>3473</v>
      </c>
      <c r="C14" s="20" t="s">
        <v>3474</v>
      </c>
      <c r="D14" s="25" t="s">
        <v>3469</v>
      </c>
      <c r="E14" t="s">
        <v>3443</v>
      </c>
      <c r="F14">
        <f t="shared" si="0"/>
        <v>2</v>
      </c>
      <c r="K14" s="51" t="s">
        <v>4734</v>
      </c>
      <c r="L14" s="51"/>
      <c r="O14">
        <v>0</v>
      </c>
      <c r="W14" s="55">
        <v>0</v>
      </c>
      <c r="AA14" t="s">
        <v>3845</v>
      </c>
      <c r="AK14">
        <v>1</v>
      </c>
      <c r="AM14">
        <f t="shared" si="1"/>
        <v>1</v>
      </c>
    </row>
    <row r="15" spans="1:39" x14ac:dyDescent="0.2">
      <c r="A15" s="20" t="s">
        <v>3475</v>
      </c>
      <c r="B15" s="20" t="s">
        <v>3476</v>
      </c>
      <c r="C15" s="20" t="s">
        <v>3477</v>
      </c>
      <c r="D15" s="25" t="s">
        <v>8365</v>
      </c>
      <c r="E15" t="s">
        <v>3443</v>
      </c>
      <c r="F15">
        <f t="shared" si="0"/>
        <v>2</v>
      </c>
      <c r="K15" s="51" t="s">
        <v>3748</v>
      </c>
      <c r="L15" s="51"/>
      <c r="O15">
        <v>0</v>
      </c>
      <c r="W15" s="55">
        <v>0</v>
      </c>
      <c r="AA15" t="s">
        <v>4734</v>
      </c>
      <c r="AE15">
        <v>1</v>
      </c>
      <c r="AM15">
        <f t="shared" si="1"/>
        <v>1</v>
      </c>
    </row>
    <row r="16" spans="1:39" x14ac:dyDescent="0.2">
      <c r="A16" s="20" t="s">
        <v>3475</v>
      </c>
      <c r="B16" s="20" t="s">
        <v>3478</v>
      </c>
      <c r="C16" s="20" t="s">
        <v>3479</v>
      </c>
      <c r="D16" s="25" t="s">
        <v>3480</v>
      </c>
      <c r="E16" t="s">
        <v>3443</v>
      </c>
      <c r="F16">
        <f t="shared" si="0"/>
        <v>2</v>
      </c>
      <c r="K16" s="51" t="s">
        <v>6169</v>
      </c>
      <c r="L16" s="51"/>
      <c r="U16">
        <v>0</v>
      </c>
      <c r="W16" s="55">
        <v>0</v>
      </c>
      <c r="AA16" t="s">
        <v>3748</v>
      </c>
      <c r="AE16">
        <v>1</v>
      </c>
      <c r="AM16">
        <f t="shared" si="1"/>
        <v>1</v>
      </c>
    </row>
    <row r="17" spans="1:39" x14ac:dyDescent="0.2">
      <c r="A17" s="20" t="s">
        <v>3475</v>
      </c>
      <c r="B17" s="20" t="s">
        <v>3481</v>
      </c>
      <c r="C17" s="20" t="s">
        <v>3482</v>
      </c>
      <c r="D17" s="25" t="s">
        <v>8365</v>
      </c>
      <c r="E17" t="s">
        <v>3443</v>
      </c>
      <c r="F17">
        <f t="shared" si="0"/>
        <v>2</v>
      </c>
      <c r="K17" s="51" t="s">
        <v>4282</v>
      </c>
      <c r="L17" s="51"/>
      <c r="U17">
        <v>0</v>
      </c>
      <c r="W17" s="55">
        <v>0</v>
      </c>
      <c r="AA17" t="s">
        <v>6169</v>
      </c>
      <c r="AK17">
        <v>1</v>
      </c>
      <c r="AM17">
        <f t="shared" si="1"/>
        <v>1</v>
      </c>
    </row>
    <row r="18" spans="1:39" x14ac:dyDescent="0.2">
      <c r="A18" s="20" t="s">
        <v>3483</v>
      </c>
      <c r="B18" s="20" t="s">
        <v>3464</v>
      </c>
      <c r="C18" s="20" t="s">
        <v>3484</v>
      </c>
      <c r="D18" s="25" t="s">
        <v>8365</v>
      </c>
      <c r="E18" t="s">
        <v>3446</v>
      </c>
      <c r="F18">
        <f t="shared" si="0"/>
        <v>3</v>
      </c>
      <c r="K18" s="51" t="s">
        <v>4749</v>
      </c>
      <c r="L18" s="51"/>
      <c r="O18">
        <v>0</v>
      </c>
      <c r="W18" s="55">
        <v>0</v>
      </c>
      <c r="AA18" t="s">
        <v>4282</v>
      </c>
      <c r="AK18">
        <v>1</v>
      </c>
      <c r="AM18">
        <f t="shared" si="1"/>
        <v>1</v>
      </c>
    </row>
    <row r="19" spans="1:39" x14ac:dyDescent="0.2">
      <c r="A19" s="20" t="s">
        <v>3483</v>
      </c>
      <c r="B19" s="20" t="s">
        <v>3485</v>
      </c>
      <c r="C19" s="20" t="s">
        <v>3486</v>
      </c>
      <c r="D19" s="25" t="s">
        <v>542</v>
      </c>
      <c r="E19" t="s">
        <v>3446</v>
      </c>
      <c r="F19">
        <f t="shared" si="0"/>
        <v>3</v>
      </c>
      <c r="K19" s="51" t="s">
        <v>5191</v>
      </c>
      <c r="L19" s="51"/>
      <c r="O19">
        <v>0</v>
      </c>
      <c r="W19" s="55">
        <v>0</v>
      </c>
      <c r="AA19" t="s">
        <v>4749</v>
      </c>
      <c r="AE19">
        <v>1</v>
      </c>
      <c r="AM19">
        <f t="shared" si="1"/>
        <v>1</v>
      </c>
    </row>
    <row r="20" spans="1:39" x14ac:dyDescent="0.2">
      <c r="A20" s="20" t="s">
        <v>3483</v>
      </c>
      <c r="B20" s="20" t="s">
        <v>3487</v>
      </c>
      <c r="C20" s="20" t="s">
        <v>3488</v>
      </c>
      <c r="D20" s="25" t="s">
        <v>542</v>
      </c>
      <c r="E20" t="s">
        <v>3446</v>
      </c>
      <c r="F20">
        <f t="shared" si="0"/>
        <v>3</v>
      </c>
      <c r="K20" s="51" t="s">
        <v>4515</v>
      </c>
      <c r="L20" s="51"/>
      <c r="O20">
        <v>0</v>
      </c>
      <c r="W20" s="55">
        <v>0</v>
      </c>
      <c r="AA20" t="s">
        <v>5191</v>
      </c>
      <c r="AE20">
        <v>1</v>
      </c>
      <c r="AM20">
        <f t="shared" si="1"/>
        <v>1</v>
      </c>
    </row>
    <row r="21" spans="1:39" x14ac:dyDescent="0.2">
      <c r="A21" s="20" t="s">
        <v>3483</v>
      </c>
      <c r="B21" s="20" t="s">
        <v>1429</v>
      </c>
      <c r="C21" s="20" t="s">
        <v>3489</v>
      </c>
      <c r="D21" s="25" t="s">
        <v>542</v>
      </c>
      <c r="E21" t="s">
        <v>3446</v>
      </c>
      <c r="F21">
        <f t="shared" si="0"/>
        <v>3</v>
      </c>
      <c r="K21" s="51" t="s">
        <v>2013</v>
      </c>
      <c r="L21" s="51"/>
      <c r="V21">
        <v>0</v>
      </c>
      <c r="W21" s="55">
        <v>0</v>
      </c>
      <c r="AA21" t="s">
        <v>4515</v>
      </c>
      <c r="AE21">
        <v>1</v>
      </c>
      <c r="AM21">
        <f t="shared" si="1"/>
        <v>1</v>
      </c>
    </row>
    <row r="22" spans="1:39" x14ac:dyDescent="0.2">
      <c r="A22" s="20" t="s">
        <v>3483</v>
      </c>
      <c r="B22" s="20" t="s">
        <v>3490</v>
      </c>
      <c r="C22" s="20" t="s">
        <v>3491</v>
      </c>
      <c r="D22" s="25" t="s">
        <v>1487</v>
      </c>
      <c r="E22" t="s">
        <v>3446</v>
      </c>
      <c r="F22">
        <f t="shared" si="0"/>
        <v>3</v>
      </c>
      <c r="K22" s="51" t="s">
        <v>2011</v>
      </c>
      <c r="L22" s="51"/>
      <c r="V22">
        <v>0</v>
      </c>
      <c r="W22" s="55">
        <v>0</v>
      </c>
      <c r="AA22" t="s">
        <v>2013</v>
      </c>
      <c r="AL22">
        <v>1</v>
      </c>
      <c r="AM22">
        <f t="shared" si="1"/>
        <v>1</v>
      </c>
    </row>
    <row r="23" spans="1:39" x14ac:dyDescent="0.2">
      <c r="A23" s="20" t="s">
        <v>3483</v>
      </c>
      <c r="B23" s="20" t="s">
        <v>3492</v>
      </c>
      <c r="C23" s="20" t="s">
        <v>3493</v>
      </c>
      <c r="D23" s="25" t="s">
        <v>1487</v>
      </c>
      <c r="E23" t="s">
        <v>3446</v>
      </c>
      <c r="F23">
        <f t="shared" si="0"/>
        <v>3</v>
      </c>
      <c r="K23" s="51" t="s">
        <v>3160</v>
      </c>
      <c r="L23" s="51"/>
      <c r="U23">
        <v>0</v>
      </c>
      <c r="W23" s="55">
        <v>0</v>
      </c>
      <c r="AA23" t="s">
        <v>2011</v>
      </c>
      <c r="AL23">
        <v>1</v>
      </c>
      <c r="AM23">
        <f t="shared" si="1"/>
        <v>1</v>
      </c>
    </row>
    <row r="24" spans="1:39" x14ac:dyDescent="0.2">
      <c r="A24" s="20" t="s">
        <v>3494</v>
      </c>
      <c r="B24" s="20" t="s">
        <v>3495</v>
      </c>
      <c r="C24" s="20" t="s">
        <v>3496</v>
      </c>
      <c r="D24" s="25" t="s">
        <v>542</v>
      </c>
      <c r="E24" t="s">
        <v>3446</v>
      </c>
      <c r="F24">
        <f t="shared" si="0"/>
        <v>3</v>
      </c>
      <c r="K24" s="51" t="s">
        <v>190</v>
      </c>
      <c r="L24" s="51"/>
      <c r="P24">
        <v>0</v>
      </c>
      <c r="W24" s="55">
        <v>0</v>
      </c>
      <c r="AA24" t="s">
        <v>8335</v>
      </c>
      <c r="AL24">
        <v>1</v>
      </c>
      <c r="AM24">
        <f t="shared" si="1"/>
        <v>1</v>
      </c>
    </row>
    <row r="25" spans="1:39" x14ac:dyDescent="0.2">
      <c r="A25" s="20" t="s">
        <v>3494</v>
      </c>
      <c r="B25" s="20" t="s">
        <v>3495</v>
      </c>
      <c r="C25" s="20" t="s">
        <v>3497</v>
      </c>
      <c r="D25" s="25" t="s">
        <v>542</v>
      </c>
      <c r="E25" t="s">
        <v>3446</v>
      </c>
      <c r="F25">
        <f t="shared" si="0"/>
        <v>3</v>
      </c>
      <c r="K25" s="51" t="s">
        <v>1497</v>
      </c>
      <c r="L25" s="51"/>
      <c r="P25">
        <v>0</v>
      </c>
      <c r="W25" s="55">
        <v>0</v>
      </c>
      <c r="AA25" t="s">
        <v>3160</v>
      </c>
      <c r="AK25">
        <v>1</v>
      </c>
      <c r="AM25">
        <f t="shared" si="1"/>
        <v>1</v>
      </c>
    </row>
    <row r="26" spans="1:39" x14ac:dyDescent="0.2">
      <c r="A26" s="20" t="s">
        <v>3494</v>
      </c>
      <c r="B26" s="20" t="s">
        <v>3481</v>
      </c>
      <c r="C26" s="20" t="s">
        <v>3498</v>
      </c>
      <c r="D26" s="25" t="s">
        <v>542</v>
      </c>
      <c r="E26" t="s">
        <v>3446</v>
      </c>
      <c r="F26">
        <f t="shared" si="0"/>
        <v>3</v>
      </c>
      <c r="K26" s="51" t="s">
        <v>5571</v>
      </c>
      <c r="L26" s="51"/>
      <c r="P26">
        <v>0</v>
      </c>
      <c r="W26" s="55">
        <v>0</v>
      </c>
      <c r="AA26" t="s">
        <v>190</v>
      </c>
      <c r="AF26">
        <v>1</v>
      </c>
      <c r="AM26">
        <f t="shared" si="1"/>
        <v>1</v>
      </c>
    </row>
    <row r="27" spans="1:39" x14ac:dyDescent="0.2">
      <c r="A27" s="20" t="s">
        <v>3499</v>
      </c>
      <c r="B27" s="20" t="s">
        <v>3481</v>
      </c>
      <c r="C27" s="20" t="s">
        <v>3500</v>
      </c>
      <c r="D27" s="25" t="s">
        <v>542</v>
      </c>
      <c r="E27" t="s">
        <v>3446</v>
      </c>
      <c r="F27">
        <f t="shared" si="0"/>
        <v>3</v>
      </c>
      <c r="K27" s="51" t="s">
        <v>5369</v>
      </c>
      <c r="L27" s="51"/>
      <c r="P27">
        <v>0</v>
      </c>
      <c r="W27" s="55">
        <v>0</v>
      </c>
      <c r="AA27" t="s">
        <v>1497</v>
      </c>
      <c r="AF27">
        <v>1</v>
      </c>
      <c r="AM27">
        <f t="shared" si="1"/>
        <v>1</v>
      </c>
    </row>
    <row r="28" spans="1:39" x14ac:dyDescent="0.2">
      <c r="A28" s="20" t="s">
        <v>3499</v>
      </c>
      <c r="B28" s="20" t="s">
        <v>3501</v>
      </c>
      <c r="C28" s="20" t="s">
        <v>3502</v>
      </c>
      <c r="D28" s="25" t="s">
        <v>542</v>
      </c>
      <c r="E28" t="s">
        <v>3446</v>
      </c>
      <c r="F28">
        <f t="shared" si="0"/>
        <v>3</v>
      </c>
      <c r="K28" s="51" t="s">
        <v>3904</v>
      </c>
      <c r="L28" s="51"/>
      <c r="U28">
        <v>0</v>
      </c>
      <c r="W28" s="55">
        <v>0</v>
      </c>
      <c r="AA28" t="s">
        <v>5571</v>
      </c>
      <c r="AF28">
        <v>1</v>
      </c>
      <c r="AM28">
        <f t="shared" si="1"/>
        <v>1</v>
      </c>
    </row>
    <row r="29" spans="1:39" x14ac:dyDescent="0.2">
      <c r="A29" s="20" t="s">
        <v>3499</v>
      </c>
      <c r="B29" s="20" t="s">
        <v>3503</v>
      </c>
      <c r="C29" s="20" t="s">
        <v>3504</v>
      </c>
      <c r="D29" s="25" t="s">
        <v>3505</v>
      </c>
      <c r="E29" t="s">
        <v>3446</v>
      </c>
      <c r="F29">
        <f t="shared" si="0"/>
        <v>3</v>
      </c>
      <c r="K29" s="51" t="s">
        <v>5964</v>
      </c>
      <c r="L29" s="51"/>
      <c r="O29">
        <v>0</v>
      </c>
      <c r="W29" s="55">
        <v>0</v>
      </c>
      <c r="AA29" t="s">
        <v>5369</v>
      </c>
      <c r="AF29">
        <v>1</v>
      </c>
      <c r="AM29">
        <f t="shared" si="1"/>
        <v>1</v>
      </c>
    </row>
    <row r="30" spans="1:39" x14ac:dyDescent="0.2">
      <c r="A30" s="20" t="s">
        <v>3499</v>
      </c>
      <c r="B30" s="20" t="s">
        <v>3503</v>
      </c>
      <c r="C30" s="20" t="s">
        <v>3506</v>
      </c>
      <c r="D30" s="25" t="s">
        <v>1830</v>
      </c>
      <c r="E30" t="s">
        <v>3446</v>
      </c>
      <c r="F30">
        <f t="shared" si="0"/>
        <v>3</v>
      </c>
      <c r="K30" s="51" t="s">
        <v>5216</v>
      </c>
      <c r="L30" s="51"/>
      <c r="O30">
        <v>0</v>
      </c>
      <c r="W30" s="55">
        <v>0</v>
      </c>
      <c r="AA30" t="s">
        <v>3904</v>
      </c>
      <c r="AK30">
        <v>1</v>
      </c>
      <c r="AM30">
        <f t="shared" si="1"/>
        <v>1</v>
      </c>
    </row>
    <row r="31" spans="1:39" x14ac:dyDescent="0.2">
      <c r="A31" s="20" t="s">
        <v>3499</v>
      </c>
      <c r="B31" s="20" t="s">
        <v>3507</v>
      </c>
      <c r="C31" s="20" t="s">
        <v>3508</v>
      </c>
      <c r="D31" s="25" t="s">
        <v>1830</v>
      </c>
      <c r="E31" t="s">
        <v>3446</v>
      </c>
      <c r="F31">
        <f t="shared" si="0"/>
        <v>3</v>
      </c>
      <c r="K31" s="51" t="s">
        <v>4113</v>
      </c>
      <c r="L31" s="51"/>
      <c r="M31">
        <v>0</v>
      </c>
      <c r="W31" s="55">
        <v>0</v>
      </c>
      <c r="AA31" t="s">
        <v>5964</v>
      </c>
      <c r="AE31">
        <v>1</v>
      </c>
      <c r="AM31">
        <f t="shared" si="1"/>
        <v>1</v>
      </c>
    </row>
    <row r="32" spans="1:39" x14ac:dyDescent="0.2">
      <c r="A32" s="20" t="s">
        <v>3499</v>
      </c>
      <c r="B32" s="20" t="s">
        <v>1429</v>
      </c>
      <c r="C32" s="20" t="s">
        <v>3509</v>
      </c>
      <c r="D32" s="25" t="s">
        <v>542</v>
      </c>
      <c r="E32" t="s">
        <v>3446</v>
      </c>
      <c r="F32">
        <f t="shared" si="0"/>
        <v>3</v>
      </c>
      <c r="K32" s="51" t="s">
        <v>6485</v>
      </c>
      <c r="L32" s="51"/>
      <c r="U32">
        <v>0</v>
      </c>
      <c r="W32" s="55">
        <v>0</v>
      </c>
      <c r="AA32" t="s">
        <v>5216</v>
      </c>
      <c r="AE32">
        <v>1</v>
      </c>
      <c r="AM32">
        <f t="shared" si="1"/>
        <v>1</v>
      </c>
    </row>
    <row r="33" spans="1:39" x14ac:dyDescent="0.2">
      <c r="A33" s="20" t="s">
        <v>3510</v>
      </c>
      <c r="B33" s="20" t="s">
        <v>3511</v>
      </c>
      <c r="C33" s="20" t="s">
        <v>3512</v>
      </c>
      <c r="D33" s="25" t="s">
        <v>3513</v>
      </c>
      <c r="E33" t="s">
        <v>3446</v>
      </c>
      <c r="F33">
        <f t="shared" si="0"/>
        <v>3</v>
      </c>
      <c r="K33" s="51" t="s">
        <v>6481</v>
      </c>
      <c r="L33" s="51"/>
      <c r="U33">
        <v>0</v>
      </c>
      <c r="W33" s="55">
        <v>0</v>
      </c>
      <c r="AA33" t="s">
        <v>4113</v>
      </c>
      <c r="AC33">
        <v>1</v>
      </c>
      <c r="AM33">
        <f t="shared" si="1"/>
        <v>1</v>
      </c>
    </row>
    <row r="34" spans="1:39" x14ac:dyDescent="0.2">
      <c r="A34" s="20" t="s">
        <v>3510</v>
      </c>
      <c r="B34" s="20" t="s">
        <v>3485</v>
      </c>
      <c r="C34" s="20" t="s">
        <v>3514</v>
      </c>
      <c r="D34" s="25" t="s">
        <v>542</v>
      </c>
      <c r="E34" t="s">
        <v>3446</v>
      </c>
      <c r="F34">
        <f t="shared" si="0"/>
        <v>3</v>
      </c>
      <c r="K34" s="51" t="s">
        <v>6173</v>
      </c>
      <c r="L34" s="51"/>
      <c r="U34">
        <v>0</v>
      </c>
      <c r="W34" s="55">
        <v>0</v>
      </c>
      <c r="AA34" t="s">
        <v>6485</v>
      </c>
      <c r="AK34">
        <v>1</v>
      </c>
      <c r="AM34">
        <f t="shared" si="1"/>
        <v>1</v>
      </c>
    </row>
    <row r="35" spans="1:39" x14ac:dyDescent="0.2">
      <c r="A35" s="20" t="s">
        <v>3510</v>
      </c>
      <c r="B35" s="20" t="s">
        <v>3515</v>
      </c>
      <c r="C35" s="20" t="s">
        <v>3516</v>
      </c>
      <c r="D35" s="25" t="s">
        <v>542</v>
      </c>
      <c r="E35" t="s">
        <v>3446</v>
      </c>
      <c r="F35">
        <f t="shared" si="0"/>
        <v>3</v>
      </c>
      <c r="K35" s="51" t="s">
        <v>4972</v>
      </c>
      <c r="L35" s="51"/>
      <c r="U35">
        <v>0</v>
      </c>
      <c r="W35" s="55">
        <v>0</v>
      </c>
      <c r="AA35" t="s">
        <v>6481</v>
      </c>
      <c r="AK35">
        <v>1</v>
      </c>
      <c r="AM35">
        <f t="shared" si="1"/>
        <v>1</v>
      </c>
    </row>
    <row r="36" spans="1:39" x14ac:dyDescent="0.2">
      <c r="A36" s="20" t="s">
        <v>3517</v>
      </c>
      <c r="B36" s="20" t="s">
        <v>3501</v>
      </c>
      <c r="C36" s="20" t="s">
        <v>3518</v>
      </c>
      <c r="D36" s="25" t="s">
        <v>542</v>
      </c>
      <c r="E36" t="s">
        <v>3446</v>
      </c>
      <c r="F36">
        <f t="shared" si="0"/>
        <v>3</v>
      </c>
      <c r="K36" s="51" t="s">
        <v>3230</v>
      </c>
      <c r="L36" s="51"/>
      <c r="T36">
        <v>0</v>
      </c>
      <c r="W36" s="55">
        <v>0</v>
      </c>
      <c r="AA36" t="s">
        <v>6173</v>
      </c>
      <c r="AK36">
        <v>1</v>
      </c>
      <c r="AM36">
        <f t="shared" si="1"/>
        <v>1</v>
      </c>
    </row>
    <row r="37" spans="1:39" x14ac:dyDescent="0.2">
      <c r="A37" s="20" t="s">
        <v>3517</v>
      </c>
      <c r="B37" s="20" t="s">
        <v>3519</v>
      </c>
      <c r="C37" s="20" t="s">
        <v>3520</v>
      </c>
      <c r="D37" s="25" t="s">
        <v>542</v>
      </c>
      <c r="E37" t="s">
        <v>3446</v>
      </c>
      <c r="F37">
        <f t="shared" si="0"/>
        <v>3</v>
      </c>
      <c r="K37" s="51" t="s">
        <v>3212</v>
      </c>
      <c r="L37" s="51"/>
      <c r="T37">
        <v>0</v>
      </c>
      <c r="W37" s="55">
        <v>0</v>
      </c>
      <c r="AA37" t="s">
        <v>4972</v>
      </c>
      <c r="AK37">
        <v>1</v>
      </c>
      <c r="AM37">
        <f t="shared" si="1"/>
        <v>1</v>
      </c>
    </row>
    <row r="38" spans="1:39" x14ac:dyDescent="0.2">
      <c r="A38" s="20" t="s">
        <v>3517</v>
      </c>
      <c r="B38" s="20" t="s">
        <v>3519</v>
      </c>
      <c r="C38" s="20" t="s">
        <v>3521</v>
      </c>
      <c r="D38" s="25" t="s">
        <v>542</v>
      </c>
      <c r="E38" t="s">
        <v>3446</v>
      </c>
      <c r="F38">
        <f t="shared" si="0"/>
        <v>3</v>
      </c>
      <c r="K38" s="51" t="s">
        <v>5632</v>
      </c>
      <c r="L38" s="51"/>
      <c r="M38">
        <v>0</v>
      </c>
      <c r="W38" s="55">
        <v>0</v>
      </c>
      <c r="AA38" t="s">
        <v>3230</v>
      </c>
      <c r="AJ38">
        <v>1</v>
      </c>
      <c r="AM38">
        <f t="shared" si="1"/>
        <v>1</v>
      </c>
    </row>
    <row r="39" spans="1:39" x14ac:dyDescent="0.2">
      <c r="A39" s="20" t="s">
        <v>3517</v>
      </c>
      <c r="B39" s="20" t="s">
        <v>3519</v>
      </c>
      <c r="C39" s="20" t="s">
        <v>3522</v>
      </c>
      <c r="D39" s="25" t="s">
        <v>542</v>
      </c>
      <c r="E39" t="s">
        <v>3446</v>
      </c>
      <c r="F39">
        <f t="shared" si="0"/>
        <v>3</v>
      </c>
      <c r="K39" s="51" t="s">
        <v>4100</v>
      </c>
      <c r="L39" s="51"/>
      <c r="M39">
        <v>0</v>
      </c>
      <c r="W39" s="55">
        <v>0</v>
      </c>
      <c r="AA39" t="s">
        <v>3212</v>
      </c>
      <c r="AJ39">
        <v>1</v>
      </c>
      <c r="AM39">
        <f t="shared" si="1"/>
        <v>1</v>
      </c>
    </row>
    <row r="40" spans="1:39" x14ac:dyDescent="0.2">
      <c r="A40" s="20" t="s">
        <v>3517</v>
      </c>
      <c r="B40" s="20" t="s">
        <v>3523</v>
      </c>
      <c r="C40" s="20" t="s">
        <v>3524</v>
      </c>
      <c r="D40" s="25" t="s">
        <v>3525</v>
      </c>
      <c r="E40" t="s">
        <v>3446</v>
      </c>
      <c r="F40">
        <f t="shared" si="0"/>
        <v>3</v>
      </c>
      <c r="K40" s="51" t="s">
        <v>556</v>
      </c>
      <c r="L40" s="51"/>
      <c r="Q40">
        <v>0</v>
      </c>
      <c r="W40" s="55">
        <v>0</v>
      </c>
      <c r="AA40" t="s">
        <v>5632</v>
      </c>
      <c r="AC40">
        <v>1</v>
      </c>
      <c r="AM40">
        <f t="shared" si="1"/>
        <v>1</v>
      </c>
    </row>
    <row r="41" spans="1:39" x14ac:dyDescent="0.2">
      <c r="A41" s="20" t="s">
        <v>3517</v>
      </c>
      <c r="B41" s="20" t="s">
        <v>3523</v>
      </c>
      <c r="C41" s="20" t="s">
        <v>3526</v>
      </c>
      <c r="D41" s="25" t="s">
        <v>3525</v>
      </c>
      <c r="E41" t="s">
        <v>3446</v>
      </c>
      <c r="F41">
        <f t="shared" si="0"/>
        <v>3</v>
      </c>
      <c r="K41" s="51" t="s">
        <v>1296</v>
      </c>
      <c r="L41" s="51"/>
      <c r="Q41">
        <v>0</v>
      </c>
      <c r="W41" s="55">
        <v>0</v>
      </c>
      <c r="AA41" t="s">
        <v>4100</v>
      </c>
      <c r="AC41">
        <v>1</v>
      </c>
      <c r="AM41">
        <f t="shared" si="1"/>
        <v>1</v>
      </c>
    </row>
    <row r="42" spans="1:39" x14ac:dyDescent="0.2">
      <c r="A42" s="20" t="s">
        <v>3517</v>
      </c>
      <c r="B42" s="20" t="s">
        <v>3523</v>
      </c>
      <c r="C42" s="20" t="s">
        <v>3527</v>
      </c>
      <c r="D42" s="25" t="s">
        <v>3525</v>
      </c>
      <c r="E42" t="s">
        <v>3446</v>
      </c>
      <c r="F42">
        <f t="shared" si="0"/>
        <v>3</v>
      </c>
      <c r="K42" s="51" t="s">
        <v>301</v>
      </c>
      <c r="L42" s="51"/>
      <c r="T42">
        <v>0</v>
      </c>
      <c r="W42" s="55">
        <v>0</v>
      </c>
      <c r="AA42" t="s">
        <v>8665</v>
      </c>
      <c r="AG42">
        <v>1</v>
      </c>
      <c r="AM42">
        <f t="shared" si="1"/>
        <v>1</v>
      </c>
    </row>
    <row r="43" spans="1:39" x14ac:dyDescent="0.2">
      <c r="A43" s="20" t="s">
        <v>3517</v>
      </c>
      <c r="B43" s="20" t="s">
        <v>3528</v>
      </c>
      <c r="C43" s="20" t="s">
        <v>3529</v>
      </c>
      <c r="D43" s="25" t="s">
        <v>1970</v>
      </c>
      <c r="E43" t="s">
        <v>3446</v>
      </c>
      <c r="F43">
        <f t="shared" si="0"/>
        <v>3</v>
      </c>
      <c r="K43" s="51" t="s">
        <v>1071</v>
      </c>
      <c r="L43" s="51"/>
      <c r="T43">
        <v>0</v>
      </c>
      <c r="W43" s="55">
        <v>0</v>
      </c>
      <c r="AA43" t="s">
        <v>8727</v>
      </c>
      <c r="AG43">
        <v>1</v>
      </c>
      <c r="AM43">
        <f>SUM(AB43:AL43)</f>
        <v>1</v>
      </c>
    </row>
    <row r="44" spans="1:39" x14ac:dyDescent="0.2">
      <c r="A44" s="20" t="s">
        <v>3517</v>
      </c>
      <c r="B44" s="20" t="s">
        <v>3530</v>
      </c>
      <c r="C44" s="20" t="s">
        <v>3531</v>
      </c>
      <c r="D44" s="25" t="s">
        <v>1970</v>
      </c>
      <c r="E44" t="s">
        <v>3446</v>
      </c>
      <c r="F44">
        <f t="shared" si="0"/>
        <v>3</v>
      </c>
      <c r="K44" s="51" t="s">
        <v>6506</v>
      </c>
      <c r="L44" s="51"/>
      <c r="N44">
        <v>0</v>
      </c>
      <c r="W44" s="55">
        <v>0</v>
      </c>
      <c r="AA44" t="s">
        <v>556</v>
      </c>
      <c r="AG44">
        <v>1</v>
      </c>
      <c r="AM44">
        <f t="shared" si="1"/>
        <v>1</v>
      </c>
    </row>
    <row r="45" spans="1:39" x14ac:dyDescent="0.2">
      <c r="A45" s="20" t="s">
        <v>3517</v>
      </c>
      <c r="B45" s="20" t="s">
        <v>1429</v>
      </c>
      <c r="C45" s="20" t="s">
        <v>3532</v>
      </c>
      <c r="D45" s="25" t="s">
        <v>542</v>
      </c>
      <c r="E45" t="s">
        <v>3446</v>
      </c>
      <c r="F45">
        <f t="shared" si="0"/>
        <v>3</v>
      </c>
      <c r="K45" s="51" t="s">
        <v>5124</v>
      </c>
      <c r="L45" s="51"/>
      <c r="N45">
        <v>0</v>
      </c>
      <c r="W45" s="55">
        <v>0</v>
      </c>
      <c r="AA45" t="s">
        <v>1296</v>
      </c>
      <c r="AG45">
        <v>1</v>
      </c>
      <c r="AM45">
        <f t="shared" si="1"/>
        <v>1</v>
      </c>
    </row>
    <row r="46" spans="1:39" x14ac:dyDescent="0.2">
      <c r="A46" s="20" t="s">
        <v>3517</v>
      </c>
      <c r="B46" s="20" t="s">
        <v>3533</v>
      </c>
      <c r="C46" s="20" t="s">
        <v>3533</v>
      </c>
      <c r="D46" s="25" t="s">
        <v>3505</v>
      </c>
      <c r="E46" t="s">
        <v>3446</v>
      </c>
      <c r="F46">
        <f t="shared" si="0"/>
        <v>3</v>
      </c>
      <c r="K46" s="51" t="s">
        <v>191</v>
      </c>
      <c r="L46" s="51"/>
      <c r="R46">
        <v>0</v>
      </c>
      <c r="W46" s="55">
        <v>0</v>
      </c>
      <c r="AA46" t="s">
        <v>301</v>
      </c>
      <c r="AJ46">
        <v>1</v>
      </c>
      <c r="AM46">
        <f t="shared" si="1"/>
        <v>1</v>
      </c>
    </row>
    <row r="47" spans="1:39" x14ac:dyDescent="0.2">
      <c r="A47" s="20" t="s">
        <v>3517</v>
      </c>
      <c r="B47" s="20" t="s">
        <v>3534</v>
      </c>
      <c r="C47" s="20" t="s">
        <v>3535</v>
      </c>
      <c r="D47" s="25" t="s">
        <v>3505</v>
      </c>
      <c r="E47" t="s">
        <v>3446</v>
      </c>
      <c r="F47">
        <f t="shared" si="0"/>
        <v>3</v>
      </c>
      <c r="K47" s="51" t="s">
        <v>26</v>
      </c>
      <c r="L47" s="51"/>
      <c r="R47">
        <v>0</v>
      </c>
      <c r="W47" s="55">
        <v>0</v>
      </c>
      <c r="AA47" t="s">
        <v>1071</v>
      </c>
      <c r="AJ47">
        <v>1</v>
      </c>
      <c r="AM47">
        <f t="shared" si="1"/>
        <v>1</v>
      </c>
    </row>
    <row r="48" spans="1:39" x14ac:dyDescent="0.2">
      <c r="A48" s="20" t="s">
        <v>3517</v>
      </c>
      <c r="B48" s="20" t="s">
        <v>3536</v>
      </c>
      <c r="C48" s="20" t="s">
        <v>3537</v>
      </c>
      <c r="D48" s="25" t="s">
        <v>3538</v>
      </c>
      <c r="E48" t="s">
        <v>3446</v>
      </c>
      <c r="F48">
        <f t="shared" si="0"/>
        <v>3</v>
      </c>
      <c r="K48" s="51" t="s">
        <v>6179</v>
      </c>
      <c r="L48" s="51"/>
      <c r="U48">
        <v>0</v>
      </c>
      <c r="W48" s="55">
        <v>0</v>
      </c>
      <c r="AA48" t="s">
        <v>6506</v>
      </c>
      <c r="AD48">
        <v>1</v>
      </c>
      <c r="AM48">
        <f t="shared" si="1"/>
        <v>1</v>
      </c>
    </row>
    <row r="49" spans="1:39" x14ac:dyDescent="0.2">
      <c r="A49" s="20" t="s">
        <v>3517</v>
      </c>
      <c r="B49" s="20" t="s">
        <v>3539</v>
      </c>
      <c r="C49" s="20" t="s">
        <v>3540</v>
      </c>
      <c r="D49" s="25" t="s">
        <v>3538</v>
      </c>
      <c r="E49" t="s">
        <v>3446</v>
      </c>
      <c r="F49">
        <f t="shared" si="0"/>
        <v>3</v>
      </c>
      <c r="K49" s="51" t="s">
        <v>4871</v>
      </c>
      <c r="L49" s="51"/>
      <c r="U49">
        <v>0</v>
      </c>
      <c r="W49" s="55">
        <v>0</v>
      </c>
      <c r="AA49" t="s">
        <v>5124</v>
      </c>
      <c r="AD49">
        <v>1</v>
      </c>
      <c r="AM49">
        <f t="shared" si="1"/>
        <v>1</v>
      </c>
    </row>
    <row r="50" spans="1:39" x14ac:dyDescent="0.2">
      <c r="A50" s="20" t="s">
        <v>3517</v>
      </c>
      <c r="B50" s="20" t="s">
        <v>3541</v>
      </c>
      <c r="C50" s="20" t="s">
        <v>3542</v>
      </c>
      <c r="D50" s="25" t="s">
        <v>8365</v>
      </c>
      <c r="E50" t="s">
        <v>3446</v>
      </c>
      <c r="F50">
        <f t="shared" si="0"/>
        <v>3</v>
      </c>
      <c r="K50" s="51" t="s">
        <v>729</v>
      </c>
      <c r="L50" s="51"/>
      <c r="R50">
        <v>0</v>
      </c>
      <c r="W50" s="55">
        <v>0</v>
      </c>
      <c r="AA50" t="s">
        <v>191</v>
      </c>
      <c r="AH50">
        <v>1</v>
      </c>
      <c r="AM50">
        <f t="shared" si="1"/>
        <v>1</v>
      </c>
    </row>
    <row r="51" spans="1:39" x14ac:dyDescent="0.2">
      <c r="A51" s="20" t="s">
        <v>3543</v>
      </c>
      <c r="B51" s="20" t="s">
        <v>3544</v>
      </c>
      <c r="C51" s="20" t="s">
        <v>3545</v>
      </c>
      <c r="D51" s="25" t="s">
        <v>1830</v>
      </c>
      <c r="E51" t="s">
        <v>3446</v>
      </c>
      <c r="F51">
        <f t="shared" si="0"/>
        <v>3</v>
      </c>
      <c r="K51" s="51" t="s">
        <v>2262</v>
      </c>
      <c r="L51" s="51"/>
      <c r="R51">
        <v>0</v>
      </c>
      <c r="W51" s="55">
        <v>0</v>
      </c>
      <c r="AA51" t="s">
        <v>26</v>
      </c>
      <c r="AH51">
        <v>1</v>
      </c>
      <c r="AM51">
        <f t="shared" si="1"/>
        <v>1</v>
      </c>
    </row>
    <row r="52" spans="1:39" x14ac:dyDescent="0.2">
      <c r="A52" s="20" t="s">
        <v>3543</v>
      </c>
      <c r="B52" s="20" t="s">
        <v>3519</v>
      </c>
      <c r="C52" s="20" t="s">
        <v>3546</v>
      </c>
      <c r="D52" s="25" t="s">
        <v>1830</v>
      </c>
      <c r="E52" t="s">
        <v>3446</v>
      </c>
      <c r="F52">
        <f t="shared" si="0"/>
        <v>3</v>
      </c>
      <c r="K52" s="51" t="s">
        <v>662</v>
      </c>
      <c r="L52" s="51"/>
      <c r="R52">
        <v>0</v>
      </c>
      <c r="W52" s="55">
        <v>0</v>
      </c>
      <c r="AA52" t="s">
        <v>6179</v>
      </c>
      <c r="AK52">
        <v>1</v>
      </c>
      <c r="AM52">
        <f t="shared" si="1"/>
        <v>1</v>
      </c>
    </row>
    <row r="53" spans="1:39" x14ac:dyDescent="0.2">
      <c r="A53" s="20" t="s">
        <v>3547</v>
      </c>
      <c r="B53" s="20" t="s">
        <v>3515</v>
      </c>
      <c r="C53" s="20" t="s">
        <v>3548</v>
      </c>
      <c r="D53" s="25" t="s">
        <v>8365</v>
      </c>
      <c r="E53" t="s">
        <v>3446</v>
      </c>
      <c r="F53">
        <f t="shared" si="0"/>
        <v>3</v>
      </c>
      <c r="K53" s="51" t="s">
        <v>2254</v>
      </c>
      <c r="L53" s="51"/>
      <c r="V53">
        <v>0</v>
      </c>
      <c r="W53" s="55">
        <v>0</v>
      </c>
      <c r="AA53" t="s">
        <v>4871</v>
      </c>
      <c r="AK53">
        <v>1</v>
      </c>
      <c r="AM53">
        <f t="shared" si="1"/>
        <v>1</v>
      </c>
    </row>
    <row r="54" spans="1:39" x14ac:dyDescent="0.2">
      <c r="A54" s="20" t="s">
        <v>3547</v>
      </c>
      <c r="B54" s="20" t="s">
        <v>3549</v>
      </c>
      <c r="C54" s="20" t="s">
        <v>3550</v>
      </c>
      <c r="D54" s="25" t="s">
        <v>3551</v>
      </c>
      <c r="E54" t="s">
        <v>3446</v>
      </c>
      <c r="F54">
        <f t="shared" si="0"/>
        <v>3</v>
      </c>
      <c r="K54" s="51" t="s">
        <v>2737</v>
      </c>
      <c r="L54" s="51"/>
      <c r="V54">
        <v>0</v>
      </c>
      <c r="W54" s="55">
        <v>0</v>
      </c>
      <c r="AA54" t="s">
        <v>729</v>
      </c>
      <c r="AH54">
        <v>1</v>
      </c>
      <c r="AM54">
        <f t="shared" si="1"/>
        <v>1</v>
      </c>
    </row>
    <row r="55" spans="1:39" x14ac:dyDescent="0.2">
      <c r="A55" s="20" t="s">
        <v>3547</v>
      </c>
      <c r="B55" s="20" t="s">
        <v>3552</v>
      </c>
      <c r="C55" s="20" t="s">
        <v>3553</v>
      </c>
      <c r="D55" s="25" t="s">
        <v>8365</v>
      </c>
      <c r="E55" t="s">
        <v>3446</v>
      </c>
      <c r="F55">
        <f t="shared" si="0"/>
        <v>3</v>
      </c>
      <c r="K55" s="51" t="s">
        <v>6183</v>
      </c>
      <c r="L55" s="51"/>
      <c r="U55">
        <v>0</v>
      </c>
      <c r="W55" s="55">
        <v>0</v>
      </c>
      <c r="AA55" t="s">
        <v>2262</v>
      </c>
      <c r="AH55">
        <v>1</v>
      </c>
      <c r="AM55">
        <f t="shared" si="1"/>
        <v>1</v>
      </c>
    </row>
    <row r="56" spans="1:39" x14ac:dyDescent="0.2">
      <c r="A56" s="20" t="s">
        <v>3554</v>
      </c>
      <c r="B56" s="20" t="s">
        <v>3541</v>
      </c>
      <c r="C56" s="20" t="s">
        <v>3555</v>
      </c>
      <c r="D56" s="25" t="s">
        <v>8365</v>
      </c>
      <c r="E56" t="s">
        <v>3446</v>
      </c>
      <c r="F56">
        <f t="shared" si="0"/>
        <v>3</v>
      </c>
      <c r="K56" s="51" t="s">
        <v>4276</v>
      </c>
      <c r="L56" s="51"/>
      <c r="U56">
        <v>0</v>
      </c>
      <c r="W56" s="55">
        <v>0</v>
      </c>
      <c r="AA56" t="s">
        <v>662</v>
      </c>
      <c r="AH56">
        <v>1</v>
      </c>
      <c r="AM56">
        <f t="shared" si="1"/>
        <v>1</v>
      </c>
    </row>
    <row r="57" spans="1:39" x14ac:dyDescent="0.2">
      <c r="A57" s="20" t="s">
        <v>3554</v>
      </c>
      <c r="B57" s="20" t="s">
        <v>3556</v>
      </c>
      <c r="C57" s="20" t="s">
        <v>3557</v>
      </c>
      <c r="D57" s="25" t="s">
        <v>8365</v>
      </c>
      <c r="E57" t="s">
        <v>3446</v>
      </c>
      <c r="F57">
        <f t="shared" si="0"/>
        <v>3</v>
      </c>
      <c r="K57" s="51" t="s">
        <v>593</v>
      </c>
      <c r="L57" s="51"/>
      <c r="R57">
        <v>0</v>
      </c>
      <c r="W57" s="55">
        <v>0</v>
      </c>
      <c r="AA57" t="s">
        <v>2254</v>
      </c>
      <c r="AL57">
        <v>1</v>
      </c>
      <c r="AM57">
        <f t="shared" si="1"/>
        <v>1</v>
      </c>
    </row>
    <row r="58" spans="1:39" x14ac:dyDescent="0.2">
      <c r="A58" s="20" t="s">
        <v>3554</v>
      </c>
      <c r="B58" s="20" t="s">
        <v>3558</v>
      </c>
      <c r="C58" s="20" t="s">
        <v>3559</v>
      </c>
      <c r="D58" s="25" t="s">
        <v>8365</v>
      </c>
      <c r="E58" t="s">
        <v>3446</v>
      </c>
      <c r="F58">
        <f t="shared" si="0"/>
        <v>3</v>
      </c>
      <c r="K58" s="51" t="s">
        <v>3148</v>
      </c>
      <c r="L58" s="51"/>
      <c r="T58">
        <v>0</v>
      </c>
      <c r="W58" s="55">
        <v>0</v>
      </c>
      <c r="AA58" t="s">
        <v>2737</v>
      </c>
      <c r="AL58">
        <v>1</v>
      </c>
      <c r="AM58">
        <f t="shared" si="1"/>
        <v>1</v>
      </c>
    </row>
    <row r="59" spans="1:39" x14ac:dyDescent="0.2">
      <c r="A59" s="20" t="s">
        <v>3560</v>
      </c>
      <c r="B59" s="20" t="s">
        <v>3552</v>
      </c>
      <c r="C59" s="20" t="s">
        <v>3561</v>
      </c>
      <c r="D59" s="25" t="s">
        <v>8365</v>
      </c>
      <c r="E59" t="s">
        <v>3446</v>
      </c>
      <c r="F59">
        <f t="shared" si="0"/>
        <v>3</v>
      </c>
      <c r="K59" s="51" t="s">
        <v>705</v>
      </c>
      <c r="L59" s="51"/>
      <c r="T59">
        <v>0</v>
      </c>
      <c r="W59" s="55">
        <v>0</v>
      </c>
      <c r="AA59" t="s">
        <v>8307</v>
      </c>
      <c r="AH59">
        <v>1</v>
      </c>
      <c r="AM59">
        <f t="shared" si="1"/>
        <v>1</v>
      </c>
    </row>
    <row r="60" spans="1:39" x14ac:dyDescent="0.2">
      <c r="A60" s="20" t="s">
        <v>3560</v>
      </c>
      <c r="B60" s="20" t="s">
        <v>3562</v>
      </c>
      <c r="C60" s="20" t="s">
        <v>3563</v>
      </c>
      <c r="D60" s="25" t="s">
        <v>8365</v>
      </c>
      <c r="E60" t="s">
        <v>3446</v>
      </c>
      <c r="F60">
        <f t="shared" si="0"/>
        <v>3</v>
      </c>
      <c r="K60" s="51" t="s">
        <v>6038</v>
      </c>
      <c r="L60" s="51"/>
      <c r="O60">
        <v>0</v>
      </c>
      <c r="W60" s="55">
        <v>0</v>
      </c>
      <c r="AA60" t="s">
        <v>6183</v>
      </c>
      <c r="AK60">
        <v>1</v>
      </c>
      <c r="AM60">
        <f t="shared" si="1"/>
        <v>1</v>
      </c>
    </row>
    <row r="61" spans="1:39" x14ac:dyDescent="0.2">
      <c r="A61" s="20" t="s">
        <v>3560</v>
      </c>
      <c r="B61" s="20" t="s">
        <v>3564</v>
      </c>
      <c r="C61" s="20" t="s">
        <v>3565</v>
      </c>
      <c r="D61" s="25" t="s">
        <v>1830</v>
      </c>
      <c r="E61" t="s">
        <v>3446</v>
      </c>
      <c r="F61">
        <f t="shared" si="0"/>
        <v>3</v>
      </c>
      <c r="K61" s="51" t="s">
        <v>5244</v>
      </c>
      <c r="L61" s="51"/>
      <c r="O61">
        <v>0</v>
      </c>
      <c r="W61" s="55">
        <v>0</v>
      </c>
      <c r="AA61" t="s">
        <v>4276</v>
      </c>
      <c r="AK61">
        <v>1</v>
      </c>
      <c r="AM61">
        <f t="shared" si="1"/>
        <v>1</v>
      </c>
    </row>
    <row r="62" spans="1:39" x14ac:dyDescent="0.2">
      <c r="A62" s="20" t="s">
        <v>3566</v>
      </c>
      <c r="B62" s="20" t="s">
        <v>3515</v>
      </c>
      <c r="C62" s="20" t="s">
        <v>3567</v>
      </c>
      <c r="D62" s="25" t="s">
        <v>542</v>
      </c>
      <c r="E62" t="s">
        <v>3446</v>
      </c>
      <c r="F62">
        <f t="shared" si="0"/>
        <v>3</v>
      </c>
      <c r="K62" s="51" t="s">
        <v>6187</v>
      </c>
      <c r="L62" s="51"/>
      <c r="U62">
        <v>0</v>
      </c>
      <c r="W62" s="55">
        <v>0</v>
      </c>
      <c r="AA62" t="s">
        <v>8457</v>
      </c>
      <c r="AG62">
        <v>1</v>
      </c>
      <c r="AM62">
        <f t="shared" si="1"/>
        <v>1</v>
      </c>
    </row>
    <row r="63" spans="1:39" x14ac:dyDescent="0.2">
      <c r="A63" s="20" t="s">
        <v>3566</v>
      </c>
      <c r="B63" s="20" t="s">
        <v>3515</v>
      </c>
      <c r="C63" s="20" t="s">
        <v>3568</v>
      </c>
      <c r="D63" s="25" t="s">
        <v>542</v>
      </c>
      <c r="E63" t="s">
        <v>3446</v>
      </c>
      <c r="F63">
        <f t="shared" si="0"/>
        <v>3</v>
      </c>
      <c r="K63" s="51" t="s">
        <v>4682</v>
      </c>
      <c r="L63" s="51"/>
      <c r="U63">
        <v>0</v>
      </c>
      <c r="W63" s="55">
        <v>0</v>
      </c>
      <c r="AA63" t="s">
        <v>8458</v>
      </c>
      <c r="AG63">
        <v>1</v>
      </c>
      <c r="AM63">
        <f t="shared" si="1"/>
        <v>1</v>
      </c>
    </row>
    <row r="64" spans="1:39" x14ac:dyDescent="0.2">
      <c r="A64" s="20" t="s">
        <v>3566</v>
      </c>
      <c r="B64" s="20" t="s">
        <v>3515</v>
      </c>
      <c r="C64" s="20" t="s">
        <v>3569</v>
      </c>
      <c r="D64" s="25" t="s">
        <v>542</v>
      </c>
      <c r="E64" t="s">
        <v>3446</v>
      </c>
      <c r="F64">
        <f t="shared" si="0"/>
        <v>3</v>
      </c>
      <c r="K64" s="51" t="s">
        <v>672</v>
      </c>
      <c r="L64" s="51"/>
      <c r="R64">
        <v>0</v>
      </c>
      <c r="W64" s="55">
        <v>0</v>
      </c>
      <c r="AA64" t="s">
        <v>593</v>
      </c>
      <c r="AH64">
        <v>1</v>
      </c>
      <c r="AM64">
        <f t="shared" si="1"/>
        <v>1</v>
      </c>
    </row>
    <row r="65" spans="1:39" x14ac:dyDescent="0.2">
      <c r="A65" s="20" t="s">
        <v>3566</v>
      </c>
      <c r="B65" s="20" t="s">
        <v>3570</v>
      </c>
      <c r="C65" s="20" t="s">
        <v>3571</v>
      </c>
      <c r="D65" s="25" t="s">
        <v>542</v>
      </c>
      <c r="E65" t="s">
        <v>3446</v>
      </c>
      <c r="F65">
        <f t="shared" si="0"/>
        <v>3</v>
      </c>
      <c r="K65" s="51" t="s">
        <v>6493</v>
      </c>
      <c r="L65" s="51"/>
      <c r="U65">
        <v>0</v>
      </c>
      <c r="W65" s="55">
        <v>0</v>
      </c>
      <c r="AA65" t="s">
        <v>9395</v>
      </c>
      <c r="AJ65">
        <v>1</v>
      </c>
      <c r="AM65">
        <v>1</v>
      </c>
    </row>
    <row r="66" spans="1:39" x14ac:dyDescent="0.2">
      <c r="A66" s="20" t="s">
        <v>3566</v>
      </c>
      <c r="B66" s="20" t="s">
        <v>3570</v>
      </c>
      <c r="C66" s="20" t="s">
        <v>3572</v>
      </c>
      <c r="D66" s="25" t="s">
        <v>542</v>
      </c>
      <c r="E66" t="s">
        <v>3446</v>
      </c>
      <c r="F66">
        <f t="shared" si="0"/>
        <v>3</v>
      </c>
      <c r="K66" s="51" t="s">
        <v>4455</v>
      </c>
      <c r="L66" s="51"/>
      <c r="U66">
        <v>0</v>
      </c>
      <c r="W66" s="55">
        <v>0</v>
      </c>
      <c r="AA66" t="s">
        <v>3148</v>
      </c>
      <c r="AJ66">
        <v>1</v>
      </c>
      <c r="AM66">
        <f t="shared" si="1"/>
        <v>1</v>
      </c>
    </row>
    <row r="67" spans="1:39" x14ac:dyDescent="0.2">
      <c r="A67" s="20" t="s">
        <v>3566</v>
      </c>
      <c r="B67" s="20" t="s">
        <v>3573</v>
      </c>
      <c r="C67" s="20" t="s">
        <v>3574</v>
      </c>
      <c r="D67" s="25" t="s">
        <v>3525</v>
      </c>
      <c r="E67" t="s">
        <v>3446</v>
      </c>
      <c r="F67">
        <f t="shared" ref="F67:F130" si="2">VLOOKUP(E67,$H$2:$I$12,2,0)</f>
        <v>3</v>
      </c>
      <c r="K67" s="51" t="s">
        <v>1856</v>
      </c>
      <c r="L67" s="51"/>
      <c r="R67">
        <v>0</v>
      </c>
      <c r="W67" s="55">
        <v>0</v>
      </c>
      <c r="AA67" t="s">
        <v>705</v>
      </c>
      <c r="AJ67">
        <v>1</v>
      </c>
      <c r="AM67">
        <f t="shared" si="1"/>
        <v>1</v>
      </c>
    </row>
    <row r="68" spans="1:39" x14ac:dyDescent="0.2">
      <c r="A68" s="20" t="s">
        <v>3566</v>
      </c>
      <c r="B68" s="20" t="s">
        <v>3573</v>
      </c>
      <c r="C68" s="20" t="s">
        <v>3575</v>
      </c>
      <c r="D68" s="25" t="s">
        <v>3525</v>
      </c>
      <c r="E68" t="s">
        <v>3446</v>
      </c>
      <c r="F68">
        <f t="shared" si="2"/>
        <v>3</v>
      </c>
      <c r="K68" s="51" t="s">
        <v>1855</v>
      </c>
      <c r="L68" s="51"/>
      <c r="R68">
        <v>0</v>
      </c>
      <c r="W68" s="55">
        <v>0</v>
      </c>
      <c r="AA68" t="s">
        <v>6038</v>
      </c>
      <c r="AE68">
        <v>1</v>
      </c>
      <c r="AM68">
        <f t="shared" si="1"/>
        <v>1</v>
      </c>
    </row>
    <row r="69" spans="1:39" x14ac:dyDescent="0.2">
      <c r="A69" s="20" t="s">
        <v>3566</v>
      </c>
      <c r="B69" s="20" t="s">
        <v>3576</v>
      </c>
      <c r="C69" s="20" t="s">
        <v>3577</v>
      </c>
      <c r="D69" s="25" t="s">
        <v>1830</v>
      </c>
      <c r="E69" t="s">
        <v>3446</v>
      </c>
      <c r="F69">
        <f t="shared" si="2"/>
        <v>3</v>
      </c>
      <c r="K69" s="51" t="s">
        <v>594</v>
      </c>
      <c r="L69" s="51"/>
      <c r="R69">
        <v>0</v>
      </c>
      <c r="W69" s="55">
        <v>0</v>
      </c>
      <c r="AA69" t="s">
        <v>5244</v>
      </c>
      <c r="AE69">
        <v>1</v>
      </c>
      <c r="AM69">
        <f t="shared" si="1"/>
        <v>1</v>
      </c>
    </row>
    <row r="70" spans="1:39" x14ac:dyDescent="0.2">
      <c r="A70" s="20" t="s">
        <v>3566</v>
      </c>
      <c r="B70" s="20" t="s">
        <v>1429</v>
      </c>
      <c r="C70" s="20" t="s">
        <v>3578</v>
      </c>
      <c r="D70" s="25" t="s">
        <v>542</v>
      </c>
      <c r="E70" t="s">
        <v>3446</v>
      </c>
      <c r="F70">
        <f t="shared" si="2"/>
        <v>3</v>
      </c>
      <c r="K70" s="51" t="s">
        <v>5636</v>
      </c>
      <c r="L70" s="51"/>
      <c r="U70">
        <v>0</v>
      </c>
      <c r="W70" s="55">
        <v>0</v>
      </c>
      <c r="AA70" t="s">
        <v>6187</v>
      </c>
      <c r="AK70">
        <v>1</v>
      </c>
      <c r="AM70">
        <f t="shared" si="1"/>
        <v>1</v>
      </c>
    </row>
    <row r="71" spans="1:39" x14ac:dyDescent="0.2">
      <c r="A71" s="20" t="s">
        <v>3566</v>
      </c>
      <c r="B71" s="20" t="s">
        <v>3579</v>
      </c>
      <c r="C71" s="20" t="s">
        <v>3580</v>
      </c>
      <c r="D71" s="25" t="s">
        <v>8365</v>
      </c>
      <c r="E71" t="s">
        <v>3446</v>
      </c>
      <c r="F71">
        <f t="shared" si="2"/>
        <v>3</v>
      </c>
      <c r="K71" s="51" t="s">
        <v>4818</v>
      </c>
      <c r="L71" s="51"/>
      <c r="U71">
        <v>0</v>
      </c>
      <c r="W71" s="55">
        <v>0</v>
      </c>
      <c r="AA71" t="s">
        <v>4682</v>
      </c>
      <c r="AK71">
        <v>1</v>
      </c>
      <c r="AM71">
        <f t="shared" ref="AM71:AM137" si="3">SUM(AB71:AL71)</f>
        <v>1</v>
      </c>
    </row>
    <row r="72" spans="1:39" x14ac:dyDescent="0.2">
      <c r="A72" s="20" t="s">
        <v>3566</v>
      </c>
      <c r="B72" s="20" t="s">
        <v>3581</v>
      </c>
      <c r="C72" s="20" t="s">
        <v>3582</v>
      </c>
      <c r="D72" s="25" t="s">
        <v>8365</v>
      </c>
      <c r="E72" t="s">
        <v>3446</v>
      </c>
      <c r="F72">
        <f t="shared" si="2"/>
        <v>3</v>
      </c>
      <c r="K72" s="51" t="s">
        <v>6516</v>
      </c>
      <c r="L72" s="51"/>
      <c r="O72">
        <v>0</v>
      </c>
      <c r="W72" s="55">
        <v>0</v>
      </c>
      <c r="AA72" t="s">
        <v>672</v>
      </c>
      <c r="AH72">
        <v>1</v>
      </c>
      <c r="AM72">
        <f t="shared" si="3"/>
        <v>1</v>
      </c>
    </row>
    <row r="73" spans="1:39" x14ac:dyDescent="0.2">
      <c r="A73" s="20" t="s">
        <v>3583</v>
      </c>
      <c r="B73" s="20" t="s">
        <v>3584</v>
      </c>
      <c r="C73" s="20" t="s">
        <v>3585</v>
      </c>
      <c r="D73" s="25" t="s">
        <v>3586</v>
      </c>
      <c r="E73" t="s">
        <v>3448</v>
      </c>
      <c r="F73">
        <f t="shared" si="2"/>
        <v>4</v>
      </c>
      <c r="K73" s="51" t="s">
        <v>6512</v>
      </c>
      <c r="L73" s="51"/>
      <c r="O73">
        <v>0</v>
      </c>
      <c r="W73" s="55">
        <v>0</v>
      </c>
      <c r="AA73" t="s">
        <v>6493</v>
      </c>
      <c r="AK73">
        <v>1</v>
      </c>
      <c r="AM73">
        <f t="shared" si="3"/>
        <v>1</v>
      </c>
    </row>
    <row r="74" spans="1:39" x14ac:dyDescent="0.2">
      <c r="A74" s="20" t="s">
        <v>3583</v>
      </c>
      <c r="B74" s="20" t="s">
        <v>3587</v>
      </c>
      <c r="C74" s="20" t="s">
        <v>3588</v>
      </c>
      <c r="D74" s="25" t="s">
        <v>3586</v>
      </c>
      <c r="E74" t="s">
        <v>3448</v>
      </c>
      <c r="F74">
        <f t="shared" si="2"/>
        <v>4</v>
      </c>
      <c r="K74" s="51" t="s">
        <v>6191</v>
      </c>
      <c r="L74" s="51"/>
      <c r="U74">
        <v>0</v>
      </c>
      <c r="W74" s="55">
        <v>0</v>
      </c>
      <c r="AA74" t="s">
        <v>4455</v>
      </c>
      <c r="AK74">
        <v>1</v>
      </c>
      <c r="AM74">
        <f t="shared" si="3"/>
        <v>1</v>
      </c>
    </row>
    <row r="75" spans="1:39" x14ac:dyDescent="0.2">
      <c r="A75" s="20" t="s">
        <v>3583</v>
      </c>
      <c r="B75" s="20" t="s">
        <v>3589</v>
      </c>
      <c r="C75" s="20" t="s">
        <v>3590</v>
      </c>
      <c r="D75" s="25" t="s">
        <v>3586</v>
      </c>
      <c r="E75" t="s">
        <v>3448</v>
      </c>
      <c r="F75">
        <f t="shared" si="2"/>
        <v>4</v>
      </c>
      <c r="K75" s="51" t="s">
        <v>4963</v>
      </c>
      <c r="L75" s="51"/>
      <c r="U75">
        <v>0</v>
      </c>
      <c r="W75" s="55">
        <v>0</v>
      </c>
      <c r="AA75" t="s">
        <v>1856</v>
      </c>
      <c r="AH75">
        <v>1</v>
      </c>
      <c r="AM75">
        <f t="shared" si="3"/>
        <v>1</v>
      </c>
    </row>
    <row r="76" spans="1:39" x14ac:dyDescent="0.2">
      <c r="A76" s="20" t="s">
        <v>3583</v>
      </c>
      <c r="B76" s="20" t="s">
        <v>3519</v>
      </c>
      <c r="C76" s="20" t="s">
        <v>3591</v>
      </c>
      <c r="D76" s="25" t="s">
        <v>542</v>
      </c>
      <c r="E76" t="s">
        <v>3448</v>
      </c>
      <c r="F76">
        <f t="shared" si="2"/>
        <v>4</v>
      </c>
      <c r="K76" s="51" t="s">
        <v>193</v>
      </c>
      <c r="L76" s="51"/>
      <c r="U76">
        <v>0</v>
      </c>
      <c r="W76" s="55">
        <v>0</v>
      </c>
      <c r="AA76" t="s">
        <v>1855</v>
      </c>
      <c r="AH76">
        <v>1</v>
      </c>
      <c r="AM76">
        <f t="shared" si="3"/>
        <v>1</v>
      </c>
    </row>
    <row r="77" spans="1:39" x14ac:dyDescent="0.2">
      <c r="A77" s="20" t="s">
        <v>3583</v>
      </c>
      <c r="B77" s="20" t="s">
        <v>3519</v>
      </c>
      <c r="C77" s="20" t="s">
        <v>3592</v>
      </c>
      <c r="D77" s="25" t="s">
        <v>542</v>
      </c>
      <c r="E77" t="s">
        <v>3448</v>
      </c>
      <c r="F77">
        <f t="shared" si="2"/>
        <v>4</v>
      </c>
      <c r="K77" s="51" t="s">
        <v>604</v>
      </c>
      <c r="L77" s="51"/>
      <c r="U77">
        <v>0</v>
      </c>
      <c r="W77" s="55">
        <v>0</v>
      </c>
      <c r="AA77" t="s">
        <v>594</v>
      </c>
      <c r="AH77">
        <v>1</v>
      </c>
      <c r="AM77">
        <f t="shared" si="3"/>
        <v>1</v>
      </c>
    </row>
    <row r="78" spans="1:39" x14ac:dyDescent="0.2">
      <c r="A78" s="20" t="s">
        <v>3583</v>
      </c>
      <c r="B78" s="20" t="s">
        <v>3593</v>
      </c>
      <c r="C78" s="20" t="s">
        <v>3594</v>
      </c>
      <c r="D78" s="25" t="s">
        <v>542</v>
      </c>
      <c r="E78" t="s">
        <v>3448</v>
      </c>
      <c r="F78">
        <f t="shared" si="2"/>
        <v>4</v>
      </c>
      <c r="K78" s="51" t="s">
        <v>5036</v>
      </c>
      <c r="L78" s="51"/>
      <c r="U78">
        <v>0</v>
      </c>
      <c r="W78" s="55">
        <v>0</v>
      </c>
      <c r="AA78" t="s">
        <v>9124</v>
      </c>
      <c r="AH78">
        <v>1</v>
      </c>
      <c r="AM78">
        <f t="shared" si="3"/>
        <v>1</v>
      </c>
    </row>
    <row r="79" spans="1:39" x14ac:dyDescent="0.2">
      <c r="A79" s="20" t="s">
        <v>3583</v>
      </c>
      <c r="B79" s="20" t="s">
        <v>3593</v>
      </c>
      <c r="C79" s="20" t="s">
        <v>3595</v>
      </c>
      <c r="D79" s="25" t="s">
        <v>542</v>
      </c>
      <c r="E79" t="s">
        <v>3448</v>
      </c>
      <c r="F79">
        <f t="shared" si="2"/>
        <v>4</v>
      </c>
      <c r="K79" s="51" t="s">
        <v>3864</v>
      </c>
      <c r="L79" s="51"/>
      <c r="U79">
        <v>0</v>
      </c>
      <c r="W79" s="55">
        <v>0</v>
      </c>
      <c r="AA79" t="s">
        <v>5636</v>
      </c>
      <c r="AK79">
        <v>1</v>
      </c>
      <c r="AM79">
        <f t="shared" si="3"/>
        <v>1</v>
      </c>
    </row>
    <row r="80" spans="1:39" x14ac:dyDescent="0.2">
      <c r="A80" s="20" t="s">
        <v>3583</v>
      </c>
      <c r="B80" s="20" t="s">
        <v>3596</v>
      </c>
      <c r="C80" s="20" t="s">
        <v>3597</v>
      </c>
      <c r="D80" s="25" t="s">
        <v>1830</v>
      </c>
      <c r="E80" t="s">
        <v>3448</v>
      </c>
      <c r="F80">
        <f t="shared" si="2"/>
        <v>4</v>
      </c>
      <c r="K80" s="51" t="s">
        <v>688</v>
      </c>
      <c r="L80" s="51"/>
      <c r="R80">
        <v>0</v>
      </c>
      <c r="W80" s="55">
        <v>0</v>
      </c>
      <c r="AA80" t="s">
        <v>4818</v>
      </c>
      <c r="AK80">
        <v>1</v>
      </c>
      <c r="AM80">
        <f t="shared" si="3"/>
        <v>1</v>
      </c>
    </row>
    <row r="81" spans="1:39" x14ac:dyDescent="0.2">
      <c r="A81" s="20" t="s">
        <v>3598</v>
      </c>
      <c r="B81" s="20" t="s">
        <v>3570</v>
      </c>
      <c r="C81" s="20" t="s">
        <v>3599</v>
      </c>
      <c r="D81" s="25" t="s">
        <v>542</v>
      </c>
      <c r="E81" t="s">
        <v>3448</v>
      </c>
      <c r="F81">
        <f t="shared" si="2"/>
        <v>4</v>
      </c>
      <c r="K81" s="51" t="s">
        <v>6467</v>
      </c>
      <c r="L81" s="51"/>
      <c r="O81">
        <v>0</v>
      </c>
      <c r="W81" s="55">
        <v>0</v>
      </c>
      <c r="AA81" t="s">
        <v>6516</v>
      </c>
      <c r="AE81">
        <v>1</v>
      </c>
      <c r="AM81">
        <f t="shared" si="3"/>
        <v>1</v>
      </c>
    </row>
    <row r="82" spans="1:39" x14ac:dyDescent="0.2">
      <c r="A82" s="20" t="s">
        <v>3598</v>
      </c>
      <c r="B82" s="20" t="s">
        <v>3570</v>
      </c>
      <c r="C82" s="20" t="s">
        <v>3600</v>
      </c>
      <c r="D82" s="25" t="s">
        <v>542</v>
      </c>
      <c r="E82" t="s">
        <v>3448</v>
      </c>
      <c r="F82">
        <f t="shared" si="2"/>
        <v>4</v>
      </c>
      <c r="K82" s="51" t="s">
        <v>4725</v>
      </c>
      <c r="L82" s="51"/>
      <c r="O82">
        <v>0</v>
      </c>
      <c r="W82" s="55">
        <v>0</v>
      </c>
      <c r="AA82" t="s">
        <v>6512</v>
      </c>
      <c r="AE82">
        <v>1</v>
      </c>
      <c r="AM82">
        <f t="shared" si="3"/>
        <v>1</v>
      </c>
    </row>
    <row r="83" spans="1:39" x14ac:dyDescent="0.2">
      <c r="A83" s="20" t="s">
        <v>3598</v>
      </c>
      <c r="B83" s="20" t="s">
        <v>3601</v>
      </c>
      <c r="C83" s="20" t="s">
        <v>3602</v>
      </c>
      <c r="D83" s="25" t="s">
        <v>542</v>
      </c>
      <c r="E83" t="s">
        <v>3448</v>
      </c>
      <c r="F83">
        <f t="shared" si="2"/>
        <v>4</v>
      </c>
      <c r="K83" s="51" t="s">
        <v>4428</v>
      </c>
      <c r="L83" s="51"/>
      <c r="U83">
        <v>0</v>
      </c>
      <c r="W83" s="55">
        <v>0</v>
      </c>
      <c r="AA83" t="s">
        <v>6191</v>
      </c>
      <c r="AK83">
        <v>1</v>
      </c>
      <c r="AM83">
        <f t="shared" si="3"/>
        <v>1</v>
      </c>
    </row>
    <row r="84" spans="1:39" x14ac:dyDescent="0.2">
      <c r="A84" s="20" t="s">
        <v>3598</v>
      </c>
      <c r="B84" s="20" t="s">
        <v>3603</v>
      </c>
      <c r="C84" s="20" t="s">
        <v>3604</v>
      </c>
      <c r="D84" s="25" t="s">
        <v>542</v>
      </c>
      <c r="E84" t="s">
        <v>3448</v>
      </c>
      <c r="F84">
        <f t="shared" si="2"/>
        <v>4</v>
      </c>
      <c r="K84" s="51" t="s">
        <v>3850</v>
      </c>
      <c r="L84" s="51"/>
      <c r="U84">
        <v>0</v>
      </c>
      <c r="W84" s="55">
        <v>0</v>
      </c>
      <c r="AA84" t="s">
        <v>4963</v>
      </c>
      <c r="AK84">
        <v>1</v>
      </c>
      <c r="AM84">
        <f t="shared" si="3"/>
        <v>1</v>
      </c>
    </row>
    <row r="85" spans="1:39" x14ac:dyDescent="0.2">
      <c r="A85" s="20" t="s">
        <v>3598</v>
      </c>
      <c r="B85" s="20" t="s">
        <v>3605</v>
      </c>
      <c r="C85" s="20" t="s">
        <v>3606</v>
      </c>
      <c r="D85" s="25" t="s">
        <v>3525</v>
      </c>
      <c r="E85" t="s">
        <v>3448</v>
      </c>
      <c r="F85">
        <f t="shared" si="2"/>
        <v>4</v>
      </c>
      <c r="K85" s="51" t="s">
        <v>3860</v>
      </c>
      <c r="L85" s="51"/>
      <c r="U85">
        <v>0</v>
      </c>
      <c r="W85" s="55">
        <v>0</v>
      </c>
      <c r="AA85" t="s">
        <v>7649</v>
      </c>
      <c r="AH85">
        <v>1</v>
      </c>
      <c r="AM85">
        <f t="shared" si="3"/>
        <v>1</v>
      </c>
    </row>
    <row r="86" spans="1:39" x14ac:dyDescent="0.2">
      <c r="A86" s="20" t="s">
        <v>3598</v>
      </c>
      <c r="B86" s="20" t="s">
        <v>3605</v>
      </c>
      <c r="C86" s="20" t="s">
        <v>3607</v>
      </c>
      <c r="D86" s="25" t="s">
        <v>3525</v>
      </c>
      <c r="E86" t="s">
        <v>3448</v>
      </c>
      <c r="F86">
        <f t="shared" si="2"/>
        <v>4</v>
      </c>
      <c r="K86" s="51" t="s">
        <v>4359</v>
      </c>
      <c r="L86" s="51"/>
      <c r="U86">
        <v>0</v>
      </c>
      <c r="W86" s="55">
        <v>0</v>
      </c>
      <c r="AA86" t="s">
        <v>193</v>
      </c>
      <c r="AK86">
        <v>1</v>
      </c>
      <c r="AM86">
        <f t="shared" si="3"/>
        <v>1</v>
      </c>
    </row>
    <row r="87" spans="1:39" x14ac:dyDescent="0.2">
      <c r="A87" s="20" t="s">
        <v>3598</v>
      </c>
      <c r="B87" s="20" t="s">
        <v>1429</v>
      </c>
      <c r="C87" s="20" t="s">
        <v>3608</v>
      </c>
      <c r="D87" s="25" t="s">
        <v>542</v>
      </c>
      <c r="E87" t="s">
        <v>3448</v>
      </c>
      <c r="F87">
        <f t="shared" si="2"/>
        <v>4</v>
      </c>
      <c r="K87" s="51" t="s">
        <v>3818</v>
      </c>
      <c r="L87" s="51"/>
      <c r="U87">
        <v>0</v>
      </c>
      <c r="W87" s="55">
        <v>0</v>
      </c>
      <c r="AA87" t="s">
        <v>604</v>
      </c>
      <c r="AK87">
        <v>1</v>
      </c>
      <c r="AM87">
        <f t="shared" si="3"/>
        <v>1</v>
      </c>
    </row>
    <row r="88" spans="1:39" x14ac:dyDescent="0.2">
      <c r="A88" s="20" t="s">
        <v>3598</v>
      </c>
      <c r="B88" s="20" t="s">
        <v>3609</v>
      </c>
      <c r="C88" s="20" t="s">
        <v>3610</v>
      </c>
      <c r="D88" s="25" t="s">
        <v>8365</v>
      </c>
      <c r="E88" t="s">
        <v>3448</v>
      </c>
      <c r="F88">
        <f t="shared" si="2"/>
        <v>4</v>
      </c>
      <c r="K88" s="51" t="s">
        <v>3499</v>
      </c>
      <c r="L88" s="51"/>
      <c r="M88">
        <v>0</v>
      </c>
      <c r="W88" s="55">
        <v>0</v>
      </c>
      <c r="AA88" t="s">
        <v>5036</v>
      </c>
      <c r="AK88">
        <v>1</v>
      </c>
      <c r="AM88">
        <f t="shared" si="3"/>
        <v>1</v>
      </c>
    </row>
    <row r="89" spans="1:39" x14ac:dyDescent="0.2">
      <c r="A89" s="20" t="s">
        <v>3611</v>
      </c>
      <c r="B89" s="20" t="s">
        <v>3612</v>
      </c>
      <c r="C89" s="20" t="s">
        <v>3613</v>
      </c>
      <c r="D89" s="25" t="s">
        <v>3614</v>
      </c>
      <c r="E89" t="s">
        <v>3448</v>
      </c>
      <c r="F89">
        <f t="shared" si="2"/>
        <v>4</v>
      </c>
      <c r="K89" s="51" t="s">
        <v>5585</v>
      </c>
      <c r="L89" s="51"/>
      <c r="O89">
        <v>0</v>
      </c>
      <c r="W89" s="55">
        <v>0</v>
      </c>
      <c r="AA89" t="s">
        <v>3864</v>
      </c>
      <c r="AK89">
        <v>1</v>
      </c>
      <c r="AM89">
        <f t="shared" si="3"/>
        <v>1</v>
      </c>
    </row>
    <row r="90" spans="1:39" x14ac:dyDescent="0.2">
      <c r="A90" s="20" t="s">
        <v>3611</v>
      </c>
      <c r="B90" s="20" t="s">
        <v>3593</v>
      </c>
      <c r="C90" s="20" t="s">
        <v>3615</v>
      </c>
      <c r="D90" s="25" t="s">
        <v>542</v>
      </c>
      <c r="E90" t="s">
        <v>3448</v>
      </c>
      <c r="F90">
        <f t="shared" si="2"/>
        <v>4</v>
      </c>
      <c r="K90" s="51" t="s">
        <v>4240</v>
      </c>
      <c r="L90" s="51"/>
      <c r="O90">
        <v>0</v>
      </c>
      <c r="W90" s="55">
        <v>0</v>
      </c>
      <c r="AA90" t="s">
        <v>8330</v>
      </c>
      <c r="AH90">
        <v>1</v>
      </c>
      <c r="AM90">
        <f t="shared" si="3"/>
        <v>1</v>
      </c>
    </row>
    <row r="91" spans="1:39" x14ac:dyDescent="0.2">
      <c r="A91" s="20" t="s">
        <v>3611</v>
      </c>
      <c r="B91" s="20" t="s">
        <v>3616</v>
      </c>
      <c r="C91" s="20" t="s">
        <v>3617</v>
      </c>
      <c r="D91" s="25" t="s">
        <v>542</v>
      </c>
      <c r="E91" t="s">
        <v>3448</v>
      </c>
      <c r="F91">
        <f t="shared" si="2"/>
        <v>4</v>
      </c>
      <c r="K91" s="51" t="s">
        <v>1689</v>
      </c>
      <c r="L91" s="51"/>
      <c r="R91">
        <v>0</v>
      </c>
      <c r="W91" s="55">
        <v>0</v>
      </c>
      <c r="AA91" t="s">
        <v>688</v>
      </c>
      <c r="AH91">
        <v>1</v>
      </c>
      <c r="AM91">
        <f t="shared" si="3"/>
        <v>1</v>
      </c>
    </row>
    <row r="92" spans="1:39" x14ac:dyDescent="0.2">
      <c r="A92" s="20" t="s">
        <v>3618</v>
      </c>
      <c r="B92" s="20" t="s">
        <v>3619</v>
      </c>
      <c r="C92" s="20" t="s">
        <v>3620</v>
      </c>
      <c r="D92" s="25" t="s">
        <v>2029</v>
      </c>
      <c r="E92" t="s">
        <v>3448</v>
      </c>
      <c r="F92">
        <f t="shared" si="2"/>
        <v>4</v>
      </c>
      <c r="K92" s="51" t="s">
        <v>1688</v>
      </c>
      <c r="L92" s="51"/>
      <c r="R92">
        <v>0</v>
      </c>
      <c r="W92" s="55">
        <v>0</v>
      </c>
      <c r="AA92" t="s">
        <v>6467</v>
      </c>
      <c r="AE92">
        <v>1</v>
      </c>
      <c r="AM92">
        <f t="shared" si="3"/>
        <v>1</v>
      </c>
    </row>
    <row r="93" spans="1:39" x14ac:dyDescent="0.2">
      <c r="A93" s="20" t="s">
        <v>3618</v>
      </c>
      <c r="B93" s="20" t="s">
        <v>3621</v>
      </c>
      <c r="C93" s="20" t="s">
        <v>3621</v>
      </c>
      <c r="D93" s="25" t="s">
        <v>2029</v>
      </c>
      <c r="E93" t="s">
        <v>3448</v>
      </c>
      <c r="F93">
        <f t="shared" si="2"/>
        <v>4</v>
      </c>
      <c r="K93" s="51" t="s">
        <v>194</v>
      </c>
      <c r="L93" s="51"/>
      <c r="P93">
        <v>0</v>
      </c>
      <c r="W93" s="55">
        <v>0</v>
      </c>
      <c r="AA93" t="s">
        <v>4725</v>
      </c>
      <c r="AE93">
        <v>1</v>
      </c>
      <c r="AM93">
        <f t="shared" si="3"/>
        <v>1</v>
      </c>
    </row>
    <row r="94" spans="1:39" x14ac:dyDescent="0.2">
      <c r="A94" s="20" t="s">
        <v>3618</v>
      </c>
      <c r="B94" s="20" t="s">
        <v>3622</v>
      </c>
      <c r="C94" s="20" t="s">
        <v>3623</v>
      </c>
      <c r="D94" s="25" t="s">
        <v>542</v>
      </c>
      <c r="E94" t="s">
        <v>3448</v>
      </c>
      <c r="F94">
        <f t="shared" si="2"/>
        <v>4</v>
      </c>
      <c r="K94" s="51" t="s">
        <v>1498</v>
      </c>
      <c r="L94" s="51"/>
      <c r="P94">
        <v>0</v>
      </c>
      <c r="W94" s="55">
        <v>0</v>
      </c>
      <c r="AA94" t="s">
        <v>4428</v>
      </c>
      <c r="AK94">
        <v>1</v>
      </c>
      <c r="AM94">
        <f t="shared" si="3"/>
        <v>1</v>
      </c>
    </row>
    <row r="95" spans="1:39" x14ac:dyDescent="0.2">
      <c r="A95" s="20" t="s">
        <v>3618</v>
      </c>
      <c r="B95" s="20" t="s">
        <v>3603</v>
      </c>
      <c r="C95" s="20" t="s">
        <v>3624</v>
      </c>
      <c r="D95" s="25" t="s">
        <v>542</v>
      </c>
      <c r="E95" t="s">
        <v>3448</v>
      </c>
      <c r="F95">
        <f t="shared" si="2"/>
        <v>4</v>
      </c>
      <c r="K95" s="51" t="s">
        <v>1821</v>
      </c>
      <c r="L95" s="51"/>
      <c r="T95">
        <v>0</v>
      </c>
      <c r="W95" s="55">
        <v>0</v>
      </c>
      <c r="AA95" t="s">
        <v>3850</v>
      </c>
      <c r="AK95">
        <v>1</v>
      </c>
      <c r="AM95">
        <f t="shared" si="3"/>
        <v>1</v>
      </c>
    </row>
    <row r="96" spans="1:39" x14ac:dyDescent="0.2">
      <c r="A96" s="20" t="s">
        <v>3625</v>
      </c>
      <c r="B96" s="20" t="s">
        <v>3601</v>
      </c>
      <c r="C96" s="20" t="s">
        <v>3626</v>
      </c>
      <c r="D96" s="25" t="s">
        <v>542</v>
      </c>
      <c r="E96" t="s">
        <v>3448</v>
      </c>
      <c r="F96">
        <f t="shared" si="2"/>
        <v>4</v>
      </c>
      <c r="K96" s="51" t="s">
        <v>1900</v>
      </c>
      <c r="L96" s="51"/>
      <c r="T96">
        <v>0</v>
      </c>
      <c r="W96" s="55">
        <v>0</v>
      </c>
      <c r="AA96" t="s">
        <v>3860</v>
      </c>
      <c r="AK96">
        <v>1</v>
      </c>
      <c r="AM96">
        <f>SUM(AB96:AL96)</f>
        <v>1</v>
      </c>
    </row>
    <row r="97" spans="1:39" x14ac:dyDescent="0.2">
      <c r="A97" s="20" t="s">
        <v>3625</v>
      </c>
      <c r="B97" s="20" t="s">
        <v>3627</v>
      </c>
      <c r="C97" s="20" t="s">
        <v>3628</v>
      </c>
      <c r="D97" s="25" t="s">
        <v>3629</v>
      </c>
      <c r="E97" t="s">
        <v>3448</v>
      </c>
      <c r="F97">
        <f t="shared" si="2"/>
        <v>4</v>
      </c>
      <c r="K97" s="51" t="s">
        <v>5625</v>
      </c>
      <c r="L97" s="51"/>
      <c r="M97">
        <v>0</v>
      </c>
      <c r="W97" s="55">
        <v>0</v>
      </c>
      <c r="AA97" s="96" t="s">
        <v>10170</v>
      </c>
      <c r="AB97" s="96"/>
      <c r="AC97" s="96"/>
      <c r="AD97" s="96"/>
      <c r="AE97" s="96"/>
      <c r="AF97" s="96"/>
      <c r="AG97" s="96"/>
      <c r="AH97" s="96"/>
      <c r="AI97" s="96"/>
      <c r="AJ97" s="96"/>
      <c r="AK97" s="96"/>
      <c r="AL97" s="96">
        <v>1</v>
      </c>
      <c r="AM97">
        <f>SUM(AB97:AL97)</f>
        <v>1</v>
      </c>
    </row>
    <row r="98" spans="1:39" x14ac:dyDescent="0.2">
      <c r="A98" s="20" t="s">
        <v>3625</v>
      </c>
      <c r="B98" s="20" t="s">
        <v>3622</v>
      </c>
      <c r="C98" s="20" t="s">
        <v>3630</v>
      </c>
      <c r="D98" s="25" t="s">
        <v>542</v>
      </c>
      <c r="E98" t="s">
        <v>3448</v>
      </c>
      <c r="F98">
        <f t="shared" si="2"/>
        <v>4</v>
      </c>
      <c r="K98" s="51" t="s">
        <v>4066</v>
      </c>
      <c r="L98" s="51"/>
      <c r="M98">
        <v>0</v>
      </c>
      <c r="W98" s="55">
        <v>0</v>
      </c>
      <c r="AA98" t="s">
        <v>4359</v>
      </c>
      <c r="AK98">
        <v>1</v>
      </c>
      <c r="AM98">
        <f t="shared" si="3"/>
        <v>1</v>
      </c>
    </row>
    <row r="99" spans="1:39" x14ac:dyDescent="0.2">
      <c r="A99" s="20" t="s">
        <v>3631</v>
      </c>
      <c r="B99" s="20" t="s">
        <v>3593</v>
      </c>
      <c r="C99" s="20" t="s">
        <v>3632</v>
      </c>
      <c r="D99" s="25" t="s">
        <v>542</v>
      </c>
      <c r="E99" t="s">
        <v>3448</v>
      </c>
      <c r="F99">
        <f t="shared" si="2"/>
        <v>4</v>
      </c>
      <c r="K99" s="51" t="s">
        <v>6471</v>
      </c>
      <c r="L99" s="51"/>
      <c r="O99">
        <v>0</v>
      </c>
      <c r="W99" s="55">
        <v>0</v>
      </c>
      <c r="AA99" t="s">
        <v>3818</v>
      </c>
      <c r="AK99">
        <v>1</v>
      </c>
      <c r="AM99">
        <f t="shared" si="3"/>
        <v>1</v>
      </c>
    </row>
    <row r="100" spans="1:39" x14ac:dyDescent="0.2">
      <c r="A100" s="20" t="s">
        <v>3631</v>
      </c>
      <c r="B100" s="20" t="s">
        <v>3633</v>
      </c>
      <c r="C100" s="20" t="s">
        <v>3634</v>
      </c>
      <c r="D100" s="25" t="s">
        <v>542</v>
      </c>
      <c r="E100" t="s">
        <v>3448</v>
      </c>
      <c r="F100">
        <f t="shared" si="2"/>
        <v>4</v>
      </c>
      <c r="K100" s="51" t="s">
        <v>5806</v>
      </c>
      <c r="L100" s="51"/>
      <c r="O100">
        <v>0</v>
      </c>
      <c r="W100" s="55">
        <v>0</v>
      </c>
      <c r="AA100" s="96" t="s">
        <v>10171</v>
      </c>
      <c r="AB100" s="96"/>
      <c r="AC100" s="96"/>
      <c r="AD100" s="96"/>
      <c r="AE100" s="96"/>
      <c r="AF100" s="96"/>
      <c r="AG100" s="96"/>
      <c r="AH100" s="96"/>
      <c r="AI100" s="96"/>
      <c r="AJ100" s="96"/>
      <c r="AK100" s="96"/>
      <c r="AL100" s="96">
        <v>1</v>
      </c>
      <c r="AM100">
        <f t="shared" si="3"/>
        <v>1</v>
      </c>
    </row>
    <row r="101" spans="1:39" x14ac:dyDescent="0.2">
      <c r="A101" s="20" t="s">
        <v>3631</v>
      </c>
      <c r="B101" s="20" t="s">
        <v>3635</v>
      </c>
      <c r="C101" s="20" t="s">
        <v>3636</v>
      </c>
      <c r="D101" s="25" t="s">
        <v>3637</v>
      </c>
      <c r="E101" t="s">
        <v>3448</v>
      </c>
      <c r="F101">
        <f t="shared" si="2"/>
        <v>4</v>
      </c>
      <c r="K101" s="51" t="s">
        <v>5442</v>
      </c>
      <c r="L101" s="51"/>
      <c r="O101">
        <v>0</v>
      </c>
      <c r="W101" s="55">
        <v>0</v>
      </c>
      <c r="AA101" t="s">
        <v>3499</v>
      </c>
      <c r="AC101">
        <v>1</v>
      </c>
      <c r="AM101">
        <f t="shared" si="3"/>
        <v>1</v>
      </c>
    </row>
    <row r="102" spans="1:39" x14ac:dyDescent="0.2">
      <c r="A102" s="20" t="s">
        <v>3631</v>
      </c>
      <c r="B102" s="20" t="s">
        <v>3638</v>
      </c>
      <c r="C102" s="20" t="s">
        <v>3639</v>
      </c>
      <c r="D102" s="25" t="s">
        <v>3637</v>
      </c>
      <c r="E102" t="s">
        <v>3448</v>
      </c>
      <c r="F102">
        <f t="shared" si="2"/>
        <v>4</v>
      </c>
      <c r="K102" s="51" t="s">
        <v>554</v>
      </c>
      <c r="L102" s="51"/>
      <c r="P102">
        <v>0</v>
      </c>
      <c r="W102" s="55">
        <v>0</v>
      </c>
      <c r="AA102" t="s">
        <v>8329</v>
      </c>
      <c r="AH102">
        <v>1</v>
      </c>
      <c r="AM102">
        <f t="shared" si="3"/>
        <v>1</v>
      </c>
    </row>
    <row r="103" spans="1:39" x14ac:dyDescent="0.2">
      <c r="A103" s="20" t="s">
        <v>3640</v>
      </c>
      <c r="B103" s="20" t="s">
        <v>3641</v>
      </c>
      <c r="C103" s="20" t="s">
        <v>3642</v>
      </c>
      <c r="D103" s="25" t="s">
        <v>8365</v>
      </c>
      <c r="E103" t="s">
        <v>3448</v>
      </c>
      <c r="F103">
        <f t="shared" si="2"/>
        <v>4</v>
      </c>
      <c r="K103" s="51" t="s">
        <v>3890</v>
      </c>
      <c r="L103" s="51"/>
      <c r="P103">
        <v>0</v>
      </c>
      <c r="W103" s="55">
        <v>0</v>
      </c>
      <c r="AA103" t="s">
        <v>5585</v>
      </c>
      <c r="AE103">
        <v>1</v>
      </c>
      <c r="AM103">
        <f t="shared" si="3"/>
        <v>1</v>
      </c>
    </row>
    <row r="104" spans="1:39" x14ac:dyDescent="0.2">
      <c r="A104" s="20" t="s">
        <v>3640</v>
      </c>
      <c r="B104" s="20" t="s">
        <v>3643</v>
      </c>
      <c r="C104" s="20" t="s">
        <v>3644</v>
      </c>
      <c r="D104" s="25" t="s">
        <v>8365</v>
      </c>
      <c r="E104" t="s">
        <v>3448</v>
      </c>
      <c r="F104">
        <f t="shared" si="2"/>
        <v>4</v>
      </c>
      <c r="K104" s="51" t="s">
        <v>566</v>
      </c>
      <c r="L104" s="51"/>
      <c r="T104">
        <v>0</v>
      </c>
      <c r="W104" s="55">
        <v>0</v>
      </c>
      <c r="AA104" t="s">
        <v>4240</v>
      </c>
      <c r="AE104">
        <v>1</v>
      </c>
      <c r="AM104">
        <f t="shared" si="3"/>
        <v>1</v>
      </c>
    </row>
    <row r="105" spans="1:39" x14ac:dyDescent="0.2">
      <c r="A105" s="20" t="s">
        <v>3640</v>
      </c>
      <c r="B105" s="20" t="s">
        <v>3645</v>
      </c>
      <c r="C105" s="20" t="s">
        <v>3646</v>
      </c>
      <c r="D105" s="25" t="s">
        <v>8365</v>
      </c>
      <c r="E105" t="s">
        <v>3448</v>
      </c>
      <c r="F105">
        <f t="shared" si="2"/>
        <v>4</v>
      </c>
      <c r="K105" s="51" t="s">
        <v>2722</v>
      </c>
      <c r="L105" s="51"/>
      <c r="R105">
        <v>0</v>
      </c>
      <c r="W105" s="55">
        <v>0</v>
      </c>
      <c r="AA105" t="s">
        <v>1689</v>
      </c>
      <c r="AH105">
        <v>1</v>
      </c>
      <c r="AM105">
        <f t="shared" si="3"/>
        <v>1</v>
      </c>
    </row>
    <row r="106" spans="1:39" x14ac:dyDescent="0.2">
      <c r="A106" s="20" t="s">
        <v>3640</v>
      </c>
      <c r="B106" s="20" t="s">
        <v>3647</v>
      </c>
      <c r="C106" s="20" t="s">
        <v>3648</v>
      </c>
      <c r="D106" s="25" t="s">
        <v>542</v>
      </c>
      <c r="E106" t="s">
        <v>3448</v>
      </c>
      <c r="F106">
        <f t="shared" si="2"/>
        <v>4</v>
      </c>
      <c r="K106" s="51" t="s">
        <v>2713</v>
      </c>
      <c r="L106" s="51"/>
      <c r="R106">
        <v>0</v>
      </c>
      <c r="W106" s="55">
        <v>0</v>
      </c>
      <c r="AA106" t="s">
        <v>1688</v>
      </c>
      <c r="AH106">
        <v>1</v>
      </c>
      <c r="AM106">
        <f t="shared" si="3"/>
        <v>1</v>
      </c>
    </row>
    <row r="107" spans="1:39" x14ac:dyDescent="0.2">
      <c r="A107" s="20" t="s">
        <v>3640</v>
      </c>
      <c r="B107" s="20" t="s">
        <v>3633</v>
      </c>
      <c r="C107" s="20" t="s">
        <v>3649</v>
      </c>
      <c r="D107" s="25" t="s">
        <v>542</v>
      </c>
      <c r="E107" t="s">
        <v>3448</v>
      </c>
      <c r="F107">
        <f t="shared" si="2"/>
        <v>4</v>
      </c>
      <c r="K107" s="51" t="s">
        <v>704</v>
      </c>
      <c r="L107" s="51"/>
      <c r="V107">
        <v>0</v>
      </c>
      <c r="W107" s="55">
        <v>0</v>
      </c>
      <c r="AA107" t="s">
        <v>194</v>
      </c>
      <c r="AF107">
        <v>1</v>
      </c>
      <c r="AM107">
        <f t="shared" si="3"/>
        <v>1</v>
      </c>
    </row>
    <row r="108" spans="1:39" x14ac:dyDescent="0.2">
      <c r="A108" s="20" t="s">
        <v>3640</v>
      </c>
      <c r="B108" s="20" t="s">
        <v>3650</v>
      </c>
      <c r="C108" s="20" t="s">
        <v>3651</v>
      </c>
      <c r="D108" s="25" t="s">
        <v>3652</v>
      </c>
      <c r="E108" t="s">
        <v>3448</v>
      </c>
      <c r="F108">
        <f t="shared" si="2"/>
        <v>4</v>
      </c>
      <c r="K108" s="51" t="s">
        <v>148</v>
      </c>
      <c r="L108" s="51"/>
      <c r="R108">
        <v>0</v>
      </c>
      <c r="W108" s="55">
        <v>0</v>
      </c>
      <c r="AA108" t="s">
        <v>1498</v>
      </c>
      <c r="AF108">
        <v>1</v>
      </c>
      <c r="AM108">
        <f t="shared" si="3"/>
        <v>1</v>
      </c>
    </row>
    <row r="109" spans="1:39" x14ac:dyDescent="0.2">
      <c r="A109" s="20" t="s">
        <v>3640</v>
      </c>
      <c r="B109" s="20" t="s">
        <v>1429</v>
      </c>
      <c r="C109" s="20" t="s">
        <v>3653</v>
      </c>
      <c r="D109" s="25" t="s">
        <v>542</v>
      </c>
      <c r="E109" t="s">
        <v>3448</v>
      </c>
      <c r="F109">
        <f t="shared" si="2"/>
        <v>4</v>
      </c>
      <c r="K109" s="51" t="s">
        <v>677</v>
      </c>
      <c r="L109" s="51"/>
      <c r="R109">
        <v>0</v>
      </c>
      <c r="W109" s="55">
        <v>0</v>
      </c>
      <c r="AA109" t="s">
        <v>1821</v>
      </c>
      <c r="AJ109">
        <v>1</v>
      </c>
      <c r="AM109">
        <f t="shared" si="3"/>
        <v>1</v>
      </c>
    </row>
    <row r="110" spans="1:39" x14ac:dyDescent="0.2">
      <c r="A110" s="20" t="s">
        <v>3640</v>
      </c>
      <c r="B110" s="20" t="s">
        <v>3654</v>
      </c>
      <c r="C110" s="20" t="s">
        <v>3654</v>
      </c>
      <c r="D110" s="25" t="s">
        <v>3652</v>
      </c>
      <c r="E110" t="s">
        <v>3448</v>
      </c>
      <c r="F110">
        <f t="shared" si="2"/>
        <v>4</v>
      </c>
      <c r="K110" s="51" t="s">
        <v>3997</v>
      </c>
      <c r="L110" s="51"/>
      <c r="M110">
        <v>0</v>
      </c>
      <c r="W110" s="55">
        <v>0</v>
      </c>
      <c r="AA110" t="s">
        <v>1900</v>
      </c>
      <c r="AJ110">
        <v>1</v>
      </c>
      <c r="AM110">
        <f t="shared" si="3"/>
        <v>1</v>
      </c>
    </row>
    <row r="111" spans="1:39" x14ac:dyDescent="0.2">
      <c r="A111" s="20" t="s">
        <v>3640</v>
      </c>
      <c r="B111" s="20" t="s">
        <v>3647</v>
      </c>
      <c r="C111" s="20" t="s">
        <v>3655</v>
      </c>
      <c r="D111" s="25" t="s">
        <v>542</v>
      </c>
      <c r="E111" t="s">
        <v>3448</v>
      </c>
      <c r="F111">
        <f t="shared" si="2"/>
        <v>4</v>
      </c>
      <c r="K111" s="51" t="s">
        <v>3517</v>
      </c>
      <c r="L111" s="51"/>
      <c r="M111">
        <v>0</v>
      </c>
      <c r="W111" s="55">
        <v>0</v>
      </c>
      <c r="AA111" t="s">
        <v>5625</v>
      </c>
      <c r="AC111">
        <v>1</v>
      </c>
      <c r="AM111">
        <f t="shared" si="3"/>
        <v>1</v>
      </c>
    </row>
    <row r="112" spans="1:39" x14ac:dyDescent="0.2">
      <c r="A112" s="20" t="s">
        <v>3640</v>
      </c>
      <c r="B112" s="20" t="s">
        <v>3616</v>
      </c>
      <c r="C112" s="20" t="s">
        <v>3656</v>
      </c>
      <c r="D112" s="25" t="s">
        <v>542</v>
      </c>
      <c r="E112" t="s">
        <v>3448</v>
      </c>
      <c r="F112">
        <f t="shared" si="2"/>
        <v>4</v>
      </c>
      <c r="K112" s="51" t="s">
        <v>1983</v>
      </c>
      <c r="L112" s="51"/>
      <c r="U112">
        <v>0</v>
      </c>
      <c r="W112" s="55">
        <v>0</v>
      </c>
      <c r="AA112" t="s">
        <v>4066</v>
      </c>
      <c r="AC112">
        <v>1</v>
      </c>
      <c r="AM112">
        <f t="shared" si="3"/>
        <v>1</v>
      </c>
    </row>
    <row r="113" spans="1:39" x14ac:dyDescent="0.2">
      <c r="A113" s="20" t="s">
        <v>3640</v>
      </c>
      <c r="B113" s="20" t="s">
        <v>3657</v>
      </c>
      <c r="C113" s="20" t="s">
        <v>3658</v>
      </c>
      <c r="D113" s="25" t="s">
        <v>3659</v>
      </c>
      <c r="E113" t="s">
        <v>3448</v>
      </c>
      <c r="F113">
        <f t="shared" si="2"/>
        <v>4</v>
      </c>
      <c r="K113" s="51" t="s">
        <v>6195</v>
      </c>
      <c r="L113" s="51"/>
      <c r="U113">
        <v>0</v>
      </c>
      <c r="W113" s="55">
        <v>0</v>
      </c>
      <c r="AA113" t="s">
        <v>6471</v>
      </c>
      <c r="AE113">
        <v>1</v>
      </c>
      <c r="AM113">
        <f t="shared" si="3"/>
        <v>1</v>
      </c>
    </row>
    <row r="114" spans="1:39" x14ac:dyDescent="0.2">
      <c r="A114" s="20" t="s">
        <v>3640</v>
      </c>
      <c r="B114" s="20" t="s">
        <v>3660</v>
      </c>
      <c r="C114" s="20" t="s">
        <v>3661</v>
      </c>
      <c r="D114" s="25" t="s">
        <v>3659</v>
      </c>
      <c r="E114" t="s">
        <v>3448</v>
      </c>
      <c r="F114">
        <f t="shared" si="2"/>
        <v>4</v>
      </c>
      <c r="K114" s="51" t="s">
        <v>4959</v>
      </c>
      <c r="L114" s="51"/>
      <c r="U114">
        <v>0</v>
      </c>
      <c r="W114" s="55">
        <v>0</v>
      </c>
      <c r="AA114" t="s">
        <v>5806</v>
      </c>
      <c r="AE114">
        <v>1</v>
      </c>
      <c r="AM114">
        <f t="shared" si="3"/>
        <v>1</v>
      </c>
    </row>
    <row r="115" spans="1:39" x14ac:dyDescent="0.2">
      <c r="A115" s="20" t="s">
        <v>3662</v>
      </c>
      <c r="B115" s="20" t="s">
        <v>3663</v>
      </c>
      <c r="C115" s="20" t="s">
        <v>3664</v>
      </c>
      <c r="D115" s="25" t="s">
        <v>3031</v>
      </c>
      <c r="E115" t="s">
        <v>3448</v>
      </c>
      <c r="F115">
        <f t="shared" si="2"/>
        <v>4</v>
      </c>
      <c r="K115" s="51" t="s">
        <v>5984</v>
      </c>
      <c r="L115" s="51"/>
      <c r="O115">
        <v>0</v>
      </c>
      <c r="W115" s="55">
        <v>0</v>
      </c>
      <c r="AA115" t="s">
        <v>5442</v>
      </c>
      <c r="AE115">
        <v>1</v>
      </c>
      <c r="AM115">
        <f t="shared" si="3"/>
        <v>1</v>
      </c>
    </row>
    <row r="116" spans="1:39" x14ac:dyDescent="0.2">
      <c r="A116" s="20" t="s">
        <v>3662</v>
      </c>
      <c r="B116" s="20" t="s">
        <v>3665</v>
      </c>
      <c r="C116" s="20" t="s">
        <v>3666</v>
      </c>
      <c r="D116" s="25" t="s">
        <v>3031</v>
      </c>
      <c r="E116" t="s">
        <v>3448</v>
      </c>
      <c r="F116">
        <f t="shared" si="2"/>
        <v>4</v>
      </c>
      <c r="K116" s="51" t="s">
        <v>5260</v>
      </c>
      <c r="L116" s="51"/>
      <c r="O116">
        <v>0</v>
      </c>
      <c r="W116" s="55">
        <v>0</v>
      </c>
      <c r="AA116" t="s">
        <v>8454</v>
      </c>
      <c r="AG116">
        <v>1</v>
      </c>
      <c r="AM116">
        <f t="shared" si="3"/>
        <v>1</v>
      </c>
    </row>
    <row r="117" spans="1:39" x14ac:dyDescent="0.2">
      <c r="A117" s="20" t="s">
        <v>3662</v>
      </c>
      <c r="B117" s="20" t="s">
        <v>3622</v>
      </c>
      <c r="C117" s="20" t="s">
        <v>3667</v>
      </c>
      <c r="D117" s="25" t="s">
        <v>542</v>
      </c>
      <c r="E117" t="s">
        <v>3448</v>
      </c>
      <c r="F117">
        <f t="shared" si="2"/>
        <v>4</v>
      </c>
      <c r="K117" s="51" t="s">
        <v>6432</v>
      </c>
      <c r="L117" s="51"/>
      <c r="O117">
        <v>0</v>
      </c>
      <c r="W117" s="55">
        <v>0</v>
      </c>
      <c r="AA117" t="s">
        <v>8455</v>
      </c>
      <c r="AG117">
        <v>1</v>
      </c>
      <c r="AM117">
        <f t="shared" si="3"/>
        <v>1</v>
      </c>
    </row>
    <row r="118" spans="1:39" x14ac:dyDescent="0.2">
      <c r="A118" s="20" t="s">
        <v>3662</v>
      </c>
      <c r="B118" s="20" t="s">
        <v>3622</v>
      </c>
      <c r="C118" s="20" t="s">
        <v>3668</v>
      </c>
      <c r="D118" s="25" t="s">
        <v>542</v>
      </c>
      <c r="E118" t="s">
        <v>3448</v>
      </c>
      <c r="F118">
        <f t="shared" si="2"/>
        <v>4</v>
      </c>
      <c r="K118" s="51" t="s">
        <v>4244</v>
      </c>
      <c r="L118" s="51"/>
      <c r="O118">
        <v>0</v>
      </c>
      <c r="W118" s="55">
        <v>0</v>
      </c>
      <c r="AA118" t="s">
        <v>554</v>
      </c>
      <c r="AF118">
        <v>1</v>
      </c>
      <c r="AM118">
        <f t="shared" si="3"/>
        <v>1</v>
      </c>
    </row>
    <row r="119" spans="1:39" x14ac:dyDescent="0.2">
      <c r="A119" s="20" t="s">
        <v>3662</v>
      </c>
      <c r="B119" s="20" t="s">
        <v>3669</v>
      </c>
      <c r="C119" s="20" t="s">
        <v>3670</v>
      </c>
      <c r="D119" s="25" t="s">
        <v>542</v>
      </c>
      <c r="E119" t="s">
        <v>3448</v>
      </c>
      <c r="F119">
        <f t="shared" si="2"/>
        <v>4</v>
      </c>
      <c r="K119" s="51" t="s">
        <v>5529</v>
      </c>
      <c r="L119" s="51"/>
      <c r="M119">
        <v>0</v>
      </c>
      <c r="W119" s="55">
        <v>0</v>
      </c>
      <c r="AA119" t="s">
        <v>3890</v>
      </c>
      <c r="AF119">
        <v>1</v>
      </c>
      <c r="AM119">
        <f t="shared" si="3"/>
        <v>1</v>
      </c>
    </row>
    <row r="120" spans="1:39" x14ac:dyDescent="0.2">
      <c r="A120" s="20" t="s">
        <v>3662</v>
      </c>
      <c r="B120" s="20" t="s">
        <v>3669</v>
      </c>
      <c r="C120" s="20" t="s">
        <v>3671</v>
      </c>
      <c r="D120" s="25" t="s">
        <v>542</v>
      </c>
      <c r="E120" t="s">
        <v>3448</v>
      </c>
      <c r="F120">
        <f t="shared" si="2"/>
        <v>4</v>
      </c>
      <c r="K120" s="51" t="s">
        <v>4052</v>
      </c>
      <c r="L120" s="51"/>
      <c r="M120">
        <v>0</v>
      </c>
      <c r="W120" s="55">
        <v>0</v>
      </c>
      <c r="AA120" s="20" t="s">
        <v>7652</v>
      </c>
      <c r="AJ120">
        <v>1</v>
      </c>
      <c r="AM120">
        <f t="shared" si="3"/>
        <v>1</v>
      </c>
    </row>
    <row r="121" spans="1:39" x14ac:dyDescent="0.2">
      <c r="A121" s="20" t="s">
        <v>3662</v>
      </c>
      <c r="B121" s="20" t="s">
        <v>3672</v>
      </c>
      <c r="C121" s="20" t="s">
        <v>3673</v>
      </c>
      <c r="D121" s="25" t="s">
        <v>3525</v>
      </c>
      <c r="E121" t="s">
        <v>3448</v>
      </c>
      <c r="F121">
        <f t="shared" si="2"/>
        <v>4</v>
      </c>
      <c r="K121" s="51" t="s">
        <v>1936</v>
      </c>
      <c r="L121" s="51"/>
      <c r="T121">
        <v>0</v>
      </c>
      <c r="W121" s="55">
        <v>0</v>
      </c>
      <c r="AA121" t="s">
        <v>566</v>
      </c>
      <c r="AJ121">
        <v>1</v>
      </c>
      <c r="AM121">
        <f t="shared" si="3"/>
        <v>1</v>
      </c>
    </row>
    <row r="122" spans="1:39" x14ac:dyDescent="0.2">
      <c r="A122" s="20" t="s">
        <v>3662</v>
      </c>
      <c r="B122" s="20" t="s">
        <v>3674</v>
      </c>
      <c r="C122" s="20" t="s">
        <v>3675</v>
      </c>
      <c r="D122" s="25" t="s">
        <v>8365</v>
      </c>
      <c r="E122" t="s">
        <v>3448</v>
      </c>
      <c r="F122">
        <f t="shared" si="2"/>
        <v>4</v>
      </c>
      <c r="K122" s="51" t="s">
        <v>1935</v>
      </c>
      <c r="L122" s="51"/>
      <c r="T122">
        <v>0</v>
      </c>
      <c r="W122" s="55">
        <v>0</v>
      </c>
      <c r="AA122" t="s">
        <v>2722</v>
      </c>
      <c r="AH122">
        <v>1</v>
      </c>
      <c r="AM122">
        <f t="shared" si="3"/>
        <v>1</v>
      </c>
    </row>
    <row r="123" spans="1:39" x14ac:dyDescent="0.2">
      <c r="A123" s="20" t="s">
        <v>3662</v>
      </c>
      <c r="B123" s="20" t="s">
        <v>3674</v>
      </c>
      <c r="C123" s="20" t="s">
        <v>3676</v>
      </c>
      <c r="D123" s="25" t="s">
        <v>1026</v>
      </c>
      <c r="E123" t="s">
        <v>3448</v>
      </c>
      <c r="F123">
        <f t="shared" si="2"/>
        <v>4</v>
      </c>
      <c r="K123" s="51" t="s">
        <v>5730</v>
      </c>
      <c r="L123" s="51"/>
      <c r="O123">
        <v>0</v>
      </c>
      <c r="W123" s="55">
        <v>0</v>
      </c>
      <c r="AA123" t="s">
        <v>2713</v>
      </c>
      <c r="AH123">
        <v>1</v>
      </c>
      <c r="AM123">
        <f t="shared" si="3"/>
        <v>1</v>
      </c>
    </row>
    <row r="124" spans="1:39" x14ac:dyDescent="0.2">
      <c r="A124" s="20" t="s">
        <v>3662</v>
      </c>
      <c r="B124" s="20" t="s">
        <v>1429</v>
      </c>
      <c r="C124" s="20" t="s">
        <v>3677</v>
      </c>
      <c r="D124" s="25" t="s">
        <v>542</v>
      </c>
      <c r="E124" t="s">
        <v>3448</v>
      </c>
      <c r="F124">
        <f t="shared" si="2"/>
        <v>4</v>
      </c>
      <c r="K124" s="51" t="s">
        <v>5493</v>
      </c>
      <c r="L124" s="51"/>
      <c r="O124">
        <v>0</v>
      </c>
      <c r="W124" s="55">
        <v>0</v>
      </c>
      <c r="AA124" t="s">
        <v>704</v>
      </c>
      <c r="AL124">
        <v>1</v>
      </c>
      <c r="AM124">
        <f t="shared" si="3"/>
        <v>1</v>
      </c>
    </row>
    <row r="125" spans="1:39" x14ac:dyDescent="0.2">
      <c r="A125" s="20" t="s">
        <v>3678</v>
      </c>
      <c r="B125" s="20" t="s">
        <v>3647</v>
      </c>
      <c r="C125" s="20" t="s">
        <v>3679</v>
      </c>
      <c r="D125" s="25" t="s">
        <v>542</v>
      </c>
      <c r="E125" t="s">
        <v>3450</v>
      </c>
      <c r="F125">
        <f t="shared" si="2"/>
        <v>5</v>
      </c>
      <c r="K125" s="51" t="s">
        <v>1538</v>
      </c>
      <c r="L125" s="51"/>
      <c r="R125">
        <v>0</v>
      </c>
      <c r="W125" s="55">
        <v>0</v>
      </c>
      <c r="AA125" t="s">
        <v>148</v>
      </c>
      <c r="AH125">
        <v>1</v>
      </c>
      <c r="AM125">
        <f t="shared" si="3"/>
        <v>1</v>
      </c>
    </row>
    <row r="126" spans="1:39" x14ac:dyDescent="0.2">
      <c r="A126" s="20" t="s">
        <v>3678</v>
      </c>
      <c r="B126" s="20" t="s">
        <v>3647</v>
      </c>
      <c r="C126" s="20" t="s">
        <v>3680</v>
      </c>
      <c r="D126" s="25" t="s">
        <v>542</v>
      </c>
      <c r="E126" t="s">
        <v>3450</v>
      </c>
      <c r="F126">
        <f t="shared" si="2"/>
        <v>5</v>
      </c>
      <c r="K126" s="51" t="s">
        <v>1537</v>
      </c>
      <c r="L126" s="51"/>
      <c r="R126">
        <v>0</v>
      </c>
      <c r="W126" s="55">
        <v>0</v>
      </c>
      <c r="AA126" t="s">
        <v>8345</v>
      </c>
      <c r="AH126">
        <v>1</v>
      </c>
      <c r="AM126">
        <f t="shared" si="3"/>
        <v>1</v>
      </c>
    </row>
    <row r="127" spans="1:39" x14ac:dyDescent="0.2">
      <c r="A127" s="20" t="s">
        <v>3678</v>
      </c>
      <c r="B127" s="20" t="s">
        <v>3681</v>
      </c>
      <c r="C127" s="20" t="s">
        <v>3682</v>
      </c>
      <c r="D127" s="25" t="s">
        <v>542</v>
      </c>
      <c r="E127" t="s">
        <v>3450</v>
      </c>
      <c r="F127">
        <f t="shared" si="2"/>
        <v>5</v>
      </c>
      <c r="K127" s="51" t="s">
        <v>647</v>
      </c>
      <c r="L127" s="51"/>
      <c r="S127">
        <v>0</v>
      </c>
      <c r="W127" s="55">
        <v>0</v>
      </c>
      <c r="AA127" t="s">
        <v>677</v>
      </c>
      <c r="AH127">
        <v>1</v>
      </c>
      <c r="AM127">
        <f t="shared" si="3"/>
        <v>1</v>
      </c>
    </row>
    <row r="128" spans="1:39" x14ac:dyDescent="0.2">
      <c r="A128" s="20" t="s">
        <v>3678</v>
      </c>
      <c r="B128" s="20" t="s">
        <v>3681</v>
      </c>
      <c r="C128" s="20" t="s">
        <v>3683</v>
      </c>
      <c r="D128" s="25" t="s">
        <v>542</v>
      </c>
      <c r="E128" t="s">
        <v>3450</v>
      </c>
      <c r="F128">
        <f t="shared" si="2"/>
        <v>5</v>
      </c>
      <c r="K128" s="51" t="s">
        <v>5628</v>
      </c>
      <c r="L128" s="51"/>
      <c r="M128">
        <v>0</v>
      </c>
      <c r="W128" s="55">
        <v>0</v>
      </c>
      <c r="AA128" t="s">
        <v>3997</v>
      </c>
      <c r="AC128">
        <v>1</v>
      </c>
      <c r="AM128">
        <f t="shared" si="3"/>
        <v>1</v>
      </c>
    </row>
    <row r="129" spans="1:39" x14ac:dyDescent="0.2">
      <c r="A129" s="20" t="s">
        <v>3678</v>
      </c>
      <c r="B129" s="20" t="s">
        <v>3684</v>
      </c>
      <c r="C129" s="20" t="s">
        <v>3685</v>
      </c>
      <c r="D129" s="25" t="s">
        <v>1970</v>
      </c>
      <c r="E129" t="s">
        <v>3450</v>
      </c>
      <c r="F129">
        <f t="shared" si="2"/>
        <v>5</v>
      </c>
      <c r="K129" s="51" t="s">
        <v>3987</v>
      </c>
      <c r="L129" s="51"/>
      <c r="M129">
        <v>0</v>
      </c>
      <c r="W129" s="55">
        <v>0</v>
      </c>
      <c r="AA129" t="s">
        <v>3517</v>
      </c>
      <c r="AC129">
        <v>1</v>
      </c>
      <c r="AM129">
        <f t="shared" si="3"/>
        <v>1</v>
      </c>
    </row>
    <row r="130" spans="1:39" x14ac:dyDescent="0.2">
      <c r="A130" s="20" t="s">
        <v>3678</v>
      </c>
      <c r="B130" s="20" t="s">
        <v>3684</v>
      </c>
      <c r="C130" s="20" t="s">
        <v>3686</v>
      </c>
      <c r="D130" s="25" t="s">
        <v>1970</v>
      </c>
      <c r="E130" t="s">
        <v>3450</v>
      </c>
      <c r="F130">
        <f t="shared" si="2"/>
        <v>5</v>
      </c>
      <c r="K130" s="51" t="s">
        <v>3554</v>
      </c>
      <c r="L130" s="51"/>
      <c r="M130">
        <v>0</v>
      </c>
      <c r="W130" s="55">
        <v>0</v>
      </c>
      <c r="AA130" t="s">
        <v>1983</v>
      </c>
      <c r="AK130">
        <v>1</v>
      </c>
      <c r="AM130">
        <f t="shared" si="3"/>
        <v>1</v>
      </c>
    </row>
    <row r="131" spans="1:39" x14ac:dyDescent="0.2">
      <c r="A131" s="20" t="s">
        <v>3678</v>
      </c>
      <c r="B131" s="20" t="s">
        <v>3444</v>
      </c>
      <c r="C131" s="20" t="s">
        <v>3687</v>
      </c>
      <c r="D131" s="25" t="s">
        <v>542</v>
      </c>
      <c r="E131" t="s">
        <v>3450</v>
      </c>
      <c r="F131">
        <f t="shared" ref="F131:F194" si="4">VLOOKUP(E131,$H$2:$I$12,2,0)</f>
        <v>5</v>
      </c>
      <c r="K131" s="51" t="s">
        <v>6203</v>
      </c>
      <c r="L131" s="51"/>
      <c r="U131">
        <v>0</v>
      </c>
      <c r="W131" s="55">
        <v>0</v>
      </c>
      <c r="AA131" t="s">
        <v>6195</v>
      </c>
      <c r="AK131">
        <v>1</v>
      </c>
      <c r="AM131">
        <f t="shared" si="3"/>
        <v>1</v>
      </c>
    </row>
    <row r="132" spans="1:39" x14ac:dyDescent="0.2">
      <c r="A132" s="20" t="s">
        <v>3678</v>
      </c>
      <c r="B132" s="20" t="s">
        <v>3444</v>
      </c>
      <c r="C132" s="20" t="s">
        <v>3688</v>
      </c>
      <c r="D132" s="25" t="s">
        <v>542</v>
      </c>
      <c r="E132" t="s">
        <v>3450</v>
      </c>
      <c r="F132">
        <f t="shared" si="4"/>
        <v>5</v>
      </c>
      <c r="K132" s="51" t="s">
        <v>6199</v>
      </c>
      <c r="L132" s="51"/>
      <c r="U132">
        <v>0</v>
      </c>
      <c r="W132" s="55">
        <v>0</v>
      </c>
      <c r="AA132" t="s">
        <v>4959</v>
      </c>
      <c r="AK132">
        <v>1</v>
      </c>
      <c r="AM132">
        <f t="shared" si="3"/>
        <v>1</v>
      </c>
    </row>
    <row r="133" spans="1:39" x14ac:dyDescent="0.2">
      <c r="A133" s="20" t="s">
        <v>3689</v>
      </c>
      <c r="B133" s="20" t="s">
        <v>3669</v>
      </c>
      <c r="C133" s="20" t="s">
        <v>3690</v>
      </c>
      <c r="D133" s="25" t="s">
        <v>1970</v>
      </c>
      <c r="E133" t="s">
        <v>3450</v>
      </c>
      <c r="F133">
        <f t="shared" si="4"/>
        <v>5</v>
      </c>
      <c r="K133" s="51" t="s">
        <v>4334</v>
      </c>
      <c r="L133" s="51"/>
      <c r="U133">
        <v>0</v>
      </c>
      <c r="W133" s="55">
        <v>0</v>
      </c>
      <c r="AA133" t="s">
        <v>5984</v>
      </c>
      <c r="AE133">
        <v>1</v>
      </c>
      <c r="AM133">
        <f t="shared" si="3"/>
        <v>1</v>
      </c>
    </row>
    <row r="134" spans="1:39" x14ac:dyDescent="0.2">
      <c r="A134" s="20" t="s">
        <v>3689</v>
      </c>
      <c r="B134" s="20" t="s">
        <v>3669</v>
      </c>
      <c r="C134" s="20" t="s">
        <v>3691</v>
      </c>
      <c r="D134" s="25" t="s">
        <v>1970</v>
      </c>
      <c r="E134" t="s">
        <v>3450</v>
      </c>
      <c r="F134">
        <f t="shared" si="4"/>
        <v>5</v>
      </c>
      <c r="K134" s="51" t="s">
        <v>250</v>
      </c>
      <c r="L134" s="51"/>
      <c r="Q134">
        <v>0</v>
      </c>
      <c r="W134" s="55">
        <v>0</v>
      </c>
      <c r="AA134" t="s">
        <v>5260</v>
      </c>
      <c r="AE134">
        <v>1</v>
      </c>
      <c r="AM134">
        <f t="shared" si="3"/>
        <v>1</v>
      </c>
    </row>
    <row r="135" spans="1:39" x14ac:dyDescent="0.2">
      <c r="A135" s="20" t="s">
        <v>3689</v>
      </c>
      <c r="B135" s="20" t="s">
        <v>3692</v>
      </c>
      <c r="C135" s="20" t="s">
        <v>3693</v>
      </c>
      <c r="D135" s="25" t="s">
        <v>1970</v>
      </c>
      <c r="E135" t="s">
        <v>3450</v>
      </c>
      <c r="F135">
        <f t="shared" si="4"/>
        <v>5</v>
      </c>
      <c r="K135" s="51" t="s">
        <v>1481</v>
      </c>
      <c r="L135" s="51"/>
      <c r="Q135">
        <v>0</v>
      </c>
      <c r="W135" s="55">
        <v>0</v>
      </c>
      <c r="AA135" t="s">
        <v>6432</v>
      </c>
      <c r="AE135">
        <v>1</v>
      </c>
      <c r="AM135">
        <f t="shared" si="3"/>
        <v>1</v>
      </c>
    </row>
    <row r="136" spans="1:39" x14ac:dyDescent="0.2">
      <c r="A136" s="20" t="s">
        <v>3689</v>
      </c>
      <c r="B136" s="20" t="s">
        <v>3694</v>
      </c>
      <c r="C136" s="20" t="s">
        <v>3695</v>
      </c>
      <c r="D136" s="25" t="s">
        <v>1970</v>
      </c>
      <c r="E136" t="s">
        <v>3450</v>
      </c>
      <c r="F136">
        <f t="shared" si="4"/>
        <v>5</v>
      </c>
      <c r="K136" s="51" t="s">
        <v>5452</v>
      </c>
      <c r="L136" s="51"/>
      <c r="O136">
        <v>0</v>
      </c>
      <c r="W136" s="55">
        <v>0</v>
      </c>
      <c r="AA136" t="s">
        <v>4244</v>
      </c>
      <c r="AE136">
        <v>1</v>
      </c>
      <c r="AM136">
        <f t="shared" si="3"/>
        <v>1</v>
      </c>
    </row>
    <row r="137" spans="1:39" x14ac:dyDescent="0.2">
      <c r="A137" s="20" t="s">
        <v>3696</v>
      </c>
      <c r="B137" s="20" t="s">
        <v>3697</v>
      </c>
      <c r="C137" s="20" t="s">
        <v>3698</v>
      </c>
      <c r="D137" s="25" t="s">
        <v>3637</v>
      </c>
      <c r="E137" t="s">
        <v>3450</v>
      </c>
      <c r="F137">
        <f t="shared" si="4"/>
        <v>5</v>
      </c>
      <c r="K137" s="51" t="s">
        <v>4655</v>
      </c>
      <c r="L137" s="51"/>
      <c r="O137">
        <v>0</v>
      </c>
      <c r="W137" s="55">
        <v>0</v>
      </c>
      <c r="AA137" t="s">
        <v>5529</v>
      </c>
      <c r="AC137">
        <v>1</v>
      </c>
      <c r="AM137">
        <f t="shared" si="3"/>
        <v>1</v>
      </c>
    </row>
    <row r="138" spans="1:39" x14ac:dyDescent="0.2">
      <c r="A138" s="20" t="s">
        <v>3696</v>
      </c>
      <c r="B138" s="20" t="s">
        <v>3669</v>
      </c>
      <c r="C138" s="20" t="s">
        <v>3699</v>
      </c>
      <c r="D138" s="25" t="s">
        <v>542</v>
      </c>
      <c r="E138" t="s">
        <v>3450</v>
      </c>
      <c r="F138">
        <f t="shared" si="4"/>
        <v>5</v>
      </c>
      <c r="K138" s="51" t="s">
        <v>5554</v>
      </c>
      <c r="L138" s="51"/>
      <c r="M138">
        <v>0</v>
      </c>
      <c r="W138" s="55">
        <v>0</v>
      </c>
      <c r="AA138" t="s">
        <v>4052</v>
      </c>
      <c r="AC138">
        <v>1</v>
      </c>
      <c r="AM138">
        <f t="shared" ref="AM138:AM204" si="5">SUM(AB138:AL138)</f>
        <v>1</v>
      </c>
    </row>
    <row r="139" spans="1:39" x14ac:dyDescent="0.2">
      <c r="A139" s="20" t="s">
        <v>3696</v>
      </c>
      <c r="B139" s="20" t="s">
        <v>3669</v>
      </c>
      <c r="C139" s="20" t="s">
        <v>3700</v>
      </c>
      <c r="D139" s="25" t="s">
        <v>542</v>
      </c>
      <c r="E139" t="s">
        <v>3450</v>
      </c>
      <c r="F139">
        <f t="shared" si="4"/>
        <v>5</v>
      </c>
      <c r="K139" s="51" t="s">
        <v>721</v>
      </c>
      <c r="L139" s="51"/>
      <c r="R139">
        <v>0</v>
      </c>
      <c r="W139" s="55">
        <v>0</v>
      </c>
      <c r="AA139" t="s">
        <v>1936</v>
      </c>
      <c r="AJ139">
        <v>1</v>
      </c>
      <c r="AM139">
        <f t="shared" si="5"/>
        <v>1</v>
      </c>
    </row>
    <row r="140" spans="1:39" x14ac:dyDescent="0.2">
      <c r="A140" s="20" t="s">
        <v>3696</v>
      </c>
      <c r="B140" s="20" t="s">
        <v>3701</v>
      </c>
      <c r="C140" s="20" t="s">
        <v>3702</v>
      </c>
      <c r="D140" s="25" t="s">
        <v>543</v>
      </c>
      <c r="E140" t="s">
        <v>3450</v>
      </c>
      <c r="F140">
        <f t="shared" si="4"/>
        <v>5</v>
      </c>
      <c r="K140" s="51" t="s">
        <v>653</v>
      </c>
      <c r="L140" s="51"/>
      <c r="R140">
        <v>0</v>
      </c>
      <c r="W140" s="55">
        <v>0</v>
      </c>
      <c r="AA140" t="s">
        <v>1935</v>
      </c>
      <c r="AJ140">
        <v>1</v>
      </c>
      <c r="AM140">
        <f t="shared" si="5"/>
        <v>1</v>
      </c>
    </row>
    <row r="141" spans="1:39" x14ac:dyDescent="0.2">
      <c r="A141" s="20" t="s">
        <v>3696</v>
      </c>
      <c r="B141" s="20" t="s">
        <v>3701</v>
      </c>
      <c r="C141" s="20" t="s">
        <v>3703</v>
      </c>
      <c r="D141" s="25" t="s">
        <v>543</v>
      </c>
      <c r="E141" t="s">
        <v>3450</v>
      </c>
      <c r="F141">
        <f t="shared" si="4"/>
        <v>5</v>
      </c>
      <c r="K141" s="51" t="s">
        <v>587</v>
      </c>
      <c r="L141" s="51"/>
      <c r="R141">
        <v>0</v>
      </c>
      <c r="W141" s="55">
        <v>0</v>
      </c>
      <c r="AA141" t="s">
        <v>5730</v>
      </c>
      <c r="AE141">
        <v>1</v>
      </c>
      <c r="AM141">
        <f t="shared" si="5"/>
        <v>1</v>
      </c>
    </row>
    <row r="142" spans="1:39" x14ac:dyDescent="0.2">
      <c r="A142" s="20" t="s">
        <v>3696</v>
      </c>
      <c r="B142" s="20" t="s">
        <v>3444</v>
      </c>
      <c r="C142" s="20" t="s">
        <v>3704</v>
      </c>
      <c r="D142" s="25" t="s">
        <v>542</v>
      </c>
      <c r="E142" t="s">
        <v>3450</v>
      </c>
      <c r="F142">
        <f t="shared" si="4"/>
        <v>5</v>
      </c>
      <c r="K142" s="51" t="s">
        <v>558</v>
      </c>
      <c r="L142" s="51"/>
      <c r="R142">
        <v>0</v>
      </c>
      <c r="W142" s="55">
        <v>0</v>
      </c>
      <c r="AA142" t="s">
        <v>5493</v>
      </c>
      <c r="AE142">
        <v>1</v>
      </c>
      <c r="AM142">
        <f t="shared" si="5"/>
        <v>1</v>
      </c>
    </row>
    <row r="143" spans="1:39" x14ac:dyDescent="0.2">
      <c r="A143" s="20" t="s">
        <v>3696</v>
      </c>
      <c r="B143" s="20" t="s">
        <v>3444</v>
      </c>
      <c r="C143" s="20" t="s">
        <v>3705</v>
      </c>
      <c r="D143" s="25" t="s">
        <v>542</v>
      </c>
      <c r="E143" t="s">
        <v>3450</v>
      </c>
      <c r="F143">
        <f t="shared" si="4"/>
        <v>5</v>
      </c>
      <c r="K143" s="51" t="s">
        <v>195</v>
      </c>
      <c r="L143" s="51"/>
      <c r="R143">
        <v>0</v>
      </c>
      <c r="W143" s="55">
        <v>0</v>
      </c>
      <c r="AA143" t="s">
        <v>1538</v>
      </c>
      <c r="AH143">
        <v>1</v>
      </c>
      <c r="AM143">
        <f t="shared" si="5"/>
        <v>1</v>
      </c>
    </row>
    <row r="144" spans="1:39" x14ac:dyDescent="0.2">
      <c r="A144" s="20" t="s">
        <v>3696</v>
      </c>
      <c r="B144" s="20" t="s">
        <v>3706</v>
      </c>
      <c r="C144" s="20" t="s">
        <v>3707</v>
      </c>
      <c r="D144" s="25" t="s">
        <v>3708</v>
      </c>
      <c r="E144" t="s">
        <v>3450</v>
      </c>
      <c r="F144">
        <f t="shared" si="4"/>
        <v>5</v>
      </c>
      <c r="K144" s="51" t="s">
        <v>13</v>
      </c>
      <c r="L144" s="51"/>
      <c r="R144">
        <v>0</v>
      </c>
      <c r="W144" s="55">
        <v>0</v>
      </c>
      <c r="AA144" t="s">
        <v>1537</v>
      </c>
      <c r="AH144">
        <v>1</v>
      </c>
      <c r="AM144">
        <f t="shared" si="5"/>
        <v>1</v>
      </c>
    </row>
    <row r="145" spans="1:39" x14ac:dyDescent="0.2">
      <c r="A145" s="20" t="s">
        <v>3696</v>
      </c>
      <c r="B145" s="20" t="s">
        <v>3709</v>
      </c>
      <c r="C145" s="20" t="s">
        <v>3710</v>
      </c>
      <c r="D145" s="25" t="s">
        <v>8365</v>
      </c>
      <c r="E145" t="s">
        <v>3450</v>
      </c>
      <c r="F145">
        <f t="shared" si="4"/>
        <v>5</v>
      </c>
      <c r="K145" s="51" t="s">
        <v>720</v>
      </c>
      <c r="L145" s="51"/>
      <c r="R145">
        <v>0</v>
      </c>
      <c r="W145" s="55">
        <v>0</v>
      </c>
      <c r="AA145" t="s">
        <v>8736</v>
      </c>
      <c r="AH145">
        <v>1</v>
      </c>
      <c r="AM145">
        <f t="shared" si="5"/>
        <v>1</v>
      </c>
    </row>
    <row r="146" spans="1:39" x14ac:dyDescent="0.2">
      <c r="A146" s="20" t="s">
        <v>3696</v>
      </c>
      <c r="B146" s="20" t="s">
        <v>3711</v>
      </c>
      <c r="C146" s="20" t="s">
        <v>3712</v>
      </c>
      <c r="D146" s="25" t="s">
        <v>1026</v>
      </c>
      <c r="E146" t="s">
        <v>3450</v>
      </c>
      <c r="F146">
        <f t="shared" si="4"/>
        <v>5</v>
      </c>
      <c r="K146" s="51" t="s">
        <v>645</v>
      </c>
      <c r="L146" s="51"/>
      <c r="R146">
        <v>0</v>
      </c>
      <c r="W146" s="55">
        <v>0</v>
      </c>
      <c r="AA146" t="s">
        <v>8737</v>
      </c>
      <c r="AH146">
        <v>1</v>
      </c>
      <c r="AM146">
        <f t="shared" si="5"/>
        <v>1</v>
      </c>
    </row>
    <row r="147" spans="1:39" x14ac:dyDescent="0.2">
      <c r="A147" s="20" t="s">
        <v>3696</v>
      </c>
      <c r="B147" s="20" t="s">
        <v>1429</v>
      </c>
      <c r="C147" s="20" t="s">
        <v>3713</v>
      </c>
      <c r="D147" s="25" t="s">
        <v>542</v>
      </c>
      <c r="E147" t="s">
        <v>3450</v>
      </c>
      <c r="F147">
        <f t="shared" si="4"/>
        <v>5</v>
      </c>
      <c r="K147" s="51" t="s">
        <v>586</v>
      </c>
      <c r="L147" s="51"/>
      <c r="R147">
        <v>0</v>
      </c>
      <c r="W147" s="55">
        <v>0</v>
      </c>
      <c r="AA147" t="s">
        <v>647</v>
      </c>
      <c r="AI147">
        <v>1</v>
      </c>
      <c r="AM147">
        <f t="shared" si="5"/>
        <v>1</v>
      </c>
    </row>
    <row r="148" spans="1:39" x14ac:dyDescent="0.2">
      <c r="A148" s="20" t="s">
        <v>3696</v>
      </c>
      <c r="B148" s="20" t="s">
        <v>3697</v>
      </c>
      <c r="C148" s="20" t="s">
        <v>3714</v>
      </c>
      <c r="D148" s="25" t="s">
        <v>1970</v>
      </c>
      <c r="E148" t="s">
        <v>3450</v>
      </c>
      <c r="F148">
        <f t="shared" si="4"/>
        <v>5</v>
      </c>
      <c r="K148" s="51" t="s">
        <v>2793</v>
      </c>
      <c r="L148" s="51"/>
      <c r="T148">
        <v>0</v>
      </c>
      <c r="W148" s="55">
        <v>0</v>
      </c>
      <c r="AA148" t="s">
        <v>5628</v>
      </c>
      <c r="AC148">
        <v>1</v>
      </c>
      <c r="AM148">
        <f t="shared" si="5"/>
        <v>1</v>
      </c>
    </row>
    <row r="149" spans="1:39" x14ac:dyDescent="0.2">
      <c r="A149" s="20" t="s">
        <v>3715</v>
      </c>
      <c r="B149" s="20" t="s">
        <v>3716</v>
      </c>
      <c r="C149" s="20" t="s">
        <v>3717</v>
      </c>
      <c r="D149" s="25" t="s">
        <v>543</v>
      </c>
      <c r="E149" t="s">
        <v>3450</v>
      </c>
      <c r="F149">
        <f t="shared" si="4"/>
        <v>5</v>
      </c>
      <c r="K149" s="51" t="s">
        <v>2792</v>
      </c>
      <c r="L149" s="51"/>
      <c r="T149">
        <v>0</v>
      </c>
      <c r="W149" s="55">
        <v>0</v>
      </c>
      <c r="AA149" t="s">
        <v>3987</v>
      </c>
      <c r="AC149">
        <v>1</v>
      </c>
      <c r="AM149">
        <f t="shared" si="5"/>
        <v>1</v>
      </c>
    </row>
    <row r="150" spans="1:39" x14ac:dyDescent="0.2">
      <c r="A150" s="20" t="s">
        <v>3715</v>
      </c>
      <c r="B150" s="20" t="s">
        <v>3718</v>
      </c>
      <c r="C150" s="20" t="s">
        <v>3719</v>
      </c>
      <c r="D150" s="25" t="s">
        <v>8365</v>
      </c>
      <c r="E150" t="s">
        <v>3450</v>
      </c>
      <c r="F150">
        <f t="shared" si="4"/>
        <v>5</v>
      </c>
      <c r="K150" s="51" t="s">
        <v>196</v>
      </c>
      <c r="L150" s="51"/>
      <c r="P150">
        <v>0</v>
      </c>
      <c r="W150" s="55">
        <v>0</v>
      </c>
      <c r="AA150" t="s">
        <v>7669</v>
      </c>
      <c r="AH150">
        <v>1</v>
      </c>
      <c r="AM150">
        <f t="shared" si="5"/>
        <v>1</v>
      </c>
    </row>
    <row r="151" spans="1:39" x14ac:dyDescent="0.2">
      <c r="A151" s="20" t="s">
        <v>3715</v>
      </c>
      <c r="B151" s="20" t="s">
        <v>3720</v>
      </c>
      <c r="C151" s="20" t="s">
        <v>3721</v>
      </c>
      <c r="D151" s="25" t="s">
        <v>8365</v>
      </c>
      <c r="E151" t="s">
        <v>3450</v>
      </c>
      <c r="F151">
        <f t="shared" si="4"/>
        <v>5</v>
      </c>
      <c r="K151" s="51" t="s">
        <v>621</v>
      </c>
      <c r="L151" s="51"/>
      <c r="P151">
        <v>0</v>
      </c>
      <c r="W151" s="55">
        <v>0</v>
      </c>
      <c r="AA151" t="s">
        <v>7670</v>
      </c>
      <c r="AH151">
        <v>1</v>
      </c>
      <c r="AM151">
        <f t="shared" si="5"/>
        <v>1</v>
      </c>
    </row>
    <row r="152" spans="1:39" x14ac:dyDescent="0.2">
      <c r="A152" s="20" t="s">
        <v>3715</v>
      </c>
      <c r="B152" s="20" t="s">
        <v>3722</v>
      </c>
      <c r="C152" s="20" t="s">
        <v>3723</v>
      </c>
      <c r="D152" s="25" t="s">
        <v>8365</v>
      </c>
      <c r="E152" t="s">
        <v>3450</v>
      </c>
      <c r="F152">
        <f t="shared" si="4"/>
        <v>5</v>
      </c>
      <c r="K152" s="51" t="s">
        <v>197</v>
      </c>
      <c r="L152" s="51"/>
      <c r="S152">
        <v>0</v>
      </c>
      <c r="W152" s="55">
        <v>0</v>
      </c>
      <c r="AA152" t="s">
        <v>3554</v>
      </c>
      <c r="AC152">
        <v>1</v>
      </c>
      <c r="AM152">
        <f t="shared" si="5"/>
        <v>1</v>
      </c>
    </row>
    <row r="153" spans="1:39" x14ac:dyDescent="0.2">
      <c r="A153" s="20" t="s">
        <v>3715</v>
      </c>
      <c r="B153" s="20" t="s">
        <v>3681</v>
      </c>
      <c r="C153" s="20" t="s">
        <v>3724</v>
      </c>
      <c r="D153" s="25" t="s">
        <v>543</v>
      </c>
      <c r="E153" t="s">
        <v>3450</v>
      </c>
      <c r="F153">
        <f t="shared" si="4"/>
        <v>5</v>
      </c>
      <c r="K153" s="51" t="s">
        <v>550</v>
      </c>
      <c r="L153" s="51"/>
      <c r="S153">
        <v>0</v>
      </c>
      <c r="W153" s="55">
        <v>0</v>
      </c>
      <c r="AA153" t="s">
        <v>6203</v>
      </c>
      <c r="AK153">
        <v>1</v>
      </c>
      <c r="AM153">
        <f t="shared" si="5"/>
        <v>1</v>
      </c>
    </row>
    <row r="154" spans="1:39" x14ac:dyDescent="0.2">
      <c r="A154" s="20" t="s">
        <v>3715</v>
      </c>
      <c r="B154" s="20" t="s">
        <v>3681</v>
      </c>
      <c r="C154" s="20" t="s">
        <v>3725</v>
      </c>
      <c r="D154" s="25" t="s">
        <v>543</v>
      </c>
      <c r="E154" t="s">
        <v>3450</v>
      </c>
      <c r="F154">
        <f t="shared" si="4"/>
        <v>5</v>
      </c>
      <c r="K154" s="51" t="s">
        <v>4215</v>
      </c>
      <c r="L154" s="51"/>
      <c r="N154">
        <v>0</v>
      </c>
      <c r="W154" s="55">
        <v>0</v>
      </c>
      <c r="AA154" t="s">
        <v>6199</v>
      </c>
      <c r="AK154">
        <v>1</v>
      </c>
      <c r="AM154">
        <f t="shared" si="5"/>
        <v>1</v>
      </c>
    </row>
    <row r="155" spans="1:39" x14ac:dyDescent="0.2">
      <c r="A155" s="20" t="s">
        <v>3715</v>
      </c>
      <c r="B155" s="20" t="s">
        <v>3726</v>
      </c>
      <c r="C155" s="20" t="s">
        <v>3727</v>
      </c>
      <c r="D155" s="25" t="s">
        <v>3708</v>
      </c>
      <c r="E155" t="s">
        <v>3450</v>
      </c>
      <c r="F155">
        <f t="shared" si="4"/>
        <v>5</v>
      </c>
      <c r="K155" s="51" t="s">
        <v>5654</v>
      </c>
      <c r="L155" s="51"/>
      <c r="U155">
        <v>0</v>
      </c>
      <c r="W155" s="55">
        <v>0</v>
      </c>
      <c r="AA155" t="s">
        <v>4334</v>
      </c>
      <c r="AK155">
        <v>1</v>
      </c>
      <c r="AM155">
        <f t="shared" si="5"/>
        <v>1</v>
      </c>
    </row>
    <row r="156" spans="1:39" x14ac:dyDescent="0.2">
      <c r="A156" s="20" t="s">
        <v>3715</v>
      </c>
      <c r="B156" s="20" t="s">
        <v>3726</v>
      </c>
      <c r="C156" s="20" t="s">
        <v>3728</v>
      </c>
      <c r="D156" s="25" t="s">
        <v>3708</v>
      </c>
      <c r="E156" t="s">
        <v>3450</v>
      </c>
      <c r="F156">
        <f t="shared" si="4"/>
        <v>5</v>
      </c>
      <c r="K156" s="51" t="s">
        <v>5300</v>
      </c>
      <c r="L156" s="51"/>
      <c r="U156">
        <v>0</v>
      </c>
      <c r="W156" s="55">
        <v>0</v>
      </c>
      <c r="AA156" t="s">
        <v>250</v>
      </c>
      <c r="AG156">
        <v>1</v>
      </c>
      <c r="AM156">
        <f t="shared" si="5"/>
        <v>1</v>
      </c>
    </row>
    <row r="157" spans="1:39" x14ac:dyDescent="0.2">
      <c r="A157" s="20" t="s">
        <v>3729</v>
      </c>
      <c r="B157" s="20" t="s">
        <v>3730</v>
      </c>
      <c r="C157" s="20" t="s">
        <v>3731</v>
      </c>
      <c r="D157" s="25" t="s">
        <v>543</v>
      </c>
      <c r="E157" t="s">
        <v>3450</v>
      </c>
      <c r="F157">
        <f t="shared" si="4"/>
        <v>5</v>
      </c>
      <c r="K157" s="51" t="s">
        <v>655</v>
      </c>
      <c r="L157" s="51"/>
      <c r="R157">
        <v>0</v>
      </c>
      <c r="W157" s="55">
        <v>0</v>
      </c>
      <c r="AA157" t="s">
        <v>1481</v>
      </c>
      <c r="AG157">
        <v>1</v>
      </c>
      <c r="AM157">
        <f t="shared" si="5"/>
        <v>1</v>
      </c>
    </row>
    <row r="158" spans="1:39" x14ac:dyDescent="0.2">
      <c r="A158" s="20" t="s">
        <v>3729</v>
      </c>
      <c r="B158" s="20" t="s">
        <v>3730</v>
      </c>
      <c r="C158" s="20" t="s">
        <v>3732</v>
      </c>
      <c r="D158" s="25" t="s">
        <v>543</v>
      </c>
      <c r="E158" t="s">
        <v>3450</v>
      </c>
      <c r="F158">
        <f t="shared" si="4"/>
        <v>5</v>
      </c>
      <c r="K158" s="51" t="s">
        <v>559</v>
      </c>
      <c r="L158" s="51"/>
      <c r="R158">
        <v>0</v>
      </c>
      <c r="W158" s="55">
        <v>0</v>
      </c>
      <c r="AA158" t="s">
        <v>5452</v>
      </c>
      <c r="AE158">
        <v>1</v>
      </c>
      <c r="AM158">
        <f t="shared" si="5"/>
        <v>1</v>
      </c>
    </row>
    <row r="159" spans="1:39" x14ac:dyDescent="0.2">
      <c r="A159" s="20" t="s">
        <v>3729</v>
      </c>
      <c r="B159" s="20" t="s">
        <v>3733</v>
      </c>
      <c r="C159" s="20" t="s">
        <v>3734</v>
      </c>
      <c r="D159" s="25" t="s">
        <v>543</v>
      </c>
      <c r="E159" t="s">
        <v>3450</v>
      </c>
      <c r="F159">
        <f t="shared" si="4"/>
        <v>5</v>
      </c>
      <c r="K159" s="51" t="s">
        <v>303</v>
      </c>
      <c r="L159" s="51"/>
      <c r="T159">
        <v>0</v>
      </c>
      <c r="W159" s="55">
        <v>0</v>
      </c>
      <c r="AA159" t="s">
        <v>4655</v>
      </c>
      <c r="AE159">
        <v>1</v>
      </c>
      <c r="AM159">
        <f t="shared" si="5"/>
        <v>1</v>
      </c>
    </row>
    <row r="160" spans="1:39" x14ac:dyDescent="0.2">
      <c r="A160" s="20" t="s">
        <v>3729</v>
      </c>
      <c r="B160" s="20" t="s">
        <v>3735</v>
      </c>
      <c r="C160" s="20" t="s">
        <v>3736</v>
      </c>
      <c r="D160" s="25" t="s">
        <v>543</v>
      </c>
      <c r="E160" t="s">
        <v>3450</v>
      </c>
      <c r="F160">
        <f t="shared" si="4"/>
        <v>5</v>
      </c>
      <c r="K160" s="51" t="s">
        <v>526</v>
      </c>
      <c r="L160" s="51"/>
      <c r="T160">
        <v>0</v>
      </c>
      <c r="W160" s="55">
        <v>0</v>
      </c>
      <c r="AA160" t="s">
        <v>5554</v>
      </c>
      <c r="AC160">
        <v>1</v>
      </c>
      <c r="AM160">
        <f t="shared" si="5"/>
        <v>1</v>
      </c>
    </row>
    <row r="161" spans="1:41" x14ac:dyDescent="0.2">
      <c r="A161" s="20" t="s">
        <v>3729</v>
      </c>
      <c r="B161" s="20" t="s">
        <v>3733</v>
      </c>
      <c r="C161" s="20" t="s">
        <v>3737</v>
      </c>
      <c r="D161" s="25" t="s">
        <v>543</v>
      </c>
      <c r="E161" t="s">
        <v>3450</v>
      </c>
      <c r="F161">
        <f t="shared" si="4"/>
        <v>5</v>
      </c>
      <c r="K161" s="51" t="s">
        <v>198</v>
      </c>
      <c r="L161" s="51"/>
      <c r="P161">
        <v>0</v>
      </c>
      <c r="W161" s="55">
        <v>0</v>
      </c>
      <c r="AA161" t="s">
        <v>721</v>
      </c>
      <c r="AH161">
        <v>1</v>
      </c>
      <c r="AM161">
        <f t="shared" si="5"/>
        <v>1</v>
      </c>
    </row>
    <row r="162" spans="1:41" x14ac:dyDescent="0.2">
      <c r="A162" s="20" t="s">
        <v>3729</v>
      </c>
      <c r="B162" s="20" t="s">
        <v>3738</v>
      </c>
      <c r="C162" s="20" t="s">
        <v>3739</v>
      </c>
      <c r="D162" s="25" t="s">
        <v>543</v>
      </c>
      <c r="E162" t="s">
        <v>3450</v>
      </c>
      <c r="F162">
        <f t="shared" si="4"/>
        <v>5</v>
      </c>
      <c r="K162" s="51" t="s">
        <v>617</v>
      </c>
      <c r="L162" s="51"/>
      <c r="P162">
        <v>0</v>
      </c>
      <c r="W162" s="55">
        <v>0</v>
      </c>
      <c r="AA162" t="s">
        <v>653</v>
      </c>
      <c r="AH162">
        <v>1</v>
      </c>
      <c r="AM162">
        <f t="shared" si="5"/>
        <v>1</v>
      </c>
    </row>
    <row r="163" spans="1:41" x14ac:dyDescent="0.2">
      <c r="A163" s="20" t="s">
        <v>3729</v>
      </c>
      <c r="B163" s="20" t="s">
        <v>3733</v>
      </c>
      <c r="C163" s="20" t="s">
        <v>3740</v>
      </c>
      <c r="D163" s="25" t="s">
        <v>543</v>
      </c>
      <c r="E163" t="s">
        <v>3450</v>
      </c>
      <c r="F163">
        <f t="shared" si="4"/>
        <v>5</v>
      </c>
      <c r="K163" s="51" t="s">
        <v>696</v>
      </c>
      <c r="L163" s="51"/>
      <c r="V163">
        <v>0</v>
      </c>
      <c r="W163" s="55">
        <v>0</v>
      </c>
      <c r="AA163" t="s">
        <v>587</v>
      </c>
      <c r="AH163">
        <v>1</v>
      </c>
      <c r="AM163">
        <f t="shared" si="5"/>
        <v>1</v>
      </c>
    </row>
    <row r="164" spans="1:41" x14ac:dyDescent="0.2">
      <c r="A164" s="20" t="s">
        <v>3729</v>
      </c>
      <c r="B164" s="20" t="s">
        <v>3701</v>
      </c>
      <c r="C164" s="20" t="s">
        <v>3741</v>
      </c>
      <c r="D164" s="25" t="s">
        <v>543</v>
      </c>
      <c r="E164" t="s">
        <v>3450</v>
      </c>
      <c r="F164">
        <f t="shared" si="4"/>
        <v>5</v>
      </c>
      <c r="K164" s="51" t="s">
        <v>4070</v>
      </c>
      <c r="L164" s="51"/>
      <c r="M164">
        <v>0</v>
      </c>
      <c r="W164" s="55">
        <v>0</v>
      </c>
      <c r="AA164" t="s">
        <v>558</v>
      </c>
      <c r="AH164">
        <v>1</v>
      </c>
      <c r="AM164">
        <f t="shared" si="5"/>
        <v>1</v>
      </c>
    </row>
    <row r="165" spans="1:41" x14ac:dyDescent="0.2">
      <c r="A165" s="20" t="s">
        <v>3742</v>
      </c>
      <c r="B165" s="20" t="s">
        <v>3743</v>
      </c>
      <c r="C165" s="20" t="s">
        <v>3744</v>
      </c>
      <c r="D165" s="25" t="s">
        <v>8365</v>
      </c>
      <c r="E165" t="s">
        <v>3450</v>
      </c>
      <c r="F165">
        <f t="shared" si="4"/>
        <v>5</v>
      </c>
      <c r="K165" s="51" t="s">
        <v>579</v>
      </c>
      <c r="L165" s="51"/>
      <c r="Q165">
        <v>0</v>
      </c>
      <c r="W165" s="55">
        <v>0</v>
      </c>
      <c r="AA165" s="20" t="s">
        <v>7686</v>
      </c>
      <c r="AH165">
        <v>1</v>
      </c>
      <c r="AM165">
        <f t="shared" si="5"/>
        <v>1</v>
      </c>
    </row>
    <row r="166" spans="1:41" x14ac:dyDescent="0.2">
      <c r="A166" s="20" t="s">
        <v>3742</v>
      </c>
      <c r="B166" s="20" t="s">
        <v>3701</v>
      </c>
      <c r="C166" s="20" t="s">
        <v>3745</v>
      </c>
      <c r="D166" s="25" t="s">
        <v>8365</v>
      </c>
      <c r="E166" t="s">
        <v>3450</v>
      </c>
      <c r="F166">
        <f t="shared" si="4"/>
        <v>5</v>
      </c>
      <c r="K166" s="51" t="s">
        <v>563</v>
      </c>
      <c r="L166" s="51"/>
      <c r="V166">
        <v>0</v>
      </c>
      <c r="W166" s="55">
        <v>0</v>
      </c>
      <c r="AA166" s="20" t="s">
        <v>195</v>
      </c>
      <c r="AH166">
        <v>1</v>
      </c>
      <c r="AM166">
        <f t="shared" si="5"/>
        <v>1</v>
      </c>
    </row>
    <row r="167" spans="1:41" x14ac:dyDescent="0.2">
      <c r="A167" s="20" t="s">
        <v>3742</v>
      </c>
      <c r="B167" s="20" t="s">
        <v>3746</v>
      </c>
      <c r="C167" s="20" t="s">
        <v>3747</v>
      </c>
      <c r="D167" s="25" t="s">
        <v>8365</v>
      </c>
      <c r="E167" t="s">
        <v>3450</v>
      </c>
      <c r="F167">
        <f t="shared" si="4"/>
        <v>5</v>
      </c>
      <c r="K167" s="51" t="s">
        <v>6207</v>
      </c>
      <c r="L167" s="51"/>
      <c r="U167">
        <v>0</v>
      </c>
      <c r="W167" s="55">
        <v>0</v>
      </c>
      <c r="AA167" t="s">
        <v>13</v>
      </c>
      <c r="AH167">
        <v>1</v>
      </c>
      <c r="AM167">
        <f t="shared" si="5"/>
        <v>1</v>
      </c>
    </row>
    <row r="168" spans="1:41" x14ac:dyDescent="0.2">
      <c r="A168" s="20" t="s">
        <v>3748</v>
      </c>
      <c r="B168" s="20" t="s">
        <v>3701</v>
      </c>
      <c r="C168" s="20" t="s">
        <v>3749</v>
      </c>
      <c r="D168" s="25" t="s">
        <v>3708</v>
      </c>
      <c r="E168" t="s">
        <v>3450</v>
      </c>
      <c r="F168">
        <f t="shared" si="4"/>
        <v>5</v>
      </c>
      <c r="K168" s="51" t="s">
        <v>4933</v>
      </c>
      <c r="L168" s="51"/>
      <c r="U168">
        <v>0</v>
      </c>
      <c r="W168" s="55">
        <v>0</v>
      </c>
      <c r="AA168" t="s">
        <v>720</v>
      </c>
      <c r="AH168">
        <v>1</v>
      </c>
      <c r="AM168">
        <f t="shared" si="5"/>
        <v>1</v>
      </c>
    </row>
    <row r="169" spans="1:41" x14ac:dyDescent="0.2">
      <c r="A169" s="20" t="s">
        <v>3748</v>
      </c>
      <c r="B169" s="20" t="s">
        <v>3701</v>
      </c>
      <c r="C169" s="20" t="s">
        <v>3750</v>
      </c>
      <c r="D169" s="25" t="s">
        <v>3708</v>
      </c>
      <c r="E169" t="s">
        <v>3450</v>
      </c>
      <c r="F169">
        <f t="shared" si="4"/>
        <v>5</v>
      </c>
      <c r="K169" s="51" t="s">
        <v>257</v>
      </c>
      <c r="L169" s="51"/>
      <c r="R169">
        <v>0</v>
      </c>
      <c r="W169" s="55">
        <v>0</v>
      </c>
      <c r="AA169" t="s">
        <v>645</v>
      </c>
      <c r="AH169">
        <v>1</v>
      </c>
      <c r="AM169">
        <f t="shared" si="5"/>
        <v>1</v>
      </c>
    </row>
    <row r="170" spans="1:41" x14ac:dyDescent="0.2">
      <c r="A170" s="20" t="s">
        <v>3748</v>
      </c>
      <c r="B170" s="20" t="s">
        <v>3751</v>
      </c>
      <c r="C170" s="20" t="s">
        <v>3752</v>
      </c>
      <c r="D170" s="25" t="s">
        <v>3708</v>
      </c>
      <c r="E170" t="s">
        <v>3450</v>
      </c>
      <c r="F170">
        <f t="shared" si="4"/>
        <v>5</v>
      </c>
      <c r="K170" s="51" t="s">
        <v>1831</v>
      </c>
      <c r="L170" s="51"/>
      <c r="R170">
        <v>0</v>
      </c>
      <c r="W170" s="55">
        <v>0</v>
      </c>
      <c r="AA170" t="s">
        <v>586</v>
      </c>
      <c r="AH170">
        <v>1</v>
      </c>
      <c r="AM170">
        <f t="shared" si="5"/>
        <v>1</v>
      </c>
    </row>
    <row r="171" spans="1:41" x14ac:dyDescent="0.2">
      <c r="A171" s="20" t="s">
        <v>3753</v>
      </c>
      <c r="B171" s="20" t="s">
        <v>3444</v>
      </c>
      <c r="C171" s="20" t="s">
        <v>3754</v>
      </c>
      <c r="D171" s="25" t="s">
        <v>543</v>
      </c>
      <c r="E171" t="s">
        <v>3450</v>
      </c>
      <c r="F171">
        <f t="shared" si="4"/>
        <v>5</v>
      </c>
      <c r="K171" s="51" t="s">
        <v>644</v>
      </c>
      <c r="L171" s="51"/>
      <c r="R171">
        <v>0</v>
      </c>
      <c r="W171" s="55">
        <v>0</v>
      </c>
      <c r="AA171" t="s">
        <v>2793</v>
      </c>
      <c r="AJ171">
        <v>1</v>
      </c>
      <c r="AM171">
        <f t="shared" si="5"/>
        <v>1</v>
      </c>
    </row>
    <row r="172" spans="1:41" x14ac:dyDescent="0.2">
      <c r="A172" s="20" t="s">
        <v>3753</v>
      </c>
      <c r="B172" s="20" t="s">
        <v>3755</v>
      </c>
      <c r="C172" s="20" t="s">
        <v>3756</v>
      </c>
      <c r="D172" s="25" t="s">
        <v>543</v>
      </c>
      <c r="E172" t="s">
        <v>3450</v>
      </c>
      <c r="F172">
        <f t="shared" si="4"/>
        <v>5</v>
      </c>
      <c r="K172" s="51" t="s">
        <v>2724</v>
      </c>
      <c r="L172" s="51"/>
      <c r="R172">
        <v>0</v>
      </c>
      <c r="W172" s="55">
        <v>0</v>
      </c>
      <c r="AA172" t="s">
        <v>2792</v>
      </c>
      <c r="AJ172">
        <v>1</v>
      </c>
      <c r="AM172">
        <f t="shared" si="5"/>
        <v>1</v>
      </c>
    </row>
    <row r="173" spans="1:41" x14ac:dyDescent="0.2">
      <c r="A173" s="20" t="s">
        <v>3753</v>
      </c>
      <c r="B173" s="20" t="s">
        <v>3757</v>
      </c>
      <c r="C173" s="20" t="s">
        <v>3758</v>
      </c>
      <c r="D173" s="25" t="s">
        <v>543</v>
      </c>
      <c r="E173" t="s">
        <v>3450</v>
      </c>
      <c r="F173">
        <f t="shared" si="4"/>
        <v>5</v>
      </c>
      <c r="K173" s="51" t="s">
        <v>304</v>
      </c>
      <c r="L173" s="51"/>
      <c r="T173">
        <v>0</v>
      </c>
      <c r="W173" s="55">
        <v>0</v>
      </c>
      <c r="AA173" t="s">
        <v>196</v>
      </c>
      <c r="AF173">
        <v>1</v>
      </c>
      <c r="AM173">
        <f t="shared" si="5"/>
        <v>1</v>
      </c>
    </row>
    <row r="174" spans="1:41" x14ac:dyDescent="0.2">
      <c r="A174" s="20" t="s">
        <v>3753</v>
      </c>
      <c r="B174" s="20" t="s">
        <v>3759</v>
      </c>
      <c r="C174" s="20" t="s">
        <v>3760</v>
      </c>
      <c r="D174" s="25" t="s">
        <v>543</v>
      </c>
      <c r="E174" t="s">
        <v>3450</v>
      </c>
      <c r="F174">
        <f t="shared" si="4"/>
        <v>5</v>
      </c>
      <c r="K174" s="51" t="s">
        <v>678</v>
      </c>
      <c r="L174" s="51"/>
      <c r="T174">
        <v>0</v>
      </c>
      <c r="W174" s="55">
        <v>0</v>
      </c>
      <c r="AA174" t="s">
        <v>621</v>
      </c>
      <c r="AF174">
        <v>1</v>
      </c>
      <c r="AM174">
        <f t="shared" si="5"/>
        <v>1</v>
      </c>
    </row>
    <row r="175" spans="1:41" x14ac:dyDescent="0.2">
      <c r="A175" s="20" t="s">
        <v>3753</v>
      </c>
      <c r="B175" s="20" t="s">
        <v>3761</v>
      </c>
      <c r="C175" s="20" t="s">
        <v>3762</v>
      </c>
      <c r="D175" s="25" t="s">
        <v>543</v>
      </c>
      <c r="E175" t="s">
        <v>3450</v>
      </c>
      <c r="F175">
        <f t="shared" si="4"/>
        <v>5</v>
      </c>
      <c r="K175" s="51" t="s">
        <v>1420</v>
      </c>
      <c r="L175" s="51"/>
      <c r="T175">
        <v>0</v>
      </c>
      <c r="W175" s="55">
        <v>0</v>
      </c>
      <c r="AA175" s="109" t="s">
        <v>10288</v>
      </c>
      <c r="AB175" s="109"/>
      <c r="AC175" s="109"/>
      <c r="AD175" s="109"/>
      <c r="AE175" s="109"/>
      <c r="AF175" s="109"/>
      <c r="AG175" s="109"/>
      <c r="AH175" s="109"/>
      <c r="AI175" s="109"/>
      <c r="AJ175" s="109"/>
      <c r="AK175" s="109"/>
      <c r="AL175" s="109">
        <v>1</v>
      </c>
      <c r="AM175" s="109">
        <f t="shared" si="5"/>
        <v>1</v>
      </c>
      <c r="AN175" s="109"/>
      <c r="AO175" s="109"/>
    </row>
    <row r="176" spans="1:41" x14ac:dyDescent="0.2">
      <c r="A176" s="20" t="s">
        <v>3753</v>
      </c>
      <c r="B176" s="20" t="s">
        <v>3761</v>
      </c>
      <c r="C176" s="20" t="s">
        <v>3763</v>
      </c>
      <c r="D176" s="25" t="s">
        <v>2047</v>
      </c>
      <c r="E176" t="s">
        <v>3450</v>
      </c>
      <c r="F176">
        <f t="shared" si="4"/>
        <v>5</v>
      </c>
      <c r="K176" s="51" t="s">
        <v>557</v>
      </c>
      <c r="L176" s="51"/>
      <c r="Q176">
        <v>0</v>
      </c>
      <c r="W176" s="55">
        <v>0</v>
      </c>
      <c r="AA176" s="109" t="s">
        <v>10289</v>
      </c>
      <c r="AB176" s="109"/>
      <c r="AC176" s="109"/>
      <c r="AD176" s="109"/>
      <c r="AE176" s="109"/>
      <c r="AF176" s="109"/>
      <c r="AG176" s="109"/>
      <c r="AH176" s="109"/>
      <c r="AI176" s="109"/>
      <c r="AJ176" s="109"/>
      <c r="AK176" s="109"/>
      <c r="AL176" s="109">
        <v>1</v>
      </c>
      <c r="AM176" s="109">
        <f t="shared" si="5"/>
        <v>1</v>
      </c>
      <c r="AN176" s="109"/>
      <c r="AO176" s="109"/>
    </row>
    <row r="177" spans="1:39" x14ac:dyDescent="0.2">
      <c r="A177" s="20" t="s">
        <v>3753</v>
      </c>
      <c r="B177" s="20" t="s">
        <v>3764</v>
      </c>
      <c r="C177" s="20" t="s">
        <v>3765</v>
      </c>
      <c r="D177" s="25" t="s">
        <v>1026</v>
      </c>
      <c r="E177" t="s">
        <v>3450</v>
      </c>
      <c r="F177">
        <f t="shared" si="4"/>
        <v>5</v>
      </c>
      <c r="K177" s="51" t="s">
        <v>3900</v>
      </c>
      <c r="L177" s="51"/>
      <c r="Q177">
        <v>0</v>
      </c>
      <c r="W177" s="55">
        <v>0</v>
      </c>
      <c r="AA177" t="s">
        <v>197</v>
      </c>
      <c r="AI177">
        <v>1</v>
      </c>
      <c r="AM177">
        <f t="shared" si="5"/>
        <v>1</v>
      </c>
    </row>
    <row r="178" spans="1:39" x14ac:dyDescent="0.2">
      <c r="A178" s="20" t="s">
        <v>3766</v>
      </c>
      <c r="B178" s="20" t="s">
        <v>3444</v>
      </c>
      <c r="C178" s="20" t="s">
        <v>3767</v>
      </c>
      <c r="D178" s="25" t="s">
        <v>543</v>
      </c>
      <c r="E178" t="s">
        <v>3450</v>
      </c>
      <c r="F178">
        <f t="shared" si="4"/>
        <v>5</v>
      </c>
      <c r="K178" s="51" t="s">
        <v>199</v>
      </c>
      <c r="L178" s="51"/>
      <c r="P178">
        <v>0</v>
      </c>
      <c r="W178" s="55">
        <v>0</v>
      </c>
      <c r="AA178" t="s">
        <v>550</v>
      </c>
      <c r="AI178">
        <v>1</v>
      </c>
      <c r="AM178">
        <f t="shared" si="5"/>
        <v>1</v>
      </c>
    </row>
    <row r="179" spans="1:39" x14ac:dyDescent="0.2">
      <c r="A179" s="20" t="s">
        <v>3766</v>
      </c>
      <c r="B179" s="20" t="s">
        <v>3768</v>
      </c>
      <c r="C179" s="20" t="s">
        <v>3769</v>
      </c>
      <c r="D179" s="25" t="s">
        <v>543</v>
      </c>
      <c r="E179" t="s">
        <v>3450</v>
      </c>
      <c r="F179">
        <f t="shared" si="4"/>
        <v>5</v>
      </c>
      <c r="K179" s="51" t="s">
        <v>1232</v>
      </c>
      <c r="L179" s="51"/>
      <c r="P179">
        <v>0</v>
      </c>
      <c r="W179" s="55">
        <v>0</v>
      </c>
      <c r="AA179" t="s">
        <v>4215</v>
      </c>
      <c r="AD179">
        <v>1</v>
      </c>
      <c r="AM179">
        <f t="shared" si="5"/>
        <v>1</v>
      </c>
    </row>
    <row r="180" spans="1:39" x14ac:dyDescent="0.2">
      <c r="A180" s="20" t="s">
        <v>3766</v>
      </c>
      <c r="B180" s="20" t="s">
        <v>3770</v>
      </c>
      <c r="C180" s="20" t="s">
        <v>3771</v>
      </c>
      <c r="D180" s="25" t="s">
        <v>543</v>
      </c>
      <c r="E180" t="s">
        <v>3450</v>
      </c>
      <c r="F180">
        <f t="shared" si="4"/>
        <v>5</v>
      </c>
      <c r="K180" s="51" t="s">
        <v>200</v>
      </c>
      <c r="L180" s="51"/>
      <c r="R180">
        <v>0</v>
      </c>
      <c r="W180" s="55">
        <v>0</v>
      </c>
      <c r="AA180" t="s">
        <v>5654</v>
      </c>
      <c r="AK180">
        <v>1</v>
      </c>
      <c r="AM180">
        <f t="shared" si="5"/>
        <v>1</v>
      </c>
    </row>
    <row r="181" spans="1:39" x14ac:dyDescent="0.2">
      <c r="A181" s="20" t="s">
        <v>3766</v>
      </c>
      <c r="B181" s="20" t="s">
        <v>3770</v>
      </c>
      <c r="C181" s="20" t="s">
        <v>3772</v>
      </c>
      <c r="D181" s="25" t="s">
        <v>1026</v>
      </c>
      <c r="E181" t="s">
        <v>3450</v>
      </c>
      <c r="F181">
        <f t="shared" si="4"/>
        <v>5</v>
      </c>
      <c r="K181" s="51" t="s">
        <v>676</v>
      </c>
      <c r="L181" s="51"/>
      <c r="R181">
        <v>0</v>
      </c>
      <c r="W181" s="55">
        <v>0</v>
      </c>
      <c r="AA181" t="s">
        <v>5300</v>
      </c>
      <c r="AK181">
        <v>1</v>
      </c>
      <c r="AM181">
        <f t="shared" si="5"/>
        <v>1</v>
      </c>
    </row>
    <row r="182" spans="1:39" x14ac:dyDescent="0.2">
      <c r="A182" s="20" t="s">
        <v>3766</v>
      </c>
      <c r="B182" s="20" t="s">
        <v>3770</v>
      </c>
      <c r="C182" s="20" t="s">
        <v>3773</v>
      </c>
      <c r="D182" s="25" t="s">
        <v>2047</v>
      </c>
      <c r="E182" t="s">
        <v>3450</v>
      </c>
      <c r="F182">
        <f t="shared" si="4"/>
        <v>5</v>
      </c>
      <c r="K182" s="51" t="s">
        <v>730</v>
      </c>
      <c r="L182" s="51"/>
      <c r="S182">
        <v>0</v>
      </c>
      <c r="W182" s="55">
        <v>0</v>
      </c>
      <c r="AA182" t="s">
        <v>7678</v>
      </c>
      <c r="AH182">
        <v>1</v>
      </c>
      <c r="AM182">
        <f t="shared" si="5"/>
        <v>1</v>
      </c>
    </row>
    <row r="183" spans="1:39" x14ac:dyDescent="0.2">
      <c r="A183" s="20" t="s">
        <v>3774</v>
      </c>
      <c r="B183" s="20" t="s">
        <v>3681</v>
      </c>
      <c r="C183" s="20" t="s">
        <v>3775</v>
      </c>
      <c r="D183" s="25" t="s">
        <v>542</v>
      </c>
      <c r="E183" t="s">
        <v>3442</v>
      </c>
      <c r="F183">
        <f t="shared" si="4"/>
        <v>13</v>
      </c>
      <c r="K183" s="51" t="s">
        <v>663</v>
      </c>
      <c r="L183" s="51"/>
      <c r="S183">
        <v>0</v>
      </c>
      <c r="W183" s="55">
        <v>0</v>
      </c>
      <c r="AA183" s="20" t="s">
        <v>655</v>
      </c>
      <c r="AH183">
        <v>1</v>
      </c>
      <c r="AM183">
        <f t="shared" si="5"/>
        <v>1</v>
      </c>
    </row>
    <row r="184" spans="1:39" x14ac:dyDescent="0.2">
      <c r="A184" s="20" t="s">
        <v>3774</v>
      </c>
      <c r="B184" s="20" t="s">
        <v>3681</v>
      </c>
      <c r="C184" s="20" t="s">
        <v>3776</v>
      </c>
      <c r="D184" s="25" t="s">
        <v>542</v>
      </c>
      <c r="E184" t="s">
        <v>3442</v>
      </c>
      <c r="F184">
        <f t="shared" si="4"/>
        <v>13</v>
      </c>
      <c r="K184" s="51" t="s">
        <v>201</v>
      </c>
      <c r="L184" s="51"/>
      <c r="R184">
        <v>0</v>
      </c>
      <c r="W184" s="55">
        <v>0</v>
      </c>
      <c r="AA184" t="s">
        <v>559</v>
      </c>
      <c r="AH184">
        <v>1</v>
      </c>
      <c r="AM184">
        <f t="shared" si="5"/>
        <v>1</v>
      </c>
    </row>
    <row r="185" spans="1:39" x14ac:dyDescent="0.2">
      <c r="A185" s="20" t="s">
        <v>3774</v>
      </c>
      <c r="B185" s="20" t="s">
        <v>3451</v>
      </c>
      <c r="C185" s="20" t="s">
        <v>3777</v>
      </c>
      <c r="D185" s="25" t="s">
        <v>542</v>
      </c>
      <c r="E185" t="s">
        <v>3442</v>
      </c>
      <c r="F185">
        <f t="shared" si="4"/>
        <v>13</v>
      </c>
      <c r="K185" s="51" t="s">
        <v>35</v>
      </c>
      <c r="L185" s="51"/>
      <c r="R185">
        <v>0</v>
      </c>
      <c r="W185" s="55">
        <v>0</v>
      </c>
      <c r="AA185" t="s">
        <v>303</v>
      </c>
      <c r="AJ185">
        <v>1</v>
      </c>
      <c r="AM185">
        <f t="shared" si="5"/>
        <v>1</v>
      </c>
    </row>
    <row r="186" spans="1:39" x14ac:dyDescent="0.2">
      <c r="A186" s="20" t="s">
        <v>3774</v>
      </c>
      <c r="B186" s="20" t="s">
        <v>3451</v>
      </c>
      <c r="C186" s="20" t="s">
        <v>3778</v>
      </c>
      <c r="D186" s="25" t="s">
        <v>542</v>
      </c>
      <c r="E186" t="s">
        <v>3442</v>
      </c>
      <c r="F186">
        <f t="shared" si="4"/>
        <v>13</v>
      </c>
      <c r="K186" s="51" t="s">
        <v>6441</v>
      </c>
      <c r="L186" s="51"/>
      <c r="N186">
        <v>0</v>
      </c>
      <c r="W186" s="55">
        <v>0</v>
      </c>
      <c r="AA186" t="s">
        <v>526</v>
      </c>
      <c r="AJ186">
        <v>1</v>
      </c>
      <c r="AM186">
        <f t="shared" si="5"/>
        <v>1</v>
      </c>
    </row>
    <row r="187" spans="1:39" x14ac:dyDescent="0.2">
      <c r="A187" s="20" t="s">
        <v>3774</v>
      </c>
      <c r="B187" s="20" t="s">
        <v>3768</v>
      </c>
      <c r="C187" s="20" t="s">
        <v>3779</v>
      </c>
      <c r="D187" s="25" t="s">
        <v>543</v>
      </c>
      <c r="E187" t="s">
        <v>3442</v>
      </c>
      <c r="F187">
        <f t="shared" si="4"/>
        <v>13</v>
      </c>
      <c r="K187" s="51" t="s">
        <v>5175</v>
      </c>
      <c r="L187" s="51"/>
      <c r="N187">
        <v>0</v>
      </c>
      <c r="W187" s="55">
        <v>0</v>
      </c>
      <c r="AA187" t="s">
        <v>198</v>
      </c>
      <c r="AF187">
        <v>1</v>
      </c>
      <c r="AM187">
        <f t="shared" si="5"/>
        <v>1</v>
      </c>
    </row>
    <row r="188" spans="1:39" x14ac:dyDescent="0.2">
      <c r="A188" s="20" t="s">
        <v>3774</v>
      </c>
      <c r="B188" s="20" t="s">
        <v>3759</v>
      </c>
      <c r="C188" s="20" t="s">
        <v>3780</v>
      </c>
      <c r="D188" s="25" t="s">
        <v>543</v>
      </c>
      <c r="E188" t="s">
        <v>3442</v>
      </c>
      <c r="F188">
        <f t="shared" si="4"/>
        <v>13</v>
      </c>
      <c r="K188" s="51" t="s">
        <v>6447</v>
      </c>
      <c r="L188" s="51"/>
      <c r="N188">
        <v>0</v>
      </c>
      <c r="W188" s="55">
        <v>0</v>
      </c>
      <c r="AA188" t="s">
        <v>617</v>
      </c>
      <c r="AF188">
        <v>1</v>
      </c>
      <c r="AM188">
        <f t="shared" si="5"/>
        <v>1</v>
      </c>
    </row>
    <row r="189" spans="1:39" x14ac:dyDescent="0.2">
      <c r="A189" s="20" t="s">
        <v>3774</v>
      </c>
      <c r="B189" s="20" t="s">
        <v>3781</v>
      </c>
      <c r="C189" s="20" t="s">
        <v>3782</v>
      </c>
      <c r="D189" s="25" t="s">
        <v>542</v>
      </c>
      <c r="E189" t="s">
        <v>3442</v>
      </c>
      <c r="F189">
        <f t="shared" si="4"/>
        <v>13</v>
      </c>
      <c r="K189" s="51" t="s">
        <v>4147</v>
      </c>
      <c r="L189" s="51"/>
      <c r="N189">
        <v>0</v>
      </c>
      <c r="W189" s="55">
        <v>0</v>
      </c>
      <c r="AA189" t="s">
        <v>696</v>
      </c>
      <c r="AL189">
        <v>1</v>
      </c>
      <c r="AM189">
        <f t="shared" si="5"/>
        <v>1</v>
      </c>
    </row>
    <row r="190" spans="1:39" x14ac:dyDescent="0.2">
      <c r="A190" s="20" t="s">
        <v>3774</v>
      </c>
      <c r="B190" s="20" t="s">
        <v>3781</v>
      </c>
      <c r="C190" s="20" t="s">
        <v>3783</v>
      </c>
      <c r="D190" s="25" t="s">
        <v>542</v>
      </c>
      <c r="E190" t="s">
        <v>3442</v>
      </c>
      <c r="F190">
        <f t="shared" si="4"/>
        <v>13</v>
      </c>
      <c r="K190" s="51" t="s">
        <v>669</v>
      </c>
      <c r="L190" s="51"/>
      <c r="R190">
        <v>0</v>
      </c>
      <c r="W190" s="55">
        <v>0</v>
      </c>
      <c r="AA190" t="s">
        <v>4070</v>
      </c>
      <c r="AC190">
        <v>1</v>
      </c>
      <c r="AM190">
        <f t="shared" si="5"/>
        <v>1</v>
      </c>
    </row>
    <row r="191" spans="1:39" x14ac:dyDescent="0.2">
      <c r="A191" s="20" t="s">
        <v>3774</v>
      </c>
      <c r="B191" s="20" t="s">
        <v>3784</v>
      </c>
      <c r="C191" s="20" t="s">
        <v>3785</v>
      </c>
      <c r="D191" s="25" t="s">
        <v>1672</v>
      </c>
      <c r="E191" t="s">
        <v>3442</v>
      </c>
      <c r="F191">
        <f t="shared" si="4"/>
        <v>13</v>
      </c>
      <c r="K191" s="51" t="s">
        <v>589</v>
      </c>
      <c r="L191" s="51"/>
      <c r="R191">
        <v>0</v>
      </c>
      <c r="W191" s="55">
        <v>0</v>
      </c>
      <c r="AA191" t="s">
        <v>579</v>
      </c>
      <c r="AG191">
        <v>1</v>
      </c>
      <c r="AM191">
        <f t="shared" si="5"/>
        <v>1</v>
      </c>
    </row>
    <row r="192" spans="1:39" x14ac:dyDescent="0.2">
      <c r="A192" s="20" t="s">
        <v>3774</v>
      </c>
      <c r="B192" s="20" t="s">
        <v>3786</v>
      </c>
      <c r="C192" s="20" t="s">
        <v>3787</v>
      </c>
      <c r="D192" s="25" t="s">
        <v>1970</v>
      </c>
      <c r="E192" t="s">
        <v>3442</v>
      </c>
      <c r="F192">
        <f t="shared" si="4"/>
        <v>13</v>
      </c>
      <c r="K192" s="51" t="s">
        <v>560</v>
      </c>
      <c r="L192" s="51"/>
      <c r="R192">
        <v>0</v>
      </c>
      <c r="W192" s="55">
        <v>0</v>
      </c>
      <c r="AA192" t="s">
        <v>563</v>
      </c>
      <c r="AL192">
        <v>1</v>
      </c>
      <c r="AM192">
        <f t="shared" si="5"/>
        <v>1</v>
      </c>
    </row>
    <row r="193" spans="1:39" x14ac:dyDescent="0.2">
      <c r="A193" s="20" t="s">
        <v>3774</v>
      </c>
      <c r="B193" s="20" t="s">
        <v>3788</v>
      </c>
      <c r="C193" s="20" t="s">
        <v>3789</v>
      </c>
      <c r="D193" s="25" t="s">
        <v>1970</v>
      </c>
      <c r="E193" t="s">
        <v>3442</v>
      </c>
      <c r="F193">
        <f t="shared" si="4"/>
        <v>13</v>
      </c>
      <c r="K193" s="51" t="s">
        <v>6109</v>
      </c>
      <c r="L193" s="51"/>
      <c r="O193">
        <v>0</v>
      </c>
      <c r="W193" s="55">
        <v>0</v>
      </c>
      <c r="AA193" t="s">
        <v>6207</v>
      </c>
      <c r="AK193">
        <v>1</v>
      </c>
      <c r="AM193">
        <f t="shared" si="5"/>
        <v>1</v>
      </c>
    </row>
    <row r="194" spans="1:39" x14ac:dyDescent="0.2">
      <c r="A194" s="20" t="s">
        <v>3774</v>
      </c>
      <c r="B194" s="20" t="s">
        <v>3764</v>
      </c>
      <c r="C194" s="20" t="s">
        <v>3790</v>
      </c>
      <c r="D194" s="25" t="s">
        <v>1026</v>
      </c>
      <c r="E194" t="s">
        <v>3442</v>
      </c>
      <c r="F194">
        <f t="shared" si="4"/>
        <v>13</v>
      </c>
      <c r="K194" s="51" t="s">
        <v>4579</v>
      </c>
      <c r="L194" s="51"/>
      <c r="O194">
        <v>0</v>
      </c>
      <c r="W194" s="55">
        <v>0</v>
      </c>
      <c r="AA194" t="s">
        <v>4933</v>
      </c>
      <c r="AK194">
        <v>1</v>
      </c>
      <c r="AM194">
        <f t="shared" si="5"/>
        <v>1</v>
      </c>
    </row>
    <row r="195" spans="1:39" x14ac:dyDescent="0.2">
      <c r="A195" s="20" t="s">
        <v>3774</v>
      </c>
      <c r="B195" s="20" t="s">
        <v>1429</v>
      </c>
      <c r="C195" s="20" t="s">
        <v>3791</v>
      </c>
      <c r="D195" s="25" t="s">
        <v>542</v>
      </c>
      <c r="E195" t="s">
        <v>3442</v>
      </c>
      <c r="F195">
        <f t="shared" ref="F195:F258" si="6">VLOOKUP(E195,$H$2:$I$12,2,0)</f>
        <v>13</v>
      </c>
      <c r="K195" s="51" t="s">
        <v>635</v>
      </c>
      <c r="L195" s="51"/>
      <c r="Q195">
        <v>0</v>
      </c>
      <c r="W195" s="55">
        <v>0</v>
      </c>
      <c r="AA195" t="s">
        <v>257</v>
      </c>
      <c r="AH195">
        <v>1</v>
      </c>
      <c r="AM195">
        <f t="shared" si="5"/>
        <v>1</v>
      </c>
    </row>
    <row r="196" spans="1:39" x14ac:dyDescent="0.2">
      <c r="A196" s="20" t="s">
        <v>3774</v>
      </c>
      <c r="B196" s="20" t="s">
        <v>3669</v>
      </c>
      <c r="C196" s="20" t="s">
        <v>3792</v>
      </c>
      <c r="D196" s="25" t="s">
        <v>542</v>
      </c>
      <c r="E196" t="s">
        <v>3442</v>
      </c>
      <c r="F196">
        <f t="shared" si="6"/>
        <v>13</v>
      </c>
      <c r="K196" s="51" t="s">
        <v>1544</v>
      </c>
      <c r="L196" s="51"/>
      <c r="Q196">
        <v>0</v>
      </c>
      <c r="W196" s="55">
        <v>0</v>
      </c>
      <c r="AA196" t="s">
        <v>1831</v>
      </c>
      <c r="AH196">
        <v>1</v>
      </c>
      <c r="AM196">
        <f t="shared" si="5"/>
        <v>1</v>
      </c>
    </row>
    <row r="197" spans="1:39" x14ac:dyDescent="0.2">
      <c r="A197" s="20" t="s">
        <v>3774</v>
      </c>
      <c r="B197" s="20" t="s">
        <v>3669</v>
      </c>
      <c r="C197" s="20" t="s">
        <v>3793</v>
      </c>
      <c r="D197" s="25" t="s">
        <v>542</v>
      </c>
      <c r="E197" t="s">
        <v>3442</v>
      </c>
      <c r="F197">
        <f t="shared" si="6"/>
        <v>13</v>
      </c>
      <c r="K197" s="51" t="s">
        <v>711</v>
      </c>
      <c r="L197" s="51"/>
      <c r="Q197">
        <v>0</v>
      </c>
      <c r="W197" s="55">
        <v>0</v>
      </c>
      <c r="AA197" t="s">
        <v>644</v>
      </c>
      <c r="AH197">
        <v>1</v>
      </c>
      <c r="AM197">
        <f t="shared" si="5"/>
        <v>1</v>
      </c>
    </row>
    <row r="198" spans="1:39" x14ac:dyDescent="0.2">
      <c r="A198" s="20" t="s">
        <v>3774</v>
      </c>
      <c r="B198" s="20" t="s">
        <v>3794</v>
      </c>
      <c r="C198" s="20" t="s">
        <v>3795</v>
      </c>
      <c r="D198" s="25" t="s">
        <v>1672</v>
      </c>
      <c r="E198" t="s">
        <v>3442</v>
      </c>
      <c r="F198">
        <f t="shared" si="6"/>
        <v>13</v>
      </c>
      <c r="K198" s="51" t="s">
        <v>5619</v>
      </c>
      <c r="L198" s="51"/>
      <c r="M198">
        <v>0</v>
      </c>
      <c r="W198" s="55">
        <v>0</v>
      </c>
      <c r="AA198" t="s">
        <v>2724</v>
      </c>
      <c r="AH198">
        <v>1</v>
      </c>
      <c r="AM198">
        <f t="shared" si="5"/>
        <v>1</v>
      </c>
    </row>
    <row r="199" spans="1:39" x14ac:dyDescent="0.2">
      <c r="A199" s="20" t="s">
        <v>3774</v>
      </c>
      <c r="B199" s="20" t="s">
        <v>3796</v>
      </c>
      <c r="C199" s="20" t="s">
        <v>3797</v>
      </c>
      <c r="D199" s="25" t="s">
        <v>543</v>
      </c>
      <c r="E199" t="s">
        <v>3442</v>
      </c>
      <c r="F199">
        <f t="shared" si="6"/>
        <v>13</v>
      </c>
      <c r="K199" s="51" t="s">
        <v>4036</v>
      </c>
      <c r="L199" s="51"/>
      <c r="M199">
        <v>0</v>
      </c>
      <c r="W199" s="55">
        <v>0</v>
      </c>
      <c r="AA199" t="s">
        <v>304</v>
      </c>
      <c r="AJ199">
        <v>1</v>
      </c>
      <c r="AM199">
        <f t="shared" si="5"/>
        <v>1</v>
      </c>
    </row>
    <row r="200" spans="1:39" x14ac:dyDescent="0.2">
      <c r="A200" s="20" t="s">
        <v>3774</v>
      </c>
      <c r="B200" s="20" t="s">
        <v>3798</v>
      </c>
      <c r="C200" s="20" t="s">
        <v>3799</v>
      </c>
      <c r="D200" s="25" t="s">
        <v>543</v>
      </c>
      <c r="E200" t="s">
        <v>3442</v>
      </c>
      <c r="F200">
        <f t="shared" si="6"/>
        <v>13</v>
      </c>
      <c r="K200" s="51" t="s">
        <v>202</v>
      </c>
      <c r="L200" s="51"/>
      <c r="R200">
        <v>0</v>
      </c>
      <c r="W200" s="55">
        <v>0</v>
      </c>
      <c r="AA200" t="s">
        <v>1420</v>
      </c>
      <c r="AJ200">
        <v>1</v>
      </c>
      <c r="AM200">
        <f t="shared" si="5"/>
        <v>1</v>
      </c>
    </row>
    <row r="201" spans="1:39" x14ac:dyDescent="0.2">
      <c r="A201" s="20" t="s">
        <v>3800</v>
      </c>
      <c r="B201" s="20" t="s">
        <v>3444</v>
      </c>
      <c r="C201" s="20" t="s">
        <v>3801</v>
      </c>
      <c r="D201" s="25" t="s">
        <v>1672</v>
      </c>
      <c r="E201" t="s">
        <v>3442</v>
      </c>
      <c r="F201">
        <f t="shared" si="6"/>
        <v>13</v>
      </c>
      <c r="K201" s="51" t="s">
        <v>674</v>
      </c>
      <c r="L201" s="51"/>
      <c r="R201">
        <v>0</v>
      </c>
      <c r="W201" s="55">
        <v>0</v>
      </c>
      <c r="AA201" t="s">
        <v>8664</v>
      </c>
      <c r="AG201">
        <v>1</v>
      </c>
      <c r="AM201">
        <f t="shared" si="5"/>
        <v>1</v>
      </c>
    </row>
    <row r="202" spans="1:39" x14ac:dyDescent="0.2">
      <c r="A202" s="20" t="s">
        <v>3800</v>
      </c>
      <c r="B202" s="20" t="s">
        <v>3802</v>
      </c>
      <c r="C202" s="20" t="s">
        <v>3803</v>
      </c>
      <c r="D202" s="25" t="s">
        <v>1672</v>
      </c>
      <c r="E202" t="s">
        <v>3442</v>
      </c>
      <c r="F202">
        <f t="shared" si="6"/>
        <v>13</v>
      </c>
      <c r="K202" s="51" t="s">
        <v>598</v>
      </c>
      <c r="L202" s="51"/>
      <c r="R202">
        <v>0</v>
      </c>
      <c r="W202" s="55">
        <v>0</v>
      </c>
      <c r="AA202" t="s">
        <v>557</v>
      </c>
      <c r="AG202">
        <v>1</v>
      </c>
      <c r="AM202">
        <f t="shared" si="5"/>
        <v>1</v>
      </c>
    </row>
    <row r="203" spans="1:39" x14ac:dyDescent="0.2">
      <c r="A203" s="20" t="s">
        <v>3800</v>
      </c>
      <c r="B203" s="20" t="s">
        <v>3794</v>
      </c>
      <c r="C203" s="20" t="s">
        <v>3804</v>
      </c>
      <c r="D203" s="25" t="s">
        <v>1672</v>
      </c>
      <c r="E203" t="s">
        <v>3442</v>
      </c>
      <c r="F203">
        <f t="shared" si="6"/>
        <v>13</v>
      </c>
      <c r="K203" s="51" t="s">
        <v>264</v>
      </c>
      <c r="L203" s="51"/>
      <c r="V203">
        <v>0</v>
      </c>
      <c r="W203" s="55">
        <v>0</v>
      </c>
      <c r="AA203" t="s">
        <v>3900</v>
      </c>
      <c r="AG203">
        <v>1</v>
      </c>
      <c r="AM203">
        <f t="shared" si="5"/>
        <v>1</v>
      </c>
    </row>
    <row r="204" spans="1:39" x14ac:dyDescent="0.2">
      <c r="A204" s="20" t="s">
        <v>3805</v>
      </c>
      <c r="B204" s="20" t="s">
        <v>3444</v>
      </c>
      <c r="C204" s="20" t="s">
        <v>3806</v>
      </c>
      <c r="D204" s="25" t="s">
        <v>1672</v>
      </c>
      <c r="E204" t="s">
        <v>3442</v>
      </c>
      <c r="F204">
        <f t="shared" si="6"/>
        <v>13</v>
      </c>
      <c r="K204" s="51" t="s">
        <v>1507</v>
      </c>
      <c r="L204" s="51"/>
      <c r="V204">
        <v>0</v>
      </c>
      <c r="W204" s="55">
        <v>0</v>
      </c>
      <c r="AA204" t="s">
        <v>199</v>
      </c>
      <c r="AF204">
        <v>1</v>
      </c>
      <c r="AM204">
        <f t="shared" si="5"/>
        <v>1</v>
      </c>
    </row>
    <row r="205" spans="1:39" x14ac:dyDescent="0.2">
      <c r="A205" s="20" t="s">
        <v>3805</v>
      </c>
      <c r="B205" s="20" t="s">
        <v>3784</v>
      </c>
      <c r="C205" s="20" t="s">
        <v>3807</v>
      </c>
      <c r="D205" s="25" t="s">
        <v>1672</v>
      </c>
      <c r="E205" t="s">
        <v>3442</v>
      </c>
      <c r="F205">
        <f t="shared" si="6"/>
        <v>13</v>
      </c>
      <c r="K205" s="51" t="s">
        <v>6396</v>
      </c>
      <c r="L205" s="51"/>
      <c r="U205">
        <v>0</v>
      </c>
      <c r="W205" s="55">
        <v>0</v>
      </c>
      <c r="AA205" t="s">
        <v>1232</v>
      </c>
      <c r="AF205">
        <v>1</v>
      </c>
      <c r="AM205">
        <f t="shared" ref="AM205:AM278" si="7">SUM(AB205:AL205)</f>
        <v>1</v>
      </c>
    </row>
    <row r="206" spans="1:39" x14ac:dyDescent="0.2">
      <c r="A206" s="20" t="s">
        <v>3805</v>
      </c>
      <c r="B206" s="20" t="s">
        <v>3808</v>
      </c>
      <c r="C206" s="20" t="s">
        <v>3809</v>
      </c>
      <c r="D206" s="25" t="s">
        <v>1672</v>
      </c>
      <c r="E206" t="s">
        <v>3442</v>
      </c>
      <c r="F206">
        <f t="shared" si="6"/>
        <v>13</v>
      </c>
      <c r="K206" s="51" t="s">
        <v>5091</v>
      </c>
      <c r="L206" s="51"/>
      <c r="U206">
        <v>0</v>
      </c>
      <c r="W206" s="55">
        <v>0</v>
      </c>
      <c r="AA206" t="s">
        <v>676</v>
      </c>
      <c r="AH206">
        <v>1</v>
      </c>
      <c r="AM206">
        <f t="shared" si="7"/>
        <v>1</v>
      </c>
    </row>
    <row r="207" spans="1:39" x14ac:dyDescent="0.2">
      <c r="A207" s="20" t="s">
        <v>3810</v>
      </c>
      <c r="B207" s="20" t="s">
        <v>3444</v>
      </c>
      <c r="C207" s="20" t="s">
        <v>3811</v>
      </c>
      <c r="D207" s="25" t="s">
        <v>542</v>
      </c>
      <c r="E207" t="s">
        <v>3442</v>
      </c>
      <c r="F207">
        <f t="shared" si="6"/>
        <v>13</v>
      </c>
      <c r="K207" s="51" t="s">
        <v>732</v>
      </c>
      <c r="L207" s="51"/>
      <c r="S207">
        <v>0</v>
      </c>
      <c r="W207" s="55">
        <v>0</v>
      </c>
      <c r="AA207" t="s">
        <v>730</v>
      </c>
      <c r="AI207">
        <v>1</v>
      </c>
      <c r="AM207">
        <f t="shared" si="7"/>
        <v>1</v>
      </c>
    </row>
    <row r="208" spans="1:39" x14ac:dyDescent="0.2">
      <c r="A208" s="20" t="s">
        <v>3810</v>
      </c>
      <c r="B208" s="20" t="s">
        <v>3444</v>
      </c>
      <c r="C208" s="20" t="s">
        <v>3812</v>
      </c>
      <c r="D208" s="25" t="s">
        <v>542</v>
      </c>
      <c r="E208" t="s">
        <v>3442</v>
      </c>
      <c r="F208">
        <f t="shared" si="6"/>
        <v>13</v>
      </c>
      <c r="K208" s="51" t="s">
        <v>68</v>
      </c>
      <c r="L208" s="51"/>
      <c r="S208">
        <v>0</v>
      </c>
      <c r="W208" s="55">
        <v>0</v>
      </c>
      <c r="AA208" t="s">
        <v>663</v>
      </c>
      <c r="AI208">
        <v>1</v>
      </c>
      <c r="AM208">
        <f t="shared" si="7"/>
        <v>1</v>
      </c>
    </row>
    <row r="209" spans="1:39" x14ac:dyDescent="0.2">
      <c r="A209" s="20" t="s">
        <v>3810</v>
      </c>
      <c r="B209" s="20" t="s">
        <v>3813</v>
      </c>
      <c r="C209" s="20" t="s">
        <v>3814</v>
      </c>
      <c r="D209" s="25" t="s">
        <v>542</v>
      </c>
      <c r="E209" t="s">
        <v>3442</v>
      </c>
      <c r="F209">
        <f t="shared" si="6"/>
        <v>13</v>
      </c>
      <c r="K209" s="51" t="s">
        <v>6211</v>
      </c>
      <c r="L209" s="51"/>
      <c r="U209">
        <v>0</v>
      </c>
      <c r="W209" s="55">
        <v>0</v>
      </c>
      <c r="AA209" t="s">
        <v>201</v>
      </c>
      <c r="AH209">
        <v>1</v>
      </c>
      <c r="AM209">
        <f t="shared" si="7"/>
        <v>1</v>
      </c>
    </row>
    <row r="210" spans="1:39" x14ac:dyDescent="0.2">
      <c r="A210" s="20" t="s">
        <v>3810</v>
      </c>
      <c r="B210" s="20" t="s">
        <v>3813</v>
      </c>
      <c r="C210" s="20" t="s">
        <v>3815</v>
      </c>
      <c r="D210" s="25" t="s">
        <v>542</v>
      </c>
      <c r="E210" t="s">
        <v>3442</v>
      </c>
      <c r="F210">
        <f t="shared" si="6"/>
        <v>13</v>
      </c>
      <c r="K210" s="51" t="s">
        <v>5505</v>
      </c>
      <c r="L210" s="51"/>
      <c r="U210">
        <v>0</v>
      </c>
      <c r="W210" s="55">
        <v>0</v>
      </c>
      <c r="AA210" t="s">
        <v>35</v>
      </c>
      <c r="AH210">
        <v>1</v>
      </c>
      <c r="AM210">
        <f t="shared" si="7"/>
        <v>1</v>
      </c>
    </row>
    <row r="211" spans="1:39" x14ac:dyDescent="0.2">
      <c r="A211" s="20" t="s">
        <v>3810</v>
      </c>
      <c r="B211" s="20" t="s">
        <v>3816</v>
      </c>
      <c r="C211" s="20" t="s">
        <v>3817</v>
      </c>
      <c r="D211" s="25" t="s">
        <v>3079</v>
      </c>
      <c r="E211" t="s">
        <v>3442</v>
      </c>
      <c r="F211">
        <f t="shared" si="6"/>
        <v>13</v>
      </c>
      <c r="K211" s="51" t="s">
        <v>151</v>
      </c>
      <c r="L211" s="51"/>
      <c r="R211">
        <v>0</v>
      </c>
      <c r="W211" s="55">
        <v>0</v>
      </c>
      <c r="AA211" t="s">
        <v>6441</v>
      </c>
      <c r="AD211">
        <v>1</v>
      </c>
      <c r="AM211">
        <f t="shared" si="7"/>
        <v>1</v>
      </c>
    </row>
    <row r="212" spans="1:39" x14ac:dyDescent="0.2">
      <c r="A212" s="20" t="s">
        <v>3818</v>
      </c>
      <c r="B212" s="20" t="s">
        <v>3781</v>
      </c>
      <c r="C212" s="20" t="s">
        <v>3819</v>
      </c>
      <c r="D212" s="25" t="s">
        <v>542</v>
      </c>
      <c r="E212" t="s">
        <v>3442</v>
      </c>
      <c r="F212">
        <f t="shared" si="6"/>
        <v>13</v>
      </c>
      <c r="K212" s="51" t="s">
        <v>682</v>
      </c>
      <c r="L212" s="51"/>
      <c r="R212">
        <v>0</v>
      </c>
      <c r="W212" s="55">
        <v>0</v>
      </c>
      <c r="AA212" t="s">
        <v>5175</v>
      </c>
      <c r="AD212">
        <v>1</v>
      </c>
      <c r="AM212">
        <f t="shared" si="7"/>
        <v>1</v>
      </c>
    </row>
    <row r="213" spans="1:39" x14ac:dyDescent="0.2">
      <c r="A213" s="20" t="s">
        <v>3818</v>
      </c>
      <c r="B213" s="20" t="s">
        <v>3781</v>
      </c>
      <c r="C213" s="20" t="s">
        <v>3820</v>
      </c>
      <c r="D213" s="25" t="s">
        <v>542</v>
      </c>
      <c r="E213" t="s">
        <v>3442</v>
      </c>
      <c r="F213">
        <f t="shared" si="6"/>
        <v>13</v>
      </c>
      <c r="K213" s="51" t="s">
        <v>187</v>
      </c>
      <c r="L213" s="51"/>
      <c r="Q213">
        <v>0</v>
      </c>
      <c r="W213" s="55">
        <v>0</v>
      </c>
      <c r="AA213" t="s">
        <v>6447</v>
      </c>
      <c r="AD213">
        <v>1</v>
      </c>
      <c r="AM213">
        <f t="shared" si="7"/>
        <v>1</v>
      </c>
    </row>
    <row r="214" spans="1:39" x14ac:dyDescent="0.2">
      <c r="A214" s="20" t="s">
        <v>3818</v>
      </c>
      <c r="B214" s="20" t="s">
        <v>3821</v>
      </c>
      <c r="C214" s="20" t="s">
        <v>3822</v>
      </c>
      <c r="D214" s="25" t="s">
        <v>542</v>
      </c>
      <c r="E214" t="s">
        <v>3442</v>
      </c>
      <c r="F214">
        <f t="shared" si="6"/>
        <v>13</v>
      </c>
      <c r="K214" s="51" t="s">
        <v>624</v>
      </c>
      <c r="L214" s="51"/>
      <c r="Q214">
        <v>0</v>
      </c>
      <c r="W214" s="55">
        <v>0</v>
      </c>
      <c r="AA214" t="s">
        <v>4147</v>
      </c>
      <c r="AD214">
        <v>1</v>
      </c>
      <c r="AM214">
        <f t="shared" si="7"/>
        <v>1</v>
      </c>
    </row>
    <row r="215" spans="1:39" x14ac:dyDescent="0.2">
      <c r="A215" s="20" t="s">
        <v>3818</v>
      </c>
      <c r="B215" s="20" t="s">
        <v>3821</v>
      </c>
      <c r="C215" s="20" t="s">
        <v>3823</v>
      </c>
      <c r="D215" s="25" t="s">
        <v>542</v>
      </c>
      <c r="E215" t="s">
        <v>3442</v>
      </c>
      <c r="F215">
        <f t="shared" si="6"/>
        <v>13</v>
      </c>
      <c r="K215" s="51" t="s">
        <v>2725</v>
      </c>
      <c r="L215" s="51"/>
      <c r="Q215">
        <v>0</v>
      </c>
      <c r="W215" s="55">
        <v>0</v>
      </c>
      <c r="AA215" t="s">
        <v>669</v>
      </c>
      <c r="AH215">
        <v>1</v>
      </c>
      <c r="AM215">
        <f t="shared" si="7"/>
        <v>1</v>
      </c>
    </row>
    <row r="216" spans="1:39" x14ac:dyDescent="0.2">
      <c r="A216" s="20" t="s">
        <v>3818</v>
      </c>
      <c r="B216" s="20" t="s">
        <v>3824</v>
      </c>
      <c r="C216" s="20" t="s">
        <v>3825</v>
      </c>
      <c r="D216" s="25" t="s">
        <v>542</v>
      </c>
      <c r="E216" t="s">
        <v>3442</v>
      </c>
      <c r="F216">
        <f t="shared" si="6"/>
        <v>13</v>
      </c>
      <c r="K216" s="51" t="s">
        <v>580</v>
      </c>
      <c r="L216" s="51"/>
      <c r="Q216">
        <v>0</v>
      </c>
      <c r="W216" s="55">
        <v>0</v>
      </c>
      <c r="AA216" t="s">
        <v>589</v>
      </c>
      <c r="AH216">
        <v>1</v>
      </c>
      <c r="AM216">
        <f t="shared" si="7"/>
        <v>1</v>
      </c>
    </row>
    <row r="217" spans="1:39" x14ac:dyDescent="0.2">
      <c r="A217" s="20" t="s">
        <v>3818</v>
      </c>
      <c r="B217" s="20" t="s">
        <v>3826</v>
      </c>
      <c r="C217" s="20" t="s">
        <v>3827</v>
      </c>
      <c r="D217" s="25" t="s">
        <v>542</v>
      </c>
      <c r="E217" t="s">
        <v>3442</v>
      </c>
      <c r="F217">
        <f t="shared" si="6"/>
        <v>13</v>
      </c>
      <c r="K217" s="51" t="s">
        <v>5509</v>
      </c>
      <c r="L217" s="51"/>
      <c r="M217">
        <v>0</v>
      </c>
      <c r="W217" s="55">
        <v>0</v>
      </c>
      <c r="AA217" t="s">
        <v>560</v>
      </c>
      <c r="AH217">
        <v>1</v>
      </c>
      <c r="AM217">
        <f t="shared" si="7"/>
        <v>1</v>
      </c>
    </row>
    <row r="218" spans="1:39" x14ac:dyDescent="0.2">
      <c r="A218" s="20" t="s">
        <v>3818</v>
      </c>
      <c r="B218" s="20" t="s">
        <v>1429</v>
      </c>
      <c r="C218" s="20" t="s">
        <v>3828</v>
      </c>
      <c r="D218" s="25" t="s">
        <v>542</v>
      </c>
      <c r="E218" t="s">
        <v>3442</v>
      </c>
      <c r="F218">
        <f t="shared" si="6"/>
        <v>13</v>
      </c>
      <c r="K218" s="51" t="s">
        <v>3920</v>
      </c>
      <c r="L218" s="51"/>
      <c r="M218">
        <v>0</v>
      </c>
      <c r="W218" s="55">
        <v>0</v>
      </c>
      <c r="AA218" t="s">
        <v>6109</v>
      </c>
      <c r="AE218">
        <v>1</v>
      </c>
      <c r="AM218">
        <f t="shared" si="7"/>
        <v>1</v>
      </c>
    </row>
    <row r="219" spans="1:39" x14ac:dyDescent="0.2">
      <c r="A219" s="20" t="s">
        <v>3818</v>
      </c>
      <c r="B219" s="20" t="s">
        <v>3829</v>
      </c>
      <c r="C219" s="20" t="s">
        <v>3830</v>
      </c>
      <c r="D219" s="25" t="s">
        <v>1672</v>
      </c>
      <c r="E219" t="s">
        <v>3442</v>
      </c>
      <c r="F219">
        <f t="shared" si="6"/>
        <v>13</v>
      </c>
      <c r="K219" s="51" t="s">
        <v>3483</v>
      </c>
      <c r="L219" s="51"/>
      <c r="M219">
        <v>0</v>
      </c>
      <c r="W219" s="55">
        <v>0</v>
      </c>
      <c r="AA219" t="s">
        <v>4579</v>
      </c>
      <c r="AE219">
        <v>1</v>
      </c>
      <c r="AM219">
        <f t="shared" si="7"/>
        <v>1</v>
      </c>
    </row>
    <row r="220" spans="1:39" x14ac:dyDescent="0.2">
      <c r="A220" s="20" t="s">
        <v>3818</v>
      </c>
      <c r="B220" s="20" t="s">
        <v>3829</v>
      </c>
      <c r="C220" s="20" t="s">
        <v>3831</v>
      </c>
      <c r="D220" s="25" t="s">
        <v>1672</v>
      </c>
      <c r="E220" t="s">
        <v>3442</v>
      </c>
      <c r="F220">
        <f t="shared" si="6"/>
        <v>13</v>
      </c>
      <c r="K220" s="51" t="s">
        <v>3494</v>
      </c>
      <c r="L220" s="51"/>
      <c r="M220">
        <v>0</v>
      </c>
      <c r="W220" s="55">
        <v>0</v>
      </c>
      <c r="AA220" t="s">
        <v>635</v>
      </c>
      <c r="AG220">
        <v>1</v>
      </c>
      <c r="AM220">
        <f t="shared" si="7"/>
        <v>1</v>
      </c>
    </row>
    <row r="221" spans="1:39" x14ac:dyDescent="0.2">
      <c r="A221" s="20" t="s">
        <v>3832</v>
      </c>
      <c r="B221" s="20" t="s">
        <v>3833</v>
      </c>
      <c r="C221" s="20" t="s">
        <v>3834</v>
      </c>
      <c r="D221" s="25" t="s">
        <v>8365</v>
      </c>
      <c r="E221" t="s">
        <v>3454</v>
      </c>
      <c r="F221">
        <f t="shared" si="6"/>
        <v>6</v>
      </c>
      <c r="K221" s="51" t="s">
        <v>5532</v>
      </c>
      <c r="L221" s="51"/>
      <c r="M221">
        <v>0</v>
      </c>
      <c r="W221" s="55">
        <v>0</v>
      </c>
      <c r="AA221" t="s">
        <v>8913</v>
      </c>
      <c r="AF221">
        <v>1</v>
      </c>
      <c r="AM221">
        <v>1</v>
      </c>
    </row>
    <row r="222" spans="1:39" x14ac:dyDescent="0.2">
      <c r="A222" s="20" t="s">
        <v>3832</v>
      </c>
      <c r="B222" s="20" t="s">
        <v>3826</v>
      </c>
      <c r="C222" s="20" t="s">
        <v>3835</v>
      </c>
      <c r="D222" s="25" t="s">
        <v>542</v>
      </c>
      <c r="E222" t="s">
        <v>3454</v>
      </c>
      <c r="F222">
        <f t="shared" si="6"/>
        <v>6</v>
      </c>
      <c r="K222" s="51" t="s">
        <v>4119</v>
      </c>
      <c r="L222" s="51"/>
      <c r="M222">
        <v>0</v>
      </c>
      <c r="W222" s="55">
        <v>0</v>
      </c>
      <c r="AA222" t="s">
        <v>1544</v>
      </c>
      <c r="AG222">
        <v>1</v>
      </c>
      <c r="AM222">
        <f t="shared" si="7"/>
        <v>1</v>
      </c>
    </row>
    <row r="223" spans="1:39" x14ac:dyDescent="0.2">
      <c r="A223" s="20" t="s">
        <v>3832</v>
      </c>
      <c r="B223" s="20" t="s">
        <v>3836</v>
      </c>
      <c r="C223" s="20" t="s">
        <v>3837</v>
      </c>
      <c r="D223" s="25" t="s">
        <v>1519</v>
      </c>
      <c r="E223" t="s">
        <v>3454</v>
      </c>
      <c r="F223">
        <f t="shared" si="6"/>
        <v>6</v>
      </c>
      <c r="K223" s="51" t="s">
        <v>308</v>
      </c>
      <c r="L223" s="51"/>
      <c r="T223">
        <v>0</v>
      </c>
      <c r="W223" s="55">
        <v>0</v>
      </c>
      <c r="AA223" t="s">
        <v>8810</v>
      </c>
      <c r="AG223">
        <v>1</v>
      </c>
      <c r="AM223">
        <f>SUM(AB223:AL223)</f>
        <v>1</v>
      </c>
    </row>
    <row r="224" spans="1:39" x14ac:dyDescent="0.2">
      <c r="A224" s="20" t="s">
        <v>3832</v>
      </c>
      <c r="B224" s="20" t="s">
        <v>3838</v>
      </c>
      <c r="C224" s="20" t="s">
        <v>3839</v>
      </c>
      <c r="D224" s="25" t="s">
        <v>8365</v>
      </c>
      <c r="E224" t="s">
        <v>3454</v>
      </c>
      <c r="F224">
        <f t="shared" si="6"/>
        <v>6</v>
      </c>
      <c r="K224" s="51" t="s">
        <v>1072</v>
      </c>
      <c r="L224" s="51"/>
      <c r="T224">
        <v>0</v>
      </c>
      <c r="W224" s="55">
        <v>0</v>
      </c>
      <c r="AA224" t="s">
        <v>711</v>
      </c>
      <c r="AG224">
        <v>1</v>
      </c>
      <c r="AM224">
        <f t="shared" si="7"/>
        <v>1</v>
      </c>
    </row>
    <row r="225" spans="1:39" x14ac:dyDescent="0.2">
      <c r="A225" s="20" t="s">
        <v>3840</v>
      </c>
      <c r="B225" s="20" t="s">
        <v>3841</v>
      </c>
      <c r="C225" s="20" t="s">
        <v>3842</v>
      </c>
      <c r="D225" s="25" t="s">
        <v>1519</v>
      </c>
      <c r="E225" t="s">
        <v>3454</v>
      </c>
      <c r="F225">
        <f t="shared" si="6"/>
        <v>6</v>
      </c>
      <c r="K225" s="51" t="s">
        <v>610</v>
      </c>
      <c r="L225" s="51"/>
      <c r="P225">
        <v>0</v>
      </c>
      <c r="W225" s="55">
        <v>0</v>
      </c>
      <c r="AA225" t="s">
        <v>5619</v>
      </c>
      <c r="AC225">
        <v>1</v>
      </c>
      <c r="AM225">
        <f t="shared" si="7"/>
        <v>1</v>
      </c>
    </row>
    <row r="226" spans="1:39" x14ac:dyDescent="0.2">
      <c r="A226" s="20" t="s">
        <v>3840</v>
      </c>
      <c r="B226" s="20" t="s">
        <v>3843</v>
      </c>
      <c r="C226" s="20" t="s">
        <v>3844</v>
      </c>
      <c r="D226" s="25" t="s">
        <v>1519</v>
      </c>
      <c r="E226" t="s">
        <v>3454</v>
      </c>
      <c r="F226">
        <f t="shared" si="6"/>
        <v>6</v>
      </c>
      <c r="K226" s="51" t="s">
        <v>3631</v>
      </c>
      <c r="L226" s="51"/>
      <c r="N226">
        <v>0</v>
      </c>
      <c r="W226" s="55">
        <v>0</v>
      </c>
      <c r="AA226" t="s">
        <v>4036</v>
      </c>
      <c r="AC226">
        <v>1</v>
      </c>
      <c r="AM226">
        <f t="shared" si="7"/>
        <v>1</v>
      </c>
    </row>
    <row r="227" spans="1:39" x14ac:dyDescent="0.2">
      <c r="A227" s="20" t="s">
        <v>3845</v>
      </c>
      <c r="B227" s="20" t="s">
        <v>3813</v>
      </c>
      <c r="C227" s="20" t="s">
        <v>3846</v>
      </c>
      <c r="D227" s="25" t="s">
        <v>542</v>
      </c>
      <c r="E227" t="s">
        <v>3442</v>
      </c>
      <c r="F227">
        <f t="shared" si="6"/>
        <v>13</v>
      </c>
      <c r="K227" s="51" t="s">
        <v>203</v>
      </c>
      <c r="L227" s="51"/>
      <c r="R227">
        <v>0</v>
      </c>
      <c r="W227" s="55">
        <v>0</v>
      </c>
      <c r="AA227" t="s">
        <v>8334</v>
      </c>
      <c r="AL227">
        <v>1</v>
      </c>
      <c r="AM227">
        <f t="shared" si="7"/>
        <v>1</v>
      </c>
    </row>
    <row r="228" spans="1:39" x14ac:dyDescent="0.2">
      <c r="A228" s="20" t="s">
        <v>3845</v>
      </c>
      <c r="B228" s="20" t="s">
        <v>3843</v>
      </c>
      <c r="C228" s="20" t="s">
        <v>3847</v>
      </c>
      <c r="D228" s="25" t="s">
        <v>542</v>
      </c>
      <c r="E228" t="s">
        <v>3442</v>
      </c>
      <c r="F228">
        <f t="shared" si="6"/>
        <v>13</v>
      </c>
      <c r="K228" s="51" t="s">
        <v>66</v>
      </c>
      <c r="L228" s="51"/>
      <c r="R228">
        <v>0</v>
      </c>
      <c r="W228" s="55">
        <v>0</v>
      </c>
      <c r="AA228" t="s">
        <v>8333</v>
      </c>
      <c r="AL228">
        <v>1</v>
      </c>
      <c r="AM228">
        <f t="shared" si="7"/>
        <v>1</v>
      </c>
    </row>
    <row r="229" spans="1:39" x14ac:dyDescent="0.2">
      <c r="A229" s="20" t="s">
        <v>3845</v>
      </c>
      <c r="B229" s="20" t="s">
        <v>3848</v>
      </c>
      <c r="C229" s="20" t="s">
        <v>3849</v>
      </c>
      <c r="D229" s="25" t="s">
        <v>3708</v>
      </c>
      <c r="E229" t="s">
        <v>3442</v>
      </c>
      <c r="F229">
        <f t="shared" si="6"/>
        <v>13</v>
      </c>
      <c r="K229" s="51" t="s">
        <v>3172</v>
      </c>
      <c r="L229" s="51"/>
      <c r="R229">
        <v>0</v>
      </c>
      <c r="W229" s="55">
        <v>0</v>
      </c>
      <c r="AA229" t="s">
        <v>202</v>
      </c>
      <c r="AH229">
        <v>1</v>
      </c>
      <c r="AM229">
        <f t="shared" si="7"/>
        <v>1</v>
      </c>
    </row>
    <row r="230" spans="1:39" x14ac:dyDescent="0.2">
      <c r="A230" s="20" t="s">
        <v>3850</v>
      </c>
      <c r="B230" s="20" t="s">
        <v>3851</v>
      </c>
      <c r="C230" s="20" t="s">
        <v>3852</v>
      </c>
      <c r="D230" s="25" t="s">
        <v>1672</v>
      </c>
      <c r="E230" t="s">
        <v>3442</v>
      </c>
      <c r="F230">
        <f t="shared" si="6"/>
        <v>13</v>
      </c>
      <c r="K230" s="51" t="s">
        <v>6420</v>
      </c>
      <c r="L230" s="51"/>
      <c r="N230">
        <v>0</v>
      </c>
      <c r="W230" s="55">
        <v>0</v>
      </c>
      <c r="AA230" t="s">
        <v>674</v>
      </c>
      <c r="AH230">
        <v>1</v>
      </c>
      <c r="AM230">
        <f t="shared" si="7"/>
        <v>1</v>
      </c>
    </row>
    <row r="231" spans="1:39" x14ac:dyDescent="0.2">
      <c r="A231" s="20" t="s">
        <v>3850</v>
      </c>
      <c r="B231" s="20" t="s">
        <v>3813</v>
      </c>
      <c r="C231" s="20" t="s">
        <v>3853</v>
      </c>
      <c r="D231" s="25" t="s">
        <v>542</v>
      </c>
      <c r="E231" t="s">
        <v>3442</v>
      </c>
      <c r="F231">
        <f t="shared" si="6"/>
        <v>13</v>
      </c>
      <c r="K231" s="51" t="s">
        <v>5120</v>
      </c>
      <c r="L231" s="51"/>
      <c r="N231">
        <v>0</v>
      </c>
      <c r="W231" s="55">
        <v>0</v>
      </c>
      <c r="AA231" t="s">
        <v>598</v>
      </c>
      <c r="AH231">
        <v>1</v>
      </c>
      <c r="AM231">
        <f t="shared" si="7"/>
        <v>1</v>
      </c>
    </row>
    <row r="232" spans="1:39" x14ac:dyDescent="0.2">
      <c r="A232" s="20" t="s">
        <v>3850</v>
      </c>
      <c r="B232" s="20" t="s">
        <v>3813</v>
      </c>
      <c r="C232" s="20" t="s">
        <v>3854</v>
      </c>
      <c r="D232" s="25" t="s">
        <v>542</v>
      </c>
      <c r="E232" t="s">
        <v>3442</v>
      </c>
      <c r="F232">
        <f t="shared" si="6"/>
        <v>13</v>
      </c>
      <c r="K232" s="51" t="s">
        <v>4170</v>
      </c>
      <c r="L232" s="51"/>
      <c r="N232">
        <v>0</v>
      </c>
      <c r="W232" s="55">
        <v>0</v>
      </c>
      <c r="AA232" t="s">
        <v>264</v>
      </c>
      <c r="AL232">
        <v>1</v>
      </c>
      <c r="AM232">
        <f t="shared" si="7"/>
        <v>1</v>
      </c>
    </row>
    <row r="233" spans="1:39" x14ac:dyDescent="0.2">
      <c r="A233" s="20" t="s">
        <v>3850</v>
      </c>
      <c r="B233" s="20" t="s">
        <v>2328</v>
      </c>
      <c r="C233" s="20" t="s">
        <v>3855</v>
      </c>
      <c r="D233" s="25" t="s">
        <v>542</v>
      </c>
      <c r="E233" t="s">
        <v>3442</v>
      </c>
      <c r="F233">
        <f t="shared" si="6"/>
        <v>13</v>
      </c>
      <c r="K233" s="51" t="s">
        <v>6429</v>
      </c>
      <c r="L233" s="51"/>
      <c r="N233">
        <v>0</v>
      </c>
      <c r="W233" s="55">
        <v>0</v>
      </c>
      <c r="AA233" t="s">
        <v>1507</v>
      </c>
      <c r="AL233">
        <v>1</v>
      </c>
      <c r="AM233">
        <f t="shared" si="7"/>
        <v>1</v>
      </c>
    </row>
    <row r="234" spans="1:39" x14ac:dyDescent="0.2">
      <c r="A234" s="20" t="s">
        <v>3850</v>
      </c>
      <c r="B234" s="20" t="s">
        <v>3856</v>
      </c>
      <c r="C234" s="20" t="s">
        <v>3857</v>
      </c>
      <c r="D234" s="25" t="s">
        <v>542</v>
      </c>
      <c r="E234" t="s">
        <v>3442</v>
      </c>
      <c r="F234">
        <f t="shared" si="6"/>
        <v>13</v>
      </c>
      <c r="K234" s="51" t="s">
        <v>5169</v>
      </c>
      <c r="L234" s="51"/>
      <c r="N234">
        <v>0</v>
      </c>
      <c r="W234" s="55">
        <v>0</v>
      </c>
      <c r="AA234" t="s">
        <v>6396</v>
      </c>
      <c r="AK234">
        <v>1</v>
      </c>
      <c r="AM234">
        <f t="shared" si="7"/>
        <v>1</v>
      </c>
    </row>
    <row r="235" spans="1:39" x14ac:dyDescent="0.2">
      <c r="A235" s="20" t="s">
        <v>3850</v>
      </c>
      <c r="B235" s="20" t="s">
        <v>2328</v>
      </c>
      <c r="C235" s="20" t="s">
        <v>3858</v>
      </c>
      <c r="D235" s="25" t="s">
        <v>542</v>
      </c>
      <c r="E235" t="s">
        <v>3442</v>
      </c>
      <c r="F235">
        <f t="shared" si="6"/>
        <v>13</v>
      </c>
      <c r="K235" s="51" t="s">
        <v>204</v>
      </c>
      <c r="L235" s="51"/>
      <c r="R235">
        <v>0</v>
      </c>
      <c r="W235" s="55">
        <v>0</v>
      </c>
      <c r="AA235" t="s">
        <v>5091</v>
      </c>
      <c r="AK235">
        <v>1</v>
      </c>
      <c r="AM235">
        <f t="shared" si="7"/>
        <v>1</v>
      </c>
    </row>
    <row r="236" spans="1:39" x14ac:dyDescent="0.2">
      <c r="A236" s="20" t="s">
        <v>3850</v>
      </c>
      <c r="B236" s="20" t="s">
        <v>2328</v>
      </c>
      <c r="C236" s="20" t="s">
        <v>3859</v>
      </c>
      <c r="D236" s="25" t="s">
        <v>542</v>
      </c>
      <c r="E236" t="s">
        <v>3442</v>
      </c>
      <c r="F236">
        <f t="shared" si="6"/>
        <v>13</v>
      </c>
      <c r="K236" s="51" t="s">
        <v>32</v>
      </c>
      <c r="L236" s="51"/>
      <c r="R236">
        <v>0</v>
      </c>
      <c r="W236" s="55">
        <v>0</v>
      </c>
      <c r="AA236" t="s">
        <v>8600</v>
      </c>
      <c r="AG236">
        <v>1</v>
      </c>
      <c r="AM236">
        <f t="shared" si="7"/>
        <v>1</v>
      </c>
    </row>
    <row r="237" spans="1:39" x14ac:dyDescent="0.2">
      <c r="A237" s="20" t="s">
        <v>3860</v>
      </c>
      <c r="B237" s="20" t="s">
        <v>3861</v>
      </c>
      <c r="C237" s="20" t="s">
        <v>3862</v>
      </c>
      <c r="D237" s="25" t="s">
        <v>542</v>
      </c>
      <c r="E237" t="s">
        <v>3442</v>
      </c>
      <c r="F237">
        <f t="shared" si="6"/>
        <v>13</v>
      </c>
      <c r="K237" s="51" t="s">
        <v>117</v>
      </c>
      <c r="L237" s="51"/>
      <c r="R237">
        <v>0</v>
      </c>
      <c r="W237" s="55">
        <v>0</v>
      </c>
      <c r="AA237" t="s">
        <v>8734</v>
      </c>
      <c r="AH237">
        <v>1</v>
      </c>
      <c r="AM237">
        <f t="shared" si="7"/>
        <v>1</v>
      </c>
    </row>
    <row r="238" spans="1:39" x14ac:dyDescent="0.2">
      <c r="A238" s="20" t="s">
        <v>3860</v>
      </c>
      <c r="B238" s="20" t="s">
        <v>3813</v>
      </c>
      <c r="C238" s="20" t="s">
        <v>3863</v>
      </c>
      <c r="D238" s="25" t="s">
        <v>542</v>
      </c>
      <c r="E238" t="s">
        <v>3442</v>
      </c>
      <c r="F238">
        <f t="shared" si="6"/>
        <v>13</v>
      </c>
      <c r="K238" s="51" t="s">
        <v>3766</v>
      </c>
      <c r="L238" s="51"/>
      <c r="O238">
        <v>0</v>
      </c>
      <c r="W238" s="55">
        <v>0</v>
      </c>
      <c r="AA238" t="s">
        <v>8735</v>
      </c>
      <c r="AH238">
        <v>1</v>
      </c>
      <c r="AM238">
        <f t="shared" si="7"/>
        <v>1</v>
      </c>
    </row>
    <row r="239" spans="1:39" x14ac:dyDescent="0.2">
      <c r="A239" s="20" t="s">
        <v>3864</v>
      </c>
      <c r="B239" s="20" t="s">
        <v>3865</v>
      </c>
      <c r="C239" s="20" t="s">
        <v>3866</v>
      </c>
      <c r="D239" s="25" t="s">
        <v>1672</v>
      </c>
      <c r="E239" t="s">
        <v>3442</v>
      </c>
      <c r="F239">
        <f t="shared" si="6"/>
        <v>13</v>
      </c>
      <c r="K239" s="51" t="s">
        <v>6215</v>
      </c>
      <c r="L239" s="51"/>
      <c r="U239">
        <v>0</v>
      </c>
      <c r="W239" s="55">
        <v>0</v>
      </c>
      <c r="AA239" t="s">
        <v>9155</v>
      </c>
      <c r="AI239">
        <v>1</v>
      </c>
      <c r="AM239">
        <f t="shared" si="7"/>
        <v>1</v>
      </c>
    </row>
    <row r="240" spans="1:39" x14ac:dyDescent="0.2">
      <c r="A240" s="20" t="s">
        <v>3864</v>
      </c>
      <c r="B240" s="20" t="s">
        <v>2328</v>
      </c>
      <c r="C240" s="20" t="s">
        <v>3867</v>
      </c>
      <c r="D240" s="25" t="s">
        <v>1672</v>
      </c>
      <c r="E240" t="s">
        <v>3442</v>
      </c>
      <c r="F240">
        <f t="shared" si="6"/>
        <v>13</v>
      </c>
      <c r="K240" s="51" t="s">
        <v>3800</v>
      </c>
      <c r="L240" s="51"/>
      <c r="U240">
        <v>0</v>
      </c>
      <c r="W240" s="55">
        <v>0</v>
      </c>
      <c r="AA240" t="s">
        <v>9156</v>
      </c>
      <c r="AI240">
        <v>1</v>
      </c>
      <c r="AM240">
        <f t="shared" si="7"/>
        <v>1</v>
      </c>
    </row>
    <row r="241" spans="1:39" x14ac:dyDescent="0.2">
      <c r="A241" s="20" t="s">
        <v>3868</v>
      </c>
      <c r="B241" s="20" t="s">
        <v>3821</v>
      </c>
      <c r="C241" s="20" t="s">
        <v>3869</v>
      </c>
      <c r="D241" s="25" t="s">
        <v>542</v>
      </c>
      <c r="E241" t="s">
        <v>3442</v>
      </c>
      <c r="F241">
        <f t="shared" si="6"/>
        <v>13</v>
      </c>
      <c r="K241" s="51" t="s">
        <v>5762</v>
      </c>
      <c r="L241" s="51"/>
      <c r="O241">
        <v>0</v>
      </c>
      <c r="W241" s="55">
        <v>0</v>
      </c>
      <c r="AA241" t="s">
        <v>9159</v>
      </c>
      <c r="AI241">
        <v>1</v>
      </c>
      <c r="AM241">
        <f t="shared" si="7"/>
        <v>1</v>
      </c>
    </row>
    <row r="242" spans="1:39" x14ac:dyDescent="0.2">
      <c r="A242" s="20" t="s">
        <v>3868</v>
      </c>
      <c r="B242" s="20" t="s">
        <v>2328</v>
      </c>
      <c r="C242" s="20" t="s">
        <v>3870</v>
      </c>
      <c r="D242" s="25" t="s">
        <v>542</v>
      </c>
      <c r="E242" t="s">
        <v>3442</v>
      </c>
      <c r="F242">
        <f t="shared" si="6"/>
        <v>13</v>
      </c>
      <c r="K242" s="51" t="s">
        <v>5423</v>
      </c>
      <c r="L242" s="51"/>
      <c r="O242">
        <v>0</v>
      </c>
      <c r="W242" s="55">
        <v>0</v>
      </c>
      <c r="AA242" t="s">
        <v>9160</v>
      </c>
      <c r="AI242">
        <v>1</v>
      </c>
      <c r="AM242">
        <f t="shared" si="7"/>
        <v>1</v>
      </c>
    </row>
    <row r="243" spans="1:39" x14ac:dyDescent="0.2">
      <c r="A243" s="20" t="s">
        <v>3868</v>
      </c>
      <c r="B243" s="20" t="s">
        <v>3871</v>
      </c>
      <c r="C243" s="20" t="s">
        <v>3872</v>
      </c>
      <c r="D243" s="25" t="s">
        <v>3873</v>
      </c>
      <c r="E243" t="s">
        <v>3442</v>
      </c>
      <c r="F243">
        <f t="shared" si="6"/>
        <v>13</v>
      </c>
      <c r="K243" s="51" t="s">
        <v>4307</v>
      </c>
      <c r="L243" s="51"/>
      <c r="U243">
        <v>0</v>
      </c>
      <c r="W243" s="55">
        <v>0</v>
      </c>
      <c r="AA243" t="s">
        <v>732</v>
      </c>
      <c r="AI243">
        <v>1</v>
      </c>
      <c r="AM243">
        <f t="shared" si="7"/>
        <v>1</v>
      </c>
    </row>
    <row r="244" spans="1:39" x14ac:dyDescent="0.2">
      <c r="A244" s="20" t="s">
        <v>3868</v>
      </c>
      <c r="B244" s="20" t="s">
        <v>3874</v>
      </c>
      <c r="C244" s="20" t="s">
        <v>3874</v>
      </c>
      <c r="D244" s="25" t="s">
        <v>3873</v>
      </c>
      <c r="E244" t="s">
        <v>3442</v>
      </c>
      <c r="F244">
        <f t="shared" si="6"/>
        <v>13</v>
      </c>
      <c r="K244" s="51" t="s">
        <v>3805</v>
      </c>
      <c r="L244" s="51"/>
      <c r="U244">
        <v>0</v>
      </c>
      <c r="W244" s="55">
        <v>0</v>
      </c>
      <c r="AA244" t="s">
        <v>68</v>
      </c>
      <c r="AI244">
        <v>1</v>
      </c>
      <c r="AM244">
        <f t="shared" si="7"/>
        <v>1</v>
      </c>
    </row>
    <row r="245" spans="1:39" x14ac:dyDescent="0.2">
      <c r="A245" s="20" t="s">
        <v>547</v>
      </c>
      <c r="B245" s="20" t="s">
        <v>3821</v>
      </c>
      <c r="C245" s="20" t="s">
        <v>3875</v>
      </c>
      <c r="D245" s="25" t="s">
        <v>542</v>
      </c>
      <c r="E245" t="s">
        <v>3442</v>
      </c>
      <c r="F245">
        <f t="shared" si="6"/>
        <v>13</v>
      </c>
      <c r="K245" s="51" t="s">
        <v>205</v>
      </c>
      <c r="L245" s="51"/>
      <c r="R245">
        <v>0</v>
      </c>
      <c r="W245" s="55">
        <v>0</v>
      </c>
      <c r="AA245" t="s">
        <v>6211</v>
      </c>
      <c r="AK245">
        <v>1</v>
      </c>
      <c r="AM245">
        <f t="shared" si="7"/>
        <v>1</v>
      </c>
    </row>
    <row r="246" spans="1:39" x14ac:dyDescent="0.2">
      <c r="A246" s="20" t="s">
        <v>547</v>
      </c>
      <c r="B246" s="20" t="s">
        <v>3821</v>
      </c>
      <c r="C246" s="20" t="s">
        <v>3876</v>
      </c>
      <c r="D246" s="25" t="s">
        <v>542</v>
      </c>
      <c r="E246" t="s">
        <v>3442</v>
      </c>
      <c r="F246">
        <f t="shared" si="6"/>
        <v>13</v>
      </c>
      <c r="K246" s="51" t="s">
        <v>57</v>
      </c>
      <c r="L246" s="51"/>
      <c r="R246">
        <v>0</v>
      </c>
      <c r="W246" s="55">
        <v>0</v>
      </c>
      <c r="AA246" t="s">
        <v>5505</v>
      </c>
      <c r="AK246">
        <v>1</v>
      </c>
      <c r="AM246">
        <f t="shared" si="7"/>
        <v>1</v>
      </c>
    </row>
    <row r="247" spans="1:39" x14ac:dyDescent="0.2">
      <c r="A247" s="20" t="s">
        <v>547</v>
      </c>
      <c r="B247" s="20" t="s">
        <v>3821</v>
      </c>
      <c r="C247" s="20" t="s">
        <v>3877</v>
      </c>
      <c r="D247" s="25" t="s">
        <v>542</v>
      </c>
      <c r="E247" t="s">
        <v>3442</v>
      </c>
      <c r="F247">
        <f t="shared" si="6"/>
        <v>13</v>
      </c>
      <c r="K247" s="51" t="s">
        <v>5645</v>
      </c>
      <c r="L247" s="51"/>
      <c r="U247">
        <v>0</v>
      </c>
      <c r="W247" s="55">
        <v>0</v>
      </c>
      <c r="AA247" t="s">
        <v>151</v>
      </c>
      <c r="AH247">
        <v>1</v>
      </c>
      <c r="AM247">
        <f t="shared" si="7"/>
        <v>1</v>
      </c>
    </row>
    <row r="248" spans="1:39" x14ac:dyDescent="0.2">
      <c r="A248" s="20" t="s">
        <v>547</v>
      </c>
      <c r="B248" s="20" t="s">
        <v>3856</v>
      </c>
      <c r="C248" s="20" t="s">
        <v>3878</v>
      </c>
      <c r="D248" s="25" t="s">
        <v>542</v>
      </c>
      <c r="E248" t="s">
        <v>3442</v>
      </c>
      <c r="F248">
        <f t="shared" si="6"/>
        <v>13</v>
      </c>
      <c r="K248" s="51" t="s">
        <v>5386</v>
      </c>
      <c r="L248" s="51"/>
      <c r="U248">
        <v>0</v>
      </c>
      <c r="W248" s="55">
        <v>0</v>
      </c>
      <c r="AA248" t="s">
        <v>682</v>
      </c>
      <c r="AH248">
        <v>1</v>
      </c>
      <c r="AM248">
        <f t="shared" si="7"/>
        <v>1</v>
      </c>
    </row>
    <row r="249" spans="1:39" x14ac:dyDescent="0.2">
      <c r="A249" s="20" t="s">
        <v>547</v>
      </c>
      <c r="B249" s="20" t="s">
        <v>3440</v>
      </c>
      <c r="C249" s="20" t="s">
        <v>3879</v>
      </c>
      <c r="D249" s="25" t="s">
        <v>542</v>
      </c>
      <c r="E249" t="s">
        <v>3442</v>
      </c>
      <c r="F249">
        <f t="shared" si="6"/>
        <v>13</v>
      </c>
      <c r="K249" s="51" t="s">
        <v>207</v>
      </c>
      <c r="L249" s="51"/>
      <c r="P249">
        <v>0</v>
      </c>
      <c r="W249" s="55">
        <v>0</v>
      </c>
      <c r="AA249" s="16" t="s">
        <v>10771</v>
      </c>
      <c r="AB249" s="16"/>
      <c r="AC249" s="16"/>
      <c r="AD249" s="16"/>
      <c r="AE249" s="16"/>
      <c r="AF249" s="16"/>
      <c r="AG249" s="16"/>
      <c r="AH249" s="16">
        <v>1</v>
      </c>
      <c r="AI249" s="16"/>
      <c r="AJ249" s="16"/>
      <c r="AK249" s="16"/>
      <c r="AL249" s="16"/>
      <c r="AM249">
        <f t="shared" si="7"/>
        <v>1</v>
      </c>
    </row>
    <row r="250" spans="1:39" x14ac:dyDescent="0.2">
      <c r="A250" s="20" t="s">
        <v>547</v>
      </c>
      <c r="B250" s="20" t="s">
        <v>1429</v>
      </c>
      <c r="C250" s="20" t="s">
        <v>3880</v>
      </c>
      <c r="D250" s="25" t="s">
        <v>542</v>
      </c>
      <c r="E250" t="s">
        <v>3442</v>
      </c>
      <c r="F250">
        <f t="shared" si="6"/>
        <v>13</v>
      </c>
      <c r="K250" s="51" t="s">
        <v>1214</v>
      </c>
      <c r="L250" s="51"/>
      <c r="P250">
        <v>0</v>
      </c>
      <c r="W250" s="55">
        <v>0</v>
      </c>
      <c r="AA250" t="s">
        <v>187</v>
      </c>
      <c r="AG250">
        <v>1</v>
      </c>
      <c r="AM250">
        <f t="shared" si="7"/>
        <v>1</v>
      </c>
    </row>
    <row r="251" spans="1:39" x14ac:dyDescent="0.2">
      <c r="A251" s="20" t="s">
        <v>547</v>
      </c>
      <c r="B251" s="20" t="s">
        <v>1304</v>
      </c>
      <c r="C251" s="20" t="s">
        <v>3881</v>
      </c>
      <c r="D251" s="25" t="s">
        <v>542</v>
      </c>
      <c r="E251" t="s">
        <v>3442</v>
      </c>
      <c r="F251">
        <f t="shared" si="6"/>
        <v>13</v>
      </c>
      <c r="K251" s="51" t="s">
        <v>5651</v>
      </c>
      <c r="L251" s="51"/>
      <c r="U251">
        <v>0</v>
      </c>
      <c r="W251" s="55">
        <v>0</v>
      </c>
      <c r="AA251" t="s">
        <v>624</v>
      </c>
      <c r="AG251">
        <v>1</v>
      </c>
      <c r="AM251">
        <f t="shared" si="7"/>
        <v>1</v>
      </c>
    </row>
    <row r="252" spans="1:39" x14ac:dyDescent="0.2">
      <c r="A252" s="20" t="s">
        <v>547</v>
      </c>
      <c r="B252" s="20" t="s">
        <v>3882</v>
      </c>
      <c r="C252" s="20" t="s">
        <v>3883</v>
      </c>
      <c r="D252" s="25" t="s">
        <v>1672</v>
      </c>
      <c r="E252" t="s">
        <v>3442</v>
      </c>
      <c r="F252">
        <f t="shared" si="6"/>
        <v>13</v>
      </c>
      <c r="K252" s="51" t="s">
        <v>5400</v>
      </c>
      <c r="L252" s="51"/>
      <c r="U252">
        <v>0</v>
      </c>
      <c r="W252" s="55">
        <v>0</v>
      </c>
      <c r="AA252" t="s">
        <v>2725</v>
      </c>
      <c r="AG252">
        <v>1</v>
      </c>
      <c r="AM252">
        <f t="shared" si="7"/>
        <v>1</v>
      </c>
    </row>
    <row r="253" spans="1:39" x14ac:dyDescent="0.2">
      <c r="A253" s="20" t="s">
        <v>547</v>
      </c>
      <c r="B253" s="20" t="s">
        <v>3884</v>
      </c>
      <c r="C253" s="20" t="s">
        <v>3885</v>
      </c>
      <c r="D253" s="25" t="s">
        <v>1672</v>
      </c>
      <c r="E253" t="s">
        <v>3442</v>
      </c>
      <c r="F253">
        <f t="shared" si="6"/>
        <v>13</v>
      </c>
      <c r="K253" s="51" t="s">
        <v>5648</v>
      </c>
      <c r="L253" s="51"/>
      <c r="U253">
        <v>0</v>
      </c>
      <c r="W253" s="55">
        <v>0</v>
      </c>
      <c r="AA253" t="s">
        <v>580</v>
      </c>
      <c r="AG253">
        <v>1</v>
      </c>
      <c r="AM253">
        <f t="shared" si="7"/>
        <v>1</v>
      </c>
    </row>
    <row r="254" spans="1:39" x14ac:dyDescent="0.2">
      <c r="A254" s="20" t="s">
        <v>3886</v>
      </c>
      <c r="B254" s="20" t="s">
        <v>3887</v>
      </c>
      <c r="C254" s="20" t="s">
        <v>3888</v>
      </c>
      <c r="D254" s="25" t="s">
        <v>543</v>
      </c>
      <c r="E254" t="s">
        <v>3442</v>
      </c>
      <c r="F254">
        <f t="shared" si="6"/>
        <v>13</v>
      </c>
      <c r="K254" s="51" t="s">
        <v>5392</v>
      </c>
      <c r="L254" s="51"/>
      <c r="U254">
        <v>0</v>
      </c>
      <c r="W254" s="55">
        <v>0</v>
      </c>
      <c r="AA254" t="s">
        <v>5509</v>
      </c>
      <c r="AC254">
        <v>1</v>
      </c>
      <c r="AM254">
        <f t="shared" si="7"/>
        <v>1</v>
      </c>
    </row>
    <row r="255" spans="1:39" x14ac:dyDescent="0.2">
      <c r="A255" s="20" t="s">
        <v>3886</v>
      </c>
      <c r="B255" s="20" t="s">
        <v>3824</v>
      </c>
      <c r="C255" s="20" t="s">
        <v>3889</v>
      </c>
      <c r="D255" s="25" t="s">
        <v>542</v>
      </c>
      <c r="E255" t="s">
        <v>3442</v>
      </c>
      <c r="F255">
        <f t="shared" si="6"/>
        <v>13</v>
      </c>
      <c r="K255" s="51" t="s">
        <v>5563</v>
      </c>
      <c r="L255" s="51"/>
      <c r="U255">
        <v>0</v>
      </c>
      <c r="W255" s="55">
        <v>0</v>
      </c>
      <c r="AA255" t="s">
        <v>3920</v>
      </c>
      <c r="AC255">
        <v>1</v>
      </c>
      <c r="AM255">
        <f t="shared" si="7"/>
        <v>1</v>
      </c>
    </row>
    <row r="256" spans="1:39" x14ac:dyDescent="0.2">
      <c r="A256" s="20" t="s">
        <v>3890</v>
      </c>
      <c r="B256" s="20" t="s">
        <v>3861</v>
      </c>
      <c r="C256" s="20" t="s">
        <v>3891</v>
      </c>
      <c r="D256" s="25" t="s">
        <v>543</v>
      </c>
      <c r="E256" t="s">
        <v>3454</v>
      </c>
      <c r="F256">
        <f t="shared" si="6"/>
        <v>6</v>
      </c>
      <c r="K256" s="51" t="s">
        <v>5320</v>
      </c>
      <c r="L256" s="51"/>
      <c r="U256">
        <v>0</v>
      </c>
      <c r="W256" s="55">
        <v>0</v>
      </c>
      <c r="AA256" t="s">
        <v>3483</v>
      </c>
      <c r="AC256">
        <v>1</v>
      </c>
      <c r="AM256">
        <f t="shared" si="7"/>
        <v>1</v>
      </c>
    </row>
    <row r="257" spans="1:39" x14ac:dyDescent="0.2">
      <c r="A257" s="20" t="s">
        <v>3890</v>
      </c>
      <c r="B257" s="20" t="s">
        <v>3892</v>
      </c>
      <c r="C257" s="20" t="s">
        <v>3893</v>
      </c>
      <c r="D257" s="25" t="s">
        <v>543</v>
      </c>
      <c r="E257" t="s">
        <v>3454</v>
      </c>
      <c r="F257">
        <f t="shared" si="6"/>
        <v>6</v>
      </c>
      <c r="K257" s="51" t="s">
        <v>5558</v>
      </c>
      <c r="L257" s="51"/>
      <c r="M257">
        <v>0</v>
      </c>
      <c r="W257" s="55">
        <v>0</v>
      </c>
      <c r="AA257" t="s">
        <v>3494</v>
      </c>
      <c r="AC257">
        <v>1</v>
      </c>
      <c r="AM257">
        <f t="shared" si="7"/>
        <v>1</v>
      </c>
    </row>
    <row r="258" spans="1:39" x14ac:dyDescent="0.2">
      <c r="A258" s="20" t="s">
        <v>3890</v>
      </c>
      <c r="B258" s="20" t="s">
        <v>3894</v>
      </c>
      <c r="C258" s="20" t="s">
        <v>3895</v>
      </c>
      <c r="D258" s="25" t="s">
        <v>543</v>
      </c>
      <c r="E258" t="s">
        <v>3454</v>
      </c>
      <c r="F258">
        <f t="shared" si="6"/>
        <v>6</v>
      </c>
      <c r="K258" s="51" t="s">
        <v>6503</v>
      </c>
      <c r="L258" s="51"/>
      <c r="M258">
        <v>0</v>
      </c>
      <c r="W258" s="55">
        <v>0</v>
      </c>
      <c r="AA258" t="s">
        <v>5532</v>
      </c>
      <c r="AC258">
        <v>1</v>
      </c>
      <c r="AM258">
        <f t="shared" si="7"/>
        <v>1</v>
      </c>
    </row>
    <row r="259" spans="1:39" x14ac:dyDescent="0.2">
      <c r="A259" s="20" t="s">
        <v>3890</v>
      </c>
      <c r="B259" s="20" t="s">
        <v>3896</v>
      </c>
      <c r="C259" s="20" t="s">
        <v>3897</v>
      </c>
      <c r="D259" s="25" t="s">
        <v>543</v>
      </c>
      <c r="E259" t="s">
        <v>3454</v>
      </c>
      <c r="F259">
        <f t="shared" ref="F259:F322" si="8">VLOOKUP(E259,$H$2:$I$12,2,0)</f>
        <v>6</v>
      </c>
      <c r="K259" s="51" t="s">
        <v>3961</v>
      </c>
      <c r="L259" s="51"/>
      <c r="M259">
        <v>0</v>
      </c>
      <c r="W259" s="55">
        <v>0</v>
      </c>
      <c r="AA259" t="s">
        <v>4119</v>
      </c>
      <c r="AC259">
        <v>1</v>
      </c>
      <c r="AM259">
        <f t="shared" si="7"/>
        <v>1</v>
      </c>
    </row>
    <row r="260" spans="1:39" x14ac:dyDescent="0.2">
      <c r="A260" s="20" t="s">
        <v>3890</v>
      </c>
      <c r="B260" s="20" t="s">
        <v>3898</v>
      </c>
      <c r="C260" s="20" t="s">
        <v>3899</v>
      </c>
      <c r="D260" s="25" t="s">
        <v>543</v>
      </c>
      <c r="E260" t="s">
        <v>3454</v>
      </c>
      <c r="F260">
        <f t="shared" si="8"/>
        <v>6</v>
      </c>
      <c r="K260" s="51" t="s">
        <v>305</v>
      </c>
      <c r="L260" s="51"/>
      <c r="T260">
        <v>0</v>
      </c>
      <c r="W260" s="55">
        <v>0</v>
      </c>
      <c r="AA260" t="s">
        <v>8274</v>
      </c>
      <c r="AJ260">
        <v>1</v>
      </c>
      <c r="AM260">
        <f t="shared" si="7"/>
        <v>1</v>
      </c>
    </row>
    <row r="261" spans="1:39" x14ac:dyDescent="0.2">
      <c r="A261" s="20" t="s">
        <v>3900</v>
      </c>
      <c r="B261" s="20" t="s">
        <v>3887</v>
      </c>
      <c r="C261" s="20" t="s">
        <v>3901</v>
      </c>
      <c r="D261" s="25" t="s">
        <v>543</v>
      </c>
      <c r="E261" t="s">
        <v>3456</v>
      </c>
      <c r="F261">
        <f t="shared" si="8"/>
        <v>7</v>
      </c>
      <c r="K261" s="51" t="s">
        <v>1899</v>
      </c>
      <c r="L261" s="51"/>
      <c r="T261">
        <v>0</v>
      </c>
      <c r="W261" s="55">
        <v>0</v>
      </c>
      <c r="AA261" t="s">
        <v>8267</v>
      </c>
      <c r="AJ261">
        <v>1</v>
      </c>
      <c r="AM261">
        <f t="shared" si="7"/>
        <v>1</v>
      </c>
    </row>
    <row r="262" spans="1:39" x14ac:dyDescent="0.2">
      <c r="A262" s="20" t="s">
        <v>3900</v>
      </c>
      <c r="B262" s="20" t="s">
        <v>3902</v>
      </c>
      <c r="C262" s="20" t="s">
        <v>3903</v>
      </c>
      <c r="D262" s="25" t="s">
        <v>543</v>
      </c>
      <c r="E262" t="s">
        <v>3456</v>
      </c>
      <c r="F262">
        <f t="shared" si="8"/>
        <v>7</v>
      </c>
      <c r="K262" s="51" t="s">
        <v>133</v>
      </c>
      <c r="L262" s="51"/>
      <c r="R262">
        <v>0</v>
      </c>
      <c r="W262" s="55">
        <v>0</v>
      </c>
      <c r="AA262" t="s">
        <v>308</v>
      </c>
      <c r="AJ262">
        <v>1</v>
      </c>
      <c r="AM262">
        <f t="shared" si="7"/>
        <v>1</v>
      </c>
    </row>
    <row r="263" spans="1:39" x14ac:dyDescent="0.2">
      <c r="A263" s="20" t="s">
        <v>3904</v>
      </c>
      <c r="B263" s="20" t="s">
        <v>3905</v>
      </c>
      <c r="C263" s="20" t="s">
        <v>3906</v>
      </c>
      <c r="D263" s="25" t="s">
        <v>1971</v>
      </c>
      <c r="E263" t="s">
        <v>3442</v>
      </c>
      <c r="F263">
        <f t="shared" si="8"/>
        <v>13</v>
      </c>
      <c r="K263" s="51" t="s">
        <v>130</v>
      </c>
      <c r="L263" s="51"/>
      <c r="R263">
        <v>0</v>
      </c>
      <c r="W263" s="55">
        <v>0</v>
      </c>
      <c r="AA263" t="s">
        <v>1072</v>
      </c>
      <c r="AJ263">
        <v>1</v>
      </c>
      <c r="AM263">
        <f t="shared" si="7"/>
        <v>1</v>
      </c>
    </row>
    <row r="264" spans="1:39" x14ac:dyDescent="0.2">
      <c r="A264" s="20" t="s">
        <v>3904</v>
      </c>
      <c r="B264" s="20" t="s">
        <v>3907</v>
      </c>
      <c r="C264" s="20" t="s">
        <v>3907</v>
      </c>
      <c r="D264" s="25" t="s">
        <v>1970</v>
      </c>
      <c r="E264" t="s">
        <v>3442</v>
      </c>
      <c r="F264">
        <f t="shared" si="8"/>
        <v>13</v>
      </c>
      <c r="K264" s="51" t="s">
        <v>4534</v>
      </c>
      <c r="L264" s="51"/>
      <c r="O264">
        <v>0</v>
      </c>
      <c r="W264" s="55">
        <v>0</v>
      </c>
      <c r="AA264" s="16" t="s">
        <v>9392</v>
      </c>
      <c r="AB264" s="16"/>
      <c r="AC264" s="16"/>
      <c r="AD264" s="16"/>
      <c r="AE264" s="16"/>
      <c r="AF264" s="16"/>
      <c r="AG264" s="16"/>
      <c r="AH264" s="16">
        <v>1</v>
      </c>
      <c r="AI264" s="16"/>
      <c r="AJ264" s="16"/>
      <c r="AK264" s="16"/>
      <c r="AL264" s="16"/>
      <c r="AM264">
        <f t="shared" si="7"/>
        <v>1</v>
      </c>
    </row>
    <row r="265" spans="1:39" x14ac:dyDescent="0.2">
      <c r="A265" s="20" t="s">
        <v>3908</v>
      </c>
      <c r="B265" s="20" t="s">
        <v>3909</v>
      </c>
      <c r="C265" s="20" t="s">
        <v>3910</v>
      </c>
      <c r="D265" s="25" t="s">
        <v>543</v>
      </c>
      <c r="E265" t="s">
        <v>3442</v>
      </c>
      <c r="F265">
        <f t="shared" si="8"/>
        <v>13</v>
      </c>
      <c r="K265" s="51" t="s">
        <v>208</v>
      </c>
      <c r="L265" s="51"/>
      <c r="R265">
        <v>0</v>
      </c>
      <c r="W265" s="55">
        <v>0</v>
      </c>
      <c r="AA265" s="16" t="s">
        <v>9393</v>
      </c>
      <c r="AB265" s="16"/>
      <c r="AC265" s="16"/>
      <c r="AD265" s="16"/>
      <c r="AE265" s="16"/>
      <c r="AF265" s="16"/>
      <c r="AG265" s="16"/>
      <c r="AH265" s="16">
        <v>1</v>
      </c>
      <c r="AI265" s="16"/>
      <c r="AJ265" s="16"/>
      <c r="AK265" s="16"/>
      <c r="AL265" s="16"/>
      <c r="AM265">
        <f t="shared" si="7"/>
        <v>1</v>
      </c>
    </row>
    <row r="266" spans="1:39" x14ac:dyDescent="0.2">
      <c r="A266" s="20" t="s">
        <v>3908</v>
      </c>
      <c r="B266" s="20" t="s">
        <v>3909</v>
      </c>
      <c r="C266" s="20" t="s">
        <v>3911</v>
      </c>
      <c r="D266" s="25" t="s">
        <v>1970</v>
      </c>
      <c r="E266" t="s">
        <v>3442</v>
      </c>
      <c r="F266">
        <f t="shared" si="8"/>
        <v>13</v>
      </c>
      <c r="K266" s="51" t="s">
        <v>80</v>
      </c>
      <c r="L266" s="51"/>
      <c r="R266">
        <v>0</v>
      </c>
      <c r="W266" s="55">
        <v>0</v>
      </c>
      <c r="AA266" t="s">
        <v>610</v>
      </c>
      <c r="AF266">
        <v>1</v>
      </c>
      <c r="AM266">
        <f t="shared" si="7"/>
        <v>1</v>
      </c>
    </row>
    <row r="267" spans="1:39" x14ac:dyDescent="0.2">
      <c r="A267" s="20" t="s">
        <v>3908</v>
      </c>
      <c r="B267" s="20" t="s">
        <v>3912</v>
      </c>
      <c r="C267" s="20" t="s">
        <v>3913</v>
      </c>
      <c r="D267" s="25" t="s">
        <v>1971</v>
      </c>
      <c r="E267" t="s">
        <v>3442</v>
      </c>
      <c r="F267">
        <f t="shared" si="8"/>
        <v>13</v>
      </c>
      <c r="K267" s="51" t="s">
        <v>5815</v>
      </c>
      <c r="L267" s="51"/>
      <c r="O267">
        <v>0</v>
      </c>
      <c r="W267" s="55">
        <v>0</v>
      </c>
      <c r="AA267" t="s">
        <v>3631</v>
      </c>
      <c r="AD267">
        <v>1</v>
      </c>
      <c r="AM267">
        <f t="shared" si="7"/>
        <v>1</v>
      </c>
    </row>
    <row r="268" spans="1:39" x14ac:dyDescent="0.2">
      <c r="A268" s="20" t="s">
        <v>3908</v>
      </c>
      <c r="B268" s="20" t="s">
        <v>3882</v>
      </c>
      <c r="C268" s="20" t="s">
        <v>3914</v>
      </c>
      <c r="D268" s="25" t="s">
        <v>1971</v>
      </c>
      <c r="E268" t="s">
        <v>3442</v>
      </c>
      <c r="F268">
        <f t="shared" si="8"/>
        <v>13</v>
      </c>
      <c r="K268" s="51" t="s">
        <v>6476</v>
      </c>
      <c r="L268" s="51"/>
      <c r="O268">
        <v>0</v>
      </c>
      <c r="W268" s="55">
        <v>0</v>
      </c>
      <c r="AA268" t="s">
        <v>203</v>
      </c>
      <c r="AH268">
        <v>1</v>
      </c>
      <c r="AM268">
        <f t="shared" si="7"/>
        <v>1</v>
      </c>
    </row>
    <row r="269" spans="1:39" x14ac:dyDescent="0.2">
      <c r="A269" s="20" t="s">
        <v>3915</v>
      </c>
      <c r="B269" s="20" t="s">
        <v>3916</v>
      </c>
      <c r="C269" s="20" t="s">
        <v>3917</v>
      </c>
      <c r="D269" s="25" t="s">
        <v>1672</v>
      </c>
      <c r="E269" t="s">
        <v>3442</v>
      </c>
      <c r="F269">
        <f t="shared" si="8"/>
        <v>13</v>
      </c>
      <c r="K269" s="51" t="s">
        <v>5357</v>
      </c>
      <c r="L269" s="51"/>
      <c r="P269">
        <v>0</v>
      </c>
      <c r="W269" s="55">
        <v>0</v>
      </c>
      <c r="AA269" t="s">
        <v>66</v>
      </c>
      <c r="AH269">
        <v>1</v>
      </c>
      <c r="AM269">
        <f t="shared" si="7"/>
        <v>1</v>
      </c>
    </row>
    <row r="270" spans="1:39" x14ac:dyDescent="0.2">
      <c r="A270" s="20" t="s">
        <v>3915</v>
      </c>
      <c r="B270" s="20" t="s">
        <v>2328</v>
      </c>
      <c r="C270" s="20" t="s">
        <v>3918</v>
      </c>
      <c r="D270" s="25" t="s">
        <v>1672</v>
      </c>
      <c r="E270" t="s">
        <v>3442</v>
      </c>
      <c r="F270">
        <f t="shared" si="8"/>
        <v>13</v>
      </c>
      <c r="K270" s="51" t="s">
        <v>4676</v>
      </c>
      <c r="L270" s="51"/>
      <c r="O270">
        <v>0</v>
      </c>
      <c r="W270" s="55">
        <v>0</v>
      </c>
      <c r="AA270" t="s">
        <v>3172</v>
      </c>
      <c r="AH270">
        <v>1</v>
      </c>
      <c r="AM270">
        <f t="shared" si="7"/>
        <v>1</v>
      </c>
    </row>
    <row r="271" spans="1:39" x14ac:dyDescent="0.2">
      <c r="A271" s="20" t="s">
        <v>3915</v>
      </c>
      <c r="B271" s="20" t="s">
        <v>3905</v>
      </c>
      <c r="C271" s="20" t="s">
        <v>3919</v>
      </c>
      <c r="D271" s="25" t="s">
        <v>1971</v>
      </c>
      <c r="E271" t="s">
        <v>3442</v>
      </c>
      <c r="F271">
        <f t="shared" si="8"/>
        <v>13</v>
      </c>
      <c r="K271" s="51" t="s">
        <v>5187</v>
      </c>
      <c r="L271" s="51"/>
      <c r="N271">
        <v>0</v>
      </c>
      <c r="W271" s="55">
        <v>0</v>
      </c>
      <c r="AA271" t="s">
        <v>6420</v>
      </c>
      <c r="AD271">
        <v>1</v>
      </c>
      <c r="AM271">
        <f t="shared" si="7"/>
        <v>1</v>
      </c>
    </row>
    <row r="272" spans="1:39" x14ac:dyDescent="0.2">
      <c r="A272" s="20" t="s">
        <v>3920</v>
      </c>
      <c r="B272" s="20" t="s">
        <v>3921</v>
      </c>
      <c r="C272" s="20" t="s">
        <v>3922</v>
      </c>
      <c r="D272" s="25" t="s">
        <v>8365</v>
      </c>
      <c r="E272" t="s">
        <v>3446</v>
      </c>
      <c r="F272">
        <f t="shared" si="8"/>
        <v>3</v>
      </c>
      <c r="K272" s="51" t="s">
        <v>1490</v>
      </c>
      <c r="L272" s="51"/>
      <c r="U272">
        <v>0</v>
      </c>
      <c r="W272" s="55">
        <v>0</v>
      </c>
      <c r="AA272" t="s">
        <v>5120</v>
      </c>
      <c r="AD272">
        <v>1</v>
      </c>
      <c r="AM272">
        <f t="shared" si="7"/>
        <v>1</v>
      </c>
    </row>
    <row r="273" spans="1:39" x14ac:dyDescent="0.2">
      <c r="A273" s="20" t="s">
        <v>3920</v>
      </c>
      <c r="B273" s="20" t="s">
        <v>3923</v>
      </c>
      <c r="C273" s="20" t="s">
        <v>3924</v>
      </c>
      <c r="D273" s="25" t="s">
        <v>3925</v>
      </c>
      <c r="E273" t="s">
        <v>3446</v>
      </c>
      <c r="F273">
        <f t="shared" si="8"/>
        <v>3</v>
      </c>
      <c r="K273" s="51" t="s">
        <v>1489</v>
      </c>
      <c r="L273" s="51"/>
      <c r="U273">
        <v>0</v>
      </c>
      <c r="W273" s="55">
        <v>0</v>
      </c>
      <c r="AA273" t="s">
        <v>4170</v>
      </c>
      <c r="AD273">
        <v>1</v>
      </c>
      <c r="AM273">
        <f t="shared" si="7"/>
        <v>1</v>
      </c>
    </row>
    <row r="274" spans="1:39" x14ac:dyDescent="0.2">
      <c r="A274" s="20" t="s">
        <v>3920</v>
      </c>
      <c r="B274" s="20" t="s">
        <v>3926</v>
      </c>
      <c r="C274" s="20" t="s">
        <v>3927</v>
      </c>
      <c r="D274" s="25" t="s">
        <v>3925</v>
      </c>
      <c r="E274" t="s">
        <v>3446</v>
      </c>
      <c r="F274">
        <f t="shared" si="8"/>
        <v>3</v>
      </c>
      <c r="K274" s="51" t="s">
        <v>4976</v>
      </c>
      <c r="L274" s="51"/>
      <c r="U274">
        <v>0</v>
      </c>
      <c r="W274" s="55">
        <v>0</v>
      </c>
      <c r="AA274" t="s">
        <v>6429</v>
      </c>
      <c r="AD274">
        <v>1</v>
      </c>
      <c r="AM274">
        <f t="shared" si="7"/>
        <v>1</v>
      </c>
    </row>
    <row r="275" spans="1:39" x14ac:dyDescent="0.2">
      <c r="A275" s="20" t="s">
        <v>3920</v>
      </c>
      <c r="B275" s="20" t="s">
        <v>3928</v>
      </c>
      <c r="C275" s="20" t="s">
        <v>3929</v>
      </c>
      <c r="D275" s="25" t="s">
        <v>3930</v>
      </c>
      <c r="E275" t="s">
        <v>3446</v>
      </c>
      <c r="F275">
        <f t="shared" si="8"/>
        <v>3</v>
      </c>
      <c r="K275" s="51" t="s">
        <v>6225</v>
      </c>
      <c r="L275" s="51"/>
      <c r="U275">
        <v>0</v>
      </c>
      <c r="W275" s="55">
        <v>0</v>
      </c>
      <c r="AA275" t="s">
        <v>5169</v>
      </c>
      <c r="AD275">
        <v>1</v>
      </c>
      <c r="AM275">
        <f t="shared" si="7"/>
        <v>1</v>
      </c>
    </row>
    <row r="276" spans="1:39" x14ac:dyDescent="0.2">
      <c r="A276" s="20" t="s">
        <v>3920</v>
      </c>
      <c r="B276" s="20" t="s">
        <v>3931</v>
      </c>
      <c r="C276" s="20" t="s">
        <v>3932</v>
      </c>
      <c r="D276" s="25" t="s">
        <v>3930</v>
      </c>
      <c r="E276" t="s">
        <v>3446</v>
      </c>
      <c r="F276">
        <f t="shared" si="8"/>
        <v>3</v>
      </c>
      <c r="K276" s="51" t="s">
        <v>4889</v>
      </c>
      <c r="L276" s="51"/>
      <c r="U276">
        <v>0</v>
      </c>
      <c r="W276" s="55">
        <v>0</v>
      </c>
      <c r="AA276" t="s">
        <v>204</v>
      </c>
      <c r="AH276">
        <v>1</v>
      </c>
      <c r="AM276">
        <f t="shared" si="7"/>
        <v>1</v>
      </c>
    </row>
    <row r="277" spans="1:39" x14ac:dyDescent="0.2">
      <c r="A277" s="20" t="s">
        <v>3920</v>
      </c>
      <c r="B277" s="20" t="s">
        <v>3933</v>
      </c>
      <c r="C277" s="20" t="s">
        <v>3934</v>
      </c>
      <c r="D277" s="25" t="s">
        <v>3930</v>
      </c>
      <c r="E277" t="s">
        <v>3446</v>
      </c>
      <c r="F277">
        <f t="shared" si="8"/>
        <v>3</v>
      </c>
      <c r="K277" s="51" t="s">
        <v>596</v>
      </c>
      <c r="L277" s="51"/>
      <c r="R277">
        <v>0</v>
      </c>
      <c r="W277" s="55">
        <v>0</v>
      </c>
      <c r="AA277" t="s">
        <v>32</v>
      </c>
      <c r="AH277">
        <v>1</v>
      </c>
      <c r="AM277">
        <f t="shared" si="7"/>
        <v>1</v>
      </c>
    </row>
    <row r="278" spans="1:39" x14ac:dyDescent="0.2">
      <c r="A278" s="20" t="s">
        <v>3920</v>
      </c>
      <c r="B278" s="20" t="s">
        <v>3487</v>
      </c>
      <c r="C278" s="20" t="s">
        <v>3935</v>
      </c>
      <c r="D278" s="25" t="s">
        <v>542</v>
      </c>
      <c r="E278" t="s">
        <v>3446</v>
      </c>
      <c r="F278">
        <f t="shared" si="8"/>
        <v>3</v>
      </c>
      <c r="K278" s="51" t="s">
        <v>745</v>
      </c>
      <c r="L278" s="51"/>
      <c r="T278">
        <v>0</v>
      </c>
      <c r="W278" s="55">
        <v>0</v>
      </c>
      <c r="AA278" t="s">
        <v>117</v>
      </c>
      <c r="AH278">
        <v>1</v>
      </c>
      <c r="AM278">
        <f t="shared" si="7"/>
        <v>1</v>
      </c>
    </row>
    <row r="279" spans="1:39" x14ac:dyDescent="0.2">
      <c r="A279" s="20" t="s">
        <v>3920</v>
      </c>
      <c r="B279" s="20" t="s">
        <v>3487</v>
      </c>
      <c r="C279" s="20" t="s">
        <v>3936</v>
      </c>
      <c r="D279" s="25" t="s">
        <v>542</v>
      </c>
      <c r="E279" t="s">
        <v>3446</v>
      </c>
      <c r="F279">
        <f t="shared" si="8"/>
        <v>3</v>
      </c>
      <c r="K279" s="51" t="s">
        <v>708</v>
      </c>
      <c r="L279" s="51"/>
      <c r="T279">
        <v>0</v>
      </c>
      <c r="W279" s="55">
        <v>0</v>
      </c>
      <c r="AA279" t="s">
        <v>3766</v>
      </c>
      <c r="AE279">
        <v>1</v>
      </c>
      <c r="AM279">
        <f t="shared" ref="AM279:AM347" si="9">SUM(AB279:AL279)</f>
        <v>1</v>
      </c>
    </row>
    <row r="280" spans="1:39" x14ac:dyDescent="0.2">
      <c r="A280" s="20" t="s">
        <v>3920</v>
      </c>
      <c r="B280" s="20" t="s">
        <v>3937</v>
      </c>
      <c r="C280" s="20" t="s">
        <v>3938</v>
      </c>
      <c r="D280" s="25" t="s">
        <v>8365</v>
      </c>
      <c r="E280" t="s">
        <v>3446</v>
      </c>
      <c r="F280">
        <f t="shared" si="8"/>
        <v>3</v>
      </c>
      <c r="K280" s="51" t="s">
        <v>209</v>
      </c>
      <c r="L280" s="51"/>
      <c r="P280">
        <v>0</v>
      </c>
      <c r="W280" s="55">
        <v>0</v>
      </c>
      <c r="AA280" s="96" t="s">
        <v>10166</v>
      </c>
      <c r="AB280" s="96"/>
      <c r="AC280" s="96"/>
      <c r="AD280" s="96"/>
      <c r="AE280" s="96"/>
      <c r="AF280" s="96"/>
      <c r="AG280" s="96"/>
      <c r="AH280" s="96"/>
      <c r="AI280" s="96"/>
      <c r="AJ280" s="96"/>
      <c r="AK280" s="96"/>
      <c r="AL280" s="96">
        <v>1</v>
      </c>
      <c r="AM280">
        <f t="shared" si="9"/>
        <v>1</v>
      </c>
    </row>
    <row r="281" spans="1:39" x14ac:dyDescent="0.2">
      <c r="A281" s="20" t="s">
        <v>3920</v>
      </c>
      <c r="B281" s="20" t="s">
        <v>3937</v>
      </c>
      <c r="C281" s="20" t="s">
        <v>3939</v>
      </c>
      <c r="D281" s="25" t="s">
        <v>8365</v>
      </c>
      <c r="E281" t="s">
        <v>3446</v>
      </c>
      <c r="F281">
        <f t="shared" si="8"/>
        <v>3</v>
      </c>
      <c r="K281" s="51" t="s">
        <v>608</v>
      </c>
      <c r="L281" s="51"/>
      <c r="P281">
        <v>0</v>
      </c>
      <c r="W281" s="55">
        <v>0</v>
      </c>
      <c r="AA281" t="s">
        <v>6215</v>
      </c>
      <c r="AK281">
        <v>1</v>
      </c>
      <c r="AM281">
        <f t="shared" si="9"/>
        <v>1</v>
      </c>
    </row>
    <row r="282" spans="1:39" x14ac:dyDescent="0.2">
      <c r="A282" s="20" t="s">
        <v>3920</v>
      </c>
      <c r="B282" s="20" t="s">
        <v>3937</v>
      </c>
      <c r="C282" s="20" t="s">
        <v>3940</v>
      </c>
      <c r="D282" s="25" t="s">
        <v>8365</v>
      </c>
      <c r="E282" t="s">
        <v>3446</v>
      </c>
      <c r="F282">
        <f t="shared" si="8"/>
        <v>3</v>
      </c>
      <c r="K282" s="51" t="s">
        <v>3543</v>
      </c>
      <c r="L282" s="51"/>
      <c r="M282">
        <v>0</v>
      </c>
      <c r="W282" s="55">
        <v>0</v>
      </c>
      <c r="AA282" t="s">
        <v>3800</v>
      </c>
      <c r="AK282">
        <v>1</v>
      </c>
      <c r="AM282">
        <f t="shared" si="9"/>
        <v>1</v>
      </c>
    </row>
    <row r="283" spans="1:39" x14ac:dyDescent="0.2">
      <c r="A283" s="20" t="s">
        <v>3920</v>
      </c>
      <c r="B283" s="20" t="s">
        <v>3941</v>
      </c>
      <c r="C283" s="20" t="s">
        <v>3942</v>
      </c>
      <c r="D283" s="25" t="s">
        <v>8365</v>
      </c>
      <c r="E283" t="s">
        <v>3446</v>
      </c>
      <c r="F283">
        <f t="shared" si="8"/>
        <v>3</v>
      </c>
      <c r="K283" s="51" t="s">
        <v>6416</v>
      </c>
      <c r="L283" s="51"/>
      <c r="N283">
        <v>0</v>
      </c>
      <c r="W283" s="55">
        <v>0</v>
      </c>
      <c r="AA283" t="s">
        <v>5762</v>
      </c>
      <c r="AE283">
        <v>1</v>
      </c>
      <c r="AM283">
        <f t="shared" si="9"/>
        <v>1</v>
      </c>
    </row>
    <row r="284" spans="1:39" x14ac:dyDescent="0.2">
      <c r="A284" s="20" t="s">
        <v>3920</v>
      </c>
      <c r="B284" s="20" t="s">
        <v>3941</v>
      </c>
      <c r="C284" s="20" t="s">
        <v>3943</v>
      </c>
      <c r="D284" s="25" t="s">
        <v>1830</v>
      </c>
      <c r="E284" t="s">
        <v>3446</v>
      </c>
      <c r="F284">
        <f t="shared" si="8"/>
        <v>3</v>
      </c>
      <c r="K284" s="51" t="s">
        <v>5115</v>
      </c>
      <c r="L284" s="51"/>
      <c r="N284">
        <v>0</v>
      </c>
      <c r="W284" s="55">
        <v>0</v>
      </c>
      <c r="AA284" t="s">
        <v>5423</v>
      </c>
      <c r="AE284">
        <v>1</v>
      </c>
      <c r="AM284">
        <f t="shared" si="9"/>
        <v>1</v>
      </c>
    </row>
    <row r="285" spans="1:39" x14ac:dyDescent="0.2">
      <c r="A285" s="20" t="s">
        <v>3920</v>
      </c>
      <c r="B285" s="20" t="s">
        <v>3944</v>
      </c>
      <c r="C285" s="20" t="s">
        <v>3945</v>
      </c>
      <c r="D285" s="25" t="s">
        <v>3525</v>
      </c>
      <c r="E285" t="s">
        <v>3446</v>
      </c>
      <c r="F285">
        <f t="shared" si="8"/>
        <v>3</v>
      </c>
      <c r="K285" s="51" t="s">
        <v>5622</v>
      </c>
      <c r="L285" s="51"/>
      <c r="M285">
        <v>0</v>
      </c>
      <c r="W285" s="55">
        <v>0</v>
      </c>
      <c r="AA285" t="s">
        <v>8910</v>
      </c>
      <c r="AF285">
        <v>1</v>
      </c>
      <c r="AM285">
        <f>SUM(AB285:AL285)</f>
        <v>1</v>
      </c>
    </row>
    <row r="286" spans="1:39" x14ac:dyDescent="0.2">
      <c r="A286" s="20" t="s">
        <v>3920</v>
      </c>
      <c r="B286" s="20" t="s">
        <v>3946</v>
      </c>
      <c r="C286" s="20" t="s">
        <v>3947</v>
      </c>
      <c r="D286" s="25" t="s">
        <v>1026</v>
      </c>
      <c r="E286" t="s">
        <v>3446</v>
      </c>
      <c r="F286">
        <f t="shared" si="8"/>
        <v>3</v>
      </c>
      <c r="K286" s="51" t="s">
        <v>4046</v>
      </c>
      <c r="L286" s="51"/>
      <c r="M286">
        <v>0</v>
      </c>
      <c r="W286" s="55">
        <v>0</v>
      </c>
      <c r="AA286" t="s">
        <v>8304</v>
      </c>
      <c r="AF286">
        <v>1</v>
      </c>
      <c r="AM286">
        <f t="shared" si="9"/>
        <v>1</v>
      </c>
    </row>
    <row r="287" spans="1:39" x14ac:dyDescent="0.2">
      <c r="A287" s="20" t="s">
        <v>3920</v>
      </c>
      <c r="B287" s="20" t="s">
        <v>3948</v>
      </c>
      <c r="C287" s="20" t="s">
        <v>3949</v>
      </c>
      <c r="D287" s="25" t="s">
        <v>543</v>
      </c>
      <c r="E287" t="s">
        <v>3446</v>
      </c>
      <c r="F287">
        <f t="shared" si="8"/>
        <v>3</v>
      </c>
      <c r="K287" s="51" t="s">
        <v>137</v>
      </c>
      <c r="L287" s="51"/>
      <c r="R287">
        <v>0</v>
      </c>
      <c r="W287" s="55">
        <v>0</v>
      </c>
      <c r="AA287" t="s">
        <v>4307</v>
      </c>
      <c r="AK287">
        <v>1</v>
      </c>
      <c r="AM287">
        <f t="shared" si="9"/>
        <v>1</v>
      </c>
    </row>
    <row r="288" spans="1:39" x14ac:dyDescent="0.2">
      <c r="A288" s="20" t="s">
        <v>3920</v>
      </c>
      <c r="B288" s="20" t="s">
        <v>3937</v>
      </c>
      <c r="C288" s="20" t="s">
        <v>3950</v>
      </c>
      <c r="D288" s="25" t="s">
        <v>2047</v>
      </c>
      <c r="E288" t="s">
        <v>3446</v>
      </c>
      <c r="F288">
        <f t="shared" si="8"/>
        <v>3</v>
      </c>
      <c r="K288" s="51" t="s">
        <v>210</v>
      </c>
      <c r="L288" s="51"/>
      <c r="U288">
        <v>0</v>
      </c>
      <c r="W288" s="55">
        <v>0</v>
      </c>
      <c r="AA288" s="65" t="s">
        <v>3805</v>
      </c>
      <c r="AK288">
        <v>1</v>
      </c>
      <c r="AM288">
        <f t="shared" si="9"/>
        <v>1</v>
      </c>
    </row>
    <row r="289" spans="1:39" x14ac:dyDescent="0.2">
      <c r="A289" s="20" t="s">
        <v>3920</v>
      </c>
      <c r="B289" s="20" t="s">
        <v>3937</v>
      </c>
      <c r="C289" s="20" t="s">
        <v>3951</v>
      </c>
      <c r="D289" s="25" t="s">
        <v>2047</v>
      </c>
      <c r="E289" t="s">
        <v>3446</v>
      </c>
      <c r="F289">
        <f t="shared" si="8"/>
        <v>3</v>
      </c>
      <c r="K289" s="51" t="s">
        <v>606</v>
      </c>
      <c r="L289" s="51"/>
      <c r="U289">
        <v>0</v>
      </c>
      <c r="W289" s="55">
        <v>0</v>
      </c>
      <c r="AA289" t="s">
        <v>8306</v>
      </c>
      <c r="AH289">
        <v>1</v>
      </c>
      <c r="AM289">
        <f t="shared" si="9"/>
        <v>1</v>
      </c>
    </row>
    <row r="290" spans="1:39" x14ac:dyDescent="0.2">
      <c r="A290" s="20" t="s">
        <v>3920</v>
      </c>
      <c r="B290" s="20" t="s">
        <v>3937</v>
      </c>
      <c r="C290" s="20" t="s">
        <v>3952</v>
      </c>
      <c r="D290" s="25" t="s">
        <v>2047</v>
      </c>
      <c r="E290" t="s">
        <v>3446</v>
      </c>
      <c r="F290">
        <f t="shared" si="8"/>
        <v>3</v>
      </c>
      <c r="K290" s="51" t="s">
        <v>1659</v>
      </c>
      <c r="L290" s="51"/>
      <c r="Q290">
        <v>0</v>
      </c>
      <c r="W290" s="55">
        <v>0</v>
      </c>
      <c r="AA290" t="s">
        <v>205</v>
      </c>
      <c r="AH290">
        <v>1</v>
      </c>
      <c r="AM290">
        <f t="shared" si="9"/>
        <v>1</v>
      </c>
    </row>
    <row r="291" spans="1:39" x14ac:dyDescent="0.2">
      <c r="A291" s="20" t="s">
        <v>3920</v>
      </c>
      <c r="B291" s="20" t="s">
        <v>3953</v>
      </c>
      <c r="C291" s="20" t="s">
        <v>3954</v>
      </c>
      <c r="D291" s="25" t="s">
        <v>543</v>
      </c>
      <c r="E291" t="s">
        <v>3446</v>
      </c>
      <c r="F291">
        <f t="shared" si="8"/>
        <v>3</v>
      </c>
      <c r="K291" s="51" t="s">
        <v>1516</v>
      </c>
      <c r="L291" s="51"/>
      <c r="Q291">
        <v>0</v>
      </c>
      <c r="W291" s="55">
        <v>0</v>
      </c>
      <c r="AA291" t="s">
        <v>57</v>
      </c>
      <c r="AH291">
        <v>1</v>
      </c>
      <c r="AM291">
        <f t="shared" si="9"/>
        <v>1</v>
      </c>
    </row>
    <row r="292" spans="1:39" x14ac:dyDescent="0.2">
      <c r="A292" s="20" t="s">
        <v>3920</v>
      </c>
      <c r="B292" s="20" t="s">
        <v>3955</v>
      </c>
      <c r="C292" s="20" t="s">
        <v>3956</v>
      </c>
      <c r="D292" s="25" t="s">
        <v>3525</v>
      </c>
      <c r="E292" t="s">
        <v>3446</v>
      </c>
      <c r="F292">
        <f t="shared" si="8"/>
        <v>3</v>
      </c>
      <c r="K292" s="51" t="s">
        <v>590</v>
      </c>
      <c r="L292" s="51"/>
      <c r="R292">
        <v>0</v>
      </c>
      <c r="W292" s="55">
        <v>0</v>
      </c>
      <c r="AA292" t="s">
        <v>5645</v>
      </c>
      <c r="AK292">
        <v>1</v>
      </c>
      <c r="AM292">
        <f t="shared" si="9"/>
        <v>1</v>
      </c>
    </row>
    <row r="293" spans="1:39" x14ac:dyDescent="0.2">
      <c r="A293" s="20" t="s">
        <v>3920</v>
      </c>
      <c r="B293" s="20" t="s">
        <v>3957</v>
      </c>
      <c r="C293" s="20" t="s">
        <v>3957</v>
      </c>
      <c r="D293" s="25" t="s">
        <v>3958</v>
      </c>
      <c r="E293" t="s">
        <v>3446</v>
      </c>
      <c r="F293">
        <f t="shared" si="8"/>
        <v>3</v>
      </c>
      <c r="K293" s="51" t="s">
        <v>561</v>
      </c>
      <c r="L293" s="51"/>
      <c r="R293">
        <v>0</v>
      </c>
      <c r="W293" s="55">
        <v>0</v>
      </c>
      <c r="AA293" t="s">
        <v>5386</v>
      </c>
      <c r="AK293">
        <v>1</v>
      </c>
      <c r="AM293">
        <f t="shared" si="9"/>
        <v>1</v>
      </c>
    </row>
    <row r="294" spans="1:39" x14ac:dyDescent="0.2">
      <c r="A294" s="20" t="s">
        <v>3920</v>
      </c>
      <c r="B294" s="20" t="s">
        <v>3959</v>
      </c>
      <c r="C294" s="20" t="s">
        <v>3960</v>
      </c>
      <c r="D294" s="25" t="s">
        <v>3525</v>
      </c>
      <c r="E294" t="s">
        <v>3446</v>
      </c>
      <c r="F294">
        <f t="shared" si="8"/>
        <v>3</v>
      </c>
      <c r="K294" s="51" t="s">
        <v>1835</v>
      </c>
      <c r="L294" s="51"/>
      <c r="R294">
        <v>0</v>
      </c>
      <c r="W294" s="55">
        <v>0</v>
      </c>
      <c r="AA294" t="s">
        <v>207</v>
      </c>
      <c r="AF294">
        <v>1</v>
      </c>
      <c r="AM294">
        <f t="shared" si="9"/>
        <v>1</v>
      </c>
    </row>
    <row r="295" spans="1:39" x14ac:dyDescent="0.2">
      <c r="A295" s="20" t="s">
        <v>3961</v>
      </c>
      <c r="B295" s="20" t="s">
        <v>3953</v>
      </c>
      <c r="C295" s="20" t="s">
        <v>3962</v>
      </c>
      <c r="D295" s="25" t="s">
        <v>543</v>
      </c>
      <c r="E295" t="s">
        <v>3446</v>
      </c>
      <c r="F295">
        <f t="shared" si="8"/>
        <v>3</v>
      </c>
      <c r="K295" s="51" t="s">
        <v>1836</v>
      </c>
      <c r="L295" s="51"/>
      <c r="R295">
        <v>0</v>
      </c>
      <c r="W295" s="55">
        <v>0</v>
      </c>
      <c r="AA295" t="s">
        <v>1214</v>
      </c>
      <c r="AF295">
        <v>1</v>
      </c>
      <c r="AM295">
        <f t="shared" si="9"/>
        <v>1</v>
      </c>
    </row>
    <row r="296" spans="1:39" x14ac:dyDescent="0.2">
      <c r="A296" s="20" t="s">
        <v>3961</v>
      </c>
      <c r="B296" s="20" t="s">
        <v>3963</v>
      </c>
      <c r="C296" s="20" t="s">
        <v>3963</v>
      </c>
      <c r="D296" s="25" t="s">
        <v>3964</v>
      </c>
      <c r="E296" t="s">
        <v>3446</v>
      </c>
      <c r="F296">
        <f t="shared" si="8"/>
        <v>3</v>
      </c>
      <c r="K296" s="51" t="s">
        <v>5593</v>
      </c>
      <c r="L296" s="51"/>
      <c r="M296">
        <v>0</v>
      </c>
      <c r="W296" s="55">
        <v>0</v>
      </c>
      <c r="AA296" t="s">
        <v>5651</v>
      </c>
      <c r="AK296">
        <v>1</v>
      </c>
      <c r="AM296">
        <f t="shared" si="9"/>
        <v>1</v>
      </c>
    </row>
    <row r="297" spans="1:39" x14ac:dyDescent="0.2">
      <c r="A297" s="20" t="s">
        <v>3965</v>
      </c>
      <c r="B297" s="20" t="s">
        <v>3966</v>
      </c>
      <c r="C297" s="20" t="s">
        <v>3967</v>
      </c>
      <c r="D297" s="25" t="s">
        <v>3968</v>
      </c>
      <c r="E297" t="s">
        <v>3446</v>
      </c>
      <c r="F297">
        <f t="shared" si="8"/>
        <v>3</v>
      </c>
      <c r="K297" s="51" t="s">
        <v>4104</v>
      </c>
      <c r="L297" s="51"/>
      <c r="M297">
        <v>0</v>
      </c>
      <c r="W297" s="55">
        <v>0</v>
      </c>
      <c r="AA297" t="s">
        <v>5400</v>
      </c>
      <c r="AK297">
        <v>1</v>
      </c>
      <c r="AM297">
        <f t="shared" si="9"/>
        <v>1</v>
      </c>
    </row>
    <row r="298" spans="1:39" x14ac:dyDescent="0.2">
      <c r="A298" s="20" t="s">
        <v>3965</v>
      </c>
      <c r="B298" s="20" t="s">
        <v>3495</v>
      </c>
      <c r="C298" s="20" t="s">
        <v>3969</v>
      </c>
      <c r="D298" s="25" t="s">
        <v>3525</v>
      </c>
      <c r="E298" t="s">
        <v>3446</v>
      </c>
      <c r="F298">
        <f t="shared" si="8"/>
        <v>3</v>
      </c>
      <c r="K298" s="51" t="s">
        <v>6438</v>
      </c>
      <c r="L298" s="51"/>
      <c r="N298">
        <v>0</v>
      </c>
      <c r="W298" s="55">
        <v>0</v>
      </c>
      <c r="AA298" t="s">
        <v>5648</v>
      </c>
      <c r="AK298">
        <v>1</v>
      </c>
      <c r="AM298">
        <f t="shared" si="9"/>
        <v>1</v>
      </c>
    </row>
    <row r="299" spans="1:39" x14ac:dyDescent="0.2">
      <c r="A299" s="20" t="s">
        <v>3965</v>
      </c>
      <c r="B299" s="20" t="s">
        <v>3970</v>
      </c>
      <c r="C299" s="20" t="s">
        <v>3971</v>
      </c>
      <c r="D299" s="25" t="s">
        <v>3525</v>
      </c>
      <c r="E299" t="s">
        <v>3446</v>
      </c>
      <c r="F299">
        <f t="shared" si="8"/>
        <v>3</v>
      </c>
      <c r="K299" s="51" t="s">
        <v>5209</v>
      </c>
      <c r="L299" s="51"/>
      <c r="N299">
        <v>0</v>
      </c>
      <c r="W299" s="55">
        <v>0</v>
      </c>
      <c r="AA299" t="s">
        <v>5392</v>
      </c>
      <c r="AK299">
        <v>1</v>
      </c>
      <c r="AM299">
        <f t="shared" si="9"/>
        <v>1</v>
      </c>
    </row>
    <row r="300" spans="1:39" x14ac:dyDescent="0.2">
      <c r="A300" s="20" t="s">
        <v>3972</v>
      </c>
      <c r="B300" s="20" t="s">
        <v>3973</v>
      </c>
      <c r="C300" s="20" t="s">
        <v>3974</v>
      </c>
      <c r="D300" s="25" t="s">
        <v>543</v>
      </c>
      <c r="E300" t="s">
        <v>3446</v>
      </c>
      <c r="F300">
        <f t="shared" si="8"/>
        <v>3</v>
      </c>
      <c r="K300" s="51" t="s">
        <v>4193</v>
      </c>
      <c r="L300" s="51"/>
      <c r="N300">
        <v>0</v>
      </c>
      <c r="W300" s="55">
        <v>0</v>
      </c>
      <c r="AA300" t="s">
        <v>5563</v>
      </c>
      <c r="AK300">
        <v>1</v>
      </c>
      <c r="AM300">
        <f t="shared" si="9"/>
        <v>1</v>
      </c>
    </row>
    <row r="301" spans="1:39" x14ac:dyDescent="0.2">
      <c r="A301" s="20" t="s">
        <v>3972</v>
      </c>
      <c r="B301" s="20" t="s">
        <v>3495</v>
      </c>
      <c r="C301" s="20" t="s">
        <v>3975</v>
      </c>
      <c r="D301" s="25" t="s">
        <v>543</v>
      </c>
      <c r="E301" t="s">
        <v>3446</v>
      </c>
      <c r="F301">
        <f t="shared" si="8"/>
        <v>3</v>
      </c>
      <c r="K301" s="51" t="s">
        <v>1709</v>
      </c>
      <c r="L301" s="51"/>
      <c r="S301">
        <v>0</v>
      </c>
      <c r="W301" s="55">
        <v>0</v>
      </c>
      <c r="AA301" t="s">
        <v>5320</v>
      </c>
      <c r="AK301">
        <v>1</v>
      </c>
      <c r="AM301">
        <f t="shared" si="9"/>
        <v>1</v>
      </c>
    </row>
    <row r="302" spans="1:39" x14ac:dyDescent="0.2">
      <c r="A302" s="20" t="s">
        <v>3972</v>
      </c>
      <c r="B302" s="20" t="s">
        <v>3976</v>
      </c>
      <c r="C302" s="20" t="s">
        <v>3976</v>
      </c>
      <c r="D302" s="25" t="s">
        <v>3977</v>
      </c>
      <c r="E302" t="s">
        <v>3446</v>
      </c>
      <c r="F302">
        <f t="shared" si="8"/>
        <v>3</v>
      </c>
      <c r="K302" s="51" t="s">
        <v>1707</v>
      </c>
      <c r="L302" s="51"/>
      <c r="S302">
        <v>0</v>
      </c>
      <c r="W302" s="55">
        <v>0</v>
      </c>
      <c r="AA302" t="s">
        <v>5558</v>
      </c>
      <c r="AC302">
        <v>1</v>
      </c>
      <c r="AM302">
        <f t="shared" si="9"/>
        <v>1</v>
      </c>
    </row>
    <row r="303" spans="1:39" x14ac:dyDescent="0.2">
      <c r="A303" s="20" t="s">
        <v>3978</v>
      </c>
      <c r="B303" s="20" t="s">
        <v>3966</v>
      </c>
      <c r="C303" s="20" t="s">
        <v>3979</v>
      </c>
      <c r="D303" s="25" t="s">
        <v>3968</v>
      </c>
      <c r="E303" t="s">
        <v>3446</v>
      </c>
      <c r="F303">
        <f t="shared" si="8"/>
        <v>3</v>
      </c>
      <c r="K303" s="51" t="s">
        <v>5539</v>
      </c>
      <c r="L303" s="51"/>
      <c r="M303">
        <v>0</v>
      </c>
      <c r="W303" s="55">
        <v>0</v>
      </c>
      <c r="AA303" t="s">
        <v>6503</v>
      </c>
      <c r="AC303">
        <v>1</v>
      </c>
      <c r="AM303">
        <f t="shared" si="9"/>
        <v>1</v>
      </c>
    </row>
    <row r="304" spans="1:39" x14ac:dyDescent="0.2">
      <c r="A304" s="20" t="s">
        <v>3978</v>
      </c>
      <c r="B304" s="20" t="s">
        <v>3944</v>
      </c>
      <c r="C304" s="20" t="s">
        <v>3980</v>
      </c>
      <c r="D304" s="25" t="s">
        <v>3525</v>
      </c>
      <c r="E304" t="s">
        <v>3446</v>
      </c>
      <c r="F304">
        <f t="shared" si="8"/>
        <v>3</v>
      </c>
      <c r="K304" s="51" t="s">
        <v>4131</v>
      </c>
      <c r="L304" s="51"/>
      <c r="M304">
        <v>0</v>
      </c>
      <c r="W304" s="55">
        <v>0</v>
      </c>
      <c r="AA304" t="s">
        <v>3961</v>
      </c>
      <c r="AC304">
        <v>1</v>
      </c>
      <c r="AM304">
        <f t="shared" si="9"/>
        <v>1</v>
      </c>
    </row>
    <row r="305" spans="1:39" x14ac:dyDescent="0.2">
      <c r="A305" s="20" t="s">
        <v>3978</v>
      </c>
      <c r="B305" s="20" t="s">
        <v>3981</v>
      </c>
      <c r="C305" s="20" t="s">
        <v>3982</v>
      </c>
      <c r="D305" s="25" t="s">
        <v>3525</v>
      </c>
      <c r="E305" t="s">
        <v>3446</v>
      </c>
      <c r="F305">
        <f t="shared" si="8"/>
        <v>3</v>
      </c>
      <c r="K305" s="51" t="s">
        <v>577</v>
      </c>
      <c r="L305" s="51"/>
      <c r="P305">
        <v>0</v>
      </c>
      <c r="W305" s="55">
        <v>0</v>
      </c>
      <c r="AA305" t="s">
        <v>305</v>
      </c>
      <c r="AJ305">
        <v>1</v>
      </c>
      <c r="AM305">
        <f t="shared" si="9"/>
        <v>1</v>
      </c>
    </row>
    <row r="306" spans="1:39" x14ac:dyDescent="0.2">
      <c r="A306" s="20" t="s">
        <v>3983</v>
      </c>
      <c r="B306" s="20" t="s">
        <v>3970</v>
      </c>
      <c r="C306" s="20" t="s">
        <v>3984</v>
      </c>
      <c r="D306" s="25" t="s">
        <v>3525</v>
      </c>
      <c r="E306" t="s">
        <v>3443</v>
      </c>
      <c r="F306">
        <f t="shared" si="8"/>
        <v>2</v>
      </c>
      <c r="K306" s="51" t="s">
        <v>609</v>
      </c>
      <c r="L306" s="51"/>
      <c r="P306">
        <v>0</v>
      </c>
      <c r="W306" s="55">
        <v>0</v>
      </c>
      <c r="AA306" t="s">
        <v>1899</v>
      </c>
      <c r="AJ306">
        <v>1</v>
      </c>
      <c r="AM306">
        <f t="shared" si="9"/>
        <v>1</v>
      </c>
    </row>
    <row r="307" spans="1:39" x14ac:dyDescent="0.2">
      <c r="A307" s="20" t="s">
        <v>3983</v>
      </c>
      <c r="B307" s="20" t="s">
        <v>3985</v>
      </c>
      <c r="C307" s="20" t="s">
        <v>3986</v>
      </c>
      <c r="D307" s="25" t="s">
        <v>3525</v>
      </c>
      <c r="E307" t="s">
        <v>3443</v>
      </c>
      <c r="F307">
        <f t="shared" si="8"/>
        <v>2</v>
      </c>
      <c r="K307" s="51" t="s">
        <v>242</v>
      </c>
      <c r="L307" s="51"/>
      <c r="U307">
        <v>0</v>
      </c>
      <c r="W307" s="55">
        <v>0</v>
      </c>
      <c r="AA307" t="s">
        <v>130</v>
      </c>
      <c r="AH307">
        <v>1</v>
      </c>
      <c r="AM307">
        <f t="shared" si="9"/>
        <v>1</v>
      </c>
    </row>
    <row r="308" spans="1:39" x14ac:dyDescent="0.2">
      <c r="A308" s="20" t="s">
        <v>3987</v>
      </c>
      <c r="B308" s="20" t="s">
        <v>3988</v>
      </c>
      <c r="C308" s="20" t="s">
        <v>3989</v>
      </c>
      <c r="D308" s="25" t="s">
        <v>3525</v>
      </c>
      <c r="E308" t="s">
        <v>3446</v>
      </c>
      <c r="F308">
        <f t="shared" si="8"/>
        <v>3</v>
      </c>
      <c r="K308" s="51" t="s">
        <v>1814</v>
      </c>
      <c r="L308" s="51"/>
      <c r="U308">
        <v>0</v>
      </c>
      <c r="W308" s="55">
        <v>0</v>
      </c>
      <c r="AA308" s="66" t="s">
        <v>4534</v>
      </c>
      <c r="AE308">
        <v>1</v>
      </c>
      <c r="AM308">
        <f t="shared" si="9"/>
        <v>1</v>
      </c>
    </row>
    <row r="309" spans="1:39" x14ac:dyDescent="0.2">
      <c r="A309" s="20" t="s">
        <v>3987</v>
      </c>
      <c r="B309" s="20" t="s">
        <v>3990</v>
      </c>
      <c r="C309" s="20" t="s">
        <v>3991</v>
      </c>
      <c r="D309" s="25" t="s">
        <v>3525</v>
      </c>
      <c r="E309" t="s">
        <v>3446</v>
      </c>
      <c r="F309">
        <f t="shared" si="8"/>
        <v>3</v>
      </c>
      <c r="K309" s="51" t="s">
        <v>1531</v>
      </c>
      <c r="L309" s="51"/>
      <c r="Q309">
        <v>0</v>
      </c>
      <c r="W309" s="55">
        <v>0</v>
      </c>
      <c r="AA309" t="s">
        <v>7647</v>
      </c>
      <c r="AH309">
        <v>1</v>
      </c>
      <c r="AM309">
        <f t="shared" si="9"/>
        <v>1</v>
      </c>
    </row>
    <row r="310" spans="1:39" x14ac:dyDescent="0.2">
      <c r="A310" s="20" t="s">
        <v>3987</v>
      </c>
      <c r="B310" s="20" t="s">
        <v>3992</v>
      </c>
      <c r="C310" s="20" t="s">
        <v>3993</v>
      </c>
      <c r="D310" s="25" t="s">
        <v>3525</v>
      </c>
      <c r="E310" t="s">
        <v>3446</v>
      </c>
      <c r="F310">
        <f t="shared" si="8"/>
        <v>3</v>
      </c>
      <c r="K310" s="51" t="s">
        <v>625</v>
      </c>
      <c r="L310" s="51"/>
      <c r="Q310">
        <v>0</v>
      </c>
      <c r="W310" s="55">
        <v>0</v>
      </c>
      <c r="AA310" t="s">
        <v>9100</v>
      </c>
      <c r="AH310">
        <v>1</v>
      </c>
      <c r="AM310">
        <f t="shared" si="9"/>
        <v>1</v>
      </c>
    </row>
    <row r="311" spans="1:39" x14ac:dyDescent="0.2">
      <c r="A311" s="20" t="s">
        <v>3987</v>
      </c>
      <c r="B311" s="20" t="s">
        <v>3994</v>
      </c>
      <c r="C311" s="20" t="s">
        <v>3995</v>
      </c>
      <c r="D311" s="25" t="s">
        <v>3996</v>
      </c>
      <c r="E311" t="s">
        <v>3446</v>
      </c>
      <c r="F311">
        <f t="shared" si="8"/>
        <v>3</v>
      </c>
      <c r="K311" s="51" t="s">
        <v>581</v>
      </c>
      <c r="L311" s="51"/>
      <c r="Q311">
        <v>0</v>
      </c>
      <c r="W311" s="55">
        <v>0</v>
      </c>
      <c r="AA311" t="s">
        <v>9101</v>
      </c>
      <c r="AH311">
        <v>1</v>
      </c>
      <c r="AM311">
        <f t="shared" si="9"/>
        <v>1</v>
      </c>
    </row>
    <row r="312" spans="1:39" x14ac:dyDescent="0.2">
      <c r="A312" s="20" t="s">
        <v>3997</v>
      </c>
      <c r="B312" s="20" t="s">
        <v>3998</v>
      </c>
      <c r="C312" s="20" t="s">
        <v>3999</v>
      </c>
      <c r="D312" s="25" t="s">
        <v>3525</v>
      </c>
      <c r="E312" t="s">
        <v>3446</v>
      </c>
      <c r="F312">
        <f t="shared" si="8"/>
        <v>3</v>
      </c>
      <c r="K312" s="51" t="s">
        <v>555</v>
      </c>
      <c r="L312" s="51"/>
      <c r="Q312">
        <v>0</v>
      </c>
      <c r="W312" s="55">
        <v>0</v>
      </c>
      <c r="AA312" t="s">
        <v>208</v>
      </c>
      <c r="AH312">
        <v>1</v>
      </c>
      <c r="AM312">
        <f t="shared" si="9"/>
        <v>1</v>
      </c>
    </row>
    <row r="313" spans="1:39" x14ac:dyDescent="0.2">
      <c r="A313" s="20" t="s">
        <v>3997</v>
      </c>
      <c r="B313" s="20" t="s">
        <v>3515</v>
      </c>
      <c r="C313" s="20" t="s">
        <v>4000</v>
      </c>
      <c r="D313" s="25" t="s">
        <v>3525</v>
      </c>
      <c r="E313" t="s">
        <v>3446</v>
      </c>
      <c r="F313">
        <f t="shared" si="8"/>
        <v>3</v>
      </c>
      <c r="K313" s="51" t="s">
        <v>5792</v>
      </c>
      <c r="L313" s="51"/>
      <c r="O313">
        <v>0</v>
      </c>
      <c r="W313" s="55">
        <v>0</v>
      </c>
      <c r="AA313" t="s">
        <v>80</v>
      </c>
      <c r="AH313">
        <v>1</v>
      </c>
      <c r="AM313">
        <f t="shared" si="9"/>
        <v>1</v>
      </c>
    </row>
    <row r="314" spans="1:39" x14ac:dyDescent="0.2">
      <c r="A314" s="20" t="s">
        <v>3997</v>
      </c>
      <c r="B314" s="20" t="s">
        <v>3515</v>
      </c>
      <c r="C314" s="20" t="s">
        <v>4001</v>
      </c>
      <c r="D314" s="25" t="s">
        <v>3525</v>
      </c>
      <c r="E314" t="s">
        <v>3446</v>
      </c>
      <c r="F314">
        <f t="shared" si="8"/>
        <v>3</v>
      </c>
      <c r="K314" s="51" t="s">
        <v>5489</v>
      </c>
      <c r="L314" s="51"/>
      <c r="O314">
        <v>0</v>
      </c>
      <c r="W314" s="55">
        <v>0</v>
      </c>
      <c r="AA314" t="s">
        <v>5815</v>
      </c>
      <c r="AE314">
        <v>1</v>
      </c>
      <c r="AM314">
        <f t="shared" si="9"/>
        <v>1</v>
      </c>
    </row>
    <row r="315" spans="1:39" x14ac:dyDescent="0.2">
      <c r="A315" s="20" t="s">
        <v>3997</v>
      </c>
      <c r="B315" s="20" t="s">
        <v>3515</v>
      </c>
      <c r="C315" s="20" t="s">
        <v>4002</v>
      </c>
      <c r="D315" s="25" t="s">
        <v>3525</v>
      </c>
      <c r="E315" t="s">
        <v>3446</v>
      </c>
      <c r="F315">
        <f t="shared" si="8"/>
        <v>3</v>
      </c>
      <c r="K315" s="51" t="s">
        <v>4260</v>
      </c>
      <c r="L315" s="51"/>
      <c r="U315">
        <v>0</v>
      </c>
      <c r="W315" s="55">
        <v>0</v>
      </c>
      <c r="AA315" t="s">
        <v>6476</v>
      </c>
      <c r="AE315">
        <v>1</v>
      </c>
      <c r="AM315">
        <f t="shared" si="9"/>
        <v>1</v>
      </c>
    </row>
    <row r="316" spans="1:39" x14ac:dyDescent="0.2">
      <c r="A316" s="20" t="s">
        <v>3997</v>
      </c>
      <c r="B316" s="20" t="s">
        <v>4003</v>
      </c>
      <c r="C316" s="20" t="s">
        <v>4004</v>
      </c>
      <c r="D316" s="25" t="s">
        <v>1830</v>
      </c>
      <c r="E316" t="s">
        <v>3446</v>
      </c>
      <c r="F316">
        <f t="shared" si="8"/>
        <v>3</v>
      </c>
      <c r="K316" s="51" t="s">
        <v>3915</v>
      </c>
      <c r="L316" s="51"/>
      <c r="U316">
        <v>0</v>
      </c>
      <c r="W316" s="55">
        <v>0</v>
      </c>
      <c r="AA316" t="s">
        <v>5357</v>
      </c>
      <c r="AF316">
        <v>1</v>
      </c>
      <c r="AM316">
        <f t="shared" si="9"/>
        <v>1</v>
      </c>
    </row>
    <row r="317" spans="1:39" x14ac:dyDescent="0.2">
      <c r="A317" s="20" t="s">
        <v>3997</v>
      </c>
      <c r="B317" s="20" t="s">
        <v>4005</v>
      </c>
      <c r="C317" s="20" t="s">
        <v>4006</v>
      </c>
      <c r="D317" s="25" t="s">
        <v>8365</v>
      </c>
      <c r="E317" t="s">
        <v>3446</v>
      </c>
      <c r="F317">
        <f t="shared" si="8"/>
        <v>3</v>
      </c>
      <c r="K317" s="51" t="s">
        <v>723</v>
      </c>
      <c r="L317" s="51"/>
      <c r="R317">
        <v>0</v>
      </c>
      <c r="W317" s="55">
        <v>0</v>
      </c>
      <c r="AA317" t="s">
        <v>4676</v>
      </c>
      <c r="AE317">
        <v>1</v>
      </c>
      <c r="AM317">
        <f t="shared" si="9"/>
        <v>1</v>
      </c>
    </row>
    <row r="318" spans="1:39" x14ac:dyDescent="0.2">
      <c r="A318" s="20" t="s">
        <v>3997</v>
      </c>
      <c r="B318" s="20" t="s">
        <v>4007</v>
      </c>
      <c r="C318" s="20" t="s">
        <v>4008</v>
      </c>
      <c r="D318" s="25" t="s">
        <v>1830</v>
      </c>
      <c r="E318" t="s">
        <v>3446</v>
      </c>
      <c r="F318">
        <f t="shared" si="8"/>
        <v>3</v>
      </c>
      <c r="K318" s="51" t="s">
        <v>656</v>
      </c>
      <c r="L318" s="51"/>
      <c r="R318">
        <v>0</v>
      </c>
      <c r="W318" s="55">
        <v>0</v>
      </c>
      <c r="AA318" t="s">
        <v>5187</v>
      </c>
      <c r="AD318">
        <v>1</v>
      </c>
      <c r="AM318">
        <f t="shared" si="9"/>
        <v>1</v>
      </c>
    </row>
    <row r="319" spans="1:39" x14ac:dyDescent="0.2">
      <c r="A319" s="20" t="s">
        <v>3997</v>
      </c>
      <c r="B319" s="20" t="s">
        <v>3988</v>
      </c>
      <c r="C319" s="20" t="s">
        <v>4009</v>
      </c>
      <c r="D319" s="25" t="s">
        <v>3525</v>
      </c>
      <c r="E319" t="s">
        <v>3446</v>
      </c>
      <c r="F319">
        <f t="shared" si="8"/>
        <v>3</v>
      </c>
      <c r="K319" s="51" t="s">
        <v>588</v>
      </c>
      <c r="L319" s="51"/>
      <c r="R319">
        <v>0</v>
      </c>
      <c r="W319" s="55">
        <v>0</v>
      </c>
      <c r="AA319" t="s">
        <v>1490</v>
      </c>
      <c r="AK319">
        <v>1</v>
      </c>
      <c r="AM319">
        <f t="shared" si="9"/>
        <v>1</v>
      </c>
    </row>
    <row r="320" spans="1:39" x14ac:dyDescent="0.2">
      <c r="A320" s="20" t="s">
        <v>3997</v>
      </c>
      <c r="B320" s="20" t="s">
        <v>4010</v>
      </c>
      <c r="C320" s="20" t="s">
        <v>4011</v>
      </c>
      <c r="D320" s="25" t="s">
        <v>3525</v>
      </c>
      <c r="E320" t="s">
        <v>3446</v>
      </c>
      <c r="F320">
        <f t="shared" si="8"/>
        <v>3</v>
      </c>
      <c r="K320" s="51" t="s">
        <v>212</v>
      </c>
      <c r="L320" s="51"/>
      <c r="U320">
        <v>0</v>
      </c>
      <c r="W320" s="55">
        <v>0</v>
      </c>
      <c r="AA320" t="s">
        <v>1489</v>
      </c>
      <c r="AK320">
        <v>1</v>
      </c>
      <c r="AM320">
        <f t="shared" si="9"/>
        <v>1</v>
      </c>
    </row>
    <row r="321" spans="1:40" x14ac:dyDescent="0.2">
      <c r="A321" s="20" t="s">
        <v>3997</v>
      </c>
      <c r="B321" s="20" t="s">
        <v>4012</v>
      </c>
      <c r="C321" s="20" t="s">
        <v>4013</v>
      </c>
      <c r="D321" s="25" t="s">
        <v>3968</v>
      </c>
      <c r="E321" t="s">
        <v>3446</v>
      </c>
      <c r="F321">
        <f t="shared" si="8"/>
        <v>3</v>
      </c>
      <c r="K321" s="51" t="s">
        <v>1213</v>
      </c>
      <c r="L321" s="51"/>
      <c r="P321">
        <v>0</v>
      </c>
      <c r="W321" s="55">
        <v>0</v>
      </c>
      <c r="AA321" s="66" t="s">
        <v>8354</v>
      </c>
      <c r="AK321">
        <v>1</v>
      </c>
      <c r="AM321">
        <f t="shared" si="9"/>
        <v>1</v>
      </c>
    </row>
    <row r="322" spans="1:40" x14ac:dyDescent="0.2">
      <c r="A322" s="20" t="s">
        <v>3997</v>
      </c>
      <c r="B322" s="20" t="s">
        <v>3530</v>
      </c>
      <c r="C322" s="20" t="s">
        <v>4014</v>
      </c>
      <c r="D322" s="25" t="s">
        <v>1970</v>
      </c>
      <c r="E322" t="s">
        <v>3446</v>
      </c>
      <c r="F322">
        <f t="shared" si="8"/>
        <v>3</v>
      </c>
      <c r="K322" s="51" t="s">
        <v>4074</v>
      </c>
      <c r="L322" s="51"/>
      <c r="M322">
        <v>0</v>
      </c>
      <c r="W322" s="55">
        <v>0</v>
      </c>
      <c r="AA322" s="71" t="s">
        <v>8450</v>
      </c>
      <c r="AK322">
        <v>1</v>
      </c>
      <c r="AM322">
        <f t="shared" si="9"/>
        <v>1</v>
      </c>
    </row>
    <row r="323" spans="1:40" x14ac:dyDescent="0.2">
      <c r="A323" s="20" t="s">
        <v>4015</v>
      </c>
      <c r="B323" s="20" t="s">
        <v>4016</v>
      </c>
      <c r="C323" s="20" t="s">
        <v>4017</v>
      </c>
      <c r="D323" s="25" t="s">
        <v>3525</v>
      </c>
      <c r="E323" t="s">
        <v>3446</v>
      </c>
      <c r="F323">
        <f t="shared" ref="F323:F386" si="10">VLOOKUP(E323,$H$2:$I$12,2,0)</f>
        <v>3</v>
      </c>
      <c r="K323" s="51" t="s">
        <v>217</v>
      </c>
      <c r="L323" s="51"/>
      <c r="R323">
        <v>0</v>
      </c>
      <c r="W323" s="55">
        <v>0</v>
      </c>
      <c r="AA323" s="71" t="s">
        <v>8451</v>
      </c>
      <c r="AK323">
        <v>1</v>
      </c>
      <c r="AM323">
        <f t="shared" si="9"/>
        <v>1</v>
      </c>
    </row>
    <row r="324" spans="1:40" x14ac:dyDescent="0.2">
      <c r="A324" s="20" t="s">
        <v>4015</v>
      </c>
      <c r="B324" s="20" t="s">
        <v>4018</v>
      </c>
      <c r="C324" s="20" t="s">
        <v>4019</v>
      </c>
      <c r="D324" s="25" t="s">
        <v>3525</v>
      </c>
      <c r="E324" t="s">
        <v>3446</v>
      </c>
      <c r="F324">
        <f t="shared" si="10"/>
        <v>3</v>
      </c>
      <c r="K324" s="51" t="s">
        <v>673</v>
      </c>
      <c r="L324" s="51"/>
      <c r="R324">
        <v>0</v>
      </c>
      <c r="W324" s="55">
        <v>0</v>
      </c>
      <c r="AA324" t="s">
        <v>4976</v>
      </c>
      <c r="AK324">
        <v>1</v>
      </c>
      <c r="AM324">
        <f t="shared" si="9"/>
        <v>1</v>
      </c>
      <c r="AN324" s="20" t="s">
        <v>7703</v>
      </c>
    </row>
    <row r="325" spans="1:40" x14ac:dyDescent="0.2">
      <c r="A325" s="20" t="s">
        <v>4015</v>
      </c>
      <c r="B325" s="20" t="s">
        <v>4020</v>
      </c>
      <c r="C325" s="20" t="s">
        <v>4021</v>
      </c>
      <c r="D325" s="25" t="s">
        <v>4022</v>
      </c>
      <c r="E325" t="s">
        <v>3446</v>
      </c>
      <c r="F325">
        <f t="shared" si="10"/>
        <v>3</v>
      </c>
      <c r="K325" s="51" t="s">
        <v>3908</v>
      </c>
      <c r="L325" s="51"/>
      <c r="U325">
        <v>0</v>
      </c>
      <c r="W325" s="55">
        <v>0</v>
      </c>
      <c r="AA325" t="s">
        <v>7651</v>
      </c>
      <c r="AH325">
        <v>1</v>
      </c>
      <c r="AM325">
        <f t="shared" si="9"/>
        <v>1</v>
      </c>
      <c r="AN325" s="20" t="s">
        <v>7703</v>
      </c>
    </row>
    <row r="326" spans="1:40" x14ac:dyDescent="0.2">
      <c r="A326" s="20" t="s">
        <v>4023</v>
      </c>
      <c r="B326" s="20" t="s">
        <v>4024</v>
      </c>
      <c r="C326" s="20" t="s">
        <v>4025</v>
      </c>
      <c r="D326" s="25" t="s">
        <v>545</v>
      </c>
      <c r="E326" t="s">
        <v>3446</v>
      </c>
      <c r="F326">
        <f t="shared" si="10"/>
        <v>3</v>
      </c>
      <c r="K326" s="51" t="s">
        <v>8301</v>
      </c>
      <c r="L326" s="51"/>
      <c r="W326" s="55"/>
      <c r="AA326" t="s">
        <v>6225</v>
      </c>
      <c r="AK326">
        <v>1</v>
      </c>
      <c r="AM326">
        <f t="shared" si="9"/>
        <v>1</v>
      </c>
    </row>
    <row r="327" spans="1:40" x14ac:dyDescent="0.2">
      <c r="A327" s="20" t="s">
        <v>4023</v>
      </c>
      <c r="B327" s="20" t="s">
        <v>3988</v>
      </c>
      <c r="C327" s="20" t="s">
        <v>4026</v>
      </c>
      <c r="D327" s="25" t="s">
        <v>3525</v>
      </c>
      <c r="E327" t="s">
        <v>3446</v>
      </c>
      <c r="F327">
        <f t="shared" si="10"/>
        <v>3</v>
      </c>
      <c r="K327" s="51" t="s">
        <v>114</v>
      </c>
      <c r="L327" s="51"/>
      <c r="R327">
        <v>0</v>
      </c>
      <c r="W327" s="55">
        <v>0</v>
      </c>
      <c r="AA327" t="s">
        <v>4889</v>
      </c>
      <c r="AK327">
        <v>1</v>
      </c>
      <c r="AM327">
        <f t="shared" si="9"/>
        <v>1</v>
      </c>
    </row>
    <row r="328" spans="1:40" x14ac:dyDescent="0.2">
      <c r="A328" s="20" t="s">
        <v>4023</v>
      </c>
      <c r="B328" s="20" t="s">
        <v>4027</v>
      </c>
      <c r="C328" s="20" t="s">
        <v>4028</v>
      </c>
      <c r="D328" s="25" t="s">
        <v>3525</v>
      </c>
      <c r="E328" t="s">
        <v>3446</v>
      </c>
      <c r="F328">
        <f t="shared" si="10"/>
        <v>3</v>
      </c>
      <c r="K328" s="51" t="s">
        <v>738</v>
      </c>
      <c r="L328" s="51"/>
      <c r="V328">
        <v>0</v>
      </c>
      <c r="W328" s="55">
        <v>0</v>
      </c>
      <c r="AA328" t="s">
        <v>596</v>
      </c>
      <c r="AH328">
        <v>1</v>
      </c>
      <c r="AM328">
        <f t="shared" si="9"/>
        <v>1</v>
      </c>
    </row>
    <row r="329" spans="1:40" x14ac:dyDescent="0.2">
      <c r="A329" s="20" t="s">
        <v>4023</v>
      </c>
      <c r="B329" s="20" t="s">
        <v>4029</v>
      </c>
      <c r="C329" s="20" t="s">
        <v>4030</v>
      </c>
      <c r="D329" s="25" t="s">
        <v>3525</v>
      </c>
      <c r="E329" t="s">
        <v>3446</v>
      </c>
      <c r="F329">
        <f t="shared" si="10"/>
        <v>3</v>
      </c>
      <c r="K329" s="51" t="s">
        <v>698</v>
      </c>
      <c r="L329" s="51"/>
      <c r="V329">
        <v>0</v>
      </c>
      <c r="W329" s="55">
        <v>0</v>
      </c>
      <c r="AA329" s="85" t="s">
        <v>9103</v>
      </c>
      <c r="AB329" s="85"/>
      <c r="AC329" s="85"/>
      <c r="AD329" s="85"/>
      <c r="AE329" s="85"/>
      <c r="AF329" s="85"/>
      <c r="AG329" s="85"/>
      <c r="AH329" s="85">
        <v>1</v>
      </c>
      <c r="AI329" s="85"/>
      <c r="AJ329" s="85"/>
      <c r="AK329" s="85"/>
      <c r="AL329" s="85"/>
      <c r="AM329" s="85">
        <f t="shared" si="9"/>
        <v>1</v>
      </c>
    </row>
    <row r="330" spans="1:40" x14ac:dyDescent="0.2">
      <c r="A330" s="20" t="s">
        <v>4031</v>
      </c>
      <c r="B330" s="20" t="s">
        <v>4016</v>
      </c>
      <c r="C330" s="20" t="s">
        <v>4032</v>
      </c>
      <c r="D330" s="25" t="s">
        <v>3525</v>
      </c>
      <c r="E330" t="s">
        <v>3446</v>
      </c>
      <c r="F330">
        <f t="shared" si="10"/>
        <v>3</v>
      </c>
      <c r="K330" s="51" t="s">
        <v>4696</v>
      </c>
      <c r="L330" s="51"/>
      <c r="U330">
        <v>0</v>
      </c>
      <c r="W330" s="55">
        <v>0</v>
      </c>
      <c r="AA330" s="85" t="s">
        <v>9104</v>
      </c>
      <c r="AB330" s="85"/>
      <c r="AC330" s="85"/>
      <c r="AD330" s="85"/>
      <c r="AE330" s="85"/>
      <c r="AF330" s="85"/>
      <c r="AG330" s="85"/>
      <c r="AH330" s="85">
        <v>1</v>
      </c>
      <c r="AI330" s="85"/>
      <c r="AJ330" s="85"/>
      <c r="AK330" s="85"/>
      <c r="AL330" s="85"/>
      <c r="AM330" s="85">
        <f t="shared" si="9"/>
        <v>1</v>
      </c>
    </row>
    <row r="331" spans="1:40" x14ac:dyDescent="0.2">
      <c r="A331" s="20" t="s">
        <v>4031</v>
      </c>
      <c r="B331" s="20" t="s">
        <v>3523</v>
      </c>
      <c r="C331" s="20" t="s">
        <v>4033</v>
      </c>
      <c r="D331" s="25" t="s">
        <v>3525</v>
      </c>
      <c r="E331" t="s">
        <v>3446</v>
      </c>
      <c r="F331">
        <f t="shared" si="10"/>
        <v>3</v>
      </c>
      <c r="K331" s="51" t="s">
        <v>1715</v>
      </c>
      <c r="L331" s="51"/>
      <c r="R331">
        <v>0</v>
      </c>
      <c r="W331" s="55">
        <v>0</v>
      </c>
      <c r="AA331" t="s">
        <v>8301</v>
      </c>
      <c r="AM331">
        <f t="shared" si="9"/>
        <v>0</v>
      </c>
    </row>
    <row r="332" spans="1:40" x14ac:dyDescent="0.2">
      <c r="A332" s="20" t="s">
        <v>4031</v>
      </c>
      <c r="B332" s="20" t="s">
        <v>4034</v>
      </c>
      <c r="C332" s="20" t="s">
        <v>4035</v>
      </c>
      <c r="D332" s="25" t="s">
        <v>3525</v>
      </c>
      <c r="E332" t="s">
        <v>3446</v>
      </c>
      <c r="F332">
        <f t="shared" si="10"/>
        <v>3</v>
      </c>
      <c r="K332" s="51" t="s">
        <v>616</v>
      </c>
      <c r="L332" s="51"/>
      <c r="P332">
        <v>0</v>
      </c>
      <c r="W332" s="55">
        <v>0</v>
      </c>
      <c r="AA332" t="s">
        <v>8390</v>
      </c>
      <c r="AM332">
        <f t="shared" si="9"/>
        <v>0</v>
      </c>
    </row>
    <row r="333" spans="1:40" x14ac:dyDescent="0.2">
      <c r="A333" s="20" t="s">
        <v>4036</v>
      </c>
      <c r="B333" s="20" t="s">
        <v>3523</v>
      </c>
      <c r="C333" s="20" t="s">
        <v>4037</v>
      </c>
      <c r="D333" s="25" t="s">
        <v>3525</v>
      </c>
      <c r="E333" t="s">
        <v>3446</v>
      </c>
      <c r="F333">
        <f t="shared" si="10"/>
        <v>3</v>
      </c>
      <c r="K333" s="51" t="s">
        <v>5616</v>
      </c>
      <c r="L333" s="51"/>
      <c r="M333">
        <v>0</v>
      </c>
      <c r="W333" s="55">
        <v>0</v>
      </c>
      <c r="AA333" t="s">
        <v>745</v>
      </c>
      <c r="AJ333">
        <v>1</v>
      </c>
      <c r="AM333">
        <f t="shared" si="9"/>
        <v>1</v>
      </c>
    </row>
    <row r="334" spans="1:40" x14ac:dyDescent="0.2">
      <c r="A334" s="20" t="s">
        <v>4036</v>
      </c>
      <c r="B334" s="20" t="s">
        <v>4038</v>
      </c>
      <c r="C334" s="20" t="s">
        <v>4039</v>
      </c>
      <c r="D334" s="25" t="s">
        <v>3525</v>
      </c>
      <c r="E334" t="s">
        <v>3446</v>
      </c>
      <c r="F334">
        <f t="shared" si="10"/>
        <v>3</v>
      </c>
      <c r="K334" s="51" t="s">
        <v>4015</v>
      </c>
      <c r="L334" s="51"/>
      <c r="M334">
        <v>0</v>
      </c>
      <c r="W334" s="55">
        <v>0</v>
      </c>
      <c r="AA334" s="65" t="s">
        <v>708</v>
      </c>
      <c r="AJ334">
        <v>1</v>
      </c>
      <c r="AM334">
        <f t="shared" si="9"/>
        <v>1</v>
      </c>
    </row>
    <row r="335" spans="1:40" x14ac:dyDescent="0.2">
      <c r="A335" s="20" t="s">
        <v>4036</v>
      </c>
      <c r="B335" s="20" t="s">
        <v>4040</v>
      </c>
      <c r="C335" s="20" t="s">
        <v>4041</v>
      </c>
      <c r="D335" s="25" t="s">
        <v>3525</v>
      </c>
      <c r="E335" t="s">
        <v>3446</v>
      </c>
      <c r="F335">
        <f t="shared" si="10"/>
        <v>3</v>
      </c>
      <c r="K335" s="51" t="s">
        <v>3978</v>
      </c>
      <c r="L335" s="51"/>
      <c r="M335">
        <v>0</v>
      </c>
      <c r="W335" s="55">
        <v>0</v>
      </c>
      <c r="AA335" s="65" t="s">
        <v>7614</v>
      </c>
      <c r="AI335">
        <v>1</v>
      </c>
      <c r="AM335">
        <f t="shared" si="9"/>
        <v>1</v>
      </c>
    </row>
    <row r="336" spans="1:40" x14ac:dyDescent="0.2">
      <c r="A336" s="20" t="s">
        <v>4042</v>
      </c>
      <c r="B336" s="20" t="s">
        <v>4034</v>
      </c>
      <c r="C336" s="20" t="s">
        <v>4043</v>
      </c>
      <c r="D336" s="25" t="s">
        <v>3525</v>
      </c>
      <c r="E336" t="s">
        <v>3446</v>
      </c>
      <c r="F336">
        <f t="shared" si="10"/>
        <v>3</v>
      </c>
      <c r="K336" s="51" t="s">
        <v>4484</v>
      </c>
      <c r="L336" s="51"/>
      <c r="O336">
        <v>0</v>
      </c>
      <c r="W336" s="55">
        <v>0</v>
      </c>
      <c r="AA336" t="s">
        <v>7612</v>
      </c>
      <c r="AI336">
        <v>1</v>
      </c>
      <c r="AM336">
        <f t="shared" si="9"/>
        <v>1</v>
      </c>
    </row>
    <row r="337" spans="1:39" x14ac:dyDescent="0.2">
      <c r="A337" s="20" t="s">
        <v>4042</v>
      </c>
      <c r="B337" s="20" t="s">
        <v>4044</v>
      </c>
      <c r="C337" s="20" t="s">
        <v>4045</v>
      </c>
      <c r="D337" s="25" t="s">
        <v>3525</v>
      </c>
      <c r="E337" t="s">
        <v>3446</v>
      </c>
      <c r="F337">
        <f t="shared" si="10"/>
        <v>3</v>
      </c>
      <c r="K337" s="51" t="s">
        <v>3753</v>
      </c>
      <c r="L337" s="51"/>
      <c r="O337">
        <v>0</v>
      </c>
      <c r="W337" s="55">
        <v>0</v>
      </c>
      <c r="AA337" t="s">
        <v>209</v>
      </c>
      <c r="AF337">
        <v>1</v>
      </c>
      <c r="AM337">
        <f t="shared" si="9"/>
        <v>1</v>
      </c>
    </row>
    <row r="338" spans="1:39" x14ac:dyDescent="0.2">
      <c r="A338" s="20" t="s">
        <v>4046</v>
      </c>
      <c r="B338" s="20" t="s">
        <v>4010</v>
      </c>
      <c r="C338" s="20" t="s">
        <v>4047</v>
      </c>
      <c r="D338" s="25" t="s">
        <v>3525</v>
      </c>
      <c r="E338" t="s">
        <v>3446</v>
      </c>
      <c r="F338">
        <f t="shared" si="10"/>
        <v>3</v>
      </c>
      <c r="K338" s="51" t="s">
        <v>703</v>
      </c>
      <c r="L338" s="51"/>
      <c r="V338">
        <v>0</v>
      </c>
      <c r="W338" s="55">
        <v>0</v>
      </c>
      <c r="AA338" t="s">
        <v>608</v>
      </c>
      <c r="AF338">
        <v>1</v>
      </c>
      <c r="AM338">
        <f t="shared" si="9"/>
        <v>1</v>
      </c>
    </row>
    <row r="339" spans="1:39" x14ac:dyDescent="0.2">
      <c r="A339" s="20" t="s">
        <v>4046</v>
      </c>
      <c r="B339" s="20" t="s">
        <v>4048</v>
      </c>
      <c r="C339" s="20" t="s">
        <v>4049</v>
      </c>
      <c r="D339" s="25" t="s">
        <v>3525</v>
      </c>
      <c r="E339" t="s">
        <v>3446</v>
      </c>
      <c r="F339">
        <f t="shared" si="10"/>
        <v>3</v>
      </c>
      <c r="K339" s="51" t="s">
        <v>3640</v>
      </c>
      <c r="L339" s="51"/>
      <c r="N339">
        <v>0</v>
      </c>
      <c r="W339" s="55">
        <v>0</v>
      </c>
      <c r="AA339" t="s">
        <v>3543</v>
      </c>
      <c r="AC339">
        <v>1</v>
      </c>
      <c r="AM339">
        <f t="shared" si="9"/>
        <v>1</v>
      </c>
    </row>
    <row r="340" spans="1:39" x14ac:dyDescent="0.2">
      <c r="A340" s="20" t="s">
        <v>4046</v>
      </c>
      <c r="B340" s="20" t="s">
        <v>4050</v>
      </c>
      <c r="C340" s="20" t="s">
        <v>4051</v>
      </c>
      <c r="D340" s="25" t="s">
        <v>3525</v>
      </c>
      <c r="E340" t="s">
        <v>3446</v>
      </c>
      <c r="F340">
        <f t="shared" si="10"/>
        <v>3</v>
      </c>
      <c r="K340" s="51" t="s">
        <v>5204</v>
      </c>
      <c r="L340" s="51"/>
      <c r="O340">
        <v>0</v>
      </c>
      <c r="W340" s="55">
        <v>0</v>
      </c>
      <c r="AA340" t="s">
        <v>6416</v>
      </c>
      <c r="AD340">
        <v>1</v>
      </c>
      <c r="AM340">
        <f t="shared" si="9"/>
        <v>1</v>
      </c>
    </row>
    <row r="341" spans="1:39" x14ac:dyDescent="0.2">
      <c r="A341" s="20" t="s">
        <v>4052</v>
      </c>
      <c r="B341" s="20" t="s">
        <v>3523</v>
      </c>
      <c r="C341" s="20" t="s">
        <v>4053</v>
      </c>
      <c r="D341" s="25" t="s">
        <v>3525</v>
      </c>
      <c r="E341" t="s">
        <v>3446</v>
      </c>
      <c r="F341">
        <f t="shared" si="10"/>
        <v>3</v>
      </c>
      <c r="K341" s="51" t="s">
        <v>4503</v>
      </c>
      <c r="L341" s="51"/>
      <c r="O341">
        <v>0</v>
      </c>
      <c r="W341" s="55">
        <v>0</v>
      </c>
      <c r="AA341" t="s">
        <v>5115</v>
      </c>
      <c r="AD341">
        <v>1</v>
      </c>
      <c r="AM341">
        <f t="shared" si="9"/>
        <v>1</v>
      </c>
    </row>
    <row r="342" spans="1:39" x14ac:dyDescent="0.2">
      <c r="A342" s="20" t="s">
        <v>4052</v>
      </c>
      <c r="B342" s="20" t="s">
        <v>4054</v>
      </c>
      <c r="C342" s="20" t="s">
        <v>4055</v>
      </c>
      <c r="D342" s="25" t="s">
        <v>3525</v>
      </c>
      <c r="E342" t="s">
        <v>3446</v>
      </c>
      <c r="F342">
        <f t="shared" si="10"/>
        <v>3</v>
      </c>
      <c r="K342" s="51" t="s">
        <v>740</v>
      </c>
      <c r="L342" s="51"/>
      <c r="V342">
        <v>0</v>
      </c>
      <c r="W342" s="55">
        <v>0</v>
      </c>
      <c r="AA342" t="s">
        <v>5622</v>
      </c>
      <c r="AC342">
        <v>1</v>
      </c>
      <c r="AM342">
        <f t="shared" si="9"/>
        <v>1</v>
      </c>
    </row>
    <row r="343" spans="1:39" x14ac:dyDescent="0.2">
      <c r="A343" s="20" t="s">
        <v>4052</v>
      </c>
      <c r="B343" s="20" t="s">
        <v>4056</v>
      </c>
      <c r="C343" s="20" t="s">
        <v>4057</v>
      </c>
      <c r="D343" s="25" t="s">
        <v>3525</v>
      </c>
      <c r="E343" t="s">
        <v>3446</v>
      </c>
      <c r="F343">
        <f t="shared" si="10"/>
        <v>3</v>
      </c>
      <c r="K343" s="51" t="s">
        <v>701</v>
      </c>
      <c r="L343" s="51"/>
      <c r="V343">
        <v>0</v>
      </c>
      <c r="W343" s="55">
        <v>0</v>
      </c>
      <c r="AA343" t="s">
        <v>4046</v>
      </c>
      <c r="AC343">
        <v>1</v>
      </c>
      <c r="AM343">
        <f t="shared" si="9"/>
        <v>1</v>
      </c>
    </row>
    <row r="344" spans="1:39" x14ac:dyDescent="0.2">
      <c r="A344" s="20" t="s">
        <v>4052</v>
      </c>
      <c r="B344" s="20" t="s">
        <v>1429</v>
      </c>
      <c r="C344" s="20" t="s">
        <v>4058</v>
      </c>
      <c r="D344" s="25" t="s">
        <v>542</v>
      </c>
      <c r="E344" t="s">
        <v>3446</v>
      </c>
      <c r="F344">
        <f t="shared" si="10"/>
        <v>3</v>
      </c>
      <c r="K344" s="51" t="s">
        <v>5745</v>
      </c>
      <c r="L344" s="51"/>
      <c r="O344">
        <v>0</v>
      </c>
      <c r="W344" s="55">
        <v>0</v>
      </c>
      <c r="AA344" t="s">
        <v>137</v>
      </c>
      <c r="AH344">
        <v>1</v>
      </c>
      <c r="AM344">
        <f t="shared" si="9"/>
        <v>1</v>
      </c>
    </row>
    <row r="345" spans="1:39" x14ac:dyDescent="0.2">
      <c r="A345" s="20" t="s">
        <v>4059</v>
      </c>
      <c r="B345" s="20" t="s">
        <v>4060</v>
      </c>
      <c r="C345" s="20" t="s">
        <v>4061</v>
      </c>
      <c r="D345" s="25" t="s">
        <v>8365</v>
      </c>
      <c r="E345" t="s">
        <v>3446</v>
      </c>
      <c r="F345">
        <f t="shared" si="10"/>
        <v>3</v>
      </c>
      <c r="K345" s="51" t="s">
        <v>5407</v>
      </c>
      <c r="L345" s="51"/>
      <c r="O345">
        <v>0</v>
      </c>
      <c r="W345" s="55">
        <v>0</v>
      </c>
      <c r="AA345" t="s">
        <v>210</v>
      </c>
      <c r="AK345">
        <v>1</v>
      </c>
      <c r="AM345">
        <f t="shared" si="9"/>
        <v>1</v>
      </c>
    </row>
    <row r="346" spans="1:39" x14ac:dyDescent="0.2">
      <c r="A346" s="20" t="s">
        <v>4059</v>
      </c>
      <c r="B346" s="20" t="s">
        <v>4060</v>
      </c>
      <c r="C346" s="20" t="s">
        <v>4062</v>
      </c>
      <c r="D346" s="25" t="s">
        <v>1830</v>
      </c>
      <c r="E346" t="s">
        <v>3446</v>
      </c>
      <c r="F346">
        <f t="shared" si="10"/>
        <v>3</v>
      </c>
      <c r="K346" s="51" t="s">
        <v>4594</v>
      </c>
      <c r="L346" s="51"/>
      <c r="O346">
        <v>0</v>
      </c>
      <c r="W346" s="55">
        <v>0</v>
      </c>
      <c r="AA346" t="s">
        <v>606</v>
      </c>
      <c r="AK346">
        <v>1</v>
      </c>
      <c r="AM346">
        <f t="shared" si="9"/>
        <v>1</v>
      </c>
    </row>
    <row r="347" spans="1:39" x14ac:dyDescent="0.2">
      <c r="A347" s="20" t="s">
        <v>4059</v>
      </c>
      <c r="B347" s="20" t="s">
        <v>4038</v>
      </c>
      <c r="C347" s="20" t="s">
        <v>4063</v>
      </c>
      <c r="D347" s="25" t="s">
        <v>3525</v>
      </c>
      <c r="E347" t="s">
        <v>3446</v>
      </c>
      <c r="F347">
        <f t="shared" si="10"/>
        <v>3</v>
      </c>
      <c r="K347" s="51" t="s">
        <v>4615</v>
      </c>
      <c r="L347" s="51"/>
      <c r="O347">
        <v>0</v>
      </c>
      <c r="W347" s="55">
        <v>0</v>
      </c>
      <c r="AA347" t="s">
        <v>1659</v>
      </c>
      <c r="AG347">
        <v>1</v>
      </c>
      <c r="AM347">
        <f t="shared" si="9"/>
        <v>1</v>
      </c>
    </row>
    <row r="348" spans="1:39" x14ac:dyDescent="0.2">
      <c r="A348" s="20" t="s">
        <v>4059</v>
      </c>
      <c r="B348" s="20" t="s">
        <v>4064</v>
      </c>
      <c r="C348" s="20" t="s">
        <v>4065</v>
      </c>
      <c r="D348" s="25" t="s">
        <v>3525</v>
      </c>
      <c r="E348" t="s">
        <v>3446</v>
      </c>
      <c r="F348">
        <f t="shared" si="10"/>
        <v>3</v>
      </c>
      <c r="K348" s="51" t="s">
        <v>5212</v>
      </c>
      <c r="L348" s="51"/>
      <c r="O348">
        <v>0</v>
      </c>
      <c r="W348" s="55">
        <v>0</v>
      </c>
      <c r="AA348" t="s">
        <v>1516</v>
      </c>
      <c r="AG348">
        <v>1</v>
      </c>
      <c r="AM348">
        <f t="shared" ref="AM348:AM410" si="11">SUM(AB348:AL348)</f>
        <v>1</v>
      </c>
    </row>
    <row r="349" spans="1:39" x14ac:dyDescent="0.2">
      <c r="A349" s="20" t="s">
        <v>4066</v>
      </c>
      <c r="B349" s="20" t="s">
        <v>4048</v>
      </c>
      <c r="C349" s="20" t="s">
        <v>4067</v>
      </c>
      <c r="D349" s="25" t="s">
        <v>3525</v>
      </c>
      <c r="E349" t="s">
        <v>3446</v>
      </c>
      <c r="F349">
        <f t="shared" si="10"/>
        <v>3</v>
      </c>
      <c r="K349" s="51" t="s">
        <v>4786</v>
      </c>
      <c r="L349" s="51"/>
      <c r="O349">
        <v>0</v>
      </c>
      <c r="W349" s="55">
        <v>0</v>
      </c>
      <c r="AA349" t="s">
        <v>590</v>
      </c>
      <c r="AH349">
        <v>1</v>
      </c>
      <c r="AM349">
        <f t="shared" si="11"/>
        <v>1</v>
      </c>
    </row>
    <row r="350" spans="1:39" x14ac:dyDescent="0.2">
      <c r="A350" s="20" t="s">
        <v>4066</v>
      </c>
      <c r="B350" s="20" t="s">
        <v>4068</v>
      </c>
      <c r="C350" s="20" t="s">
        <v>4069</v>
      </c>
      <c r="D350" s="25" t="s">
        <v>3525</v>
      </c>
      <c r="E350" t="s">
        <v>3446</v>
      </c>
      <c r="F350">
        <f t="shared" si="10"/>
        <v>3</v>
      </c>
      <c r="K350" s="51" t="s">
        <v>4210</v>
      </c>
      <c r="L350" s="51"/>
      <c r="N350">
        <v>0</v>
      </c>
      <c r="W350" s="55">
        <v>0</v>
      </c>
      <c r="AA350" s="20" t="s">
        <v>561</v>
      </c>
      <c r="AH350">
        <v>1</v>
      </c>
      <c r="AM350">
        <f t="shared" si="11"/>
        <v>1</v>
      </c>
    </row>
    <row r="351" spans="1:39" x14ac:dyDescent="0.2">
      <c r="A351" s="20" t="s">
        <v>4070</v>
      </c>
      <c r="B351" s="20" t="s">
        <v>3998</v>
      </c>
      <c r="C351" s="20" t="s">
        <v>4071</v>
      </c>
      <c r="D351" s="25" t="s">
        <v>3525</v>
      </c>
      <c r="E351" t="s">
        <v>3446</v>
      </c>
      <c r="F351">
        <f t="shared" si="10"/>
        <v>3</v>
      </c>
      <c r="K351" s="51" t="s">
        <v>3662</v>
      </c>
      <c r="L351" s="51"/>
      <c r="N351">
        <v>0</v>
      </c>
      <c r="W351" s="55">
        <v>0</v>
      </c>
      <c r="AA351" t="s">
        <v>1835</v>
      </c>
      <c r="AH351">
        <v>1</v>
      </c>
      <c r="AM351">
        <f t="shared" si="11"/>
        <v>1</v>
      </c>
    </row>
    <row r="352" spans="1:39" x14ac:dyDescent="0.2">
      <c r="A352" s="20" t="s">
        <v>4070</v>
      </c>
      <c r="B352" s="20" t="s">
        <v>4072</v>
      </c>
      <c r="C352" s="20" t="s">
        <v>4073</v>
      </c>
      <c r="D352" s="25" t="s">
        <v>3525</v>
      </c>
      <c r="E352" t="s">
        <v>3446</v>
      </c>
      <c r="F352">
        <f t="shared" si="10"/>
        <v>3</v>
      </c>
      <c r="K352" s="51" t="s">
        <v>4687</v>
      </c>
      <c r="L352" s="51"/>
      <c r="U352">
        <v>0</v>
      </c>
      <c r="W352" s="55">
        <v>0</v>
      </c>
      <c r="AA352" t="s">
        <v>1836</v>
      </c>
      <c r="AH352">
        <v>1</v>
      </c>
      <c r="AM352">
        <f t="shared" si="11"/>
        <v>1</v>
      </c>
    </row>
    <row r="353" spans="1:39" x14ac:dyDescent="0.2">
      <c r="A353" s="20" t="s">
        <v>4074</v>
      </c>
      <c r="B353" s="20" t="s">
        <v>4054</v>
      </c>
      <c r="C353" s="20" t="s">
        <v>4075</v>
      </c>
      <c r="D353" s="25" t="s">
        <v>3525</v>
      </c>
      <c r="E353" t="s">
        <v>3446</v>
      </c>
      <c r="F353">
        <f t="shared" si="10"/>
        <v>3</v>
      </c>
      <c r="K353" s="51" t="s">
        <v>5776</v>
      </c>
      <c r="L353" s="51"/>
      <c r="O353">
        <v>0</v>
      </c>
      <c r="W353" s="55">
        <v>0</v>
      </c>
      <c r="AA353" t="s">
        <v>7662</v>
      </c>
      <c r="AH353">
        <v>1</v>
      </c>
      <c r="AM353">
        <f t="shared" si="11"/>
        <v>1</v>
      </c>
    </row>
    <row r="354" spans="1:39" x14ac:dyDescent="0.2">
      <c r="A354" s="20" t="s">
        <v>4074</v>
      </c>
      <c r="B354" s="20" t="s">
        <v>3573</v>
      </c>
      <c r="C354" s="20" t="s">
        <v>4076</v>
      </c>
      <c r="D354" s="25" t="s">
        <v>3525</v>
      </c>
      <c r="E354" t="s">
        <v>3446</v>
      </c>
      <c r="F354">
        <f t="shared" si="10"/>
        <v>3</v>
      </c>
      <c r="K354" s="51" t="s">
        <v>5418</v>
      </c>
      <c r="L354" s="51"/>
      <c r="O354">
        <v>0</v>
      </c>
      <c r="W354" s="55">
        <v>0</v>
      </c>
      <c r="AA354" t="s">
        <v>5593</v>
      </c>
      <c r="AC354">
        <v>1</v>
      </c>
      <c r="AM354">
        <f t="shared" si="11"/>
        <v>1</v>
      </c>
    </row>
    <row r="355" spans="1:39" x14ac:dyDescent="0.2">
      <c r="A355" s="20" t="s">
        <v>4074</v>
      </c>
      <c r="B355" s="20" t="s">
        <v>4077</v>
      </c>
      <c r="C355" s="20" t="s">
        <v>4078</v>
      </c>
      <c r="D355" s="25" t="s">
        <v>8365</v>
      </c>
      <c r="E355" t="s">
        <v>3446</v>
      </c>
      <c r="F355">
        <f t="shared" si="10"/>
        <v>3</v>
      </c>
      <c r="K355" s="51" t="s">
        <v>4619</v>
      </c>
      <c r="L355" s="51"/>
      <c r="O355">
        <v>0</v>
      </c>
      <c r="W355" s="55">
        <v>0</v>
      </c>
      <c r="AA355" t="s">
        <v>4104</v>
      </c>
      <c r="AC355">
        <v>1</v>
      </c>
      <c r="AM355">
        <f t="shared" si="11"/>
        <v>1</v>
      </c>
    </row>
    <row r="356" spans="1:39" x14ac:dyDescent="0.2">
      <c r="A356" s="20" t="s">
        <v>4074</v>
      </c>
      <c r="B356" s="20" t="s">
        <v>4077</v>
      </c>
      <c r="C356" s="20" t="s">
        <v>4079</v>
      </c>
      <c r="D356" s="25" t="s">
        <v>1830</v>
      </c>
      <c r="E356" t="s">
        <v>3446</v>
      </c>
      <c r="F356">
        <f t="shared" si="10"/>
        <v>3</v>
      </c>
      <c r="K356" s="51" t="s">
        <v>3611</v>
      </c>
      <c r="L356" s="51"/>
      <c r="N356">
        <v>0</v>
      </c>
      <c r="W356" s="55">
        <v>0</v>
      </c>
      <c r="AA356" t="s">
        <v>6438</v>
      </c>
      <c r="AD356">
        <v>1</v>
      </c>
      <c r="AM356">
        <f t="shared" si="11"/>
        <v>1</v>
      </c>
    </row>
    <row r="357" spans="1:39" x14ac:dyDescent="0.2">
      <c r="A357" s="20" t="s">
        <v>4080</v>
      </c>
      <c r="B357" s="20" t="s">
        <v>4072</v>
      </c>
      <c r="C357" s="20" t="s">
        <v>4081</v>
      </c>
      <c r="D357" s="25" t="s">
        <v>3525</v>
      </c>
      <c r="E357" t="s">
        <v>3446</v>
      </c>
      <c r="F357">
        <f t="shared" si="10"/>
        <v>3</v>
      </c>
      <c r="K357" s="51" t="s">
        <v>6238</v>
      </c>
      <c r="L357" s="51"/>
      <c r="U357">
        <v>0</v>
      </c>
      <c r="W357" s="55">
        <v>0</v>
      </c>
      <c r="AA357" t="s">
        <v>5209</v>
      </c>
      <c r="AD357">
        <v>1</v>
      </c>
      <c r="AM357">
        <f t="shared" si="11"/>
        <v>1</v>
      </c>
    </row>
    <row r="358" spans="1:39" x14ac:dyDescent="0.2">
      <c r="A358" s="20" t="s">
        <v>4080</v>
      </c>
      <c r="B358" s="20" t="s">
        <v>4082</v>
      </c>
      <c r="C358" s="20" t="s">
        <v>4083</v>
      </c>
      <c r="D358" s="25" t="s">
        <v>3525</v>
      </c>
      <c r="E358" t="s">
        <v>3446</v>
      </c>
      <c r="F358">
        <f t="shared" si="10"/>
        <v>3</v>
      </c>
      <c r="K358" s="51" t="s">
        <v>4987</v>
      </c>
      <c r="L358" s="51"/>
      <c r="U358">
        <v>0</v>
      </c>
      <c r="W358" s="55">
        <v>0</v>
      </c>
      <c r="AA358" t="s">
        <v>4193</v>
      </c>
      <c r="AD358">
        <v>1</v>
      </c>
      <c r="AM358">
        <f t="shared" si="11"/>
        <v>1</v>
      </c>
    </row>
    <row r="359" spans="1:39" x14ac:dyDescent="0.2">
      <c r="A359" s="20" t="s">
        <v>4080</v>
      </c>
      <c r="B359" s="20" t="s">
        <v>4084</v>
      </c>
      <c r="C359" s="20" t="s">
        <v>4085</v>
      </c>
      <c r="D359" s="25" t="s">
        <v>3525</v>
      </c>
      <c r="E359" t="s">
        <v>3446</v>
      </c>
      <c r="F359">
        <f t="shared" si="10"/>
        <v>3</v>
      </c>
      <c r="K359" s="51" t="s">
        <v>6242</v>
      </c>
      <c r="L359" s="51"/>
      <c r="U359">
        <v>0</v>
      </c>
      <c r="W359" s="55">
        <v>0</v>
      </c>
      <c r="AA359" t="s">
        <v>1709</v>
      </c>
      <c r="AI359">
        <v>1</v>
      </c>
      <c r="AM359">
        <f t="shared" si="11"/>
        <v>1</v>
      </c>
    </row>
    <row r="360" spans="1:39" x14ac:dyDescent="0.2">
      <c r="A360" s="20" t="s">
        <v>4080</v>
      </c>
      <c r="B360" s="20" t="s">
        <v>3519</v>
      </c>
      <c r="C360" s="20" t="s">
        <v>4086</v>
      </c>
      <c r="D360" s="25" t="s">
        <v>3525</v>
      </c>
      <c r="E360" t="s">
        <v>3446</v>
      </c>
      <c r="F360">
        <f t="shared" si="10"/>
        <v>3</v>
      </c>
      <c r="K360" s="51" t="s">
        <v>4303</v>
      </c>
      <c r="L360" s="51"/>
      <c r="U360">
        <v>0</v>
      </c>
      <c r="W360" s="55">
        <v>0</v>
      </c>
      <c r="AA360" t="s">
        <v>1707</v>
      </c>
      <c r="AI360">
        <v>1</v>
      </c>
      <c r="AM360">
        <f t="shared" si="11"/>
        <v>1</v>
      </c>
    </row>
    <row r="361" spans="1:39" x14ac:dyDescent="0.2">
      <c r="A361" s="20" t="s">
        <v>4080</v>
      </c>
      <c r="B361" s="20" t="s">
        <v>3519</v>
      </c>
      <c r="C361" s="20" t="s">
        <v>4087</v>
      </c>
      <c r="D361" s="25" t="s">
        <v>3525</v>
      </c>
      <c r="E361" t="s">
        <v>3446</v>
      </c>
      <c r="F361">
        <f t="shared" si="10"/>
        <v>3</v>
      </c>
      <c r="K361" s="51" t="s">
        <v>6246</v>
      </c>
      <c r="L361" s="51"/>
      <c r="U361">
        <v>0</v>
      </c>
      <c r="W361" s="55">
        <v>0</v>
      </c>
      <c r="AA361" t="s">
        <v>5539</v>
      </c>
      <c r="AC361">
        <v>1</v>
      </c>
      <c r="AM361">
        <f t="shared" si="11"/>
        <v>1</v>
      </c>
    </row>
    <row r="362" spans="1:39" x14ac:dyDescent="0.2">
      <c r="A362" s="20" t="s">
        <v>4080</v>
      </c>
      <c r="B362" s="20" t="s">
        <v>4088</v>
      </c>
      <c r="C362" s="20" t="s">
        <v>4089</v>
      </c>
      <c r="D362" s="25" t="s">
        <v>542</v>
      </c>
      <c r="E362" t="s">
        <v>3446</v>
      </c>
      <c r="F362">
        <f t="shared" si="10"/>
        <v>3</v>
      </c>
      <c r="K362" s="51" t="s">
        <v>5064</v>
      </c>
      <c r="L362" s="51"/>
      <c r="U362">
        <v>0</v>
      </c>
      <c r="W362" s="55">
        <v>0</v>
      </c>
      <c r="AA362" s="65" t="s">
        <v>4131</v>
      </c>
      <c r="AC362">
        <v>1</v>
      </c>
      <c r="AM362">
        <f t="shared" si="11"/>
        <v>1</v>
      </c>
    </row>
    <row r="363" spans="1:39" x14ac:dyDescent="0.2">
      <c r="A363" s="20" t="s">
        <v>4090</v>
      </c>
      <c r="B363" s="20" t="s">
        <v>3573</v>
      </c>
      <c r="C363" s="20" t="s">
        <v>4091</v>
      </c>
      <c r="D363" s="25" t="s">
        <v>3525</v>
      </c>
      <c r="E363" t="s">
        <v>3446</v>
      </c>
      <c r="F363">
        <f t="shared" si="10"/>
        <v>3</v>
      </c>
      <c r="K363" s="51" t="s">
        <v>6547</v>
      </c>
      <c r="L363" s="51"/>
      <c r="U363">
        <v>0</v>
      </c>
      <c r="W363" s="55">
        <v>0</v>
      </c>
      <c r="AA363" t="s">
        <v>609</v>
      </c>
      <c r="AF363">
        <v>1</v>
      </c>
      <c r="AM363">
        <f t="shared" si="11"/>
        <v>1</v>
      </c>
    </row>
    <row r="364" spans="1:39" x14ac:dyDescent="0.2">
      <c r="A364" s="20" t="s">
        <v>4090</v>
      </c>
      <c r="B364" s="20" t="s">
        <v>4092</v>
      </c>
      <c r="C364" s="20" t="s">
        <v>4093</v>
      </c>
      <c r="D364" s="25" t="s">
        <v>3525</v>
      </c>
      <c r="E364" t="s">
        <v>3446</v>
      </c>
      <c r="F364">
        <f t="shared" si="10"/>
        <v>3</v>
      </c>
      <c r="K364" s="51" t="s">
        <v>6257</v>
      </c>
      <c r="L364" s="51"/>
      <c r="U364">
        <v>0</v>
      </c>
      <c r="W364" s="55">
        <v>0</v>
      </c>
      <c r="AA364" t="s">
        <v>7702</v>
      </c>
      <c r="AG364">
        <v>1</v>
      </c>
      <c r="AM364">
        <f t="shared" si="11"/>
        <v>1</v>
      </c>
    </row>
    <row r="365" spans="1:39" x14ac:dyDescent="0.2">
      <c r="A365" s="20" t="s">
        <v>4090</v>
      </c>
      <c r="B365" s="20" t="s">
        <v>4094</v>
      </c>
      <c r="C365" s="20" t="s">
        <v>4095</v>
      </c>
      <c r="D365" s="25" t="s">
        <v>3525</v>
      </c>
      <c r="E365" t="s">
        <v>3446</v>
      </c>
      <c r="F365">
        <f t="shared" si="10"/>
        <v>3</v>
      </c>
      <c r="K365" s="51" t="s">
        <v>4882</v>
      </c>
      <c r="L365" s="51"/>
      <c r="U365">
        <v>0</v>
      </c>
      <c r="W365" s="55">
        <v>0</v>
      </c>
      <c r="AA365" t="s">
        <v>7700</v>
      </c>
      <c r="AG365">
        <v>1</v>
      </c>
      <c r="AM365">
        <f t="shared" si="11"/>
        <v>1</v>
      </c>
    </row>
    <row r="366" spans="1:39" x14ac:dyDescent="0.2">
      <c r="A366" s="20" t="s">
        <v>4096</v>
      </c>
      <c r="B366" s="20" t="s">
        <v>4082</v>
      </c>
      <c r="C366" s="20" t="s">
        <v>4097</v>
      </c>
      <c r="D366" s="25" t="s">
        <v>3525</v>
      </c>
      <c r="E366" t="s">
        <v>3446</v>
      </c>
      <c r="F366">
        <f t="shared" si="10"/>
        <v>3</v>
      </c>
      <c r="K366" s="51" t="s">
        <v>2051</v>
      </c>
      <c r="L366" s="51"/>
      <c r="R366">
        <v>0</v>
      </c>
      <c r="W366" s="55">
        <v>0</v>
      </c>
      <c r="AA366" t="s">
        <v>242</v>
      </c>
      <c r="AK366">
        <v>1</v>
      </c>
      <c r="AM366">
        <f t="shared" si="11"/>
        <v>1</v>
      </c>
    </row>
    <row r="367" spans="1:39" x14ac:dyDescent="0.2">
      <c r="A367" s="20" t="s">
        <v>4096</v>
      </c>
      <c r="B367" s="20" t="s">
        <v>4098</v>
      </c>
      <c r="C367" s="20" t="s">
        <v>4099</v>
      </c>
      <c r="D367" s="25" t="s">
        <v>3525</v>
      </c>
      <c r="E367" t="s">
        <v>3446</v>
      </c>
      <c r="F367">
        <f t="shared" si="10"/>
        <v>3</v>
      </c>
      <c r="K367" s="51" t="s">
        <v>2050</v>
      </c>
      <c r="L367" s="51"/>
      <c r="R367">
        <v>0</v>
      </c>
      <c r="W367" s="55">
        <v>0</v>
      </c>
      <c r="AA367" t="s">
        <v>1814</v>
      </c>
      <c r="AK367">
        <v>1</v>
      </c>
      <c r="AM367">
        <f t="shared" si="11"/>
        <v>1</v>
      </c>
    </row>
    <row r="368" spans="1:39" x14ac:dyDescent="0.2">
      <c r="A368" s="20" t="s">
        <v>4100</v>
      </c>
      <c r="B368" s="20" t="s">
        <v>4098</v>
      </c>
      <c r="C368" s="20" t="s">
        <v>4101</v>
      </c>
      <c r="D368" s="25" t="s">
        <v>3525</v>
      </c>
      <c r="E368" t="s">
        <v>3446</v>
      </c>
      <c r="F368">
        <f t="shared" si="10"/>
        <v>3</v>
      </c>
      <c r="K368" s="51" t="s">
        <v>722</v>
      </c>
      <c r="L368" s="51"/>
      <c r="R368">
        <v>0</v>
      </c>
      <c r="W368" s="55">
        <v>0</v>
      </c>
      <c r="AA368" t="s">
        <v>1531</v>
      </c>
      <c r="AG368">
        <v>1</v>
      </c>
      <c r="AM368">
        <f t="shared" si="11"/>
        <v>1</v>
      </c>
    </row>
    <row r="369" spans="1:39" x14ac:dyDescent="0.2">
      <c r="A369" s="20" t="s">
        <v>4100</v>
      </c>
      <c r="B369" s="20" t="s">
        <v>4102</v>
      </c>
      <c r="C369" s="20" t="s">
        <v>4103</v>
      </c>
      <c r="D369" s="25" t="s">
        <v>3525</v>
      </c>
      <c r="E369" t="s">
        <v>3446</v>
      </c>
      <c r="F369">
        <f t="shared" si="10"/>
        <v>3</v>
      </c>
      <c r="K369" s="51" t="s">
        <v>654</v>
      </c>
      <c r="L369" s="51"/>
      <c r="R369">
        <v>0</v>
      </c>
      <c r="W369" s="55">
        <v>0</v>
      </c>
      <c r="AA369" t="s">
        <v>625</v>
      </c>
      <c r="AG369">
        <v>1</v>
      </c>
      <c r="AM369">
        <f t="shared" si="11"/>
        <v>1</v>
      </c>
    </row>
    <row r="370" spans="1:39" x14ac:dyDescent="0.2">
      <c r="A370" s="20" t="s">
        <v>4104</v>
      </c>
      <c r="B370" s="20" t="s">
        <v>4105</v>
      </c>
      <c r="C370" s="20" t="s">
        <v>4106</v>
      </c>
      <c r="D370" s="25" t="s">
        <v>8365</v>
      </c>
      <c r="E370" t="s">
        <v>3446</v>
      </c>
      <c r="F370">
        <f t="shared" si="10"/>
        <v>3</v>
      </c>
      <c r="K370" s="51" t="s">
        <v>2291</v>
      </c>
      <c r="L370" s="51"/>
      <c r="R370">
        <v>0</v>
      </c>
      <c r="W370" s="55">
        <v>0</v>
      </c>
      <c r="AA370" t="s">
        <v>581</v>
      </c>
      <c r="AG370">
        <v>1</v>
      </c>
      <c r="AM370">
        <f t="shared" si="11"/>
        <v>1</v>
      </c>
    </row>
    <row r="371" spans="1:39" x14ac:dyDescent="0.2">
      <c r="A371" s="20" t="s">
        <v>4104</v>
      </c>
      <c r="B371" s="20" t="s">
        <v>3573</v>
      </c>
      <c r="C371" s="20" t="s">
        <v>4107</v>
      </c>
      <c r="D371" s="25" t="s">
        <v>542</v>
      </c>
      <c r="E371" t="s">
        <v>3446</v>
      </c>
      <c r="F371">
        <f t="shared" si="10"/>
        <v>3</v>
      </c>
      <c r="K371" s="51" t="s">
        <v>5664</v>
      </c>
      <c r="L371" s="51"/>
      <c r="U371">
        <v>0</v>
      </c>
      <c r="W371" s="55">
        <v>0</v>
      </c>
      <c r="AA371" t="s">
        <v>555</v>
      </c>
      <c r="AG371">
        <v>1</v>
      </c>
      <c r="AM371">
        <f t="shared" si="11"/>
        <v>1</v>
      </c>
    </row>
    <row r="372" spans="1:39" x14ac:dyDescent="0.2">
      <c r="A372" s="20" t="s">
        <v>4104</v>
      </c>
      <c r="B372" s="20" t="s">
        <v>4108</v>
      </c>
      <c r="C372" s="20" t="s">
        <v>4109</v>
      </c>
      <c r="D372" s="25" t="s">
        <v>8365</v>
      </c>
      <c r="E372" t="s">
        <v>3446</v>
      </c>
      <c r="F372">
        <f t="shared" si="10"/>
        <v>3</v>
      </c>
      <c r="K372" s="51" t="s">
        <v>5337</v>
      </c>
      <c r="L372" s="51"/>
      <c r="U372">
        <v>0</v>
      </c>
      <c r="W372" s="55">
        <v>0</v>
      </c>
      <c r="AA372" t="s">
        <v>5792</v>
      </c>
      <c r="AE372">
        <v>1</v>
      </c>
      <c r="AM372">
        <f t="shared" si="11"/>
        <v>1</v>
      </c>
    </row>
    <row r="373" spans="1:39" x14ac:dyDescent="0.2">
      <c r="A373" s="20" t="s">
        <v>4104</v>
      </c>
      <c r="B373" s="20" t="s">
        <v>4110</v>
      </c>
      <c r="C373" s="20" t="s">
        <v>4111</v>
      </c>
      <c r="D373" s="25" t="s">
        <v>8365</v>
      </c>
      <c r="E373" t="s">
        <v>3446</v>
      </c>
      <c r="F373">
        <f t="shared" si="10"/>
        <v>3</v>
      </c>
      <c r="K373" s="51" t="s">
        <v>3810</v>
      </c>
      <c r="L373" s="51"/>
      <c r="U373">
        <v>0</v>
      </c>
      <c r="W373" s="55">
        <v>0</v>
      </c>
      <c r="AA373" t="s">
        <v>5489</v>
      </c>
      <c r="AE373">
        <v>1</v>
      </c>
      <c r="AM373">
        <f t="shared" si="11"/>
        <v>1</v>
      </c>
    </row>
    <row r="374" spans="1:39" x14ac:dyDescent="0.2">
      <c r="A374" s="20" t="s">
        <v>4104</v>
      </c>
      <c r="B374" s="20" t="s">
        <v>4110</v>
      </c>
      <c r="C374" s="20" t="s">
        <v>4112</v>
      </c>
      <c r="D374" s="25" t="s">
        <v>1830</v>
      </c>
      <c r="E374" t="s">
        <v>3446</v>
      </c>
      <c r="F374">
        <f t="shared" si="10"/>
        <v>3</v>
      </c>
      <c r="K374" s="51" t="s">
        <v>1547</v>
      </c>
      <c r="L374" s="51"/>
      <c r="Q374">
        <v>0</v>
      </c>
      <c r="W374" s="55">
        <v>0</v>
      </c>
      <c r="AA374" t="s">
        <v>4260</v>
      </c>
      <c r="AK374">
        <v>1</v>
      </c>
      <c r="AM374">
        <f t="shared" si="11"/>
        <v>1</v>
      </c>
    </row>
    <row r="375" spans="1:39" x14ac:dyDescent="0.2">
      <c r="A375" s="20" t="s">
        <v>4113</v>
      </c>
      <c r="B375" s="20" t="s">
        <v>3573</v>
      </c>
      <c r="C375" s="20" t="s">
        <v>4114</v>
      </c>
      <c r="D375" s="25" t="s">
        <v>3525</v>
      </c>
      <c r="E375" t="s">
        <v>3446</v>
      </c>
      <c r="F375">
        <f t="shared" si="10"/>
        <v>3</v>
      </c>
      <c r="K375" s="51" t="s">
        <v>1768</v>
      </c>
      <c r="L375" s="51"/>
      <c r="Q375">
        <v>0</v>
      </c>
      <c r="W375" s="55">
        <v>0</v>
      </c>
      <c r="AA375" t="s">
        <v>3915</v>
      </c>
      <c r="AK375">
        <v>1</v>
      </c>
      <c r="AM375">
        <f t="shared" si="11"/>
        <v>1</v>
      </c>
    </row>
    <row r="376" spans="1:39" x14ac:dyDescent="0.2">
      <c r="A376" s="20" t="s">
        <v>4113</v>
      </c>
      <c r="B376" s="20" t="s">
        <v>4115</v>
      </c>
      <c r="C376" s="20" t="s">
        <v>4116</v>
      </c>
      <c r="D376" s="25" t="s">
        <v>3525</v>
      </c>
      <c r="E376" t="s">
        <v>3446</v>
      </c>
      <c r="F376">
        <f t="shared" si="10"/>
        <v>3</v>
      </c>
      <c r="K376" s="51" t="s">
        <v>211</v>
      </c>
      <c r="L376" s="51"/>
      <c r="P376">
        <v>0</v>
      </c>
      <c r="W376" s="55">
        <v>0</v>
      </c>
      <c r="AA376" t="s">
        <v>723</v>
      </c>
      <c r="AH376">
        <v>1</v>
      </c>
      <c r="AM376">
        <f t="shared" si="11"/>
        <v>1</v>
      </c>
    </row>
    <row r="377" spans="1:39" x14ac:dyDescent="0.2">
      <c r="A377" s="20" t="s">
        <v>4113</v>
      </c>
      <c r="B377" s="20" t="s">
        <v>4117</v>
      </c>
      <c r="C377" s="20" t="s">
        <v>4118</v>
      </c>
      <c r="D377" s="25" t="s">
        <v>8365</v>
      </c>
      <c r="E377" t="s">
        <v>3446</v>
      </c>
      <c r="F377">
        <f t="shared" si="10"/>
        <v>3</v>
      </c>
      <c r="K377" s="51" t="s">
        <v>1215</v>
      </c>
      <c r="L377" s="51"/>
      <c r="P377">
        <v>0</v>
      </c>
      <c r="W377" s="55">
        <v>0</v>
      </c>
      <c r="AA377" t="s">
        <v>656</v>
      </c>
      <c r="AH377">
        <v>1</v>
      </c>
      <c r="AM377">
        <f t="shared" si="11"/>
        <v>1</v>
      </c>
    </row>
    <row r="378" spans="1:39" x14ac:dyDescent="0.2">
      <c r="A378" s="20" t="s">
        <v>4119</v>
      </c>
      <c r="B378" s="20" t="s">
        <v>4084</v>
      </c>
      <c r="C378" s="20" t="s">
        <v>4120</v>
      </c>
      <c r="D378" s="25" t="s">
        <v>3525</v>
      </c>
      <c r="E378" t="s">
        <v>3446</v>
      </c>
      <c r="F378">
        <f t="shared" si="10"/>
        <v>3</v>
      </c>
      <c r="K378" s="51" t="s">
        <v>6261</v>
      </c>
      <c r="L378" s="51"/>
      <c r="U378">
        <v>0</v>
      </c>
      <c r="W378" s="55">
        <v>0</v>
      </c>
      <c r="AA378" t="s">
        <v>588</v>
      </c>
      <c r="AH378">
        <v>1</v>
      </c>
      <c r="AM378">
        <f t="shared" si="11"/>
        <v>1</v>
      </c>
    </row>
    <row r="379" spans="1:39" x14ac:dyDescent="0.2">
      <c r="A379" s="20" t="s">
        <v>4119</v>
      </c>
      <c r="B379" s="20" t="s">
        <v>4121</v>
      </c>
      <c r="C379" s="20" t="s">
        <v>4122</v>
      </c>
      <c r="D379" s="25" t="s">
        <v>3525</v>
      </c>
      <c r="E379" t="s">
        <v>3446</v>
      </c>
      <c r="F379">
        <f t="shared" si="10"/>
        <v>3</v>
      </c>
      <c r="K379" s="51" t="s">
        <v>5000</v>
      </c>
      <c r="L379" s="51"/>
      <c r="U379">
        <v>0</v>
      </c>
      <c r="W379" s="55">
        <v>0</v>
      </c>
      <c r="AA379" t="s">
        <v>212</v>
      </c>
      <c r="AK379">
        <v>1</v>
      </c>
      <c r="AM379">
        <f t="shared" si="11"/>
        <v>1</v>
      </c>
    </row>
    <row r="380" spans="1:39" x14ac:dyDescent="0.2">
      <c r="A380" s="20" t="s">
        <v>4119</v>
      </c>
      <c r="B380" s="20" t="s">
        <v>4123</v>
      </c>
      <c r="C380" s="20" t="s">
        <v>4124</v>
      </c>
      <c r="D380" s="25" t="s">
        <v>3525</v>
      </c>
      <c r="E380" t="s">
        <v>3446</v>
      </c>
      <c r="F380">
        <f t="shared" si="10"/>
        <v>3</v>
      </c>
      <c r="K380" s="51" t="s">
        <v>5660</v>
      </c>
      <c r="L380" s="51"/>
      <c r="U380">
        <v>0</v>
      </c>
      <c r="W380" s="55">
        <v>0</v>
      </c>
      <c r="AA380" t="s">
        <v>1213</v>
      </c>
      <c r="AF380">
        <v>1</v>
      </c>
      <c r="AM380">
        <f t="shared" si="11"/>
        <v>1</v>
      </c>
    </row>
    <row r="381" spans="1:39" x14ac:dyDescent="0.2">
      <c r="A381" s="20" t="s">
        <v>4125</v>
      </c>
      <c r="B381" s="20" t="s">
        <v>4115</v>
      </c>
      <c r="C381" s="20" t="s">
        <v>4126</v>
      </c>
      <c r="D381" s="25" t="s">
        <v>3525</v>
      </c>
      <c r="E381" t="s">
        <v>3446</v>
      </c>
      <c r="F381">
        <f t="shared" si="10"/>
        <v>3</v>
      </c>
      <c r="K381" s="51" t="s">
        <v>5311</v>
      </c>
      <c r="L381" s="51"/>
      <c r="U381">
        <v>0</v>
      </c>
      <c r="W381" s="55">
        <v>0</v>
      </c>
      <c r="AA381" t="s">
        <v>4074</v>
      </c>
      <c r="AC381">
        <v>1</v>
      </c>
      <c r="AM381">
        <f t="shared" si="11"/>
        <v>1</v>
      </c>
    </row>
    <row r="382" spans="1:39" x14ac:dyDescent="0.2">
      <c r="A382" s="20" t="s">
        <v>4125</v>
      </c>
      <c r="B382" s="20" t="s">
        <v>4127</v>
      </c>
      <c r="C382" s="20" t="s">
        <v>4128</v>
      </c>
      <c r="D382" s="25" t="s">
        <v>3525</v>
      </c>
      <c r="E382" t="s">
        <v>3446</v>
      </c>
      <c r="F382">
        <f t="shared" si="10"/>
        <v>3</v>
      </c>
      <c r="K382" s="51" t="s">
        <v>4828</v>
      </c>
      <c r="L382" s="51"/>
      <c r="U382">
        <v>0</v>
      </c>
      <c r="W382" s="55">
        <v>0</v>
      </c>
      <c r="AA382" t="s">
        <v>217</v>
      </c>
      <c r="AH382">
        <v>1</v>
      </c>
      <c r="AM382">
        <f t="shared" si="11"/>
        <v>1</v>
      </c>
    </row>
    <row r="383" spans="1:39" x14ac:dyDescent="0.2">
      <c r="A383" s="20" t="s">
        <v>4125</v>
      </c>
      <c r="B383" s="20" t="s">
        <v>4129</v>
      </c>
      <c r="C383" s="20" t="s">
        <v>4130</v>
      </c>
      <c r="D383" s="25" t="s">
        <v>8365</v>
      </c>
      <c r="E383" t="s">
        <v>3446</v>
      </c>
      <c r="F383">
        <f t="shared" si="10"/>
        <v>3</v>
      </c>
      <c r="K383" s="51" t="s">
        <v>213</v>
      </c>
      <c r="L383" s="51"/>
      <c r="S383">
        <v>0</v>
      </c>
      <c r="W383" s="55">
        <v>0</v>
      </c>
      <c r="AA383" t="s">
        <v>673</v>
      </c>
      <c r="AH383">
        <v>1</v>
      </c>
      <c r="AM383">
        <f t="shared" si="11"/>
        <v>1</v>
      </c>
    </row>
    <row r="384" spans="1:39" x14ac:dyDescent="0.2">
      <c r="A384" s="20" t="s">
        <v>4131</v>
      </c>
      <c r="B384" s="20" t="s">
        <v>4121</v>
      </c>
      <c r="C384" s="20" t="s">
        <v>4132</v>
      </c>
      <c r="D384" s="25" t="s">
        <v>3525</v>
      </c>
      <c r="E384" t="s">
        <v>3446</v>
      </c>
      <c r="F384">
        <f t="shared" si="10"/>
        <v>3</v>
      </c>
      <c r="K384" s="51" t="s">
        <v>98</v>
      </c>
      <c r="L384" s="51"/>
      <c r="S384">
        <v>0</v>
      </c>
      <c r="W384" s="55">
        <v>0</v>
      </c>
      <c r="AA384" t="s">
        <v>8302</v>
      </c>
      <c r="AF384">
        <v>1</v>
      </c>
      <c r="AM384">
        <f t="shared" si="11"/>
        <v>1</v>
      </c>
    </row>
    <row r="385" spans="1:39" x14ac:dyDescent="0.2">
      <c r="A385" s="20" t="s">
        <v>4131</v>
      </c>
      <c r="B385" s="20" t="s">
        <v>4133</v>
      </c>
      <c r="C385" s="20" t="s">
        <v>4134</v>
      </c>
      <c r="D385" s="25" t="s">
        <v>3525</v>
      </c>
      <c r="E385" t="s">
        <v>3446</v>
      </c>
      <c r="F385">
        <f t="shared" si="10"/>
        <v>3</v>
      </c>
      <c r="K385" s="51" t="s">
        <v>214</v>
      </c>
      <c r="L385" s="51"/>
      <c r="R385">
        <v>0</v>
      </c>
      <c r="W385" s="55">
        <v>0</v>
      </c>
      <c r="AA385" t="s">
        <v>3908</v>
      </c>
      <c r="AK385">
        <v>1</v>
      </c>
      <c r="AM385">
        <f t="shared" si="11"/>
        <v>1</v>
      </c>
    </row>
    <row r="386" spans="1:39" x14ac:dyDescent="0.2">
      <c r="A386" s="20" t="s">
        <v>4131</v>
      </c>
      <c r="B386" s="20" t="s">
        <v>4135</v>
      </c>
      <c r="C386" s="20" t="s">
        <v>4136</v>
      </c>
      <c r="D386" s="25" t="s">
        <v>3525</v>
      </c>
      <c r="E386" t="s">
        <v>3446</v>
      </c>
      <c r="F386">
        <f t="shared" si="10"/>
        <v>3</v>
      </c>
      <c r="K386" s="51" t="s">
        <v>1806</v>
      </c>
      <c r="L386" s="51"/>
      <c r="R386">
        <v>0</v>
      </c>
      <c r="W386" s="55">
        <v>0</v>
      </c>
      <c r="AA386" t="s">
        <v>8299</v>
      </c>
      <c r="AF386">
        <v>1</v>
      </c>
      <c r="AM386">
        <f t="shared" si="11"/>
        <v>1</v>
      </c>
    </row>
    <row r="387" spans="1:39" x14ac:dyDescent="0.2">
      <c r="A387" s="20" t="s">
        <v>4131</v>
      </c>
      <c r="B387" s="20" t="s">
        <v>1429</v>
      </c>
      <c r="C387" s="20" t="s">
        <v>4137</v>
      </c>
      <c r="D387" s="25" t="s">
        <v>542</v>
      </c>
      <c r="E387" t="s">
        <v>3446</v>
      </c>
      <c r="F387">
        <f t="shared" ref="F387:F450" si="12">VLOOKUP(E387,$H$2:$I$12,2,0)</f>
        <v>3</v>
      </c>
      <c r="K387" s="51" t="s">
        <v>8390</v>
      </c>
      <c r="L387" s="51"/>
      <c r="W387" s="55"/>
      <c r="AA387" t="s">
        <v>114</v>
      </c>
      <c r="AH387">
        <v>1</v>
      </c>
      <c r="AM387">
        <f t="shared" si="11"/>
        <v>1</v>
      </c>
    </row>
    <row r="388" spans="1:39" x14ac:dyDescent="0.2">
      <c r="A388" s="20" t="s">
        <v>4131</v>
      </c>
      <c r="B388" s="20" t="s">
        <v>4138</v>
      </c>
      <c r="C388" s="20" t="s">
        <v>4138</v>
      </c>
      <c r="D388" s="25" t="s">
        <v>4139</v>
      </c>
      <c r="E388" t="s">
        <v>3446</v>
      </c>
      <c r="F388">
        <f t="shared" si="12"/>
        <v>3</v>
      </c>
      <c r="K388" s="51" t="s">
        <v>734</v>
      </c>
      <c r="L388" s="51"/>
      <c r="S388">
        <v>0</v>
      </c>
      <c r="W388" s="55">
        <v>0</v>
      </c>
      <c r="AA388" t="s">
        <v>738</v>
      </c>
      <c r="AL388">
        <v>1</v>
      </c>
      <c r="AM388">
        <f t="shared" si="11"/>
        <v>1</v>
      </c>
    </row>
    <row r="389" spans="1:39" x14ac:dyDescent="0.2">
      <c r="A389" s="20" t="s">
        <v>4140</v>
      </c>
      <c r="B389" s="20" t="s">
        <v>4127</v>
      </c>
      <c r="C389" s="20" t="s">
        <v>4141</v>
      </c>
      <c r="D389" s="25" t="s">
        <v>3525</v>
      </c>
      <c r="E389" t="s">
        <v>3448</v>
      </c>
      <c r="F389">
        <f t="shared" si="12"/>
        <v>4</v>
      </c>
      <c r="K389" s="51" t="s">
        <v>668</v>
      </c>
      <c r="L389" s="51"/>
      <c r="S389">
        <v>0</v>
      </c>
      <c r="W389" s="55">
        <v>0</v>
      </c>
      <c r="AA389" t="s">
        <v>698</v>
      </c>
      <c r="AL389">
        <v>1</v>
      </c>
      <c r="AM389">
        <f t="shared" si="11"/>
        <v>1</v>
      </c>
    </row>
    <row r="390" spans="1:39" x14ac:dyDescent="0.2">
      <c r="A390" s="20" t="s">
        <v>4140</v>
      </c>
      <c r="B390" s="20" t="s">
        <v>4142</v>
      </c>
      <c r="C390" s="20" t="s">
        <v>4143</v>
      </c>
      <c r="D390" s="25" t="s">
        <v>3525</v>
      </c>
      <c r="E390" t="s">
        <v>3448</v>
      </c>
      <c r="F390">
        <f t="shared" si="12"/>
        <v>4</v>
      </c>
      <c r="K390" s="51" t="s">
        <v>126</v>
      </c>
      <c r="L390" s="51"/>
      <c r="Q390">
        <v>0</v>
      </c>
      <c r="W390" s="55">
        <v>0</v>
      </c>
      <c r="AA390" t="s">
        <v>4696</v>
      </c>
      <c r="AK390">
        <v>1</v>
      </c>
      <c r="AM390">
        <f t="shared" si="11"/>
        <v>1</v>
      </c>
    </row>
    <row r="391" spans="1:39" x14ac:dyDescent="0.2">
      <c r="A391" s="20" t="s">
        <v>4140</v>
      </c>
      <c r="B391" s="20" t="s">
        <v>4144</v>
      </c>
      <c r="C391" s="20" t="s">
        <v>4145</v>
      </c>
      <c r="D391" s="25" t="s">
        <v>8365</v>
      </c>
      <c r="E391" t="s">
        <v>3448</v>
      </c>
      <c r="F391">
        <f t="shared" si="12"/>
        <v>4</v>
      </c>
      <c r="K391" s="51" t="s">
        <v>123</v>
      </c>
      <c r="L391" s="51"/>
      <c r="Q391">
        <v>0</v>
      </c>
      <c r="W391" s="55">
        <v>0</v>
      </c>
      <c r="AA391" t="s">
        <v>1715</v>
      </c>
      <c r="AH391">
        <v>1</v>
      </c>
      <c r="AM391">
        <f t="shared" si="11"/>
        <v>1</v>
      </c>
    </row>
    <row r="392" spans="1:39" x14ac:dyDescent="0.2">
      <c r="A392" s="20" t="s">
        <v>4140</v>
      </c>
      <c r="B392" s="20" t="s">
        <v>4144</v>
      </c>
      <c r="C392" s="20" t="s">
        <v>4146</v>
      </c>
      <c r="D392" s="25" t="s">
        <v>1830</v>
      </c>
      <c r="E392" t="s">
        <v>3448</v>
      </c>
      <c r="F392">
        <f t="shared" si="12"/>
        <v>4</v>
      </c>
      <c r="K392" s="51" t="s">
        <v>727</v>
      </c>
      <c r="L392" s="51"/>
      <c r="R392">
        <v>0</v>
      </c>
      <c r="W392" s="55">
        <v>0</v>
      </c>
      <c r="AA392" t="s">
        <v>616</v>
      </c>
      <c r="AF392">
        <v>1</v>
      </c>
      <c r="AM392">
        <f t="shared" si="11"/>
        <v>1</v>
      </c>
    </row>
    <row r="393" spans="1:39" x14ac:dyDescent="0.2">
      <c r="A393" s="20" t="s">
        <v>4147</v>
      </c>
      <c r="B393" s="20" t="s">
        <v>4133</v>
      </c>
      <c r="C393" s="20" t="s">
        <v>4148</v>
      </c>
      <c r="D393" s="25" t="s">
        <v>3525</v>
      </c>
      <c r="E393" t="s">
        <v>3448</v>
      </c>
      <c r="F393">
        <f t="shared" si="12"/>
        <v>4</v>
      </c>
      <c r="K393" s="51" t="s">
        <v>685</v>
      </c>
      <c r="L393" s="51"/>
      <c r="R393">
        <v>0</v>
      </c>
      <c r="W393" s="55">
        <v>0</v>
      </c>
      <c r="AA393" t="s">
        <v>5616</v>
      </c>
      <c r="AC393">
        <v>1</v>
      </c>
      <c r="AM393">
        <f t="shared" si="11"/>
        <v>1</v>
      </c>
    </row>
    <row r="394" spans="1:39" x14ac:dyDescent="0.2">
      <c r="A394" s="20" t="s">
        <v>4147</v>
      </c>
      <c r="B394" s="20" t="s">
        <v>3605</v>
      </c>
      <c r="C394" s="20" t="s">
        <v>4149</v>
      </c>
      <c r="D394" s="25" t="s">
        <v>3525</v>
      </c>
      <c r="E394" t="s">
        <v>3448</v>
      </c>
      <c r="F394">
        <f t="shared" si="12"/>
        <v>4</v>
      </c>
      <c r="K394" s="51" t="s">
        <v>5639</v>
      </c>
      <c r="L394" s="51"/>
      <c r="U394">
        <v>0</v>
      </c>
      <c r="W394" s="55">
        <v>0</v>
      </c>
      <c r="AA394" t="s">
        <v>4015</v>
      </c>
      <c r="AC394">
        <v>1</v>
      </c>
      <c r="AM394">
        <f t="shared" si="11"/>
        <v>1</v>
      </c>
    </row>
    <row r="395" spans="1:39" x14ac:dyDescent="0.2">
      <c r="A395" s="20" t="s">
        <v>4147</v>
      </c>
      <c r="B395" s="20" t="s">
        <v>4150</v>
      </c>
      <c r="C395" s="20" t="s">
        <v>4151</v>
      </c>
      <c r="D395" s="25" t="s">
        <v>3525</v>
      </c>
      <c r="E395" t="s">
        <v>3448</v>
      </c>
      <c r="F395">
        <f t="shared" si="12"/>
        <v>4</v>
      </c>
      <c r="K395" s="51" t="s">
        <v>4800</v>
      </c>
      <c r="L395" s="51"/>
      <c r="U395">
        <v>0</v>
      </c>
      <c r="W395" s="55">
        <v>0</v>
      </c>
      <c r="AA395" s="20" t="s">
        <v>3978</v>
      </c>
      <c r="AC395">
        <v>1</v>
      </c>
      <c r="AM395">
        <f t="shared" si="11"/>
        <v>1</v>
      </c>
    </row>
    <row r="396" spans="1:39" x14ac:dyDescent="0.2">
      <c r="A396" s="20" t="s">
        <v>4152</v>
      </c>
      <c r="B396" s="20" t="s">
        <v>3593</v>
      </c>
      <c r="C396" s="20" t="s">
        <v>4153</v>
      </c>
      <c r="D396" s="25" t="s">
        <v>3525</v>
      </c>
      <c r="E396" t="s">
        <v>3448</v>
      </c>
      <c r="F396">
        <f t="shared" si="12"/>
        <v>4</v>
      </c>
      <c r="K396" s="51" t="s">
        <v>1708</v>
      </c>
      <c r="L396" s="51"/>
      <c r="S396">
        <v>0</v>
      </c>
      <c r="W396" s="55">
        <v>0</v>
      </c>
      <c r="AA396" t="s">
        <v>4484</v>
      </c>
      <c r="AE396">
        <v>1</v>
      </c>
      <c r="AM396">
        <f t="shared" si="11"/>
        <v>1</v>
      </c>
    </row>
    <row r="397" spans="1:39" x14ac:dyDescent="0.2">
      <c r="A397" s="20" t="s">
        <v>4152</v>
      </c>
      <c r="B397" s="20" t="s">
        <v>3593</v>
      </c>
      <c r="C397" s="20" t="s">
        <v>4154</v>
      </c>
      <c r="D397" s="25" t="s">
        <v>3525</v>
      </c>
      <c r="E397" t="s">
        <v>3448</v>
      </c>
      <c r="F397">
        <f t="shared" si="12"/>
        <v>4</v>
      </c>
      <c r="K397" s="51" t="s">
        <v>1281</v>
      </c>
      <c r="L397" s="51"/>
      <c r="S397">
        <v>0</v>
      </c>
      <c r="W397" s="55">
        <v>0</v>
      </c>
      <c r="AA397" s="20" t="s">
        <v>3753</v>
      </c>
      <c r="AE397">
        <v>1</v>
      </c>
      <c r="AM397">
        <f t="shared" si="11"/>
        <v>1</v>
      </c>
    </row>
    <row r="398" spans="1:39" x14ac:dyDescent="0.2">
      <c r="A398" s="20" t="s">
        <v>4152</v>
      </c>
      <c r="B398" s="20" t="s">
        <v>4142</v>
      </c>
      <c r="C398" s="20" t="s">
        <v>4155</v>
      </c>
      <c r="D398" s="25" t="s">
        <v>3525</v>
      </c>
      <c r="E398" t="s">
        <v>3448</v>
      </c>
      <c r="F398">
        <f t="shared" si="12"/>
        <v>4</v>
      </c>
      <c r="K398" s="51" t="s">
        <v>1660</v>
      </c>
      <c r="L398" s="51"/>
      <c r="Q398">
        <v>0</v>
      </c>
      <c r="W398" s="55">
        <v>0</v>
      </c>
      <c r="AA398" s="20" t="s">
        <v>7615</v>
      </c>
      <c r="AL398">
        <v>1</v>
      </c>
      <c r="AM398">
        <f t="shared" si="11"/>
        <v>1</v>
      </c>
    </row>
    <row r="399" spans="1:39" x14ac:dyDescent="0.2">
      <c r="A399" s="20" t="s">
        <v>4152</v>
      </c>
      <c r="B399" s="20" t="s">
        <v>4156</v>
      </c>
      <c r="C399" s="20" t="s">
        <v>4157</v>
      </c>
      <c r="D399" s="25" t="s">
        <v>3525</v>
      </c>
      <c r="E399" t="s">
        <v>3448</v>
      </c>
      <c r="F399">
        <f t="shared" si="12"/>
        <v>4</v>
      </c>
      <c r="K399" s="51" t="s">
        <v>1517</v>
      </c>
      <c r="L399" s="51"/>
      <c r="Q399">
        <v>0</v>
      </c>
      <c r="W399" s="55">
        <v>0</v>
      </c>
      <c r="AA399" t="s">
        <v>703</v>
      </c>
      <c r="AL399">
        <v>1</v>
      </c>
      <c r="AM399">
        <f t="shared" si="11"/>
        <v>1</v>
      </c>
    </row>
    <row r="400" spans="1:39" x14ac:dyDescent="0.2">
      <c r="A400" s="20" t="s">
        <v>4152</v>
      </c>
      <c r="B400" s="20" t="s">
        <v>4158</v>
      </c>
      <c r="C400" s="20" t="s">
        <v>4159</v>
      </c>
      <c r="D400" s="25" t="s">
        <v>3525</v>
      </c>
      <c r="E400" t="s">
        <v>3448</v>
      </c>
      <c r="F400">
        <f t="shared" si="12"/>
        <v>4</v>
      </c>
      <c r="K400" s="51" t="s">
        <v>5821</v>
      </c>
      <c r="L400" s="51"/>
      <c r="O400">
        <v>0</v>
      </c>
      <c r="W400" s="55">
        <v>0</v>
      </c>
      <c r="AA400" t="s">
        <v>8282</v>
      </c>
      <c r="AL400">
        <v>1</v>
      </c>
      <c r="AM400">
        <f t="shared" si="11"/>
        <v>1</v>
      </c>
    </row>
    <row r="401" spans="1:39" x14ac:dyDescent="0.2">
      <c r="A401" s="20" t="s">
        <v>4152</v>
      </c>
      <c r="B401" s="20" t="s">
        <v>4160</v>
      </c>
      <c r="C401" s="20" t="s">
        <v>4161</v>
      </c>
      <c r="D401" s="25" t="s">
        <v>3525</v>
      </c>
      <c r="E401" t="s">
        <v>3448</v>
      </c>
      <c r="F401">
        <f t="shared" si="12"/>
        <v>4</v>
      </c>
      <c r="K401" s="51" t="s">
        <v>5373</v>
      </c>
      <c r="L401" s="51"/>
      <c r="P401">
        <v>0</v>
      </c>
      <c r="W401" s="55">
        <v>0</v>
      </c>
      <c r="AA401" t="s">
        <v>8281</v>
      </c>
      <c r="AL401">
        <v>1</v>
      </c>
      <c r="AM401">
        <f t="shared" si="11"/>
        <v>1</v>
      </c>
    </row>
    <row r="402" spans="1:39" x14ac:dyDescent="0.2">
      <c r="A402" s="20" t="s">
        <v>4152</v>
      </c>
      <c r="B402" s="20" t="s">
        <v>4162</v>
      </c>
      <c r="C402" s="20" t="s">
        <v>4163</v>
      </c>
      <c r="D402" s="25" t="s">
        <v>3525</v>
      </c>
      <c r="E402" t="s">
        <v>3448</v>
      </c>
      <c r="F402">
        <f t="shared" si="12"/>
        <v>4</v>
      </c>
      <c r="K402" s="51" t="s">
        <v>1775</v>
      </c>
      <c r="L402" s="51"/>
      <c r="Q402">
        <v>0</v>
      </c>
      <c r="W402" s="55">
        <v>0</v>
      </c>
      <c r="AA402" t="s">
        <v>3640</v>
      </c>
      <c r="AD402">
        <v>1</v>
      </c>
      <c r="AM402">
        <f t="shared" si="11"/>
        <v>1</v>
      </c>
    </row>
    <row r="403" spans="1:39" x14ac:dyDescent="0.2">
      <c r="A403" s="20" t="s">
        <v>4152</v>
      </c>
      <c r="B403" s="20" t="s">
        <v>4164</v>
      </c>
      <c r="C403" s="20" t="s">
        <v>4165</v>
      </c>
      <c r="D403" s="25" t="s">
        <v>3525</v>
      </c>
      <c r="E403" t="s">
        <v>3448</v>
      </c>
      <c r="F403">
        <f t="shared" si="12"/>
        <v>4</v>
      </c>
      <c r="K403" s="51" t="s">
        <v>1480</v>
      </c>
      <c r="L403" s="51"/>
      <c r="Q403">
        <v>0</v>
      </c>
      <c r="W403" s="55">
        <v>0</v>
      </c>
      <c r="AA403" t="s">
        <v>5204</v>
      </c>
      <c r="AE403">
        <v>1</v>
      </c>
      <c r="AM403">
        <f t="shared" si="11"/>
        <v>1</v>
      </c>
    </row>
    <row r="404" spans="1:39" x14ac:dyDescent="0.2">
      <c r="A404" s="20" t="s">
        <v>4166</v>
      </c>
      <c r="B404" s="20" t="s">
        <v>3605</v>
      </c>
      <c r="C404" s="20" t="s">
        <v>4167</v>
      </c>
      <c r="D404" s="25" t="s">
        <v>3525</v>
      </c>
      <c r="E404" t="s">
        <v>3448</v>
      </c>
      <c r="F404">
        <f t="shared" si="12"/>
        <v>4</v>
      </c>
      <c r="K404" s="51" t="s">
        <v>1643</v>
      </c>
      <c r="L404" s="51"/>
      <c r="Q404">
        <v>0</v>
      </c>
      <c r="W404" s="55">
        <v>0</v>
      </c>
      <c r="AA404" t="s">
        <v>4503</v>
      </c>
      <c r="AE404">
        <v>1</v>
      </c>
      <c r="AM404">
        <f t="shared" si="11"/>
        <v>1</v>
      </c>
    </row>
    <row r="405" spans="1:39" x14ac:dyDescent="0.2">
      <c r="A405" s="20" t="s">
        <v>4166</v>
      </c>
      <c r="B405" s="20" t="s">
        <v>4168</v>
      </c>
      <c r="C405" s="20" t="s">
        <v>4169</v>
      </c>
      <c r="D405" s="25" t="s">
        <v>3525</v>
      </c>
      <c r="E405" t="s">
        <v>3448</v>
      </c>
      <c r="F405">
        <f t="shared" si="12"/>
        <v>4</v>
      </c>
      <c r="K405" s="51" t="s">
        <v>638</v>
      </c>
      <c r="L405" s="51"/>
      <c r="Q405">
        <v>0</v>
      </c>
      <c r="W405" s="55">
        <v>0</v>
      </c>
      <c r="AA405" t="s">
        <v>740</v>
      </c>
      <c r="AL405">
        <v>1</v>
      </c>
      <c r="AM405">
        <f t="shared" si="11"/>
        <v>1</v>
      </c>
    </row>
    <row r="406" spans="1:39" x14ac:dyDescent="0.2">
      <c r="A406" s="20" t="s">
        <v>4170</v>
      </c>
      <c r="B406" s="20" t="s">
        <v>4171</v>
      </c>
      <c r="C406" s="20" t="s">
        <v>4172</v>
      </c>
      <c r="D406" s="25" t="s">
        <v>1487</v>
      </c>
      <c r="E406" t="s">
        <v>3448</v>
      </c>
      <c r="F406">
        <f t="shared" si="12"/>
        <v>4</v>
      </c>
      <c r="K406" s="51" t="s">
        <v>584</v>
      </c>
      <c r="L406" s="51"/>
      <c r="Q406">
        <v>0</v>
      </c>
      <c r="W406" s="55">
        <v>0</v>
      </c>
      <c r="AA406" t="s">
        <v>701</v>
      </c>
      <c r="AL406">
        <v>1</v>
      </c>
      <c r="AM406">
        <f t="shared" si="11"/>
        <v>1</v>
      </c>
    </row>
    <row r="407" spans="1:39" x14ac:dyDescent="0.2">
      <c r="A407" s="20" t="s">
        <v>4170</v>
      </c>
      <c r="B407" s="20" t="s">
        <v>4173</v>
      </c>
      <c r="C407" s="20" t="s">
        <v>4174</v>
      </c>
      <c r="D407" s="25" t="s">
        <v>1487</v>
      </c>
      <c r="E407" t="s">
        <v>3448</v>
      </c>
      <c r="F407">
        <f t="shared" si="12"/>
        <v>4</v>
      </c>
      <c r="K407" s="51" t="s">
        <v>215</v>
      </c>
      <c r="L407" s="51"/>
      <c r="R407">
        <v>0</v>
      </c>
      <c r="W407" s="55">
        <v>0</v>
      </c>
      <c r="AA407" t="s">
        <v>5745</v>
      </c>
      <c r="AE407">
        <v>1</v>
      </c>
      <c r="AM407">
        <f t="shared" si="11"/>
        <v>1</v>
      </c>
    </row>
    <row r="408" spans="1:39" x14ac:dyDescent="0.2">
      <c r="A408" s="20" t="s">
        <v>4170</v>
      </c>
      <c r="B408" s="20" t="s">
        <v>3605</v>
      </c>
      <c r="C408" s="20" t="s">
        <v>4175</v>
      </c>
      <c r="D408" s="25" t="s">
        <v>3525</v>
      </c>
      <c r="E408" t="s">
        <v>3448</v>
      </c>
      <c r="F408">
        <f t="shared" si="12"/>
        <v>4</v>
      </c>
      <c r="K408" s="51" t="s">
        <v>18</v>
      </c>
      <c r="L408" s="51"/>
      <c r="R408">
        <v>0</v>
      </c>
      <c r="W408" s="55">
        <v>0</v>
      </c>
      <c r="AA408" t="s">
        <v>5407</v>
      </c>
      <c r="AE408">
        <v>1</v>
      </c>
      <c r="AM408">
        <f t="shared" si="11"/>
        <v>1</v>
      </c>
    </row>
    <row r="409" spans="1:39" x14ac:dyDescent="0.2">
      <c r="A409" s="20" t="s">
        <v>4170</v>
      </c>
      <c r="B409" s="20" t="s">
        <v>4176</v>
      </c>
      <c r="C409" s="20" t="s">
        <v>4177</v>
      </c>
      <c r="D409" s="25" t="s">
        <v>3525</v>
      </c>
      <c r="E409" t="s">
        <v>3448</v>
      </c>
      <c r="F409">
        <f t="shared" si="12"/>
        <v>4</v>
      </c>
      <c r="K409" s="51" t="s">
        <v>3547</v>
      </c>
      <c r="L409" s="51"/>
      <c r="M409">
        <v>0</v>
      </c>
      <c r="W409" s="55">
        <v>0</v>
      </c>
      <c r="AA409" t="s">
        <v>4594</v>
      </c>
      <c r="AE409">
        <v>1</v>
      </c>
      <c r="AM409">
        <f t="shared" si="11"/>
        <v>1</v>
      </c>
    </row>
    <row r="410" spans="1:39" x14ac:dyDescent="0.2">
      <c r="A410" s="20" t="s">
        <v>4170</v>
      </c>
      <c r="B410" s="20" t="s">
        <v>3609</v>
      </c>
      <c r="C410" s="20" t="s">
        <v>4178</v>
      </c>
      <c r="D410" s="25" t="s">
        <v>8365</v>
      </c>
      <c r="E410" t="s">
        <v>3448</v>
      </c>
      <c r="F410">
        <f t="shared" si="12"/>
        <v>4</v>
      </c>
      <c r="K410" s="51" t="s">
        <v>4612</v>
      </c>
      <c r="L410" s="51"/>
      <c r="O410">
        <v>0</v>
      </c>
      <c r="W410" s="55">
        <v>0</v>
      </c>
      <c r="AA410" t="s">
        <v>4615</v>
      </c>
      <c r="AE410">
        <v>1</v>
      </c>
      <c r="AM410">
        <f t="shared" si="11"/>
        <v>1</v>
      </c>
    </row>
    <row r="411" spans="1:39" x14ac:dyDescent="0.2">
      <c r="A411" s="20" t="s">
        <v>4170</v>
      </c>
      <c r="B411" s="20" t="s">
        <v>4179</v>
      </c>
      <c r="C411" s="20" t="s">
        <v>4180</v>
      </c>
      <c r="D411" s="25" t="s">
        <v>3525</v>
      </c>
      <c r="E411" t="s">
        <v>3448</v>
      </c>
      <c r="F411">
        <f t="shared" si="12"/>
        <v>4</v>
      </c>
      <c r="K411" s="51" t="s">
        <v>6273</v>
      </c>
      <c r="L411" s="51"/>
      <c r="U411">
        <v>0</v>
      </c>
      <c r="W411" s="55">
        <v>0</v>
      </c>
      <c r="AA411" t="s">
        <v>5212</v>
      </c>
      <c r="AE411">
        <v>1</v>
      </c>
      <c r="AM411">
        <f t="shared" ref="AM411:AM476" si="13">SUM(AB411:AL411)</f>
        <v>1</v>
      </c>
    </row>
    <row r="412" spans="1:39" x14ac:dyDescent="0.2">
      <c r="A412" s="20" t="s">
        <v>4181</v>
      </c>
      <c r="B412" s="20" t="s">
        <v>4158</v>
      </c>
      <c r="C412" s="20" t="s">
        <v>4182</v>
      </c>
      <c r="D412" s="25" t="s">
        <v>3525</v>
      </c>
      <c r="E412" t="s">
        <v>3448</v>
      </c>
      <c r="F412">
        <f t="shared" si="12"/>
        <v>4</v>
      </c>
      <c r="K412" s="51" t="s">
        <v>4439</v>
      </c>
      <c r="L412" s="51"/>
      <c r="U412">
        <v>0</v>
      </c>
      <c r="W412" s="55">
        <v>0</v>
      </c>
      <c r="AA412" t="s">
        <v>4786</v>
      </c>
      <c r="AE412">
        <v>1</v>
      </c>
      <c r="AM412">
        <f t="shared" si="13"/>
        <v>1</v>
      </c>
    </row>
    <row r="413" spans="1:39" x14ac:dyDescent="0.2">
      <c r="A413" s="20" t="s">
        <v>4181</v>
      </c>
      <c r="B413" s="20" t="s">
        <v>4183</v>
      </c>
      <c r="C413" s="20" t="s">
        <v>4184</v>
      </c>
      <c r="D413" s="25" t="s">
        <v>3525</v>
      </c>
      <c r="E413" t="s">
        <v>3448</v>
      </c>
      <c r="F413">
        <f t="shared" si="12"/>
        <v>4</v>
      </c>
      <c r="K413" s="51" t="s">
        <v>6277</v>
      </c>
      <c r="L413" s="51"/>
      <c r="U413">
        <v>0</v>
      </c>
      <c r="W413" s="55">
        <v>0</v>
      </c>
      <c r="AA413" t="s">
        <v>4210</v>
      </c>
      <c r="AD413">
        <v>1</v>
      </c>
      <c r="AM413">
        <f t="shared" si="13"/>
        <v>1</v>
      </c>
    </row>
    <row r="414" spans="1:39" x14ac:dyDescent="0.2">
      <c r="A414" s="20" t="s">
        <v>4181</v>
      </c>
      <c r="B414" s="20" t="s">
        <v>4185</v>
      </c>
      <c r="C414" s="20" t="s">
        <v>4186</v>
      </c>
      <c r="D414" s="25" t="s">
        <v>3525</v>
      </c>
      <c r="E414" t="s">
        <v>3448</v>
      </c>
      <c r="F414">
        <f t="shared" si="12"/>
        <v>4</v>
      </c>
      <c r="K414" s="51" t="s">
        <v>4355</v>
      </c>
      <c r="L414" s="51"/>
      <c r="U414">
        <v>0</v>
      </c>
      <c r="W414" s="55">
        <v>0</v>
      </c>
      <c r="AA414" t="s">
        <v>3662</v>
      </c>
      <c r="AD414">
        <v>1</v>
      </c>
      <c r="AM414">
        <f t="shared" si="13"/>
        <v>1</v>
      </c>
    </row>
    <row r="415" spans="1:39" x14ac:dyDescent="0.2">
      <c r="A415" s="20" t="s">
        <v>4187</v>
      </c>
      <c r="B415" s="20" t="s">
        <v>4176</v>
      </c>
      <c r="C415" s="20" t="s">
        <v>4188</v>
      </c>
      <c r="D415" s="25" t="s">
        <v>3525</v>
      </c>
      <c r="E415" t="s">
        <v>3448</v>
      </c>
      <c r="F415">
        <f t="shared" si="12"/>
        <v>4</v>
      </c>
      <c r="K415" s="51" t="s">
        <v>4991</v>
      </c>
      <c r="L415" s="51"/>
      <c r="U415">
        <v>0</v>
      </c>
      <c r="W415" s="55">
        <v>0</v>
      </c>
      <c r="AA415" t="s">
        <v>4687</v>
      </c>
      <c r="AK415">
        <v>1</v>
      </c>
      <c r="AM415">
        <f t="shared" si="13"/>
        <v>1</v>
      </c>
    </row>
    <row r="416" spans="1:39" x14ac:dyDescent="0.2">
      <c r="A416" s="20" t="s">
        <v>4187</v>
      </c>
      <c r="B416" s="20" t="s">
        <v>4189</v>
      </c>
      <c r="C416" s="20" t="s">
        <v>4190</v>
      </c>
      <c r="D416" s="25" t="s">
        <v>3525</v>
      </c>
      <c r="E416" t="s">
        <v>3448</v>
      </c>
      <c r="F416">
        <f t="shared" si="12"/>
        <v>4</v>
      </c>
      <c r="K416" s="51" t="s">
        <v>6284</v>
      </c>
      <c r="L416" s="51"/>
      <c r="U416">
        <v>0</v>
      </c>
      <c r="W416" s="55">
        <v>0</v>
      </c>
      <c r="AA416" t="s">
        <v>5776</v>
      </c>
      <c r="AE416">
        <v>1</v>
      </c>
      <c r="AM416">
        <f t="shared" si="13"/>
        <v>1</v>
      </c>
    </row>
    <row r="417" spans="1:39" x14ac:dyDescent="0.2">
      <c r="A417" s="20" t="s">
        <v>4187</v>
      </c>
      <c r="B417" s="20" t="s">
        <v>4191</v>
      </c>
      <c r="C417" s="20" t="s">
        <v>4192</v>
      </c>
      <c r="D417" s="25" t="s">
        <v>3525</v>
      </c>
      <c r="E417" t="s">
        <v>3448</v>
      </c>
      <c r="F417">
        <f t="shared" si="12"/>
        <v>4</v>
      </c>
      <c r="K417" s="51" t="s">
        <v>5498</v>
      </c>
      <c r="L417" s="51"/>
      <c r="U417">
        <v>0</v>
      </c>
      <c r="W417" s="55">
        <v>0</v>
      </c>
      <c r="AA417" t="s">
        <v>5418</v>
      </c>
      <c r="AE417">
        <v>1</v>
      </c>
      <c r="AM417">
        <f t="shared" si="13"/>
        <v>1</v>
      </c>
    </row>
    <row r="418" spans="1:39" x14ac:dyDescent="0.2">
      <c r="A418" s="20" t="s">
        <v>4193</v>
      </c>
      <c r="B418" s="20" t="s">
        <v>4183</v>
      </c>
      <c r="C418" s="20" t="s">
        <v>4194</v>
      </c>
      <c r="D418" s="25" t="s">
        <v>3525</v>
      </c>
      <c r="E418" t="s">
        <v>3448</v>
      </c>
      <c r="F418">
        <f t="shared" si="12"/>
        <v>4</v>
      </c>
      <c r="K418" s="51" t="s">
        <v>4445</v>
      </c>
      <c r="L418" s="51"/>
      <c r="U418">
        <v>0</v>
      </c>
      <c r="W418" s="55">
        <v>0</v>
      </c>
      <c r="AA418" t="s">
        <v>4619</v>
      </c>
      <c r="AE418">
        <v>1</v>
      </c>
      <c r="AM418">
        <f t="shared" si="13"/>
        <v>1</v>
      </c>
    </row>
    <row r="419" spans="1:39" x14ac:dyDescent="0.2">
      <c r="A419" s="20" t="s">
        <v>4193</v>
      </c>
      <c r="B419" s="20" t="s">
        <v>4195</v>
      </c>
      <c r="C419" s="20" t="s">
        <v>4196</v>
      </c>
      <c r="D419" s="25" t="s">
        <v>3525</v>
      </c>
      <c r="E419" t="s">
        <v>3448</v>
      </c>
      <c r="F419">
        <f t="shared" si="12"/>
        <v>4</v>
      </c>
      <c r="K419" s="51" t="s">
        <v>6288</v>
      </c>
      <c r="L419" s="51"/>
      <c r="U419">
        <v>0</v>
      </c>
      <c r="W419" s="55">
        <v>0</v>
      </c>
      <c r="AA419" t="s">
        <v>3611</v>
      </c>
      <c r="AD419">
        <v>1</v>
      </c>
      <c r="AM419">
        <f t="shared" si="13"/>
        <v>1</v>
      </c>
    </row>
    <row r="420" spans="1:39" x14ac:dyDescent="0.2">
      <c r="A420" s="20" t="s">
        <v>4193</v>
      </c>
      <c r="B420" s="20" t="s">
        <v>4197</v>
      </c>
      <c r="C420" s="20" t="s">
        <v>4198</v>
      </c>
      <c r="D420" s="25" t="s">
        <v>3525</v>
      </c>
      <c r="E420" t="s">
        <v>3448</v>
      </c>
      <c r="F420">
        <f t="shared" si="12"/>
        <v>4</v>
      </c>
      <c r="K420" s="51" t="s">
        <v>4405</v>
      </c>
      <c r="L420" s="51"/>
      <c r="U420">
        <v>0</v>
      </c>
      <c r="W420" s="55">
        <v>0</v>
      </c>
      <c r="AA420" t="s">
        <v>6238</v>
      </c>
      <c r="AK420">
        <v>1</v>
      </c>
      <c r="AM420">
        <f t="shared" si="13"/>
        <v>1</v>
      </c>
    </row>
    <row r="421" spans="1:39" x14ac:dyDescent="0.2">
      <c r="A421" s="20" t="s">
        <v>4193</v>
      </c>
      <c r="B421" s="20" t="s">
        <v>4199</v>
      </c>
      <c r="C421" s="20" t="s">
        <v>4200</v>
      </c>
      <c r="D421" s="25" t="s">
        <v>3525</v>
      </c>
      <c r="E421" t="s">
        <v>3448</v>
      </c>
      <c r="F421">
        <f t="shared" si="12"/>
        <v>4</v>
      </c>
      <c r="K421" s="51" t="s">
        <v>216</v>
      </c>
      <c r="L421" s="51"/>
      <c r="P421">
        <v>0</v>
      </c>
      <c r="W421" s="55">
        <v>0</v>
      </c>
      <c r="AA421" t="s">
        <v>4987</v>
      </c>
      <c r="AK421">
        <v>1</v>
      </c>
      <c r="AM421">
        <f t="shared" si="13"/>
        <v>1</v>
      </c>
    </row>
    <row r="422" spans="1:39" x14ac:dyDescent="0.2">
      <c r="A422" s="20" t="s">
        <v>4193</v>
      </c>
      <c r="B422" s="20" t="s">
        <v>4201</v>
      </c>
      <c r="C422" s="20" t="s">
        <v>4202</v>
      </c>
      <c r="D422" s="25" t="s">
        <v>3525</v>
      </c>
      <c r="E422" t="s">
        <v>3448</v>
      </c>
      <c r="F422">
        <f t="shared" si="12"/>
        <v>4</v>
      </c>
      <c r="K422" s="51" t="s">
        <v>1500</v>
      </c>
      <c r="L422" s="51"/>
      <c r="P422">
        <v>0</v>
      </c>
      <c r="W422" s="55">
        <v>0</v>
      </c>
      <c r="AA422" t="s">
        <v>6242</v>
      </c>
      <c r="AK422">
        <v>1</v>
      </c>
      <c r="AM422">
        <f t="shared" si="13"/>
        <v>1</v>
      </c>
    </row>
    <row r="423" spans="1:39" x14ac:dyDescent="0.2">
      <c r="A423" s="20" t="s">
        <v>4203</v>
      </c>
      <c r="B423" s="20" t="s">
        <v>4189</v>
      </c>
      <c r="C423" s="20" t="s">
        <v>4204</v>
      </c>
      <c r="D423" s="25" t="s">
        <v>3525</v>
      </c>
      <c r="E423" t="s">
        <v>3448</v>
      </c>
      <c r="F423">
        <f t="shared" si="12"/>
        <v>4</v>
      </c>
      <c r="K423" s="51" t="s">
        <v>736</v>
      </c>
      <c r="L423" s="51"/>
      <c r="S423">
        <v>0</v>
      </c>
      <c r="W423" s="55">
        <v>0</v>
      </c>
      <c r="AA423" t="s">
        <v>4303</v>
      </c>
      <c r="AK423">
        <v>1</v>
      </c>
      <c r="AM423">
        <f t="shared" si="13"/>
        <v>1</v>
      </c>
    </row>
    <row r="424" spans="1:39" x14ac:dyDescent="0.2">
      <c r="A424" s="20" t="s">
        <v>4203</v>
      </c>
      <c r="B424" s="20" t="s">
        <v>4205</v>
      </c>
      <c r="C424" s="20" t="s">
        <v>4206</v>
      </c>
      <c r="D424" s="25" t="s">
        <v>3525</v>
      </c>
      <c r="E424" t="s">
        <v>3448</v>
      </c>
      <c r="F424">
        <f t="shared" si="12"/>
        <v>4</v>
      </c>
      <c r="K424" s="51" t="s">
        <v>692</v>
      </c>
      <c r="L424" s="51"/>
      <c r="S424">
        <v>0</v>
      </c>
      <c r="W424" s="55">
        <v>0</v>
      </c>
      <c r="AA424" t="s">
        <v>6246</v>
      </c>
      <c r="AK424">
        <v>1</v>
      </c>
      <c r="AM424">
        <f t="shared" si="13"/>
        <v>1</v>
      </c>
    </row>
    <row r="425" spans="1:39" x14ac:dyDescent="0.2">
      <c r="A425" s="20" t="s">
        <v>4203</v>
      </c>
      <c r="B425" s="20" t="s">
        <v>4207</v>
      </c>
      <c r="C425" s="20" t="s">
        <v>4208</v>
      </c>
      <c r="D425" s="25" t="s">
        <v>4209</v>
      </c>
      <c r="E425" t="s">
        <v>3448</v>
      </c>
      <c r="F425">
        <f t="shared" si="12"/>
        <v>4</v>
      </c>
      <c r="K425" s="51" t="s">
        <v>1783</v>
      </c>
      <c r="L425" s="51"/>
      <c r="Q425">
        <v>0</v>
      </c>
      <c r="W425" s="55">
        <v>0</v>
      </c>
      <c r="AA425" t="s">
        <v>5064</v>
      </c>
      <c r="AK425">
        <v>1</v>
      </c>
      <c r="AM425">
        <f t="shared" si="13"/>
        <v>1</v>
      </c>
    </row>
    <row r="426" spans="1:39" x14ac:dyDescent="0.2">
      <c r="A426" s="20" t="s">
        <v>4210</v>
      </c>
      <c r="B426" s="20" t="s">
        <v>3672</v>
      </c>
      <c r="C426" s="20" t="s">
        <v>4211</v>
      </c>
      <c r="D426" s="25" t="s">
        <v>3525</v>
      </c>
      <c r="E426" t="s">
        <v>3448</v>
      </c>
      <c r="F426">
        <f t="shared" si="12"/>
        <v>4</v>
      </c>
      <c r="K426" s="51" t="s">
        <v>639</v>
      </c>
      <c r="L426" s="51"/>
      <c r="Q426">
        <v>0</v>
      </c>
      <c r="W426" s="55">
        <v>0</v>
      </c>
      <c r="AA426" t="s">
        <v>6547</v>
      </c>
      <c r="AK426">
        <v>1</v>
      </c>
      <c r="AM426">
        <f t="shared" si="13"/>
        <v>1</v>
      </c>
    </row>
    <row r="427" spans="1:39" x14ac:dyDescent="0.2">
      <c r="A427" s="20" t="s">
        <v>4210</v>
      </c>
      <c r="B427" s="20" t="s">
        <v>4189</v>
      </c>
      <c r="C427" s="20" t="s">
        <v>4212</v>
      </c>
      <c r="D427" s="25" t="s">
        <v>3525</v>
      </c>
      <c r="E427" t="s">
        <v>3448</v>
      </c>
      <c r="F427">
        <f t="shared" si="12"/>
        <v>4</v>
      </c>
      <c r="K427" s="51" t="s">
        <v>6295</v>
      </c>
      <c r="L427" s="51"/>
      <c r="U427">
        <v>0</v>
      </c>
      <c r="W427" s="55">
        <v>0</v>
      </c>
      <c r="AA427" t="s">
        <v>6257</v>
      </c>
      <c r="AK427">
        <v>1</v>
      </c>
      <c r="AM427">
        <f t="shared" si="13"/>
        <v>1</v>
      </c>
    </row>
    <row r="428" spans="1:39" x14ac:dyDescent="0.2">
      <c r="A428" s="20" t="s">
        <v>4210</v>
      </c>
      <c r="B428" s="20" t="s">
        <v>4213</v>
      </c>
      <c r="C428" s="20" t="s">
        <v>4214</v>
      </c>
      <c r="D428" s="25" t="s">
        <v>3525</v>
      </c>
      <c r="E428" t="s">
        <v>3448</v>
      </c>
      <c r="F428">
        <f t="shared" si="12"/>
        <v>4</v>
      </c>
      <c r="K428" s="51" t="s">
        <v>218</v>
      </c>
      <c r="L428" s="51"/>
      <c r="P428">
        <v>0</v>
      </c>
      <c r="W428" s="55">
        <v>0</v>
      </c>
      <c r="AA428" t="s">
        <v>4882</v>
      </c>
      <c r="AK428">
        <v>1</v>
      </c>
      <c r="AM428">
        <f t="shared" si="13"/>
        <v>1</v>
      </c>
    </row>
    <row r="429" spans="1:39" x14ac:dyDescent="0.2">
      <c r="A429" s="20" t="s">
        <v>4215</v>
      </c>
      <c r="B429" s="20" t="s">
        <v>4216</v>
      </c>
      <c r="C429" s="20" t="s">
        <v>4217</v>
      </c>
      <c r="D429" s="25" t="s">
        <v>3031</v>
      </c>
      <c r="E429" t="s">
        <v>3448</v>
      </c>
      <c r="F429">
        <f t="shared" si="12"/>
        <v>4</v>
      </c>
      <c r="K429" s="51" t="s">
        <v>1501</v>
      </c>
      <c r="L429" s="51"/>
      <c r="P429">
        <v>0</v>
      </c>
      <c r="W429" s="55">
        <v>0</v>
      </c>
      <c r="AA429" t="s">
        <v>2051</v>
      </c>
      <c r="AH429">
        <v>1</v>
      </c>
      <c r="AM429">
        <f t="shared" si="13"/>
        <v>1</v>
      </c>
    </row>
    <row r="430" spans="1:39" x14ac:dyDescent="0.2">
      <c r="A430" s="20" t="s">
        <v>4215</v>
      </c>
      <c r="B430" s="20" t="s">
        <v>4218</v>
      </c>
      <c r="C430" s="20" t="s">
        <v>4219</v>
      </c>
      <c r="D430" s="25" t="s">
        <v>3031</v>
      </c>
      <c r="E430" t="s">
        <v>3448</v>
      </c>
      <c r="F430">
        <f t="shared" si="12"/>
        <v>4</v>
      </c>
      <c r="K430" s="51" t="s">
        <v>5473</v>
      </c>
      <c r="L430" s="51"/>
      <c r="O430">
        <v>0</v>
      </c>
      <c r="W430" s="55">
        <v>0</v>
      </c>
      <c r="AA430" t="s">
        <v>2050</v>
      </c>
      <c r="AH430">
        <v>1</v>
      </c>
      <c r="AM430">
        <f t="shared" si="13"/>
        <v>1</v>
      </c>
    </row>
    <row r="431" spans="1:39" x14ac:dyDescent="0.2">
      <c r="A431" s="20" t="s">
        <v>4215</v>
      </c>
      <c r="B431" s="20" t="s">
        <v>4220</v>
      </c>
      <c r="C431" s="20" t="s">
        <v>4221</v>
      </c>
      <c r="D431" s="25" t="s">
        <v>3525</v>
      </c>
      <c r="E431" t="s">
        <v>3448</v>
      </c>
      <c r="F431">
        <f t="shared" si="12"/>
        <v>4</v>
      </c>
      <c r="K431" s="51" t="s">
        <v>6299</v>
      </c>
      <c r="L431" s="51"/>
      <c r="U431">
        <v>0</v>
      </c>
      <c r="W431" s="55">
        <v>0</v>
      </c>
      <c r="AA431" t="s">
        <v>722</v>
      </c>
      <c r="AH431">
        <v>1</v>
      </c>
      <c r="AM431">
        <f t="shared" si="13"/>
        <v>1</v>
      </c>
    </row>
    <row r="432" spans="1:39" x14ac:dyDescent="0.2">
      <c r="A432" s="20" t="s">
        <v>4215</v>
      </c>
      <c r="B432" s="20" t="s">
        <v>3647</v>
      </c>
      <c r="C432" s="20" t="s">
        <v>4222</v>
      </c>
      <c r="D432" s="25" t="s">
        <v>3525</v>
      </c>
      <c r="E432" t="s">
        <v>3448</v>
      </c>
      <c r="F432">
        <f t="shared" si="12"/>
        <v>4</v>
      </c>
      <c r="K432" s="51" t="s">
        <v>4272</v>
      </c>
      <c r="L432" s="51"/>
      <c r="U432">
        <v>0</v>
      </c>
      <c r="W432" s="55">
        <v>0</v>
      </c>
      <c r="AA432" t="s">
        <v>654</v>
      </c>
      <c r="AH432">
        <v>1</v>
      </c>
      <c r="AM432">
        <f t="shared" si="13"/>
        <v>1</v>
      </c>
    </row>
    <row r="433" spans="1:39" x14ac:dyDescent="0.2">
      <c r="A433" s="20" t="s">
        <v>4215</v>
      </c>
      <c r="B433" s="20" t="s">
        <v>4195</v>
      </c>
      <c r="C433" s="20" t="s">
        <v>4223</v>
      </c>
      <c r="D433" s="25" t="s">
        <v>3525</v>
      </c>
      <c r="E433" t="s">
        <v>3448</v>
      </c>
      <c r="F433">
        <f t="shared" si="12"/>
        <v>4</v>
      </c>
      <c r="K433" s="51" t="s">
        <v>3027</v>
      </c>
      <c r="L433" s="51"/>
      <c r="R433">
        <v>0</v>
      </c>
      <c r="W433" s="55">
        <v>0</v>
      </c>
      <c r="AA433" t="s">
        <v>10502</v>
      </c>
      <c r="AH433">
        <v>1</v>
      </c>
      <c r="AM433">
        <f t="shared" si="13"/>
        <v>1</v>
      </c>
    </row>
    <row r="434" spans="1:39" x14ac:dyDescent="0.2">
      <c r="A434" s="20" t="s">
        <v>4224</v>
      </c>
      <c r="B434" s="20" t="s">
        <v>4225</v>
      </c>
      <c r="C434" s="20" t="s">
        <v>4226</v>
      </c>
      <c r="D434" s="25" t="s">
        <v>3525</v>
      </c>
      <c r="E434" t="s">
        <v>3448</v>
      </c>
      <c r="F434">
        <f t="shared" si="12"/>
        <v>4</v>
      </c>
      <c r="K434" s="51" t="s">
        <v>3026</v>
      </c>
      <c r="L434" s="51"/>
      <c r="R434">
        <v>0</v>
      </c>
      <c r="W434" s="55">
        <v>0</v>
      </c>
      <c r="AA434" t="s">
        <v>2291</v>
      </c>
      <c r="AH434">
        <v>1</v>
      </c>
      <c r="AM434">
        <f t="shared" si="13"/>
        <v>1</v>
      </c>
    </row>
    <row r="435" spans="1:39" x14ac:dyDescent="0.2">
      <c r="A435" s="20" t="s">
        <v>4224</v>
      </c>
      <c r="B435" s="20" t="s">
        <v>3672</v>
      </c>
      <c r="C435" s="20" t="s">
        <v>4227</v>
      </c>
      <c r="D435" s="25" t="s">
        <v>3525</v>
      </c>
      <c r="E435" t="s">
        <v>3448</v>
      </c>
      <c r="F435">
        <f t="shared" si="12"/>
        <v>4</v>
      </c>
      <c r="K435" s="51" t="s">
        <v>3198</v>
      </c>
      <c r="L435" s="51"/>
      <c r="V435">
        <v>0</v>
      </c>
      <c r="W435" s="55">
        <v>0</v>
      </c>
      <c r="AA435" t="s">
        <v>5664</v>
      </c>
      <c r="AK435">
        <v>1</v>
      </c>
      <c r="AM435">
        <f t="shared" si="13"/>
        <v>1</v>
      </c>
    </row>
    <row r="436" spans="1:39" x14ac:dyDescent="0.2">
      <c r="A436" s="20" t="s">
        <v>4228</v>
      </c>
      <c r="B436" s="20" t="s">
        <v>4229</v>
      </c>
      <c r="C436" s="20" t="s">
        <v>4230</v>
      </c>
      <c r="D436" s="25" t="s">
        <v>3525</v>
      </c>
      <c r="E436" t="s">
        <v>3450</v>
      </c>
      <c r="F436">
        <f t="shared" si="12"/>
        <v>5</v>
      </c>
      <c r="K436" s="51" t="s">
        <v>3197</v>
      </c>
      <c r="L436" s="51"/>
      <c r="V436">
        <v>0</v>
      </c>
      <c r="W436" s="55">
        <v>0</v>
      </c>
      <c r="AA436" t="s">
        <v>5337</v>
      </c>
      <c r="AK436">
        <v>1</v>
      </c>
      <c r="AM436">
        <f t="shared" si="13"/>
        <v>1</v>
      </c>
    </row>
    <row r="437" spans="1:39" x14ac:dyDescent="0.2">
      <c r="A437" s="20" t="s">
        <v>4228</v>
      </c>
      <c r="B437" s="20" t="s">
        <v>4195</v>
      </c>
      <c r="C437" s="20" t="s">
        <v>4231</v>
      </c>
      <c r="D437" s="25" t="s">
        <v>3525</v>
      </c>
      <c r="E437" t="s">
        <v>3450</v>
      </c>
      <c r="F437">
        <f t="shared" si="12"/>
        <v>5</v>
      </c>
      <c r="K437" s="51" t="s">
        <v>1701</v>
      </c>
      <c r="L437" s="51"/>
      <c r="R437">
        <v>0</v>
      </c>
      <c r="W437" s="55">
        <v>0</v>
      </c>
      <c r="AA437" t="s">
        <v>3810</v>
      </c>
      <c r="AK437">
        <v>1</v>
      </c>
      <c r="AM437">
        <f t="shared" si="13"/>
        <v>1</v>
      </c>
    </row>
    <row r="438" spans="1:39" x14ac:dyDescent="0.2">
      <c r="A438" s="20" t="s">
        <v>4228</v>
      </c>
      <c r="B438" s="20" t="s">
        <v>4232</v>
      </c>
      <c r="C438" s="20" t="s">
        <v>4233</v>
      </c>
      <c r="D438" s="25" t="s">
        <v>3525</v>
      </c>
      <c r="E438" t="s">
        <v>3450</v>
      </c>
      <c r="F438">
        <f t="shared" si="12"/>
        <v>5</v>
      </c>
      <c r="K438" s="51" t="s">
        <v>675</v>
      </c>
      <c r="L438" s="51"/>
      <c r="R438">
        <v>0</v>
      </c>
      <c r="W438" s="55">
        <v>0</v>
      </c>
      <c r="AA438" t="s">
        <v>1547</v>
      </c>
      <c r="AG438">
        <v>1</v>
      </c>
      <c r="AM438">
        <f t="shared" si="13"/>
        <v>1</v>
      </c>
    </row>
    <row r="439" spans="1:39" x14ac:dyDescent="0.2">
      <c r="A439" s="20" t="s">
        <v>4234</v>
      </c>
      <c r="B439" s="20" t="s">
        <v>4235</v>
      </c>
      <c r="C439" s="20" t="s">
        <v>4236</v>
      </c>
      <c r="D439" s="25" t="s">
        <v>3525</v>
      </c>
      <c r="E439" t="s">
        <v>3450</v>
      </c>
      <c r="F439">
        <f t="shared" si="12"/>
        <v>5</v>
      </c>
      <c r="K439" s="51" t="s">
        <v>221</v>
      </c>
      <c r="L439" s="51"/>
      <c r="R439">
        <v>0</v>
      </c>
      <c r="W439" s="55">
        <v>0</v>
      </c>
      <c r="AA439" t="s">
        <v>1768</v>
      </c>
      <c r="AG439">
        <v>1</v>
      </c>
      <c r="AM439">
        <f t="shared" si="13"/>
        <v>1</v>
      </c>
    </row>
    <row r="440" spans="1:39" x14ac:dyDescent="0.2">
      <c r="A440" s="20" t="s">
        <v>4234</v>
      </c>
      <c r="B440" s="20" t="s">
        <v>4237</v>
      </c>
      <c r="C440" s="20" t="s">
        <v>4238</v>
      </c>
      <c r="D440" s="25" t="s">
        <v>3525</v>
      </c>
      <c r="E440" t="s">
        <v>3450</v>
      </c>
      <c r="F440">
        <f t="shared" si="12"/>
        <v>5</v>
      </c>
      <c r="K440" s="51" t="s">
        <v>56</v>
      </c>
      <c r="L440" s="51"/>
      <c r="R440">
        <v>0</v>
      </c>
      <c r="W440" s="55">
        <v>0</v>
      </c>
      <c r="AA440" t="s">
        <v>211</v>
      </c>
      <c r="AF440">
        <v>1</v>
      </c>
      <c r="AM440">
        <f t="shared" si="13"/>
        <v>1</v>
      </c>
    </row>
    <row r="441" spans="1:39" x14ac:dyDescent="0.2">
      <c r="A441" s="20" t="s">
        <v>4234</v>
      </c>
      <c r="B441" s="20" t="s">
        <v>4213</v>
      </c>
      <c r="C441" s="20" t="s">
        <v>4239</v>
      </c>
      <c r="D441" s="25" t="s">
        <v>3525</v>
      </c>
      <c r="E441" t="s">
        <v>3450</v>
      </c>
      <c r="F441">
        <f t="shared" si="12"/>
        <v>5</v>
      </c>
      <c r="K441" s="51" t="s">
        <v>2072</v>
      </c>
      <c r="L441" s="51"/>
      <c r="R441">
        <v>0</v>
      </c>
      <c r="W441" s="55">
        <v>0</v>
      </c>
      <c r="AA441" t="s">
        <v>1215</v>
      </c>
      <c r="AF441">
        <v>1</v>
      </c>
      <c r="AM441">
        <f t="shared" si="13"/>
        <v>1</v>
      </c>
    </row>
    <row r="442" spans="1:39" x14ac:dyDescent="0.2">
      <c r="A442" s="20" t="s">
        <v>4240</v>
      </c>
      <c r="B442" s="20" t="s">
        <v>4229</v>
      </c>
      <c r="C442" s="20" t="s">
        <v>4241</v>
      </c>
      <c r="D442" s="25" t="s">
        <v>3525</v>
      </c>
      <c r="E442" t="s">
        <v>3450</v>
      </c>
      <c r="F442">
        <f t="shared" si="12"/>
        <v>5</v>
      </c>
      <c r="K442" s="51" t="s">
        <v>582</v>
      </c>
      <c r="L442" s="51"/>
      <c r="Q442">
        <v>0</v>
      </c>
      <c r="W442" s="55">
        <v>0</v>
      </c>
      <c r="AA442" t="s">
        <v>6261</v>
      </c>
      <c r="AK442">
        <v>1</v>
      </c>
      <c r="AM442">
        <f t="shared" si="13"/>
        <v>1</v>
      </c>
    </row>
    <row r="443" spans="1:39" x14ac:dyDescent="0.2">
      <c r="A443" s="20" t="s">
        <v>4240</v>
      </c>
      <c r="B443" s="20" t="s">
        <v>4242</v>
      </c>
      <c r="C443" s="20" t="s">
        <v>4243</v>
      </c>
      <c r="D443" s="25" t="s">
        <v>3525</v>
      </c>
      <c r="E443" t="s">
        <v>3450</v>
      </c>
      <c r="F443">
        <f t="shared" si="12"/>
        <v>5</v>
      </c>
      <c r="K443" s="51" t="s">
        <v>6409</v>
      </c>
      <c r="L443" s="51"/>
      <c r="N443">
        <v>0</v>
      </c>
      <c r="W443" s="55">
        <v>0</v>
      </c>
      <c r="AA443" t="s">
        <v>5000</v>
      </c>
      <c r="AK443">
        <v>1</v>
      </c>
      <c r="AM443">
        <f t="shared" si="13"/>
        <v>1</v>
      </c>
    </row>
    <row r="444" spans="1:39" x14ac:dyDescent="0.2">
      <c r="A444" s="20" t="s">
        <v>4244</v>
      </c>
      <c r="B444" s="20" t="s">
        <v>4245</v>
      </c>
      <c r="C444" s="20" t="s">
        <v>4246</v>
      </c>
      <c r="D444" s="25" t="s">
        <v>3525</v>
      </c>
      <c r="E444" t="s">
        <v>3450</v>
      </c>
      <c r="F444">
        <f t="shared" si="12"/>
        <v>5</v>
      </c>
      <c r="K444" s="51" t="s">
        <v>5142</v>
      </c>
      <c r="L444" s="51"/>
      <c r="N444">
        <v>0</v>
      </c>
      <c r="W444" s="55">
        <v>0</v>
      </c>
      <c r="AA444" t="s">
        <v>5660</v>
      </c>
      <c r="AK444">
        <v>1</v>
      </c>
      <c r="AM444">
        <f t="shared" si="13"/>
        <v>1</v>
      </c>
    </row>
    <row r="445" spans="1:39" x14ac:dyDescent="0.2">
      <c r="A445" s="20" t="s">
        <v>4244</v>
      </c>
      <c r="B445" s="20" t="s">
        <v>4229</v>
      </c>
      <c r="C445" s="20" t="s">
        <v>4247</v>
      </c>
      <c r="D445" s="25" t="s">
        <v>3525</v>
      </c>
      <c r="E445" t="s">
        <v>3450</v>
      </c>
      <c r="F445">
        <f t="shared" si="12"/>
        <v>5</v>
      </c>
      <c r="K445" s="51" t="s">
        <v>570</v>
      </c>
      <c r="L445" s="51"/>
      <c r="P445">
        <v>0</v>
      </c>
      <c r="W445" s="55">
        <v>0</v>
      </c>
      <c r="AA445" t="s">
        <v>5311</v>
      </c>
      <c r="AK445">
        <v>1</v>
      </c>
      <c r="AM445">
        <f t="shared" si="13"/>
        <v>1</v>
      </c>
    </row>
    <row r="446" spans="1:39" x14ac:dyDescent="0.2">
      <c r="A446" s="20" t="s">
        <v>4244</v>
      </c>
      <c r="B446" s="20" t="s">
        <v>4248</v>
      </c>
      <c r="C446" s="20" t="s">
        <v>4249</v>
      </c>
      <c r="D446" s="25" t="s">
        <v>3525</v>
      </c>
      <c r="E446" t="s">
        <v>3450</v>
      </c>
      <c r="F446">
        <f t="shared" si="12"/>
        <v>5</v>
      </c>
      <c r="K446" s="51" t="s">
        <v>1876</v>
      </c>
      <c r="L446" s="51"/>
      <c r="P446">
        <v>0</v>
      </c>
      <c r="W446" s="55">
        <v>0</v>
      </c>
      <c r="AA446" t="s">
        <v>4828</v>
      </c>
      <c r="AK446">
        <v>1</v>
      </c>
      <c r="AM446">
        <f t="shared" si="13"/>
        <v>1</v>
      </c>
    </row>
    <row r="447" spans="1:39" x14ac:dyDescent="0.2">
      <c r="A447" s="20" t="s">
        <v>4250</v>
      </c>
      <c r="B447" s="20" t="s">
        <v>4237</v>
      </c>
      <c r="C447" s="20" t="s">
        <v>4251</v>
      </c>
      <c r="D447" s="25" t="s">
        <v>3525</v>
      </c>
      <c r="E447" t="s">
        <v>3450</v>
      </c>
      <c r="F447">
        <f t="shared" si="12"/>
        <v>5</v>
      </c>
      <c r="K447" s="51" t="s">
        <v>1873</v>
      </c>
      <c r="L447" s="51"/>
      <c r="P447">
        <v>0</v>
      </c>
      <c r="W447" s="55">
        <v>0</v>
      </c>
      <c r="AA447" t="s">
        <v>213</v>
      </c>
      <c r="AI447">
        <v>1</v>
      </c>
      <c r="AM447">
        <f t="shared" si="13"/>
        <v>1</v>
      </c>
    </row>
    <row r="448" spans="1:39" x14ac:dyDescent="0.2">
      <c r="A448" s="20" t="s">
        <v>4250</v>
      </c>
      <c r="B448" s="20" t="s">
        <v>3706</v>
      </c>
      <c r="C448" s="20" t="s">
        <v>4252</v>
      </c>
      <c r="D448" s="25" t="s">
        <v>3525</v>
      </c>
      <c r="E448" t="s">
        <v>3450</v>
      </c>
      <c r="F448">
        <f t="shared" si="12"/>
        <v>5</v>
      </c>
      <c r="K448" s="51" t="s">
        <v>6303</v>
      </c>
      <c r="L448" s="51"/>
      <c r="U448">
        <v>0</v>
      </c>
      <c r="W448" s="55">
        <v>0</v>
      </c>
      <c r="AA448" s="20" t="s">
        <v>98</v>
      </c>
      <c r="AI448">
        <v>1</v>
      </c>
      <c r="AM448">
        <f t="shared" si="13"/>
        <v>1</v>
      </c>
    </row>
    <row r="449" spans="1:39" x14ac:dyDescent="0.2">
      <c r="A449" s="20" t="s">
        <v>4250</v>
      </c>
      <c r="B449" s="20" t="s">
        <v>4253</v>
      </c>
      <c r="C449" s="20" t="s">
        <v>4254</v>
      </c>
      <c r="D449" s="25" t="s">
        <v>3525</v>
      </c>
      <c r="E449" t="s">
        <v>3450</v>
      </c>
      <c r="F449">
        <f t="shared" si="12"/>
        <v>5</v>
      </c>
      <c r="K449" s="51" t="s">
        <v>5574</v>
      </c>
      <c r="L449" s="51"/>
      <c r="U449">
        <v>0</v>
      </c>
      <c r="W449" s="55">
        <v>0</v>
      </c>
      <c r="AA449" t="s">
        <v>214</v>
      </c>
      <c r="AH449">
        <v>1</v>
      </c>
      <c r="AM449">
        <f t="shared" si="13"/>
        <v>1</v>
      </c>
    </row>
    <row r="450" spans="1:39" x14ac:dyDescent="0.2">
      <c r="A450" s="20" t="s">
        <v>4255</v>
      </c>
      <c r="B450" s="20" t="s">
        <v>4256</v>
      </c>
      <c r="C450" s="20" t="s">
        <v>4257</v>
      </c>
      <c r="D450" s="25" t="s">
        <v>3708</v>
      </c>
      <c r="E450" t="s">
        <v>3450</v>
      </c>
      <c r="F450">
        <f t="shared" si="12"/>
        <v>5</v>
      </c>
      <c r="K450" s="51" t="s">
        <v>4905</v>
      </c>
      <c r="L450" s="51"/>
      <c r="U450">
        <v>0</v>
      </c>
      <c r="W450" s="55">
        <v>0</v>
      </c>
      <c r="AA450" t="s">
        <v>1806</v>
      </c>
      <c r="AH450">
        <v>1</v>
      </c>
      <c r="AM450">
        <f t="shared" si="13"/>
        <v>1</v>
      </c>
    </row>
    <row r="451" spans="1:39" x14ac:dyDescent="0.2">
      <c r="A451" s="20" t="s">
        <v>4255</v>
      </c>
      <c r="B451" s="20" t="s">
        <v>3681</v>
      </c>
      <c r="C451" s="20" t="s">
        <v>4258</v>
      </c>
      <c r="D451" s="25" t="s">
        <v>3708</v>
      </c>
      <c r="E451" t="s">
        <v>3450</v>
      </c>
      <c r="F451">
        <f t="shared" ref="F451:F514" si="14">VLOOKUP(E451,$H$2:$I$12,2,0)</f>
        <v>5</v>
      </c>
      <c r="K451" s="51" t="s">
        <v>716</v>
      </c>
      <c r="L451" s="51"/>
      <c r="P451">
        <v>0</v>
      </c>
      <c r="W451" s="55">
        <v>0</v>
      </c>
      <c r="AA451" t="s">
        <v>734</v>
      </c>
      <c r="AI451">
        <v>1</v>
      </c>
      <c r="AM451">
        <f t="shared" si="13"/>
        <v>1</v>
      </c>
    </row>
    <row r="452" spans="1:39" x14ac:dyDescent="0.2">
      <c r="A452" s="20" t="s">
        <v>4255</v>
      </c>
      <c r="B452" s="20" t="s">
        <v>4245</v>
      </c>
      <c r="C452" s="20" t="s">
        <v>4259</v>
      </c>
      <c r="D452" s="25" t="s">
        <v>3525</v>
      </c>
      <c r="E452" t="s">
        <v>3450</v>
      </c>
      <c r="F452">
        <f t="shared" si="14"/>
        <v>5</v>
      </c>
      <c r="K452" s="51" t="s">
        <v>615</v>
      </c>
      <c r="L452" s="51"/>
      <c r="P452">
        <v>0</v>
      </c>
      <c r="W452" s="55">
        <v>0</v>
      </c>
      <c r="AA452" t="s">
        <v>8389</v>
      </c>
      <c r="AI452">
        <v>1</v>
      </c>
      <c r="AM452">
        <f t="shared" si="13"/>
        <v>1</v>
      </c>
    </row>
    <row r="453" spans="1:39" x14ac:dyDescent="0.2">
      <c r="A453" s="20" t="s">
        <v>4260</v>
      </c>
      <c r="B453" s="20" t="s">
        <v>3882</v>
      </c>
      <c r="C453" s="20" t="s">
        <v>4261</v>
      </c>
      <c r="D453" s="25" t="s">
        <v>1672</v>
      </c>
      <c r="E453" t="s">
        <v>3442</v>
      </c>
      <c r="F453">
        <f t="shared" si="14"/>
        <v>13</v>
      </c>
      <c r="K453" s="51" t="s">
        <v>219</v>
      </c>
      <c r="L453" s="51"/>
      <c r="R453">
        <v>0</v>
      </c>
      <c r="W453" s="55">
        <v>0</v>
      </c>
      <c r="AA453" t="s">
        <v>668</v>
      </c>
      <c r="AI453">
        <v>1</v>
      </c>
      <c r="AM453">
        <f t="shared" si="13"/>
        <v>1</v>
      </c>
    </row>
    <row r="454" spans="1:39" x14ac:dyDescent="0.2">
      <c r="A454" s="20" t="s">
        <v>4260</v>
      </c>
      <c r="B454" s="20" t="s">
        <v>4262</v>
      </c>
      <c r="C454" s="20" t="s">
        <v>4263</v>
      </c>
      <c r="D454" s="25" t="s">
        <v>1672</v>
      </c>
      <c r="E454" t="s">
        <v>3442</v>
      </c>
      <c r="F454">
        <f t="shared" si="14"/>
        <v>13</v>
      </c>
      <c r="K454" s="51" t="s">
        <v>20</v>
      </c>
      <c r="L454" s="51"/>
      <c r="R454">
        <v>0</v>
      </c>
      <c r="W454" s="55">
        <v>0</v>
      </c>
      <c r="AA454" t="s">
        <v>126</v>
      </c>
      <c r="AG454">
        <v>1</v>
      </c>
      <c r="AM454">
        <f t="shared" si="13"/>
        <v>1</v>
      </c>
    </row>
    <row r="455" spans="1:39" x14ac:dyDescent="0.2">
      <c r="A455" s="20" t="s">
        <v>4260</v>
      </c>
      <c r="B455" s="20" t="s">
        <v>4264</v>
      </c>
      <c r="C455" s="20" t="s">
        <v>4265</v>
      </c>
      <c r="D455" s="25" t="s">
        <v>1672</v>
      </c>
      <c r="E455" t="s">
        <v>3442</v>
      </c>
      <c r="F455">
        <f t="shared" si="14"/>
        <v>13</v>
      </c>
      <c r="K455" s="51" t="s">
        <v>600</v>
      </c>
      <c r="L455" s="51"/>
      <c r="U455">
        <v>0</v>
      </c>
      <c r="W455" s="55">
        <v>0</v>
      </c>
      <c r="AA455" s="20" t="s">
        <v>123</v>
      </c>
      <c r="AG455">
        <v>1</v>
      </c>
      <c r="AM455">
        <f t="shared" si="13"/>
        <v>1</v>
      </c>
    </row>
    <row r="456" spans="1:39" x14ac:dyDescent="0.2">
      <c r="A456" s="20" t="s">
        <v>4266</v>
      </c>
      <c r="B456" s="20" t="s">
        <v>3916</v>
      </c>
      <c r="C456" s="20" t="s">
        <v>4267</v>
      </c>
      <c r="D456" s="25" t="s">
        <v>1672</v>
      </c>
      <c r="E456" t="s">
        <v>3442</v>
      </c>
      <c r="F456">
        <f t="shared" si="14"/>
        <v>13</v>
      </c>
      <c r="K456" s="51" t="s">
        <v>548</v>
      </c>
      <c r="L456" s="51"/>
      <c r="U456">
        <v>0</v>
      </c>
      <c r="W456" s="55">
        <v>0</v>
      </c>
      <c r="AA456" t="s">
        <v>727</v>
      </c>
      <c r="AH456">
        <v>1</v>
      </c>
      <c r="AM456">
        <f t="shared" si="13"/>
        <v>1</v>
      </c>
    </row>
    <row r="457" spans="1:39" x14ac:dyDescent="0.2">
      <c r="A457" s="20" t="s">
        <v>4266</v>
      </c>
      <c r="B457" s="20" t="s">
        <v>4268</v>
      </c>
      <c r="C457" s="20" t="s">
        <v>4269</v>
      </c>
      <c r="D457" s="25" t="s">
        <v>1672</v>
      </c>
      <c r="E457" t="s">
        <v>3442</v>
      </c>
      <c r="F457">
        <f t="shared" si="14"/>
        <v>13</v>
      </c>
      <c r="K457" s="51" t="s">
        <v>6306</v>
      </c>
      <c r="L457" s="51"/>
      <c r="U457">
        <v>0</v>
      </c>
      <c r="W457" s="55">
        <v>0</v>
      </c>
      <c r="AA457" t="s">
        <v>685</v>
      </c>
      <c r="AH457">
        <v>1</v>
      </c>
      <c r="AM457">
        <f t="shared" si="13"/>
        <v>1</v>
      </c>
    </row>
    <row r="458" spans="1:39" x14ac:dyDescent="0.2">
      <c r="A458" s="20" t="s">
        <v>4266</v>
      </c>
      <c r="B458" s="20" t="s">
        <v>4270</v>
      </c>
      <c r="C458" s="20" t="s">
        <v>4271</v>
      </c>
      <c r="D458" s="25" t="s">
        <v>1672</v>
      </c>
      <c r="E458" t="s">
        <v>3442</v>
      </c>
      <c r="F458">
        <f t="shared" si="14"/>
        <v>13</v>
      </c>
      <c r="K458" s="51" t="s">
        <v>4409</v>
      </c>
      <c r="L458" s="51"/>
      <c r="U458">
        <v>0</v>
      </c>
      <c r="W458" s="55">
        <v>0</v>
      </c>
      <c r="AA458" t="s">
        <v>7665</v>
      </c>
      <c r="AH458">
        <v>1</v>
      </c>
      <c r="AM458">
        <f t="shared" si="13"/>
        <v>1</v>
      </c>
    </row>
    <row r="459" spans="1:39" x14ac:dyDescent="0.2">
      <c r="A459" s="20" t="s">
        <v>4272</v>
      </c>
      <c r="B459" s="20" t="s">
        <v>4273</v>
      </c>
      <c r="C459" s="20" t="s">
        <v>4274</v>
      </c>
      <c r="D459" s="25" t="s">
        <v>1672</v>
      </c>
      <c r="E459" t="s">
        <v>3442</v>
      </c>
      <c r="F459">
        <f t="shared" si="14"/>
        <v>13</v>
      </c>
      <c r="K459" s="51" t="s">
        <v>4080</v>
      </c>
      <c r="L459" s="51"/>
      <c r="M459">
        <v>0</v>
      </c>
      <c r="W459" s="55">
        <v>0</v>
      </c>
      <c r="AA459" t="s">
        <v>5639</v>
      </c>
      <c r="AK459">
        <v>1</v>
      </c>
      <c r="AM459">
        <f t="shared" si="13"/>
        <v>1</v>
      </c>
    </row>
    <row r="460" spans="1:39" x14ac:dyDescent="0.2">
      <c r="A460" s="20" t="s">
        <v>4272</v>
      </c>
      <c r="B460" s="20" t="s">
        <v>4264</v>
      </c>
      <c r="C460" s="20" t="s">
        <v>4275</v>
      </c>
      <c r="D460" s="25" t="s">
        <v>1672</v>
      </c>
      <c r="E460" t="s">
        <v>3442</v>
      </c>
      <c r="F460">
        <f t="shared" si="14"/>
        <v>13</v>
      </c>
      <c r="K460" s="51" t="s">
        <v>3566</v>
      </c>
      <c r="L460" s="51"/>
      <c r="M460">
        <v>0</v>
      </c>
      <c r="W460" s="55">
        <v>0</v>
      </c>
      <c r="AA460" t="s">
        <v>4800</v>
      </c>
      <c r="AK460">
        <v>1</v>
      </c>
      <c r="AM460">
        <f t="shared" si="13"/>
        <v>1</v>
      </c>
    </row>
    <row r="461" spans="1:39" x14ac:dyDescent="0.2">
      <c r="A461" s="20" t="s">
        <v>4276</v>
      </c>
      <c r="B461" s="20" t="s">
        <v>4264</v>
      </c>
      <c r="C461" s="20" t="s">
        <v>4277</v>
      </c>
      <c r="D461" s="25" t="s">
        <v>1672</v>
      </c>
      <c r="E461" t="s">
        <v>3442</v>
      </c>
      <c r="F461">
        <f t="shared" si="14"/>
        <v>13</v>
      </c>
      <c r="K461" s="51" t="s">
        <v>4708</v>
      </c>
      <c r="L461" s="51"/>
      <c r="U461">
        <v>0</v>
      </c>
      <c r="W461" s="55">
        <v>0</v>
      </c>
      <c r="AA461" t="s">
        <v>10292</v>
      </c>
      <c r="AL461">
        <v>1</v>
      </c>
      <c r="AM461">
        <f t="shared" si="13"/>
        <v>1</v>
      </c>
    </row>
    <row r="462" spans="1:39" x14ac:dyDescent="0.2">
      <c r="A462" s="20" t="s">
        <v>4276</v>
      </c>
      <c r="B462" s="20" t="s">
        <v>4278</v>
      </c>
      <c r="C462" s="20" t="s">
        <v>4279</v>
      </c>
      <c r="D462" s="25" t="s">
        <v>1672</v>
      </c>
      <c r="E462" t="s">
        <v>3442</v>
      </c>
      <c r="F462">
        <f t="shared" si="14"/>
        <v>13</v>
      </c>
      <c r="K462" s="51" t="s">
        <v>220</v>
      </c>
      <c r="L462" s="51"/>
      <c r="P462">
        <v>0</v>
      </c>
      <c r="W462" s="55">
        <v>0</v>
      </c>
      <c r="AA462" t="s">
        <v>1708</v>
      </c>
      <c r="AI462">
        <v>1</v>
      </c>
      <c r="AM462">
        <f t="shared" si="13"/>
        <v>1</v>
      </c>
    </row>
    <row r="463" spans="1:39" x14ac:dyDescent="0.2">
      <c r="A463" s="20" t="s">
        <v>4276</v>
      </c>
      <c r="B463" s="20" t="s">
        <v>4280</v>
      </c>
      <c r="C463" s="20" t="s">
        <v>4281</v>
      </c>
      <c r="D463" s="25" t="s">
        <v>1672</v>
      </c>
      <c r="E463" t="s">
        <v>3442</v>
      </c>
      <c r="F463">
        <f t="shared" si="14"/>
        <v>13</v>
      </c>
      <c r="K463" s="51" t="s">
        <v>1746</v>
      </c>
      <c r="L463" s="51"/>
      <c r="P463">
        <v>0</v>
      </c>
      <c r="W463" s="55">
        <v>0</v>
      </c>
      <c r="AA463" t="s">
        <v>1281</v>
      </c>
      <c r="AI463">
        <v>1</v>
      </c>
      <c r="AM463">
        <f t="shared" si="13"/>
        <v>1</v>
      </c>
    </row>
    <row r="464" spans="1:39" x14ac:dyDescent="0.2">
      <c r="A464" s="20" t="s">
        <v>4282</v>
      </c>
      <c r="B464" s="20" t="s">
        <v>4270</v>
      </c>
      <c r="C464" s="20" t="s">
        <v>4283</v>
      </c>
      <c r="D464" s="25" t="s">
        <v>1672</v>
      </c>
      <c r="E464" t="s">
        <v>3442</v>
      </c>
      <c r="F464">
        <f t="shared" si="14"/>
        <v>13</v>
      </c>
      <c r="K464" s="51" t="s">
        <v>1741</v>
      </c>
      <c r="L464" s="51"/>
      <c r="P464">
        <v>0</v>
      </c>
      <c r="W464" s="55">
        <v>0</v>
      </c>
      <c r="AA464" t="s">
        <v>1660</v>
      </c>
      <c r="AG464">
        <v>1</v>
      </c>
      <c r="AM464">
        <f t="shared" si="13"/>
        <v>1</v>
      </c>
    </row>
    <row r="465" spans="1:39" x14ac:dyDescent="0.2">
      <c r="A465" s="20" t="s">
        <v>4282</v>
      </c>
      <c r="B465" s="20" t="s">
        <v>4284</v>
      </c>
      <c r="C465" s="20" t="s">
        <v>4285</v>
      </c>
      <c r="D465" s="25" t="s">
        <v>1672</v>
      </c>
      <c r="E465" t="s">
        <v>3442</v>
      </c>
      <c r="F465">
        <f t="shared" si="14"/>
        <v>13</v>
      </c>
      <c r="K465" s="51" t="s">
        <v>6310</v>
      </c>
      <c r="L465" s="51"/>
      <c r="U465">
        <v>0</v>
      </c>
      <c r="W465" s="55">
        <v>0</v>
      </c>
      <c r="AA465" t="s">
        <v>1517</v>
      </c>
      <c r="AG465">
        <v>1</v>
      </c>
      <c r="AM465">
        <f t="shared" si="13"/>
        <v>1</v>
      </c>
    </row>
    <row r="466" spans="1:39" x14ac:dyDescent="0.2">
      <c r="A466" s="20" t="s">
        <v>4282</v>
      </c>
      <c r="B466" s="20" t="s">
        <v>4286</v>
      </c>
      <c r="C466" s="20" t="s">
        <v>4287</v>
      </c>
      <c r="D466" s="25" t="s">
        <v>1672</v>
      </c>
      <c r="E466" t="s">
        <v>3442</v>
      </c>
      <c r="F466">
        <f t="shared" si="14"/>
        <v>13</v>
      </c>
      <c r="K466" s="51" t="s">
        <v>5032</v>
      </c>
      <c r="L466" s="51"/>
      <c r="U466">
        <v>0</v>
      </c>
      <c r="W466" s="55">
        <v>0</v>
      </c>
      <c r="AA466" t="s">
        <v>5821</v>
      </c>
      <c r="AE466">
        <v>1</v>
      </c>
      <c r="AM466">
        <f t="shared" si="13"/>
        <v>1</v>
      </c>
    </row>
    <row r="467" spans="1:39" x14ac:dyDescent="0.2">
      <c r="A467" s="20" t="s">
        <v>4288</v>
      </c>
      <c r="B467" s="20" t="s">
        <v>4280</v>
      </c>
      <c r="C467" s="20" t="s">
        <v>4289</v>
      </c>
      <c r="D467" s="25" t="s">
        <v>1672</v>
      </c>
      <c r="E467" t="s">
        <v>3442</v>
      </c>
      <c r="F467">
        <f t="shared" si="14"/>
        <v>13</v>
      </c>
      <c r="K467" s="51" t="s">
        <v>3165</v>
      </c>
      <c r="L467" s="51"/>
      <c r="R467">
        <v>0</v>
      </c>
      <c r="W467" s="55">
        <v>0</v>
      </c>
      <c r="AA467" t="s">
        <v>5373</v>
      </c>
      <c r="AF467">
        <v>1</v>
      </c>
      <c r="AM467">
        <f t="shared" si="13"/>
        <v>1</v>
      </c>
    </row>
    <row r="468" spans="1:39" x14ac:dyDescent="0.2">
      <c r="A468" s="20" t="s">
        <v>4288</v>
      </c>
      <c r="B468" s="20" t="s">
        <v>4290</v>
      </c>
      <c r="C468" s="20" t="s">
        <v>4291</v>
      </c>
      <c r="D468" s="25" t="s">
        <v>1672</v>
      </c>
      <c r="E468" t="s">
        <v>3442</v>
      </c>
      <c r="F468">
        <f t="shared" si="14"/>
        <v>13</v>
      </c>
      <c r="K468" s="51" t="s">
        <v>5657</v>
      </c>
      <c r="L468" s="51"/>
      <c r="U468">
        <v>0</v>
      </c>
      <c r="W468" s="55">
        <v>0</v>
      </c>
      <c r="AA468" t="s">
        <v>1775</v>
      </c>
      <c r="AG468">
        <v>1</v>
      </c>
      <c r="AM468">
        <f t="shared" si="13"/>
        <v>1</v>
      </c>
    </row>
    <row r="469" spans="1:39" x14ac:dyDescent="0.2">
      <c r="A469" s="20" t="s">
        <v>4288</v>
      </c>
      <c r="B469" s="20" t="s">
        <v>4292</v>
      </c>
      <c r="C469" s="20" t="s">
        <v>4293</v>
      </c>
      <c r="D469" s="25" t="s">
        <v>1672</v>
      </c>
      <c r="E469" t="s">
        <v>3442</v>
      </c>
      <c r="F469">
        <f t="shared" si="14"/>
        <v>13</v>
      </c>
      <c r="K469" s="51" t="s">
        <v>5306</v>
      </c>
      <c r="L469" s="51"/>
      <c r="U469">
        <v>0</v>
      </c>
      <c r="W469" s="55">
        <v>0</v>
      </c>
      <c r="AA469" t="s">
        <v>1480</v>
      </c>
      <c r="AG469">
        <v>1</v>
      </c>
      <c r="AM469">
        <f t="shared" si="13"/>
        <v>1</v>
      </c>
    </row>
    <row r="470" spans="1:39" x14ac:dyDescent="0.2">
      <c r="A470" s="20" t="s">
        <v>4294</v>
      </c>
      <c r="B470" s="20" t="s">
        <v>4295</v>
      </c>
      <c r="C470" s="20" t="s">
        <v>4296</v>
      </c>
      <c r="D470" s="25" t="s">
        <v>1672</v>
      </c>
      <c r="E470" t="s">
        <v>3442</v>
      </c>
      <c r="F470">
        <f t="shared" si="14"/>
        <v>13</v>
      </c>
      <c r="K470" s="51" t="s">
        <v>5165</v>
      </c>
      <c r="L470" s="51"/>
      <c r="N470">
        <v>0</v>
      </c>
      <c r="W470" s="55">
        <v>0</v>
      </c>
      <c r="AA470" t="s">
        <v>1643</v>
      </c>
      <c r="AG470">
        <v>1</v>
      </c>
      <c r="AM470">
        <f t="shared" si="13"/>
        <v>1</v>
      </c>
    </row>
    <row r="471" spans="1:39" x14ac:dyDescent="0.2">
      <c r="A471" s="20" t="s">
        <v>4294</v>
      </c>
      <c r="B471" s="20" t="s">
        <v>4286</v>
      </c>
      <c r="C471" s="20" t="s">
        <v>4297</v>
      </c>
      <c r="D471" s="25" t="s">
        <v>1672</v>
      </c>
      <c r="E471" t="s">
        <v>3442</v>
      </c>
      <c r="F471">
        <f t="shared" si="14"/>
        <v>13</v>
      </c>
      <c r="K471" s="51" t="s">
        <v>595</v>
      </c>
      <c r="L471" s="51"/>
      <c r="R471">
        <v>0</v>
      </c>
      <c r="W471" s="55">
        <v>0</v>
      </c>
      <c r="AA471" t="s">
        <v>638</v>
      </c>
      <c r="AG471">
        <v>1</v>
      </c>
      <c r="AM471">
        <f t="shared" si="13"/>
        <v>1</v>
      </c>
    </row>
    <row r="472" spans="1:39" x14ac:dyDescent="0.2">
      <c r="A472" s="20" t="s">
        <v>4298</v>
      </c>
      <c r="B472" s="20" t="s">
        <v>4286</v>
      </c>
      <c r="C472" s="20" t="s">
        <v>4299</v>
      </c>
      <c r="D472" s="25" t="s">
        <v>1672</v>
      </c>
      <c r="E472" t="s">
        <v>3442</v>
      </c>
      <c r="F472">
        <f t="shared" si="14"/>
        <v>13</v>
      </c>
      <c r="K472" s="51" t="s">
        <v>5582</v>
      </c>
      <c r="L472" s="51"/>
      <c r="O472">
        <v>0</v>
      </c>
      <c r="W472" s="55">
        <v>0</v>
      </c>
      <c r="AA472" t="s">
        <v>584</v>
      </c>
      <c r="AG472">
        <v>1</v>
      </c>
      <c r="AM472">
        <f t="shared" si="13"/>
        <v>1</v>
      </c>
    </row>
    <row r="473" spans="1:39" x14ac:dyDescent="0.2">
      <c r="A473" s="20" t="s">
        <v>4298</v>
      </c>
      <c r="B473" s="20" t="s">
        <v>4300</v>
      </c>
      <c r="C473" s="20" t="s">
        <v>4301</v>
      </c>
      <c r="D473" s="25" t="s">
        <v>1672</v>
      </c>
      <c r="E473" t="s">
        <v>3442</v>
      </c>
      <c r="F473">
        <f t="shared" si="14"/>
        <v>13</v>
      </c>
      <c r="K473" s="51" t="s">
        <v>4250</v>
      </c>
      <c r="L473" s="51"/>
      <c r="O473">
        <v>0</v>
      </c>
      <c r="W473" s="55">
        <v>0</v>
      </c>
      <c r="AA473" t="s">
        <v>215</v>
      </c>
      <c r="AH473">
        <v>1</v>
      </c>
      <c r="AM473">
        <f t="shared" si="13"/>
        <v>1</v>
      </c>
    </row>
    <row r="474" spans="1:39" x14ac:dyDescent="0.2">
      <c r="A474" s="20" t="s">
        <v>4298</v>
      </c>
      <c r="B474" s="20" t="s">
        <v>3808</v>
      </c>
      <c r="C474" s="20" t="s">
        <v>4302</v>
      </c>
      <c r="D474" s="25" t="s">
        <v>1672</v>
      </c>
      <c r="E474" t="s">
        <v>3442</v>
      </c>
      <c r="F474">
        <f t="shared" si="14"/>
        <v>13</v>
      </c>
      <c r="K474" s="51" t="s">
        <v>5818</v>
      </c>
      <c r="L474" s="51"/>
      <c r="O474">
        <v>0</v>
      </c>
      <c r="W474" s="55">
        <v>0</v>
      </c>
      <c r="AA474" s="20" t="s">
        <v>18</v>
      </c>
      <c r="AH474">
        <v>1</v>
      </c>
      <c r="AM474">
        <f t="shared" si="13"/>
        <v>1</v>
      </c>
    </row>
    <row r="475" spans="1:39" x14ac:dyDescent="0.2">
      <c r="A475" s="20" t="s">
        <v>4303</v>
      </c>
      <c r="B475" s="20" t="s">
        <v>4304</v>
      </c>
      <c r="C475" s="20" t="s">
        <v>4305</v>
      </c>
      <c r="D475" s="25" t="s">
        <v>1672</v>
      </c>
      <c r="E475" t="s">
        <v>3442</v>
      </c>
      <c r="F475">
        <f t="shared" si="14"/>
        <v>13</v>
      </c>
      <c r="K475" s="51" t="s">
        <v>5361</v>
      </c>
      <c r="L475" s="51"/>
      <c r="P475">
        <v>0</v>
      </c>
      <c r="W475" s="55">
        <v>0</v>
      </c>
      <c r="AA475" t="s">
        <v>3547</v>
      </c>
      <c r="AC475">
        <v>1</v>
      </c>
      <c r="AM475">
        <f t="shared" si="13"/>
        <v>1</v>
      </c>
    </row>
    <row r="476" spans="1:39" x14ac:dyDescent="0.2">
      <c r="A476" s="20" t="s">
        <v>4303</v>
      </c>
      <c r="B476" s="20" t="s">
        <v>4292</v>
      </c>
      <c r="C476" s="20" t="s">
        <v>4306</v>
      </c>
      <c r="D476" s="25" t="s">
        <v>1672</v>
      </c>
      <c r="E476" t="s">
        <v>3442</v>
      </c>
      <c r="F476">
        <f t="shared" si="14"/>
        <v>13</v>
      </c>
      <c r="K476" s="51" t="s">
        <v>6147</v>
      </c>
      <c r="L476" s="51"/>
      <c r="O476">
        <v>0</v>
      </c>
      <c r="W476" s="55">
        <v>0</v>
      </c>
      <c r="AA476" t="s">
        <v>7699</v>
      </c>
      <c r="AH476">
        <v>1</v>
      </c>
      <c r="AM476">
        <f t="shared" si="13"/>
        <v>1</v>
      </c>
    </row>
    <row r="477" spans="1:39" x14ac:dyDescent="0.2">
      <c r="A477" s="20" t="s">
        <v>4307</v>
      </c>
      <c r="B477" s="20" t="s">
        <v>3794</v>
      </c>
      <c r="C477" s="20" t="s">
        <v>4308</v>
      </c>
      <c r="D477" s="25" t="s">
        <v>1672</v>
      </c>
      <c r="E477" t="s">
        <v>3442</v>
      </c>
      <c r="F477">
        <f t="shared" si="14"/>
        <v>13</v>
      </c>
      <c r="K477" s="51" t="s">
        <v>4764</v>
      </c>
      <c r="L477" s="51"/>
      <c r="O477">
        <v>0</v>
      </c>
      <c r="W477" s="55">
        <v>0</v>
      </c>
      <c r="AA477" t="s">
        <v>4612</v>
      </c>
      <c r="AE477">
        <v>1</v>
      </c>
      <c r="AM477">
        <f t="shared" ref="AM477:AM540" si="15">SUM(AB477:AL477)</f>
        <v>1</v>
      </c>
    </row>
    <row r="478" spans="1:39" x14ac:dyDescent="0.2">
      <c r="A478" s="20" t="s">
        <v>4307</v>
      </c>
      <c r="B478" s="20" t="s">
        <v>4309</v>
      </c>
      <c r="C478" s="20" t="s">
        <v>4310</v>
      </c>
      <c r="D478" s="25" t="s">
        <v>1672</v>
      </c>
      <c r="E478" t="s">
        <v>3442</v>
      </c>
      <c r="F478">
        <f t="shared" si="14"/>
        <v>13</v>
      </c>
      <c r="K478" s="51" t="s">
        <v>2226</v>
      </c>
      <c r="L478" s="51"/>
      <c r="V478">
        <v>0</v>
      </c>
      <c r="W478" s="55">
        <v>0</v>
      </c>
      <c r="AA478" t="s">
        <v>6273</v>
      </c>
      <c r="AK478">
        <v>1</v>
      </c>
      <c r="AM478">
        <f t="shared" si="15"/>
        <v>1</v>
      </c>
    </row>
    <row r="479" spans="1:39" x14ac:dyDescent="0.2">
      <c r="A479" s="20" t="s">
        <v>4307</v>
      </c>
      <c r="B479" s="20" t="s">
        <v>4292</v>
      </c>
      <c r="C479" s="20" t="s">
        <v>4311</v>
      </c>
      <c r="D479" s="25" t="s">
        <v>1672</v>
      </c>
      <c r="E479" t="s">
        <v>3442</v>
      </c>
      <c r="F479">
        <f t="shared" si="14"/>
        <v>13</v>
      </c>
      <c r="K479" s="51" t="s">
        <v>2225</v>
      </c>
      <c r="L479" s="51"/>
      <c r="V479">
        <v>0</v>
      </c>
      <c r="W479" s="55">
        <v>0</v>
      </c>
      <c r="AA479" t="s">
        <v>4439</v>
      </c>
      <c r="AK479">
        <v>1</v>
      </c>
      <c r="AM479">
        <f t="shared" si="15"/>
        <v>1</v>
      </c>
    </row>
    <row r="480" spans="1:39" x14ac:dyDescent="0.2">
      <c r="A480" s="20" t="s">
        <v>4312</v>
      </c>
      <c r="B480" s="20" t="s">
        <v>3808</v>
      </c>
      <c r="C480" s="20" t="s">
        <v>4313</v>
      </c>
      <c r="D480" s="25" t="s">
        <v>1672</v>
      </c>
      <c r="E480" t="s">
        <v>3442</v>
      </c>
      <c r="F480">
        <f t="shared" si="14"/>
        <v>13</v>
      </c>
      <c r="K480" s="51" t="s">
        <v>6281</v>
      </c>
      <c r="L480" s="51"/>
      <c r="U480">
        <v>0</v>
      </c>
      <c r="W480" s="55">
        <v>0</v>
      </c>
      <c r="AA480" t="s">
        <v>6277</v>
      </c>
      <c r="AK480">
        <v>1</v>
      </c>
      <c r="AM480">
        <f t="shared" si="15"/>
        <v>1</v>
      </c>
    </row>
    <row r="481" spans="1:39" x14ac:dyDescent="0.2">
      <c r="A481" s="20" t="s">
        <v>4312</v>
      </c>
      <c r="B481" s="20" t="s">
        <v>4314</v>
      </c>
      <c r="C481" s="20" t="s">
        <v>4315</v>
      </c>
      <c r="D481" s="25" t="s">
        <v>1672</v>
      </c>
      <c r="E481" t="s">
        <v>3442</v>
      </c>
      <c r="F481">
        <f t="shared" si="14"/>
        <v>13</v>
      </c>
      <c r="K481" s="51" t="s">
        <v>5058</v>
      </c>
      <c r="L481" s="51"/>
      <c r="U481">
        <v>0</v>
      </c>
      <c r="W481" s="55">
        <v>0</v>
      </c>
      <c r="AA481" t="s">
        <v>4355</v>
      </c>
      <c r="AK481">
        <v>1</v>
      </c>
      <c r="AM481">
        <f t="shared" si="15"/>
        <v>1</v>
      </c>
    </row>
    <row r="482" spans="1:39" x14ac:dyDescent="0.2">
      <c r="A482" s="20" t="s">
        <v>4312</v>
      </c>
      <c r="B482" s="20" t="s">
        <v>4316</v>
      </c>
      <c r="C482" s="20" t="s">
        <v>4317</v>
      </c>
      <c r="D482" s="25" t="s">
        <v>1672</v>
      </c>
      <c r="E482" t="s">
        <v>3442</v>
      </c>
      <c r="F482">
        <f t="shared" si="14"/>
        <v>13</v>
      </c>
      <c r="K482" s="51" t="s">
        <v>5536</v>
      </c>
      <c r="L482" s="51"/>
      <c r="N482">
        <v>0</v>
      </c>
      <c r="W482" s="55">
        <v>0</v>
      </c>
      <c r="AA482" t="s">
        <v>4991</v>
      </c>
      <c r="AK482">
        <v>1</v>
      </c>
      <c r="AM482">
        <f t="shared" si="15"/>
        <v>1</v>
      </c>
    </row>
    <row r="483" spans="1:39" x14ac:dyDescent="0.2">
      <c r="A483" s="20" t="s">
        <v>4318</v>
      </c>
      <c r="B483" s="20" t="s">
        <v>4309</v>
      </c>
      <c r="C483" s="20" t="s">
        <v>4319</v>
      </c>
      <c r="D483" s="25" t="s">
        <v>1672</v>
      </c>
      <c r="E483" t="s">
        <v>3442</v>
      </c>
      <c r="F483">
        <f t="shared" si="14"/>
        <v>13</v>
      </c>
      <c r="K483" s="51" t="s">
        <v>5109</v>
      </c>
      <c r="L483" s="51"/>
      <c r="N483">
        <v>0</v>
      </c>
      <c r="W483" s="55">
        <v>0</v>
      </c>
      <c r="AA483" t="s">
        <v>6284</v>
      </c>
      <c r="AK483">
        <v>1</v>
      </c>
      <c r="AM483">
        <f t="shared" si="15"/>
        <v>1</v>
      </c>
    </row>
    <row r="484" spans="1:39" x14ac:dyDescent="0.2">
      <c r="A484" s="20" t="s">
        <v>4318</v>
      </c>
      <c r="B484" s="20" t="s">
        <v>4320</v>
      </c>
      <c r="C484" s="20" t="s">
        <v>4321</v>
      </c>
      <c r="D484" s="25" t="s">
        <v>1672</v>
      </c>
      <c r="E484" t="s">
        <v>3442</v>
      </c>
      <c r="F484">
        <f t="shared" si="14"/>
        <v>13</v>
      </c>
      <c r="K484" s="51" t="s">
        <v>222</v>
      </c>
      <c r="L484" s="51"/>
      <c r="Q484">
        <v>0</v>
      </c>
      <c r="W484" s="55">
        <v>0</v>
      </c>
      <c r="AA484" t="s">
        <v>5498</v>
      </c>
      <c r="AK484">
        <v>1</v>
      </c>
      <c r="AM484">
        <f t="shared" si="15"/>
        <v>1</v>
      </c>
    </row>
    <row r="485" spans="1:39" x14ac:dyDescent="0.2">
      <c r="A485" s="20" t="s">
        <v>4318</v>
      </c>
      <c r="B485" s="20" t="s">
        <v>4322</v>
      </c>
      <c r="C485" s="20" t="s">
        <v>4323</v>
      </c>
      <c r="D485" s="25" t="s">
        <v>1672</v>
      </c>
      <c r="E485" t="s">
        <v>3442</v>
      </c>
      <c r="F485">
        <f t="shared" si="14"/>
        <v>13</v>
      </c>
      <c r="K485" s="51" t="s">
        <v>628</v>
      </c>
      <c r="L485" s="51"/>
      <c r="Q485">
        <v>0</v>
      </c>
      <c r="W485" s="55">
        <v>0</v>
      </c>
      <c r="AA485" t="s">
        <v>4445</v>
      </c>
      <c r="AK485">
        <v>1</v>
      </c>
      <c r="AM485">
        <f t="shared" si="15"/>
        <v>1</v>
      </c>
    </row>
    <row r="486" spans="1:39" x14ac:dyDescent="0.2">
      <c r="A486" s="20" t="s">
        <v>4324</v>
      </c>
      <c r="B486" s="20" t="s">
        <v>4325</v>
      </c>
      <c r="C486" s="20" t="s">
        <v>4326</v>
      </c>
      <c r="D486" s="25" t="s">
        <v>1672</v>
      </c>
      <c r="E486" t="s">
        <v>3442</v>
      </c>
      <c r="F486">
        <f t="shared" si="14"/>
        <v>13</v>
      </c>
      <c r="K486" s="51" t="s">
        <v>583</v>
      </c>
      <c r="L486" s="51"/>
      <c r="Q486">
        <v>0</v>
      </c>
      <c r="W486" s="55">
        <v>0</v>
      </c>
      <c r="AA486" t="s">
        <v>6288</v>
      </c>
      <c r="AK486">
        <v>1</v>
      </c>
      <c r="AM486">
        <f t="shared" si="15"/>
        <v>1</v>
      </c>
    </row>
    <row r="487" spans="1:39" x14ac:dyDescent="0.2">
      <c r="A487" s="20" t="s">
        <v>4324</v>
      </c>
      <c r="B487" s="20" t="s">
        <v>4316</v>
      </c>
      <c r="C487" s="20" t="s">
        <v>4327</v>
      </c>
      <c r="D487" s="25" t="s">
        <v>1672</v>
      </c>
      <c r="E487" t="s">
        <v>3442</v>
      </c>
      <c r="F487">
        <f t="shared" si="14"/>
        <v>13</v>
      </c>
      <c r="K487" s="51" t="s">
        <v>5642</v>
      </c>
      <c r="L487" s="51"/>
      <c r="U487">
        <v>0</v>
      </c>
      <c r="W487" s="55">
        <v>0</v>
      </c>
      <c r="AA487" t="s">
        <v>4405</v>
      </c>
      <c r="AK487">
        <v>1</v>
      </c>
      <c r="AM487">
        <f t="shared" si="15"/>
        <v>1</v>
      </c>
    </row>
    <row r="488" spans="1:39" x14ac:dyDescent="0.2">
      <c r="A488" s="20" t="s">
        <v>4328</v>
      </c>
      <c r="B488" s="20" t="s">
        <v>4316</v>
      </c>
      <c r="C488" s="20" t="s">
        <v>4329</v>
      </c>
      <c r="D488" s="25" t="s">
        <v>1672</v>
      </c>
      <c r="E488" t="s">
        <v>3442</v>
      </c>
      <c r="F488">
        <f t="shared" si="14"/>
        <v>13</v>
      </c>
      <c r="K488" s="51" t="s">
        <v>5294</v>
      </c>
      <c r="L488" s="51"/>
      <c r="U488">
        <v>0</v>
      </c>
      <c r="W488" s="55">
        <v>0</v>
      </c>
      <c r="AA488" t="s">
        <v>8460</v>
      </c>
      <c r="AG488">
        <v>1</v>
      </c>
      <c r="AM488">
        <f t="shared" si="15"/>
        <v>1</v>
      </c>
    </row>
    <row r="489" spans="1:39" x14ac:dyDescent="0.2">
      <c r="A489" s="20" t="s">
        <v>4328</v>
      </c>
      <c r="B489" s="20" t="s">
        <v>4330</v>
      </c>
      <c r="C489" s="20" t="s">
        <v>4331</v>
      </c>
      <c r="D489" s="25" t="s">
        <v>1672</v>
      </c>
      <c r="E489" t="s">
        <v>3442</v>
      </c>
      <c r="F489">
        <f t="shared" si="14"/>
        <v>13</v>
      </c>
      <c r="K489" s="51" t="s">
        <v>4822</v>
      </c>
      <c r="L489" s="51"/>
      <c r="U489">
        <v>0</v>
      </c>
      <c r="W489" s="55">
        <v>0</v>
      </c>
      <c r="AA489" t="s">
        <v>8461</v>
      </c>
      <c r="AG489">
        <v>1</v>
      </c>
      <c r="AM489">
        <f t="shared" si="15"/>
        <v>1</v>
      </c>
    </row>
    <row r="490" spans="1:39" x14ac:dyDescent="0.2">
      <c r="A490" s="20" t="s">
        <v>4328</v>
      </c>
      <c r="B490" s="20" t="s">
        <v>4332</v>
      </c>
      <c r="C490" s="20" t="s">
        <v>4333</v>
      </c>
      <c r="D490" s="25" t="s">
        <v>1672</v>
      </c>
      <c r="E490" t="s">
        <v>3442</v>
      </c>
      <c r="F490">
        <f t="shared" si="14"/>
        <v>13</v>
      </c>
      <c r="K490" s="51" t="s">
        <v>1825</v>
      </c>
      <c r="L490" s="51"/>
      <c r="T490">
        <v>0</v>
      </c>
      <c r="W490" s="55">
        <v>0</v>
      </c>
      <c r="AA490" t="s">
        <v>216</v>
      </c>
      <c r="AF490">
        <v>1</v>
      </c>
      <c r="AM490">
        <f t="shared" si="15"/>
        <v>1</v>
      </c>
    </row>
    <row r="491" spans="1:39" x14ac:dyDescent="0.2">
      <c r="A491" s="20" t="s">
        <v>4334</v>
      </c>
      <c r="B491" s="20" t="s">
        <v>4335</v>
      </c>
      <c r="C491" s="20" t="s">
        <v>4336</v>
      </c>
      <c r="D491" s="25" t="s">
        <v>1672</v>
      </c>
      <c r="E491" t="s">
        <v>3442</v>
      </c>
      <c r="F491">
        <f t="shared" si="14"/>
        <v>13</v>
      </c>
      <c r="K491" s="51" t="s">
        <v>1301</v>
      </c>
      <c r="L491" s="51"/>
      <c r="T491">
        <v>0</v>
      </c>
      <c r="W491" s="55">
        <v>0</v>
      </c>
      <c r="AA491" s="20" t="s">
        <v>1500</v>
      </c>
      <c r="AF491">
        <v>1</v>
      </c>
      <c r="AM491">
        <f t="shared" si="15"/>
        <v>1</v>
      </c>
    </row>
    <row r="492" spans="1:39" x14ac:dyDescent="0.2">
      <c r="A492" s="20" t="s">
        <v>4334</v>
      </c>
      <c r="B492" s="20" t="s">
        <v>4322</v>
      </c>
      <c r="C492" s="20" t="s">
        <v>4337</v>
      </c>
      <c r="D492" s="25" t="s">
        <v>1672</v>
      </c>
      <c r="E492" t="s">
        <v>3442</v>
      </c>
      <c r="F492">
        <f t="shared" si="14"/>
        <v>13</v>
      </c>
      <c r="K492" s="51" t="s">
        <v>1297</v>
      </c>
      <c r="L492" s="51"/>
      <c r="T492">
        <v>0</v>
      </c>
      <c r="W492" s="55">
        <v>0</v>
      </c>
      <c r="AA492" t="s">
        <v>736</v>
      </c>
      <c r="AI492">
        <v>1</v>
      </c>
      <c r="AM492">
        <f t="shared" si="15"/>
        <v>1</v>
      </c>
    </row>
    <row r="493" spans="1:39" x14ac:dyDescent="0.2">
      <c r="A493" s="20" t="s">
        <v>4334</v>
      </c>
      <c r="B493" s="20" t="s">
        <v>4338</v>
      </c>
      <c r="C493" s="20" t="s">
        <v>4339</v>
      </c>
      <c r="D493" s="25" t="s">
        <v>1672</v>
      </c>
      <c r="E493" t="s">
        <v>3442</v>
      </c>
      <c r="F493">
        <f t="shared" si="14"/>
        <v>13</v>
      </c>
      <c r="K493" s="51" t="s">
        <v>690</v>
      </c>
      <c r="L493" s="51"/>
      <c r="S493">
        <v>0</v>
      </c>
      <c r="W493" s="55">
        <v>0</v>
      </c>
      <c r="AA493" t="s">
        <v>692</v>
      </c>
      <c r="AI493">
        <v>1</v>
      </c>
      <c r="AM493">
        <f t="shared" si="15"/>
        <v>1</v>
      </c>
    </row>
    <row r="494" spans="1:39" x14ac:dyDescent="0.2">
      <c r="A494" s="20" t="s">
        <v>4340</v>
      </c>
      <c r="B494" s="20" t="s">
        <v>4322</v>
      </c>
      <c r="C494" s="20" t="s">
        <v>4341</v>
      </c>
      <c r="D494" s="25" t="s">
        <v>1672</v>
      </c>
      <c r="E494" t="s">
        <v>3442</v>
      </c>
      <c r="F494">
        <f t="shared" si="14"/>
        <v>13</v>
      </c>
      <c r="K494" s="51" t="s">
        <v>4944</v>
      </c>
      <c r="L494" s="51"/>
      <c r="U494">
        <v>0</v>
      </c>
      <c r="W494" s="55">
        <v>0</v>
      </c>
      <c r="AA494" t="s">
        <v>7679</v>
      </c>
      <c r="AI494">
        <v>1</v>
      </c>
      <c r="AM494">
        <f t="shared" si="15"/>
        <v>1</v>
      </c>
    </row>
    <row r="495" spans="1:39" x14ac:dyDescent="0.2">
      <c r="A495" s="20" t="s">
        <v>4340</v>
      </c>
      <c r="B495" s="20" t="s">
        <v>4342</v>
      </c>
      <c r="C495" s="20" t="s">
        <v>4343</v>
      </c>
      <c r="D495" s="25" t="s">
        <v>1672</v>
      </c>
      <c r="E495" t="s">
        <v>3442</v>
      </c>
      <c r="F495">
        <f t="shared" si="14"/>
        <v>13</v>
      </c>
      <c r="K495" s="51" t="s">
        <v>3081</v>
      </c>
      <c r="L495" s="51"/>
      <c r="P495">
        <v>0</v>
      </c>
      <c r="W495" s="55">
        <v>0</v>
      </c>
      <c r="AA495" t="s">
        <v>1783</v>
      </c>
      <c r="AG495">
        <v>1</v>
      </c>
      <c r="AM495">
        <f t="shared" si="15"/>
        <v>1</v>
      </c>
    </row>
    <row r="496" spans="1:39" x14ac:dyDescent="0.2">
      <c r="A496" s="20" t="s">
        <v>4340</v>
      </c>
      <c r="B496" s="20" t="s">
        <v>4344</v>
      </c>
      <c r="C496" s="20" t="s">
        <v>4345</v>
      </c>
      <c r="D496" s="25" t="s">
        <v>1672</v>
      </c>
      <c r="E496" t="s">
        <v>3442</v>
      </c>
      <c r="F496">
        <f t="shared" si="14"/>
        <v>13</v>
      </c>
      <c r="K496" s="51" t="s">
        <v>3080</v>
      </c>
      <c r="L496" s="51"/>
      <c r="P496">
        <v>0</v>
      </c>
      <c r="W496" s="55">
        <v>0</v>
      </c>
      <c r="AA496" t="s">
        <v>639</v>
      </c>
      <c r="AG496">
        <v>1</v>
      </c>
      <c r="AM496">
        <f t="shared" si="15"/>
        <v>1</v>
      </c>
    </row>
    <row r="497" spans="1:39" x14ac:dyDescent="0.2">
      <c r="A497" s="20" t="s">
        <v>4346</v>
      </c>
      <c r="B497" s="20" t="s">
        <v>4347</v>
      </c>
      <c r="C497" s="20" t="s">
        <v>4348</v>
      </c>
      <c r="D497" s="25" t="s">
        <v>1672</v>
      </c>
      <c r="E497" t="s">
        <v>3442</v>
      </c>
      <c r="F497">
        <f t="shared" si="14"/>
        <v>13</v>
      </c>
      <c r="K497" s="51" t="s">
        <v>3017</v>
      </c>
      <c r="L497" s="51"/>
      <c r="R497">
        <v>0</v>
      </c>
      <c r="W497" s="55">
        <v>0</v>
      </c>
      <c r="AA497" t="s">
        <v>6295</v>
      </c>
      <c r="AK497">
        <v>1</v>
      </c>
      <c r="AM497">
        <f t="shared" si="15"/>
        <v>1</v>
      </c>
    </row>
    <row r="498" spans="1:39" x14ac:dyDescent="0.2">
      <c r="A498" s="20" t="s">
        <v>4346</v>
      </c>
      <c r="B498" s="20" t="s">
        <v>4332</v>
      </c>
      <c r="C498" s="20" t="s">
        <v>4349</v>
      </c>
      <c r="D498" s="25" t="s">
        <v>1672</v>
      </c>
      <c r="E498" t="s">
        <v>3442</v>
      </c>
      <c r="F498">
        <f t="shared" si="14"/>
        <v>13</v>
      </c>
      <c r="K498" s="51" t="s">
        <v>5889</v>
      </c>
      <c r="L498" s="51"/>
      <c r="O498">
        <v>0</v>
      </c>
      <c r="W498" s="55">
        <v>0</v>
      </c>
      <c r="AA498" t="s">
        <v>218</v>
      </c>
      <c r="AF498">
        <v>1</v>
      </c>
      <c r="AM498">
        <f t="shared" si="15"/>
        <v>1</v>
      </c>
    </row>
    <row r="499" spans="1:39" x14ac:dyDescent="0.2">
      <c r="A499" s="20" t="s">
        <v>4350</v>
      </c>
      <c r="B499" s="20" t="s">
        <v>4332</v>
      </c>
      <c r="C499" s="20" t="s">
        <v>4351</v>
      </c>
      <c r="D499" s="25" t="s">
        <v>1672</v>
      </c>
      <c r="E499" t="s">
        <v>3442</v>
      </c>
      <c r="F499">
        <f t="shared" si="14"/>
        <v>13</v>
      </c>
      <c r="K499" s="51" t="s">
        <v>4753</v>
      </c>
      <c r="L499" s="51"/>
      <c r="O499">
        <v>0</v>
      </c>
      <c r="W499" s="55">
        <v>0</v>
      </c>
      <c r="AA499" t="s">
        <v>1501</v>
      </c>
      <c r="AF499">
        <v>1</v>
      </c>
      <c r="AM499">
        <f t="shared" si="15"/>
        <v>1</v>
      </c>
    </row>
    <row r="500" spans="1:39" x14ac:dyDescent="0.2">
      <c r="A500" s="20" t="s">
        <v>4350</v>
      </c>
      <c r="B500" s="20" t="s">
        <v>4352</v>
      </c>
      <c r="C500" s="20" t="s">
        <v>4353</v>
      </c>
      <c r="D500" s="25" t="s">
        <v>1672</v>
      </c>
      <c r="E500" t="s">
        <v>3442</v>
      </c>
      <c r="F500">
        <f t="shared" si="14"/>
        <v>13</v>
      </c>
      <c r="K500" s="51" t="s">
        <v>6509</v>
      </c>
      <c r="L500" s="51"/>
      <c r="O500">
        <v>0</v>
      </c>
      <c r="W500" s="55">
        <v>0</v>
      </c>
      <c r="AA500" t="s">
        <v>5473</v>
      </c>
      <c r="AE500">
        <v>1</v>
      </c>
      <c r="AM500">
        <f t="shared" si="15"/>
        <v>1</v>
      </c>
    </row>
    <row r="501" spans="1:39" x14ac:dyDescent="0.2">
      <c r="A501" s="20" t="s">
        <v>4350</v>
      </c>
      <c r="B501" s="20" t="s">
        <v>3829</v>
      </c>
      <c r="C501" s="20" t="s">
        <v>4354</v>
      </c>
      <c r="D501" s="25" t="s">
        <v>1672</v>
      </c>
      <c r="E501" t="s">
        <v>3442</v>
      </c>
      <c r="F501">
        <f t="shared" si="14"/>
        <v>13</v>
      </c>
      <c r="K501" s="51" t="s">
        <v>251</v>
      </c>
      <c r="L501" s="51"/>
      <c r="Q501">
        <v>0</v>
      </c>
      <c r="W501" s="55">
        <v>0</v>
      </c>
      <c r="AA501" t="s">
        <v>6299</v>
      </c>
      <c r="AK501">
        <v>1</v>
      </c>
      <c r="AM501">
        <f t="shared" si="15"/>
        <v>1</v>
      </c>
    </row>
    <row r="502" spans="1:39" x14ac:dyDescent="0.2">
      <c r="A502" s="20" t="s">
        <v>4355</v>
      </c>
      <c r="B502" s="20" t="s">
        <v>4356</v>
      </c>
      <c r="C502" s="20" t="s">
        <v>4357</v>
      </c>
      <c r="D502" s="25" t="s">
        <v>1672</v>
      </c>
      <c r="E502" t="s">
        <v>3442</v>
      </c>
      <c r="F502">
        <f t="shared" si="14"/>
        <v>13</v>
      </c>
      <c r="K502" s="51" t="s">
        <v>1426</v>
      </c>
      <c r="L502" s="51"/>
      <c r="Q502">
        <v>0</v>
      </c>
      <c r="W502" s="55">
        <v>0</v>
      </c>
      <c r="AA502" t="s">
        <v>4272</v>
      </c>
      <c r="AK502">
        <v>1</v>
      </c>
      <c r="AM502">
        <f t="shared" si="15"/>
        <v>1</v>
      </c>
    </row>
    <row r="503" spans="1:39" x14ac:dyDescent="0.2">
      <c r="A503" s="20" t="s">
        <v>4355</v>
      </c>
      <c r="B503" s="20" t="s">
        <v>4344</v>
      </c>
      <c r="C503" s="20" t="s">
        <v>4358</v>
      </c>
      <c r="D503" s="25" t="s">
        <v>1672</v>
      </c>
      <c r="E503" t="s">
        <v>3442</v>
      </c>
      <c r="F503">
        <f t="shared" si="14"/>
        <v>13</v>
      </c>
      <c r="K503" s="51" t="s">
        <v>1486</v>
      </c>
      <c r="L503" s="51"/>
      <c r="V503">
        <v>0</v>
      </c>
      <c r="W503" s="55">
        <v>0</v>
      </c>
      <c r="AA503" t="s">
        <v>8456</v>
      </c>
      <c r="AG503">
        <v>1</v>
      </c>
      <c r="AM503">
        <f t="shared" si="15"/>
        <v>1</v>
      </c>
    </row>
    <row r="504" spans="1:39" x14ac:dyDescent="0.2">
      <c r="A504" s="20" t="s">
        <v>4359</v>
      </c>
      <c r="B504" s="20" t="s">
        <v>4360</v>
      </c>
      <c r="C504" s="20" t="s">
        <v>4361</v>
      </c>
      <c r="D504" s="25" t="s">
        <v>1672</v>
      </c>
      <c r="E504" t="s">
        <v>3442</v>
      </c>
      <c r="F504">
        <f t="shared" si="14"/>
        <v>13</v>
      </c>
      <c r="K504" s="51" t="s">
        <v>5153</v>
      </c>
      <c r="L504" s="51"/>
      <c r="N504">
        <v>0</v>
      </c>
      <c r="W504" s="55">
        <v>0</v>
      </c>
      <c r="AA504" t="s">
        <v>8675</v>
      </c>
      <c r="AG504">
        <v>1</v>
      </c>
      <c r="AM504">
        <f t="shared" si="15"/>
        <v>1</v>
      </c>
    </row>
    <row r="505" spans="1:39" x14ac:dyDescent="0.2">
      <c r="A505" s="20" t="s">
        <v>4359</v>
      </c>
      <c r="B505" s="20" t="s">
        <v>4344</v>
      </c>
      <c r="C505" s="20" t="s">
        <v>4362</v>
      </c>
      <c r="D505" s="25" t="s">
        <v>1672</v>
      </c>
      <c r="E505" t="s">
        <v>3442</v>
      </c>
      <c r="F505">
        <f t="shared" si="14"/>
        <v>13</v>
      </c>
      <c r="K505" s="51" t="s">
        <v>2876</v>
      </c>
      <c r="L505" s="51"/>
      <c r="R505">
        <v>0</v>
      </c>
      <c r="W505" s="55">
        <v>0</v>
      </c>
      <c r="AA505" t="s">
        <v>8469</v>
      </c>
      <c r="AG505">
        <v>1</v>
      </c>
      <c r="AM505">
        <f t="shared" si="15"/>
        <v>1</v>
      </c>
    </row>
    <row r="506" spans="1:39" x14ac:dyDescent="0.2">
      <c r="A506" s="20" t="s">
        <v>4359</v>
      </c>
      <c r="B506" s="20" t="s">
        <v>4363</v>
      </c>
      <c r="C506" s="20" t="s">
        <v>4364</v>
      </c>
      <c r="D506" s="25" t="s">
        <v>1672</v>
      </c>
      <c r="E506" t="s">
        <v>3442</v>
      </c>
      <c r="F506">
        <f t="shared" si="14"/>
        <v>13</v>
      </c>
      <c r="K506" s="51" t="s">
        <v>2875</v>
      </c>
      <c r="L506" s="51"/>
      <c r="R506">
        <v>0</v>
      </c>
      <c r="W506" s="55">
        <v>0</v>
      </c>
      <c r="AA506" s="81" t="s">
        <v>8441</v>
      </c>
      <c r="AI506">
        <v>1</v>
      </c>
      <c r="AM506">
        <f t="shared" si="15"/>
        <v>1</v>
      </c>
    </row>
    <row r="507" spans="1:39" x14ac:dyDescent="0.2">
      <c r="A507" s="20" t="s">
        <v>4359</v>
      </c>
      <c r="B507" s="20" t="s">
        <v>4365</v>
      </c>
      <c r="C507" s="20" t="s">
        <v>4366</v>
      </c>
      <c r="D507" s="25" t="s">
        <v>1672</v>
      </c>
      <c r="E507" t="s">
        <v>3442</v>
      </c>
      <c r="F507">
        <f t="shared" si="14"/>
        <v>13</v>
      </c>
      <c r="K507" s="51" t="s">
        <v>2777</v>
      </c>
      <c r="L507" s="51"/>
      <c r="R507">
        <v>0</v>
      </c>
      <c r="W507" s="55">
        <v>0</v>
      </c>
      <c r="AA507" s="81" t="s">
        <v>8440</v>
      </c>
      <c r="AI507">
        <v>1</v>
      </c>
      <c r="AM507">
        <f t="shared" si="15"/>
        <v>1</v>
      </c>
    </row>
    <row r="508" spans="1:39" x14ac:dyDescent="0.2">
      <c r="A508" s="20" t="s">
        <v>4359</v>
      </c>
      <c r="B508" s="20" t="s">
        <v>4367</v>
      </c>
      <c r="C508" s="20" t="s">
        <v>4368</v>
      </c>
      <c r="D508" s="25" t="s">
        <v>1672</v>
      </c>
      <c r="E508" t="s">
        <v>3442</v>
      </c>
      <c r="F508">
        <f t="shared" si="14"/>
        <v>13</v>
      </c>
      <c r="K508" s="51" t="s">
        <v>2073</v>
      </c>
      <c r="L508" s="51"/>
      <c r="R508">
        <v>0</v>
      </c>
      <c r="W508" s="55">
        <v>0</v>
      </c>
      <c r="AA508" t="s">
        <v>3027</v>
      </c>
      <c r="AH508">
        <v>1</v>
      </c>
      <c r="AM508">
        <f t="shared" si="15"/>
        <v>1</v>
      </c>
    </row>
    <row r="509" spans="1:39" x14ac:dyDescent="0.2">
      <c r="A509" s="20" t="s">
        <v>4359</v>
      </c>
      <c r="B509" s="20" t="s">
        <v>3813</v>
      </c>
      <c r="C509" s="20" t="s">
        <v>4369</v>
      </c>
      <c r="D509" s="25" t="s">
        <v>1672</v>
      </c>
      <c r="E509" t="s">
        <v>3442</v>
      </c>
      <c r="F509">
        <f t="shared" si="14"/>
        <v>13</v>
      </c>
      <c r="K509" s="51" t="s">
        <v>1648</v>
      </c>
      <c r="L509" s="51"/>
      <c r="P509">
        <v>0</v>
      </c>
      <c r="W509" s="55">
        <v>0</v>
      </c>
      <c r="AA509" t="s">
        <v>3026</v>
      </c>
      <c r="AH509">
        <v>1</v>
      </c>
      <c r="AM509">
        <f t="shared" si="15"/>
        <v>1</v>
      </c>
    </row>
    <row r="510" spans="1:39" x14ac:dyDescent="0.2">
      <c r="A510" s="20" t="s">
        <v>4359</v>
      </c>
      <c r="B510" s="20" t="s">
        <v>3813</v>
      </c>
      <c r="C510" s="20" t="s">
        <v>4370</v>
      </c>
      <c r="D510" s="25" t="s">
        <v>1672</v>
      </c>
      <c r="E510" t="s">
        <v>3442</v>
      </c>
      <c r="F510">
        <f t="shared" si="14"/>
        <v>13</v>
      </c>
      <c r="K510" s="51" t="s">
        <v>1647</v>
      </c>
      <c r="L510" s="51"/>
      <c r="P510">
        <v>0</v>
      </c>
      <c r="W510" s="55">
        <v>0</v>
      </c>
      <c r="AA510" t="s">
        <v>3198</v>
      </c>
      <c r="AL510">
        <v>1</v>
      </c>
      <c r="AM510">
        <f t="shared" si="15"/>
        <v>1</v>
      </c>
    </row>
    <row r="511" spans="1:39" x14ac:dyDescent="0.2">
      <c r="A511" s="20" t="s">
        <v>4359</v>
      </c>
      <c r="B511" s="20" t="s">
        <v>4371</v>
      </c>
      <c r="C511" s="20" t="s">
        <v>4372</v>
      </c>
      <c r="D511" s="25" t="s">
        <v>1672</v>
      </c>
      <c r="E511" t="s">
        <v>3442</v>
      </c>
      <c r="F511">
        <f t="shared" si="14"/>
        <v>13</v>
      </c>
      <c r="K511" s="51" t="s">
        <v>5103</v>
      </c>
      <c r="L511" s="51"/>
      <c r="N511">
        <v>0</v>
      </c>
      <c r="W511" s="55">
        <v>0</v>
      </c>
      <c r="AA511" t="s">
        <v>3197</v>
      </c>
      <c r="AL511">
        <v>1</v>
      </c>
      <c r="AM511">
        <f t="shared" si="15"/>
        <v>1</v>
      </c>
    </row>
    <row r="512" spans="1:39" x14ac:dyDescent="0.2">
      <c r="A512" s="20" t="s">
        <v>4373</v>
      </c>
      <c r="B512" s="20" t="s">
        <v>4374</v>
      </c>
      <c r="C512" s="20" t="s">
        <v>4375</v>
      </c>
      <c r="D512" s="25" t="s">
        <v>1672</v>
      </c>
      <c r="E512" t="s">
        <v>3442</v>
      </c>
      <c r="F512">
        <f t="shared" si="14"/>
        <v>13</v>
      </c>
      <c r="K512" s="51" t="s">
        <v>658</v>
      </c>
      <c r="L512" s="51"/>
      <c r="R512">
        <v>0</v>
      </c>
      <c r="W512" s="55">
        <v>0</v>
      </c>
      <c r="AA512" t="s">
        <v>1701</v>
      </c>
      <c r="AH512">
        <v>1</v>
      </c>
      <c r="AM512">
        <f t="shared" si="15"/>
        <v>1</v>
      </c>
    </row>
    <row r="513" spans="1:39" x14ac:dyDescent="0.2">
      <c r="A513" s="20" t="s">
        <v>4373</v>
      </c>
      <c r="B513" s="20" t="s">
        <v>4376</v>
      </c>
      <c r="C513" s="20" t="s">
        <v>4377</v>
      </c>
      <c r="D513" s="25" t="s">
        <v>1672</v>
      </c>
      <c r="E513" t="s">
        <v>3442</v>
      </c>
      <c r="F513">
        <f t="shared" si="14"/>
        <v>13</v>
      </c>
      <c r="K513" s="51" t="s">
        <v>642</v>
      </c>
      <c r="L513" s="51"/>
      <c r="R513">
        <v>0</v>
      </c>
      <c r="W513" s="55">
        <v>0</v>
      </c>
      <c r="AA513" t="s">
        <v>675</v>
      </c>
      <c r="AH513">
        <v>1</v>
      </c>
      <c r="AM513">
        <f t="shared" si="15"/>
        <v>1</v>
      </c>
    </row>
    <row r="514" spans="1:39" x14ac:dyDescent="0.2">
      <c r="A514" s="20" t="s">
        <v>4373</v>
      </c>
      <c r="B514" s="20" t="s">
        <v>3829</v>
      </c>
      <c r="C514" s="20" t="s">
        <v>4378</v>
      </c>
      <c r="D514" s="25" t="s">
        <v>1672</v>
      </c>
      <c r="E514" t="s">
        <v>3442</v>
      </c>
      <c r="F514">
        <f t="shared" si="14"/>
        <v>13</v>
      </c>
      <c r="K514" s="51" t="s">
        <v>2192</v>
      </c>
      <c r="L514" s="51"/>
      <c r="Q514">
        <v>0</v>
      </c>
      <c r="W514" s="55">
        <v>0</v>
      </c>
      <c r="AA514" t="s">
        <v>221</v>
      </c>
      <c r="AH514">
        <v>1</v>
      </c>
      <c r="AM514">
        <f t="shared" si="15"/>
        <v>1</v>
      </c>
    </row>
    <row r="515" spans="1:39" x14ac:dyDescent="0.2">
      <c r="A515" s="20" t="s">
        <v>4379</v>
      </c>
      <c r="B515" s="20" t="s">
        <v>4380</v>
      </c>
      <c r="C515" s="20" t="s">
        <v>4381</v>
      </c>
      <c r="D515" s="25" t="s">
        <v>1672</v>
      </c>
      <c r="E515" t="s">
        <v>3442</v>
      </c>
      <c r="F515">
        <f t="shared" ref="F515:F578" si="16">VLOOKUP(E515,$H$2:$I$12,2,0)</f>
        <v>13</v>
      </c>
      <c r="K515" s="51" t="s">
        <v>2191</v>
      </c>
      <c r="L515" s="51"/>
      <c r="Q515">
        <v>0</v>
      </c>
      <c r="W515" s="55">
        <v>0</v>
      </c>
      <c r="AA515" t="s">
        <v>56</v>
      </c>
      <c r="AH515">
        <v>1</v>
      </c>
      <c r="AM515">
        <f t="shared" si="15"/>
        <v>1</v>
      </c>
    </row>
    <row r="516" spans="1:39" x14ac:dyDescent="0.2">
      <c r="A516" s="20" t="s">
        <v>4379</v>
      </c>
      <c r="B516" s="20" t="s">
        <v>4382</v>
      </c>
      <c r="C516" s="20" t="s">
        <v>4383</v>
      </c>
      <c r="D516" s="25" t="s">
        <v>1672</v>
      </c>
      <c r="E516" t="s">
        <v>3442</v>
      </c>
      <c r="F516">
        <f t="shared" si="16"/>
        <v>13</v>
      </c>
      <c r="K516" s="51" t="s">
        <v>3678</v>
      </c>
      <c r="L516" s="51"/>
      <c r="O516">
        <v>0</v>
      </c>
      <c r="W516" s="55">
        <v>0</v>
      </c>
      <c r="AA516" t="s">
        <v>2072</v>
      </c>
      <c r="AH516">
        <v>1</v>
      </c>
      <c r="AM516">
        <f t="shared" si="15"/>
        <v>1</v>
      </c>
    </row>
    <row r="517" spans="1:39" x14ac:dyDescent="0.2">
      <c r="A517" s="20" t="s">
        <v>4379</v>
      </c>
      <c r="B517" s="20" t="s">
        <v>4363</v>
      </c>
      <c r="C517" s="20" t="s">
        <v>4384</v>
      </c>
      <c r="D517" s="25" t="s">
        <v>1672</v>
      </c>
      <c r="E517" t="s">
        <v>3442</v>
      </c>
      <c r="F517">
        <f t="shared" si="16"/>
        <v>13</v>
      </c>
      <c r="K517" s="51" t="s">
        <v>6316</v>
      </c>
      <c r="L517" s="51"/>
      <c r="U517">
        <v>0</v>
      </c>
      <c r="W517" s="55">
        <v>0</v>
      </c>
      <c r="AA517" t="s">
        <v>582</v>
      </c>
      <c r="AG517">
        <v>1</v>
      </c>
      <c r="AM517">
        <f t="shared" si="15"/>
        <v>1</v>
      </c>
    </row>
    <row r="518" spans="1:39" x14ac:dyDescent="0.2">
      <c r="A518" s="20" t="s">
        <v>4385</v>
      </c>
      <c r="B518" s="20" t="s">
        <v>4386</v>
      </c>
      <c r="C518" s="20" t="s">
        <v>4387</v>
      </c>
      <c r="D518" s="25" t="s">
        <v>1672</v>
      </c>
      <c r="E518" t="s">
        <v>3442</v>
      </c>
      <c r="F518">
        <f t="shared" si="16"/>
        <v>13</v>
      </c>
      <c r="K518" s="51" t="s">
        <v>4937</v>
      </c>
      <c r="L518" s="51"/>
      <c r="U518">
        <v>0</v>
      </c>
      <c r="W518" s="55">
        <v>0</v>
      </c>
      <c r="AA518" t="s">
        <v>6409</v>
      </c>
      <c r="AD518">
        <v>1</v>
      </c>
      <c r="AM518">
        <f t="shared" si="15"/>
        <v>1</v>
      </c>
    </row>
    <row r="519" spans="1:39" x14ac:dyDescent="0.2">
      <c r="A519" s="20" t="s">
        <v>4385</v>
      </c>
      <c r="B519" s="20" t="s">
        <v>4374</v>
      </c>
      <c r="C519" s="20" t="s">
        <v>4388</v>
      </c>
      <c r="D519" s="25" t="s">
        <v>1672</v>
      </c>
      <c r="E519" t="s">
        <v>3442</v>
      </c>
      <c r="F519">
        <f t="shared" si="16"/>
        <v>13</v>
      </c>
      <c r="K519" s="51" t="s">
        <v>742</v>
      </c>
      <c r="L519" s="51"/>
      <c r="T519">
        <v>0</v>
      </c>
      <c r="W519" s="55">
        <v>0</v>
      </c>
      <c r="AA519" t="s">
        <v>5142</v>
      </c>
      <c r="AD519">
        <v>1</v>
      </c>
      <c r="AM519">
        <f t="shared" si="15"/>
        <v>1</v>
      </c>
    </row>
    <row r="520" spans="1:39" x14ac:dyDescent="0.2">
      <c r="A520" s="20" t="s">
        <v>4389</v>
      </c>
      <c r="B520" s="20" t="s">
        <v>4390</v>
      </c>
      <c r="C520" s="20" t="s">
        <v>4391</v>
      </c>
      <c r="D520" s="25" t="s">
        <v>1672</v>
      </c>
      <c r="E520" t="s">
        <v>3442</v>
      </c>
      <c r="F520">
        <f t="shared" si="16"/>
        <v>13</v>
      </c>
      <c r="K520" s="51" t="s">
        <v>706</v>
      </c>
      <c r="L520" s="51"/>
      <c r="T520">
        <v>0</v>
      </c>
      <c r="W520" s="55">
        <v>0</v>
      </c>
      <c r="AA520" t="s">
        <v>570</v>
      </c>
      <c r="AF520">
        <v>1</v>
      </c>
      <c r="AM520">
        <f t="shared" si="15"/>
        <v>1</v>
      </c>
    </row>
    <row r="521" spans="1:39" x14ac:dyDescent="0.2">
      <c r="A521" s="20" t="s">
        <v>4389</v>
      </c>
      <c r="B521" s="20" t="s">
        <v>4392</v>
      </c>
      <c r="C521" s="20" t="s">
        <v>4393</v>
      </c>
      <c r="D521" s="25" t="s">
        <v>1672</v>
      </c>
      <c r="E521" t="s">
        <v>3442</v>
      </c>
      <c r="F521">
        <f t="shared" si="16"/>
        <v>13</v>
      </c>
      <c r="K521" s="51" t="s">
        <v>6425</v>
      </c>
      <c r="L521" s="51"/>
      <c r="N521">
        <v>0</v>
      </c>
      <c r="W521" s="55">
        <v>0</v>
      </c>
      <c r="AA521" t="s">
        <v>1876</v>
      </c>
      <c r="AF521">
        <v>1</v>
      </c>
      <c r="AM521">
        <f t="shared" si="15"/>
        <v>1</v>
      </c>
    </row>
    <row r="522" spans="1:39" x14ac:dyDescent="0.2">
      <c r="A522" s="20" t="s">
        <v>4389</v>
      </c>
      <c r="B522" s="20" t="s">
        <v>4374</v>
      </c>
      <c r="C522" s="20" t="s">
        <v>4394</v>
      </c>
      <c r="D522" s="25" t="s">
        <v>1672</v>
      </c>
      <c r="E522" t="s">
        <v>3442</v>
      </c>
      <c r="F522">
        <f t="shared" si="16"/>
        <v>13</v>
      </c>
      <c r="K522" s="51" t="s">
        <v>5132</v>
      </c>
      <c r="L522" s="51"/>
      <c r="N522">
        <v>0</v>
      </c>
      <c r="W522" s="55">
        <v>0</v>
      </c>
      <c r="AA522" t="s">
        <v>1873</v>
      </c>
      <c r="AF522">
        <v>1</v>
      </c>
      <c r="AM522">
        <f t="shared" si="15"/>
        <v>1</v>
      </c>
    </row>
    <row r="523" spans="1:39" x14ac:dyDescent="0.2">
      <c r="A523" s="20" t="s">
        <v>4395</v>
      </c>
      <c r="B523" s="20" t="s">
        <v>4396</v>
      </c>
      <c r="C523" s="20" t="s">
        <v>4397</v>
      </c>
      <c r="D523" s="25" t="s">
        <v>1672</v>
      </c>
      <c r="E523" t="s">
        <v>3442</v>
      </c>
      <c r="F523">
        <f t="shared" si="16"/>
        <v>13</v>
      </c>
      <c r="K523" s="51" t="s">
        <v>4181</v>
      </c>
      <c r="L523" s="51"/>
      <c r="N523">
        <v>0</v>
      </c>
      <c r="W523" s="55">
        <v>0</v>
      </c>
      <c r="AA523" t="s">
        <v>6303</v>
      </c>
      <c r="AK523">
        <v>1</v>
      </c>
      <c r="AM523">
        <f t="shared" si="15"/>
        <v>1</v>
      </c>
    </row>
    <row r="524" spans="1:39" x14ac:dyDescent="0.2">
      <c r="A524" s="20" t="s">
        <v>4395</v>
      </c>
      <c r="B524" s="20" t="s">
        <v>4380</v>
      </c>
      <c r="C524" s="20" t="s">
        <v>4398</v>
      </c>
      <c r="D524" s="25" t="s">
        <v>1672</v>
      </c>
      <c r="E524" t="s">
        <v>3442</v>
      </c>
      <c r="F524">
        <f t="shared" si="16"/>
        <v>13</v>
      </c>
      <c r="K524" s="51" t="s">
        <v>3965</v>
      </c>
      <c r="L524" s="51"/>
      <c r="M524">
        <v>0</v>
      </c>
      <c r="W524" s="55">
        <v>0</v>
      </c>
      <c r="AA524" t="s">
        <v>5574</v>
      </c>
      <c r="AK524">
        <v>1</v>
      </c>
      <c r="AM524">
        <f t="shared" si="15"/>
        <v>1</v>
      </c>
    </row>
    <row r="525" spans="1:39" x14ac:dyDescent="0.2">
      <c r="A525" s="20" t="s">
        <v>4399</v>
      </c>
      <c r="B525" s="20" t="s">
        <v>4400</v>
      </c>
      <c r="C525" s="20" t="s">
        <v>4401</v>
      </c>
      <c r="D525" s="25" t="s">
        <v>1672</v>
      </c>
      <c r="E525" t="s">
        <v>3442</v>
      </c>
      <c r="F525">
        <f t="shared" si="16"/>
        <v>13</v>
      </c>
      <c r="K525" s="51" t="s">
        <v>592</v>
      </c>
      <c r="L525" s="51"/>
      <c r="R525">
        <v>0</v>
      </c>
      <c r="W525" s="55">
        <v>0</v>
      </c>
      <c r="AA525" t="s">
        <v>4905</v>
      </c>
      <c r="AK525">
        <v>1</v>
      </c>
      <c r="AM525">
        <f t="shared" si="15"/>
        <v>1</v>
      </c>
    </row>
    <row r="526" spans="1:39" x14ac:dyDescent="0.2">
      <c r="A526" s="20" t="s">
        <v>4399</v>
      </c>
      <c r="B526" s="20" t="s">
        <v>4402</v>
      </c>
      <c r="C526" s="20" t="s">
        <v>4403</v>
      </c>
      <c r="D526" s="25" t="s">
        <v>1672</v>
      </c>
      <c r="E526" t="s">
        <v>3442</v>
      </c>
      <c r="F526">
        <f t="shared" si="16"/>
        <v>13</v>
      </c>
      <c r="K526" s="51" t="s">
        <v>6402</v>
      </c>
      <c r="L526" s="51"/>
      <c r="U526">
        <v>0</v>
      </c>
      <c r="W526" s="55">
        <v>0</v>
      </c>
      <c r="AA526" t="s">
        <v>716</v>
      </c>
      <c r="AF526">
        <v>1</v>
      </c>
      <c r="AM526">
        <f t="shared" si="15"/>
        <v>1</v>
      </c>
    </row>
    <row r="527" spans="1:39" x14ac:dyDescent="0.2">
      <c r="A527" s="20" t="s">
        <v>4399</v>
      </c>
      <c r="B527" s="20" t="s">
        <v>4380</v>
      </c>
      <c r="C527" s="20" t="s">
        <v>4404</v>
      </c>
      <c r="D527" s="25" t="s">
        <v>1672</v>
      </c>
      <c r="E527" t="s">
        <v>3442</v>
      </c>
      <c r="F527">
        <f t="shared" si="16"/>
        <v>13</v>
      </c>
      <c r="K527" s="51" t="s">
        <v>5077</v>
      </c>
      <c r="L527" s="51"/>
      <c r="U527">
        <v>0</v>
      </c>
      <c r="W527" s="55">
        <v>0</v>
      </c>
      <c r="AA527" t="s">
        <v>615</v>
      </c>
      <c r="AF527">
        <v>1</v>
      </c>
      <c r="AM527">
        <f t="shared" si="15"/>
        <v>1</v>
      </c>
    </row>
    <row r="528" spans="1:39" x14ac:dyDescent="0.2">
      <c r="A528" s="20" t="s">
        <v>4405</v>
      </c>
      <c r="B528" s="20" t="s">
        <v>4406</v>
      </c>
      <c r="C528" s="20" t="s">
        <v>4407</v>
      </c>
      <c r="D528" s="25" t="s">
        <v>1672</v>
      </c>
      <c r="E528" t="s">
        <v>3442</v>
      </c>
      <c r="F528">
        <f t="shared" si="16"/>
        <v>13</v>
      </c>
      <c r="K528" s="51" t="s">
        <v>5859</v>
      </c>
      <c r="L528" s="51"/>
      <c r="O528">
        <v>0</v>
      </c>
      <c r="W528" s="55">
        <v>0</v>
      </c>
      <c r="AA528" t="s">
        <v>219</v>
      </c>
      <c r="AH528">
        <v>1</v>
      </c>
      <c r="AM528">
        <f t="shared" si="15"/>
        <v>1</v>
      </c>
    </row>
    <row r="529" spans="1:39" x14ac:dyDescent="0.2">
      <c r="A529" s="20" t="s">
        <v>4405</v>
      </c>
      <c r="B529" s="20" t="s">
        <v>4390</v>
      </c>
      <c r="C529" s="20" t="s">
        <v>4408</v>
      </c>
      <c r="D529" s="25" t="s">
        <v>1672</v>
      </c>
      <c r="E529" t="s">
        <v>3442</v>
      </c>
      <c r="F529">
        <f t="shared" si="16"/>
        <v>13</v>
      </c>
      <c r="K529" s="51" t="s">
        <v>4780</v>
      </c>
      <c r="L529" s="51"/>
      <c r="O529">
        <v>0</v>
      </c>
      <c r="W529" s="55">
        <v>0</v>
      </c>
      <c r="AA529" t="s">
        <v>20</v>
      </c>
      <c r="AH529">
        <v>1</v>
      </c>
      <c r="AM529">
        <f t="shared" si="15"/>
        <v>1</v>
      </c>
    </row>
    <row r="530" spans="1:39" x14ac:dyDescent="0.2">
      <c r="A530" s="20" t="s">
        <v>4409</v>
      </c>
      <c r="B530" s="20" t="s">
        <v>4410</v>
      </c>
      <c r="C530" s="20" t="s">
        <v>4411</v>
      </c>
      <c r="D530" s="25" t="s">
        <v>1672</v>
      </c>
      <c r="E530" t="s">
        <v>3442</v>
      </c>
      <c r="F530">
        <f t="shared" si="16"/>
        <v>13</v>
      </c>
      <c r="K530" s="51" t="s">
        <v>6444</v>
      </c>
      <c r="L530" s="51"/>
      <c r="N530">
        <v>0</v>
      </c>
      <c r="W530" s="55">
        <v>0</v>
      </c>
      <c r="AA530" t="s">
        <v>600</v>
      </c>
      <c r="AK530">
        <v>1</v>
      </c>
      <c r="AM530">
        <f t="shared" si="15"/>
        <v>1</v>
      </c>
    </row>
    <row r="531" spans="1:39" x14ac:dyDescent="0.2">
      <c r="A531" s="20" t="s">
        <v>4409</v>
      </c>
      <c r="B531" s="20" t="s">
        <v>4412</v>
      </c>
      <c r="C531" s="20" t="s">
        <v>4413</v>
      </c>
      <c r="D531" s="25" t="s">
        <v>1672</v>
      </c>
      <c r="E531" t="s">
        <v>3442</v>
      </c>
      <c r="F531">
        <f t="shared" si="16"/>
        <v>13</v>
      </c>
      <c r="K531" s="51" t="s">
        <v>5095</v>
      </c>
      <c r="L531" s="51"/>
      <c r="N531">
        <v>0</v>
      </c>
      <c r="W531" s="55">
        <v>0</v>
      </c>
      <c r="AA531" t="s">
        <v>548</v>
      </c>
      <c r="AK531">
        <v>1</v>
      </c>
      <c r="AM531">
        <f t="shared" si="15"/>
        <v>1</v>
      </c>
    </row>
    <row r="532" spans="1:39" x14ac:dyDescent="0.2">
      <c r="A532" s="20" t="s">
        <v>4409</v>
      </c>
      <c r="B532" s="20" t="s">
        <v>4390</v>
      </c>
      <c r="C532" s="20" t="s">
        <v>4414</v>
      </c>
      <c r="D532" s="25" t="s">
        <v>1672</v>
      </c>
      <c r="E532" t="s">
        <v>3442</v>
      </c>
      <c r="F532">
        <f t="shared" si="16"/>
        <v>13</v>
      </c>
      <c r="K532" s="51" t="s">
        <v>4152</v>
      </c>
      <c r="L532" s="51"/>
      <c r="N532">
        <v>0</v>
      </c>
      <c r="W532" s="55">
        <v>0</v>
      </c>
      <c r="AA532" t="s">
        <v>6306</v>
      </c>
      <c r="AK532">
        <v>1</v>
      </c>
      <c r="AM532">
        <f t="shared" si="15"/>
        <v>1</v>
      </c>
    </row>
    <row r="533" spans="1:39" x14ac:dyDescent="0.2">
      <c r="A533" s="20" t="s">
        <v>4415</v>
      </c>
      <c r="B533" s="20" t="s">
        <v>3851</v>
      </c>
      <c r="C533" s="20" t="s">
        <v>4416</v>
      </c>
      <c r="D533" s="25" t="s">
        <v>1672</v>
      </c>
      <c r="E533" t="s">
        <v>3442</v>
      </c>
      <c r="F533">
        <f t="shared" si="16"/>
        <v>13</v>
      </c>
      <c r="K533" s="51" t="s">
        <v>3598</v>
      </c>
      <c r="L533" s="51"/>
      <c r="N533">
        <v>0</v>
      </c>
      <c r="W533" s="55">
        <v>0</v>
      </c>
      <c r="AA533" t="s">
        <v>4409</v>
      </c>
      <c r="AK533">
        <v>1</v>
      </c>
      <c r="AM533">
        <f t="shared" si="15"/>
        <v>1</v>
      </c>
    </row>
    <row r="534" spans="1:39" x14ac:dyDescent="0.2">
      <c r="A534" s="20" t="s">
        <v>4415</v>
      </c>
      <c r="B534" s="20" t="s">
        <v>4417</v>
      </c>
      <c r="C534" s="20" t="s">
        <v>4418</v>
      </c>
      <c r="D534" s="25" t="s">
        <v>1672</v>
      </c>
      <c r="E534" t="s">
        <v>3442</v>
      </c>
      <c r="F534">
        <f t="shared" si="16"/>
        <v>13</v>
      </c>
      <c r="K534" s="51" t="s">
        <v>3583</v>
      </c>
      <c r="L534" s="51"/>
      <c r="N534">
        <v>0</v>
      </c>
      <c r="W534" s="55">
        <v>0</v>
      </c>
      <c r="AA534" t="s">
        <v>4080</v>
      </c>
      <c r="AC534">
        <v>1</v>
      </c>
      <c r="AM534">
        <f t="shared" si="15"/>
        <v>1</v>
      </c>
    </row>
    <row r="535" spans="1:39" x14ac:dyDescent="0.2">
      <c r="A535" s="20" t="s">
        <v>4415</v>
      </c>
      <c r="B535" s="20" t="s">
        <v>4400</v>
      </c>
      <c r="C535" s="20" t="s">
        <v>4419</v>
      </c>
      <c r="D535" s="25" t="s">
        <v>1672</v>
      </c>
      <c r="E535" t="s">
        <v>3442</v>
      </c>
      <c r="F535">
        <f t="shared" si="16"/>
        <v>13</v>
      </c>
      <c r="K535" s="51" t="s">
        <v>120</v>
      </c>
      <c r="L535" s="51"/>
      <c r="P535">
        <v>0</v>
      </c>
      <c r="W535" s="55">
        <v>0</v>
      </c>
      <c r="AA535" t="s">
        <v>3566</v>
      </c>
      <c r="AC535">
        <v>1</v>
      </c>
      <c r="AM535">
        <f t="shared" si="15"/>
        <v>1</v>
      </c>
    </row>
    <row r="536" spans="1:39" x14ac:dyDescent="0.2">
      <c r="A536" s="20" t="s">
        <v>4420</v>
      </c>
      <c r="B536" s="20" t="s">
        <v>4421</v>
      </c>
      <c r="C536" s="20" t="s">
        <v>4422</v>
      </c>
      <c r="D536" s="25" t="s">
        <v>1672</v>
      </c>
      <c r="E536" t="s">
        <v>3442</v>
      </c>
      <c r="F536">
        <f t="shared" si="16"/>
        <v>13</v>
      </c>
      <c r="K536" s="51" t="s">
        <v>572</v>
      </c>
      <c r="L536" s="51"/>
      <c r="P536">
        <v>0</v>
      </c>
      <c r="W536" s="55">
        <v>0</v>
      </c>
      <c r="AA536" t="s">
        <v>4708</v>
      </c>
      <c r="AK536">
        <v>1</v>
      </c>
      <c r="AM536">
        <f t="shared" si="15"/>
        <v>1</v>
      </c>
    </row>
    <row r="537" spans="1:39" x14ac:dyDescent="0.2">
      <c r="A537" s="20" t="s">
        <v>4420</v>
      </c>
      <c r="B537" s="20" t="s">
        <v>4423</v>
      </c>
      <c r="C537" s="20" t="s">
        <v>4424</v>
      </c>
      <c r="D537" s="25" t="s">
        <v>4425</v>
      </c>
      <c r="E537" t="s">
        <v>3442</v>
      </c>
      <c r="F537">
        <f t="shared" si="16"/>
        <v>13</v>
      </c>
      <c r="K537" s="51" t="s">
        <v>575</v>
      </c>
      <c r="L537" s="51"/>
      <c r="P537">
        <v>0</v>
      </c>
      <c r="W537" s="55">
        <v>0</v>
      </c>
      <c r="AA537" t="s">
        <v>220</v>
      </c>
      <c r="AF537">
        <v>1</v>
      </c>
      <c r="AM537">
        <f t="shared" si="15"/>
        <v>1</v>
      </c>
    </row>
    <row r="538" spans="1:39" x14ac:dyDescent="0.2">
      <c r="A538" s="20" t="s">
        <v>4420</v>
      </c>
      <c r="B538" s="20" t="s">
        <v>4423</v>
      </c>
      <c r="C538" s="20" t="s">
        <v>4426</v>
      </c>
      <c r="D538" s="25" t="s">
        <v>4425</v>
      </c>
      <c r="E538" t="s">
        <v>3442</v>
      </c>
      <c r="F538">
        <f t="shared" si="16"/>
        <v>13</v>
      </c>
      <c r="K538" s="51" t="s">
        <v>715</v>
      </c>
      <c r="L538" s="51"/>
      <c r="T538">
        <v>0</v>
      </c>
      <c r="W538" s="55">
        <v>0</v>
      </c>
      <c r="AA538" t="s">
        <v>1746</v>
      </c>
      <c r="AF538">
        <v>1</v>
      </c>
      <c r="AM538">
        <f t="shared" si="15"/>
        <v>1</v>
      </c>
    </row>
    <row r="539" spans="1:39" x14ac:dyDescent="0.2">
      <c r="A539" s="20" t="s">
        <v>4420</v>
      </c>
      <c r="B539" s="20" t="s">
        <v>4417</v>
      </c>
      <c r="C539" s="20" t="s">
        <v>4427</v>
      </c>
      <c r="D539" s="25" t="s">
        <v>1672</v>
      </c>
      <c r="E539" t="s">
        <v>3442</v>
      </c>
      <c r="F539">
        <f t="shared" si="16"/>
        <v>13</v>
      </c>
      <c r="K539" s="51" t="s">
        <v>565</v>
      </c>
      <c r="L539" s="51"/>
      <c r="T539">
        <v>0</v>
      </c>
      <c r="W539" s="55">
        <v>0</v>
      </c>
      <c r="AA539" t="s">
        <v>1741</v>
      </c>
      <c r="AF539">
        <v>1</v>
      </c>
      <c r="AM539">
        <f t="shared" si="15"/>
        <v>1</v>
      </c>
    </row>
    <row r="540" spans="1:39" x14ac:dyDescent="0.2">
      <c r="A540" s="20" t="s">
        <v>4428</v>
      </c>
      <c r="B540" s="20" t="s">
        <v>4429</v>
      </c>
      <c r="C540" s="20" t="s">
        <v>4430</v>
      </c>
      <c r="D540" s="25" t="s">
        <v>1672</v>
      </c>
      <c r="E540" t="s">
        <v>3442</v>
      </c>
      <c r="F540">
        <f t="shared" si="16"/>
        <v>13</v>
      </c>
      <c r="K540" s="51" t="s">
        <v>746</v>
      </c>
      <c r="L540" s="51"/>
      <c r="T540">
        <v>0</v>
      </c>
      <c r="W540" s="55">
        <v>0</v>
      </c>
      <c r="AA540" t="s">
        <v>6310</v>
      </c>
      <c r="AK540">
        <v>1</v>
      </c>
      <c r="AM540">
        <f t="shared" si="15"/>
        <v>1</v>
      </c>
    </row>
    <row r="541" spans="1:39" x14ac:dyDescent="0.2">
      <c r="A541" s="20" t="s">
        <v>4428</v>
      </c>
      <c r="B541" s="20" t="s">
        <v>4410</v>
      </c>
      <c r="C541" s="20" t="s">
        <v>4431</v>
      </c>
      <c r="D541" s="25" t="s">
        <v>1672</v>
      </c>
      <c r="E541" t="s">
        <v>3442</v>
      </c>
      <c r="F541">
        <f t="shared" si="16"/>
        <v>13</v>
      </c>
      <c r="K541" s="51" t="s">
        <v>709</v>
      </c>
      <c r="L541" s="51"/>
      <c r="T541">
        <v>0</v>
      </c>
      <c r="W541" s="55">
        <v>0</v>
      </c>
      <c r="AA541" t="s">
        <v>5032</v>
      </c>
      <c r="AK541">
        <v>1</v>
      </c>
      <c r="AM541">
        <f t="shared" ref="AM541:AM610" si="17">SUM(AB541:AL541)</f>
        <v>1</v>
      </c>
    </row>
    <row r="542" spans="1:39" x14ac:dyDescent="0.2">
      <c r="A542" s="20" t="s">
        <v>4428</v>
      </c>
      <c r="B542" s="20" t="s">
        <v>3821</v>
      </c>
      <c r="C542" s="20" t="s">
        <v>4432</v>
      </c>
      <c r="D542" s="25" t="s">
        <v>1672</v>
      </c>
      <c r="E542" t="s">
        <v>3442</v>
      </c>
      <c r="F542">
        <f t="shared" si="16"/>
        <v>13</v>
      </c>
      <c r="K542" s="51" t="s">
        <v>5415</v>
      </c>
      <c r="L542" s="51"/>
      <c r="O542">
        <v>0</v>
      </c>
      <c r="W542" s="55">
        <v>0</v>
      </c>
      <c r="AA542" t="s">
        <v>3165</v>
      </c>
      <c r="AH542">
        <v>1</v>
      </c>
      <c r="AM542">
        <f t="shared" si="17"/>
        <v>1</v>
      </c>
    </row>
    <row r="543" spans="1:39" x14ac:dyDescent="0.2">
      <c r="A543" s="20" t="s">
        <v>4433</v>
      </c>
      <c r="B543" s="20" t="s">
        <v>3829</v>
      </c>
      <c r="C543" s="20" t="s">
        <v>4434</v>
      </c>
      <c r="D543" s="25" t="s">
        <v>1672</v>
      </c>
      <c r="E543" t="s">
        <v>3442</v>
      </c>
      <c r="F543">
        <f t="shared" si="16"/>
        <v>13</v>
      </c>
      <c r="K543" s="51" t="s">
        <v>4587</v>
      </c>
      <c r="L543" s="51"/>
      <c r="O543">
        <v>0</v>
      </c>
      <c r="W543" s="55">
        <v>0</v>
      </c>
      <c r="AA543" t="s">
        <v>5657</v>
      </c>
      <c r="AK543">
        <v>1</v>
      </c>
      <c r="AM543">
        <f t="shared" si="17"/>
        <v>1</v>
      </c>
    </row>
    <row r="544" spans="1:39" x14ac:dyDescent="0.2">
      <c r="A544" s="20" t="s">
        <v>4433</v>
      </c>
      <c r="B544" s="20" t="s">
        <v>4435</v>
      </c>
      <c r="C544" s="20" t="s">
        <v>4436</v>
      </c>
      <c r="D544" s="25" t="s">
        <v>1672</v>
      </c>
      <c r="E544" t="s">
        <v>3442</v>
      </c>
      <c r="F544">
        <f t="shared" si="16"/>
        <v>13</v>
      </c>
      <c r="K544" s="51" t="s">
        <v>165</v>
      </c>
      <c r="L544" s="51"/>
      <c r="V544">
        <v>0</v>
      </c>
      <c r="W544" s="55">
        <v>0</v>
      </c>
      <c r="AA544" t="s">
        <v>5306</v>
      </c>
      <c r="AK544">
        <v>1</v>
      </c>
      <c r="AM544">
        <f t="shared" si="17"/>
        <v>1</v>
      </c>
    </row>
    <row r="545" spans="1:39" x14ac:dyDescent="0.2">
      <c r="A545" s="20" t="s">
        <v>4433</v>
      </c>
      <c r="B545" s="20" t="s">
        <v>4437</v>
      </c>
      <c r="C545" s="20" t="s">
        <v>4438</v>
      </c>
      <c r="D545" s="25" t="s">
        <v>1672</v>
      </c>
      <c r="E545" t="s">
        <v>3442</v>
      </c>
      <c r="F545">
        <f t="shared" si="16"/>
        <v>13</v>
      </c>
      <c r="K545" s="51" t="s">
        <v>699</v>
      </c>
      <c r="L545" s="51"/>
      <c r="V545">
        <v>0</v>
      </c>
      <c r="W545" s="55">
        <v>0</v>
      </c>
      <c r="AA545" t="s">
        <v>5165</v>
      </c>
      <c r="AD545">
        <v>1</v>
      </c>
      <c r="AM545">
        <f t="shared" si="17"/>
        <v>1</v>
      </c>
    </row>
    <row r="546" spans="1:39" x14ac:dyDescent="0.2">
      <c r="A546" s="20" t="s">
        <v>4439</v>
      </c>
      <c r="B546" s="20" t="s">
        <v>4365</v>
      </c>
      <c r="C546" s="20" t="s">
        <v>4440</v>
      </c>
      <c r="D546" s="25" t="s">
        <v>1672</v>
      </c>
      <c r="E546" t="s">
        <v>3442</v>
      </c>
      <c r="F546">
        <f t="shared" si="16"/>
        <v>13</v>
      </c>
      <c r="K546" s="51" t="s">
        <v>605</v>
      </c>
      <c r="L546" s="51"/>
      <c r="U546">
        <v>0</v>
      </c>
      <c r="W546" s="55">
        <v>0</v>
      </c>
      <c r="AA546" t="s">
        <v>10290</v>
      </c>
      <c r="AL546">
        <v>1</v>
      </c>
      <c r="AM546">
        <f t="shared" si="17"/>
        <v>1</v>
      </c>
    </row>
    <row r="547" spans="1:39" x14ac:dyDescent="0.2">
      <c r="A547" s="20" t="s">
        <v>4439</v>
      </c>
      <c r="B547" s="20" t="s">
        <v>4441</v>
      </c>
      <c r="C547" s="20" t="s">
        <v>4442</v>
      </c>
      <c r="D547" s="25" t="s">
        <v>1672</v>
      </c>
      <c r="E547" t="s">
        <v>3442</v>
      </c>
      <c r="F547">
        <f t="shared" si="16"/>
        <v>13</v>
      </c>
      <c r="K547" s="51" t="s">
        <v>568</v>
      </c>
      <c r="L547" s="51"/>
      <c r="U547">
        <v>0</v>
      </c>
      <c r="W547" s="55">
        <v>0</v>
      </c>
      <c r="AA547" t="s">
        <v>595</v>
      </c>
      <c r="AH547">
        <v>1</v>
      </c>
      <c r="AM547">
        <f t="shared" si="17"/>
        <v>1</v>
      </c>
    </row>
    <row r="548" spans="1:39" x14ac:dyDescent="0.2">
      <c r="A548" s="20" t="s">
        <v>4439</v>
      </c>
      <c r="B548" s="20" t="s">
        <v>4443</v>
      </c>
      <c r="C548" s="20" t="s">
        <v>4444</v>
      </c>
      <c r="D548" s="25" t="s">
        <v>1672</v>
      </c>
      <c r="E548" t="s">
        <v>3442</v>
      </c>
      <c r="F548">
        <f t="shared" si="16"/>
        <v>13</v>
      </c>
      <c r="K548" s="51" t="s">
        <v>6320</v>
      </c>
      <c r="L548" s="51"/>
      <c r="U548">
        <v>0</v>
      </c>
      <c r="W548" s="55">
        <v>0</v>
      </c>
      <c r="AA548" t="s">
        <v>5582</v>
      </c>
      <c r="AE548">
        <v>1</v>
      </c>
      <c r="AM548">
        <f t="shared" si="17"/>
        <v>1</v>
      </c>
    </row>
    <row r="549" spans="1:39" x14ac:dyDescent="0.2">
      <c r="A549" s="20" t="s">
        <v>4445</v>
      </c>
      <c r="B549" s="20" t="s">
        <v>4437</v>
      </c>
      <c r="C549" s="20" t="s">
        <v>4446</v>
      </c>
      <c r="D549" s="25" t="s">
        <v>1672</v>
      </c>
      <c r="E549" t="s">
        <v>3442</v>
      </c>
      <c r="F549">
        <f t="shared" si="16"/>
        <v>13</v>
      </c>
      <c r="K549" s="51" t="s">
        <v>4395</v>
      </c>
      <c r="L549" s="51"/>
      <c r="U549">
        <v>0</v>
      </c>
      <c r="W549" s="55">
        <v>0</v>
      </c>
      <c r="AA549" t="s">
        <v>4250</v>
      </c>
      <c r="AE549">
        <v>1</v>
      </c>
      <c r="AM549">
        <f t="shared" si="17"/>
        <v>1</v>
      </c>
    </row>
    <row r="550" spans="1:39" x14ac:dyDescent="0.2">
      <c r="A550" s="20" t="s">
        <v>4445</v>
      </c>
      <c r="B550" s="20" t="s">
        <v>4447</v>
      </c>
      <c r="C550" s="20" t="s">
        <v>4448</v>
      </c>
      <c r="D550" s="25" t="s">
        <v>1672</v>
      </c>
      <c r="E550" t="s">
        <v>3442</v>
      </c>
      <c r="F550">
        <f t="shared" si="16"/>
        <v>13</v>
      </c>
      <c r="K550" s="51" t="s">
        <v>4125</v>
      </c>
      <c r="L550" s="51"/>
      <c r="M550">
        <v>0</v>
      </c>
      <c r="W550" s="55">
        <v>0</v>
      </c>
      <c r="AA550" t="s">
        <v>5818</v>
      </c>
      <c r="AE550">
        <v>1</v>
      </c>
      <c r="AM550">
        <f t="shared" si="17"/>
        <v>1</v>
      </c>
    </row>
    <row r="551" spans="1:39" x14ac:dyDescent="0.2">
      <c r="A551" s="20" t="s">
        <v>4449</v>
      </c>
      <c r="B551" s="20" t="s">
        <v>4410</v>
      </c>
      <c r="C551" s="20" t="s">
        <v>4450</v>
      </c>
      <c r="D551" s="25" t="s">
        <v>1672</v>
      </c>
      <c r="E551" t="s">
        <v>3442</v>
      </c>
      <c r="F551">
        <f t="shared" si="16"/>
        <v>13</v>
      </c>
      <c r="K551" s="51" t="s">
        <v>1982</v>
      </c>
      <c r="L551" s="51"/>
      <c r="U551">
        <v>0</v>
      </c>
      <c r="W551" s="55">
        <v>0</v>
      </c>
      <c r="AA551" t="s">
        <v>5361</v>
      </c>
      <c r="AF551">
        <v>1</v>
      </c>
      <c r="AM551">
        <f t="shared" si="17"/>
        <v>1</v>
      </c>
    </row>
    <row r="552" spans="1:39" x14ac:dyDescent="0.2">
      <c r="A552" s="20" t="s">
        <v>4449</v>
      </c>
      <c r="B552" s="20" t="s">
        <v>4451</v>
      </c>
      <c r="C552" s="20" t="s">
        <v>4452</v>
      </c>
      <c r="D552" s="25" t="s">
        <v>1672</v>
      </c>
      <c r="E552" t="s">
        <v>3442</v>
      </c>
      <c r="F552">
        <f t="shared" si="16"/>
        <v>13</v>
      </c>
      <c r="K552" s="51" t="s">
        <v>6324</v>
      </c>
      <c r="L552" s="51"/>
      <c r="U552">
        <v>0</v>
      </c>
      <c r="W552" s="55">
        <v>0</v>
      </c>
      <c r="AA552" t="s">
        <v>6147</v>
      </c>
      <c r="AE552">
        <v>1</v>
      </c>
      <c r="AM552">
        <f t="shared" si="17"/>
        <v>1</v>
      </c>
    </row>
    <row r="553" spans="1:39" x14ac:dyDescent="0.2">
      <c r="A553" s="20" t="s">
        <v>4449</v>
      </c>
      <c r="B553" s="20" t="s">
        <v>4453</v>
      </c>
      <c r="C553" s="20" t="s">
        <v>4454</v>
      </c>
      <c r="D553" s="25" t="s">
        <v>1672</v>
      </c>
      <c r="E553" t="s">
        <v>3442</v>
      </c>
      <c r="F553">
        <f t="shared" si="16"/>
        <v>13</v>
      </c>
      <c r="K553" s="51" t="s">
        <v>657</v>
      </c>
      <c r="L553" s="51"/>
      <c r="R553">
        <v>0</v>
      </c>
      <c r="W553" s="55">
        <v>0</v>
      </c>
      <c r="AA553" t="s">
        <v>4764</v>
      </c>
      <c r="AE553">
        <v>1</v>
      </c>
      <c r="AM553">
        <f t="shared" si="17"/>
        <v>1</v>
      </c>
    </row>
    <row r="554" spans="1:39" x14ac:dyDescent="0.2">
      <c r="A554" s="20" t="s">
        <v>4455</v>
      </c>
      <c r="B554" s="20" t="s">
        <v>4456</v>
      </c>
      <c r="C554" s="20" t="s">
        <v>4457</v>
      </c>
      <c r="D554" s="25" t="s">
        <v>1672</v>
      </c>
      <c r="E554" t="s">
        <v>3442</v>
      </c>
      <c r="F554">
        <f t="shared" si="16"/>
        <v>13</v>
      </c>
      <c r="K554" s="51" t="s">
        <v>1854</v>
      </c>
      <c r="L554" s="51"/>
      <c r="Q554">
        <v>0</v>
      </c>
      <c r="W554" s="55">
        <v>0</v>
      </c>
      <c r="AA554" t="s">
        <v>2226</v>
      </c>
      <c r="AL554">
        <v>1</v>
      </c>
      <c r="AM554">
        <f t="shared" si="17"/>
        <v>1</v>
      </c>
    </row>
    <row r="555" spans="1:39" x14ac:dyDescent="0.2">
      <c r="A555" s="20" t="s">
        <v>4455</v>
      </c>
      <c r="B555" s="20" t="s">
        <v>4417</v>
      </c>
      <c r="C555" s="20" t="s">
        <v>4458</v>
      </c>
      <c r="D555" s="25" t="s">
        <v>1672</v>
      </c>
      <c r="E555" t="s">
        <v>3442</v>
      </c>
      <c r="F555">
        <f t="shared" si="16"/>
        <v>13</v>
      </c>
      <c r="K555" s="51" t="s">
        <v>627</v>
      </c>
      <c r="L555" s="51"/>
      <c r="Q555">
        <v>0</v>
      </c>
      <c r="W555" s="55">
        <v>0</v>
      </c>
      <c r="AA555" t="s">
        <v>2225</v>
      </c>
      <c r="AL555">
        <v>1</v>
      </c>
      <c r="AM555">
        <f t="shared" si="17"/>
        <v>1</v>
      </c>
    </row>
    <row r="556" spans="1:39" x14ac:dyDescent="0.2">
      <c r="A556" s="20" t="s">
        <v>599</v>
      </c>
      <c r="B556" s="20" t="s">
        <v>4459</v>
      </c>
      <c r="C556" s="20" t="s">
        <v>4460</v>
      </c>
      <c r="D556" s="25" t="s">
        <v>1672</v>
      </c>
      <c r="E556" t="s">
        <v>3442</v>
      </c>
      <c r="F556">
        <f t="shared" si="16"/>
        <v>13</v>
      </c>
      <c r="K556" s="51" t="s">
        <v>8705</v>
      </c>
      <c r="L556" s="51"/>
      <c r="Q556">
        <v>0</v>
      </c>
      <c r="W556" s="55">
        <v>0</v>
      </c>
      <c r="AA556" t="s">
        <v>6281</v>
      </c>
      <c r="AK556">
        <v>1</v>
      </c>
      <c r="AM556">
        <f t="shared" si="17"/>
        <v>1</v>
      </c>
    </row>
    <row r="557" spans="1:39" x14ac:dyDescent="0.2">
      <c r="A557" s="20" t="s">
        <v>599</v>
      </c>
      <c r="B557" s="20" t="s">
        <v>4459</v>
      </c>
      <c r="C557" s="20" t="s">
        <v>4461</v>
      </c>
      <c r="D557" s="25" t="s">
        <v>1672</v>
      </c>
      <c r="E557" t="s">
        <v>3442</v>
      </c>
      <c r="F557">
        <f t="shared" si="16"/>
        <v>13</v>
      </c>
      <c r="K557" s="51" t="s">
        <v>714</v>
      </c>
      <c r="L557" s="51"/>
      <c r="V557">
        <v>0</v>
      </c>
      <c r="W557" s="55">
        <v>0</v>
      </c>
      <c r="AA557" s="66" t="s">
        <v>5058</v>
      </c>
      <c r="AK557">
        <v>1</v>
      </c>
      <c r="AM557">
        <f t="shared" si="17"/>
        <v>1</v>
      </c>
    </row>
    <row r="558" spans="1:39" x14ac:dyDescent="0.2">
      <c r="A558" s="20" t="s">
        <v>599</v>
      </c>
      <c r="B558" s="20" t="s">
        <v>4462</v>
      </c>
      <c r="C558" s="20" t="s">
        <v>4463</v>
      </c>
      <c r="D558" s="25" t="s">
        <v>1672</v>
      </c>
      <c r="E558" t="s">
        <v>3442</v>
      </c>
      <c r="F558">
        <f t="shared" si="16"/>
        <v>13</v>
      </c>
      <c r="K558" s="51" t="s">
        <v>694</v>
      </c>
      <c r="L558" s="51"/>
      <c r="V558">
        <v>0</v>
      </c>
      <c r="W558" s="55">
        <v>0</v>
      </c>
      <c r="AA558" t="s">
        <v>5536</v>
      </c>
      <c r="AD558">
        <v>1</v>
      </c>
      <c r="AM558">
        <f t="shared" si="17"/>
        <v>1</v>
      </c>
    </row>
    <row r="559" spans="1:39" x14ac:dyDescent="0.2">
      <c r="A559" s="20" t="s">
        <v>4464</v>
      </c>
      <c r="B559" s="20" t="s">
        <v>4465</v>
      </c>
      <c r="C559" s="20" t="s">
        <v>4466</v>
      </c>
      <c r="D559" s="25" t="s">
        <v>3708</v>
      </c>
      <c r="E559" t="s">
        <v>3450</v>
      </c>
      <c r="F559">
        <f t="shared" si="16"/>
        <v>5</v>
      </c>
      <c r="K559" s="51" t="s">
        <v>5824</v>
      </c>
      <c r="L559" s="51"/>
      <c r="P559">
        <v>0</v>
      </c>
      <c r="W559" s="55">
        <v>0</v>
      </c>
      <c r="AA559" t="s">
        <v>5109</v>
      </c>
      <c r="AD559">
        <v>1</v>
      </c>
      <c r="AM559">
        <f t="shared" si="17"/>
        <v>1</v>
      </c>
    </row>
    <row r="560" spans="1:39" x14ac:dyDescent="0.2">
      <c r="A560" s="20" t="s">
        <v>4464</v>
      </c>
      <c r="B560" s="20" t="s">
        <v>4467</v>
      </c>
      <c r="C560" s="20" t="s">
        <v>4468</v>
      </c>
      <c r="D560" s="25" t="s">
        <v>3708</v>
      </c>
      <c r="E560" t="s">
        <v>3450</v>
      </c>
      <c r="F560">
        <f t="shared" si="16"/>
        <v>5</v>
      </c>
      <c r="K560" s="51" t="s">
        <v>5382</v>
      </c>
      <c r="L560" s="51"/>
      <c r="P560">
        <v>0</v>
      </c>
      <c r="W560" s="55">
        <v>0</v>
      </c>
      <c r="AA560" t="s">
        <v>7648</v>
      </c>
      <c r="AH560">
        <v>1</v>
      </c>
      <c r="AM560">
        <f t="shared" si="17"/>
        <v>1</v>
      </c>
    </row>
    <row r="561" spans="1:39" x14ac:dyDescent="0.2">
      <c r="A561" s="20" t="s">
        <v>4464</v>
      </c>
      <c r="B561" s="20" t="s">
        <v>4469</v>
      </c>
      <c r="C561" s="20" t="s">
        <v>4470</v>
      </c>
      <c r="D561" s="25" t="s">
        <v>3708</v>
      </c>
      <c r="E561" t="s">
        <v>3450</v>
      </c>
      <c r="F561">
        <f t="shared" si="16"/>
        <v>5</v>
      </c>
      <c r="K561" s="51" t="s">
        <v>1786</v>
      </c>
      <c r="L561" s="51"/>
      <c r="Q561">
        <v>0</v>
      </c>
      <c r="W561" s="55">
        <v>0</v>
      </c>
      <c r="AA561" t="s">
        <v>222</v>
      </c>
      <c r="AG561">
        <v>1</v>
      </c>
      <c r="AM561">
        <f t="shared" si="17"/>
        <v>1</v>
      </c>
    </row>
    <row r="562" spans="1:39" x14ac:dyDescent="0.2">
      <c r="A562" s="20" t="s">
        <v>4471</v>
      </c>
      <c r="B562" s="20" t="s">
        <v>4472</v>
      </c>
      <c r="C562" s="20" t="s">
        <v>4473</v>
      </c>
      <c r="D562" s="25" t="s">
        <v>3708</v>
      </c>
      <c r="E562" t="s">
        <v>3450</v>
      </c>
      <c r="F562">
        <f t="shared" si="16"/>
        <v>5</v>
      </c>
      <c r="K562" s="51" t="s">
        <v>637</v>
      </c>
      <c r="L562" s="51"/>
      <c r="Q562">
        <v>0</v>
      </c>
      <c r="W562" s="55">
        <v>0</v>
      </c>
      <c r="AA562" t="s">
        <v>628</v>
      </c>
      <c r="AG562">
        <v>1</v>
      </c>
      <c r="AM562">
        <f t="shared" si="17"/>
        <v>1</v>
      </c>
    </row>
    <row r="563" spans="1:39" x14ac:dyDescent="0.2">
      <c r="A563" s="20" t="s">
        <v>4471</v>
      </c>
      <c r="B563" s="20" t="s">
        <v>4474</v>
      </c>
      <c r="C563" s="20" t="s">
        <v>4475</v>
      </c>
      <c r="D563" s="25" t="s">
        <v>3708</v>
      </c>
      <c r="E563" t="s">
        <v>3450</v>
      </c>
      <c r="F563">
        <f t="shared" si="16"/>
        <v>5</v>
      </c>
      <c r="K563" s="51" t="s">
        <v>5667</v>
      </c>
      <c r="L563" s="51"/>
      <c r="O563">
        <v>0</v>
      </c>
      <c r="W563" s="55">
        <v>0</v>
      </c>
      <c r="AA563" t="s">
        <v>583</v>
      </c>
      <c r="AG563">
        <v>1</v>
      </c>
      <c r="AM563">
        <f t="shared" si="17"/>
        <v>1</v>
      </c>
    </row>
    <row r="564" spans="1:39" x14ac:dyDescent="0.2">
      <c r="A564" s="20" t="s">
        <v>4476</v>
      </c>
      <c r="B564" s="20" t="s">
        <v>4465</v>
      </c>
      <c r="C564" s="20" t="s">
        <v>4477</v>
      </c>
      <c r="D564" s="25" t="s">
        <v>3708</v>
      </c>
      <c r="E564" t="s">
        <v>3450</v>
      </c>
      <c r="F564">
        <f t="shared" si="16"/>
        <v>5</v>
      </c>
      <c r="K564" s="51" t="s">
        <v>5458</v>
      </c>
      <c r="L564" s="51"/>
      <c r="O564">
        <v>0</v>
      </c>
      <c r="W564" s="55">
        <v>0</v>
      </c>
      <c r="AA564" t="s">
        <v>9157</v>
      </c>
      <c r="AI564">
        <v>1</v>
      </c>
      <c r="AM564">
        <f t="shared" si="17"/>
        <v>1</v>
      </c>
    </row>
    <row r="565" spans="1:39" x14ac:dyDescent="0.2">
      <c r="A565" s="20" t="s">
        <v>4476</v>
      </c>
      <c r="B565" s="20" t="s">
        <v>4256</v>
      </c>
      <c r="C565" s="20" t="s">
        <v>4478</v>
      </c>
      <c r="D565" s="25" t="s">
        <v>3708</v>
      </c>
      <c r="E565" t="s">
        <v>3450</v>
      </c>
      <c r="F565">
        <f t="shared" si="16"/>
        <v>5</v>
      </c>
      <c r="K565" s="51" t="s">
        <v>3460</v>
      </c>
      <c r="L565" s="51">
        <v>0</v>
      </c>
      <c r="W565" s="55">
        <v>0</v>
      </c>
      <c r="AA565" t="s">
        <v>9158</v>
      </c>
      <c r="AI565">
        <v>1</v>
      </c>
      <c r="AM565">
        <f t="shared" si="17"/>
        <v>1</v>
      </c>
    </row>
    <row r="566" spans="1:39" x14ac:dyDescent="0.2">
      <c r="A566" s="20" t="s">
        <v>4476</v>
      </c>
      <c r="B566" s="20" t="s">
        <v>4256</v>
      </c>
      <c r="C566" s="20" t="s">
        <v>4479</v>
      </c>
      <c r="D566" s="25" t="s">
        <v>3708</v>
      </c>
      <c r="E566" t="s">
        <v>3450</v>
      </c>
      <c r="F566">
        <f t="shared" si="16"/>
        <v>5</v>
      </c>
      <c r="K566" s="51" t="s">
        <v>1534</v>
      </c>
      <c r="L566" s="51"/>
      <c r="Q566">
        <v>0</v>
      </c>
      <c r="W566" s="55">
        <v>0</v>
      </c>
      <c r="AA566" t="s">
        <v>5642</v>
      </c>
      <c r="AK566">
        <v>1</v>
      </c>
      <c r="AM566">
        <f t="shared" si="17"/>
        <v>1</v>
      </c>
    </row>
    <row r="567" spans="1:39" x14ac:dyDescent="0.2">
      <c r="A567" s="20" t="s">
        <v>4476</v>
      </c>
      <c r="B567" s="20" t="s">
        <v>4480</v>
      </c>
      <c r="C567" s="20" t="s">
        <v>4481</v>
      </c>
      <c r="D567" s="25" t="s">
        <v>3708</v>
      </c>
      <c r="E567" t="s">
        <v>3450</v>
      </c>
      <c r="F567">
        <f t="shared" si="16"/>
        <v>5</v>
      </c>
      <c r="K567" s="51" t="s">
        <v>641</v>
      </c>
      <c r="L567" s="51"/>
      <c r="Q567">
        <v>0</v>
      </c>
      <c r="W567" s="55">
        <v>0</v>
      </c>
      <c r="AA567" t="s">
        <v>5294</v>
      </c>
      <c r="AK567">
        <v>1</v>
      </c>
      <c r="AM567">
        <f t="shared" si="17"/>
        <v>1</v>
      </c>
    </row>
    <row r="568" spans="1:39" x14ac:dyDescent="0.2">
      <c r="A568" s="20" t="s">
        <v>4476</v>
      </c>
      <c r="B568" s="20" t="s">
        <v>4482</v>
      </c>
      <c r="C568" s="20" t="s">
        <v>4483</v>
      </c>
      <c r="D568" s="25" t="s">
        <v>8365</v>
      </c>
      <c r="E568" t="s">
        <v>3450</v>
      </c>
      <c r="F568">
        <f t="shared" si="16"/>
        <v>5</v>
      </c>
      <c r="K568" s="51" t="s">
        <v>585</v>
      </c>
      <c r="L568" s="51"/>
      <c r="Q568">
        <v>0</v>
      </c>
      <c r="W568" s="55">
        <v>0</v>
      </c>
      <c r="AA568" t="s">
        <v>4822</v>
      </c>
      <c r="AK568">
        <v>1</v>
      </c>
      <c r="AM568">
        <f t="shared" si="17"/>
        <v>1</v>
      </c>
    </row>
    <row r="569" spans="1:39" x14ac:dyDescent="0.2">
      <c r="A569" s="20" t="s">
        <v>4484</v>
      </c>
      <c r="B569" s="20" t="s">
        <v>3768</v>
      </c>
      <c r="C569" s="20" t="s">
        <v>4485</v>
      </c>
      <c r="D569" s="25" t="s">
        <v>543</v>
      </c>
      <c r="E569" t="s">
        <v>3450</v>
      </c>
      <c r="F569">
        <f t="shared" si="16"/>
        <v>5</v>
      </c>
      <c r="K569" s="51" t="s">
        <v>1658</v>
      </c>
      <c r="L569" s="51"/>
      <c r="Q569">
        <v>0</v>
      </c>
      <c r="W569" s="55">
        <v>0</v>
      </c>
      <c r="AA569" s="20" t="s">
        <v>1825</v>
      </c>
      <c r="AJ569">
        <v>1</v>
      </c>
      <c r="AM569">
        <f t="shared" si="17"/>
        <v>1</v>
      </c>
    </row>
    <row r="570" spans="1:39" x14ac:dyDescent="0.2">
      <c r="A570" s="20" t="s">
        <v>4484</v>
      </c>
      <c r="B570" s="20" t="s">
        <v>4486</v>
      </c>
      <c r="C570" s="20" t="s">
        <v>4487</v>
      </c>
      <c r="D570" s="25" t="s">
        <v>543</v>
      </c>
      <c r="E570" t="s">
        <v>3450</v>
      </c>
      <c r="F570">
        <f t="shared" si="16"/>
        <v>5</v>
      </c>
      <c r="K570" s="51" t="s">
        <v>1515</v>
      </c>
      <c r="L570" s="51"/>
      <c r="Q570">
        <v>0</v>
      </c>
      <c r="W570" s="55">
        <v>0</v>
      </c>
      <c r="AA570" t="s">
        <v>1301</v>
      </c>
      <c r="AJ570">
        <v>1</v>
      </c>
      <c r="AM570">
        <f t="shared" si="17"/>
        <v>1</v>
      </c>
    </row>
    <row r="571" spans="1:39" x14ac:dyDescent="0.2">
      <c r="A571" s="20" t="s">
        <v>4484</v>
      </c>
      <c r="B571" s="20" t="s">
        <v>4488</v>
      </c>
      <c r="C571" s="20" t="s">
        <v>4489</v>
      </c>
      <c r="D571" s="25" t="s">
        <v>543</v>
      </c>
      <c r="E571" t="s">
        <v>3450</v>
      </c>
      <c r="F571">
        <f t="shared" si="16"/>
        <v>5</v>
      </c>
      <c r="K571" s="51" t="s">
        <v>225</v>
      </c>
      <c r="L571" s="51"/>
      <c r="P571">
        <v>0</v>
      </c>
      <c r="W571" s="55">
        <v>0</v>
      </c>
      <c r="AA571" t="s">
        <v>1297</v>
      </c>
      <c r="AJ571">
        <v>1</v>
      </c>
      <c r="AM571">
        <f t="shared" si="17"/>
        <v>1</v>
      </c>
    </row>
    <row r="572" spans="1:39" x14ac:dyDescent="0.2">
      <c r="A572" s="20" t="s">
        <v>4484</v>
      </c>
      <c r="B572" s="20" t="s">
        <v>4490</v>
      </c>
      <c r="C572" s="20" t="s">
        <v>4491</v>
      </c>
      <c r="D572" s="25" t="s">
        <v>543</v>
      </c>
      <c r="E572" t="s">
        <v>3450</v>
      </c>
      <c r="F572">
        <f t="shared" si="16"/>
        <v>5</v>
      </c>
      <c r="K572" s="51" t="s">
        <v>619</v>
      </c>
      <c r="L572" s="51"/>
      <c r="P572">
        <v>0</v>
      </c>
      <c r="W572" s="55">
        <v>0</v>
      </c>
      <c r="AA572" t="s">
        <v>7633</v>
      </c>
      <c r="AJ572">
        <v>1</v>
      </c>
      <c r="AM572">
        <f t="shared" si="17"/>
        <v>1</v>
      </c>
    </row>
    <row r="573" spans="1:39" x14ac:dyDescent="0.2">
      <c r="A573" s="20" t="s">
        <v>4492</v>
      </c>
      <c r="B573" s="20" t="s">
        <v>4493</v>
      </c>
      <c r="C573" s="20" t="s">
        <v>4494</v>
      </c>
      <c r="D573" s="25" t="s">
        <v>543</v>
      </c>
      <c r="E573" t="s">
        <v>3450</v>
      </c>
      <c r="F573">
        <f t="shared" si="16"/>
        <v>5</v>
      </c>
      <c r="K573" s="51" t="s">
        <v>226</v>
      </c>
      <c r="L573" s="51"/>
      <c r="R573">
        <v>0</v>
      </c>
      <c r="W573" s="55">
        <v>0</v>
      </c>
      <c r="AA573" t="s">
        <v>690</v>
      </c>
      <c r="AI573">
        <v>1</v>
      </c>
      <c r="AM573">
        <f t="shared" si="17"/>
        <v>1</v>
      </c>
    </row>
    <row r="574" spans="1:39" x14ac:dyDescent="0.2">
      <c r="A574" s="20" t="s">
        <v>4492</v>
      </c>
      <c r="B574" s="20" t="s">
        <v>3757</v>
      </c>
      <c r="C574" s="20" t="s">
        <v>4495</v>
      </c>
      <c r="D574" s="25" t="s">
        <v>543</v>
      </c>
      <c r="E574" t="s">
        <v>3450</v>
      </c>
      <c r="F574">
        <f t="shared" si="16"/>
        <v>5</v>
      </c>
      <c r="K574" s="51" t="s">
        <v>671</v>
      </c>
      <c r="L574" s="51"/>
      <c r="R574">
        <v>0</v>
      </c>
      <c r="W574" s="55">
        <v>0</v>
      </c>
      <c r="AA574" t="s">
        <v>4944</v>
      </c>
      <c r="AK574">
        <v>1</v>
      </c>
      <c r="AM574">
        <f t="shared" si="17"/>
        <v>1</v>
      </c>
    </row>
    <row r="575" spans="1:39" x14ac:dyDescent="0.2">
      <c r="A575" s="20" t="s">
        <v>4492</v>
      </c>
      <c r="B575" s="20" t="s">
        <v>4496</v>
      </c>
      <c r="C575" s="20" t="s">
        <v>4497</v>
      </c>
      <c r="D575" s="25" t="s">
        <v>3708</v>
      </c>
      <c r="E575" t="s">
        <v>3450</v>
      </c>
      <c r="F575">
        <f t="shared" si="16"/>
        <v>5</v>
      </c>
      <c r="K575" s="51" t="s">
        <v>227</v>
      </c>
      <c r="L575" s="51"/>
      <c r="R575">
        <v>0</v>
      </c>
      <c r="W575" s="55">
        <v>0</v>
      </c>
      <c r="AA575" t="s">
        <v>3081</v>
      </c>
      <c r="AF575">
        <v>1</v>
      </c>
      <c r="AM575">
        <f t="shared" si="17"/>
        <v>1</v>
      </c>
    </row>
    <row r="576" spans="1:39" x14ac:dyDescent="0.2">
      <c r="A576" s="20" t="s">
        <v>4498</v>
      </c>
      <c r="B576" s="20" t="s">
        <v>4499</v>
      </c>
      <c r="C576" s="20" t="s">
        <v>4500</v>
      </c>
      <c r="D576" s="25" t="s">
        <v>3708</v>
      </c>
      <c r="E576" t="s">
        <v>3450</v>
      </c>
      <c r="F576">
        <f t="shared" si="16"/>
        <v>5</v>
      </c>
      <c r="K576" s="51" t="s">
        <v>1</v>
      </c>
      <c r="L576" s="51"/>
      <c r="R576">
        <v>0</v>
      </c>
      <c r="W576" s="55">
        <v>0</v>
      </c>
      <c r="AA576" t="s">
        <v>3080</v>
      </c>
      <c r="AF576">
        <v>1</v>
      </c>
      <c r="AM576">
        <f t="shared" si="17"/>
        <v>1</v>
      </c>
    </row>
    <row r="577" spans="1:39" x14ac:dyDescent="0.2">
      <c r="A577" s="20" t="s">
        <v>4498</v>
      </c>
      <c r="B577" s="20" t="s">
        <v>4493</v>
      </c>
      <c r="C577" s="20" t="s">
        <v>4501</v>
      </c>
      <c r="D577" s="25" t="s">
        <v>543</v>
      </c>
      <c r="E577" t="s">
        <v>3450</v>
      </c>
      <c r="F577">
        <f t="shared" si="16"/>
        <v>5</v>
      </c>
      <c r="K577" s="51" t="s">
        <v>1168</v>
      </c>
      <c r="L577" s="51"/>
      <c r="R577">
        <v>0</v>
      </c>
      <c r="W577" s="55">
        <v>0</v>
      </c>
      <c r="AA577" t="s">
        <v>3017</v>
      </c>
      <c r="AH577">
        <v>1</v>
      </c>
      <c r="AM577">
        <f t="shared" si="17"/>
        <v>1</v>
      </c>
    </row>
    <row r="578" spans="1:39" x14ac:dyDescent="0.2">
      <c r="A578" s="20" t="s">
        <v>4498</v>
      </c>
      <c r="B578" s="20" t="s">
        <v>3757</v>
      </c>
      <c r="C578" s="20" t="s">
        <v>4502</v>
      </c>
      <c r="D578" s="25" t="s">
        <v>543</v>
      </c>
      <c r="E578" t="s">
        <v>3450</v>
      </c>
      <c r="F578">
        <f t="shared" si="16"/>
        <v>5</v>
      </c>
      <c r="K578" s="51" t="s">
        <v>686</v>
      </c>
      <c r="L578" s="51"/>
      <c r="R578">
        <v>0</v>
      </c>
      <c r="W578" s="55">
        <v>0</v>
      </c>
      <c r="AA578" t="s">
        <v>5889</v>
      </c>
      <c r="AE578">
        <v>1</v>
      </c>
      <c r="AM578">
        <f t="shared" si="17"/>
        <v>1</v>
      </c>
    </row>
    <row r="579" spans="1:39" x14ac:dyDescent="0.2">
      <c r="A579" s="20" t="s">
        <v>4503</v>
      </c>
      <c r="B579" s="20" t="s">
        <v>3757</v>
      </c>
      <c r="C579" s="20" t="s">
        <v>4504</v>
      </c>
      <c r="D579" s="25" t="s">
        <v>543</v>
      </c>
      <c r="E579" t="s">
        <v>3450</v>
      </c>
      <c r="F579">
        <f t="shared" ref="F579:F642" si="18">VLOOKUP(E579,$H$2:$I$12,2,0)</f>
        <v>5</v>
      </c>
      <c r="K579" s="51" t="s">
        <v>741</v>
      </c>
      <c r="L579" s="51"/>
      <c r="V579">
        <v>0</v>
      </c>
      <c r="W579" s="55">
        <v>0</v>
      </c>
      <c r="AA579" t="s">
        <v>4753</v>
      </c>
      <c r="AE579">
        <v>1</v>
      </c>
      <c r="AM579">
        <f t="shared" si="17"/>
        <v>1</v>
      </c>
    </row>
    <row r="580" spans="1:39" x14ac:dyDescent="0.2">
      <c r="A580" s="20" t="s">
        <v>4503</v>
      </c>
      <c r="B580" s="20" t="s">
        <v>4505</v>
      </c>
      <c r="C580" s="20" t="s">
        <v>4506</v>
      </c>
      <c r="D580" s="25" t="s">
        <v>543</v>
      </c>
      <c r="E580" t="s">
        <v>3450</v>
      </c>
      <c r="F580">
        <f t="shared" si="18"/>
        <v>5</v>
      </c>
      <c r="K580" s="51" t="s">
        <v>697</v>
      </c>
      <c r="L580" s="51"/>
      <c r="V580">
        <v>0</v>
      </c>
      <c r="W580" s="55">
        <v>0</v>
      </c>
      <c r="AA580" t="s">
        <v>6509</v>
      </c>
      <c r="AE580">
        <v>1</v>
      </c>
      <c r="AM580">
        <f t="shared" si="17"/>
        <v>1</v>
      </c>
    </row>
    <row r="581" spans="1:39" x14ac:dyDescent="0.2">
      <c r="A581" s="20" t="s">
        <v>4507</v>
      </c>
      <c r="B581" s="20" t="s">
        <v>4508</v>
      </c>
      <c r="C581" s="20" t="s">
        <v>4509</v>
      </c>
      <c r="D581" s="25" t="s">
        <v>543</v>
      </c>
      <c r="E581" t="s">
        <v>3450</v>
      </c>
      <c r="F581">
        <f t="shared" si="18"/>
        <v>5</v>
      </c>
      <c r="K581" s="51" t="s">
        <v>2216</v>
      </c>
      <c r="L581" s="51"/>
      <c r="V581">
        <v>0</v>
      </c>
      <c r="W581" s="55">
        <v>0</v>
      </c>
      <c r="AA581" t="s">
        <v>10291</v>
      </c>
      <c r="AL581">
        <v>1</v>
      </c>
      <c r="AM581">
        <f t="shared" si="17"/>
        <v>1</v>
      </c>
    </row>
    <row r="582" spans="1:39" x14ac:dyDescent="0.2">
      <c r="A582" s="20" t="s">
        <v>4507</v>
      </c>
      <c r="B582" s="20" t="s">
        <v>4490</v>
      </c>
      <c r="C582" s="20" t="s">
        <v>4510</v>
      </c>
      <c r="D582" s="25" t="s">
        <v>3708</v>
      </c>
      <c r="E582" t="s">
        <v>3450</v>
      </c>
      <c r="F582">
        <f t="shared" si="18"/>
        <v>5</v>
      </c>
      <c r="K582" s="51" t="s">
        <v>739</v>
      </c>
      <c r="L582" s="51"/>
      <c r="V582">
        <v>0</v>
      </c>
      <c r="W582" s="55">
        <v>0</v>
      </c>
      <c r="AA582" t="s">
        <v>10301</v>
      </c>
      <c r="AL582">
        <v>1</v>
      </c>
      <c r="AM582">
        <f t="shared" si="17"/>
        <v>1</v>
      </c>
    </row>
    <row r="583" spans="1:39" x14ac:dyDescent="0.2">
      <c r="A583" s="20" t="s">
        <v>4507</v>
      </c>
      <c r="B583" s="20" t="s">
        <v>4496</v>
      </c>
      <c r="C583" s="20" t="s">
        <v>4511</v>
      </c>
      <c r="D583" s="25" t="s">
        <v>3708</v>
      </c>
      <c r="E583" t="s">
        <v>3450</v>
      </c>
      <c r="F583">
        <f t="shared" si="18"/>
        <v>5</v>
      </c>
      <c r="K583" s="51" t="s">
        <v>700</v>
      </c>
      <c r="L583" s="51"/>
      <c r="V583">
        <v>0</v>
      </c>
      <c r="W583" s="55">
        <v>0</v>
      </c>
      <c r="AA583" t="s">
        <v>251</v>
      </c>
      <c r="AG583">
        <v>1</v>
      </c>
      <c r="AM583">
        <f t="shared" si="17"/>
        <v>1</v>
      </c>
    </row>
    <row r="584" spans="1:39" x14ac:dyDescent="0.2">
      <c r="A584" s="20" t="s">
        <v>4507</v>
      </c>
      <c r="B584" s="20" t="s">
        <v>4512</v>
      </c>
      <c r="C584" s="20" t="s">
        <v>4513</v>
      </c>
      <c r="D584" s="25" t="s">
        <v>543</v>
      </c>
      <c r="E584" t="s">
        <v>3450</v>
      </c>
      <c r="F584">
        <f t="shared" si="18"/>
        <v>5</v>
      </c>
      <c r="K584" s="51" t="s">
        <v>2784</v>
      </c>
      <c r="L584" s="51"/>
      <c r="R584">
        <v>0</v>
      </c>
      <c r="W584" s="55">
        <v>0</v>
      </c>
      <c r="AA584" t="s">
        <v>1426</v>
      </c>
      <c r="AG584">
        <v>1</v>
      </c>
      <c r="AM584">
        <f t="shared" si="17"/>
        <v>1</v>
      </c>
    </row>
    <row r="585" spans="1:39" x14ac:dyDescent="0.2">
      <c r="A585" s="20" t="s">
        <v>4507</v>
      </c>
      <c r="B585" s="20" t="s">
        <v>4512</v>
      </c>
      <c r="C585" s="20" t="s">
        <v>4514</v>
      </c>
      <c r="D585" s="25" t="s">
        <v>543</v>
      </c>
      <c r="E585" t="s">
        <v>3450</v>
      </c>
      <c r="F585">
        <f t="shared" si="18"/>
        <v>5</v>
      </c>
      <c r="K585" s="51" t="s">
        <v>302</v>
      </c>
      <c r="L585" s="51"/>
      <c r="T585">
        <v>0</v>
      </c>
      <c r="W585" s="55">
        <v>0</v>
      </c>
      <c r="AA585" t="s">
        <v>1486</v>
      </c>
      <c r="AL585">
        <v>1</v>
      </c>
      <c r="AM585">
        <f t="shared" si="17"/>
        <v>1</v>
      </c>
    </row>
    <row r="586" spans="1:39" x14ac:dyDescent="0.2">
      <c r="A586" s="20" t="s">
        <v>4515</v>
      </c>
      <c r="B586" s="20" t="s">
        <v>4516</v>
      </c>
      <c r="C586" s="20" t="s">
        <v>4517</v>
      </c>
      <c r="D586" s="25" t="s">
        <v>543</v>
      </c>
      <c r="E586" t="s">
        <v>3450</v>
      </c>
      <c r="F586">
        <f t="shared" si="18"/>
        <v>5</v>
      </c>
      <c r="K586" s="51" t="s">
        <v>525</v>
      </c>
      <c r="L586" s="51"/>
      <c r="T586">
        <v>0</v>
      </c>
      <c r="W586" s="55">
        <v>0</v>
      </c>
      <c r="AA586" t="s">
        <v>5153</v>
      </c>
      <c r="AD586">
        <v>1</v>
      </c>
      <c r="AM586">
        <f t="shared" si="17"/>
        <v>1</v>
      </c>
    </row>
    <row r="587" spans="1:39" x14ac:dyDescent="0.2">
      <c r="A587" s="20" t="s">
        <v>4515</v>
      </c>
      <c r="B587" s="20" t="s">
        <v>4488</v>
      </c>
      <c r="C587" s="20" t="s">
        <v>4518</v>
      </c>
      <c r="D587" s="25" t="s">
        <v>543</v>
      </c>
      <c r="E587" t="s">
        <v>3450</v>
      </c>
      <c r="F587">
        <f t="shared" si="18"/>
        <v>5</v>
      </c>
      <c r="K587" s="51" t="s">
        <v>230</v>
      </c>
      <c r="L587" s="51"/>
      <c r="Q587">
        <v>0</v>
      </c>
      <c r="W587" s="55">
        <v>0</v>
      </c>
      <c r="AA587" t="s">
        <v>2876</v>
      </c>
      <c r="AH587">
        <v>1</v>
      </c>
      <c r="AM587">
        <f t="shared" si="17"/>
        <v>1</v>
      </c>
    </row>
    <row r="588" spans="1:39" x14ac:dyDescent="0.2">
      <c r="A588" s="20" t="s">
        <v>4515</v>
      </c>
      <c r="B588" s="20" t="s">
        <v>4490</v>
      </c>
      <c r="C588" s="20" t="s">
        <v>4519</v>
      </c>
      <c r="D588" s="25" t="s">
        <v>543</v>
      </c>
      <c r="E588" t="s">
        <v>3450</v>
      </c>
      <c r="F588">
        <f t="shared" si="18"/>
        <v>5</v>
      </c>
      <c r="K588" s="51" t="s">
        <v>1779</v>
      </c>
      <c r="L588" s="51"/>
      <c r="Q588">
        <v>0</v>
      </c>
      <c r="W588" s="55">
        <v>0</v>
      </c>
      <c r="AA588" s="65" t="s">
        <v>2875</v>
      </c>
      <c r="AH588">
        <v>1</v>
      </c>
      <c r="AM588">
        <f t="shared" si="17"/>
        <v>1</v>
      </c>
    </row>
    <row r="589" spans="1:39" x14ac:dyDescent="0.2">
      <c r="A589" s="20" t="s">
        <v>4515</v>
      </c>
      <c r="B589" s="20" t="s">
        <v>4520</v>
      </c>
      <c r="C589" s="20" t="s">
        <v>4521</v>
      </c>
      <c r="D589" s="25" t="s">
        <v>543</v>
      </c>
      <c r="E589" t="s">
        <v>3450</v>
      </c>
      <c r="F589">
        <f t="shared" si="18"/>
        <v>5</v>
      </c>
      <c r="K589" s="51" t="s">
        <v>2741</v>
      </c>
      <c r="L589" s="51"/>
      <c r="T589">
        <v>0</v>
      </c>
      <c r="W589" s="55">
        <v>0</v>
      </c>
      <c r="AA589" s="65" t="s">
        <v>2777</v>
      </c>
      <c r="AH589">
        <v>1</v>
      </c>
      <c r="AM589">
        <f t="shared" si="17"/>
        <v>1</v>
      </c>
    </row>
    <row r="590" spans="1:39" x14ac:dyDescent="0.2">
      <c r="A590" s="20" t="s">
        <v>4522</v>
      </c>
      <c r="B590" s="20" t="s">
        <v>3706</v>
      </c>
      <c r="C590" s="20" t="s">
        <v>4523</v>
      </c>
      <c r="D590" s="25" t="s">
        <v>3708</v>
      </c>
      <c r="E590" t="s">
        <v>3450</v>
      </c>
      <c r="F590">
        <f t="shared" si="18"/>
        <v>5</v>
      </c>
      <c r="K590" s="51" t="s">
        <v>228</v>
      </c>
      <c r="L590" s="51"/>
      <c r="S590">
        <v>0</v>
      </c>
      <c r="W590" s="55">
        <v>0</v>
      </c>
      <c r="AA590" s="71" t="s">
        <v>8712</v>
      </c>
      <c r="AL590">
        <v>1</v>
      </c>
      <c r="AM590">
        <f t="shared" si="17"/>
        <v>1</v>
      </c>
    </row>
    <row r="591" spans="1:39" x14ac:dyDescent="0.2">
      <c r="A591" s="20" t="s">
        <v>4522</v>
      </c>
      <c r="B591" s="20" t="s">
        <v>4524</v>
      </c>
      <c r="C591" s="20" t="s">
        <v>4525</v>
      </c>
      <c r="D591" s="25" t="s">
        <v>1971</v>
      </c>
      <c r="E591" t="s">
        <v>3450</v>
      </c>
      <c r="F591">
        <f t="shared" si="18"/>
        <v>5</v>
      </c>
      <c r="K591" s="51" t="s">
        <v>917</v>
      </c>
      <c r="L591" s="51"/>
      <c r="S591">
        <v>0</v>
      </c>
      <c r="W591" s="55">
        <v>0</v>
      </c>
      <c r="AA591" s="71" t="s">
        <v>8470</v>
      </c>
      <c r="AL591">
        <v>1</v>
      </c>
      <c r="AM591">
        <f t="shared" si="17"/>
        <v>1</v>
      </c>
    </row>
    <row r="592" spans="1:39" x14ac:dyDescent="0.2">
      <c r="A592" s="20" t="s">
        <v>4522</v>
      </c>
      <c r="B592" s="20" t="s">
        <v>4524</v>
      </c>
      <c r="C592" s="20" t="s">
        <v>4526</v>
      </c>
      <c r="D592" s="25" t="s">
        <v>1971</v>
      </c>
      <c r="E592" t="s">
        <v>3450</v>
      </c>
      <c r="F592">
        <f t="shared" si="18"/>
        <v>5</v>
      </c>
      <c r="K592" s="51" t="s">
        <v>743</v>
      </c>
      <c r="L592" s="51"/>
      <c r="V592">
        <v>0</v>
      </c>
      <c r="W592" s="55">
        <v>0</v>
      </c>
      <c r="AA592" t="s">
        <v>2073</v>
      </c>
      <c r="AH592">
        <v>1</v>
      </c>
      <c r="AM592">
        <f t="shared" si="17"/>
        <v>1</v>
      </c>
    </row>
    <row r="593" spans="1:39" x14ac:dyDescent="0.2">
      <c r="A593" s="20" t="s">
        <v>4522</v>
      </c>
      <c r="B593" s="20" t="s">
        <v>4527</v>
      </c>
      <c r="C593" s="20" t="s">
        <v>4528</v>
      </c>
      <c r="D593" s="25" t="s">
        <v>3708</v>
      </c>
      <c r="E593" t="s">
        <v>3450</v>
      </c>
      <c r="F593">
        <f t="shared" si="18"/>
        <v>5</v>
      </c>
      <c r="K593" s="51" t="s">
        <v>702</v>
      </c>
      <c r="L593" s="51"/>
      <c r="V593">
        <v>0</v>
      </c>
      <c r="W593" s="55">
        <v>0</v>
      </c>
      <c r="AA593" t="s">
        <v>7712</v>
      </c>
      <c r="AH593">
        <v>1</v>
      </c>
      <c r="AM593">
        <f t="shared" si="17"/>
        <v>1</v>
      </c>
    </row>
    <row r="594" spans="1:39" x14ac:dyDescent="0.2">
      <c r="A594" s="20" t="s">
        <v>4522</v>
      </c>
      <c r="B594" s="20" t="s">
        <v>4529</v>
      </c>
      <c r="C594" s="20" t="s">
        <v>4530</v>
      </c>
      <c r="D594" s="25" t="s">
        <v>3708</v>
      </c>
      <c r="E594" t="s">
        <v>3450</v>
      </c>
      <c r="F594">
        <f t="shared" si="18"/>
        <v>5</v>
      </c>
      <c r="K594" s="51" t="s">
        <v>6024</v>
      </c>
      <c r="L594" s="51"/>
      <c r="O594">
        <v>0</v>
      </c>
      <c r="W594" s="55">
        <v>0</v>
      </c>
      <c r="AA594" t="s">
        <v>10493</v>
      </c>
      <c r="AH594">
        <v>1</v>
      </c>
      <c r="AM594">
        <f t="shared" si="17"/>
        <v>1</v>
      </c>
    </row>
    <row r="595" spans="1:39" x14ac:dyDescent="0.2">
      <c r="A595" s="20" t="s">
        <v>4522</v>
      </c>
      <c r="B595" s="20" t="s">
        <v>4529</v>
      </c>
      <c r="C595" s="20" t="s">
        <v>4531</v>
      </c>
      <c r="D595" s="25" t="s">
        <v>3708</v>
      </c>
      <c r="E595" t="s">
        <v>3450</v>
      </c>
      <c r="F595">
        <f t="shared" si="18"/>
        <v>5</v>
      </c>
      <c r="K595" s="51" t="s">
        <v>5231</v>
      </c>
      <c r="L595" s="51"/>
      <c r="O595">
        <v>0</v>
      </c>
      <c r="W595" s="55">
        <v>0</v>
      </c>
      <c r="AA595" t="s">
        <v>7714</v>
      </c>
      <c r="AH595">
        <v>1</v>
      </c>
      <c r="AM595">
        <f t="shared" si="17"/>
        <v>1</v>
      </c>
    </row>
    <row r="596" spans="1:39" x14ac:dyDescent="0.2">
      <c r="A596" s="20" t="s">
        <v>4522</v>
      </c>
      <c r="B596" s="20" t="s">
        <v>4532</v>
      </c>
      <c r="C596" s="20" t="s">
        <v>4533</v>
      </c>
      <c r="D596" s="25" t="s">
        <v>3708</v>
      </c>
      <c r="E596" t="s">
        <v>3450</v>
      </c>
      <c r="F596">
        <f t="shared" si="18"/>
        <v>5</v>
      </c>
      <c r="K596" s="51" t="s">
        <v>229</v>
      </c>
      <c r="L596" s="51"/>
      <c r="U596">
        <v>0</v>
      </c>
      <c r="W596" s="55">
        <v>0</v>
      </c>
      <c r="AA596" t="s">
        <v>1648</v>
      </c>
      <c r="AF596">
        <v>1</v>
      </c>
      <c r="AM596">
        <f t="shared" si="17"/>
        <v>1</v>
      </c>
    </row>
    <row r="597" spans="1:39" x14ac:dyDescent="0.2">
      <c r="A597" s="20" t="s">
        <v>4534</v>
      </c>
      <c r="B597" s="20" t="s">
        <v>3694</v>
      </c>
      <c r="C597" s="20" t="s">
        <v>4535</v>
      </c>
      <c r="D597" s="25" t="s">
        <v>1971</v>
      </c>
      <c r="E597" t="s">
        <v>3450</v>
      </c>
      <c r="F597">
        <f t="shared" si="18"/>
        <v>5</v>
      </c>
      <c r="K597" s="51" t="s">
        <v>1977</v>
      </c>
      <c r="L597" s="51"/>
      <c r="U597">
        <v>0</v>
      </c>
      <c r="W597" s="55">
        <v>0</v>
      </c>
      <c r="AA597" t="s">
        <v>1647</v>
      </c>
      <c r="AF597">
        <v>1</v>
      </c>
      <c r="AM597">
        <f t="shared" si="17"/>
        <v>1</v>
      </c>
    </row>
    <row r="598" spans="1:39" x14ac:dyDescent="0.2">
      <c r="A598" s="20" t="s">
        <v>4534</v>
      </c>
      <c r="B598" s="20" t="s">
        <v>3694</v>
      </c>
      <c r="C598" s="20" t="s">
        <v>4536</v>
      </c>
      <c r="D598" s="25" t="s">
        <v>1971</v>
      </c>
      <c r="E598" t="s">
        <v>3450</v>
      </c>
      <c r="F598">
        <f t="shared" si="18"/>
        <v>5</v>
      </c>
      <c r="K598" s="51" t="s">
        <v>735</v>
      </c>
      <c r="L598" s="51"/>
      <c r="S598">
        <v>0</v>
      </c>
      <c r="W598" s="55">
        <v>0</v>
      </c>
      <c r="AA598" t="s">
        <v>5103</v>
      </c>
      <c r="AD598">
        <v>1</v>
      </c>
      <c r="AM598">
        <f t="shared" si="17"/>
        <v>1</v>
      </c>
    </row>
    <row r="599" spans="1:39" x14ac:dyDescent="0.2">
      <c r="A599" s="20" t="s">
        <v>4534</v>
      </c>
      <c r="B599" s="20" t="s">
        <v>4256</v>
      </c>
      <c r="C599" s="20" t="s">
        <v>4537</v>
      </c>
      <c r="D599" s="25" t="s">
        <v>1971</v>
      </c>
      <c r="E599" t="s">
        <v>3450</v>
      </c>
      <c r="F599">
        <f t="shared" si="18"/>
        <v>5</v>
      </c>
      <c r="K599" s="51" t="s">
        <v>691</v>
      </c>
      <c r="L599" s="51"/>
      <c r="S599">
        <v>0</v>
      </c>
      <c r="W599" s="55">
        <v>0</v>
      </c>
      <c r="AA599" t="s">
        <v>8336</v>
      </c>
      <c r="AH599">
        <v>1</v>
      </c>
      <c r="AM599">
        <f t="shared" si="17"/>
        <v>1</v>
      </c>
    </row>
    <row r="600" spans="1:39" x14ac:dyDescent="0.2">
      <c r="A600" s="20" t="s">
        <v>4534</v>
      </c>
      <c r="B600" s="20" t="s">
        <v>4256</v>
      </c>
      <c r="C600" s="20" t="s">
        <v>4538</v>
      </c>
      <c r="D600" s="25" t="s">
        <v>1971</v>
      </c>
      <c r="E600" t="s">
        <v>3450</v>
      </c>
      <c r="F600">
        <f t="shared" si="18"/>
        <v>5</v>
      </c>
      <c r="K600" s="51" t="s">
        <v>5827</v>
      </c>
      <c r="L600" s="51"/>
      <c r="O600">
        <v>0</v>
      </c>
      <c r="W600" s="55">
        <v>0</v>
      </c>
      <c r="AA600" t="s">
        <v>658</v>
      </c>
      <c r="AH600">
        <v>1</v>
      </c>
      <c r="AM600">
        <f t="shared" si="17"/>
        <v>1</v>
      </c>
    </row>
    <row r="601" spans="1:39" x14ac:dyDescent="0.2">
      <c r="A601" s="20" t="s">
        <v>4534</v>
      </c>
      <c r="B601" s="20" t="s">
        <v>4539</v>
      </c>
      <c r="C601" s="20" t="s">
        <v>4540</v>
      </c>
      <c r="D601" s="25" t="s">
        <v>4541</v>
      </c>
      <c r="E601" t="s">
        <v>3450</v>
      </c>
      <c r="F601">
        <f t="shared" si="18"/>
        <v>5</v>
      </c>
      <c r="K601" s="51" t="s">
        <v>4768</v>
      </c>
      <c r="L601" s="51"/>
      <c r="O601">
        <v>0</v>
      </c>
      <c r="W601" s="55">
        <v>0</v>
      </c>
      <c r="AA601" t="s">
        <v>642</v>
      </c>
      <c r="AH601">
        <v>1</v>
      </c>
      <c r="AM601">
        <f t="shared" si="17"/>
        <v>1</v>
      </c>
    </row>
    <row r="602" spans="1:39" x14ac:dyDescent="0.2">
      <c r="A602" s="20" t="s">
        <v>4534</v>
      </c>
      <c r="B602" s="20" t="s">
        <v>4539</v>
      </c>
      <c r="C602" s="20" t="s">
        <v>4542</v>
      </c>
      <c r="D602" s="25" t="s">
        <v>1752</v>
      </c>
      <c r="E602" t="s">
        <v>3450</v>
      </c>
      <c r="F602">
        <f t="shared" si="18"/>
        <v>5</v>
      </c>
      <c r="K602" s="51" t="s">
        <v>5904</v>
      </c>
      <c r="L602" s="51"/>
      <c r="O602">
        <v>0</v>
      </c>
      <c r="W602" s="55">
        <v>0</v>
      </c>
      <c r="AA602" t="s">
        <v>2192</v>
      </c>
      <c r="AG602">
        <v>1</v>
      </c>
      <c r="AM602">
        <f t="shared" si="17"/>
        <v>1</v>
      </c>
    </row>
    <row r="603" spans="1:39" x14ac:dyDescent="0.2">
      <c r="A603" s="20" t="s">
        <v>4534</v>
      </c>
      <c r="B603" s="20" t="s">
        <v>4539</v>
      </c>
      <c r="C603" s="20" t="s">
        <v>4543</v>
      </c>
      <c r="D603" s="25" t="s">
        <v>1026</v>
      </c>
      <c r="E603" t="s">
        <v>3450</v>
      </c>
      <c r="F603">
        <f t="shared" si="18"/>
        <v>5</v>
      </c>
      <c r="K603" s="51" t="s">
        <v>1646</v>
      </c>
      <c r="L603" s="51"/>
      <c r="P603">
        <v>0</v>
      </c>
      <c r="W603" s="55">
        <v>0</v>
      </c>
      <c r="AA603" t="s">
        <v>2191</v>
      </c>
      <c r="AG603">
        <v>1</v>
      </c>
      <c r="AM603">
        <f t="shared" si="17"/>
        <v>1</v>
      </c>
    </row>
    <row r="604" spans="1:39" x14ac:dyDescent="0.2">
      <c r="A604" s="20" t="s">
        <v>4534</v>
      </c>
      <c r="B604" s="20" t="s">
        <v>4539</v>
      </c>
      <c r="C604" s="20" t="s">
        <v>4544</v>
      </c>
      <c r="D604" s="25" t="s">
        <v>543</v>
      </c>
      <c r="E604" t="s">
        <v>3450</v>
      </c>
      <c r="F604">
        <f t="shared" si="18"/>
        <v>5</v>
      </c>
      <c r="K604" s="51" t="s">
        <v>4741</v>
      </c>
      <c r="L604" s="51"/>
      <c r="O604">
        <v>0</v>
      </c>
      <c r="W604" s="55">
        <v>0</v>
      </c>
      <c r="AA604" t="s">
        <v>3678</v>
      </c>
      <c r="AE604">
        <v>1</v>
      </c>
      <c r="AM604">
        <f t="shared" si="17"/>
        <v>1</v>
      </c>
    </row>
    <row r="605" spans="1:39" x14ac:dyDescent="0.2">
      <c r="A605" s="20" t="s">
        <v>4534</v>
      </c>
      <c r="B605" s="20" t="s">
        <v>4539</v>
      </c>
      <c r="C605" s="20" t="s">
        <v>4545</v>
      </c>
      <c r="D605" s="25" t="s">
        <v>2047</v>
      </c>
      <c r="E605" t="s">
        <v>3450</v>
      </c>
      <c r="F605">
        <f t="shared" si="18"/>
        <v>5</v>
      </c>
      <c r="K605" s="51" t="s">
        <v>483</v>
      </c>
      <c r="L605" s="51"/>
      <c r="P605">
        <v>0</v>
      </c>
      <c r="W605" s="55">
        <v>0</v>
      </c>
      <c r="AA605" t="s">
        <v>6316</v>
      </c>
      <c r="AK605">
        <v>1</v>
      </c>
      <c r="AM605">
        <f t="shared" si="17"/>
        <v>1</v>
      </c>
    </row>
    <row r="606" spans="1:39" x14ac:dyDescent="0.2">
      <c r="A606" s="20" t="s">
        <v>4546</v>
      </c>
      <c r="B606" s="20" t="s">
        <v>4547</v>
      </c>
      <c r="C606" s="20" t="s">
        <v>4548</v>
      </c>
      <c r="D606" s="25" t="s">
        <v>1970</v>
      </c>
      <c r="E606" t="s">
        <v>3450</v>
      </c>
      <c r="F606">
        <f t="shared" si="18"/>
        <v>5</v>
      </c>
      <c r="K606" s="51" t="s">
        <v>5609</v>
      </c>
      <c r="L606" s="51"/>
      <c r="M606">
        <v>0</v>
      </c>
      <c r="W606" s="55">
        <v>0</v>
      </c>
      <c r="AA606" t="s">
        <v>4937</v>
      </c>
      <c r="AK606">
        <v>1</v>
      </c>
      <c r="AM606">
        <f t="shared" si="17"/>
        <v>1</v>
      </c>
    </row>
    <row r="607" spans="1:39" x14ac:dyDescent="0.2">
      <c r="A607" s="20" t="s">
        <v>4546</v>
      </c>
      <c r="B607" s="20" t="s">
        <v>4549</v>
      </c>
      <c r="C607" s="20" t="s">
        <v>4550</v>
      </c>
      <c r="D607" s="25" t="s">
        <v>1971</v>
      </c>
      <c r="E607" t="s">
        <v>3450</v>
      </c>
      <c r="F607">
        <f t="shared" si="18"/>
        <v>5</v>
      </c>
      <c r="K607" s="51" t="s">
        <v>4042</v>
      </c>
      <c r="L607" s="51"/>
      <c r="M607">
        <v>0</v>
      </c>
      <c r="W607" s="55">
        <v>0</v>
      </c>
      <c r="AA607" t="s">
        <v>742</v>
      </c>
      <c r="AJ607">
        <v>1</v>
      </c>
      <c r="AM607">
        <f t="shared" si="17"/>
        <v>1</v>
      </c>
    </row>
    <row r="608" spans="1:39" x14ac:dyDescent="0.2">
      <c r="A608" s="20" t="s">
        <v>4546</v>
      </c>
      <c r="B608" s="20" t="s">
        <v>4549</v>
      </c>
      <c r="C608" s="20" t="s">
        <v>4551</v>
      </c>
      <c r="D608" s="25" t="s">
        <v>1971</v>
      </c>
      <c r="E608" t="s">
        <v>3450</v>
      </c>
      <c r="F608">
        <f t="shared" si="18"/>
        <v>5</v>
      </c>
      <c r="K608" s="51" t="s">
        <v>223</v>
      </c>
      <c r="L608" s="51"/>
      <c r="S608">
        <v>0</v>
      </c>
      <c r="W608" s="55">
        <v>0</v>
      </c>
      <c r="AA608" t="s">
        <v>706</v>
      </c>
      <c r="AJ608">
        <v>1</v>
      </c>
      <c r="AM608">
        <f t="shared" si="17"/>
        <v>1</v>
      </c>
    </row>
    <row r="609" spans="1:39" x14ac:dyDescent="0.2">
      <c r="A609" s="20" t="s">
        <v>4546</v>
      </c>
      <c r="B609" s="20" t="s">
        <v>4524</v>
      </c>
      <c r="C609" s="20" t="s">
        <v>4552</v>
      </c>
      <c r="D609" s="25" t="s">
        <v>1971</v>
      </c>
      <c r="E609" t="s">
        <v>3450</v>
      </c>
      <c r="F609">
        <f t="shared" si="18"/>
        <v>5</v>
      </c>
      <c r="K609" s="51" t="s">
        <v>1282</v>
      </c>
      <c r="L609" s="51"/>
      <c r="S609">
        <v>0</v>
      </c>
      <c r="W609" s="55">
        <v>0</v>
      </c>
      <c r="AA609" t="s">
        <v>6425</v>
      </c>
      <c r="AD609">
        <v>1</v>
      </c>
      <c r="AM609">
        <f t="shared" si="17"/>
        <v>1</v>
      </c>
    </row>
    <row r="610" spans="1:39" x14ac:dyDescent="0.2">
      <c r="A610" s="20" t="s">
        <v>4546</v>
      </c>
      <c r="B610" s="20" t="s">
        <v>4524</v>
      </c>
      <c r="C610" s="20" t="s">
        <v>4553</v>
      </c>
      <c r="D610" s="25" t="s">
        <v>1971</v>
      </c>
      <c r="E610" t="s">
        <v>3450</v>
      </c>
      <c r="F610">
        <f t="shared" si="18"/>
        <v>5</v>
      </c>
      <c r="K610" s="51" t="s">
        <v>6331</v>
      </c>
      <c r="L610" s="51"/>
      <c r="U610">
        <v>0</v>
      </c>
      <c r="W610" s="55">
        <v>0</v>
      </c>
      <c r="AA610" t="s">
        <v>5132</v>
      </c>
      <c r="AD610">
        <v>1</v>
      </c>
      <c r="AM610">
        <f t="shared" si="17"/>
        <v>1</v>
      </c>
    </row>
    <row r="611" spans="1:39" x14ac:dyDescent="0.2">
      <c r="A611" s="20" t="s">
        <v>4546</v>
      </c>
      <c r="B611" s="20" t="s">
        <v>4554</v>
      </c>
      <c r="C611" s="20" t="s">
        <v>4555</v>
      </c>
      <c r="D611" s="25" t="s">
        <v>3708</v>
      </c>
      <c r="E611" t="s">
        <v>3450</v>
      </c>
      <c r="F611">
        <f t="shared" si="18"/>
        <v>5</v>
      </c>
      <c r="K611" s="51" t="s">
        <v>3774</v>
      </c>
      <c r="L611" s="51"/>
      <c r="U611">
        <v>0</v>
      </c>
      <c r="W611" s="55">
        <v>0</v>
      </c>
      <c r="AA611" t="s">
        <v>4181</v>
      </c>
      <c r="AD611">
        <v>1</v>
      </c>
      <c r="AM611">
        <f t="shared" ref="AM611:AM678" si="19">SUM(AB611:AL611)</f>
        <v>1</v>
      </c>
    </row>
    <row r="612" spans="1:39" x14ac:dyDescent="0.2">
      <c r="A612" s="20" t="s">
        <v>4546</v>
      </c>
      <c r="B612" s="20" t="s">
        <v>4556</v>
      </c>
      <c r="C612" s="20" t="s">
        <v>4556</v>
      </c>
      <c r="D612" s="25" t="s">
        <v>1970</v>
      </c>
      <c r="E612" t="s">
        <v>3450</v>
      </c>
      <c r="F612">
        <f t="shared" si="18"/>
        <v>5</v>
      </c>
      <c r="K612" s="51" t="s">
        <v>3439</v>
      </c>
      <c r="L612" s="51"/>
      <c r="U612">
        <v>0</v>
      </c>
      <c r="W612" s="55">
        <v>0</v>
      </c>
      <c r="AA612" t="s">
        <v>3965</v>
      </c>
      <c r="AC612">
        <v>1</v>
      </c>
      <c r="AM612">
        <f t="shared" si="19"/>
        <v>1</v>
      </c>
    </row>
    <row r="613" spans="1:39" x14ac:dyDescent="0.2">
      <c r="A613" s="20" t="s">
        <v>4546</v>
      </c>
      <c r="B613" s="20" t="s">
        <v>3684</v>
      </c>
      <c r="C613" s="20" t="s">
        <v>4557</v>
      </c>
      <c r="D613" s="25" t="s">
        <v>1970</v>
      </c>
      <c r="E613" t="s">
        <v>3450</v>
      </c>
      <c r="F613">
        <f t="shared" si="18"/>
        <v>5</v>
      </c>
      <c r="K613" s="51" t="s">
        <v>6490</v>
      </c>
      <c r="L613" s="51"/>
      <c r="P613">
        <v>0</v>
      </c>
      <c r="W613" s="55">
        <v>0</v>
      </c>
      <c r="AA613" t="s">
        <v>592</v>
      </c>
      <c r="AH613">
        <v>1</v>
      </c>
      <c r="AM613">
        <f t="shared" si="19"/>
        <v>1</v>
      </c>
    </row>
    <row r="614" spans="1:39" x14ac:dyDescent="0.2">
      <c r="A614" s="20" t="s">
        <v>4546</v>
      </c>
      <c r="B614" s="20" t="s">
        <v>3746</v>
      </c>
      <c r="C614" s="20" t="s">
        <v>4558</v>
      </c>
      <c r="D614" s="25" t="s">
        <v>8365</v>
      </c>
      <c r="E614" t="s">
        <v>3450</v>
      </c>
      <c r="F614">
        <f t="shared" si="18"/>
        <v>5</v>
      </c>
      <c r="K614" s="51" t="s">
        <v>5349</v>
      </c>
      <c r="L614" s="51"/>
      <c r="P614">
        <v>0</v>
      </c>
      <c r="W614" s="55">
        <v>0</v>
      </c>
      <c r="AA614" t="s">
        <v>6402</v>
      </c>
      <c r="AK614">
        <v>1</v>
      </c>
      <c r="AM614">
        <f t="shared" si="19"/>
        <v>1</v>
      </c>
    </row>
    <row r="615" spans="1:39" x14ac:dyDescent="0.2">
      <c r="A615" s="20" t="s">
        <v>4559</v>
      </c>
      <c r="B615" s="20" t="s">
        <v>4560</v>
      </c>
      <c r="C615" s="20" t="s">
        <v>4561</v>
      </c>
      <c r="D615" s="25" t="s">
        <v>4562</v>
      </c>
      <c r="E615" t="s">
        <v>3450</v>
      </c>
      <c r="F615">
        <f t="shared" si="18"/>
        <v>5</v>
      </c>
      <c r="K615" s="51" t="s">
        <v>4841</v>
      </c>
      <c r="L615" s="51"/>
      <c r="P615">
        <v>0</v>
      </c>
      <c r="W615" s="55">
        <v>0</v>
      </c>
      <c r="AA615" t="s">
        <v>5077</v>
      </c>
      <c r="AK615">
        <v>1</v>
      </c>
      <c r="AM615">
        <f t="shared" si="19"/>
        <v>1</v>
      </c>
    </row>
    <row r="616" spans="1:39" x14ac:dyDescent="0.2">
      <c r="A616" s="20" t="s">
        <v>4559</v>
      </c>
      <c r="B616" s="20" t="s">
        <v>3694</v>
      </c>
      <c r="C616" s="20" t="s">
        <v>4563</v>
      </c>
      <c r="D616" s="25" t="s">
        <v>1971</v>
      </c>
      <c r="E616" t="s">
        <v>3450</v>
      </c>
      <c r="F616">
        <f t="shared" si="18"/>
        <v>5</v>
      </c>
      <c r="K616" s="51" t="s">
        <v>4845</v>
      </c>
      <c r="L616" s="51"/>
      <c r="U616">
        <v>0</v>
      </c>
      <c r="W616" s="55">
        <v>0</v>
      </c>
      <c r="AA616" t="s">
        <v>5859</v>
      </c>
      <c r="AE616">
        <v>1</v>
      </c>
      <c r="AM616">
        <f t="shared" si="19"/>
        <v>1</v>
      </c>
    </row>
    <row r="617" spans="1:39" x14ac:dyDescent="0.2">
      <c r="A617" s="20" t="s">
        <v>4559</v>
      </c>
      <c r="B617" s="20" t="s">
        <v>3694</v>
      </c>
      <c r="C617" s="20" t="s">
        <v>4564</v>
      </c>
      <c r="D617" s="25" t="s">
        <v>1971</v>
      </c>
      <c r="E617" t="s">
        <v>3450</v>
      </c>
      <c r="F617">
        <f t="shared" si="18"/>
        <v>5</v>
      </c>
      <c r="K617" s="51" t="s">
        <v>231</v>
      </c>
      <c r="L617" s="51"/>
      <c r="R617">
        <v>0</v>
      </c>
      <c r="W617" s="55">
        <v>0</v>
      </c>
      <c r="AA617" t="s">
        <v>4780</v>
      </c>
      <c r="AE617">
        <v>1</v>
      </c>
      <c r="AM617">
        <f t="shared" si="19"/>
        <v>1</v>
      </c>
    </row>
    <row r="618" spans="1:39" x14ac:dyDescent="0.2">
      <c r="A618" s="20" t="s">
        <v>4559</v>
      </c>
      <c r="B618" s="20" t="s">
        <v>4565</v>
      </c>
      <c r="C618" s="20" t="s">
        <v>4566</v>
      </c>
      <c r="D618" s="25" t="s">
        <v>1971</v>
      </c>
      <c r="E618" t="s">
        <v>3450</v>
      </c>
      <c r="F618">
        <f t="shared" si="18"/>
        <v>5</v>
      </c>
      <c r="K618" s="51" t="s">
        <v>89</v>
      </c>
      <c r="L618" s="51"/>
      <c r="R618">
        <v>0</v>
      </c>
      <c r="W618" s="55">
        <v>0</v>
      </c>
      <c r="AA618" t="s">
        <v>6444</v>
      </c>
      <c r="AD618">
        <v>1</v>
      </c>
      <c r="AM618">
        <f t="shared" si="19"/>
        <v>1</v>
      </c>
    </row>
    <row r="619" spans="1:39" x14ac:dyDescent="0.2">
      <c r="A619" s="20" t="s">
        <v>4559</v>
      </c>
      <c r="B619" s="20" t="s">
        <v>4565</v>
      </c>
      <c r="C619" s="20" t="s">
        <v>4567</v>
      </c>
      <c r="D619" s="25" t="s">
        <v>1971</v>
      </c>
      <c r="E619" t="s">
        <v>3450</v>
      </c>
      <c r="F619">
        <f t="shared" si="18"/>
        <v>5</v>
      </c>
      <c r="K619" s="51" t="s">
        <v>232</v>
      </c>
      <c r="L619" s="51"/>
      <c r="S619">
        <v>0</v>
      </c>
      <c r="W619" s="55">
        <v>0</v>
      </c>
      <c r="AA619" t="s">
        <v>5095</v>
      </c>
      <c r="AD619">
        <v>1</v>
      </c>
      <c r="AM619">
        <f t="shared" si="19"/>
        <v>1</v>
      </c>
    </row>
    <row r="620" spans="1:39" x14ac:dyDescent="0.2">
      <c r="A620" s="20" t="s">
        <v>4559</v>
      </c>
      <c r="B620" s="20" t="s">
        <v>4469</v>
      </c>
      <c r="C620" s="20" t="s">
        <v>4568</v>
      </c>
      <c r="D620" s="25" t="s">
        <v>3708</v>
      </c>
      <c r="E620" t="s">
        <v>3450</v>
      </c>
      <c r="F620">
        <f t="shared" si="18"/>
        <v>5</v>
      </c>
      <c r="K620" s="51" t="s">
        <v>107</v>
      </c>
      <c r="L620" s="51"/>
      <c r="S620">
        <v>0</v>
      </c>
      <c r="W620" s="55">
        <v>0</v>
      </c>
      <c r="AA620" t="s">
        <v>4152</v>
      </c>
      <c r="AD620">
        <v>1</v>
      </c>
      <c r="AM620">
        <f t="shared" si="19"/>
        <v>1</v>
      </c>
    </row>
    <row r="621" spans="1:39" x14ac:dyDescent="0.2">
      <c r="A621" s="20" t="s">
        <v>4559</v>
      </c>
      <c r="B621" s="20" t="s">
        <v>4469</v>
      </c>
      <c r="C621" s="20" t="s">
        <v>4569</v>
      </c>
      <c r="D621" s="25" t="s">
        <v>3708</v>
      </c>
      <c r="E621" t="s">
        <v>3450</v>
      </c>
      <c r="F621">
        <f t="shared" si="18"/>
        <v>5</v>
      </c>
      <c r="K621" s="51" t="s">
        <v>6335</v>
      </c>
      <c r="L621" s="51"/>
      <c r="U621">
        <v>0</v>
      </c>
      <c r="W621" s="55">
        <v>0</v>
      </c>
      <c r="AA621" t="s">
        <v>3598</v>
      </c>
      <c r="AD621">
        <v>1</v>
      </c>
      <c r="AM621">
        <f t="shared" si="19"/>
        <v>1</v>
      </c>
    </row>
    <row r="622" spans="1:39" x14ac:dyDescent="0.2">
      <c r="A622" s="20" t="s">
        <v>4559</v>
      </c>
      <c r="B622" s="20" t="s">
        <v>4570</v>
      </c>
      <c r="C622" s="20" t="s">
        <v>4571</v>
      </c>
      <c r="D622" s="25" t="s">
        <v>1026</v>
      </c>
      <c r="E622" t="s">
        <v>3450</v>
      </c>
      <c r="F622">
        <f t="shared" si="18"/>
        <v>5</v>
      </c>
      <c r="K622" s="51" t="s">
        <v>4373</v>
      </c>
      <c r="L622" s="51"/>
      <c r="U622">
        <v>0</v>
      </c>
      <c r="W622" s="55">
        <v>0</v>
      </c>
      <c r="AA622" t="s">
        <v>3583</v>
      </c>
      <c r="AD622">
        <v>1</v>
      </c>
      <c r="AM622">
        <f t="shared" si="19"/>
        <v>1</v>
      </c>
    </row>
    <row r="623" spans="1:39" x14ac:dyDescent="0.2">
      <c r="A623" s="20" t="s">
        <v>4559</v>
      </c>
      <c r="B623" s="20" t="s">
        <v>4570</v>
      </c>
      <c r="C623" s="20" t="s">
        <v>4572</v>
      </c>
      <c r="D623" s="25" t="s">
        <v>4562</v>
      </c>
      <c r="E623" t="s">
        <v>3450</v>
      </c>
      <c r="F623">
        <f t="shared" si="18"/>
        <v>5</v>
      </c>
      <c r="K623" s="51" t="s">
        <v>693</v>
      </c>
      <c r="L623" s="51"/>
      <c r="V623">
        <v>0</v>
      </c>
      <c r="W623" s="55">
        <v>0</v>
      </c>
      <c r="AA623" t="s">
        <v>120</v>
      </c>
      <c r="AF623">
        <v>1</v>
      </c>
      <c r="AM623">
        <f t="shared" si="19"/>
        <v>1</v>
      </c>
    </row>
    <row r="624" spans="1:39" x14ac:dyDescent="0.2">
      <c r="A624" s="20" t="s">
        <v>4573</v>
      </c>
      <c r="B624" s="20" t="s">
        <v>4549</v>
      </c>
      <c r="C624" s="20" t="s">
        <v>4574</v>
      </c>
      <c r="D624" s="25" t="s">
        <v>3708</v>
      </c>
      <c r="E624" t="s">
        <v>3450</v>
      </c>
      <c r="F624">
        <f t="shared" si="18"/>
        <v>5</v>
      </c>
      <c r="K624" s="51" t="s">
        <v>233</v>
      </c>
      <c r="L624" s="51"/>
      <c r="S624">
        <v>0</v>
      </c>
      <c r="W624" s="55">
        <v>0</v>
      </c>
      <c r="AA624" s="20" t="s">
        <v>572</v>
      </c>
      <c r="AF624">
        <v>1</v>
      </c>
      <c r="AM624">
        <f t="shared" si="19"/>
        <v>1</v>
      </c>
    </row>
    <row r="625" spans="1:39" x14ac:dyDescent="0.2">
      <c r="A625" s="20" t="s">
        <v>4573</v>
      </c>
      <c r="B625" s="20" t="s">
        <v>4549</v>
      </c>
      <c r="C625" s="20" t="s">
        <v>4575</v>
      </c>
      <c r="D625" s="25" t="s">
        <v>3708</v>
      </c>
      <c r="E625" t="s">
        <v>3450</v>
      </c>
      <c r="F625">
        <f t="shared" si="18"/>
        <v>5</v>
      </c>
      <c r="K625" s="51" t="s">
        <v>97</v>
      </c>
      <c r="L625" s="51"/>
      <c r="S625">
        <v>0</v>
      </c>
      <c r="W625" s="55">
        <v>0</v>
      </c>
      <c r="AA625" t="s">
        <v>575</v>
      </c>
      <c r="AF625">
        <v>1</v>
      </c>
      <c r="AM625">
        <f t="shared" si="19"/>
        <v>1</v>
      </c>
    </row>
    <row r="626" spans="1:39" x14ac:dyDescent="0.2">
      <c r="A626" s="20" t="s">
        <v>4573</v>
      </c>
      <c r="B626" s="20" t="s">
        <v>4576</v>
      </c>
      <c r="C626" s="20" t="s">
        <v>4577</v>
      </c>
      <c r="D626" s="25" t="s">
        <v>3708</v>
      </c>
      <c r="E626" t="s">
        <v>3450</v>
      </c>
      <c r="F626">
        <f t="shared" si="18"/>
        <v>5</v>
      </c>
      <c r="K626" s="51" t="s">
        <v>5596</v>
      </c>
      <c r="L626" s="51"/>
      <c r="M626">
        <v>0</v>
      </c>
      <c r="W626" s="55">
        <v>0</v>
      </c>
      <c r="AA626" t="s">
        <v>715</v>
      </c>
      <c r="AJ626">
        <v>1</v>
      </c>
      <c r="AM626">
        <f t="shared" si="19"/>
        <v>1</v>
      </c>
    </row>
    <row r="627" spans="1:39" x14ac:dyDescent="0.2">
      <c r="A627" s="20" t="s">
        <v>4573</v>
      </c>
      <c r="B627" s="20" t="s">
        <v>4474</v>
      </c>
      <c r="C627" s="20" t="s">
        <v>4578</v>
      </c>
      <c r="D627" s="25" t="s">
        <v>3708</v>
      </c>
      <c r="E627" t="s">
        <v>3450</v>
      </c>
      <c r="F627">
        <f t="shared" si="18"/>
        <v>5</v>
      </c>
      <c r="K627" s="51" t="s">
        <v>5157</v>
      </c>
      <c r="L627" s="51"/>
      <c r="N627">
        <v>0</v>
      </c>
      <c r="W627" s="55">
        <v>0</v>
      </c>
      <c r="AA627" t="s">
        <v>710</v>
      </c>
      <c r="AJ627">
        <v>1</v>
      </c>
      <c r="AM627">
        <f t="shared" si="19"/>
        <v>1</v>
      </c>
    </row>
    <row r="628" spans="1:39" x14ac:dyDescent="0.2">
      <c r="A628" s="20" t="s">
        <v>4579</v>
      </c>
      <c r="B628" s="20" t="s">
        <v>4469</v>
      </c>
      <c r="C628" s="20" t="s">
        <v>4580</v>
      </c>
      <c r="D628" s="25" t="s">
        <v>3708</v>
      </c>
      <c r="E628" t="s">
        <v>3450</v>
      </c>
      <c r="F628">
        <f t="shared" si="18"/>
        <v>5</v>
      </c>
      <c r="K628" s="51" t="s">
        <v>4187</v>
      </c>
      <c r="L628" s="51"/>
      <c r="N628">
        <v>0</v>
      </c>
      <c r="W628" s="55">
        <v>0</v>
      </c>
      <c r="AA628" t="s">
        <v>565</v>
      </c>
      <c r="AJ628">
        <v>1</v>
      </c>
      <c r="AM628">
        <f t="shared" si="19"/>
        <v>1</v>
      </c>
    </row>
    <row r="629" spans="1:39" x14ac:dyDescent="0.2">
      <c r="A629" s="20" t="s">
        <v>4579</v>
      </c>
      <c r="B629" s="20" t="s">
        <v>4581</v>
      </c>
      <c r="C629" s="20" t="s">
        <v>4582</v>
      </c>
      <c r="D629" s="25" t="s">
        <v>3708</v>
      </c>
      <c r="E629" t="s">
        <v>3450</v>
      </c>
      <c r="F629">
        <f t="shared" si="18"/>
        <v>5</v>
      </c>
      <c r="K629" s="51" t="s">
        <v>5606</v>
      </c>
      <c r="L629" s="51"/>
      <c r="M629">
        <v>0</v>
      </c>
      <c r="W629" s="55">
        <v>0</v>
      </c>
      <c r="AA629" t="s">
        <v>746</v>
      </c>
      <c r="AJ629">
        <v>1</v>
      </c>
      <c r="AM629">
        <f t="shared" si="19"/>
        <v>1</v>
      </c>
    </row>
    <row r="630" spans="1:39" x14ac:dyDescent="0.2">
      <c r="A630" s="20" t="s">
        <v>4579</v>
      </c>
      <c r="B630" s="20" t="s">
        <v>4583</v>
      </c>
      <c r="C630" s="20" t="s">
        <v>4584</v>
      </c>
      <c r="D630" s="25" t="s">
        <v>3708</v>
      </c>
      <c r="E630" t="s">
        <v>3450</v>
      </c>
      <c r="F630">
        <f t="shared" si="18"/>
        <v>5</v>
      </c>
      <c r="K630" s="51" t="s">
        <v>744</v>
      </c>
      <c r="L630" s="51"/>
      <c r="T630">
        <v>0</v>
      </c>
      <c r="W630" s="55">
        <v>0</v>
      </c>
      <c r="AA630" t="s">
        <v>709</v>
      </c>
      <c r="AJ630">
        <v>1</v>
      </c>
      <c r="AM630">
        <f t="shared" si="19"/>
        <v>1</v>
      </c>
    </row>
    <row r="631" spans="1:39" x14ac:dyDescent="0.2">
      <c r="A631" s="20" t="s">
        <v>4579</v>
      </c>
      <c r="B631" s="20" t="s">
        <v>4585</v>
      </c>
      <c r="C631" s="20" t="s">
        <v>4586</v>
      </c>
      <c r="D631" s="25" t="s">
        <v>1682</v>
      </c>
      <c r="E631" t="s">
        <v>3450</v>
      </c>
      <c r="F631">
        <f t="shared" si="18"/>
        <v>5</v>
      </c>
      <c r="K631" s="51" t="s">
        <v>707</v>
      </c>
      <c r="L631" s="51"/>
      <c r="T631">
        <v>0</v>
      </c>
      <c r="W631" s="55">
        <v>0</v>
      </c>
      <c r="AA631" t="s">
        <v>5415</v>
      </c>
      <c r="AE631">
        <v>1</v>
      </c>
      <c r="AM631">
        <f t="shared" si="19"/>
        <v>1</v>
      </c>
    </row>
    <row r="632" spans="1:39" x14ac:dyDescent="0.2">
      <c r="A632" s="20" t="s">
        <v>4587</v>
      </c>
      <c r="B632" s="20" t="s">
        <v>4256</v>
      </c>
      <c r="C632" s="20" t="s">
        <v>4588</v>
      </c>
      <c r="D632" s="25" t="s">
        <v>3708</v>
      </c>
      <c r="E632" t="s">
        <v>3450</v>
      </c>
      <c r="F632">
        <f t="shared" si="18"/>
        <v>5</v>
      </c>
      <c r="K632" s="51" t="s">
        <v>3972</v>
      </c>
      <c r="L632" s="51"/>
      <c r="M632">
        <v>0</v>
      </c>
      <c r="W632" s="55">
        <v>0</v>
      </c>
      <c r="AA632" t="s">
        <v>4587</v>
      </c>
      <c r="AE632">
        <v>1</v>
      </c>
      <c r="AM632">
        <f t="shared" si="19"/>
        <v>1</v>
      </c>
    </row>
    <row r="633" spans="1:39" x14ac:dyDescent="0.2">
      <c r="A633" s="20" t="s">
        <v>4587</v>
      </c>
      <c r="B633" s="20" t="s">
        <v>4589</v>
      </c>
      <c r="C633" s="20" t="s">
        <v>4590</v>
      </c>
      <c r="D633" s="25" t="s">
        <v>3708</v>
      </c>
      <c r="E633" t="s">
        <v>3450</v>
      </c>
      <c r="F633">
        <f t="shared" si="18"/>
        <v>5</v>
      </c>
      <c r="K633" s="51" t="s">
        <v>127</v>
      </c>
      <c r="L633" s="51"/>
      <c r="P633">
        <v>0</v>
      </c>
      <c r="W633" s="55">
        <v>0</v>
      </c>
      <c r="AA633" t="s">
        <v>165</v>
      </c>
      <c r="AL633">
        <v>1</v>
      </c>
      <c r="AM633">
        <f t="shared" si="19"/>
        <v>1</v>
      </c>
    </row>
    <row r="634" spans="1:39" x14ac:dyDescent="0.2">
      <c r="A634" s="20" t="s">
        <v>4587</v>
      </c>
      <c r="B634" s="20" t="s">
        <v>4589</v>
      </c>
      <c r="C634" s="20" t="s">
        <v>4591</v>
      </c>
      <c r="D634" s="25" t="s">
        <v>3708</v>
      </c>
      <c r="E634" t="s">
        <v>3450</v>
      </c>
      <c r="F634">
        <f t="shared" si="18"/>
        <v>5</v>
      </c>
      <c r="K634" s="51" t="s">
        <v>5812</v>
      </c>
      <c r="L634" s="51"/>
      <c r="O634">
        <v>0</v>
      </c>
      <c r="W634" s="55">
        <v>0</v>
      </c>
      <c r="AA634" t="s">
        <v>699</v>
      </c>
      <c r="AL634">
        <v>1</v>
      </c>
      <c r="AM634">
        <f t="shared" si="19"/>
        <v>1</v>
      </c>
    </row>
    <row r="635" spans="1:39" x14ac:dyDescent="0.2">
      <c r="A635" s="20" t="s">
        <v>4587</v>
      </c>
      <c r="B635" s="20" t="s">
        <v>4592</v>
      </c>
      <c r="C635" s="20" t="s">
        <v>4593</v>
      </c>
      <c r="D635" s="25" t="s">
        <v>3708</v>
      </c>
      <c r="E635" t="s">
        <v>3450</v>
      </c>
      <c r="F635">
        <f t="shared" si="18"/>
        <v>5</v>
      </c>
      <c r="K635" s="51" t="s">
        <v>4832</v>
      </c>
      <c r="L635" s="51"/>
      <c r="P635">
        <v>0</v>
      </c>
      <c r="W635" s="55">
        <v>0</v>
      </c>
      <c r="AA635" t="s">
        <v>605</v>
      </c>
      <c r="AK635">
        <v>1</v>
      </c>
      <c r="AM635">
        <f t="shared" si="19"/>
        <v>1</v>
      </c>
    </row>
    <row r="636" spans="1:39" x14ac:dyDescent="0.2">
      <c r="A636" s="20" t="s">
        <v>4594</v>
      </c>
      <c r="B636" s="20" t="s">
        <v>4595</v>
      </c>
      <c r="C636" s="20" t="s">
        <v>4596</v>
      </c>
      <c r="D636" s="25" t="s">
        <v>3164</v>
      </c>
      <c r="E636" t="s">
        <v>3450</v>
      </c>
      <c r="F636">
        <f t="shared" si="18"/>
        <v>5</v>
      </c>
      <c r="K636" s="51" t="s">
        <v>3840</v>
      </c>
      <c r="L636" s="51"/>
      <c r="P636">
        <v>0</v>
      </c>
      <c r="W636" s="55">
        <v>0</v>
      </c>
      <c r="AA636" t="s">
        <v>568</v>
      </c>
      <c r="AK636">
        <v>1</v>
      </c>
      <c r="AM636">
        <f t="shared" si="19"/>
        <v>1</v>
      </c>
    </row>
    <row r="637" spans="1:39" x14ac:dyDescent="0.2">
      <c r="A637" s="20" t="s">
        <v>4594</v>
      </c>
      <c r="B637" s="20" t="s">
        <v>4527</v>
      </c>
      <c r="C637" s="20" t="s">
        <v>4597</v>
      </c>
      <c r="D637" s="25" t="s">
        <v>3708</v>
      </c>
      <c r="E637" t="s">
        <v>3450</v>
      </c>
      <c r="F637">
        <f t="shared" si="18"/>
        <v>5</v>
      </c>
      <c r="K637" s="51" t="s">
        <v>299</v>
      </c>
      <c r="L637" s="51"/>
      <c r="T637">
        <v>0</v>
      </c>
      <c r="W637" s="55">
        <v>0</v>
      </c>
      <c r="AA637" t="s">
        <v>6320</v>
      </c>
      <c r="AK637">
        <v>1</v>
      </c>
      <c r="AM637">
        <f t="shared" si="19"/>
        <v>1</v>
      </c>
    </row>
    <row r="638" spans="1:39" x14ac:dyDescent="0.2">
      <c r="A638" s="20" t="s">
        <v>4594</v>
      </c>
      <c r="B638" s="20" t="s">
        <v>4527</v>
      </c>
      <c r="C638" s="20" t="s">
        <v>4598</v>
      </c>
      <c r="D638" s="25" t="s">
        <v>3708</v>
      </c>
      <c r="E638" t="s">
        <v>3450</v>
      </c>
      <c r="F638">
        <f t="shared" si="18"/>
        <v>5</v>
      </c>
      <c r="K638" s="51" t="s">
        <v>512</v>
      </c>
      <c r="L638" s="51"/>
      <c r="T638">
        <v>0</v>
      </c>
      <c r="W638" s="55">
        <v>0</v>
      </c>
      <c r="AA638" t="s">
        <v>4395</v>
      </c>
      <c r="AK638">
        <v>1</v>
      </c>
      <c r="AM638">
        <f t="shared" si="19"/>
        <v>1</v>
      </c>
    </row>
    <row r="639" spans="1:39" x14ac:dyDescent="0.2">
      <c r="A639" s="20" t="s">
        <v>4594</v>
      </c>
      <c r="B639" s="20" t="s">
        <v>4599</v>
      </c>
      <c r="C639" s="20" t="s">
        <v>4600</v>
      </c>
      <c r="D639" s="25" t="s">
        <v>1672</v>
      </c>
      <c r="E639" t="s">
        <v>3450</v>
      </c>
      <c r="F639">
        <f t="shared" si="18"/>
        <v>5</v>
      </c>
      <c r="K639" s="51" t="s">
        <v>6166</v>
      </c>
      <c r="L639" s="51"/>
      <c r="U639">
        <v>0</v>
      </c>
      <c r="W639" s="55">
        <v>0</v>
      </c>
      <c r="AA639" t="s">
        <v>4125</v>
      </c>
      <c r="AC639">
        <v>1</v>
      </c>
      <c r="AM639">
        <f t="shared" si="19"/>
        <v>1</v>
      </c>
    </row>
    <row r="640" spans="1:39" x14ac:dyDescent="0.2">
      <c r="A640" s="20" t="s">
        <v>4594</v>
      </c>
      <c r="B640" s="20" t="s">
        <v>4599</v>
      </c>
      <c r="C640" s="20" t="s">
        <v>4601</v>
      </c>
      <c r="D640" s="25" t="s">
        <v>1672</v>
      </c>
      <c r="E640" t="s">
        <v>3450</v>
      </c>
      <c r="F640">
        <f t="shared" si="18"/>
        <v>5</v>
      </c>
      <c r="K640" s="51" t="s">
        <v>4713</v>
      </c>
      <c r="L640" s="51"/>
      <c r="U640">
        <v>0</v>
      </c>
      <c r="W640" s="55">
        <v>0</v>
      </c>
      <c r="AA640" t="s">
        <v>10168</v>
      </c>
      <c r="AL640">
        <v>1</v>
      </c>
      <c r="AM640">
        <f t="shared" si="19"/>
        <v>1</v>
      </c>
    </row>
    <row r="641" spans="1:39" x14ac:dyDescent="0.2">
      <c r="A641" s="20" t="s">
        <v>4594</v>
      </c>
      <c r="B641" s="20" t="s">
        <v>4602</v>
      </c>
      <c r="C641" s="20" t="s">
        <v>4603</v>
      </c>
      <c r="D641" s="25" t="s">
        <v>3708</v>
      </c>
      <c r="E641" t="s">
        <v>3450</v>
      </c>
      <c r="F641">
        <f t="shared" si="18"/>
        <v>5</v>
      </c>
      <c r="K641" s="51" t="s">
        <v>5551</v>
      </c>
      <c r="L641" s="51"/>
      <c r="N641">
        <v>0</v>
      </c>
      <c r="W641" s="55">
        <v>0</v>
      </c>
      <c r="AA641" t="s">
        <v>1982</v>
      </c>
      <c r="AK641">
        <v>1</v>
      </c>
      <c r="AM641">
        <f t="shared" si="19"/>
        <v>1</v>
      </c>
    </row>
    <row r="642" spans="1:39" x14ac:dyDescent="0.2">
      <c r="A642" s="20" t="s">
        <v>4594</v>
      </c>
      <c r="B642" s="20" t="s">
        <v>4604</v>
      </c>
      <c r="C642" s="20" t="s">
        <v>4605</v>
      </c>
      <c r="D642" s="25" t="s">
        <v>3708</v>
      </c>
      <c r="E642" t="s">
        <v>3450</v>
      </c>
      <c r="F642">
        <f t="shared" si="18"/>
        <v>5</v>
      </c>
      <c r="K642" s="51" t="s">
        <v>4224</v>
      </c>
      <c r="L642" s="51"/>
      <c r="N642">
        <v>0</v>
      </c>
      <c r="W642" s="55">
        <v>0</v>
      </c>
      <c r="AA642" t="s">
        <v>6324</v>
      </c>
      <c r="AK642">
        <v>1</v>
      </c>
      <c r="AM642">
        <f t="shared" si="19"/>
        <v>1</v>
      </c>
    </row>
    <row r="643" spans="1:39" x14ac:dyDescent="0.2">
      <c r="A643" s="20" t="s">
        <v>4594</v>
      </c>
      <c r="B643" s="20" t="s">
        <v>4606</v>
      </c>
      <c r="C643" s="20" t="s">
        <v>4607</v>
      </c>
      <c r="D643" s="25" t="s">
        <v>1971</v>
      </c>
      <c r="E643" t="s">
        <v>3450</v>
      </c>
      <c r="F643">
        <f t="shared" ref="F643:F706" si="20">VLOOKUP(E643,$H$2:$I$12,2,0)</f>
        <v>5</v>
      </c>
      <c r="K643" s="51" t="s">
        <v>6339</v>
      </c>
      <c r="L643" s="51"/>
      <c r="U643">
        <v>0</v>
      </c>
      <c r="W643" s="55">
        <v>0</v>
      </c>
      <c r="AA643" t="s">
        <v>8341</v>
      </c>
      <c r="AH643">
        <v>1</v>
      </c>
      <c r="AM643">
        <f t="shared" si="19"/>
        <v>1</v>
      </c>
    </row>
    <row r="644" spans="1:39" x14ac:dyDescent="0.2">
      <c r="A644" s="20" t="s">
        <v>4594</v>
      </c>
      <c r="B644" s="20" t="s">
        <v>4608</v>
      </c>
      <c r="C644" s="20" t="s">
        <v>4609</v>
      </c>
      <c r="D644" s="25" t="s">
        <v>3708</v>
      </c>
      <c r="E644" t="s">
        <v>3450</v>
      </c>
      <c r="F644">
        <f t="shared" si="20"/>
        <v>5</v>
      </c>
      <c r="K644" s="51" t="s">
        <v>4346</v>
      </c>
      <c r="L644" s="51"/>
      <c r="U644">
        <v>0</v>
      </c>
      <c r="W644" s="55">
        <v>0</v>
      </c>
      <c r="AA644" t="s">
        <v>657</v>
      </c>
      <c r="AH644">
        <v>1</v>
      </c>
      <c r="AM644">
        <f t="shared" si="19"/>
        <v>1</v>
      </c>
    </row>
    <row r="645" spans="1:39" x14ac:dyDescent="0.2">
      <c r="A645" s="20" t="s">
        <v>4594</v>
      </c>
      <c r="B645" s="20" t="s">
        <v>4610</v>
      </c>
      <c r="C645" s="20" t="s">
        <v>4611</v>
      </c>
      <c r="D645" s="25" t="s">
        <v>8365</v>
      </c>
      <c r="E645" t="s">
        <v>3450</v>
      </c>
      <c r="F645">
        <f t="shared" si="20"/>
        <v>5</v>
      </c>
      <c r="K645" s="51" t="s">
        <v>4255</v>
      </c>
      <c r="L645" s="51"/>
      <c r="O645">
        <v>0</v>
      </c>
      <c r="W645" s="55">
        <v>0</v>
      </c>
      <c r="AA645" t="s">
        <v>8309</v>
      </c>
      <c r="AH645">
        <v>1</v>
      </c>
      <c r="AM645">
        <f t="shared" si="19"/>
        <v>1</v>
      </c>
    </row>
    <row r="646" spans="1:39" x14ac:dyDescent="0.2">
      <c r="A646" s="20" t="s">
        <v>4612</v>
      </c>
      <c r="B646" s="20" t="s">
        <v>4589</v>
      </c>
      <c r="C646" s="20" t="s">
        <v>4613</v>
      </c>
      <c r="D646" s="25" t="s">
        <v>1971</v>
      </c>
      <c r="E646" t="s">
        <v>3450</v>
      </c>
      <c r="F646">
        <f t="shared" si="20"/>
        <v>5</v>
      </c>
      <c r="K646" s="51" t="s">
        <v>3696</v>
      </c>
      <c r="L646" s="51"/>
      <c r="O646">
        <v>0</v>
      </c>
      <c r="W646" s="55">
        <v>0</v>
      </c>
      <c r="AA646" t="s">
        <v>8719</v>
      </c>
      <c r="AG646">
        <v>1</v>
      </c>
      <c r="AM646">
        <f t="shared" si="19"/>
        <v>1</v>
      </c>
    </row>
    <row r="647" spans="1:39" x14ac:dyDescent="0.2">
      <c r="A647" s="20" t="s">
        <v>4612</v>
      </c>
      <c r="B647" s="20" t="s">
        <v>4614</v>
      </c>
      <c r="C647" s="20" t="s">
        <v>4614</v>
      </c>
      <c r="D647" s="25" t="s">
        <v>1970</v>
      </c>
      <c r="E647" t="s">
        <v>3450</v>
      </c>
      <c r="F647">
        <f t="shared" si="20"/>
        <v>5</v>
      </c>
      <c r="K647" s="51" t="s">
        <v>1714</v>
      </c>
      <c r="L647" s="51"/>
      <c r="R647">
        <v>0</v>
      </c>
      <c r="W647" s="55">
        <v>0</v>
      </c>
      <c r="AA647" t="s">
        <v>627</v>
      </c>
      <c r="AG647">
        <v>1</v>
      </c>
      <c r="AM647">
        <f t="shared" si="19"/>
        <v>1</v>
      </c>
    </row>
    <row r="648" spans="1:39" x14ac:dyDescent="0.2">
      <c r="A648" s="20" t="s">
        <v>4615</v>
      </c>
      <c r="B648" s="20" t="s">
        <v>3829</v>
      </c>
      <c r="C648" s="20" t="s">
        <v>4616</v>
      </c>
      <c r="D648" s="25" t="s">
        <v>1672</v>
      </c>
      <c r="E648" t="s">
        <v>3450</v>
      </c>
      <c r="F648">
        <f t="shared" si="20"/>
        <v>5</v>
      </c>
      <c r="K648" s="51" t="s">
        <v>646</v>
      </c>
      <c r="L648" s="51"/>
      <c r="R648">
        <v>0</v>
      </c>
      <c r="W648" s="55">
        <v>0</v>
      </c>
      <c r="AA648" t="s">
        <v>8705</v>
      </c>
      <c r="AG648">
        <v>1</v>
      </c>
      <c r="AM648">
        <f t="shared" si="19"/>
        <v>1</v>
      </c>
    </row>
    <row r="649" spans="1:39" x14ac:dyDescent="0.2">
      <c r="A649" s="20" t="s">
        <v>4615</v>
      </c>
      <c r="B649" s="20" t="s">
        <v>4617</v>
      </c>
      <c r="C649" s="20" t="s">
        <v>4618</v>
      </c>
      <c r="D649" s="25" t="s">
        <v>3164</v>
      </c>
      <c r="E649" t="s">
        <v>3450</v>
      </c>
      <c r="F649">
        <f t="shared" si="20"/>
        <v>5</v>
      </c>
      <c r="K649" s="51" t="s">
        <v>6092</v>
      </c>
      <c r="L649" s="51"/>
      <c r="O649">
        <v>0</v>
      </c>
      <c r="W649" s="55">
        <v>0</v>
      </c>
      <c r="AA649" t="s">
        <v>714</v>
      </c>
      <c r="AL649">
        <v>1</v>
      </c>
      <c r="AM649">
        <f t="shared" si="19"/>
        <v>1</v>
      </c>
    </row>
    <row r="650" spans="1:39" x14ac:dyDescent="0.2">
      <c r="A650" s="20" t="s">
        <v>4619</v>
      </c>
      <c r="B650" s="20" t="s">
        <v>4620</v>
      </c>
      <c r="C650" s="20" t="s">
        <v>4621</v>
      </c>
      <c r="D650" s="25" t="s">
        <v>1970</v>
      </c>
      <c r="E650" t="s">
        <v>3450</v>
      </c>
      <c r="F650">
        <f t="shared" si="20"/>
        <v>5</v>
      </c>
      <c r="K650" s="51" t="s">
        <v>4476</v>
      </c>
      <c r="L650" s="51"/>
      <c r="O650">
        <v>0</v>
      </c>
      <c r="W650" s="55">
        <v>0</v>
      </c>
      <c r="AA650" t="s">
        <v>694</v>
      </c>
      <c r="AL650">
        <v>1</v>
      </c>
      <c r="AM650">
        <f t="shared" si="19"/>
        <v>1</v>
      </c>
    </row>
    <row r="651" spans="1:39" x14ac:dyDescent="0.2">
      <c r="A651" s="20" t="s">
        <v>4619</v>
      </c>
      <c r="B651" s="20" t="s">
        <v>4622</v>
      </c>
      <c r="C651" s="20" t="s">
        <v>4623</v>
      </c>
      <c r="D651" s="25" t="s">
        <v>3708</v>
      </c>
      <c r="E651" t="s">
        <v>3450</v>
      </c>
      <c r="F651">
        <f t="shared" si="20"/>
        <v>5</v>
      </c>
      <c r="K651" s="51" t="s">
        <v>684</v>
      </c>
      <c r="L651" s="51"/>
      <c r="R651">
        <v>0</v>
      </c>
      <c r="W651" s="55">
        <v>0</v>
      </c>
      <c r="AA651" t="s">
        <v>5824</v>
      </c>
      <c r="AF651">
        <v>1</v>
      </c>
      <c r="AM651">
        <f t="shared" si="19"/>
        <v>1</v>
      </c>
    </row>
    <row r="652" spans="1:39" x14ac:dyDescent="0.2">
      <c r="A652" s="20" t="s">
        <v>4619</v>
      </c>
      <c r="B652" s="20" t="s">
        <v>4624</v>
      </c>
      <c r="C652" s="20" t="s">
        <v>4625</v>
      </c>
      <c r="D652" s="25" t="s">
        <v>3708</v>
      </c>
      <c r="E652" t="s">
        <v>3450</v>
      </c>
      <c r="F652">
        <f t="shared" si="20"/>
        <v>5</v>
      </c>
      <c r="K652" s="51" t="s">
        <v>597</v>
      </c>
      <c r="L652" s="51"/>
      <c r="R652">
        <v>0</v>
      </c>
      <c r="W652" s="55">
        <v>0</v>
      </c>
      <c r="AA652" t="s">
        <v>5382</v>
      </c>
      <c r="AF652">
        <v>1</v>
      </c>
      <c r="AM652">
        <f t="shared" si="19"/>
        <v>1</v>
      </c>
    </row>
    <row r="653" spans="1:39" x14ac:dyDescent="0.2">
      <c r="A653" s="20" t="s">
        <v>4619</v>
      </c>
      <c r="B653" s="20" t="s">
        <v>4626</v>
      </c>
      <c r="C653" s="20" t="s">
        <v>4627</v>
      </c>
      <c r="D653" s="25" t="s">
        <v>3708</v>
      </c>
      <c r="E653" t="s">
        <v>3450</v>
      </c>
      <c r="F653">
        <f t="shared" si="20"/>
        <v>5</v>
      </c>
      <c r="K653" s="51" t="s">
        <v>6435</v>
      </c>
      <c r="L653" s="51"/>
      <c r="O653">
        <v>0</v>
      </c>
      <c r="W653" s="55">
        <v>0</v>
      </c>
      <c r="AA653" t="s">
        <v>1786</v>
      </c>
      <c r="AG653">
        <v>1</v>
      </c>
      <c r="AM653">
        <f t="shared" si="19"/>
        <v>1</v>
      </c>
    </row>
    <row r="654" spans="1:39" x14ac:dyDescent="0.2">
      <c r="A654" s="20" t="s">
        <v>4619</v>
      </c>
      <c r="B654" s="20" t="s">
        <v>4628</v>
      </c>
      <c r="C654" s="20" t="s">
        <v>4629</v>
      </c>
      <c r="D654" s="25" t="s">
        <v>4630</v>
      </c>
      <c r="E654" t="s">
        <v>3450</v>
      </c>
      <c r="F654">
        <f t="shared" si="20"/>
        <v>5</v>
      </c>
      <c r="K654" s="51" t="s">
        <v>4228</v>
      </c>
      <c r="L654" s="51"/>
      <c r="O654">
        <v>0</v>
      </c>
      <c r="W654" s="55">
        <v>0</v>
      </c>
      <c r="AA654" t="s">
        <v>637</v>
      </c>
      <c r="AG654">
        <v>1</v>
      </c>
      <c r="AM654">
        <f t="shared" si="19"/>
        <v>1</v>
      </c>
    </row>
    <row r="655" spans="1:39" x14ac:dyDescent="0.2">
      <c r="A655" s="20" t="s">
        <v>4619</v>
      </c>
      <c r="B655" s="20" t="s">
        <v>4631</v>
      </c>
      <c r="C655" s="20" t="s">
        <v>4632</v>
      </c>
      <c r="D655" s="25" t="s">
        <v>4633</v>
      </c>
      <c r="E655" t="s">
        <v>3450</v>
      </c>
      <c r="F655">
        <f t="shared" si="20"/>
        <v>5</v>
      </c>
      <c r="K655" s="51" t="s">
        <v>4234</v>
      </c>
      <c r="L655" s="51"/>
      <c r="O655">
        <v>0</v>
      </c>
      <c r="W655" s="55">
        <v>0</v>
      </c>
      <c r="AA655" t="s">
        <v>5667</v>
      </c>
      <c r="AE655">
        <v>1</v>
      </c>
      <c r="AM655">
        <f t="shared" si="19"/>
        <v>1</v>
      </c>
    </row>
    <row r="656" spans="1:39" x14ac:dyDescent="0.2">
      <c r="A656" s="20" t="s">
        <v>4634</v>
      </c>
      <c r="B656" s="20" t="s">
        <v>4635</v>
      </c>
      <c r="C656" s="20" t="s">
        <v>4636</v>
      </c>
      <c r="D656" s="25" t="s">
        <v>4636</v>
      </c>
      <c r="E656" t="s">
        <v>3450</v>
      </c>
      <c r="F656">
        <f t="shared" si="20"/>
        <v>5</v>
      </c>
      <c r="K656" s="51" t="s">
        <v>451</v>
      </c>
      <c r="L656" s="51"/>
      <c r="Q656">
        <v>0</v>
      </c>
      <c r="W656" s="55">
        <v>0</v>
      </c>
      <c r="AA656" t="s">
        <v>5458</v>
      </c>
      <c r="AE656">
        <v>1</v>
      </c>
      <c r="AM656">
        <f t="shared" si="19"/>
        <v>1</v>
      </c>
    </row>
    <row r="657" spans="1:39" x14ac:dyDescent="0.2">
      <c r="A657" s="20" t="s">
        <v>4634</v>
      </c>
      <c r="B657" s="20" t="s">
        <v>4496</v>
      </c>
      <c r="C657" s="20" t="s">
        <v>4637</v>
      </c>
      <c r="D657" s="25" t="s">
        <v>3708</v>
      </c>
      <c r="E657" t="s">
        <v>3450</v>
      </c>
      <c r="F657">
        <f t="shared" si="20"/>
        <v>5</v>
      </c>
      <c r="K657" s="51" t="s">
        <v>622</v>
      </c>
      <c r="L657" s="51"/>
      <c r="Q657">
        <v>0</v>
      </c>
      <c r="W657" s="55">
        <v>0</v>
      </c>
      <c r="AA657" t="s">
        <v>3460</v>
      </c>
      <c r="AB657">
        <v>1</v>
      </c>
      <c r="AM657">
        <f t="shared" si="19"/>
        <v>1</v>
      </c>
    </row>
    <row r="658" spans="1:39" x14ac:dyDescent="0.2">
      <c r="A658" s="20" t="s">
        <v>4634</v>
      </c>
      <c r="B658" s="20" t="s">
        <v>4638</v>
      </c>
      <c r="C658" s="20" t="s">
        <v>4639</v>
      </c>
      <c r="D658" s="25" t="s">
        <v>3708</v>
      </c>
      <c r="E658" t="s">
        <v>3450</v>
      </c>
      <c r="F658">
        <f t="shared" si="20"/>
        <v>5</v>
      </c>
      <c r="K658" s="51" t="s">
        <v>5935</v>
      </c>
      <c r="L658" s="51"/>
      <c r="O658">
        <v>0</v>
      </c>
      <c r="W658" s="55">
        <v>0</v>
      </c>
      <c r="AA658" t="s">
        <v>10232</v>
      </c>
      <c r="AJ658">
        <v>1</v>
      </c>
      <c r="AM658">
        <f t="shared" si="19"/>
        <v>1</v>
      </c>
    </row>
    <row r="659" spans="1:39" x14ac:dyDescent="0.2">
      <c r="A659" s="20" t="s">
        <v>4640</v>
      </c>
      <c r="B659" s="20" t="s">
        <v>4641</v>
      </c>
      <c r="C659" s="20" t="s">
        <v>4642</v>
      </c>
      <c r="D659" s="25" t="s">
        <v>3708</v>
      </c>
      <c r="E659" t="s">
        <v>3450</v>
      </c>
      <c r="F659">
        <f t="shared" si="20"/>
        <v>5</v>
      </c>
      <c r="K659" s="51" t="s">
        <v>5279</v>
      </c>
      <c r="L659" s="51"/>
      <c r="O659">
        <v>0</v>
      </c>
      <c r="W659" s="55">
        <v>0</v>
      </c>
      <c r="AA659" t="s">
        <v>10233</v>
      </c>
      <c r="AJ659">
        <v>1</v>
      </c>
      <c r="AM659">
        <f t="shared" si="19"/>
        <v>1</v>
      </c>
    </row>
    <row r="660" spans="1:39" x14ac:dyDescent="0.2">
      <c r="A660" s="20" t="s">
        <v>4640</v>
      </c>
      <c r="B660" s="20" t="s">
        <v>4643</v>
      </c>
      <c r="C660" s="20" t="s">
        <v>4644</v>
      </c>
      <c r="D660" s="25" t="s">
        <v>3708</v>
      </c>
      <c r="E660" t="s">
        <v>3450</v>
      </c>
      <c r="F660">
        <f t="shared" si="20"/>
        <v>5</v>
      </c>
      <c r="K660" s="51" t="s">
        <v>6126</v>
      </c>
      <c r="L660" s="51"/>
      <c r="O660">
        <v>0</v>
      </c>
      <c r="W660" s="55">
        <v>0</v>
      </c>
      <c r="AA660" t="s">
        <v>10234</v>
      </c>
      <c r="AJ660">
        <v>1</v>
      </c>
      <c r="AM660">
        <f t="shared" si="19"/>
        <v>1</v>
      </c>
    </row>
    <row r="661" spans="1:39" x14ac:dyDescent="0.2">
      <c r="A661" s="20" t="s">
        <v>4640</v>
      </c>
      <c r="B661" s="20" t="s">
        <v>4645</v>
      </c>
      <c r="C661" s="20" t="s">
        <v>4646</v>
      </c>
      <c r="D661" s="25" t="s">
        <v>4647</v>
      </c>
      <c r="E661" t="s">
        <v>3450</v>
      </c>
      <c r="F661">
        <f t="shared" si="20"/>
        <v>5</v>
      </c>
      <c r="K661" s="51" t="s">
        <v>4730</v>
      </c>
      <c r="L661" s="51"/>
      <c r="O661">
        <v>0</v>
      </c>
      <c r="W661" s="55">
        <v>0</v>
      </c>
      <c r="AA661" t="s">
        <v>1534</v>
      </c>
      <c r="AG661">
        <v>1</v>
      </c>
      <c r="AM661">
        <f t="shared" si="19"/>
        <v>1</v>
      </c>
    </row>
    <row r="662" spans="1:39" x14ac:dyDescent="0.2">
      <c r="A662" s="20" t="s">
        <v>4640</v>
      </c>
      <c r="B662" s="20" t="s">
        <v>4648</v>
      </c>
      <c r="C662" s="20" t="s">
        <v>4649</v>
      </c>
      <c r="D662" s="25" t="s">
        <v>4647</v>
      </c>
      <c r="E662" t="s">
        <v>3450</v>
      </c>
      <c r="F662">
        <f t="shared" si="20"/>
        <v>5</v>
      </c>
      <c r="K662" s="51" t="s">
        <v>3742</v>
      </c>
      <c r="L662" s="51"/>
      <c r="O662">
        <v>0</v>
      </c>
      <c r="W662" s="55">
        <v>0</v>
      </c>
      <c r="AA662" t="s">
        <v>641</v>
      </c>
      <c r="AG662">
        <v>1</v>
      </c>
      <c r="AM662">
        <f t="shared" si="19"/>
        <v>1</v>
      </c>
    </row>
    <row r="663" spans="1:39" x14ac:dyDescent="0.2">
      <c r="A663" s="20" t="s">
        <v>4650</v>
      </c>
      <c r="B663" s="20" t="s">
        <v>4602</v>
      </c>
      <c r="C663" s="20" t="s">
        <v>4651</v>
      </c>
      <c r="D663" s="25" t="s">
        <v>3708</v>
      </c>
      <c r="E663" t="s">
        <v>3450</v>
      </c>
      <c r="F663">
        <f t="shared" si="20"/>
        <v>5</v>
      </c>
      <c r="K663" s="51" t="s">
        <v>1834</v>
      </c>
      <c r="L663" s="51"/>
      <c r="R663">
        <v>0</v>
      </c>
      <c r="W663" s="55">
        <v>0</v>
      </c>
      <c r="AA663" t="s">
        <v>585</v>
      </c>
      <c r="AG663">
        <v>1</v>
      </c>
      <c r="AM663">
        <f t="shared" si="19"/>
        <v>1</v>
      </c>
    </row>
    <row r="664" spans="1:39" x14ac:dyDescent="0.2">
      <c r="A664" s="20" t="s">
        <v>4650</v>
      </c>
      <c r="B664" s="20" t="s">
        <v>4652</v>
      </c>
      <c r="C664" s="20" t="s">
        <v>4653</v>
      </c>
      <c r="D664" s="25" t="s">
        <v>3708</v>
      </c>
      <c r="E664" t="s">
        <v>3450</v>
      </c>
      <c r="F664">
        <f t="shared" si="20"/>
        <v>5</v>
      </c>
      <c r="K664" s="51" t="s">
        <v>1832</v>
      </c>
      <c r="L664" s="51"/>
      <c r="R664">
        <v>0</v>
      </c>
      <c r="W664" s="55">
        <v>0</v>
      </c>
      <c r="AA664" t="s">
        <v>1658</v>
      </c>
      <c r="AG664">
        <v>1</v>
      </c>
      <c r="AM664">
        <f t="shared" si="19"/>
        <v>1</v>
      </c>
    </row>
    <row r="665" spans="1:39" x14ac:dyDescent="0.2">
      <c r="A665" s="20" t="s">
        <v>4650</v>
      </c>
      <c r="B665" s="20" t="s">
        <v>4641</v>
      </c>
      <c r="C665" s="20" t="s">
        <v>4654</v>
      </c>
      <c r="D665" s="25" t="s">
        <v>3708</v>
      </c>
      <c r="E665" t="s">
        <v>3450</v>
      </c>
      <c r="F665">
        <f t="shared" si="20"/>
        <v>5</v>
      </c>
      <c r="K665" s="51" t="s">
        <v>1833</v>
      </c>
      <c r="L665" s="51"/>
      <c r="R665">
        <v>0</v>
      </c>
      <c r="W665" s="55">
        <v>0</v>
      </c>
      <c r="AA665" t="s">
        <v>1515</v>
      </c>
      <c r="AG665">
        <v>1</v>
      </c>
      <c r="AM665">
        <f t="shared" si="19"/>
        <v>1</v>
      </c>
    </row>
    <row r="666" spans="1:39" x14ac:dyDescent="0.2">
      <c r="A666" s="20" t="s">
        <v>4655</v>
      </c>
      <c r="B666" s="20" t="s">
        <v>4656</v>
      </c>
      <c r="C666" s="20" t="s">
        <v>4657</v>
      </c>
      <c r="D666" s="25" t="s">
        <v>1970</v>
      </c>
      <c r="E666" t="s">
        <v>3450</v>
      </c>
      <c r="F666">
        <f t="shared" si="20"/>
        <v>5</v>
      </c>
      <c r="K666" s="51" t="s">
        <v>2739</v>
      </c>
      <c r="L666" s="51"/>
      <c r="V666">
        <v>0</v>
      </c>
      <c r="W666" s="55">
        <v>0</v>
      </c>
      <c r="Z666" s="20"/>
      <c r="AA666" t="s">
        <v>8405</v>
      </c>
      <c r="AG666">
        <v>1</v>
      </c>
      <c r="AM666">
        <f t="shared" si="19"/>
        <v>1</v>
      </c>
    </row>
    <row r="667" spans="1:39" x14ac:dyDescent="0.2">
      <c r="A667" s="20" t="s">
        <v>4655</v>
      </c>
      <c r="B667" s="20" t="s">
        <v>4641</v>
      </c>
      <c r="C667" s="20" t="s">
        <v>4658</v>
      </c>
      <c r="D667" s="25" t="s">
        <v>3708</v>
      </c>
      <c r="E667" t="s">
        <v>3450</v>
      </c>
      <c r="F667">
        <f t="shared" si="20"/>
        <v>5</v>
      </c>
      <c r="K667" s="51" t="s">
        <v>2735</v>
      </c>
      <c r="L667" s="51"/>
      <c r="T667">
        <v>0</v>
      </c>
      <c r="W667" s="55">
        <v>0</v>
      </c>
      <c r="AA667" t="s">
        <v>8404</v>
      </c>
      <c r="AG667">
        <v>1</v>
      </c>
      <c r="AM667">
        <f t="shared" si="19"/>
        <v>1</v>
      </c>
    </row>
    <row r="668" spans="1:39" x14ac:dyDescent="0.2">
      <c r="A668" s="20" t="s">
        <v>4655</v>
      </c>
      <c r="B668" s="20" t="s">
        <v>4602</v>
      </c>
      <c r="C668" s="20" t="s">
        <v>4659</v>
      </c>
      <c r="D668" s="25" t="s">
        <v>3708</v>
      </c>
      <c r="E668" t="s">
        <v>3450</v>
      </c>
      <c r="F668">
        <f t="shared" si="20"/>
        <v>5</v>
      </c>
      <c r="K668" s="51" t="s">
        <v>571</v>
      </c>
      <c r="L668" s="51"/>
      <c r="P668">
        <v>0</v>
      </c>
      <c r="W668" s="55">
        <v>0</v>
      </c>
      <c r="AA668" t="s">
        <v>8318</v>
      </c>
      <c r="AH668">
        <v>1</v>
      </c>
      <c r="AM668">
        <f t="shared" si="19"/>
        <v>1</v>
      </c>
    </row>
    <row r="669" spans="1:39" x14ac:dyDescent="0.2">
      <c r="A669" s="20" t="s">
        <v>4655</v>
      </c>
      <c r="B669" s="20" t="s">
        <v>4660</v>
      </c>
      <c r="C669" s="20" t="s">
        <v>4661</v>
      </c>
      <c r="D669" s="25" t="s">
        <v>3708</v>
      </c>
      <c r="E669" t="s">
        <v>3450</v>
      </c>
      <c r="F669">
        <f t="shared" si="20"/>
        <v>5</v>
      </c>
      <c r="K669" s="51" t="s">
        <v>611</v>
      </c>
      <c r="L669" s="51"/>
      <c r="P669">
        <v>0</v>
      </c>
      <c r="W669" s="55">
        <v>0</v>
      </c>
      <c r="AA669" t="s">
        <v>8452</v>
      </c>
      <c r="AG669">
        <v>1</v>
      </c>
      <c r="AM669">
        <f t="shared" si="19"/>
        <v>1</v>
      </c>
    </row>
    <row r="670" spans="1:39" x14ac:dyDescent="0.2">
      <c r="A670" s="20" t="s">
        <v>4662</v>
      </c>
      <c r="B670" s="20" t="s">
        <v>4496</v>
      </c>
      <c r="C670" s="20" t="s">
        <v>4663</v>
      </c>
      <c r="D670" s="25" t="s">
        <v>3708</v>
      </c>
      <c r="E670" t="s">
        <v>3450</v>
      </c>
      <c r="F670">
        <f t="shared" si="20"/>
        <v>5</v>
      </c>
      <c r="K670" s="51" t="s">
        <v>612</v>
      </c>
      <c r="L670" s="51"/>
      <c r="P670">
        <v>0</v>
      </c>
      <c r="W670" s="55">
        <v>0</v>
      </c>
      <c r="AA670" t="s">
        <v>225</v>
      </c>
      <c r="AF670">
        <v>1</v>
      </c>
      <c r="AM670">
        <f t="shared" si="19"/>
        <v>1</v>
      </c>
    </row>
    <row r="671" spans="1:39" x14ac:dyDescent="0.2">
      <c r="A671" s="20" t="s">
        <v>4662</v>
      </c>
      <c r="B671" s="20" t="s">
        <v>4496</v>
      </c>
      <c r="C671" s="20" t="s">
        <v>4664</v>
      </c>
      <c r="D671" s="25" t="s">
        <v>3708</v>
      </c>
      <c r="E671" t="s">
        <v>3450</v>
      </c>
      <c r="F671">
        <f t="shared" si="20"/>
        <v>5</v>
      </c>
      <c r="K671" s="51" t="s">
        <v>1661</v>
      </c>
      <c r="L671" s="51"/>
      <c r="Q671">
        <v>0</v>
      </c>
      <c r="W671" s="55">
        <v>0</v>
      </c>
      <c r="AA671" t="s">
        <v>619</v>
      </c>
      <c r="AF671">
        <v>1</v>
      </c>
      <c r="AM671">
        <f t="shared" si="19"/>
        <v>1</v>
      </c>
    </row>
    <row r="672" spans="1:39" x14ac:dyDescent="0.2">
      <c r="A672" s="20" t="s">
        <v>4662</v>
      </c>
      <c r="B672" s="20" t="s">
        <v>4652</v>
      </c>
      <c r="C672" s="20" t="s">
        <v>4665</v>
      </c>
      <c r="D672" s="25" t="s">
        <v>3708</v>
      </c>
      <c r="E672" t="s">
        <v>3450</v>
      </c>
      <c r="F672">
        <f t="shared" si="20"/>
        <v>5</v>
      </c>
      <c r="K672" s="51" t="s">
        <v>1518</v>
      </c>
      <c r="L672" s="51"/>
      <c r="Q672">
        <v>0</v>
      </c>
      <c r="W672" s="55">
        <v>0</v>
      </c>
      <c r="AA672" t="s">
        <v>226</v>
      </c>
      <c r="AH672">
        <v>1</v>
      </c>
      <c r="AM672">
        <f t="shared" si="19"/>
        <v>1</v>
      </c>
    </row>
    <row r="673" spans="1:39" x14ac:dyDescent="0.2">
      <c r="A673" s="20" t="s">
        <v>4662</v>
      </c>
      <c r="B673" s="20" t="s">
        <v>4666</v>
      </c>
      <c r="C673" s="20" t="s">
        <v>4667</v>
      </c>
      <c r="D673" s="25" t="s">
        <v>3708</v>
      </c>
      <c r="E673" t="s">
        <v>3450</v>
      </c>
      <c r="F673">
        <f t="shared" si="20"/>
        <v>5</v>
      </c>
      <c r="K673" s="51" t="s">
        <v>5290</v>
      </c>
      <c r="L673" s="51"/>
      <c r="P673">
        <v>0</v>
      </c>
      <c r="W673" s="55">
        <v>0</v>
      </c>
      <c r="AA673" s="20" t="s">
        <v>671</v>
      </c>
      <c r="AH673">
        <v>1</v>
      </c>
      <c r="AM673">
        <f t="shared" si="19"/>
        <v>1</v>
      </c>
    </row>
    <row r="674" spans="1:39" x14ac:dyDescent="0.2">
      <c r="A674" s="20" t="s">
        <v>4662</v>
      </c>
      <c r="B674" s="20" t="s">
        <v>4660</v>
      </c>
      <c r="C674" s="20" t="s">
        <v>4668</v>
      </c>
      <c r="D674" s="25" t="s">
        <v>3708</v>
      </c>
      <c r="E674" t="s">
        <v>3450</v>
      </c>
      <c r="F674">
        <f t="shared" si="20"/>
        <v>5</v>
      </c>
      <c r="K674" s="51" t="s">
        <v>3832</v>
      </c>
      <c r="L674" s="51"/>
      <c r="P674">
        <v>0</v>
      </c>
      <c r="W674" s="55">
        <v>0</v>
      </c>
      <c r="AA674" s="20" t="s">
        <v>227</v>
      </c>
      <c r="AH674">
        <v>1</v>
      </c>
      <c r="AM674">
        <f t="shared" si="19"/>
        <v>1</v>
      </c>
    </row>
    <row r="675" spans="1:39" x14ac:dyDescent="0.2">
      <c r="A675" s="20" t="s">
        <v>4669</v>
      </c>
      <c r="B675" s="20" t="s">
        <v>4488</v>
      </c>
      <c r="C675" s="20" t="s">
        <v>4670</v>
      </c>
      <c r="D675" s="25" t="s">
        <v>3708</v>
      </c>
      <c r="E675" t="s">
        <v>3450</v>
      </c>
      <c r="F675">
        <f t="shared" si="20"/>
        <v>5</v>
      </c>
      <c r="K675" s="51" t="s">
        <v>252</v>
      </c>
      <c r="L675" s="51"/>
      <c r="Q675">
        <v>0</v>
      </c>
      <c r="W675" s="55">
        <v>0</v>
      </c>
      <c r="AA675" s="20" t="s">
        <v>1</v>
      </c>
      <c r="AH675">
        <v>1</v>
      </c>
      <c r="AM675">
        <f t="shared" si="19"/>
        <v>1</v>
      </c>
    </row>
    <row r="676" spans="1:39" x14ac:dyDescent="0.2">
      <c r="A676" s="20" t="s">
        <v>4669</v>
      </c>
      <c r="B676" s="20" t="s">
        <v>4499</v>
      </c>
      <c r="C676" s="20" t="s">
        <v>4671</v>
      </c>
      <c r="D676" s="25" t="s">
        <v>3708</v>
      </c>
      <c r="E676" t="s">
        <v>3450</v>
      </c>
      <c r="F676">
        <f t="shared" si="20"/>
        <v>5</v>
      </c>
      <c r="K676" s="51" t="s">
        <v>1762</v>
      </c>
      <c r="L676" s="51"/>
      <c r="Q676">
        <v>0</v>
      </c>
      <c r="W676" s="55">
        <v>0</v>
      </c>
      <c r="AA676" t="s">
        <v>1168</v>
      </c>
      <c r="AH676">
        <v>1</v>
      </c>
      <c r="AM676">
        <f t="shared" si="19"/>
        <v>1</v>
      </c>
    </row>
    <row r="677" spans="1:39" x14ac:dyDescent="0.2">
      <c r="A677" s="20" t="s">
        <v>4669</v>
      </c>
      <c r="B677" s="20" t="s">
        <v>4641</v>
      </c>
      <c r="C677" s="20" t="s">
        <v>4672</v>
      </c>
      <c r="D677" s="25" t="s">
        <v>3708</v>
      </c>
      <c r="E677" t="s">
        <v>3450</v>
      </c>
      <c r="F677">
        <f t="shared" si="20"/>
        <v>5</v>
      </c>
      <c r="K677" s="51" t="s">
        <v>1725</v>
      </c>
      <c r="L677" s="51"/>
      <c r="R677">
        <v>0</v>
      </c>
      <c r="W677" s="55">
        <v>0</v>
      </c>
      <c r="AA677" t="s">
        <v>686</v>
      </c>
      <c r="AH677">
        <v>1</v>
      </c>
      <c r="AM677">
        <f t="shared" si="19"/>
        <v>1</v>
      </c>
    </row>
    <row r="678" spans="1:39" x14ac:dyDescent="0.2">
      <c r="A678" s="20" t="s">
        <v>4669</v>
      </c>
      <c r="B678" s="20" t="s">
        <v>4641</v>
      </c>
      <c r="C678" s="20" t="s">
        <v>4673</v>
      </c>
      <c r="D678" s="25" t="s">
        <v>3708</v>
      </c>
      <c r="E678" t="s">
        <v>3450</v>
      </c>
      <c r="F678">
        <f t="shared" si="20"/>
        <v>5</v>
      </c>
      <c r="K678" s="51" t="s">
        <v>1717</v>
      </c>
      <c r="L678" s="51"/>
      <c r="R678">
        <v>0</v>
      </c>
      <c r="W678" s="55">
        <v>0</v>
      </c>
      <c r="AA678" t="s">
        <v>7698</v>
      </c>
      <c r="AH678">
        <v>1</v>
      </c>
      <c r="AM678">
        <f t="shared" si="19"/>
        <v>1</v>
      </c>
    </row>
    <row r="679" spans="1:39" x14ac:dyDescent="0.2">
      <c r="A679" s="20" t="s">
        <v>4669</v>
      </c>
      <c r="B679" s="20" t="s">
        <v>4674</v>
      </c>
      <c r="C679" s="20" t="s">
        <v>4675</v>
      </c>
      <c r="D679" s="25" t="s">
        <v>3708</v>
      </c>
      <c r="E679" t="s">
        <v>3450</v>
      </c>
      <c r="F679">
        <f t="shared" si="20"/>
        <v>5</v>
      </c>
      <c r="K679" s="51" t="s">
        <v>6347</v>
      </c>
      <c r="L679" s="51"/>
      <c r="U679">
        <v>0</v>
      </c>
      <c r="W679" s="55">
        <v>0</v>
      </c>
      <c r="AA679" t="s">
        <v>7697</v>
      </c>
      <c r="AH679">
        <v>1</v>
      </c>
      <c r="AM679">
        <f t="shared" ref="AM679:AM743" si="21">SUM(AB679:AL679)</f>
        <v>1</v>
      </c>
    </row>
    <row r="680" spans="1:39" x14ac:dyDescent="0.2">
      <c r="A680" s="20" t="s">
        <v>4676</v>
      </c>
      <c r="B680" s="20" t="s">
        <v>4652</v>
      </c>
      <c r="C680" s="20" t="s">
        <v>4677</v>
      </c>
      <c r="D680" s="25" t="s">
        <v>3708</v>
      </c>
      <c r="E680" t="s">
        <v>3450</v>
      </c>
      <c r="F680">
        <f t="shared" si="20"/>
        <v>5</v>
      </c>
      <c r="K680" s="51" t="s">
        <v>4324</v>
      </c>
      <c r="L680" s="51"/>
      <c r="U680">
        <v>0</v>
      </c>
      <c r="W680" s="55">
        <v>0</v>
      </c>
      <c r="AA680" t="s">
        <v>7564</v>
      </c>
      <c r="AH680">
        <v>1</v>
      </c>
      <c r="AM680">
        <f t="shared" si="21"/>
        <v>1</v>
      </c>
    </row>
    <row r="681" spans="1:39" x14ac:dyDescent="0.2">
      <c r="A681" s="20" t="s">
        <v>4676</v>
      </c>
      <c r="B681" s="20" t="s">
        <v>4660</v>
      </c>
      <c r="C681" s="20" t="s">
        <v>4678</v>
      </c>
      <c r="D681" s="25" t="s">
        <v>3708</v>
      </c>
      <c r="E681" t="s">
        <v>3450</v>
      </c>
      <c r="F681">
        <f t="shared" si="20"/>
        <v>5</v>
      </c>
      <c r="K681" s="51" t="s">
        <v>661</v>
      </c>
      <c r="L681" s="51"/>
      <c r="R681">
        <v>0</v>
      </c>
      <c r="W681" s="55">
        <v>0</v>
      </c>
      <c r="AA681" t="s">
        <v>741</v>
      </c>
      <c r="AL681">
        <v>1</v>
      </c>
      <c r="AM681">
        <f t="shared" si="21"/>
        <v>1</v>
      </c>
    </row>
    <row r="682" spans="1:39" x14ac:dyDescent="0.2">
      <c r="A682" s="20" t="s">
        <v>4676</v>
      </c>
      <c r="B682" s="20" t="s">
        <v>4589</v>
      </c>
      <c r="C682" s="20" t="s">
        <v>4679</v>
      </c>
      <c r="D682" s="25" t="s">
        <v>3708</v>
      </c>
      <c r="E682" t="s">
        <v>3450</v>
      </c>
      <c r="F682">
        <f t="shared" si="20"/>
        <v>5</v>
      </c>
      <c r="K682" s="51" t="s">
        <v>4857</v>
      </c>
      <c r="L682" s="51"/>
      <c r="U682">
        <v>0</v>
      </c>
      <c r="W682" s="55">
        <v>0</v>
      </c>
      <c r="AA682" t="s">
        <v>697</v>
      </c>
      <c r="AL682">
        <v>1</v>
      </c>
      <c r="AM682">
        <f t="shared" si="21"/>
        <v>1</v>
      </c>
    </row>
    <row r="683" spans="1:39" x14ac:dyDescent="0.2">
      <c r="A683" s="20" t="s">
        <v>4676</v>
      </c>
      <c r="B683" s="20" t="s">
        <v>4680</v>
      </c>
      <c r="C683" s="20" t="s">
        <v>4681</v>
      </c>
      <c r="D683" s="25" t="s">
        <v>543</v>
      </c>
      <c r="E683" t="s">
        <v>3450</v>
      </c>
      <c r="F683">
        <f t="shared" si="20"/>
        <v>5</v>
      </c>
      <c r="K683" s="51" t="s">
        <v>234</v>
      </c>
      <c r="L683" s="51"/>
      <c r="P683">
        <v>0</v>
      </c>
      <c r="W683" s="55">
        <v>0</v>
      </c>
      <c r="AA683" t="s">
        <v>7684</v>
      </c>
      <c r="AJ683">
        <v>1</v>
      </c>
      <c r="AM683">
        <f t="shared" si="21"/>
        <v>1</v>
      </c>
    </row>
    <row r="684" spans="1:39" x14ac:dyDescent="0.2">
      <c r="A684" s="20" t="s">
        <v>4682</v>
      </c>
      <c r="B684" s="20" t="s">
        <v>4599</v>
      </c>
      <c r="C684" s="20" t="s">
        <v>4683</v>
      </c>
      <c r="D684" s="25" t="s">
        <v>1672</v>
      </c>
      <c r="E684" t="s">
        <v>3442</v>
      </c>
      <c r="F684">
        <f t="shared" si="20"/>
        <v>13</v>
      </c>
      <c r="K684" s="51" t="s">
        <v>618</v>
      </c>
      <c r="L684" s="51"/>
      <c r="P684">
        <v>0</v>
      </c>
      <c r="W684" s="55">
        <v>0</v>
      </c>
      <c r="AA684" t="s">
        <v>7683</v>
      </c>
      <c r="AJ684">
        <v>1</v>
      </c>
      <c r="AM684">
        <f t="shared" si="21"/>
        <v>1</v>
      </c>
    </row>
    <row r="685" spans="1:39" x14ac:dyDescent="0.2">
      <c r="A685" s="20" t="s">
        <v>4682</v>
      </c>
      <c r="B685" s="20" t="s">
        <v>3829</v>
      </c>
      <c r="C685" s="20" t="s">
        <v>4684</v>
      </c>
      <c r="D685" s="25" t="s">
        <v>1672</v>
      </c>
      <c r="E685" t="s">
        <v>3442</v>
      </c>
      <c r="F685">
        <f t="shared" si="20"/>
        <v>13</v>
      </c>
      <c r="K685" s="51" t="s">
        <v>5873</v>
      </c>
      <c r="L685" s="51"/>
      <c r="O685">
        <v>0</v>
      </c>
      <c r="W685" s="55">
        <v>0</v>
      </c>
      <c r="AA685" t="s">
        <v>2216</v>
      </c>
      <c r="AL685">
        <v>1</v>
      </c>
      <c r="AM685">
        <f t="shared" si="21"/>
        <v>1</v>
      </c>
    </row>
    <row r="686" spans="1:39" x14ac:dyDescent="0.2">
      <c r="A686" s="20" t="s">
        <v>4682</v>
      </c>
      <c r="B686" s="20" t="s">
        <v>4685</v>
      </c>
      <c r="C686" s="20" t="s">
        <v>4686</v>
      </c>
      <c r="D686" s="25" t="s">
        <v>1672</v>
      </c>
      <c r="E686" t="s">
        <v>3442</v>
      </c>
      <c r="F686">
        <f t="shared" si="20"/>
        <v>13</v>
      </c>
      <c r="K686" s="51" t="s">
        <v>4471</v>
      </c>
      <c r="L686" s="51"/>
      <c r="O686">
        <v>0</v>
      </c>
      <c r="W686" s="55">
        <v>0</v>
      </c>
      <c r="AA686" s="65" t="s">
        <v>739</v>
      </c>
      <c r="AL686">
        <v>1</v>
      </c>
      <c r="AM686">
        <f t="shared" si="21"/>
        <v>1</v>
      </c>
    </row>
    <row r="687" spans="1:39" x14ac:dyDescent="0.2">
      <c r="A687" s="20" t="s">
        <v>4687</v>
      </c>
      <c r="B687" s="20" t="s">
        <v>4688</v>
      </c>
      <c r="C687" s="20" t="s">
        <v>4689</v>
      </c>
      <c r="D687" s="25" t="s">
        <v>1672</v>
      </c>
      <c r="E687" t="s">
        <v>3442</v>
      </c>
      <c r="F687">
        <f t="shared" si="20"/>
        <v>13</v>
      </c>
      <c r="K687" s="51" t="s">
        <v>1541</v>
      </c>
      <c r="L687" s="51"/>
      <c r="R687">
        <v>0</v>
      </c>
      <c r="W687" s="55">
        <v>0</v>
      </c>
      <c r="AA687" s="65" t="s">
        <v>700</v>
      </c>
      <c r="AL687">
        <v>1</v>
      </c>
      <c r="AM687">
        <f t="shared" si="21"/>
        <v>1</v>
      </c>
    </row>
    <row r="688" spans="1:39" x14ac:dyDescent="0.2">
      <c r="A688" s="20" t="s">
        <v>4687</v>
      </c>
      <c r="B688" s="20" t="s">
        <v>4688</v>
      </c>
      <c r="C688" s="20" t="s">
        <v>4690</v>
      </c>
      <c r="D688" s="25" t="s">
        <v>1672</v>
      </c>
      <c r="E688" t="s">
        <v>3442</v>
      </c>
      <c r="F688">
        <f t="shared" si="20"/>
        <v>13</v>
      </c>
      <c r="K688" s="51" t="s">
        <v>640</v>
      </c>
      <c r="L688" s="51"/>
      <c r="R688">
        <v>0</v>
      </c>
      <c r="W688" s="55">
        <v>0</v>
      </c>
      <c r="AA688" t="s">
        <v>2784</v>
      </c>
      <c r="AH688">
        <v>1</v>
      </c>
      <c r="AM688">
        <f t="shared" si="21"/>
        <v>1</v>
      </c>
    </row>
    <row r="689" spans="1:39" x14ac:dyDescent="0.2">
      <c r="A689" s="20" t="s">
        <v>4687</v>
      </c>
      <c r="B689" s="20" t="s">
        <v>4691</v>
      </c>
      <c r="C689" s="20" t="s">
        <v>4692</v>
      </c>
      <c r="D689" s="25" t="s">
        <v>1971</v>
      </c>
      <c r="E689" t="s">
        <v>3442</v>
      </c>
      <c r="F689">
        <f t="shared" si="20"/>
        <v>13</v>
      </c>
      <c r="K689" s="51" t="s">
        <v>5477</v>
      </c>
      <c r="L689" s="51"/>
      <c r="O689">
        <v>0</v>
      </c>
      <c r="W689" s="55">
        <v>0</v>
      </c>
      <c r="AA689" t="s">
        <v>302</v>
      </c>
      <c r="AJ689">
        <v>1</v>
      </c>
      <c r="AM689">
        <f t="shared" si="21"/>
        <v>1</v>
      </c>
    </row>
    <row r="690" spans="1:39" x14ac:dyDescent="0.2">
      <c r="A690" s="20" t="s">
        <v>4687</v>
      </c>
      <c r="B690" s="20" t="s">
        <v>4691</v>
      </c>
      <c r="C690" s="20" t="s">
        <v>4693</v>
      </c>
      <c r="D690" s="25" t="s">
        <v>1971</v>
      </c>
      <c r="E690" t="s">
        <v>3442</v>
      </c>
      <c r="F690">
        <f t="shared" si="20"/>
        <v>13</v>
      </c>
      <c r="K690" s="51" t="s">
        <v>5716</v>
      </c>
      <c r="L690" s="51"/>
      <c r="O690">
        <v>0</v>
      </c>
      <c r="W690" s="55">
        <v>0</v>
      </c>
      <c r="AA690" t="s">
        <v>525</v>
      </c>
      <c r="AJ690">
        <v>1</v>
      </c>
      <c r="AM690">
        <f t="shared" si="21"/>
        <v>1</v>
      </c>
    </row>
    <row r="691" spans="1:39" x14ac:dyDescent="0.2">
      <c r="A691" s="20" t="s">
        <v>4687</v>
      </c>
      <c r="B691" s="20" t="s">
        <v>4694</v>
      </c>
      <c r="C691" s="20" t="s">
        <v>4695</v>
      </c>
      <c r="D691" s="25" t="s">
        <v>1672</v>
      </c>
      <c r="E691" t="s">
        <v>3442</v>
      </c>
      <c r="F691">
        <f t="shared" si="20"/>
        <v>13</v>
      </c>
      <c r="K691" s="51" t="s">
        <v>5481</v>
      </c>
      <c r="L691" s="51"/>
      <c r="O691">
        <v>0</v>
      </c>
      <c r="W691" s="55">
        <v>0</v>
      </c>
      <c r="AA691" t="s">
        <v>230</v>
      </c>
      <c r="AG691">
        <v>1</v>
      </c>
      <c r="AM691">
        <f t="shared" si="21"/>
        <v>1</v>
      </c>
    </row>
    <row r="692" spans="1:39" x14ac:dyDescent="0.2">
      <c r="A692" s="20" t="s">
        <v>4696</v>
      </c>
      <c r="B692" s="20" t="s">
        <v>4697</v>
      </c>
      <c r="C692" s="20" t="s">
        <v>4698</v>
      </c>
      <c r="D692" s="25" t="s">
        <v>4699</v>
      </c>
      <c r="E692" t="s">
        <v>3442</v>
      </c>
      <c r="F692">
        <f t="shared" si="20"/>
        <v>13</v>
      </c>
      <c r="K692" s="51" t="s">
        <v>4140</v>
      </c>
      <c r="L692" s="51"/>
      <c r="N692">
        <v>0</v>
      </c>
      <c r="W692" s="55">
        <v>0</v>
      </c>
      <c r="AA692" t="s">
        <v>1779</v>
      </c>
      <c r="AG692">
        <v>1</v>
      </c>
      <c r="AM692">
        <f t="shared" si="21"/>
        <v>1</v>
      </c>
    </row>
    <row r="693" spans="1:39" x14ac:dyDescent="0.2">
      <c r="A693" s="20" t="s">
        <v>4696</v>
      </c>
      <c r="B693" s="20" t="s">
        <v>4700</v>
      </c>
      <c r="C693" s="20" t="s">
        <v>4701</v>
      </c>
      <c r="D693" s="25" t="s">
        <v>1971</v>
      </c>
      <c r="E693" t="s">
        <v>3442</v>
      </c>
      <c r="F693">
        <f t="shared" si="20"/>
        <v>13</v>
      </c>
      <c r="K693" s="51" t="s">
        <v>235</v>
      </c>
      <c r="L693" s="51"/>
      <c r="P693">
        <v>0</v>
      </c>
      <c r="W693" s="55">
        <v>0</v>
      </c>
      <c r="AA693" t="s">
        <v>2741</v>
      </c>
      <c r="AJ693">
        <v>1</v>
      </c>
      <c r="AM693">
        <f t="shared" si="21"/>
        <v>1</v>
      </c>
    </row>
    <row r="694" spans="1:39" x14ac:dyDescent="0.2">
      <c r="A694" s="20" t="s">
        <v>4696</v>
      </c>
      <c r="B694" s="20" t="s">
        <v>4700</v>
      </c>
      <c r="C694" s="20" t="s">
        <v>4702</v>
      </c>
      <c r="D694" s="25" t="s">
        <v>1971</v>
      </c>
      <c r="E694" t="s">
        <v>3442</v>
      </c>
      <c r="F694">
        <f t="shared" si="20"/>
        <v>13</v>
      </c>
      <c r="K694" s="51" t="s">
        <v>1010</v>
      </c>
      <c r="L694" s="51"/>
      <c r="P694">
        <v>0</v>
      </c>
      <c r="W694" s="55">
        <v>0</v>
      </c>
      <c r="AA694" t="s">
        <v>228</v>
      </c>
      <c r="AI694">
        <v>1</v>
      </c>
      <c r="AM694">
        <f t="shared" si="21"/>
        <v>1</v>
      </c>
    </row>
    <row r="695" spans="1:39" x14ac:dyDescent="0.2">
      <c r="A695" s="20" t="s">
        <v>4696</v>
      </c>
      <c r="B695" s="20" t="s">
        <v>4703</v>
      </c>
      <c r="C695" s="20" t="s">
        <v>4704</v>
      </c>
      <c r="D695" s="25" t="s">
        <v>1971</v>
      </c>
      <c r="E695" t="s">
        <v>3442</v>
      </c>
      <c r="F695">
        <f t="shared" si="20"/>
        <v>13</v>
      </c>
      <c r="K695" s="51" t="s">
        <v>5341</v>
      </c>
      <c r="L695" s="51"/>
      <c r="P695">
        <v>0</v>
      </c>
      <c r="W695" s="55">
        <v>0</v>
      </c>
      <c r="AA695" t="s">
        <v>917</v>
      </c>
      <c r="AI695">
        <v>1</v>
      </c>
      <c r="AM695">
        <f t="shared" si="21"/>
        <v>1</v>
      </c>
    </row>
    <row r="696" spans="1:39" x14ac:dyDescent="0.2">
      <c r="A696" s="20" t="s">
        <v>4696</v>
      </c>
      <c r="B696" s="20" t="s">
        <v>4705</v>
      </c>
      <c r="C696" s="20" t="s">
        <v>4706</v>
      </c>
      <c r="D696" s="25" t="s">
        <v>1971</v>
      </c>
      <c r="E696" t="s">
        <v>3442</v>
      </c>
      <c r="F696">
        <f t="shared" si="20"/>
        <v>13</v>
      </c>
      <c r="K696" s="51" t="s">
        <v>1892</v>
      </c>
      <c r="L696" s="51"/>
      <c r="R696">
        <v>0</v>
      </c>
      <c r="W696" s="55">
        <v>0</v>
      </c>
      <c r="AA696" t="s">
        <v>743</v>
      </c>
      <c r="AL696">
        <v>1</v>
      </c>
      <c r="AM696">
        <f t="shared" si="21"/>
        <v>1</v>
      </c>
    </row>
    <row r="697" spans="1:39" x14ac:dyDescent="0.2">
      <c r="A697" s="20" t="s">
        <v>4696</v>
      </c>
      <c r="B697" s="20" t="s">
        <v>4705</v>
      </c>
      <c r="C697" s="20" t="s">
        <v>4707</v>
      </c>
      <c r="D697" s="25" t="s">
        <v>1971</v>
      </c>
      <c r="E697" t="s">
        <v>3442</v>
      </c>
      <c r="F697">
        <f t="shared" si="20"/>
        <v>13</v>
      </c>
      <c r="K697" s="51" t="s">
        <v>5809</v>
      </c>
      <c r="L697" s="51"/>
      <c r="O697">
        <v>0</v>
      </c>
      <c r="W697" s="55">
        <v>0</v>
      </c>
      <c r="AA697" t="s">
        <v>702</v>
      </c>
      <c r="AL697">
        <v>1</v>
      </c>
      <c r="AM697">
        <f t="shared" si="21"/>
        <v>1</v>
      </c>
    </row>
    <row r="698" spans="1:39" x14ac:dyDescent="0.2">
      <c r="A698" s="20" t="s">
        <v>4708</v>
      </c>
      <c r="B698" s="20" t="s">
        <v>4709</v>
      </c>
      <c r="C698" s="20" t="s">
        <v>4710</v>
      </c>
      <c r="D698" s="25" t="s">
        <v>1970</v>
      </c>
      <c r="E698" t="s">
        <v>3442</v>
      </c>
      <c r="F698">
        <f t="shared" si="20"/>
        <v>13</v>
      </c>
      <c r="K698" s="51" t="s">
        <v>5446</v>
      </c>
      <c r="L698" s="51"/>
      <c r="O698">
        <v>0</v>
      </c>
      <c r="W698" s="55">
        <v>0</v>
      </c>
      <c r="AA698" t="s">
        <v>6024</v>
      </c>
      <c r="AE698">
        <v>1</v>
      </c>
      <c r="AM698">
        <f t="shared" si="21"/>
        <v>1</v>
      </c>
    </row>
    <row r="699" spans="1:39" x14ac:dyDescent="0.2">
      <c r="A699" s="20" t="s">
        <v>4708</v>
      </c>
      <c r="B699" s="20" t="s">
        <v>4691</v>
      </c>
      <c r="C699" s="20" t="s">
        <v>4711</v>
      </c>
      <c r="D699" s="25" t="s">
        <v>1971</v>
      </c>
      <c r="E699" t="s">
        <v>3442</v>
      </c>
      <c r="F699">
        <f t="shared" si="20"/>
        <v>13</v>
      </c>
      <c r="K699" s="51" t="s">
        <v>3510</v>
      </c>
      <c r="L699" s="51"/>
      <c r="M699">
        <v>0</v>
      </c>
      <c r="W699" s="55">
        <v>0</v>
      </c>
      <c r="AA699" t="s">
        <v>5231</v>
      </c>
      <c r="AE699">
        <v>1</v>
      </c>
      <c r="AM699">
        <f t="shared" si="21"/>
        <v>1</v>
      </c>
    </row>
    <row r="700" spans="1:39" x14ac:dyDescent="0.2">
      <c r="A700" s="20" t="s">
        <v>4708</v>
      </c>
      <c r="B700" s="20" t="s">
        <v>4691</v>
      </c>
      <c r="C700" s="20" t="s">
        <v>4712</v>
      </c>
      <c r="D700" s="25" t="s">
        <v>1971</v>
      </c>
      <c r="E700" t="s">
        <v>3442</v>
      </c>
      <c r="F700">
        <f t="shared" si="20"/>
        <v>13</v>
      </c>
      <c r="K700" s="51" t="s">
        <v>5918</v>
      </c>
      <c r="L700" s="51"/>
      <c r="O700">
        <v>0</v>
      </c>
      <c r="W700" s="55">
        <v>0</v>
      </c>
      <c r="AA700" t="s">
        <v>229</v>
      </c>
      <c r="AK700">
        <v>1</v>
      </c>
      <c r="AM700">
        <f t="shared" si="21"/>
        <v>1</v>
      </c>
    </row>
    <row r="701" spans="1:39" x14ac:dyDescent="0.2">
      <c r="A701" s="20" t="s">
        <v>4713</v>
      </c>
      <c r="B701" s="20" t="s">
        <v>4714</v>
      </c>
      <c r="C701" s="20" t="s">
        <v>4715</v>
      </c>
      <c r="D701" s="25" t="s">
        <v>1970</v>
      </c>
      <c r="E701" t="s">
        <v>3442</v>
      </c>
      <c r="F701">
        <f t="shared" si="20"/>
        <v>13</v>
      </c>
      <c r="K701" s="51" t="s">
        <v>5257</v>
      </c>
      <c r="L701" s="51"/>
      <c r="O701">
        <v>0</v>
      </c>
      <c r="W701" s="55">
        <v>0</v>
      </c>
      <c r="AA701" t="s">
        <v>1977</v>
      </c>
      <c r="AK701">
        <v>1</v>
      </c>
      <c r="AM701">
        <f t="shared" si="21"/>
        <v>1</v>
      </c>
    </row>
    <row r="702" spans="1:39" x14ac:dyDescent="0.2">
      <c r="A702" s="20" t="s">
        <v>4713</v>
      </c>
      <c r="B702" s="20" t="s">
        <v>4716</v>
      </c>
      <c r="C702" s="20" t="s">
        <v>4717</v>
      </c>
      <c r="D702" s="25" t="s">
        <v>1970</v>
      </c>
      <c r="E702" t="s">
        <v>3442</v>
      </c>
      <c r="F702">
        <f t="shared" si="20"/>
        <v>13</v>
      </c>
      <c r="K702" s="51" t="s">
        <v>4805</v>
      </c>
      <c r="L702" s="51"/>
      <c r="O702">
        <v>0</v>
      </c>
      <c r="W702" s="55">
        <v>0</v>
      </c>
      <c r="AA702" t="s">
        <v>735</v>
      </c>
      <c r="AI702">
        <v>1</v>
      </c>
      <c r="AM702">
        <f t="shared" si="21"/>
        <v>1</v>
      </c>
    </row>
    <row r="703" spans="1:39" x14ac:dyDescent="0.2">
      <c r="A703" s="20" t="s">
        <v>4713</v>
      </c>
      <c r="B703" s="20" t="s">
        <v>4691</v>
      </c>
      <c r="C703" s="20" t="s">
        <v>4718</v>
      </c>
      <c r="D703" s="25" t="s">
        <v>1971</v>
      </c>
      <c r="E703" t="s">
        <v>3442</v>
      </c>
      <c r="F703">
        <f t="shared" si="20"/>
        <v>13</v>
      </c>
      <c r="K703" s="51" t="s">
        <v>719</v>
      </c>
      <c r="L703" s="51"/>
      <c r="R703">
        <v>0</v>
      </c>
      <c r="W703" s="55">
        <v>0</v>
      </c>
      <c r="AA703" t="s">
        <v>691</v>
      </c>
      <c r="AI703">
        <v>1</v>
      </c>
      <c r="AM703">
        <f t="shared" si="21"/>
        <v>1</v>
      </c>
    </row>
    <row r="704" spans="1:39" x14ac:dyDescent="0.2">
      <c r="A704" s="20" t="s">
        <v>4713</v>
      </c>
      <c r="B704" s="20" t="s">
        <v>4719</v>
      </c>
      <c r="C704" s="20" t="s">
        <v>4720</v>
      </c>
      <c r="D704" s="25" t="s">
        <v>1970</v>
      </c>
      <c r="E704" t="s">
        <v>3442</v>
      </c>
      <c r="F704">
        <f t="shared" si="20"/>
        <v>13</v>
      </c>
      <c r="K704" s="51" t="s">
        <v>643</v>
      </c>
      <c r="L704" s="51"/>
      <c r="R704">
        <v>0</v>
      </c>
      <c r="W704" s="55">
        <v>0</v>
      </c>
      <c r="AA704" t="s">
        <v>5827</v>
      </c>
      <c r="AE704">
        <v>1</v>
      </c>
      <c r="AM704">
        <f t="shared" si="21"/>
        <v>1</v>
      </c>
    </row>
    <row r="705" spans="1:39" x14ac:dyDescent="0.2">
      <c r="A705" s="20" t="s">
        <v>4713</v>
      </c>
      <c r="B705" s="20" t="s">
        <v>4721</v>
      </c>
      <c r="C705" s="20" t="s">
        <v>4722</v>
      </c>
      <c r="D705" s="25" t="s">
        <v>1970</v>
      </c>
      <c r="E705" t="s">
        <v>3442</v>
      </c>
      <c r="F705">
        <f t="shared" si="20"/>
        <v>13</v>
      </c>
      <c r="K705" s="51" t="s">
        <v>1754</v>
      </c>
      <c r="L705" s="51"/>
      <c r="U705">
        <v>0</v>
      </c>
      <c r="W705" s="55">
        <v>0</v>
      </c>
      <c r="AA705" t="s">
        <v>4768</v>
      </c>
      <c r="AE705">
        <v>1</v>
      </c>
      <c r="AM705">
        <f t="shared" si="21"/>
        <v>1</v>
      </c>
    </row>
    <row r="706" spans="1:39" x14ac:dyDescent="0.2">
      <c r="A706" s="20" t="s">
        <v>4713</v>
      </c>
      <c r="B706" s="20" t="s">
        <v>4723</v>
      </c>
      <c r="C706" s="20" t="s">
        <v>4724</v>
      </c>
      <c r="D706" s="25" t="s">
        <v>1672</v>
      </c>
      <c r="E706" t="s">
        <v>3442</v>
      </c>
      <c r="F706">
        <f t="shared" si="20"/>
        <v>13</v>
      </c>
      <c r="K706" s="51" t="s">
        <v>607</v>
      </c>
      <c r="L706" s="51"/>
      <c r="U706">
        <v>0</v>
      </c>
      <c r="W706" s="55">
        <v>0</v>
      </c>
      <c r="AA706" t="s">
        <v>5904</v>
      </c>
      <c r="AE706">
        <v>1</v>
      </c>
      <c r="AM706">
        <f t="shared" si="21"/>
        <v>1</v>
      </c>
    </row>
    <row r="707" spans="1:39" x14ac:dyDescent="0.2">
      <c r="A707" s="20" t="s">
        <v>4725</v>
      </c>
      <c r="B707" s="20" t="s">
        <v>4527</v>
      </c>
      <c r="C707" s="20" t="s">
        <v>4726</v>
      </c>
      <c r="D707" s="25" t="s">
        <v>3708</v>
      </c>
      <c r="E707" t="s">
        <v>3450</v>
      </c>
      <c r="F707">
        <f t="shared" ref="F707:F770" si="22">VLOOKUP(E707,$H$2:$I$12,2,0)</f>
        <v>5</v>
      </c>
      <c r="K707" s="51" t="s">
        <v>5685</v>
      </c>
      <c r="L707" s="51"/>
      <c r="O707">
        <v>0</v>
      </c>
      <c r="W707" s="55">
        <v>0</v>
      </c>
      <c r="AA707" t="s">
        <v>1646</v>
      </c>
      <c r="AF707">
        <v>1</v>
      </c>
      <c r="AM707">
        <f t="shared" si="21"/>
        <v>1</v>
      </c>
    </row>
    <row r="708" spans="1:39" x14ac:dyDescent="0.2">
      <c r="A708" s="20" t="s">
        <v>4725</v>
      </c>
      <c r="B708" s="20" t="s">
        <v>4592</v>
      </c>
      <c r="C708" s="20" t="s">
        <v>4727</v>
      </c>
      <c r="D708" s="25" t="s">
        <v>3708</v>
      </c>
      <c r="E708" t="s">
        <v>3450</v>
      </c>
      <c r="F708">
        <f t="shared" si="22"/>
        <v>5</v>
      </c>
      <c r="K708" s="51" t="s">
        <v>5464</v>
      </c>
      <c r="L708" s="51"/>
      <c r="O708">
        <v>0</v>
      </c>
      <c r="W708" s="55">
        <v>0</v>
      </c>
      <c r="AA708" t="s">
        <v>4741</v>
      </c>
      <c r="AE708">
        <v>1</v>
      </c>
      <c r="AM708">
        <f t="shared" si="21"/>
        <v>1</v>
      </c>
    </row>
    <row r="709" spans="1:39" x14ac:dyDescent="0.2">
      <c r="A709" s="20" t="s">
        <v>4725</v>
      </c>
      <c r="B709" s="20" t="s">
        <v>4728</v>
      </c>
      <c r="C709" s="20" t="s">
        <v>4729</v>
      </c>
      <c r="D709" s="25" t="s">
        <v>543</v>
      </c>
      <c r="E709" t="s">
        <v>3450</v>
      </c>
      <c r="F709">
        <f t="shared" si="22"/>
        <v>5</v>
      </c>
      <c r="K709" s="51" t="s">
        <v>4640</v>
      </c>
      <c r="L709" s="51"/>
      <c r="O709">
        <v>0</v>
      </c>
      <c r="W709" s="55">
        <v>0</v>
      </c>
      <c r="AA709" t="s">
        <v>483</v>
      </c>
      <c r="AF709">
        <v>1</v>
      </c>
      <c r="AM709">
        <f t="shared" si="21"/>
        <v>1</v>
      </c>
    </row>
    <row r="710" spans="1:39" x14ac:dyDescent="0.2">
      <c r="A710" s="20" t="s">
        <v>4730</v>
      </c>
      <c r="B710" s="20" t="s">
        <v>3694</v>
      </c>
      <c r="C710" s="20" t="s">
        <v>4731</v>
      </c>
      <c r="D710" s="25" t="s">
        <v>3708</v>
      </c>
      <c r="E710" t="s">
        <v>3450</v>
      </c>
      <c r="F710">
        <f t="shared" si="22"/>
        <v>5</v>
      </c>
      <c r="K710" s="51" t="s">
        <v>620</v>
      </c>
      <c r="L710" s="51"/>
      <c r="P710">
        <v>0</v>
      </c>
      <c r="W710" s="55">
        <v>0</v>
      </c>
      <c r="AA710" t="s">
        <v>5609</v>
      </c>
      <c r="AC710">
        <v>1</v>
      </c>
      <c r="AM710">
        <f t="shared" si="21"/>
        <v>1</v>
      </c>
    </row>
    <row r="711" spans="1:39" x14ac:dyDescent="0.2">
      <c r="A711" s="20" t="s">
        <v>4730</v>
      </c>
      <c r="B711" s="20" t="s">
        <v>4732</v>
      </c>
      <c r="C711" s="20" t="s">
        <v>4733</v>
      </c>
      <c r="D711" s="25" t="s">
        <v>3708</v>
      </c>
      <c r="E711" t="s">
        <v>3450</v>
      </c>
      <c r="F711">
        <f t="shared" si="22"/>
        <v>5</v>
      </c>
      <c r="K711" s="51" t="s">
        <v>1163</v>
      </c>
      <c r="L711" s="51"/>
      <c r="P711">
        <v>0</v>
      </c>
      <c r="W711" s="55">
        <v>0</v>
      </c>
      <c r="AA711" t="s">
        <v>4042</v>
      </c>
      <c r="AC711">
        <v>1</v>
      </c>
      <c r="AM711">
        <f t="shared" si="21"/>
        <v>1</v>
      </c>
    </row>
    <row r="712" spans="1:39" x14ac:dyDescent="0.2">
      <c r="A712" s="20" t="s">
        <v>4734</v>
      </c>
      <c r="B712" s="20" t="s">
        <v>3726</v>
      </c>
      <c r="C712" s="20" t="s">
        <v>4735</v>
      </c>
      <c r="D712" s="25" t="s">
        <v>3708</v>
      </c>
      <c r="E712" t="s">
        <v>3450</v>
      </c>
      <c r="F712">
        <f t="shared" si="22"/>
        <v>5</v>
      </c>
      <c r="K712" s="51" t="s">
        <v>1796</v>
      </c>
      <c r="L712" s="51"/>
      <c r="Q712">
        <v>0</v>
      </c>
      <c r="W712" s="55">
        <v>0</v>
      </c>
      <c r="AA712" t="s">
        <v>223</v>
      </c>
      <c r="AI712">
        <v>1</v>
      </c>
      <c r="AM712">
        <f t="shared" si="21"/>
        <v>1</v>
      </c>
    </row>
    <row r="713" spans="1:39" x14ac:dyDescent="0.2">
      <c r="A713" s="20" t="s">
        <v>4734</v>
      </c>
      <c r="B713" s="20" t="s">
        <v>4736</v>
      </c>
      <c r="C713" s="20" t="s">
        <v>4737</v>
      </c>
      <c r="D713" s="25" t="s">
        <v>3708</v>
      </c>
      <c r="E713" t="s">
        <v>3450</v>
      </c>
      <c r="F713">
        <f t="shared" si="22"/>
        <v>5</v>
      </c>
      <c r="K713" s="51" t="s">
        <v>1795</v>
      </c>
      <c r="L713" s="51"/>
      <c r="Q713">
        <v>0</v>
      </c>
      <c r="W713" s="55">
        <v>0</v>
      </c>
      <c r="AA713" t="s">
        <v>1282</v>
      </c>
      <c r="AI713">
        <v>1</v>
      </c>
      <c r="AM713">
        <f t="shared" si="21"/>
        <v>1</v>
      </c>
    </row>
    <row r="714" spans="1:39" x14ac:dyDescent="0.2">
      <c r="A714" s="20" t="s">
        <v>4734</v>
      </c>
      <c r="B714" s="20" t="s">
        <v>4565</v>
      </c>
      <c r="C714" s="20" t="s">
        <v>4738</v>
      </c>
      <c r="D714" s="25" t="s">
        <v>3708</v>
      </c>
      <c r="E714" t="s">
        <v>3450</v>
      </c>
      <c r="F714">
        <f t="shared" si="22"/>
        <v>5</v>
      </c>
      <c r="K714" s="51" t="s">
        <v>1636</v>
      </c>
      <c r="L714" s="51"/>
      <c r="Q714">
        <v>0</v>
      </c>
      <c r="W714" s="55">
        <v>0</v>
      </c>
      <c r="AA714" t="s">
        <v>6331</v>
      </c>
      <c r="AK714">
        <v>1</v>
      </c>
      <c r="AM714">
        <f t="shared" si="21"/>
        <v>1</v>
      </c>
    </row>
    <row r="715" spans="1:39" x14ac:dyDescent="0.2">
      <c r="A715" s="20" t="s">
        <v>4734</v>
      </c>
      <c r="B715" s="20" t="s">
        <v>4739</v>
      </c>
      <c r="C715" s="20" t="s">
        <v>4740</v>
      </c>
      <c r="D715" s="25" t="s">
        <v>3708</v>
      </c>
      <c r="E715" t="s">
        <v>3450</v>
      </c>
      <c r="F715">
        <f t="shared" si="22"/>
        <v>5</v>
      </c>
      <c r="K715" s="51" t="s">
        <v>634</v>
      </c>
      <c r="L715" s="51"/>
      <c r="Q715">
        <v>0</v>
      </c>
      <c r="W715" s="55">
        <v>0</v>
      </c>
      <c r="AA715" t="s">
        <v>3774</v>
      </c>
      <c r="AK715">
        <v>1</v>
      </c>
      <c r="AM715">
        <f t="shared" si="21"/>
        <v>1</v>
      </c>
    </row>
    <row r="716" spans="1:39" x14ac:dyDescent="0.2">
      <c r="A716" s="20" t="s">
        <v>4741</v>
      </c>
      <c r="B716" s="20" t="s">
        <v>3751</v>
      </c>
      <c r="C716" s="20" t="s">
        <v>4742</v>
      </c>
      <c r="D716" s="25" t="s">
        <v>3708</v>
      </c>
      <c r="E716" t="s">
        <v>3450</v>
      </c>
      <c r="F716">
        <f t="shared" si="22"/>
        <v>5</v>
      </c>
      <c r="K716" s="51" t="s">
        <v>6010</v>
      </c>
      <c r="L716" s="51"/>
      <c r="O716">
        <v>0</v>
      </c>
      <c r="W716" s="55">
        <v>0</v>
      </c>
      <c r="AA716" t="s">
        <v>3439</v>
      </c>
      <c r="AK716">
        <v>1</v>
      </c>
      <c r="AM716">
        <f t="shared" si="21"/>
        <v>1</v>
      </c>
    </row>
    <row r="717" spans="1:39" x14ac:dyDescent="0.2">
      <c r="A717" s="20" t="s">
        <v>4741</v>
      </c>
      <c r="B717" s="20" t="s">
        <v>4743</v>
      </c>
      <c r="C717" s="20" t="s">
        <v>4744</v>
      </c>
      <c r="D717" s="25" t="s">
        <v>1682</v>
      </c>
      <c r="E717" t="s">
        <v>3450</v>
      </c>
      <c r="F717">
        <f t="shared" si="22"/>
        <v>5</v>
      </c>
      <c r="K717" s="51" t="s">
        <v>5274</v>
      </c>
      <c r="L717" s="51"/>
      <c r="O717">
        <v>0</v>
      </c>
      <c r="W717" s="55">
        <v>0</v>
      </c>
      <c r="AA717" t="s">
        <v>6490</v>
      </c>
      <c r="AF717">
        <v>1</v>
      </c>
      <c r="AM717">
        <f t="shared" si="21"/>
        <v>1</v>
      </c>
    </row>
    <row r="718" spans="1:39" x14ac:dyDescent="0.2">
      <c r="A718" s="20" t="s">
        <v>4741</v>
      </c>
      <c r="B718" s="20" t="s">
        <v>4745</v>
      </c>
      <c r="C718" s="20" t="s">
        <v>4746</v>
      </c>
      <c r="D718" s="25" t="s">
        <v>3708</v>
      </c>
      <c r="E718" t="s">
        <v>3450</v>
      </c>
      <c r="F718">
        <f t="shared" si="22"/>
        <v>5</v>
      </c>
      <c r="K718" s="51" t="s">
        <v>5543</v>
      </c>
      <c r="L718" s="51"/>
      <c r="N718">
        <v>0</v>
      </c>
      <c r="W718" s="55">
        <v>0</v>
      </c>
      <c r="AA718" t="s">
        <v>5349</v>
      </c>
      <c r="AF718">
        <v>1</v>
      </c>
      <c r="AM718">
        <f t="shared" si="21"/>
        <v>1</v>
      </c>
    </row>
    <row r="719" spans="1:39" x14ac:dyDescent="0.2">
      <c r="A719" s="20" t="s">
        <v>4741</v>
      </c>
      <c r="B719" s="20" t="s">
        <v>4747</v>
      </c>
      <c r="C719" s="20" t="s">
        <v>4748</v>
      </c>
      <c r="D719" s="25" t="s">
        <v>1682</v>
      </c>
      <c r="E719" t="s">
        <v>3450</v>
      </c>
      <c r="F719">
        <f t="shared" si="22"/>
        <v>5</v>
      </c>
      <c r="K719" s="51" t="s">
        <v>4166</v>
      </c>
      <c r="L719" s="51"/>
      <c r="N719">
        <v>0</v>
      </c>
      <c r="W719" s="55">
        <v>0</v>
      </c>
      <c r="AA719" t="s">
        <v>4841</v>
      </c>
      <c r="AF719">
        <v>1</v>
      </c>
      <c r="AM719">
        <f t="shared" si="21"/>
        <v>1</v>
      </c>
    </row>
    <row r="720" spans="1:39" x14ac:dyDescent="0.2">
      <c r="A720" s="20" t="s">
        <v>4749</v>
      </c>
      <c r="B720" s="20" t="s">
        <v>4565</v>
      </c>
      <c r="C720" s="20" t="s">
        <v>4750</v>
      </c>
      <c r="D720" s="25" t="s">
        <v>3708</v>
      </c>
      <c r="E720" t="s">
        <v>3450</v>
      </c>
      <c r="F720">
        <f t="shared" si="22"/>
        <v>5</v>
      </c>
      <c r="K720" s="51" t="s">
        <v>3715</v>
      </c>
      <c r="L720" s="51"/>
      <c r="O720">
        <v>0</v>
      </c>
      <c r="W720" s="55">
        <v>0</v>
      </c>
      <c r="AA720" t="s">
        <v>4845</v>
      </c>
      <c r="AK720">
        <v>1</v>
      </c>
      <c r="AM720">
        <f t="shared" si="21"/>
        <v>1</v>
      </c>
    </row>
    <row r="721" spans="1:39" x14ac:dyDescent="0.2">
      <c r="A721" s="20" t="s">
        <v>4749</v>
      </c>
      <c r="B721" s="20" t="s">
        <v>4474</v>
      </c>
      <c r="C721" s="20" t="s">
        <v>4751</v>
      </c>
      <c r="D721" s="25" t="s">
        <v>3708</v>
      </c>
      <c r="E721" t="s">
        <v>3450</v>
      </c>
      <c r="F721">
        <f t="shared" si="22"/>
        <v>5</v>
      </c>
      <c r="K721" s="51" t="s">
        <v>3729</v>
      </c>
      <c r="L721" s="51"/>
      <c r="O721">
        <v>0</v>
      </c>
      <c r="W721" s="55">
        <v>0</v>
      </c>
      <c r="AA721" t="s">
        <v>9165</v>
      </c>
      <c r="AJ721">
        <v>1</v>
      </c>
      <c r="AM721">
        <f t="shared" si="21"/>
        <v>1</v>
      </c>
    </row>
    <row r="722" spans="1:39" x14ac:dyDescent="0.2">
      <c r="A722" s="20" t="s">
        <v>4749</v>
      </c>
      <c r="B722" s="20" t="s">
        <v>4529</v>
      </c>
      <c r="C722" s="20" t="s">
        <v>4752</v>
      </c>
      <c r="D722" s="25" t="s">
        <v>3708</v>
      </c>
      <c r="E722" t="s">
        <v>3450</v>
      </c>
      <c r="F722">
        <f t="shared" si="22"/>
        <v>5</v>
      </c>
      <c r="K722" s="51" t="s">
        <v>236</v>
      </c>
      <c r="L722" s="51"/>
      <c r="Q722">
        <v>0</v>
      </c>
      <c r="W722" s="55">
        <v>0</v>
      </c>
      <c r="AA722" t="s">
        <v>231</v>
      </c>
      <c r="AH722">
        <v>1</v>
      </c>
      <c r="AM722">
        <f t="shared" si="21"/>
        <v>1</v>
      </c>
    </row>
    <row r="723" spans="1:39" x14ac:dyDescent="0.2">
      <c r="A723" s="20" t="s">
        <v>4753</v>
      </c>
      <c r="B723" s="20" t="s">
        <v>4549</v>
      </c>
      <c r="C723" s="20" t="s">
        <v>4754</v>
      </c>
      <c r="D723" s="25" t="s">
        <v>1971</v>
      </c>
      <c r="E723" t="s">
        <v>3450</v>
      </c>
      <c r="F723">
        <f t="shared" si="22"/>
        <v>5</v>
      </c>
      <c r="K723" s="51" t="s">
        <v>631</v>
      </c>
      <c r="L723" s="51"/>
      <c r="Q723">
        <v>0</v>
      </c>
      <c r="W723" s="55">
        <v>0</v>
      </c>
      <c r="AA723" t="s">
        <v>89</v>
      </c>
      <c r="AH723">
        <v>1</v>
      </c>
      <c r="AM723">
        <f t="shared" si="21"/>
        <v>1</v>
      </c>
    </row>
    <row r="724" spans="1:39" x14ac:dyDescent="0.2">
      <c r="A724" s="20" t="s">
        <v>4753</v>
      </c>
      <c r="B724" s="20" t="s">
        <v>4549</v>
      </c>
      <c r="C724" s="20" t="s">
        <v>4755</v>
      </c>
      <c r="D724" s="25" t="s">
        <v>1971</v>
      </c>
      <c r="E724" t="s">
        <v>3450</v>
      </c>
      <c r="F724">
        <f t="shared" si="22"/>
        <v>5</v>
      </c>
      <c r="K724" s="51" t="s">
        <v>125</v>
      </c>
      <c r="L724" s="51"/>
      <c r="R724">
        <v>0</v>
      </c>
      <c r="W724" s="55">
        <v>0</v>
      </c>
      <c r="AA724" t="s">
        <v>232</v>
      </c>
      <c r="AI724">
        <v>1</v>
      </c>
      <c r="AM724">
        <f t="shared" si="21"/>
        <v>1</v>
      </c>
    </row>
    <row r="725" spans="1:39" x14ac:dyDescent="0.2">
      <c r="A725" s="20" t="s">
        <v>4753</v>
      </c>
      <c r="B725" s="20" t="s">
        <v>3751</v>
      </c>
      <c r="C725" s="20" t="s">
        <v>4756</v>
      </c>
      <c r="D725" s="25" t="s">
        <v>3708</v>
      </c>
      <c r="E725" t="s">
        <v>3450</v>
      </c>
      <c r="F725">
        <f t="shared" si="22"/>
        <v>5</v>
      </c>
      <c r="K725" s="51" t="s">
        <v>6152</v>
      </c>
      <c r="L725" s="51"/>
      <c r="O725">
        <v>0</v>
      </c>
      <c r="W725" s="55">
        <v>0</v>
      </c>
      <c r="AA725" t="s">
        <v>107</v>
      </c>
      <c r="AI725">
        <v>1</v>
      </c>
      <c r="AM725">
        <f t="shared" si="21"/>
        <v>1</v>
      </c>
    </row>
    <row r="726" spans="1:39" x14ac:dyDescent="0.2">
      <c r="A726" s="20" t="s">
        <v>4753</v>
      </c>
      <c r="B726" s="20" t="s">
        <v>4465</v>
      </c>
      <c r="C726" s="20" t="s">
        <v>4757</v>
      </c>
      <c r="D726" s="25" t="s">
        <v>3708</v>
      </c>
      <c r="E726" t="s">
        <v>3450</v>
      </c>
      <c r="F726">
        <f t="shared" si="22"/>
        <v>5</v>
      </c>
      <c r="K726" s="51" t="s">
        <v>4522</v>
      </c>
      <c r="L726" s="51"/>
      <c r="O726">
        <v>0</v>
      </c>
      <c r="W726" s="55">
        <v>0</v>
      </c>
      <c r="AA726" s="65" t="s">
        <v>6335</v>
      </c>
      <c r="AK726">
        <v>1</v>
      </c>
      <c r="AM726">
        <f t="shared" si="21"/>
        <v>1</v>
      </c>
    </row>
    <row r="727" spans="1:39" x14ac:dyDescent="0.2">
      <c r="A727" s="20" t="s">
        <v>4753</v>
      </c>
      <c r="B727" s="20" t="s">
        <v>4758</v>
      </c>
      <c r="C727" s="20" t="s">
        <v>4759</v>
      </c>
      <c r="D727" s="25" t="s">
        <v>3708</v>
      </c>
      <c r="E727" t="s">
        <v>3450</v>
      </c>
      <c r="F727">
        <f t="shared" si="22"/>
        <v>5</v>
      </c>
      <c r="K727" s="51" t="s">
        <v>5700</v>
      </c>
      <c r="L727" s="51"/>
      <c r="O727">
        <v>0</v>
      </c>
      <c r="W727" s="55">
        <v>0</v>
      </c>
      <c r="AA727" t="s">
        <v>4373</v>
      </c>
      <c r="AK727">
        <v>1</v>
      </c>
      <c r="AM727">
        <f t="shared" si="21"/>
        <v>1</v>
      </c>
    </row>
    <row r="728" spans="1:39" x14ac:dyDescent="0.2">
      <c r="A728" s="20" t="s">
        <v>4753</v>
      </c>
      <c r="B728" s="20" t="s">
        <v>4760</v>
      </c>
      <c r="C728" s="20" t="s">
        <v>4761</v>
      </c>
      <c r="D728" s="25" t="s">
        <v>3708</v>
      </c>
      <c r="E728" t="s">
        <v>3450</v>
      </c>
      <c r="F728">
        <f t="shared" si="22"/>
        <v>5</v>
      </c>
      <c r="K728" s="51" t="s">
        <v>5468</v>
      </c>
      <c r="L728" s="51"/>
      <c r="O728">
        <v>0</v>
      </c>
      <c r="W728" s="55">
        <v>0</v>
      </c>
      <c r="AA728" t="s">
        <v>7708</v>
      </c>
      <c r="AL728">
        <v>1</v>
      </c>
      <c r="AM728">
        <f t="shared" si="21"/>
        <v>1</v>
      </c>
    </row>
    <row r="729" spans="1:39" x14ac:dyDescent="0.2">
      <c r="A729" s="20" t="s">
        <v>4753</v>
      </c>
      <c r="B729" s="20" t="s">
        <v>4762</v>
      </c>
      <c r="C729" s="20" t="s">
        <v>4763</v>
      </c>
      <c r="D729" s="25" t="s">
        <v>3708</v>
      </c>
      <c r="E729" t="s">
        <v>3450</v>
      </c>
      <c r="F729">
        <f t="shared" si="22"/>
        <v>5</v>
      </c>
      <c r="K729" s="51" t="s">
        <v>626</v>
      </c>
      <c r="L729" s="51"/>
      <c r="Q729">
        <v>0</v>
      </c>
      <c r="W729" s="55">
        <v>0</v>
      </c>
      <c r="AA729" t="s">
        <v>693</v>
      </c>
      <c r="AL729">
        <v>1</v>
      </c>
      <c r="AM729">
        <f t="shared" si="21"/>
        <v>1</v>
      </c>
    </row>
    <row r="730" spans="1:39" x14ac:dyDescent="0.2">
      <c r="A730" s="20" t="s">
        <v>4764</v>
      </c>
      <c r="B730" s="20" t="s">
        <v>4765</v>
      </c>
      <c r="C730" s="20" t="s">
        <v>4766</v>
      </c>
      <c r="D730" s="25" t="s">
        <v>3708</v>
      </c>
      <c r="E730" t="s">
        <v>3450</v>
      </c>
      <c r="F730">
        <f t="shared" si="22"/>
        <v>5</v>
      </c>
      <c r="K730" s="51" t="s">
        <v>4634</v>
      </c>
      <c r="L730" s="51"/>
      <c r="O730">
        <v>0</v>
      </c>
      <c r="W730" s="55">
        <v>0</v>
      </c>
      <c r="AA730" t="s">
        <v>233</v>
      </c>
      <c r="AI730">
        <v>1</v>
      </c>
      <c r="AM730">
        <f t="shared" si="21"/>
        <v>1</v>
      </c>
    </row>
    <row r="731" spans="1:39" x14ac:dyDescent="0.2">
      <c r="A731" s="20" t="s">
        <v>4764</v>
      </c>
      <c r="B731" s="20" t="s">
        <v>4565</v>
      </c>
      <c r="C731" s="20" t="s">
        <v>4767</v>
      </c>
      <c r="D731" s="25" t="s">
        <v>3708</v>
      </c>
      <c r="E731" t="s">
        <v>3450</v>
      </c>
      <c r="F731">
        <f t="shared" si="22"/>
        <v>5</v>
      </c>
      <c r="K731" s="51" t="s">
        <v>482</v>
      </c>
      <c r="L731" s="51"/>
      <c r="Q731">
        <v>0</v>
      </c>
      <c r="W731" s="55">
        <v>0</v>
      </c>
      <c r="AA731" t="s">
        <v>97</v>
      </c>
      <c r="AI731">
        <v>1</v>
      </c>
      <c r="AM731">
        <f t="shared" si="21"/>
        <v>1</v>
      </c>
    </row>
    <row r="732" spans="1:39" x14ac:dyDescent="0.2">
      <c r="A732" s="20" t="s">
        <v>4768</v>
      </c>
      <c r="B732" s="20" t="s">
        <v>3751</v>
      </c>
      <c r="C732" s="20" t="s">
        <v>4769</v>
      </c>
      <c r="D732" s="25" t="s">
        <v>3708</v>
      </c>
      <c r="E732" t="s">
        <v>3450</v>
      </c>
      <c r="F732">
        <f t="shared" si="22"/>
        <v>5</v>
      </c>
      <c r="K732" s="51" t="s">
        <v>6066</v>
      </c>
      <c r="L732" s="51"/>
      <c r="O732">
        <v>0</v>
      </c>
      <c r="W732" s="55">
        <v>0</v>
      </c>
      <c r="AA732" t="s">
        <v>5596</v>
      </c>
      <c r="AC732">
        <v>1</v>
      </c>
      <c r="AM732">
        <f t="shared" si="21"/>
        <v>1</v>
      </c>
    </row>
    <row r="733" spans="1:39" x14ac:dyDescent="0.2">
      <c r="A733" s="20" t="s">
        <v>4768</v>
      </c>
      <c r="B733" s="20" t="s">
        <v>4770</v>
      </c>
      <c r="C733" s="20" t="s">
        <v>4771</v>
      </c>
      <c r="D733" s="25" t="s">
        <v>3708</v>
      </c>
      <c r="E733" t="s">
        <v>3450</v>
      </c>
      <c r="F733">
        <f t="shared" si="22"/>
        <v>5</v>
      </c>
      <c r="K733" s="51" t="s">
        <v>5253</v>
      </c>
      <c r="L733" s="51"/>
      <c r="O733">
        <v>0</v>
      </c>
      <c r="W733" s="55">
        <v>0</v>
      </c>
      <c r="AA733" t="s">
        <v>5157</v>
      </c>
      <c r="AD733">
        <v>1</v>
      </c>
      <c r="AM733">
        <f t="shared" si="21"/>
        <v>1</v>
      </c>
    </row>
    <row r="734" spans="1:39" x14ac:dyDescent="0.2">
      <c r="A734" s="20" t="s">
        <v>4768</v>
      </c>
      <c r="B734" s="20" t="s">
        <v>4772</v>
      </c>
      <c r="C734" s="20" t="s">
        <v>4773</v>
      </c>
      <c r="D734" s="25" t="s">
        <v>3708</v>
      </c>
      <c r="E734" t="s">
        <v>3450</v>
      </c>
      <c r="F734">
        <f t="shared" si="22"/>
        <v>5</v>
      </c>
      <c r="K734" s="51" t="s">
        <v>726</v>
      </c>
      <c r="L734" s="51"/>
      <c r="R734">
        <v>0</v>
      </c>
      <c r="W734" s="55">
        <v>0</v>
      </c>
      <c r="AA734" t="s">
        <v>4187</v>
      </c>
      <c r="AD734">
        <v>1</v>
      </c>
      <c r="AM734">
        <f t="shared" si="21"/>
        <v>1</v>
      </c>
    </row>
    <row r="735" spans="1:39" x14ac:dyDescent="0.2">
      <c r="A735" s="20" t="s">
        <v>4774</v>
      </c>
      <c r="B735" s="20" t="s">
        <v>4736</v>
      </c>
      <c r="C735" s="20" t="s">
        <v>4775</v>
      </c>
      <c r="D735" s="25" t="s">
        <v>3708</v>
      </c>
      <c r="E735" t="s">
        <v>3450</v>
      </c>
      <c r="F735">
        <f t="shared" si="22"/>
        <v>5</v>
      </c>
      <c r="K735" s="51" t="s">
        <v>687</v>
      </c>
      <c r="L735" s="51"/>
      <c r="R735">
        <v>0</v>
      </c>
      <c r="W735" s="55">
        <v>0</v>
      </c>
      <c r="AA735" t="s">
        <v>5606</v>
      </c>
      <c r="AC735">
        <v>1</v>
      </c>
      <c r="AM735">
        <f t="shared" si="21"/>
        <v>1</v>
      </c>
    </row>
    <row r="736" spans="1:39" x14ac:dyDescent="0.2">
      <c r="A736" s="20" t="s">
        <v>4774</v>
      </c>
      <c r="B736" s="20" t="s">
        <v>4776</v>
      </c>
      <c r="C736" s="20" t="s">
        <v>4777</v>
      </c>
      <c r="D736" s="25" t="s">
        <v>3708</v>
      </c>
      <c r="E736" t="s">
        <v>3450</v>
      </c>
      <c r="F736">
        <f t="shared" si="22"/>
        <v>5</v>
      </c>
      <c r="K736" s="51" t="s">
        <v>591</v>
      </c>
      <c r="L736" s="51"/>
      <c r="R736">
        <v>0</v>
      </c>
      <c r="W736" s="55">
        <v>0</v>
      </c>
      <c r="AA736" s="20" t="s">
        <v>744</v>
      </c>
      <c r="AJ736">
        <v>1</v>
      </c>
      <c r="AM736">
        <f t="shared" si="21"/>
        <v>1</v>
      </c>
    </row>
    <row r="737" spans="1:39" x14ac:dyDescent="0.2">
      <c r="A737" s="20" t="s">
        <v>4774</v>
      </c>
      <c r="B737" s="20" t="s">
        <v>4778</v>
      </c>
      <c r="C737" s="20" t="s">
        <v>4779</v>
      </c>
      <c r="D737" s="25" t="s">
        <v>3708</v>
      </c>
      <c r="E737" t="s">
        <v>3450</v>
      </c>
      <c r="F737">
        <f t="shared" si="22"/>
        <v>5</v>
      </c>
      <c r="K737" s="51" t="s">
        <v>1548</v>
      </c>
      <c r="L737" s="51"/>
      <c r="P737">
        <v>0</v>
      </c>
      <c r="W737" s="55">
        <v>0</v>
      </c>
      <c r="AA737" t="s">
        <v>707</v>
      </c>
      <c r="AJ737">
        <v>1</v>
      </c>
      <c r="AM737">
        <f t="shared" si="21"/>
        <v>1</v>
      </c>
    </row>
    <row r="738" spans="1:39" x14ac:dyDescent="0.2">
      <c r="A738" s="20" t="s">
        <v>4780</v>
      </c>
      <c r="B738" s="20" t="s">
        <v>4770</v>
      </c>
      <c r="C738" s="20" t="s">
        <v>4781</v>
      </c>
      <c r="D738" s="25" t="s">
        <v>3708</v>
      </c>
      <c r="E738" t="s">
        <v>3450</v>
      </c>
      <c r="F738">
        <f t="shared" si="22"/>
        <v>5</v>
      </c>
      <c r="K738" s="51" t="s">
        <v>122</v>
      </c>
      <c r="L738" s="51"/>
      <c r="P738">
        <v>0</v>
      </c>
      <c r="W738" s="55">
        <v>0</v>
      </c>
      <c r="AA738" t="s">
        <v>3972</v>
      </c>
      <c r="AC738">
        <v>1</v>
      </c>
      <c r="AM738">
        <f t="shared" si="21"/>
        <v>1</v>
      </c>
    </row>
    <row r="739" spans="1:39" x14ac:dyDescent="0.2">
      <c r="A739" s="20" t="s">
        <v>4780</v>
      </c>
      <c r="B739" s="20" t="s">
        <v>4782</v>
      </c>
      <c r="C739" s="20" t="s">
        <v>4783</v>
      </c>
      <c r="D739" s="25" t="s">
        <v>3708</v>
      </c>
      <c r="E739" t="s">
        <v>3450</v>
      </c>
      <c r="F739">
        <f t="shared" si="22"/>
        <v>5</v>
      </c>
      <c r="K739" s="51" t="s">
        <v>5198</v>
      </c>
      <c r="L739" s="51"/>
      <c r="O739">
        <v>0</v>
      </c>
      <c r="W739" s="55">
        <v>0</v>
      </c>
      <c r="AA739" t="s">
        <v>127</v>
      </c>
      <c r="AF739">
        <v>1</v>
      </c>
      <c r="AM739">
        <f t="shared" si="21"/>
        <v>1</v>
      </c>
    </row>
    <row r="740" spans="1:39" x14ac:dyDescent="0.2">
      <c r="A740" s="20" t="s">
        <v>4780</v>
      </c>
      <c r="B740" s="20" t="s">
        <v>4784</v>
      </c>
      <c r="C740" s="20" t="s">
        <v>4785</v>
      </c>
      <c r="D740" s="25" t="s">
        <v>3708</v>
      </c>
      <c r="E740" t="s">
        <v>3450</v>
      </c>
      <c r="F740">
        <f t="shared" si="22"/>
        <v>5</v>
      </c>
      <c r="K740" s="51" t="s">
        <v>5548</v>
      </c>
      <c r="L740" s="51"/>
      <c r="N740">
        <v>0</v>
      </c>
      <c r="W740" s="55">
        <v>0</v>
      </c>
      <c r="AA740" t="s">
        <v>7632</v>
      </c>
      <c r="AF740">
        <v>1</v>
      </c>
      <c r="AM740">
        <f t="shared" si="21"/>
        <v>1</v>
      </c>
    </row>
    <row r="741" spans="1:39" x14ac:dyDescent="0.2">
      <c r="A741" s="20" t="s">
        <v>4786</v>
      </c>
      <c r="B741" s="20" t="s">
        <v>4776</v>
      </c>
      <c r="C741" s="20" t="s">
        <v>4787</v>
      </c>
      <c r="D741" s="25" t="s">
        <v>3708</v>
      </c>
      <c r="E741" t="s">
        <v>3450</v>
      </c>
      <c r="F741">
        <f t="shared" si="22"/>
        <v>5</v>
      </c>
      <c r="K741" s="51" t="s">
        <v>4203</v>
      </c>
      <c r="L741" s="51"/>
      <c r="N741">
        <v>0</v>
      </c>
      <c r="W741" s="55">
        <v>0</v>
      </c>
      <c r="AA741" t="s">
        <v>5812</v>
      </c>
      <c r="AE741">
        <v>1</v>
      </c>
      <c r="AM741">
        <f t="shared" si="21"/>
        <v>1</v>
      </c>
    </row>
    <row r="742" spans="1:39" x14ac:dyDescent="0.2">
      <c r="A742" s="20" t="s">
        <v>4786</v>
      </c>
      <c r="B742" s="20" t="s">
        <v>4788</v>
      </c>
      <c r="C742" s="20" t="s">
        <v>4789</v>
      </c>
      <c r="D742" s="25" t="s">
        <v>1970</v>
      </c>
      <c r="E742" t="s">
        <v>3450</v>
      </c>
      <c r="F742">
        <f t="shared" si="22"/>
        <v>5</v>
      </c>
      <c r="K742" s="51" t="s">
        <v>6351</v>
      </c>
      <c r="L742" s="51"/>
      <c r="U742">
        <v>0</v>
      </c>
      <c r="W742" s="55">
        <v>0</v>
      </c>
      <c r="AA742" t="s">
        <v>4832</v>
      </c>
      <c r="AF742">
        <v>1</v>
      </c>
      <c r="AM742">
        <f t="shared" si="21"/>
        <v>1</v>
      </c>
    </row>
    <row r="743" spans="1:39" x14ac:dyDescent="0.2">
      <c r="A743" s="20" t="s">
        <v>4786</v>
      </c>
      <c r="B743" s="20" t="s">
        <v>4790</v>
      </c>
      <c r="C743" s="20" t="s">
        <v>4791</v>
      </c>
      <c r="D743" s="25" t="s">
        <v>3708</v>
      </c>
      <c r="E743" t="s">
        <v>3450</v>
      </c>
      <c r="F743">
        <f t="shared" si="22"/>
        <v>5</v>
      </c>
      <c r="K743" s="51" t="s">
        <v>5011</v>
      </c>
      <c r="L743" s="51"/>
      <c r="U743">
        <v>0</v>
      </c>
      <c r="W743" s="55">
        <v>0</v>
      </c>
      <c r="AA743" t="s">
        <v>3840</v>
      </c>
      <c r="AF743">
        <v>1</v>
      </c>
      <c r="AM743">
        <f t="shared" si="21"/>
        <v>1</v>
      </c>
    </row>
    <row r="744" spans="1:39" x14ac:dyDescent="0.2">
      <c r="A744" s="20" t="s">
        <v>4792</v>
      </c>
      <c r="B744" s="20" t="s">
        <v>3826</v>
      </c>
      <c r="C744" s="20" t="s">
        <v>4793</v>
      </c>
      <c r="D744" s="25" t="s">
        <v>3708</v>
      </c>
      <c r="E744" s="20" t="s">
        <v>3442</v>
      </c>
      <c r="F744">
        <f t="shared" si="22"/>
        <v>13</v>
      </c>
      <c r="K744" s="51" t="s">
        <v>2882</v>
      </c>
      <c r="L744" s="51"/>
      <c r="Q744">
        <v>0</v>
      </c>
      <c r="W744" s="55">
        <v>0</v>
      </c>
      <c r="AA744" t="s">
        <v>299</v>
      </c>
      <c r="AJ744">
        <v>1</v>
      </c>
      <c r="AM744">
        <f t="shared" ref="AM744:AM810" si="23">SUM(AB744:AL744)</f>
        <v>1</v>
      </c>
    </row>
    <row r="745" spans="1:39" x14ac:dyDescent="0.2">
      <c r="A745" s="20" t="s">
        <v>4792</v>
      </c>
      <c r="B745" s="20" t="s">
        <v>4794</v>
      </c>
      <c r="C745" s="20" t="s">
        <v>4795</v>
      </c>
      <c r="D745" s="25" t="s">
        <v>1519</v>
      </c>
      <c r="E745" s="20" t="s">
        <v>3442</v>
      </c>
      <c r="F745">
        <f t="shared" si="22"/>
        <v>13</v>
      </c>
      <c r="K745" s="51" t="s">
        <v>6358</v>
      </c>
      <c r="L745" s="51"/>
      <c r="U745">
        <v>0</v>
      </c>
      <c r="W745" s="55">
        <v>0</v>
      </c>
      <c r="AA745" t="s">
        <v>512</v>
      </c>
      <c r="AJ745">
        <v>1</v>
      </c>
      <c r="AM745">
        <f t="shared" si="23"/>
        <v>1</v>
      </c>
    </row>
    <row r="746" spans="1:39" x14ac:dyDescent="0.2">
      <c r="A746" s="20" t="s">
        <v>4792</v>
      </c>
      <c r="B746" s="20" t="s">
        <v>4796</v>
      </c>
      <c r="C746" s="20" t="s">
        <v>4797</v>
      </c>
      <c r="D746" s="25" t="s">
        <v>3708</v>
      </c>
      <c r="E746" s="20" t="s">
        <v>3442</v>
      </c>
      <c r="F746">
        <f t="shared" si="22"/>
        <v>13</v>
      </c>
      <c r="K746" s="51" t="s">
        <v>4312</v>
      </c>
      <c r="L746" s="51"/>
      <c r="U746">
        <v>0</v>
      </c>
      <c r="W746" s="55">
        <v>0</v>
      </c>
      <c r="AA746" t="s">
        <v>6166</v>
      </c>
      <c r="AK746">
        <v>1</v>
      </c>
      <c r="AM746">
        <f t="shared" si="23"/>
        <v>1</v>
      </c>
    </row>
    <row r="747" spans="1:39" x14ac:dyDescent="0.2">
      <c r="A747" s="20" t="s">
        <v>4792</v>
      </c>
      <c r="B747" s="20" t="s">
        <v>4798</v>
      </c>
      <c r="C747" s="20" t="s">
        <v>4799</v>
      </c>
      <c r="D747" s="25" t="s">
        <v>3708</v>
      </c>
      <c r="E747" s="20" t="s">
        <v>3442</v>
      </c>
      <c r="F747">
        <f t="shared" si="22"/>
        <v>13</v>
      </c>
      <c r="K747" s="51" t="s">
        <v>6362</v>
      </c>
      <c r="L747" s="51"/>
      <c r="U747">
        <v>0</v>
      </c>
      <c r="W747" s="55">
        <v>0</v>
      </c>
      <c r="AA747" t="s">
        <v>4713</v>
      </c>
      <c r="AK747">
        <v>1</v>
      </c>
      <c r="AM747">
        <f t="shared" si="23"/>
        <v>1</v>
      </c>
    </row>
    <row r="748" spans="1:39" x14ac:dyDescent="0.2">
      <c r="A748" s="20" t="s">
        <v>4800</v>
      </c>
      <c r="B748" s="20" t="s">
        <v>3848</v>
      </c>
      <c r="C748" s="20" t="s">
        <v>4801</v>
      </c>
      <c r="D748" s="25" t="s">
        <v>3708</v>
      </c>
      <c r="E748" s="20" t="s">
        <v>3442</v>
      </c>
      <c r="F748">
        <f t="shared" si="22"/>
        <v>13</v>
      </c>
      <c r="K748" s="51" t="s">
        <v>4921</v>
      </c>
      <c r="L748" s="51"/>
      <c r="U748">
        <v>0</v>
      </c>
      <c r="W748" s="55">
        <v>0</v>
      </c>
      <c r="AA748" t="s">
        <v>5551</v>
      </c>
      <c r="AD748">
        <v>1</v>
      </c>
      <c r="AM748">
        <f t="shared" si="23"/>
        <v>1</v>
      </c>
    </row>
    <row r="749" spans="1:39" x14ac:dyDescent="0.2">
      <c r="A749" s="20" t="s">
        <v>4800</v>
      </c>
      <c r="B749" s="20" t="s">
        <v>4798</v>
      </c>
      <c r="C749" s="20" t="s">
        <v>4802</v>
      </c>
      <c r="D749" s="25" t="s">
        <v>3708</v>
      </c>
      <c r="E749" s="20" t="s">
        <v>3442</v>
      </c>
      <c r="F749">
        <f t="shared" si="22"/>
        <v>13</v>
      </c>
      <c r="K749" s="51" t="s">
        <v>6366</v>
      </c>
      <c r="L749" s="51"/>
      <c r="U749">
        <v>0</v>
      </c>
      <c r="W749" s="55">
        <v>0</v>
      </c>
      <c r="AA749" s="20" t="s">
        <v>4224</v>
      </c>
      <c r="AD749">
        <v>1</v>
      </c>
      <c r="AM749">
        <f t="shared" si="23"/>
        <v>1</v>
      </c>
    </row>
    <row r="750" spans="1:39" x14ac:dyDescent="0.2">
      <c r="A750" s="20" t="s">
        <v>4800</v>
      </c>
      <c r="B750" s="20" t="s">
        <v>4803</v>
      </c>
      <c r="C750" s="20" t="s">
        <v>4804</v>
      </c>
      <c r="D750" s="25" t="s">
        <v>3708</v>
      </c>
      <c r="E750" s="20" t="s">
        <v>3442</v>
      </c>
      <c r="F750">
        <f t="shared" si="22"/>
        <v>13</v>
      </c>
      <c r="K750" s="51" t="s">
        <v>4385</v>
      </c>
      <c r="L750" s="51"/>
      <c r="U750">
        <v>0</v>
      </c>
      <c r="W750" s="55">
        <v>0</v>
      </c>
      <c r="AA750" t="s">
        <v>6339</v>
      </c>
      <c r="AK750">
        <v>1</v>
      </c>
      <c r="AM750">
        <f t="shared" si="23"/>
        <v>1</v>
      </c>
    </row>
    <row r="751" spans="1:39" x14ac:dyDescent="0.2">
      <c r="A751" s="20" t="s">
        <v>4805</v>
      </c>
      <c r="B751" s="20" t="s">
        <v>4796</v>
      </c>
      <c r="C751" s="20" t="s">
        <v>4806</v>
      </c>
      <c r="D751" s="25" t="s">
        <v>3708</v>
      </c>
      <c r="E751" t="s">
        <v>3450</v>
      </c>
      <c r="F751">
        <f t="shared" si="22"/>
        <v>5</v>
      </c>
      <c r="K751" s="51" t="s">
        <v>6464</v>
      </c>
      <c r="L751" s="51"/>
      <c r="N751">
        <v>0</v>
      </c>
      <c r="W751" s="55">
        <v>0</v>
      </c>
      <c r="AA751" t="s">
        <v>4346</v>
      </c>
      <c r="AK751">
        <v>1</v>
      </c>
      <c r="AM751">
        <f t="shared" si="23"/>
        <v>1</v>
      </c>
    </row>
    <row r="752" spans="1:39" x14ac:dyDescent="0.2">
      <c r="A752" s="20" t="s">
        <v>4805</v>
      </c>
      <c r="B752" s="20" t="s">
        <v>3848</v>
      </c>
      <c r="C752" s="20" t="s">
        <v>4807</v>
      </c>
      <c r="D752" s="25" t="s">
        <v>3708</v>
      </c>
      <c r="E752" t="s">
        <v>3450</v>
      </c>
      <c r="F752">
        <f t="shared" si="22"/>
        <v>5</v>
      </c>
      <c r="K752" s="51" t="s">
        <v>6459</v>
      </c>
      <c r="L752" s="51"/>
      <c r="N752">
        <v>0</v>
      </c>
      <c r="W752" s="55">
        <v>0</v>
      </c>
      <c r="AA752" t="s">
        <v>7693</v>
      </c>
      <c r="AH752">
        <v>1</v>
      </c>
      <c r="AM752">
        <f t="shared" si="23"/>
        <v>1</v>
      </c>
    </row>
    <row r="753" spans="1:39" x14ac:dyDescent="0.2">
      <c r="A753" s="20" t="s">
        <v>4805</v>
      </c>
      <c r="B753" s="20" t="s">
        <v>4808</v>
      </c>
      <c r="C753" s="20" t="s">
        <v>4809</v>
      </c>
      <c r="D753" s="25" t="s">
        <v>3708</v>
      </c>
      <c r="E753" t="s">
        <v>3450</v>
      </c>
      <c r="F753">
        <f t="shared" si="22"/>
        <v>5</v>
      </c>
      <c r="K753" s="51" t="s">
        <v>6370</v>
      </c>
      <c r="L753" s="51"/>
      <c r="U753">
        <v>0</v>
      </c>
      <c r="W753" s="55">
        <v>0</v>
      </c>
      <c r="AA753" t="s">
        <v>7690</v>
      </c>
      <c r="AH753">
        <v>1</v>
      </c>
      <c r="AM753">
        <f t="shared" si="23"/>
        <v>1</v>
      </c>
    </row>
    <row r="754" spans="1:39" x14ac:dyDescent="0.2">
      <c r="A754" s="20" t="s">
        <v>4805</v>
      </c>
      <c r="B754" s="20" t="s">
        <v>4810</v>
      </c>
      <c r="C754" s="20" t="s">
        <v>4811</v>
      </c>
      <c r="D754" s="25" t="s">
        <v>3708</v>
      </c>
      <c r="E754" t="s">
        <v>3450</v>
      </c>
      <c r="F754">
        <f t="shared" si="22"/>
        <v>5</v>
      </c>
      <c r="K754" s="51" t="s">
        <v>4433</v>
      </c>
      <c r="L754" s="51"/>
      <c r="U754">
        <v>0</v>
      </c>
      <c r="W754" s="55">
        <v>0</v>
      </c>
      <c r="AA754" t="s">
        <v>4255</v>
      </c>
      <c r="AE754">
        <v>1</v>
      </c>
      <c r="AM754">
        <f t="shared" si="23"/>
        <v>1</v>
      </c>
    </row>
    <row r="755" spans="1:39" x14ac:dyDescent="0.2">
      <c r="A755" s="20" t="s">
        <v>4812</v>
      </c>
      <c r="B755" s="20" t="s">
        <v>3848</v>
      </c>
      <c r="C755" s="20" t="s">
        <v>4813</v>
      </c>
      <c r="D755" s="25" t="s">
        <v>1519</v>
      </c>
      <c r="E755" s="20" t="s">
        <v>3442</v>
      </c>
      <c r="F755">
        <f t="shared" si="22"/>
        <v>13</v>
      </c>
      <c r="K755" s="51" t="s">
        <v>1992</v>
      </c>
      <c r="L755" s="51"/>
      <c r="R755">
        <v>0</v>
      </c>
      <c r="W755" s="55">
        <v>0</v>
      </c>
      <c r="AA755" t="s">
        <v>3696</v>
      </c>
      <c r="AE755">
        <v>1</v>
      </c>
      <c r="AM755">
        <f t="shared" si="23"/>
        <v>1</v>
      </c>
    </row>
    <row r="756" spans="1:39" x14ac:dyDescent="0.2">
      <c r="A756" s="20" t="s">
        <v>4812</v>
      </c>
      <c r="B756" s="20" t="s">
        <v>4814</v>
      </c>
      <c r="C756" s="20" t="s">
        <v>4815</v>
      </c>
      <c r="D756" s="25" t="s">
        <v>1519</v>
      </c>
      <c r="E756" s="20" t="s">
        <v>3442</v>
      </c>
      <c r="F756">
        <f t="shared" si="22"/>
        <v>13</v>
      </c>
      <c r="K756" s="51" t="s">
        <v>1991</v>
      </c>
      <c r="L756" s="51"/>
      <c r="R756">
        <v>0</v>
      </c>
      <c r="W756" s="55">
        <v>0</v>
      </c>
      <c r="AA756" t="s">
        <v>1714</v>
      </c>
      <c r="AH756">
        <v>1</v>
      </c>
      <c r="AM756">
        <f t="shared" si="23"/>
        <v>1</v>
      </c>
    </row>
    <row r="757" spans="1:39" x14ac:dyDescent="0.2">
      <c r="A757" s="20" t="s">
        <v>4812</v>
      </c>
      <c r="B757" s="20" t="s">
        <v>4816</v>
      </c>
      <c r="C757" s="20" t="s">
        <v>4817</v>
      </c>
      <c r="D757" s="25" t="s">
        <v>1519</v>
      </c>
      <c r="E757" s="20" t="s">
        <v>3442</v>
      </c>
      <c r="F757">
        <f t="shared" si="22"/>
        <v>13</v>
      </c>
      <c r="K757" s="51" t="s">
        <v>3046</v>
      </c>
      <c r="L757" s="51"/>
      <c r="T757">
        <v>0</v>
      </c>
      <c r="W757" s="55">
        <v>0</v>
      </c>
      <c r="AA757" t="s">
        <v>646</v>
      </c>
      <c r="AH757">
        <v>1</v>
      </c>
      <c r="AM757">
        <f t="shared" si="23"/>
        <v>1</v>
      </c>
    </row>
    <row r="758" spans="1:39" x14ac:dyDescent="0.2">
      <c r="A758" s="20" t="s">
        <v>4818</v>
      </c>
      <c r="B758" s="20" t="s">
        <v>4794</v>
      </c>
      <c r="C758" s="20" t="s">
        <v>4819</v>
      </c>
      <c r="D758" s="25" t="s">
        <v>1519</v>
      </c>
      <c r="E758" s="20" t="s">
        <v>3442</v>
      </c>
      <c r="F758">
        <f t="shared" si="22"/>
        <v>13</v>
      </c>
      <c r="K758" s="51" t="s">
        <v>6376</v>
      </c>
      <c r="L758" s="51"/>
      <c r="U758">
        <v>0</v>
      </c>
      <c r="W758" s="55">
        <v>0</v>
      </c>
      <c r="AA758" t="s">
        <v>6092</v>
      </c>
      <c r="AE758">
        <v>1</v>
      </c>
      <c r="AM758">
        <f t="shared" si="23"/>
        <v>1</v>
      </c>
    </row>
    <row r="759" spans="1:39" x14ac:dyDescent="0.2">
      <c r="A759" s="20" t="s">
        <v>4818</v>
      </c>
      <c r="B759" s="20" t="s">
        <v>4820</v>
      </c>
      <c r="C759" s="20" t="s">
        <v>4821</v>
      </c>
      <c r="D759" s="25" t="s">
        <v>1519</v>
      </c>
      <c r="E759" s="20" t="s">
        <v>3442</v>
      </c>
      <c r="F759">
        <f t="shared" si="22"/>
        <v>13</v>
      </c>
      <c r="K759" s="51" t="s">
        <v>4917</v>
      </c>
      <c r="L759" s="51"/>
      <c r="U759">
        <v>0</v>
      </c>
      <c r="W759" s="55">
        <v>0</v>
      </c>
      <c r="AA759" t="s">
        <v>4476</v>
      </c>
      <c r="AE759">
        <v>1</v>
      </c>
      <c r="AM759">
        <f t="shared" si="23"/>
        <v>1</v>
      </c>
    </row>
    <row r="760" spans="1:39" x14ac:dyDescent="0.2">
      <c r="A760" s="20" t="s">
        <v>4822</v>
      </c>
      <c r="B760" s="20" t="s">
        <v>4794</v>
      </c>
      <c r="C760" s="20" t="s">
        <v>4823</v>
      </c>
      <c r="D760" s="25" t="s">
        <v>1519</v>
      </c>
      <c r="E760" s="20" t="s">
        <v>3442</v>
      </c>
      <c r="F760">
        <f t="shared" si="22"/>
        <v>13</v>
      </c>
      <c r="K760" s="51" t="s">
        <v>6380</v>
      </c>
      <c r="L760" s="51"/>
      <c r="U760">
        <v>0</v>
      </c>
      <c r="W760" s="55">
        <v>0</v>
      </c>
      <c r="AA760" t="s">
        <v>684</v>
      </c>
      <c r="AH760">
        <v>1</v>
      </c>
      <c r="AM760">
        <f t="shared" si="23"/>
        <v>1</v>
      </c>
    </row>
    <row r="761" spans="1:39" x14ac:dyDescent="0.2">
      <c r="A761" s="20" t="s">
        <v>4822</v>
      </c>
      <c r="B761" s="20" t="s">
        <v>4824</v>
      </c>
      <c r="C761" s="20" t="s">
        <v>4825</v>
      </c>
      <c r="D761" s="25" t="s">
        <v>1519</v>
      </c>
      <c r="E761" s="20" t="s">
        <v>3442</v>
      </c>
      <c r="F761">
        <f t="shared" si="22"/>
        <v>13</v>
      </c>
      <c r="K761" s="51" t="s">
        <v>4420</v>
      </c>
      <c r="L761" s="51"/>
      <c r="U761">
        <v>0</v>
      </c>
      <c r="W761" s="55">
        <v>0</v>
      </c>
      <c r="AA761" t="s">
        <v>597</v>
      </c>
      <c r="AH761">
        <v>1</v>
      </c>
      <c r="AM761">
        <f t="shared" si="23"/>
        <v>1</v>
      </c>
    </row>
    <row r="762" spans="1:39" x14ac:dyDescent="0.2">
      <c r="A762" s="20" t="s">
        <v>4822</v>
      </c>
      <c r="B762" s="20" t="s">
        <v>4826</v>
      </c>
      <c r="C762" s="20" t="s">
        <v>4827</v>
      </c>
      <c r="D762" s="25" t="s">
        <v>1519</v>
      </c>
      <c r="E762" s="20" t="s">
        <v>3442</v>
      </c>
      <c r="F762">
        <f t="shared" si="22"/>
        <v>13</v>
      </c>
      <c r="K762" s="51" t="s">
        <v>6385</v>
      </c>
      <c r="L762" s="51"/>
      <c r="U762">
        <v>0</v>
      </c>
      <c r="W762" s="55">
        <v>0</v>
      </c>
      <c r="AA762" t="s">
        <v>6435</v>
      </c>
      <c r="AE762">
        <v>1</v>
      </c>
      <c r="AM762">
        <f t="shared" si="23"/>
        <v>1</v>
      </c>
    </row>
    <row r="763" spans="1:39" x14ac:dyDescent="0.2">
      <c r="A763" s="20" t="s">
        <v>4828</v>
      </c>
      <c r="B763" s="20" t="s">
        <v>4829</v>
      </c>
      <c r="C763" s="20" t="s">
        <v>4830</v>
      </c>
      <c r="D763" s="25" t="s">
        <v>1519</v>
      </c>
      <c r="E763" s="20" t="s">
        <v>3442</v>
      </c>
      <c r="F763">
        <f t="shared" si="22"/>
        <v>13</v>
      </c>
      <c r="K763" s="51" t="s">
        <v>5046</v>
      </c>
      <c r="L763" s="51"/>
      <c r="U763">
        <v>0</v>
      </c>
      <c r="W763" s="55">
        <v>0</v>
      </c>
      <c r="AA763" t="s">
        <v>4228</v>
      </c>
      <c r="AE763">
        <v>1</v>
      </c>
      <c r="AM763">
        <f t="shared" si="23"/>
        <v>1</v>
      </c>
    </row>
    <row r="764" spans="1:39" x14ac:dyDescent="0.2">
      <c r="A764" s="20" t="s">
        <v>4828</v>
      </c>
      <c r="B764" s="20" t="s">
        <v>3841</v>
      </c>
      <c r="C764" s="20" t="s">
        <v>4831</v>
      </c>
      <c r="D764" s="25" t="s">
        <v>1519</v>
      </c>
      <c r="E764" s="20" t="s">
        <v>3442</v>
      </c>
      <c r="F764">
        <f t="shared" si="22"/>
        <v>13</v>
      </c>
      <c r="K764" s="51" t="s">
        <v>6389</v>
      </c>
      <c r="L764" s="51"/>
      <c r="U764">
        <v>0</v>
      </c>
      <c r="W764" s="55">
        <v>0</v>
      </c>
      <c r="AA764" t="s">
        <v>4234</v>
      </c>
      <c r="AE764">
        <v>1</v>
      </c>
      <c r="AM764">
        <f t="shared" si="23"/>
        <v>1</v>
      </c>
    </row>
    <row r="765" spans="1:39" x14ac:dyDescent="0.2">
      <c r="A765" s="20" t="s">
        <v>4832</v>
      </c>
      <c r="B765" s="20" t="s">
        <v>4833</v>
      </c>
      <c r="C765" s="20" t="s">
        <v>4834</v>
      </c>
      <c r="D765" s="25" t="s">
        <v>1519</v>
      </c>
      <c r="E765" t="s">
        <v>3454</v>
      </c>
      <c r="F765">
        <f t="shared" si="22"/>
        <v>6</v>
      </c>
      <c r="K765" s="51" t="s">
        <v>5052</v>
      </c>
      <c r="L765" s="51"/>
      <c r="U765">
        <v>0</v>
      </c>
      <c r="W765" s="55">
        <v>0</v>
      </c>
      <c r="AA765" t="s">
        <v>451</v>
      </c>
      <c r="AG765">
        <v>1</v>
      </c>
      <c r="AM765">
        <f t="shared" si="23"/>
        <v>1</v>
      </c>
    </row>
    <row r="766" spans="1:39" x14ac:dyDescent="0.2">
      <c r="A766" s="20" t="s">
        <v>4832</v>
      </c>
      <c r="B766" s="20" t="s">
        <v>4835</v>
      </c>
      <c r="C766" s="20" t="s">
        <v>4836</v>
      </c>
      <c r="D766" s="25" t="s">
        <v>1519</v>
      </c>
      <c r="E766" t="s">
        <v>3454</v>
      </c>
      <c r="F766">
        <f t="shared" si="22"/>
        <v>6</v>
      </c>
      <c r="K766" s="51" t="s">
        <v>717</v>
      </c>
      <c r="L766" s="51"/>
      <c r="P766">
        <v>0</v>
      </c>
      <c r="W766" s="55">
        <v>0</v>
      </c>
      <c r="AA766" t="s">
        <v>622</v>
      </c>
      <c r="AG766">
        <v>1</v>
      </c>
      <c r="AM766">
        <f t="shared" si="23"/>
        <v>1</v>
      </c>
    </row>
    <row r="767" spans="1:39" x14ac:dyDescent="0.2">
      <c r="A767" s="20" t="s">
        <v>4832</v>
      </c>
      <c r="B767" s="20" t="s">
        <v>3836</v>
      </c>
      <c r="C767" s="20" t="s">
        <v>4837</v>
      </c>
      <c r="D767" s="25" t="s">
        <v>1519</v>
      </c>
      <c r="E767" t="s">
        <v>3454</v>
      </c>
      <c r="F767">
        <f t="shared" si="22"/>
        <v>6</v>
      </c>
      <c r="K767" s="51" t="s">
        <v>569</v>
      </c>
      <c r="L767" s="51"/>
      <c r="P767">
        <v>0</v>
      </c>
      <c r="W767" s="55">
        <v>0</v>
      </c>
      <c r="AA767" t="s">
        <v>5935</v>
      </c>
      <c r="AE767">
        <v>1</v>
      </c>
      <c r="AM767">
        <f t="shared" si="23"/>
        <v>1</v>
      </c>
    </row>
    <row r="768" spans="1:39" x14ac:dyDescent="0.2">
      <c r="A768" s="20" t="s">
        <v>4832</v>
      </c>
      <c r="B768" s="20" t="s">
        <v>4838</v>
      </c>
      <c r="C768" s="20" t="s">
        <v>4839</v>
      </c>
      <c r="D768" s="25" t="s">
        <v>4840</v>
      </c>
      <c r="E768" t="s">
        <v>3454</v>
      </c>
      <c r="F768">
        <f t="shared" si="22"/>
        <v>6</v>
      </c>
      <c r="K768" s="51" t="s">
        <v>118</v>
      </c>
      <c r="L768" s="51"/>
      <c r="P768">
        <v>0</v>
      </c>
      <c r="W768" s="55">
        <v>0</v>
      </c>
      <c r="AA768" t="s">
        <v>5279</v>
      </c>
      <c r="AE768">
        <v>1</v>
      </c>
      <c r="AM768">
        <f t="shared" si="23"/>
        <v>1</v>
      </c>
    </row>
    <row r="769" spans="1:39" x14ac:dyDescent="0.2">
      <c r="A769" s="20" t="s">
        <v>4841</v>
      </c>
      <c r="B769" s="20" t="s">
        <v>3841</v>
      </c>
      <c r="C769" s="20" t="s">
        <v>4842</v>
      </c>
      <c r="D769" s="25" t="s">
        <v>1519</v>
      </c>
      <c r="E769" t="s">
        <v>3454</v>
      </c>
      <c r="F769">
        <f t="shared" si="22"/>
        <v>6</v>
      </c>
      <c r="K769" s="51" t="s">
        <v>119</v>
      </c>
      <c r="L769" s="51"/>
      <c r="P769">
        <v>0</v>
      </c>
      <c r="W769" s="55">
        <v>0</v>
      </c>
      <c r="AA769" t="s">
        <v>6126</v>
      </c>
      <c r="AE769">
        <v>1</v>
      </c>
      <c r="AM769">
        <f t="shared" si="23"/>
        <v>1</v>
      </c>
    </row>
    <row r="770" spans="1:39" x14ac:dyDescent="0.2">
      <c r="A770" s="20" t="s">
        <v>4841</v>
      </c>
      <c r="B770" s="20" t="s">
        <v>4843</v>
      </c>
      <c r="C770" s="20" t="s">
        <v>4844</v>
      </c>
      <c r="D770" s="25" t="s">
        <v>1519</v>
      </c>
      <c r="E770" t="s">
        <v>3454</v>
      </c>
      <c r="F770">
        <f t="shared" si="22"/>
        <v>6</v>
      </c>
      <c r="K770" s="51" t="s">
        <v>718</v>
      </c>
      <c r="L770" s="51"/>
      <c r="P770">
        <v>0</v>
      </c>
      <c r="W770" s="55">
        <v>0</v>
      </c>
      <c r="AA770" t="s">
        <v>4730</v>
      </c>
      <c r="AE770">
        <v>1</v>
      </c>
      <c r="AM770">
        <f t="shared" si="23"/>
        <v>1</v>
      </c>
    </row>
    <row r="771" spans="1:39" x14ac:dyDescent="0.2">
      <c r="A771" s="20" t="s">
        <v>4845</v>
      </c>
      <c r="B771" s="20" t="s">
        <v>4589</v>
      </c>
      <c r="C771" s="20" t="s">
        <v>4846</v>
      </c>
      <c r="D771" s="25" t="s">
        <v>1672</v>
      </c>
      <c r="E771" t="s">
        <v>3442</v>
      </c>
      <c r="F771">
        <f t="shared" ref="F771:F834" si="24">VLOOKUP(E771,$H$2:$I$12,2,0)</f>
        <v>13</v>
      </c>
      <c r="K771" s="51" t="s">
        <v>1724</v>
      </c>
      <c r="L771" s="51"/>
      <c r="R771">
        <v>0</v>
      </c>
      <c r="W771" s="55">
        <v>0</v>
      </c>
      <c r="AA771" t="s">
        <v>3742</v>
      </c>
      <c r="AE771">
        <v>1</v>
      </c>
      <c r="AM771">
        <f t="shared" si="23"/>
        <v>1</v>
      </c>
    </row>
    <row r="772" spans="1:39" x14ac:dyDescent="0.2">
      <c r="A772" s="20" t="s">
        <v>4845</v>
      </c>
      <c r="B772" s="20" t="s">
        <v>4589</v>
      </c>
      <c r="C772" s="20" t="s">
        <v>4847</v>
      </c>
      <c r="D772" s="25" t="s">
        <v>1672</v>
      </c>
      <c r="E772" t="s">
        <v>3442</v>
      </c>
      <c r="F772">
        <f t="shared" si="24"/>
        <v>13</v>
      </c>
      <c r="K772" s="51" t="s">
        <v>1716</v>
      </c>
      <c r="L772" s="51"/>
      <c r="R772">
        <v>0</v>
      </c>
      <c r="W772" s="55">
        <v>0</v>
      </c>
      <c r="AA772" s="20" t="s">
        <v>1834</v>
      </c>
      <c r="AH772">
        <v>1</v>
      </c>
      <c r="AM772">
        <f t="shared" si="23"/>
        <v>1</v>
      </c>
    </row>
    <row r="773" spans="1:39" x14ac:dyDescent="0.2">
      <c r="A773" s="20" t="s">
        <v>4845</v>
      </c>
      <c r="B773" s="20" t="s">
        <v>4360</v>
      </c>
      <c r="C773" s="20" t="s">
        <v>4848</v>
      </c>
      <c r="D773" s="25" t="s">
        <v>1672</v>
      </c>
      <c r="E773" t="s">
        <v>3442</v>
      </c>
      <c r="F773">
        <f t="shared" si="24"/>
        <v>13</v>
      </c>
      <c r="K773" s="51" t="s">
        <v>237</v>
      </c>
      <c r="L773" s="51"/>
      <c r="R773">
        <v>0</v>
      </c>
      <c r="W773" s="55">
        <v>0</v>
      </c>
      <c r="AA773" t="s">
        <v>1832</v>
      </c>
      <c r="AH773">
        <v>1</v>
      </c>
      <c r="AM773">
        <f t="shared" si="23"/>
        <v>1</v>
      </c>
    </row>
    <row r="774" spans="1:39" x14ac:dyDescent="0.2">
      <c r="A774" s="20" t="s">
        <v>4845</v>
      </c>
      <c r="B774" s="20" t="s">
        <v>4849</v>
      </c>
      <c r="C774" s="20" t="s">
        <v>4850</v>
      </c>
      <c r="D774" s="25" t="s">
        <v>1970</v>
      </c>
      <c r="E774" t="s">
        <v>3442</v>
      </c>
      <c r="F774">
        <f t="shared" si="24"/>
        <v>13</v>
      </c>
      <c r="K774" s="51" t="s">
        <v>1298</v>
      </c>
      <c r="L774" s="51"/>
      <c r="R774">
        <v>0</v>
      </c>
      <c r="W774" s="55">
        <v>0</v>
      </c>
      <c r="AA774" t="s">
        <v>1833</v>
      </c>
      <c r="AH774">
        <v>1</v>
      </c>
      <c r="AM774">
        <f t="shared" si="23"/>
        <v>1</v>
      </c>
    </row>
    <row r="775" spans="1:39" x14ac:dyDescent="0.2">
      <c r="A775" s="20" t="s">
        <v>4845</v>
      </c>
      <c r="B775" s="20" t="s">
        <v>4851</v>
      </c>
      <c r="C775" s="20" t="s">
        <v>4852</v>
      </c>
      <c r="D775" s="25" t="s">
        <v>4209</v>
      </c>
      <c r="E775" t="s">
        <v>3442</v>
      </c>
      <c r="F775">
        <f t="shared" si="24"/>
        <v>13</v>
      </c>
      <c r="K775" s="51" t="s">
        <v>2870</v>
      </c>
      <c r="L775" s="51"/>
      <c r="R775">
        <v>0</v>
      </c>
      <c r="W775" s="55">
        <v>0</v>
      </c>
      <c r="AA775" t="s">
        <v>7704</v>
      </c>
      <c r="AL775">
        <v>1</v>
      </c>
      <c r="AM775">
        <f t="shared" si="23"/>
        <v>1</v>
      </c>
    </row>
    <row r="776" spans="1:39" x14ac:dyDescent="0.2">
      <c r="A776" s="20" t="s">
        <v>4845</v>
      </c>
      <c r="B776" s="20" t="s">
        <v>4853</v>
      </c>
      <c r="C776" s="20" t="s">
        <v>4854</v>
      </c>
      <c r="D776" s="25" t="s">
        <v>4209</v>
      </c>
      <c r="E776" t="s">
        <v>3442</v>
      </c>
      <c r="F776">
        <f t="shared" si="24"/>
        <v>13</v>
      </c>
      <c r="K776" s="51" t="s">
        <v>5566</v>
      </c>
      <c r="L776" s="51"/>
      <c r="U776">
        <v>0</v>
      </c>
      <c r="W776" s="55">
        <v>0</v>
      </c>
      <c r="AA776" t="s">
        <v>2739</v>
      </c>
      <c r="AL776">
        <v>1</v>
      </c>
      <c r="AM776">
        <f t="shared" si="23"/>
        <v>1</v>
      </c>
    </row>
    <row r="777" spans="1:39" x14ac:dyDescent="0.2">
      <c r="A777" s="20" t="s">
        <v>4845</v>
      </c>
      <c r="B777" s="20" t="s">
        <v>4855</v>
      </c>
      <c r="C777" s="20" t="s">
        <v>4856</v>
      </c>
      <c r="D777" s="25" t="s">
        <v>1672</v>
      </c>
      <c r="E777" t="s">
        <v>3442</v>
      </c>
      <c r="F777">
        <f t="shared" si="24"/>
        <v>13</v>
      </c>
      <c r="K777" s="51" t="s">
        <v>5326</v>
      </c>
      <c r="L777" s="51"/>
      <c r="U777">
        <v>0</v>
      </c>
      <c r="W777" s="55">
        <v>0</v>
      </c>
      <c r="AA777" t="s">
        <v>2735</v>
      </c>
      <c r="AJ777">
        <v>1</v>
      </c>
      <c r="AM777">
        <f t="shared" si="23"/>
        <v>1</v>
      </c>
    </row>
    <row r="778" spans="1:39" x14ac:dyDescent="0.2">
      <c r="A778" s="20" t="s">
        <v>4857</v>
      </c>
      <c r="B778" s="20" t="s">
        <v>4858</v>
      </c>
      <c r="C778" s="20" t="s">
        <v>4859</v>
      </c>
      <c r="D778" s="25" t="s">
        <v>3164</v>
      </c>
      <c r="E778" t="s">
        <v>3442</v>
      </c>
      <c r="F778">
        <f t="shared" si="24"/>
        <v>13</v>
      </c>
      <c r="K778" s="51" t="s">
        <v>5579</v>
      </c>
      <c r="L778" s="51"/>
      <c r="U778">
        <v>0</v>
      </c>
      <c r="W778" s="55">
        <v>0</v>
      </c>
      <c r="AA778" t="s">
        <v>571</v>
      </c>
      <c r="AF778">
        <v>1</v>
      </c>
      <c r="AM778">
        <f t="shared" si="23"/>
        <v>1</v>
      </c>
    </row>
    <row r="779" spans="1:39" x14ac:dyDescent="0.2">
      <c r="A779" s="20" t="s">
        <v>4857</v>
      </c>
      <c r="B779" s="20" t="s">
        <v>4860</v>
      </c>
      <c r="C779" s="20" t="s">
        <v>4861</v>
      </c>
      <c r="D779" s="25" t="s">
        <v>3164</v>
      </c>
      <c r="E779" t="s">
        <v>3442</v>
      </c>
      <c r="F779">
        <f t="shared" si="24"/>
        <v>13</v>
      </c>
      <c r="K779" s="51" t="s">
        <v>4812</v>
      </c>
      <c r="L779" s="51"/>
      <c r="U779">
        <v>0</v>
      </c>
      <c r="W779" s="55">
        <v>0</v>
      </c>
      <c r="AA779" t="s">
        <v>611</v>
      </c>
      <c r="AF779">
        <v>1</v>
      </c>
      <c r="AM779">
        <f t="shared" si="23"/>
        <v>1</v>
      </c>
    </row>
    <row r="780" spans="1:39" x14ac:dyDescent="0.2">
      <c r="A780" s="20" t="s">
        <v>4857</v>
      </c>
      <c r="B780" s="20" t="s">
        <v>4367</v>
      </c>
      <c r="C780" s="20" t="s">
        <v>4862</v>
      </c>
      <c r="D780" s="25" t="s">
        <v>1672</v>
      </c>
      <c r="E780" t="s">
        <v>3442</v>
      </c>
      <c r="F780">
        <f t="shared" si="24"/>
        <v>13</v>
      </c>
      <c r="K780" s="51" t="s">
        <v>5515</v>
      </c>
      <c r="L780" s="51"/>
      <c r="M780">
        <v>0</v>
      </c>
      <c r="W780" s="55">
        <v>0</v>
      </c>
      <c r="AA780" t="s">
        <v>612</v>
      </c>
      <c r="AF780">
        <v>1</v>
      </c>
      <c r="AM780">
        <f t="shared" si="23"/>
        <v>1</v>
      </c>
    </row>
    <row r="781" spans="1:39" x14ac:dyDescent="0.2">
      <c r="A781" s="20" t="s">
        <v>4857</v>
      </c>
      <c r="B781" s="20" t="s">
        <v>4863</v>
      </c>
      <c r="C781" s="20" t="s">
        <v>4864</v>
      </c>
      <c r="D781" s="25" t="s">
        <v>1672</v>
      </c>
      <c r="E781" t="s">
        <v>3442</v>
      </c>
      <c r="F781">
        <f t="shared" si="24"/>
        <v>13</v>
      </c>
      <c r="K781" s="51" t="s">
        <v>4023</v>
      </c>
      <c r="L781" s="51"/>
      <c r="M781">
        <v>0</v>
      </c>
      <c r="W781" s="55">
        <v>0</v>
      </c>
      <c r="AA781" t="s">
        <v>1661</v>
      </c>
      <c r="AG781">
        <v>1</v>
      </c>
      <c r="AM781">
        <f t="shared" si="23"/>
        <v>1</v>
      </c>
    </row>
    <row r="782" spans="1:39" x14ac:dyDescent="0.2">
      <c r="A782" s="20" t="s">
        <v>4857</v>
      </c>
      <c r="B782" s="20" t="s">
        <v>4865</v>
      </c>
      <c r="C782" s="20" t="s">
        <v>4866</v>
      </c>
      <c r="D782" s="25" t="s">
        <v>3164</v>
      </c>
      <c r="E782" t="s">
        <v>3442</v>
      </c>
      <c r="F782">
        <f t="shared" si="24"/>
        <v>13</v>
      </c>
      <c r="K782" s="51" t="s">
        <v>1495</v>
      </c>
      <c r="L782" s="51"/>
      <c r="V782">
        <v>0</v>
      </c>
      <c r="W782" s="55">
        <v>0</v>
      </c>
      <c r="AA782" t="s">
        <v>1518</v>
      </c>
      <c r="AG782">
        <v>1</v>
      </c>
      <c r="AM782">
        <f t="shared" si="23"/>
        <v>1</v>
      </c>
    </row>
    <row r="783" spans="1:39" x14ac:dyDescent="0.2">
      <c r="A783" s="20" t="s">
        <v>4857</v>
      </c>
      <c r="B783" s="20" t="s">
        <v>4867</v>
      </c>
      <c r="C783" s="20" t="s">
        <v>4868</v>
      </c>
      <c r="D783" s="25" t="s">
        <v>3164</v>
      </c>
      <c r="E783" t="s">
        <v>3442</v>
      </c>
      <c r="F783">
        <f t="shared" si="24"/>
        <v>13</v>
      </c>
      <c r="K783" s="51" t="s">
        <v>5332</v>
      </c>
      <c r="L783" s="51"/>
      <c r="U783">
        <v>0</v>
      </c>
      <c r="W783" s="55">
        <v>0</v>
      </c>
      <c r="AA783" t="s">
        <v>5290</v>
      </c>
      <c r="AF783">
        <v>1</v>
      </c>
      <c r="AM783">
        <f t="shared" si="23"/>
        <v>1</v>
      </c>
    </row>
    <row r="784" spans="1:39" x14ac:dyDescent="0.2">
      <c r="A784" s="20" t="s">
        <v>4857</v>
      </c>
      <c r="B784" s="20" t="s">
        <v>4869</v>
      </c>
      <c r="C784" s="20" t="s">
        <v>4870</v>
      </c>
      <c r="D784" s="25" t="s">
        <v>1672</v>
      </c>
      <c r="E784" t="s">
        <v>3442</v>
      </c>
      <c r="F784">
        <f t="shared" si="24"/>
        <v>13</v>
      </c>
      <c r="K784" s="51" t="s">
        <v>728</v>
      </c>
      <c r="L784" s="51"/>
      <c r="R784">
        <v>0</v>
      </c>
      <c r="W784" s="55">
        <v>0</v>
      </c>
      <c r="AA784" t="s">
        <v>3832</v>
      </c>
      <c r="AF784">
        <v>1</v>
      </c>
      <c r="AM784">
        <f t="shared" si="23"/>
        <v>1</v>
      </c>
    </row>
    <row r="785" spans="1:41" x14ac:dyDescent="0.2">
      <c r="A785" s="20" t="s">
        <v>4871</v>
      </c>
      <c r="B785" s="20" t="s">
        <v>4872</v>
      </c>
      <c r="C785" s="20" t="s">
        <v>4873</v>
      </c>
      <c r="D785" s="25" t="s">
        <v>1672</v>
      </c>
      <c r="E785" t="s">
        <v>3442</v>
      </c>
      <c r="F785">
        <f t="shared" si="24"/>
        <v>13</v>
      </c>
      <c r="K785" s="51" t="s">
        <v>683</v>
      </c>
      <c r="L785" s="51"/>
      <c r="R785">
        <v>0</v>
      </c>
      <c r="W785" s="55">
        <v>0</v>
      </c>
      <c r="AA785" t="s">
        <v>252</v>
      </c>
      <c r="AG785">
        <v>1</v>
      </c>
      <c r="AM785">
        <f t="shared" si="23"/>
        <v>1</v>
      </c>
    </row>
    <row r="786" spans="1:41" x14ac:dyDescent="0.2">
      <c r="A786" s="20" t="s">
        <v>4871</v>
      </c>
      <c r="B786" s="20" t="s">
        <v>4874</v>
      </c>
      <c r="C786" s="20" t="s">
        <v>4875</v>
      </c>
      <c r="D786" s="25" t="s">
        <v>1672</v>
      </c>
      <c r="E786" t="s">
        <v>3442</v>
      </c>
      <c r="F786">
        <f t="shared" si="24"/>
        <v>13</v>
      </c>
      <c r="K786" s="51" t="s">
        <v>5248</v>
      </c>
      <c r="L786" s="51"/>
      <c r="O786">
        <v>0</v>
      </c>
      <c r="W786" s="55">
        <v>0</v>
      </c>
      <c r="AA786" t="s">
        <v>1762</v>
      </c>
      <c r="AG786">
        <v>1</v>
      </c>
      <c r="AM786">
        <f t="shared" si="23"/>
        <v>1</v>
      </c>
    </row>
    <row r="787" spans="1:41" x14ac:dyDescent="0.2">
      <c r="A787" s="20" t="s">
        <v>4871</v>
      </c>
      <c r="B787" s="20" t="s">
        <v>3916</v>
      </c>
      <c r="C787" s="20" t="s">
        <v>4876</v>
      </c>
      <c r="D787" s="25" t="s">
        <v>1672</v>
      </c>
      <c r="E787" t="s">
        <v>3442</v>
      </c>
      <c r="F787">
        <f t="shared" si="24"/>
        <v>13</v>
      </c>
      <c r="K787" s="51" t="s">
        <v>4967</v>
      </c>
      <c r="L787" s="51"/>
      <c r="U787">
        <v>0</v>
      </c>
      <c r="W787" s="55">
        <v>0</v>
      </c>
      <c r="AA787" t="s">
        <v>1725</v>
      </c>
      <c r="AH787">
        <v>1</v>
      </c>
      <c r="AM787">
        <f t="shared" si="23"/>
        <v>1</v>
      </c>
    </row>
    <row r="788" spans="1:41" x14ac:dyDescent="0.2">
      <c r="A788" s="20" t="s">
        <v>4877</v>
      </c>
      <c r="B788" s="20" t="s">
        <v>4688</v>
      </c>
      <c r="C788" s="20" t="s">
        <v>4878</v>
      </c>
      <c r="D788" s="25" t="s">
        <v>1672</v>
      </c>
      <c r="E788" t="s">
        <v>3442</v>
      </c>
      <c r="F788">
        <f t="shared" si="24"/>
        <v>13</v>
      </c>
      <c r="K788" s="51" t="s">
        <v>4266</v>
      </c>
      <c r="L788" s="51"/>
      <c r="U788">
        <v>0</v>
      </c>
      <c r="W788" s="55">
        <v>0</v>
      </c>
      <c r="AA788" t="s">
        <v>1717</v>
      </c>
      <c r="AH788">
        <v>1</v>
      </c>
      <c r="AM788">
        <f t="shared" si="23"/>
        <v>1</v>
      </c>
      <c r="AN788" s="16"/>
      <c r="AO788" s="16"/>
    </row>
    <row r="789" spans="1:41" x14ac:dyDescent="0.2">
      <c r="A789" s="20" t="s">
        <v>4877</v>
      </c>
      <c r="B789" s="20" t="s">
        <v>4879</v>
      </c>
      <c r="C789" s="20" t="s">
        <v>4880</v>
      </c>
      <c r="D789" s="25" t="s">
        <v>1672</v>
      </c>
      <c r="E789" t="s">
        <v>3442</v>
      </c>
      <c r="F789">
        <f t="shared" si="24"/>
        <v>13</v>
      </c>
      <c r="K789" s="51" t="s">
        <v>4982</v>
      </c>
      <c r="L789" s="51"/>
      <c r="U789">
        <v>0</v>
      </c>
      <c r="W789" s="55">
        <v>0</v>
      </c>
      <c r="AA789" t="s">
        <v>6347</v>
      </c>
      <c r="AK789">
        <v>1</v>
      </c>
      <c r="AM789">
        <f t="shared" si="23"/>
        <v>1</v>
      </c>
      <c r="AN789" s="16"/>
      <c r="AO789" s="16"/>
    </row>
    <row r="790" spans="1:41" x14ac:dyDescent="0.2">
      <c r="A790" s="20" t="s">
        <v>4877</v>
      </c>
      <c r="B790" s="20" t="s">
        <v>4262</v>
      </c>
      <c r="C790" s="20" t="s">
        <v>4881</v>
      </c>
      <c r="D790" s="25" t="s">
        <v>1672</v>
      </c>
      <c r="E790" t="s">
        <v>3442</v>
      </c>
      <c r="F790">
        <f t="shared" si="24"/>
        <v>13</v>
      </c>
      <c r="K790" s="51" t="s">
        <v>4399</v>
      </c>
      <c r="L790" s="51"/>
      <c r="U790">
        <v>0</v>
      </c>
      <c r="W790" s="55">
        <v>0</v>
      </c>
      <c r="AA790" t="s">
        <v>4324</v>
      </c>
      <c r="AK790">
        <v>1</v>
      </c>
      <c r="AM790">
        <f t="shared" si="23"/>
        <v>1</v>
      </c>
    </row>
    <row r="791" spans="1:41" x14ac:dyDescent="0.2">
      <c r="A791" s="20" t="s">
        <v>4882</v>
      </c>
      <c r="B791" s="20" t="s">
        <v>4883</v>
      </c>
      <c r="C791" s="20" t="s">
        <v>4884</v>
      </c>
      <c r="D791" s="25" t="s">
        <v>1672</v>
      </c>
      <c r="E791" t="s">
        <v>3442</v>
      </c>
      <c r="F791">
        <f t="shared" si="24"/>
        <v>13</v>
      </c>
      <c r="K791" s="51" t="s">
        <v>5006</v>
      </c>
      <c r="L791" s="51"/>
      <c r="U791">
        <v>0</v>
      </c>
      <c r="W791" s="55">
        <v>0</v>
      </c>
      <c r="AA791" t="s">
        <v>661</v>
      </c>
      <c r="AH791">
        <v>1</v>
      </c>
      <c r="AM791">
        <f t="shared" si="23"/>
        <v>1</v>
      </c>
    </row>
    <row r="792" spans="1:41" x14ac:dyDescent="0.2">
      <c r="A792" s="20" t="s">
        <v>4882</v>
      </c>
      <c r="B792" s="20" t="s">
        <v>4872</v>
      </c>
      <c r="C792" s="20" t="s">
        <v>4885</v>
      </c>
      <c r="D792" s="25" t="s">
        <v>1672</v>
      </c>
      <c r="E792" t="s">
        <v>3442</v>
      </c>
      <c r="F792">
        <f t="shared" si="24"/>
        <v>13</v>
      </c>
      <c r="K792" s="51" t="s">
        <v>4911</v>
      </c>
      <c r="L792" s="51"/>
      <c r="U792">
        <v>0</v>
      </c>
      <c r="W792" s="55">
        <v>0</v>
      </c>
      <c r="AA792" t="s">
        <v>4857</v>
      </c>
      <c r="AK792">
        <v>1</v>
      </c>
      <c r="AM792">
        <f t="shared" si="23"/>
        <v>1</v>
      </c>
    </row>
    <row r="793" spans="1:41" x14ac:dyDescent="0.2">
      <c r="A793" s="20" t="s">
        <v>4882</v>
      </c>
      <c r="B793" s="20" t="s">
        <v>4886</v>
      </c>
      <c r="C793" s="20" t="s">
        <v>4887</v>
      </c>
      <c r="D793" s="25" t="s">
        <v>4888</v>
      </c>
      <c r="E793" t="s">
        <v>3442</v>
      </c>
      <c r="F793">
        <f t="shared" si="24"/>
        <v>13</v>
      </c>
      <c r="K793" s="51" t="s">
        <v>5040</v>
      </c>
      <c r="L793" s="51"/>
      <c r="U793">
        <v>0</v>
      </c>
      <c r="W793" s="55">
        <v>0</v>
      </c>
      <c r="AA793" t="s">
        <v>234</v>
      </c>
      <c r="AF793">
        <v>1</v>
      </c>
      <c r="AM793">
        <f t="shared" si="23"/>
        <v>1</v>
      </c>
    </row>
    <row r="794" spans="1:41" x14ac:dyDescent="0.2">
      <c r="A794" s="20" t="s">
        <v>4889</v>
      </c>
      <c r="B794" s="20" t="s">
        <v>4890</v>
      </c>
      <c r="C794" s="20" t="s">
        <v>4891</v>
      </c>
      <c r="D794" s="25" t="s">
        <v>1672</v>
      </c>
      <c r="E794" t="s">
        <v>3442</v>
      </c>
      <c r="F794">
        <f t="shared" si="24"/>
        <v>13</v>
      </c>
      <c r="K794" s="51" t="s">
        <v>1639</v>
      </c>
      <c r="L794" s="51"/>
      <c r="Q794">
        <v>0</v>
      </c>
      <c r="W794" s="55">
        <v>0</v>
      </c>
      <c r="AA794" t="s">
        <v>618</v>
      </c>
      <c r="AF794">
        <v>1</v>
      </c>
      <c r="AM794">
        <f t="shared" si="23"/>
        <v>1</v>
      </c>
    </row>
    <row r="795" spans="1:41" x14ac:dyDescent="0.2">
      <c r="A795" s="20" t="s">
        <v>4889</v>
      </c>
      <c r="B795" s="20" t="s">
        <v>4892</v>
      </c>
      <c r="C795" s="20" t="s">
        <v>4893</v>
      </c>
      <c r="D795" s="25" t="s">
        <v>1672</v>
      </c>
      <c r="E795" t="s">
        <v>3442</v>
      </c>
      <c r="F795">
        <f t="shared" si="24"/>
        <v>13</v>
      </c>
      <c r="K795" s="51" t="s">
        <v>632</v>
      </c>
      <c r="L795" s="51"/>
      <c r="Q795">
        <v>0</v>
      </c>
      <c r="W795" s="55">
        <v>0</v>
      </c>
      <c r="AA795" t="s">
        <v>5873</v>
      </c>
      <c r="AE795">
        <v>1</v>
      </c>
      <c r="AM795">
        <f t="shared" si="23"/>
        <v>1</v>
      </c>
    </row>
    <row r="796" spans="1:41" x14ac:dyDescent="0.2">
      <c r="A796" s="20" t="s">
        <v>4889</v>
      </c>
      <c r="B796" s="20" t="s">
        <v>4872</v>
      </c>
      <c r="C796" s="20" t="s">
        <v>4894</v>
      </c>
      <c r="D796" s="25" t="s">
        <v>1672</v>
      </c>
      <c r="E796" t="s">
        <v>3442</v>
      </c>
      <c r="F796">
        <f t="shared" si="24"/>
        <v>13</v>
      </c>
      <c r="K796" s="51" t="s">
        <v>633</v>
      </c>
      <c r="L796" s="51"/>
      <c r="Q796">
        <v>0</v>
      </c>
      <c r="W796" s="55">
        <v>0</v>
      </c>
      <c r="AA796" t="s">
        <v>4471</v>
      </c>
      <c r="AE796">
        <v>1</v>
      </c>
      <c r="AM796">
        <f t="shared" si="23"/>
        <v>1</v>
      </c>
    </row>
    <row r="797" spans="1:41" x14ac:dyDescent="0.2">
      <c r="A797" s="20" t="s">
        <v>4889</v>
      </c>
      <c r="B797" s="20" t="s">
        <v>4895</v>
      </c>
      <c r="C797" s="20" t="s">
        <v>4896</v>
      </c>
      <c r="D797" s="25" t="s">
        <v>1672</v>
      </c>
      <c r="E797" t="s">
        <v>3442</v>
      </c>
      <c r="F797">
        <f t="shared" si="24"/>
        <v>13</v>
      </c>
      <c r="K797" s="51" t="s">
        <v>238</v>
      </c>
      <c r="L797" s="51"/>
      <c r="R797">
        <v>0</v>
      </c>
      <c r="W797" s="55">
        <v>0</v>
      </c>
      <c r="AA797" t="s">
        <v>1541</v>
      </c>
      <c r="AH797">
        <v>1</v>
      </c>
      <c r="AM797">
        <f t="shared" si="23"/>
        <v>1</v>
      </c>
    </row>
    <row r="798" spans="1:41" x14ac:dyDescent="0.2">
      <c r="A798" s="20" t="s">
        <v>4889</v>
      </c>
      <c r="B798" s="20" t="s">
        <v>4700</v>
      </c>
      <c r="C798" s="20" t="s">
        <v>4897</v>
      </c>
      <c r="D798" s="25" t="s">
        <v>1672</v>
      </c>
      <c r="E798" t="s">
        <v>3442</v>
      </c>
      <c r="F798">
        <f t="shared" si="24"/>
        <v>13</v>
      </c>
      <c r="K798" s="51" t="s">
        <v>0</v>
      </c>
      <c r="L798" s="51"/>
      <c r="R798">
        <v>0</v>
      </c>
      <c r="W798" s="55">
        <v>0</v>
      </c>
      <c r="AA798" t="s">
        <v>640</v>
      </c>
      <c r="AH798">
        <v>1</v>
      </c>
      <c r="AM798">
        <f t="shared" si="23"/>
        <v>1</v>
      </c>
    </row>
    <row r="799" spans="1:41" x14ac:dyDescent="0.2">
      <c r="A799" s="20" t="s">
        <v>4889</v>
      </c>
      <c r="B799" s="20" t="s">
        <v>4700</v>
      </c>
      <c r="C799" s="20" t="s">
        <v>4898</v>
      </c>
      <c r="D799" s="25" t="s">
        <v>1672</v>
      </c>
      <c r="E799" t="s">
        <v>3442</v>
      </c>
      <c r="F799">
        <f t="shared" si="24"/>
        <v>13</v>
      </c>
      <c r="K799" s="51" t="s">
        <v>50</v>
      </c>
      <c r="L799" s="51"/>
      <c r="R799">
        <v>0</v>
      </c>
      <c r="W799" s="55">
        <v>0</v>
      </c>
      <c r="AA799" t="s">
        <v>5477</v>
      </c>
      <c r="AE799">
        <v>1</v>
      </c>
      <c r="AM799">
        <f t="shared" si="23"/>
        <v>1</v>
      </c>
    </row>
    <row r="800" spans="1:41" x14ac:dyDescent="0.2">
      <c r="A800" s="20" t="s">
        <v>4899</v>
      </c>
      <c r="B800" s="20" t="s">
        <v>4900</v>
      </c>
      <c r="C800" s="20" t="s">
        <v>4901</v>
      </c>
      <c r="D800" s="25" t="s">
        <v>1672</v>
      </c>
      <c r="E800" t="s">
        <v>3442</v>
      </c>
      <c r="F800">
        <f t="shared" si="24"/>
        <v>13</v>
      </c>
      <c r="K800" s="51" t="s">
        <v>5524</v>
      </c>
      <c r="L800" s="51">
        <v>0</v>
      </c>
      <c r="W800" s="55">
        <v>0</v>
      </c>
      <c r="AA800" t="s">
        <v>5716</v>
      </c>
      <c r="AE800">
        <v>1</v>
      </c>
      <c r="AM800">
        <f t="shared" si="23"/>
        <v>1</v>
      </c>
    </row>
    <row r="801" spans="1:39" x14ac:dyDescent="0.2">
      <c r="A801" s="20" t="s">
        <v>4899</v>
      </c>
      <c r="B801" s="20" t="s">
        <v>4902</v>
      </c>
      <c r="C801" s="20" t="s">
        <v>4903</v>
      </c>
      <c r="D801" s="25" t="s">
        <v>1672</v>
      </c>
      <c r="E801" t="s">
        <v>3442</v>
      </c>
      <c r="F801">
        <f t="shared" si="24"/>
        <v>13</v>
      </c>
      <c r="K801" s="51" t="s">
        <v>3983</v>
      </c>
      <c r="L801" s="51">
        <v>0</v>
      </c>
      <c r="W801" s="55">
        <v>0</v>
      </c>
      <c r="AA801" t="s">
        <v>5481</v>
      </c>
      <c r="AE801">
        <v>1</v>
      </c>
      <c r="AM801">
        <f t="shared" si="23"/>
        <v>1</v>
      </c>
    </row>
    <row r="802" spans="1:39" x14ac:dyDescent="0.2">
      <c r="A802" s="20" t="s">
        <v>4899</v>
      </c>
      <c r="B802" s="20" t="s">
        <v>4688</v>
      </c>
      <c r="C802" s="20" t="s">
        <v>4904</v>
      </c>
      <c r="D802" s="25" t="s">
        <v>1672</v>
      </c>
      <c r="E802" t="s">
        <v>3442</v>
      </c>
      <c r="F802">
        <f t="shared" si="24"/>
        <v>13</v>
      </c>
      <c r="K802" s="51" t="s">
        <v>5222</v>
      </c>
      <c r="L802" s="51"/>
      <c r="O802">
        <v>0</v>
      </c>
      <c r="W802" s="55">
        <v>0</v>
      </c>
      <c r="AA802" s="16" t="s">
        <v>9895</v>
      </c>
      <c r="AB802" s="16"/>
      <c r="AC802" s="16"/>
      <c r="AD802" s="16"/>
      <c r="AE802" s="16"/>
      <c r="AF802" s="16"/>
      <c r="AG802" s="16"/>
      <c r="AH802" s="16"/>
      <c r="AI802" s="16"/>
      <c r="AJ802" s="16">
        <v>1</v>
      </c>
      <c r="AK802" s="16"/>
      <c r="AL802" s="16"/>
      <c r="AM802">
        <f t="shared" si="23"/>
        <v>1</v>
      </c>
    </row>
    <row r="803" spans="1:39" x14ac:dyDescent="0.2">
      <c r="A803" s="20" t="s">
        <v>4905</v>
      </c>
      <c r="B803" s="20" t="s">
        <v>4906</v>
      </c>
      <c r="C803" s="20" t="s">
        <v>4907</v>
      </c>
      <c r="D803" s="25" t="s">
        <v>1672</v>
      </c>
      <c r="E803" t="s">
        <v>3442</v>
      </c>
      <c r="F803">
        <f t="shared" si="24"/>
        <v>13</v>
      </c>
      <c r="K803" s="51" t="s">
        <v>4573</v>
      </c>
      <c r="L803" s="51"/>
      <c r="O803">
        <v>0</v>
      </c>
      <c r="W803" s="55">
        <v>0</v>
      </c>
      <c r="AA803" s="16" t="s">
        <v>9896</v>
      </c>
      <c r="AB803" s="16"/>
      <c r="AC803" s="16"/>
      <c r="AD803" s="16"/>
      <c r="AE803" s="16"/>
      <c r="AF803" s="16"/>
      <c r="AG803" s="16"/>
      <c r="AH803" s="16"/>
      <c r="AI803" s="16"/>
      <c r="AJ803" s="16">
        <v>1</v>
      </c>
      <c r="AK803" s="16"/>
      <c r="AL803" s="16"/>
      <c r="AM803">
        <f t="shared" si="23"/>
        <v>1</v>
      </c>
    </row>
    <row r="804" spans="1:39" x14ac:dyDescent="0.2">
      <c r="A804" s="20" t="s">
        <v>4905</v>
      </c>
      <c r="B804" s="20" t="s">
        <v>4908</v>
      </c>
      <c r="C804" s="20" t="s">
        <v>4909</v>
      </c>
      <c r="D804" s="25" t="s">
        <v>1672</v>
      </c>
      <c r="E804" t="s">
        <v>3442</v>
      </c>
      <c r="F804">
        <f t="shared" si="24"/>
        <v>13</v>
      </c>
      <c r="K804" s="51" t="s">
        <v>4096</v>
      </c>
      <c r="L804" s="51"/>
      <c r="M804">
        <v>0</v>
      </c>
      <c r="W804" s="55">
        <v>0</v>
      </c>
      <c r="AA804" t="s">
        <v>9154</v>
      </c>
      <c r="AI804">
        <v>1</v>
      </c>
      <c r="AM804">
        <f t="shared" si="23"/>
        <v>1</v>
      </c>
    </row>
    <row r="805" spans="1:39" x14ac:dyDescent="0.2">
      <c r="A805" s="20" t="s">
        <v>4905</v>
      </c>
      <c r="B805" s="20" t="s">
        <v>4895</v>
      </c>
      <c r="C805" s="20" t="s">
        <v>4910</v>
      </c>
      <c r="D805" s="25" t="s">
        <v>1672</v>
      </c>
      <c r="E805" t="s">
        <v>3442</v>
      </c>
      <c r="F805">
        <f t="shared" si="24"/>
        <v>13</v>
      </c>
      <c r="K805" s="51" t="s">
        <v>5237</v>
      </c>
      <c r="L805" s="51"/>
      <c r="O805">
        <v>0</v>
      </c>
      <c r="W805" s="55">
        <v>0</v>
      </c>
      <c r="AA805" t="s">
        <v>4140</v>
      </c>
      <c r="AD805">
        <v>1</v>
      </c>
      <c r="AM805">
        <f t="shared" si="23"/>
        <v>1</v>
      </c>
    </row>
    <row r="806" spans="1:39" x14ac:dyDescent="0.2">
      <c r="A806" s="20" t="s">
        <v>4911</v>
      </c>
      <c r="B806" s="20" t="s">
        <v>4912</v>
      </c>
      <c r="C806" s="20" t="s">
        <v>4913</v>
      </c>
      <c r="D806" s="25" t="s">
        <v>1672</v>
      </c>
      <c r="E806" t="s">
        <v>3442</v>
      </c>
      <c r="F806">
        <f t="shared" si="24"/>
        <v>13</v>
      </c>
      <c r="K806" s="51" t="s">
        <v>5285</v>
      </c>
      <c r="L806" s="51"/>
      <c r="O806">
        <v>0</v>
      </c>
      <c r="W806" s="55">
        <v>0</v>
      </c>
      <c r="AA806" s="20" t="s">
        <v>235</v>
      </c>
      <c r="AF806">
        <v>1</v>
      </c>
      <c r="AM806">
        <f t="shared" si="23"/>
        <v>1</v>
      </c>
    </row>
    <row r="807" spans="1:39" x14ac:dyDescent="0.2">
      <c r="A807" s="20" t="s">
        <v>4911</v>
      </c>
      <c r="B807" s="20" t="s">
        <v>4914</v>
      </c>
      <c r="C807" s="20" t="s">
        <v>4915</v>
      </c>
      <c r="D807" s="25" t="s">
        <v>1672</v>
      </c>
      <c r="E807" t="s">
        <v>3442</v>
      </c>
      <c r="F807">
        <f t="shared" si="24"/>
        <v>13</v>
      </c>
      <c r="K807" s="51" t="s">
        <v>4464</v>
      </c>
      <c r="L807" s="51"/>
      <c r="O807">
        <v>0</v>
      </c>
      <c r="W807" s="55">
        <v>0</v>
      </c>
      <c r="AA807" s="20" t="s">
        <v>1010</v>
      </c>
      <c r="AF807">
        <v>1</v>
      </c>
      <c r="AM807">
        <f t="shared" si="23"/>
        <v>1</v>
      </c>
    </row>
    <row r="808" spans="1:39" x14ac:dyDescent="0.2">
      <c r="A808" s="20" t="s">
        <v>4911</v>
      </c>
      <c r="B808" s="20" t="s">
        <v>4895</v>
      </c>
      <c r="C808" s="20" t="s">
        <v>4916</v>
      </c>
      <c r="D808" s="25" t="s">
        <v>1672</v>
      </c>
      <c r="E808" t="s">
        <v>3442</v>
      </c>
      <c r="F808">
        <f t="shared" si="24"/>
        <v>13</v>
      </c>
      <c r="K808" s="51" t="s">
        <v>4449</v>
      </c>
      <c r="L808" s="51"/>
      <c r="U808">
        <v>0</v>
      </c>
      <c r="W808" s="55">
        <v>0</v>
      </c>
      <c r="AA808" t="s">
        <v>5341</v>
      </c>
      <c r="AF808">
        <v>1</v>
      </c>
      <c r="AM808">
        <f t="shared" si="23"/>
        <v>1</v>
      </c>
    </row>
    <row r="809" spans="1:39" x14ac:dyDescent="0.2">
      <c r="A809" s="20" t="s">
        <v>4917</v>
      </c>
      <c r="B809" s="20" t="s">
        <v>4918</v>
      </c>
      <c r="C809" s="20" t="s">
        <v>4919</v>
      </c>
      <c r="D809" s="25" t="s">
        <v>1672</v>
      </c>
      <c r="E809" t="s">
        <v>3442</v>
      </c>
      <c r="F809">
        <f t="shared" si="24"/>
        <v>13</v>
      </c>
      <c r="K809" s="51" t="s">
        <v>5071</v>
      </c>
      <c r="L809" s="51"/>
      <c r="U809">
        <v>0</v>
      </c>
      <c r="W809" s="55">
        <v>0</v>
      </c>
      <c r="AA809" t="s">
        <v>7692</v>
      </c>
      <c r="AH809">
        <v>1</v>
      </c>
      <c r="AM809">
        <f t="shared" si="23"/>
        <v>1</v>
      </c>
    </row>
    <row r="810" spans="1:39" x14ac:dyDescent="0.2">
      <c r="A810" s="20" t="s">
        <v>4917</v>
      </c>
      <c r="B810" s="20" t="s">
        <v>4900</v>
      </c>
      <c r="C810" s="20" t="s">
        <v>4920</v>
      </c>
      <c r="D810" s="25" t="s">
        <v>1672</v>
      </c>
      <c r="E810" t="s">
        <v>3442</v>
      </c>
      <c r="F810">
        <f t="shared" si="24"/>
        <v>13</v>
      </c>
      <c r="K810" s="51" t="s">
        <v>4927</v>
      </c>
      <c r="L810" s="51"/>
      <c r="U810">
        <v>0</v>
      </c>
      <c r="W810" s="55">
        <v>0</v>
      </c>
      <c r="AA810" t="s">
        <v>7696</v>
      </c>
      <c r="AH810">
        <v>1</v>
      </c>
      <c r="AM810">
        <f t="shared" si="23"/>
        <v>1</v>
      </c>
    </row>
    <row r="811" spans="1:39" x14ac:dyDescent="0.2">
      <c r="A811" s="20" t="s">
        <v>4921</v>
      </c>
      <c r="B811" s="20" t="s">
        <v>4922</v>
      </c>
      <c r="C811" s="20" t="s">
        <v>4923</v>
      </c>
      <c r="D811" s="25" t="s">
        <v>1672</v>
      </c>
      <c r="E811" t="s">
        <v>3442</v>
      </c>
      <c r="F811">
        <f t="shared" si="24"/>
        <v>13</v>
      </c>
      <c r="K811" s="51" t="s">
        <v>5436</v>
      </c>
      <c r="L811" s="51"/>
      <c r="O811">
        <v>0</v>
      </c>
      <c r="W811" s="55">
        <v>0</v>
      </c>
      <c r="AA811" t="s">
        <v>1892</v>
      </c>
      <c r="AH811">
        <v>1</v>
      </c>
      <c r="AM811">
        <f t="shared" ref="AM811:AM877" si="25">SUM(AB811:AL811)</f>
        <v>1</v>
      </c>
    </row>
    <row r="812" spans="1:39" x14ac:dyDescent="0.2">
      <c r="A812" s="20" t="s">
        <v>4921</v>
      </c>
      <c r="B812" s="20" t="s">
        <v>4924</v>
      </c>
      <c r="C812" s="20" t="s">
        <v>4925</v>
      </c>
      <c r="D812" s="25" t="s">
        <v>1672</v>
      </c>
      <c r="E812" t="s">
        <v>3442</v>
      </c>
      <c r="F812">
        <f t="shared" si="24"/>
        <v>13</v>
      </c>
      <c r="K812" s="51" t="s">
        <v>4953</v>
      </c>
      <c r="L812" s="51"/>
      <c r="U812">
        <v>0</v>
      </c>
      <c r="W812" s="55">
        <v>0</v>
      </c>
      <c r="AA812" t="s">
        <v>5809</v>
      </c>
      <c r="AE812">
        <v>1</v>
      </c>
      <c r="AM812">
        <f t="shared" si="25"/>
        <v>1</v>
      </c>
    </row>
    <row r="813" spans="1:39" x14ac:dyDescent="0.2">
      <c r="A813" s="20" t="s">
        <v>4921</v>
      </c>
      <c r="B813" s="20" t="s">
        <v>4900</v>
      </c>
      <c r="C813" s="20" t="s">
        <v>4926</v>
      </c>
      <c r="D813" s="25" t="s">
        <v>1672</v>
      </c>
      <c r="E813" t="s">
        <v>3442</v>
      </c>
      <c r="F813">
        <f t="shared" si="24"/>
        <v>13</v>
      </c>
      <c r="K813" s="51" t="s">
        <v>4328</v>
      </c>
      <c r="L813" s="51"/>
      <c r="U813">
        <v>0</v>
      </c>
      <c r="W813" s="55">
        <v>0</v>
      </c>
      <c r="AA813" t="s">
        <v>5446</v>
      </c>
      <c r="AE813">
        <v>1</v>
      </c>
      <c r="AM813">
        <f t="shared" si="25"/>
        <v>1</v>
      </c>
    </row>
    <row r="814" spans="1:39" x14ac:dyDescent="0.2">
      <c r="A814" s="20" t="s">
        <v>4927</v>
      </c>
      <c r="B814" s="20" t="s">
        <v>4928</v>
      </c>
      <c r="C814" s="20" t="s">
        <v>4929</v>
      </c>
      <c r="D814" s="25" t="s">
        <v>1672</v>
      </c>
      <c r="E814" t="s">
        <v>3442</v>
      </c>
      <c r="F814">
        <f t="shared" si="24"/>
        <v>13</v>
      </c>
      <c r="K814" s="51" t="s">
        <v>4650</v>
      </c>
      <c r="L814" s="51"/>
      <c r="O814">
        <v>0</v>
      </c>
      <c r="W814" s="55">
        <v>0</v>
      </c>
      <c r="AA814" t="s">
        <v>8305</v>
      </c>
      <c r="AF814">
        <v>1</v>
      </c>
      <c r="AM814">
        <f t="shared" si="25"/>
        <v>1</v>
      </c>
    </row>
    <row r="815" spans="1:39" x14ac:dyDescent="0.2">
      <c r="A815" s="20" t="s">
        <v>4927</v>
      </c>
      <c r="B815" s="20" t="s">
        <v>4930</v>
      </c>
      <c r="C815" s="20" t="s">
        <v>4931</v>
      </c>
      <c r="D815" s="25" t="s">
        <v>1672</v>
      </c>
      <c r="E815" t="s">
        <v>3442</v>
      </c>
      <c r="F815">
        <f t="shared" si="24"/>
        <v>13</v>
      </c>
      <c r="K815" s="51" t="s">
        <v>6559</v>
      </c>
      <c r="L815" s="51"/>
      <c r="M815">
        <v>0</v>
      </c>
      <c r="W815" s="55">
        <v>0</v>
      </c>
      <c r="AA815" t="s">
        <v>3510</v>
      </c>
      <c r="AC815">
        <v>1</v>
      </c>
      <c r="AM815">
        <f t="shared" si="25"/>
        <v>1</v>
      </c>
    </row>
    <row r="816" spans="1:39" x14ac:dyDescent="0.2">
      <c r="A816" s="20" t="s">
        <v>4927</v>
      </c>
      <c r="B816" s="20" t="s">
        <v>4912</v>
      </c>
      <c r="C816" s="20" t="s">
        <v>4932</v>
      </c>
      <c r="D816" s="25" t="s">
        <v>1672</v>
      </c>
      <c r="E816" t="s">
        <v>3442</v>
      </c>
      <c r="F816">
        <f t="shared" si="24"/>
        <v>13</v>
      </c>
      <c r="K816" s="51" t="s">
        <v>5431</v>
      </c>
      <c r="L816" s="51"/>
      <c r="O816">
        <v>0</v>
      </c>
      <c r="W816" s="55">
        <v>0</v>
      </c>
      <c r="AA816" t="s">
        <v>5918</v>
      </c>
      <c r="AE816">
        <v>1</v>
      </c>
      <c r="AM816">
        <f t="shared" si="25"/>
        <v>1</v>
      </c>
    </row>
    <row r="817" spans="1:40" x14ac:dyDescent="0.2">
      <c r="A817" s="20" t="s">
        <v>4933</v>
      </c>
      <c r="B817" s="20" t="s">
        <v>4934</v>
      </c>
      <c r="C817" s="20" t="s">
        <v>4935</v>
      </c>
      <c r="D817" s="25" t="s">
        <v>1672</v>
      </c>
      <c r="E817" t="s">
        <v>3442</v>
      </c>
      <c r="F817">
        <f t="shared" si="24"/>
        <v>13</v>
      </c>
      <c r="K817" s="51" t="s">
        <v>1810</v>
      </c>
      <c r="L817" s="51"/>
      <c r="U817">
        <v>0</v>
      </c>
      <c r="W817" s="55">
        <v>0</v>
      </c>
      <c r="AA817" t="s">
        <v>5257</v>
      </c>
      <c r="AE817">
        <v>1</v>
      </c>
      <c r="AM817">
        <f t="shared" si="25"/>
        <v>1</v>
      </c>
    </row>
    <row r="818" spans="1:40" x14ac:dyDescent="0.2">
      <c r="A818" s="20" t="s">
        <v>4933</v>
      </c>
      <c r="B818" s="20" t="s">
        <v>4922</v>
      </c>
      <c r="C818" s="20" t="s">
        <v>4936</v>
      </c>
      <c r="D818" s="25" t="s">
        <v>1672</v>
      </c>
      <c r="E818" t="s">
        <v>3442</v>
      </c>
      <c r="F818">
        <f t="shared" si="24"/>
        <v>13</v>
      </c>
      <c r="K818" s="51" t="s">
        <v>4298</v>
      </c>
      <c r="L818" s="51"/>
      <c r="U818">
        <v>0</v>
      </c>
      <c r="W818" s="55">
        <v>0</v>
      </c>
      <c r="AA818" t="s">
        <v>4805</v>
      </c>
      <c r="AE818">
        <v>1</v>
      </c>
      <c r="AM818">
        <f t="shared" si="25"/>
        <v>1</v>
      </c>
    </row>
    <row r="819" spans="1:40" x14ac:dyDescent="0.2">
      <c r="A819" s="20" t="s">
        <v>4937</v>
      </c>
      <c r="B819" s="20" t="s">
        <v>4938</v>
      </c>
      <c r="C819" s="20" t="s">
        <v>4939</v>
      </c>
      <c r="D819" s="25" t="s">
        <v>1672</v>
      </c>
      <c r="E819" t="s">
        <v>3442</v>
      </c>
      <c r="F819">
        <f t="shared" si="24"/>
        <v>13</v>
      </c>
      <c r="K819" s="51" t="s">
        <v>4877</v>
      </c>
      <c r="L819" s="51"/>
      <c r="U819">
        <v>0</v>
      </c>
      <c r="W819" s="55">
        <v>0</v>
      </c>
      <c r="AA819" t="s">
        <v>719</v>
      </c>
      <c r="AH819">
        <v>1</v>
      </c>
      <c r="AM819">
        <f t="shared" si="25"/>
        <v>1</v>
      </c>
    </row>
    <row r="820" spans="1:40" x14ac:dyDescent="0.2">
      <c r="A820" s="20" t="s">
        <v>4937</v>
      </c>
      <c r="B820" s="20" t="s">
        <v>4869</v>
      </c>
      <c r="C820" s="20" t="s">
        <v>4940</v>
      </c>
      <c r="D820" s="25" t="s">
        <v>1672</v>
      </c>
      <c r="E820" t="s">
        <v>3442</v>
      </c>
      <c r="F820">
        <f t="shared" si="24"/>
        <v>13</v>
      </c>
      <c r="K820" s="51" t="s">
        <v>4350</v>
      </c>
      <c r="L820" s="51"/>
      <c r="U820">
        <v>0</v>
      </c>
      <c r="W820" s="55">
        <v>0</v>
      </c>
      <c r="AA820" t="s">
        <v>643</v>
      </c>
      <c r="AH820">
        <v>1</v>
      </c>
      <c r="AM820">
        <f t="shared" si="25"/>
        <v>1</v>
      </c>
    </row>
    <row r="821" spans="1:40" x14ac:dyDescent="0.2">
      <c r="A821" s="20" t="s">
        <v>4937</v>
      </c>
      <c r="B821" s="20" t="s">
        <v>4941</v>
      </c>
      <c r="C821" s="20" t="s">
        <v>4942</v>
      </c>
      <c r="D821" s="25" t="s">
        <v>1672</v>
      </c>
      <c r="E821" t="s">
        <v>3442</v>
      </c>
      <c r="F821">
        <f t="shared" si="24"/>
        <v>13</v>
      </c>
      <c r="K821" s="51" t="s">
        <v>4899</v>
      </c>
      <c r="L821" s="51"/>
      <c r="U821">
        <v>0</v>
      </c>
      <c r="W821" s="55">
        <v>0</v>
      </c>
      <c r="AA821" t="s">
        <v>1754</v>
      </c>
      <c r="AK821">
        <v>1</v>
      </c>
      <c r="AM821">
        <f t="shared" si="25"/>
        <v>1</v>
      </c>
    </row>
    <row r="822" spans="1:40" x14ac:dyDescent="0.2">
      <c r="A822" s="20" t="s">
        <v>4937</v>
      </c>
      <c r="B822" s="20" t="s">
        <v>4922</v>
      </c>
      <c r="C822" s="20" t="s">
        <v>4943</v>
      </c>
      <c r="D822" s="25" t="s">
        <v>1672</v>
      </c>
      <c r="E822" t="s">
        <v>3442</v>
      </c>
      <c r="F822">
        <f t="shared" si="24"/>
        <v>13</v>
      </c>
      <c r="K822" s="51" t="s">
        <v>4389</v>
      </c>
      <c r="L822" s="51"/>
      <c r="U822">
        <v>0</v>
      </c>
      <c r="W822" s="55">
        <v>0</v>
      </c>
      <c r="AA822" t="s">
        <v>607</v>
      </c>
      <c r="AK822">
        <v>1</v>
      </c>
      <c r="AM822">
        <f t="shared" si="25"/>
        <v>1</v>
      </c>
    </row>
    <row r="823" spans="1:40" x14ac:dyDescent="0.2">
      <c r="A823" s="20" t="s">
        <v>4944</v>
      </c>
      <c r="B823" s="20" t="s">
        <v>4945</v>
      </c>
      <c r="C823" s="20" t="s">
        <v>4946</v>
      </c>
      <c r="D823" s="25" t="s">
        <v>1672</v>
      </c>
      <c r="E823" t="s">
        <v>3442</v>
      </c>
      <c r="F823">
        <f t="shared" si="24"/>
        <v>13</v>
      </c>
      <c r="K823" s="51" t="s">
        <v>83</v>
      </c>
      <c r="L823" s="51"/>
      <c r="R823">
        <v>0</v>
      </c>
      <c r="W823" s="55">
        <v>0</v>
      </c>
      <c r="AA823" s="20" t="s">
        <v>5685</v>
      </c>
      <c r="AE823">
        <v>1</v>
      </c>
      <c r="AM823">
        <f t="shared" si="25"/>
        <v>1</v>
      </c>
    </row>
    <row r="824" spans="1:40" x14ac:dyDescent="0.2">
      <c r="A824" s="20" t="s">
        <v>4944</v>
      </c>
      <c r="B824" s="20" t="s">
        <v>4928</v>
      </c>
      <c r="C824" s="20" t="s">
        <v>4947</v>
      </c>
      <c r="D824" s="25" t="s">
        <v>1672</v>
      </c>
      <c r="E824" t="s">
        <v>3442</v>
      </c>
      <c r="F824">
        <f t="shared" si="24"/>
        <v>13</v>
      </c>
      <c r="K824" s="51" t="s">
        <v>4340</v>
      </c>
      <c r="L824" s="51"/>
      <c r="U824">
        <v>0</v>
      </c>
      <c r="W824" s="55">
        <v>0</v>
      </c>
      <c r="AA824" t="s">
        <v>5464</v>
      </c>
      <c r="AE824">
        <v>1</v>
      </c>
      <c r="AM824">
        <f t="shared" si="25"/>
        <v>1</v>
      </c>
    </row>
    <row r="825" spans="1:40" x14ac:dyDescent="0.2">
      <c r="A825" s="20" t="s">
        <v>4944</v>
      </c>
      <c r="B825" s="20" t="s">
        <v>4948</v>
      </c>
      <c r="C825" s="20" t="s">
        <v>4949</v>
      </c>
      <c r="D825" s="25" t="s">
        <v>1672</v>
      </c>
      <c r="E825" t="s">
        <v>3442</v>
      </c>
      <c r="F825">
        <f t="shared" si="24"/>
        <v>13</v>
      </c>
      <c r="K825" s="51" t="s">
        <v>4318</v>
      </c>
      <c r="L825" s="51"/>
      <c r="U825">
        <v>0</v>
      </c>
      <c r="W825" s="55">
        <v>0</v>
      </c>
      <c r="AA825" t="s">
        <v>4640</v>
      </c>
      <c r="AE825">
        <v>1</v>
      </c>
      <c r="AM825">
        <f t="shared" si="25"/>
        <v>1</v>
      </c>
    </row>
    <row r="826" spans="1:40" x14ac:dyDescent="0.2">
      <c r="A826" s="20" t="s">
        <v>4944</v>
      </c>
      <c r="B826" s="20" t="s">
        <v>4950</v>
      </c>
      <c r="C826" s="20" t="s">
        <v>4951</v>
      </c>
      <c r="D826" s="25" t="s">
        <v>3053</v>
      </c>
      <c r="E826" t="s">
        <v>3442</v>
      </c>
      <c r="F826">
        <f t="shared" si="24"/>
        <v>13</v>
      </c>
      <c r="K826" s="51" t="s">
        <v>6497</v>
      </c>
      <c r="L826" s="51"/>
      <c r="M826">
        <v>0</v>
      </c>
      <c r="W826" s="55">
        <v>0</v>
      </c>
      <c r="AA826" t="s">
        <v>8283</v>
      </c>
      <c r="AF826">
        <v>1</v>
      </c>
      <c r="AM826">
        <f t="shared" si="25"/>
        <v>1</v>
      </c>
    </row>
    <row r="827" spans="1:40" x14ac:dyDescent="0.2">
      <c r="A827" s="20" t="s">
        <v>4944</v>
      </c>
      <c r="B827" s="20" t="s">
        <v>4950</v>
      </c>
      <c r="C827" s="20" t="s">
        <v>4952</v>
      </c>
      <c r="D827" s="25" t="s">
        <v>3053</v>
      </c>
      <c r="E827" t="s">
        <v>3442</v>
      </c>
      <c r="F827">
        <f t="shared" si="24"/>
        <v>13</v>
      </c>
      <c r="K827" s="51" t="s">
        <v>2251</v>
      </c>
      <c r="L827" s="51"/>
      <c r="R827">
        <v>0</v>
      </c>
      <c r="W827" s="55">
        <v>0</v>
      </c>
      <c r="AA827" t="s">
        <v>620</v>
      </c>
      <c r="AF827">
        <v>1</v>
      </c>
      <c r="AM827">
        <f t="shared" si="25"/>
        <v>1</v>
      </c>
    </row>
    <row r="828" spans="1:40" x14ac:dyDescent="0.2">
      <c r="A828" s="20" t="s">
        <v>4953</v>
      </c>
      <c r="B828" s="20" t="s">
        <v>4954</v>
      </c>
      <c r="C828" s="20" t="s">
        <v>4955</v>
      </c>
      <c r="D828" s="25" t="s">
        <v>1672</v>
      </c>
      <c r="E828" t="s">
        <v>3442</v>
      </c>
      <c r="F828">
        <f t="shared" si="24"/>
        <v>13</v>
      </c>
      <c r="K828" s="51" t="s">
        <v>1510</v>
      </c>
      <c r="L828" s="51"/>
      <c r="Q828">
        <v>0</v>
      </c>
      <c r="W828" s="55">
        <v>0</v>
      </c>
      <c r="AA828" t="s">
        <v>1163</v>
      </c>
      <c r="AF828">
        <v>1</v>
      </c>
      <c r="AM828">
        <f t="shared" si="25"/>
        <v>1</v>
      </c>
    </row>
    <row r="829" spans="1:40" x14ac:dyDescent="0.2">
      <c r="A829" s="20" t="s">
        <v>4953</v>
      </c>
      <c r="B829" s="20" t="s">
        <v>4956</v>
      </c>
      <c r="C829" s="20" t="s">
        <v>4957</v>
      </c>
      <c r="D829" s="25" t="s">
        <v>1672</v>
      </c>
      <c r="E829" t="s">
        <v>3442</v>
      </c>
      <c r="F829">
        <f t="shared" si="24"/>
        <v>13</v>
      </c>
      <c r="K829" s="51" t="s">
        <v>4379</v>
      </c>
      <c r="L829" s="51"/>
      <c r="U829">
        <v>0</v>
      </c>
      <c r="W829" s="55">
        <v>0</v>
      </c>
      <c r="AA829" t="s">
        <v>1796</v>
      </c>
      <c r="AG829">
        <v>1</v>
      </c>
      <c r="AM829">
        <f t="shared" si="25"/>
        <v>1</v>
      </c>
    </row>
    <row r="830" spans="1:40" x14ac:dyDescent="0.2">
      <c r="A830" s="20" t="s">
        <v>4953</v>
      </c>
      <c r="B830" s="20" t="s">
        <v>4945</v>
      </c>
      <c r="C830" s="20" t="s">
        <v>4958</v>
      </c>
      <c r="D830" s="25" t="s">
        <v>1672</v>
      </c>
      <c r="E830" t="s">
        <v>3442</v>
      </c>
      <c r="F830">
        <f t="shared" si="24"/>
        <v>13</v>
      </c>
      <c r="K830" s="51" t="s">
        <v>4415</v>
      </c>
      <c r="L830" s="51"/>
      <c r="U830">
        <v>0</v>
      </c>
      <c r="W830" s="55">
        <v>0</v>
      </c>
      <c r="AA830" t="s">
        <v>1795</v>
      </c>
      <c r="AG830">
        <v>1</v>
      </c>
      <c r="AM830">
        <f t="shared" si="25"/>
        <v>1</v>
      </c>
    </row>
    <row r="831" spans="1:40" x14ac:dyDescent="0.2">
      <c r="A831" s="20" t="s">
        <v>4959</v>
      </c>
      <c r="B831" s="20" t="s">
        <v>4960</v>
      </c>
      <c r="C831" s="20" t="s">
        <v>4961</v>
      </c>
      <c r="D831" s="25" t="s">
        <v>1672</v>
      </c>
      <c r="E831" t="s">
        <v>3442</v>
      </c>
      <c r="F831">
        <f t="shared" si="24"/>
        <v>13</v>
      </c>
      <c r="K831" s="51" t="s">
        <v>3868</v>
      </c>
      <c r="L831" s="51"/>
      <c r="U831">
        <v>0</v>
      </c>
      <c r="W831" s="55">
        <v>0</v>
      </c>
      <c r="AA831" t="s">
        <v>1636</v>
      </c>
      <c r="AG831">
        <v>1</v>
      </c>
      <c r="AM831">
        <f t="shared" si="25"/>
        <v>1</v>
      </c>
      <c r="AN831" s="20"/>
    </row>
    <row r="832" spans="1:40" x14ac:dyDescent="0.2">
      <c r="A832" s="20" t="s">
        <v>4959</v>
      </c>
      <c r="B832" s="20" t="s">
        <v>4863</v>
      </c>
      <c r="C832" s="20" t="s">
        <v>4962</v>
      </c>
      <c r="D832" s="25" t="s">
        <v>1672</v>
      </c>
      <c r="E832" t="s">
        <v>3442</v>
      </c>
      <c r="F832">
        <f t="shared" si="24"/>
        <v>13</v>
      </c>
      <c r="K832" s="51" t="s">
        <v>3625</v>
      </c>
      <c r="L832" s="51"/>
      <c r="N832">
        <v>0</v>
      </c>
      <c r="W832" s="55">
        <v>0</v>
      </c>
      <c r="AA832" t="s">
        <v>634</v>
      </c>
      <c r="AG832">
        <v>1</v>
      </c>
      <c r="AM832">
        <f t="shared" si="25"/>
        <v>1</v>
      </c>
    </row>
    <row r="833" spans="1:39" x14ac:dyDescent="0.2">
      <c r="A833" s="20" t="s">
        <v>4963</v>
      </c>
      <c r="B833" s="20" t="s">
        <v>4964</v>
      </c>
      <c r="C833" s="20" t="s">
        <v>4965</v>
      </c>
      <c r="D833" s="25" t="s">
        <v>1672</v>
      </c>
      <c r="E833" t="s">
        <v>3442</v>
      </c>
      <c r="F833">
        <f t="shared" si="24"/>
        <v>13</v>
      </c>
      <c r="K833" s="51" t="s">
        <v>4031</v>
      </c>
      <c r="L833" s="51"/>
      <c r="M833">
        <v>0</v>
      </c>
      <c r="W833" s="55">
        <v>0</v>
      </c>
      <c r="AA833" t="s">
        <v>6010</v>
      </c>
      <c r="AE833">
        <v>1</v>
      </c>
      <c r="AM833">
        <f t="shared" si="25"/>
        <v>1</v>
      </c>
    </row>
    <row r="834" spans="1:39" x14ac:dyDescent="0.2">
      <c r="A834" s="20" t="s">
        <v>4963</v>
      </c>
      <c r="B834" s="20" t="s">
        <v>4863</v>
      </c>
      <c r="C834" s="20" t="s">
        <v>4966</v>
      </c>
      <c r="D834" s="25" t="s">
        <v>1672</v>
      </c>
      <c r="E834" t="s">
        <v>3442</v>
      </c>
      <c r="F834">
        <f t="shared" si="24"/>
        <v>13</v>
      </c>
      <c r="K834" s="51" t="s">
        <v>74</v>
      </c>
      <c r="L834" s="51"/>
      <c r="S834">
        <v>0</v>
      </c>
      <c r="W834" s="55">
        <v>0</v>
      </c>
      <c r="AA834" t="s">
        <v>5274</v>
      </c>
      <c r="AE834">
        <v>1</v>
      </c>
      <c r="AM834">
        <f t="shared" si="25"/>
        <v>1</v>
      </c>
    </row>
    <row r="835" spans="1:39" x14ac:dyDescent="0.2">
      <c r="A835" s="20" t="s">
        <v>4967</v>
      </c>
      <c r="B835" s="20" t="s">
        <v>3829</v>
      </c>
      <c r="C835" s="20" t="s">
        <v>4968</v>
      </c>
      <c r="D835" s="25" t="s">
        <v>1672</v>
      </c>
      <c r="E835" t="s">
        <v>3442</v>
      </c>
      <c r="F835">
        <f t="shared" ref="F835:F898" si="26">VLOOKUP(E835,$H$2:$I$12,2,0)</f>
        <v>13</v>
      </c>
      <c r="K835" s="51" t="s">
        <v>4288</v>
      </c>
      <c r="L835" s="51"/>
      <c r="U835">
        <v>0</v>
      </c>
      <c r="W835" s="55">
        <v>0</v>
      </c>
      <c r="AA835" t="s">
        <v>5543</v>
      </c>
      <c r="AD835">
        <v>1</v>
      </c>
      <c r="AM835">
        <f t="shared" si="25"/>
        <v>1</v>
      </c>
    </row>
    <row r="836" spans="1:39" x14ac:dyDescent="0.2">
      <c r="A836" s="20" t="s">
        <v>4967</v>
      </c>
      <c r="B836" s="20" t="s">
        <v>4969</v>
      </c>
      <c r="C836" s="20" t="s">
        <v>4970</v>
      </c>
      <c r="D836" s="25" t="s">
        <v>1672</v>
      </c>
      <c r="E836" t="s">
        <v>3442</v>
      </c>
      <c r="F836">
        <f t="shared" si="26"/>
        <v>13</v>
      </c>
      <c r="K836" s="51" t="s">
        <v>4492</v>
      </c>
      <c r="L836" s="51"/>
      <c r="O836">
        <v>0</v>
      </c>
      <c r="W836" s="55">
        <v>0</v>
      </c>
      <c r="AA836" t="s">
        <v>4166</v>
      </c>
      <c r="AD836">
        <v>1</v>
      </c>
      <c r="AM836">
        <f t="shared" si="25"/>
        <v>1</v>
      </c>
    </row>
    <row r="837" spans="1:39" x14ac:dyDescent="0.2">
      <c r="A837" s="20" t="s">
        <v>4967</v>
      </c>
      <c r="B837" s="20" t="s">
        <v>4945</v>
      </c>
      <c r="C837" s="20" t="s">
        <v>4971</v>
      </c>
      <c r="D837" s="25" t="s">
        <v>1672</v>
      </c>
      <c r="E837" t="s">
        <v>3442</v>
      </c>
      <c r="F837">
        <f t="shared" si="26"/>
        <v>13</v>
      </c>
      <c r="K837" s="51" t="s">
        <v>4498</v>
      </c>
      <c r="L837" s="51"/>
      <c r="O837">
        <v>0</v>
      </c>
      <c r="W837" s="55">
        <v>0</v>
      </c>
      <c r="AA837" t="s">
        <v>3715</v>
      </c>
      <c r="AE837">
        <v>1</v>
      </c>
      <c r="AM837">
        <f t="shared" si="25"/>
        <v>1</v>
      </c>
    </row>
    <row r="838" spans="1:39" x14ac:dyDescent="0.2">
      <c r="A838" s="20" t="s">
        <v>4972</v>
      </c>
      <c r="B838" s="20" t="s">
        <v>4973</v>
      </c>
      <c r="C838" s="20" t="s">
        <v>4974</v>
      </c>
      <c r="D838" s="25" t="s">
        <v>1672</v>
      </c>
      <c r="E838" t="s">
        <v>3442</v>
      </c>
      <c r="F838">
        <f t="shared" si="26"/>
        <v>13</v>
      </c>
      <c r="K838" s="51" t="s">
        <v>4059</v>
      </c>
      <c r="L838" s="51"/>
      <c r="M838">
        <v>0</v>
      </c>
      <c r="W838" s="55">
        <v>0</v>
      </c>
      <c r="AA838" t="s">
        <v>3729</v>
      </c>
      <c r="AE838">
        <v>1</v>
      </c>
      <c r="AM838">
        <f t="shared" si="25"/>
        <v>1</v>
      </c>
    </row>
    <row r="839" spans="1:39" x14ac:dyDescent="0.2">
      <c r="A839" s="20" t="s">
        <v>4972</v>
      </c>
      <c r="B839" s="20" t="s">
        <v>4367</v>
      </c>
      <c r="C839" s="20" t="s">
        <v>4975</v>
      </c>
      <c r="D839" s="25" t="s">
        <v>1672</v>
      </c>
      <c r="E839" t="s">
        <v>3442</v>
      </c>
      <c r="F839">
        <f t="shared" si="26"/>
        <v>13</v>
      </c>
      <c r="K839" s="51" t="s">
        <v>3618</v>
      </c>
      <c r="L839" s="51"/>
      <c r="N839">
        <v>0</v>
      </c>
      <c r="W839" s="55">
        <v>0</v>
      </c>
      <c r="AA839" t="s">
        <v>236</v>
      </c>
      <c r="AG839">
        <v>1</v>
      </c>
      <c r="AM839">
        <f t="shared" si="25"/>
        <v>1</v>
      </c>
    </row>
    <row r="840" spans="1:39" x14ac:dyDescent="0.2">
      <c r="A840" s="20" t="s">
        <v>4976</v>
      </c>
      <c r="B840" s="20" t="s">
        <v>4977</v>
      </c>
      <c r="C840" s="20" t="s">
        <v>4978</v>
      </c>
      <c r="D840" s="25" t="s">
        <v>3079</v>
      </c>
      <c r="E840" t="s">
        <v>3442</v>
      </c>
      <c r="F840">
        <f t="shared" si="26"/>
        <v>13</v>
      </c>
      <c r="K840" s="51" t="s">
        <v>4662</v>
      </c>
      <c r="L840" s="51"/>
      <c r="O840">
        <v>0</v>
      </c>
      <c r="W840" s="55">
        <v>0</v>
      </c>
      <c r="AA840" t="s">
        <v>631</v>
      </c>
      <c r="AG840">
        <v>1</v>
      </c>
      <c r="AM840">
        <f t="shared" si="25"/>
        <v>1</v>
      </c>
    </row>
    <row r="841" spans="1:39" x14ac:dyDescent="0.2">
      <c r="A841" s="20" t="s">
        <v>4976</v>
      </c>
      <c r="B841" s="20" t="s">
        <v>4979</v>
      </c>
      <c r="C841" s="20" t="s">
        <v>4980</v>
      </c>
      <c r="D841" s="25" t="s">
        <v>1672</v>
      </c>
      <c r="E841" t="s">
        <v>3442</v>
      </c>
      <c r="F841">
        <f t="shared" si="26"/>
        <v>13</v>
      </c>
      <c r="K841" s="51" t="s">
        <v>4669</v>
      </c>
      <c r="L841" s="51"/>
      <c r="O841">
        <v>0</v>
      </c>
      <c r="W841" s="55">
        <v>0</v>
      </c>
      <c r="AA841" t="s">
        <v>125</v>
      </c>
      <c r="AH841">
        <v>1</v>
      </c>
      <c r="AM841">
        <f t="shared" si="25"/>
        <v>1</v>
      </c>
    </row>
    <row r="842" spans="1:39" x14ac:dyDescent="0.2">
      <c r="A842" s="20" t="s">
        <v>4976</v>
      </c>
      <c r="B842" s="20" t="s">
        <v>4928</v>
      </c>
      <c r="C842" s="20" t="s">
        <v>4981</v>
      </c>
      <c r="D842" s="25" t="s">
        <v>1672</v>
      </c>
      <c r="E842" t="s">
        <v>3442</v>
      </c>
      <c r="F842">
        <f t="shared" si="26"/>
        <v>13</v>
      </c>
      <c r="K842" s="51" t="s">
        <v>3475</v>
      </c>
      <c r="L842" s="51">
        <v>0</v>
      </c>
      <c r="W842" s="55">
        <v>0</v>
      </c>
      <c r="AA842" t="s">
        <v>6152</v>
      </c>
      <c r="AE842">
        <v>1</v>
      </c>
      <c r="AM842">
        <f t="shared" si="25"/>
        <v>1</v>
      </c>
    </row>
    <row r="843" spans="1:39" x14ac:dyDescent="0.2">
      <c r="A843" s="20" t="s">
        <v>4982</v>
      </c>
      <c r="B843" s="20" t="s">
        <v>4429</v>
      </c>
      <c r="C843" s="20" t="s">
        <v>4983</v>
      </c>
      <c r="D843" s="25" t="s">
        <v>1672</v>
      </c>
      <c r="E843" t="s">
        <v>3442</v>
      </c>
      <c r="F843">
        <f t="shared" si="26"/>
        <v>13</v>
      </c>
      <c r="K843" s="51" t="s">
        <v>713</v>
      </c>
      <c r="L843" s="51"/>
      <c r="S843">
        <v>0</v>
      </c>
      <c r="W843" s="55">
        <v>0</v>
      </c>
      <c r="AA843" t="s">
        <v>4522</v>
      </c>
      <c r="AE843">
        <v>1</v>
      </c>
      <c r="AM843">
        <f t="shared" si="25"/>
        <v>1</v>
      </c>
    </row>
    <row r="844" spans="1:39" x14ac:dyDescent="0.2">
      <c r="A844" s="20" t="s">
        <v>4982</v>
      </c>
      <c r="B844" s="20" t="s">
        <v>4984</v>
      </c>
      <c r="C844" s="20" t="s">
        <v>4985</v>
      </c>
      <c r="D844" s="25" t="s">
        <v>1672</v>
      </c>
      <c r="E844" t="s">
        <v>3442</v>
      </c>
      <c r="F844">
        <f t="shared" si="26"/>
        <v>13</v>
      </c>
      <c r="K844" s="51" t="s">
        <v>689</v>
      </c>
      <c r="L844" s="51"/>
      <c r="S844">
        <v>0</v>
      </c>
      <c r="W844" s="55">
        <v>0</v>
      </c>
      <c r="AA844" t="s">
        <v>5700</v>
      </c>
      <c r="AE844">
        <v>1</v>
      </c>
      <c r="AM844">
        <f t="shared" si="25"/>
        <v>1</v>
      </c>
    </row>
    <row r="845" spans="1:39" x14ac:dyDescent="0.2">
      <c r="A845" s="20" t="s">
        <v>4982</v>
      </c>
      <c r="B845" s="20" t="s">
        <v>4941</v>
      </c>
      <c r="C845" s="20" t="s">
        <v>4986</v>
      </c>
      <c r="D845" s="25" t="s">
        <v>1672</v>
      </c>
      <c r="E845" t="s">
        <v>3442</v>
      </c>
      <c r="F845">
        <f t="shared" si="26"/>
        <v>13</v>
      </c>
      <c r="K845" s="51" t="s">
        <v>562</v>
      </c>
      <c r="L845" s="51"/>
      <c r="S845">
        <v>0</v>
      </c>
      <c r="W845" s="55">
        <v>0</v>
      </c>
      <c r="AA845" t="s">
        <v>5468</v>
      </c>
      <c r="AE845">
        <v>1</v>
      </c>
      <c r="AM845">
        <f t="shared" si="25"/>
        <v>1</v>
      </c>
    </row>
    <row r="846" spans="1:39" x14ac:dyDescent="0.2">
      <c r="A846" s="20" t="s">
        <v>4987</v>
      </c>
      <c r="B846" s="20" t="s">
        <v>4988</v>
      </c>
      <c r="C846" s="20" t="s">
        <v>4989</v>
      </c>
      <c r="D846" s="25" t="s">
        <v>1672</v>
      </c>
      <c r="E846" t="s">
        <v>3442</v>
      </c>
      <c r="F846">
        <f t="shared" si="26"/>
        <v>13</v>
      </c>
      <c r="K846" s="51" t="s">
        <v>1732</v>
      </c>
      <c r="L846" s="51"/>
      <c r="Q846">
        <v>0</v>
      </c>
      <c r="W846" s="55">
        <v>0</v>
      </c>
      <c r="AA846" t="s">
        <v>626</v>
      </c>
      <c r="AG846">
        <v>1</v>
      </c>
      <c r="AM846">
        <f t="shared" si="25"/>
        <v>1</v>
      </c>
    </row>
    <row r="847" spans="1:39" x14ac:dyDescent="0.2">
      <c r="A847" s="20" t="s">
        <v>4987</v>
      </c>
      <c r="B847" s="20" t="s">
        <v>4979</v>
      </c>
      <c r="C847" s="20" t="s">
        <v>4990</v>
      </c>
      <c r="D847" s="25" t="s">
        <v>1672</v>
      </c>
      <c r="E847" t="s">
        <v>3442</v>
      </c>
      <c r="F847">
        <f t="shared" si="26"/>
        <v>13</v>
      </c>
      <c r="K847" s="51" t="s">
        <v>623</v>
      </c>
      <c r="L847" s="51"/>
      <c r="Q847">
        <v>0</v>
      </c>
      <c r="W847" s="55">
        <v>0</v>
      </c>
      <c r="AA847" t="s">
        <v>4634</v>
      </c>
      <c r="AE847">
        <v>1</v>
      </c>
      <c r="AM847">
        <f t="shared" si="25"/>
        <v>1</v>
      </c>
    </row>
    <row r="848" spans="1:39" x14ac:dyDescent="0.2">
      <c r="A848" s="20" t="s">
        <v>4991</v>
      </c>
      <c r="B848" s="20" t="s">
        <v>4992</v>
      </c>
      <c r="C848" s="20" t="s">
        <v>4993</v>
      </c>
      <c r="D848" s="25" t="s">
        <v>1672</v>
      </c>
      <c r="E848" t="s">
        <v>3442</v>
      </c>
      <c r="F848">
        <f t="shared" si="26"/>
        <v>13</v>
      </c>
      <c r="K848" s="51" t="s">
        <v>578</v>
      </c>
      <c r="L848" s="51"/>
      <c r="Q848">
        <v>0</v>
      </c>
      <c r="W848" s="55">
        <v>0</v>
      </c>
      <c r="AA848" t="s">
        <v>482</v>
      </c>
      <c r="AG848">
        <v>1</v>
      </c>
      <c r="AM848">
        <f t="shared" si="25"/>
        <v>1</v>
      </c>
    </row>
    <row r="849" spans="1:39" x14ac:dyDescent="0.2">
      <c r="A849" s="20" t="s">
        <v>4991</v>
      </c>
      <c r="B849" s="20" t="s">
        <v>4979</v>
      </c>
      <c r="C849" s="20" t="s">
        <v>4994</v>
      </c>
      <c r="D849" s="25" t="s">
        <v>1672</v>
      </c>
      <c r="E849" t="s">
        <v>3442</v>
      </c>
      <c r="F849">
        <f t="shared" si="26"/>
        <v>13</v>
      </c>
      <c r="K849" s="51" t="s">
        <v>1164</v>
      </c>
      <c r="L849" s="51"/>
      <c r="Q849">
        <v>0</v>
      </c>
      <c r="W849" s="55">
        <v>0</v>
      </c>
      <c r="AA849" t="s">
        <v>6066</v>
      </c>
      <c r="AE849">
        <v>1</v>
      </c>
      <c r="AM849">
        <f t="shared" si="25"/>
        <v>1</v>
      </c>
    </row>
    <row r="850" spans="1:39" x14ac:dyDescent="0.2">
      <c r="A850" s="20" t="s">
        <v>4991</v>
      </c>
      <c r="B850" s="20" t="s">
        <v>4995</v>
      </c>
      <c r="C850" s="20" t="s">
        <v>4996</v>
      </c>
      <c r="D850" s="25" t="s">
        <v>1672</v>
      </c>
      <c r="E850" t="s">
        <v>3442</v>
      </c>
      <c r="F850">
        <f t="shared" si="26"/>
        <v>13</v>
      </c>
      <c r="K850" s="51" t="s">
        <v>576</v>
      </c>
      <c r="L850" s="51"/>
      <c r="P850">
        <v>0</v>
      </c>
      <c r="W850" s="55">
        <v>0</v>
      </c>
      <c r="AA850" t="s">
        <v>5253</v>
      </c>
      <c r="AE850">
        <v>1</v>
      </c>
      <c r="AM850">
        <f t="shared" si="25"/>
        <v>1</v>
      </c>
    </row>
    <row r="851" spans="1:39" x14ac:dyDescent="0.2">
      <c r="A851" s="20" t="s">
        <v>4991</v>
      </c>
      <c r="B851" s="20" t="s">
        <v>3851</v>
      </c>
      <c r="C851" s="20" t="s">
        <v>4997</v>
      </c>
      <c r="D851" s="25" t="s">
        <v>1672</v>
      </c>
      <c r="E851" t="s">
        <v>3442</v>
      </c>
      <c r="F851">
        <f t="shared" si="26"/>
        <v>13</v>
      </c>
      <c r="K851" s="51" t="s">
        <v>1160</v>
      </c>
      <c r="L851" s="51"/>
      <c r="P851">
        <v>0</v>
      </c>
      <c r="W851" s="55">
        <v>0</v>
      </c>
      <c r="AA851" t="s">
        <v>726</v>
      </c>
      <c r="AH851">
        <v>1</v>
      </c>
      <c r="AM851">
        <f t="shared" si="25"/>
        <v>1</v>
      </c>
    </row>
    <row r="852" spans="1:39" x14ac:dyDescent="0.2">
      <c r="A852" s="20" t="s">
        <v>4991</v>
      </c>
      <c r="B852" s="20" t="s">
        <v>3816</v>
      </c>
      <c r="C852" s="20" t="s">
        <v>4998</v>
      </c>
      <c r="D852" s="25" t="s">
        <v>4999</v>
      </c>
      <c r="E852" t="s">
        <v>3442</v>
      </c>
      <c r="F852">
        <f t="shared" si="26"/>
        <v>13</v>
      </c>
      <c r="K852" s="51" t="s">
        <v>1880</v>
      </c>
      <c r="L852" s="51"/>
      <c r="P852">
        <v>0</v>
      </c>
      <c r="W852" s="55">
        <v>0</v>
      </c>
      <c r="AA852" t="s">
        <v>687</v>
      </c>
      <c r="AH852">
        <v>1</v>
      </c>
      <c r="AM852">
        <f t="shared" si="25"/>
        <v>1</v>
      </c>
    </row>
    <row r="853" spans="1:39" x14ac:dyDescent="0.2">
      <c r="A853" s="20" t="s">
        <v>5000</v>
      </c>
      <c r="B853" s="20" t="s">
        <v>5001</v>
      </c>
      <c r="C853" s="20" t="s">
        <v>5002</v>
      </c>
      <c r="D853" s="25" t="s">
        <v>1672</v>
      </c>
      <c r="E853" t="s">
        <v>3442</v>
      </c>
      <c r="F853">
        <f t="shared" si="26"/>
        <v>13</v>
      </c>
      <c r="K853" s="51" t="s">
        <v>6533</v>
      </c>
      <c r="L853" s="51"/>
      <c r="O853">
        <v>0</v>
      </c>
      <c r="W853" s="55">
        <v>0</v>
      </c>
      <c r="AA853" t="s">
        <v>591</v>
      </c>
      <c r="AH853">
        <v>1</v>
      </c>
      <c r="AM853">
        <f t="shared" si="25"/>
        <v>1</v>
      </c>
    </row>
    <row r="854" spans="1:39" x14ac:dyDescent="0.2">
      <c r="A854" s="20" t="s">
        <v>5000</v>
      </c>
      <c r="B854" s="20" t="s">
        <v>5003</v>
      </c>
      <c r="C854" s="20" t="s">
        <v>5004</v>
      </c>
      <c r="D854" s="25" t="s">
        <v>1672</v>
      </c>
      <c r="E854" t="s">
        <v>3442</v>
      </c>
      <c r="F854">
        <f t="shared" si="26"/>
        <v>13</v>
      </c>
      <c r="K854" s="51" t="s">
        <v>6529</v>
      </c>
      <c r="L854" s="51"/>
      <c r="O854">
        <v>0</v>
      </c>
      <c r="W854" s="55">
        <v>0</v>
      </c>
      <c r="AA854" t="s">
        <v>1548</v>
      </c>
      <c r="AF854">
        <v>1</v>
      </c>
      <c r="AM854">
        <f t="shared" si="25"/>
        <v>1</v>
      </c>
    </row>
    <row r="855" spans="1:39" x14ac:dyDescent="0.2">
      <c r="A855" s="20" t="s">
        <v>5000</v>
      </c>
      <c r="B855" s="20" t="s">
        <v>4429</v>
      </c>
      <c r="C855" s="20" t="s">
        <v>5005</v>
      </c>
      <c r="D855" s="25" t="s">
        <v>1672</v>
      </c>
      <c r="E855" t="s">
        <v>3442</v>
      </c>
      <c r="F855">
        <f t="shared" si="26"/>
        <v>13</v>
      </c>
      <c r="K855" s="51" t="s">
        <v>712</v>
      </c>
      <c r="L855" s="51"/>
      <c r="R855">
        <v>0</v>
      </c>
      <c r="W855" s="55">
        <v>0</v>
      </c>
      <c r="AA855" t="s">
        <v>122</v>
      </c>
      <c r="AF855">
        <v>1</v>
      </c>
      <c r="AM855">
        <f t="shared" si="25"/>
        <v>1</v>
      </c>
    </row>
    <row r="856" spans="1:39" x14ac:dyDescent="0.2">
      <c r="A856" s="20" t="s">
        <v>5006</v>
      </c>
      <c r="B856" s="20" t="s">
        <v>3865</v>
      </c>
      <c r="C856" s="20" t="s">
        <v>5007</v>
      </c>
      <c r="D856" s="25" t="s">
        <v>1672</v>
      </c>
      <c r="E856" t="s">
        <v>3442</v>
      </c>
      <c r="F856">
        <f t="shared" si="26"/>
        <v>13</v>
      </c>
      <c r="K856" s="51" t="s">
        <v>670</v>
      </c>
      <c r="L856" s="51"/>
      <c r="R856">
        <v>0</v>
      </c>
      <c r="W856" s="55">
        <v>0</v>
      </c>
      <c r="AA856" t="s">
        <v>5198</v>
      </c>
      <c r="AE856">
        <v>1</v>
      </c>
      <c r="AM856">
        <f t="shared" si="25"/>
        <v>1</v>
      </c>
    </row>
    <row r="857" spans="1:39" x14ac:dyDescent="0.2">
      <c r="A857" s="20" t="s">
        <v>5006</v>
      </c>
      <c r="B857" s="20" t="s">
        <v>4992</v>
      </c>
      <c r="C857" s="20" t="s">
        <v>5008</v>
      </c>
      <c r="D857" s="25" t="s">
        <v>1672</v>
      </c>
      <c r="E857" t="s">
        <v>3442</v>
      </c>
      <c r="F857">
        <f t="shared" si="26"/>
        <v>13</v>
      </c>
      <c r="K857" s="51" t="s">
        <v>4559</v>
      </c>
      <c r="L857" s="51"/>
      <c r="O857">
        <v>0</v>
      </c>
      <c r="W857" s="55">
        <v>0</v>
      </c>
      <c r="AA857" t="s">
        <v>5548</v>
      </c>
      <c r="AD857">
        <v>1</v>
      </c>
      <c r="AM857">
        <f t="shared" si="25"/>
        <v>1</v>
      </c>
    </row>
    <row r="858" spans="1:39" x14ac:dyDescent="0.2">
      <c r="A858" s="20" t="s">
        <v>5006</v>
      </c>
      <c r="B858" s="20" t="s">
        <v>5009</v>
      </c>
      <c r="C858" s="20" t="s">
        <v>5010</v>
      </c>
      <c r="D858" s="25" t="s">
        <v>1672</v>
      </c>
      <c r="E858" t="s">
        <v>3442</v>
      </c>
      <c r="F858">
        <f t="shared" si="26"/>
        <v>13</v>
      </c>
      <c r="K858" s="51" t="s">
        <v>6052</v>
      </c>
      <c r="L858" s="51"/>
      <c r="O858">
        <v>0</v>
      </c>
      <c r="W858" s="55">
        <v>0</v>
      </c>
      <c r="AA858" t="s">
        <v>4203</v>
      </c>
      <c r="AD858">
        <v>1</v>
      </c>
      <c r="AM858">
        <f t="shared" si="25"/>
        <v>1</v>
      </c>
    </row>
    <row r="859" spans="1:39" x14ac:dyDescent="0.2">
      <c r="A859" s="20" t="s">
        <v>5011</v>
      </c>
      <c r="B859" s="20" t="s">
        <v>5001</v>
      </c>
      <c r="C859" s="20" t="s">
        <v>5012</v>
      </c>
      <c r="D859" s="25" t="s">
        <v>1672</v>
      </c>
      <c r="E859" t="s">
        <v>3442</v>
      </c>
      <c r="F859">
        <f t="shared" si="26"/>
        <v>13</v>
      </c>
      <c r="K859" s="51" t="s">
        <v>5268</v>
      </c>
      <c r="L859" s="51"/>
      <c r="O859">
        <v>0</v>
      </c>
      <c r="W859" s="55">
        <v>0</v>
      </c>
      <c r="AA859" t="s">
        <v>6351</v>
      </c>
      <c r="AK859">
        <v>1</v>
      </c>
      <c r="AM859">
        <f t="shared" si="25"/>
        <v>1</v>
      </c>
    </row>
    <row r="860" spans="1:39" x14ac:dyDescent="0.2">
      <c r="A860" s="20" t="s">
        <v>5011</v>
      </c>
      <c r="B860" s="20" t="s">
        <v>5013</v>
      </c>
      <c r="C860" s="20" t="s">
        <v>5014</v>
      </c>
      <c r="D860" s="25" t="s">
        <v>1672</v>
      </c>
      <c r="E860" t="s">
        <v>3442</v>
      </c>
      <c r="F860">
        <f t="shared" si="26"/>
        <v>13</v>
      </c>
      <c r="K860" s="51" t="s">
        <v>3560</v>
      </c>
      <c r="L860" s="51"/>
      <c r="M860">
        <v>0</v>
      </c>
      <c r="W860" s="55">
        <v>0</v>
      </c>
      <c r="AA860" t="s">
        <v>5011</v>
      </c>
      <c r="AK860">
        <v>1</v>
      </c>
      <c r="AM860">
        <f t="shared" si="25"/>
        <v>1</v>
      </c>
    </row>
    <row r="861" spans="1:39" x14ac:dyDescent="0.2">
      <c r="A861" s="20" t="s">
        <v>5011</v>
      </c>
      <c r="B861" s="20" t="s">
        <v>5015</v>
      </c>
      <c r="C861" s="20" t="s">
        <v>5016</v>
      </c>
      <c r="D861" s="25" t="s">
        <v>1672</v>
      </c>
      <c r="E861" t="s">
        <v>3442</v>
      </c>
      <c r="F861">
        <f t="shared" si="26"/>
        <v>13</v>
      </c>
      <c r="K861" s="51" t="s">
        <v>4507</v>
      </c>
      <c r="L861" s="51"/>
      <c r="O861">
        <v>0</v>
      </c>
      <c r="W861" s="55">
        <v>0</v>
      </c>
      <c r="AA861" t="s">
        <v>7666</v>
      </c>
      <c r="AG861">
        <v>1</v>
      </c>
      <c r="AM861">
        <f t="shared" si="25"/>
        <v>1</v>
      </c>
    </row>
    <row r="862" spans="1:39" x14ac:dyDescent="0.2">
      <c r="A862" s="20" t="s">
        <v>5011</v>
      </c>
      <c r="B862" s="20" t="s">
        <v>5017</v>
      </c>
      <c r="C862" s="20" t="s">
        <v>5018</v>
      </c>
      <c r="D862" s="25" t="s">
        <v>5019</v>
      </c>
      <c r="E862" t="s">
        <v>3442</v>
      </c>
      <c r="F862">
        <f t="shared" si="26"/>
        <v>13</v>
      </c>
      <c r="K862" s="51" t="s">
        <v>733</v>
      </c>
      <c r="L862" s="51"/>
      <c r="S862">
        <v>0</v>
      </c>
      <c r="W862" s="55">
        <v>0</v>
      </c>
      <c r="AA862" t="s">
        <v>2882</v>
      </c>
      <c r="AG862">
        <v>1</v>
      </c>
      <c r="AM862">
        <f t="shared" si="25"/>
        <v>1</v>
      </c>
    </row>
    <row r="863" spans="1:39" x14ac:dyDescent="0.2">
      <c r="A863" s="20" t="s">
        <v>5011</v>
      </c>
      <c r="B863" s="20" t="s">
        <v>5020</v>
      </c>
      <c r="C863" s="20" t="s">
        <v>5021</v>
      </c>
      <c r="D863" s="25" t="s">
        <v>5022</v>
      </c>
      <c r="E863" t="s">
        <v>3442</v>
      </c>
      <c r="F863">
        <f t="shared" si="26"/>
        <v>13</v>
      </c>
      <c r="K863" s="51" t="s">
        <v>71</v>
      </c>
      <c r="L863" s="51"/>
      <c r="S863">
        <v>0</v>
      </c>
      <c r="W863" s="55">
        <v>0</v>
      </c>
      <c r="AA863" t="s">
        <v>6358</v>
      </c>
      <c r="AK863">
        <v>1</v>
      </c>
      <c r="AM863">
        <f t="shared" si="25"/>
        <v>1</v>
      </c>
    </row>
    <row r="864" spans="1:39" x14ac:dyDescent="0.2">
      <c r="A864" s="20" t="s">
        <v>5011</v>
      </c>
      <c r="B864" s="20" t="s">
        <v>5023</v>
      </c>
      <c r="C864" s="20" t="s">
        <v>5024</v>
      </c>
      <c r="D864" s="25" t="s">
        <v>5025</v>
      </c>
      <c r="E864" t="s">
        <v>3442</v>
      </c>
      <c r="F864">
        <f t="shared" si="26"/>
        <v>13</v>
      </c>
      <c r="K864" s="51" t="s">
        <v>441</v>
      </c>
      <c r="L864" s="51"/>
      <c r="R864">
        <v>0</v>
      </c>
      <c r="W864" s="55">
        <v>0</v>
      </c>
      <c r="AA864" t="s">
        <v>4312</v>
      </c>
      <c r="AK864">
        <v>1</v>
      </c>
      <c r="AM864">
        <f t="shared" si="25"/>
        <v>1</v>
      </c>
    </row>
    <row r="865" spans="1:42" x14ac:dyDescent="0.2">
      <c r="A865" s="20" t="s">
        <v>5011</v>
      </c>
      <c r="B865" s="20" t="s">
        <v>5026</v>
      </c>
      <c r="C865" s="20" t="s">
        <v>5027</v>
      </c>
      <c r="D865" s="25" t="s">
        <v>5025</v>
      </c>
      <c r="E865" t="s">
        <v>3442</v>
      </c>
      <c r="F865">
        <f t="shared" si="26"/>
        <v>13</v>
      </c>
      <c r="K865" s="51" t="s">
        <v>652</v>
      </c>
      <c r="L865" s="51"/>
      <c r="R865">
        <v>0</v>
      </c>
      <c r="W865" s="55">
        <v>0</v>
      </c>
      <c r="AA865" t="s">
        <v>6362</v>
      </c>
      <c r="AK865">
        <v>1</v>
      </c>
      <c r="AM865">
        <f t="shared" si="25"/>
        <v>1</v>
      </c>
    </row>
    <row r="866" spans="1:42" x14ac:dyDescent="0.2">
      <c r="A866" s="20" t="s">
        <v>5011</v>
      </c>
      <c r="B866" s="20" t="s">
        <v>5028</v>
      </c>
      <c r="C866" s="20" t="s">
        <v>5029</v>
      </c>
      <c r="D866" s="25" t="s">
        <v>5025</v>
      </c>
      <c r="E866" t="s">
        <v>3442</v>
      </c>
      <c r="F866">
        <f t="shared" si="26"/>
        <v>13</v>
      </c>
      <c r="K866" s="51" t="s">
        <v>239</v>
      </c>
      <c r="L866" s="51"/>
      <c r="R866">
        <v>0</v>
      </c>
      <c r="W866" s="55">
        <v>0</v>
      </c>
      <c r="AA866" t="s">
        <v>4921</v>
      </c>
      <c r="AK866">
        <v>1</v>
      </c>
      <c r="AM866">
        <f t="shared" si="25"/>
        <v>1</v>
      </c>
    </row>
    <row r="867" spans="1:42" x14ac:dyDescent="0.2">
      <c r="A867" s="20" t="s">
        <v>5011</v>
      </c>
      <c r="B867" s="20" t="s">
        <v>5030</v>
      </c>
      <c r="C867" s="20" t="s">
        <v>5031</v>
      </c>
      <c r="D867" s="25" t="s">
        <v>5025</v>
      </c>
      <c r="E867" t="s">
        <v>3442</v>
      </c>
      <c r="F867">
        <f t="shared" si="26"/>
        <v>13</v>
      </c>
      <c r="K867" s="51" t="s">
        <v>1805</v>
      </c>
      <c r="L867" s="51"/>
      <c r="R867">
        <v>0</v>
      </c>
      <c r="W867" s="55">
        <v>0</v>
      </c>
      <c r="AA867" t="s">
        <v>6366</v>
      </c>
      <c r="AK867">
        <v>1</v>
      </c>
      <c r="AM867">
        <f t="shared" si="25"/>
        <v>1</v>
      </c>
    </row>
    <row r="868" spans="1:42" x14ac:dyDescent="0.2">
      <c r="A868" s="20" t="s">
        <v>5032</v>
      </c>
      <c r="B868" s="20" t="s">
        <v>5009</v>
      </c>
      <c r="C868" s="20" t="s">
        <v>5033</v>
      </c>
      <c r="D868" s="25" t="s">
        <v>1672</v>
      </c>
      <c r="E868" t="s">
        <v>3442</v>
      </c>
      <c r="F868">
        <f t="shared" si="26"/>
        <v>13</v>
      </c>
      <c r="K868" s="51" t="s">
        <v>240</v>
      </c>
      <c r="L868" s="51"/>
      <c r="P868">
        <v>0</v>
      </c>
      <c r="W868" s="55">
        <v>0</v>
      </c>
      <c r="AA868" t="s">
        <v>4385</v>
      </c>
      <c r="AK868">
        <v>1</v>
      </c>
      <c r="AM868">
        <f t="shared" si="25"/>
        <v>1</v>
      </c>
    </row>
    <row r="869" spans="1:42" x14ac:dyDescent="0.2">
      <c r="A869" s="20" t="s">
        <v>5032</v>
      </c>
      <c r="B869" s="20" t="s">
        <v>5034</v>
      </c>
      <c r="C869" s="20" t="s">
        <v>5035</v>
      </c>
      <c r="D869" s="25" t="s">
        <v>1672</v>
      </c>
      <c r="E869" t="s">
        <v>3442</v>
      </c>
      <c r="F869">
        <f t="shared" si="26"/>
        <v>13</v>
      </c>
      <c r="K869" s="51" t="s">
        <v>121</v>
      </c>
      <c r="L869" s="51"/>
      <c r="P869">
        <v>0</v>
      </c>
      <c r="W869" s="55">
        <v>0</v>
      </c>
      <c r="AA869" t="s">
        <v>6464</v>
      </c>
      <c r="AD869">
        <v>1</v>
      </c>
      <c r="AM869">
        <f t="shared" si="25"/>
        <v>1</v>
      </c>
    </row>
    <row r="870" spans="1:42" x14ac:dyDescent="0.2">
      <c r="A870" s="20" t="s">
        <v>5036</v>
      </c>
      <c r="B870" s="20" t="s">
        <v>4459</v>
      </c>
      <c r="C870" s="20" t="s">
        <v>5037</v>
      </c>
      <c r="D870" s="25" t="s">
        <v>1672</v>
      </c>
      <c r="E870" t="s">
        <v>3442</v>
      </c>
      <c r="F870">
        <f t="shared" si="26"/>
        <v>13</v>
      </c>
      <c r="K870" s="51" t="s">
        <v>1418</v>
      </c>
      <c r="L870" s="51"/>
      <c r="P870">
        <v>0</v>
      </c>
      <c r="W870" s="55">
        <v>0</v>
      </c>
      <c r="AA870" t="s">
        <v>6459</v>
      </c>
      <c r="AD870">
        <v>1</v>
      </c>
      <c r="AM870">
        <f t="shared" si="25"/>
        <v>1</v>
      </c>
    </row>
    <row r="871" spans="1:42" x14ac:dyDescent="0.2">
      <c r="A871" s="20" t="s">
        <v>5036</v>
      </c>
      <c r="B871" s="20" t="s">
        <v>5001</v>
      </c>
      <c r="C871" s="20" t="s">
        <v>5038</v>
      </c>
      <c r="D871" s="25" t="s">
        <v>1672</v>
      </c>
      <c r="E871" t="s">
        <v>3442</v>
      </c>
      <c r="F871">
        <f t="shared" si="26"/>
        <v>13</v>
      </c>
      <c r="K871" s="51" t="s">
        <v>1419</v>
      </c>
      <c r="L871" s="51"/>
      <c r="P871">
        <v>0</v>
      </c>
      <c r="W871" s="55">
        <v>0</v>
      </c>
      <c r="AA871" t="s">
        <v>6370</v>
      </c>
      <c r="AK871">
        <v>1</v>
      </c>
      <c r="AM871">
        <f t="shared" si="25"/>
        <v>1</v>
      </c>
    </row>
    <row r="872" spans="1:42" x14ac:dyDescent="0.2">
      <c r="A872" s="20" t="s">
        <v>5036</v>
      </c>
      <c r="B872" s="20" t="s">
        <v>3884</v>
      </c>
      <c r="C872" s="20" t="s">
        <v>5039</v>
      </c>
      <c r="D872" s="25" t="s">
        <v>1672</v>
      </c>
      <c r="E872" t="s">
        <v>3442</v>
      </c>
      <c r="F872">
        <f t="shared" si="26"/>
        <v>13</v>
      </c>
      <c r="K872" s="51" t="s">
        <v>253</v>
      </c>
      <c r="L872" s="51"/>
      <c r="Q872">
        <v>0</v>
      </c>
      <c r="W872" s="55">
        <v>0</v>
      </c>
      <c r="AA872" t="s">
        <v>4433</v>
      </c>
      <c r="AK872">
        <v>1</v>
      </c>
      <c r="AM872">
        <f t="shared" si="25"/>
        <v>1</v>
      </c>
      <c r="AN872" s="109"/>
      <c r="AO872" s="109"/>
      <c r="AP872" s="109"/>
    </row>
    <row r="873" spans="1:42" x14ac:dyDescent="0.2">
      <c r="A873" s="20" t="s">
        <v>5040</v>
      </c>
      <c r="B873" s="20" t="s">
        <v>5041</v>
      </c>
      <c r="C873" s="20" t="s">
        <v>5042</v>
      </c>
      <c r="D873" s="25" t="s">
        <v>1672</v>
      </c>
      <c r="E873" t="s">
        <v>3442</v>
      </c>
      <c r="F873">
        <f t="shared" si="26"/>
        <v>13</v>
      </c>
      <c r="K873" s="51" t="s">
        <v>636</v>
      </c>
      <c r="L873" s="51"/>
      <c r="Q873">
        <v>0</v>
      </c>
      <c r="W873" s="55">
        <v>0</v>
      </c>
      <c r="AA873" s="109" t="s">
        <v>10302</v>
      </c>
      <c r="AB873" s="109"/>
      <c r="AC873" s="109"/>
      <c r="AD873" s="109"/>
      <c r="AE873" s="109"/>
      <c r="AF873" s="109"/>
      <c r="AG873" s="109"/>
      <c r="AH873" s="109">
        <v>1</v>
      </c>
      <c r="AI873" s="109"/>
      <c r="AJ873" s="109"/>
      <c r="AK873" s="109"/>
      <c r="AL873" s="109"/>
      <c r="AM873">
        <f t="shared" si="25"/>
        <v>1</v>
      </c>
      <c r="AN873" s="109"/>
      <c r="AO873" s="109"/>
      <c r="AP873" s="109"/>
    </row>
    <row r="874" spans="1:42" x14ac:dyDescent="0.2">
      <c r="A874" s="20" t="s">
        <v>5040</v>
      </c>
      <c r="B874" s="20" t="s">
        <v>5043</v>
      </c>
      <c r="C874" s="20" t="s">
        <v>5044</v>
      </c>
      <c r="D874" s="25" t="s">
        <v>1672</v>
      </c>
      <c r="E874" t="s">
        <v>3442</v>
      </c>
      <c r="F874">
        <f t="shared" si="26"/>
        <v>13</v>
      </c>
      <c r="K874" s="51" t="s">
        <v>1657</v>
      </c>
      <c r="L874" s="51"/>
      <c r="Q874">
        <v>0</v>
      </c>
      <c r="W874" s="55">
        <v>0</v>
      </c>
      <c r="AA874" s="109" t="s">
        <v>10304</v>
      </c>
      <c r="AB874" s="109"/>
      <c r="AC874" s="109"/>
      <c r="AD874" s="109"/>
      <c r="AE874" s="109"/>
      <c r="AF874" s="109"/>
      <c r="AG874" s="109"/>
      <c r="AH874" s="109"/>
      <c r="AI874" s="109"/>
      <c r="AJ874" s="109">
        <v>1</v>
      </c>
      <c r="AK874" s="109"/>
      <c r="AL874" s="109"/>
      <c r="AM874">
        <f t="shared" si="25"/>
        <v>1</v>
      </c>
    </row>
    <row r="875" spans="1:42" x14ac:dyDescent="0.2">
      <c r="A875" s="20" t="s">
        <v>5040</v>
      </c>
      <c r="B875" s="20" t="s">
        <v>4688</v>
      </c>
      <c r="C875" s="20" t="s">
        <v>5045</v>
      </c>
      <c r="D875" s="25" t="s">
        <v>1672</v>
      </c>
      <c r="E875" t="s">
        <v>3442</v>
      </c>
      <c r="F875">
        <f t="shared" si="26"/>
        <v>13</v>
      </c>
      <c r="K875" s="51" t="s">
        <v>1514</v>
      </c>
      <c r="L875" s="51"/>
      <c r="Q875">
        <v>0</v>
      </c>
      <c r="W875" s="55">
        <v>0</v>
      </c>
      <c r="AA875" s="109" t="s">
        <v>10305</v>
      </c>
      <c r="AB875" s="109"/>
      <c r="AC875" s="109"/>
      <c r="AD875" s="109"/>
      <c r="AE875" s="109"/>
      <c r="AF875" s="109"/>
      <c r="AG875" s="109"/>
      <c r="AH875" s="109"/>
      <c r="AI875" s="109"/>
      <c r="AJ875" s="109">
        <v>1</v>
      </c>
      <c r="AK875" s="109"/>
      <c r="AL875" s="109"/>
      <c r="AM875">
        <f t="shared" si="25"/>
        <v>1</v>
      </c>
    </row>
    <row r="876" spans="1:42" x14ac:dyDescent="0.2">
      <c r="A876" s="20" t="s">
        <v>5046</v>
      </c>
      <c r="B876" s="20" t="s">
        <v>5047</v>
      </c>
      <c r="C876" s="20" t="s">
        <v>5048</v>
      </c>
      <c r="D876" s="25" t="s">
        <v>1672</v>
      </c>
      <c r="E876" t="s">
        <v>3442</v>
      </c>
      <c r="F876">
        <f t="shared" si="26"/>
        <v>13</v>
      </c>
      <c r="K876" s="51" t="s">
        <v>737</v>
      </c>
      <c r="L876" s="51"/>
      <c r="V876">
        <v>0</v>
      </c>
      <c r="W876" s="55">
        <v>0</v>
      </c>
      <c r="AA876" t="s">
        <v>1992</v>
      </c>
      <c r="AH876">
        <v>1</v>
      </c>
      <c r="AM876">
        <f t="shared" si="25"/>
        <v>1</v>
      </c>
    </row>
    <row r="877" spans="1:42" x14ac:dyDescent="0.2">
      <c r="A877" s="20" t="s">
        <v>5046</v>
      </c>
      <c r="B877" s="20" t="s">
        <v>5049</v>
      </c>
      <c r="C877" s="20" t="s">
        <v>5050</v>
      </c>
      <c r="D877" s="25" t="s">
        <v>1672</v>
      </c>
      <c r="E877" t="s">
        <v>3442</v>
      </c>
      <c r="F877">
        <f t="shared" si="26"/>
        <v>13</v>
      </c>
      <c r="K877" s="51" t="s">
        <v>695</v>
      </c>
      <c r="L877" s="51"/>
      <c r="V877">
        <v>0</v>
      </c>
      <c r="W877" s="55">
        <v>0</v>
      </c>
      <c r="AA877" t="s">
        <v>1991</v>
      </c>
      <c r="AH877">
        <v>1</v>
      </c>
      <c r="AM877">
        <f t="shared" si="25"/>
        <v>1</v>
      </c>
    </row>
    <row r="878" spans="1:42" x14ac:dyDescent="0.2">
      <c r="A878" s="20" t="s">
        <v>5046</v>
      </c>
      <c r="B878" s="20" t="s">
        <v>4890</v>
      </c>
      <c r="C878" s="20" t="s">
        <v>5051</v>
      </c>
      <c r="D878" s="25" t="s">
        <v>1672</v>
      </c>
      <c r="E878" t="s">
        <v>3442</v>
      </c>
      <c r="F878">
        <f t="shared" si="26"/>
        <v>13</v>
      </c>
      <c r="K878" s="51" t="s">
        <v>564</v>
      </c>
      <c r="L878" s="51"/>
      <c r="V878">
        <v>0</v>
      </c>
      <c r="W878" s="55">
        <v>0</v>
      </c>
      <c r="AA878" t="s">
        <v>3046</v>
      </c>
      <c r="AJ878">
        <v>1</v>
      </c>
      <c r="AM878">
        <f t="shared" ref="AM878:AM942" si="27">SUM(AB878:AL878)</f>
        <v>1</v>
      </c>
    </row>
    <row r="879" spans="1:42" x14ac:dyDescent="0.2">
      <c r="A879" s="20" t="s">
        <v>5052</v>
      </c>
      <c r="B879" s="20" t="s">
        <v>5053</v>
      </c>
      <c r="C879" s="20" t="s">
        <v>5054</v>
      </c>
      <c r="D879" s="25" t="s">
        <v>1672</v>
      </c>
      <c r="E879" t="s">
        <v>3442</v>
      </c>
      <c r="F879">
        <f t="shared" si="26"/>
        <v>13</v>
      </c>
      <c r="K879" s="51" t="s">
        <v>5590</v>
      </c>
      <c r="L879" s="51"/>
      <c r="M879">
        <v>0</v>
      </c>
      <c r="W879" s="55">
        <v>0</v>
      </c>
      <c r="AA879" t="s">
        <v>8561</v>
      </c>
      <c r="AH879">
        <v>1</v>
      </c>
      <c r="AM879">
        <f t="shared" si="27"/>
        <v>1</v>
      </c>
    </row>
    <row r="880" spans="1:42" x14ac:dyDescent="0.2">
      <c r="A880" s="20" t="s">
        <v>5052</v>
      </c>
      <c r="B880" s="20" t="s">
        <v>5055</v>
      </c>
      <c r="C880" s="20" t="s">
        <v>5056</v>
      </c>
      <c r="D880" s="25" t="s">
        <v>1672</v>
      </c>
      <c r="E880" t="s">
        <v>3442</v>
      </c>
      <c r="F880">
        <f t="shared" si="26"/>
        <v>13</v>
      </c>
      <c r="K880" s="51" t="s">
        <v>4090</v>
      </c>
      <c r="L880" s="51"/>
      <c r="M880">
        <v>0</v>
      </c>
      <c r="W880" s="55">
        <v>0</v>
      </c>
      <c r="AA880" t="s">
        <v>8560</v>
      </c>
      <c r="AH880">
        <v>1</v>
      </c>
      <c r="AM880">
        <f t="shared" si="27"/>
        <v>1</v>
      </c>
    </row>
    <row r="881" spans="1:39" x14ac:dyDescent="0.2">
      <c r="A881" s="20" t="s">
        <v>5052</v>
      </c>
      <c r="B881" s="20" t="s">
        <v>4890</v>
      </c>
      <c r="C881" s="20" t="s">
        <v>5057</v>
      </c>
      <c r="D881" s="25" t="s">
        <v>1672</v>
      </c>
      <c r="E881" t="s">
        <v>3442</v>
      </c>
      <c r="F881">
        <f t="shared" si="26"/>
        <v>13</v>
      </c>
      <c r="K881" s="51" t="s">
        <v>5841</v>
      </c>
      <c r="L881" s="51"/>
      <c r="O881">
        <v>0</v>
      </c>
      <c r="W881" s="55">
        <v>0</v>
      </c>
      <c r="AA881" t="s">
        <v>6376</v>
      </c>
      <c r="AK881">
        <v>1</v>
      </c>
      <c r="AM881">
        <f t="shared" si="27"/>
        <v>1</v>
      </c>
    </row>
    <row r="882" spans="1:39" x14ac:dyDescent="0.2">
      <c r="A882" s="20" t="s">
        <v>5058</v>
      </c>
      <c r="B882" s="20" t="s">
        <v>5059</v>
      </c>
      <c r="C882" s="20" t="s">
        <v>5060</v>
      </c>
      <c r="D882" s="25" t="s">
        <v>1672</v>
      </c>
      <c r="E882" t="s">
        <v>3442</v>
      </c>
      <c r="F882">
        <f t="shared" si="26"/>
        <v>13</v>
      </c>
      <c r="K882" s="51" t="s">
        <v>4774</v>
      </c>
      <c r="L882" s="51"/>
      <c r="O882">
        <v>0</v>
      </c>
      <c r="W882" s="55">
        <v>0</v>
      </c>
      <c r="AA882" t="s">
        <v>4917</v>
      </c>
      <c r="AK882">
        <v>1</v>
      </c>
      <c r="AM882">
        <f t="shared" si="27"/>
        <v>1</v>
      </c>
    </row>
    <row r="883" spans="1:39" x14ac:dyDescent="0.2">
      <c r="A883" s="20" t="s">
        <v>5058</v>
      </c>
      <c r="B883" s="20" t="s">
        <v>5061</v>
      </c>
      <c r="C883" s="20" t="s">
        <v>5062</v>
      </c>
      <c r="D883" s="25" t="s">
        <v>1672</v>
      </c>
      <c r="E883" t="s">
        <v>3442</v>
      </c>
      <c r="F883">
        <f t="shared" si="26"/>
        <v>13</v>
      </c>
      <c r="K883" s="51" t="s">
        <v>4546</v>
      </c>
      <c r="L883" s="51"/>
      <c r="O883">
        <v>0</v>
      </c>
      <c r="W883" s="55">
        <v>0</v>
      </c>
      <c r="AA883" t="s">
        <v>6380</v>
      </c>
      <c r="AK883">
        <v>1</v>
      </c>
      <c r="AM883">
        <f t="shared" si="27"/>
        <v>1</v>
      </c>
    </row>
    <row r="884" spans="1:39" x14ac:dyDescent="0.2">
      <c r="A884" s="20" t="s">
        <v>5058</v>
      </c>
      <c r="B884" s="20" t="s">
        <v>5041</v>
      </c>
      <c r="C884" s="20" t="s">
        <v>5063</v>
      </c>
      <c r="D884" s="25" t="s">
        <v>1672</v>
      </c>
      <c r="E884" t="s">
        <v>3442</v>
      </c>
      <c r="F884">
        <f t="shared" si="26"/>
        <v>13</v>
      </c>
      <c r="K884" s="51" t="s">
        <v>3689</v>
      </c>
      <c r="L884" s="51"/>
      <c r="O884">
        <v>0</v>
      </c>
      <c r="W884" s="55">
        <v>0</v>
      </c>
      <c r="AA884" t="s">
        <v>4420</v>
      </c>
      <c r="AK884">
        <v>1</v>
      </c>
      <c r="AM884">
        <f t="shared" si="27"/>
        <v>1</v>
      </c>
    </row>
    <row r="885" spans="1:39" x14ac:dyDescent="0.2">
      <c r="A885" s="20" t="s">
        <v>5064</v>
      </c>
      <c r="B885" s="20" t="s">
        <v>4459</v>
      </c>
      <c r="C885" s="20" t="s">
        <v>5065</v>
      </c>
      <c r="D885" s="25" t="s">
        <v>1672</v>
      </c>
      <c r="E885" t="s">
        <v>3442</v>
      </c>
      <c r="F885">
        <f t="shared" si="26"/>
        <v>13</v>
      </c>
      <c r="K885" s="51" t="s">
        <v>731</v>
      </c>
      <c r="L885" s="51"/>
      <c r="S885">
        <v>0</v>
      </c>
      <c r="W885" s="55">
        <v>0</v>
      </c>
      <c r="AA885" t="s">
        <v>6385</v>
      </c>
      <c r="AK885">
        <v>1</v>
      </c>
      <c r="AM885">
        <f t="shared" si="27"/>
        <v>1</v>
      </c>
    </row>
    <row r="886" spans="1:39" x14ac:dyDescent="0.2">
      <c r="A886" s="20" t="s">
        <v>5064</v>
      </c>
      <c r="B886" s="20" t="s">
        <v>5066</v>
      </c>
      <c r="C886" s="20" t="s">
        <v>5067</v>
      </c>
      <c r="D886" s="25" t="s">
        <v>1672</v>
      </c>
      <c r="E886" t="s">
        <v>3442</v>
      </c>
      <c r="F886">
        <f t="shared" si="26"/>
        <v>13</v>
      </c>
      <c r="K886" s="51" t="s">
        <v>664</v>
      </c>
      <c r="L886" s="51"/>
      <c r="S886">
        <v>0</v>
      </c>
      <c r="W886" s="55">
        <v>0</v>
      </c>
      <c r="AA886" t="s">
        <v>5046</v>
      </c>
      <c r="AK886">
        <v>1</v>
      </c>
      <c r="AM886">
        <f t="shared" si="27"/>
        <v>1</v>
      </c>
    </row>
    <row r="887" spans="1:39" x14ac:dyDescent="0.2">
      <c r="A887" s="20" t="s">
        <v>5064</v>
      </c>
      <c r="B887" s="20" t="s">
        <v>5068</v>
      </c>
      <c r="C887" s="20" t="s">
        <v>5069</v>
      </c>
      <c r="D887" s="25" t="s">
        <v>1672</v>
      </c>
      <c r="E887" t="s">
        <v>3442</v>
      </c>
      <c r="F887">
        <f t="shared" si="26"/>
        <v>13</v>
      </c>
      <c r="K887" s="51" t="s">
        <v>6456</v>
      </c>
      <c r="L887" s="51"/>
      <c r="N887">
        <v>0</v>
      </c>
      <c r="W887" s="55">
        <v>0</v>
      </c>
      <c r="AA887" t="s">
        <v>6389</v>
      </c>
      <c r="AK887">
        <v>1</v>
      </c>
      <c r="AM887">
        <f t="shared" si="27"/>
        <v>1</v>
      </c>
    </row>
    <row r="888" spans="1:39" x14ac:dyDescent="0.2">
      <c r="A888" s="20" t="s">
        <v>5064</v>
      </c>
      <c r="B888" s="20" t="s">
        <v>5053</v>
      </c>
      <c r="C888" s="20" t="s">
        <v>5070</v>
      </c>
      <c r="D888" s="25" t="s">
        <v>1672</v>
      </c>
      <c r="E888" t="s">
        <v>3442</v>
      </c>
      <c r="F888">
        <f t="shared" si="26"/>
        <v>13</v>
      </c>
      <c r="K888" s="51" t="s">
        <v>6450</v>
      </c>
      <c r="L888" s="51"/>
      <c r="N888">
        <v>0</v>
      </c>
      <c r="W888" s="55">
        <v>0</v>
      </c>
      <c r="AA888" t="s">
        <v>5052</v>
      </c>
      <c r="AK888">
        <v>1</v>
      </c>
      <c r="AM888">
        <f t="shared" si="27"/>
        <v>1</v>
      </c>
    </row>
    <row r="889" spans="1:39" x14ac:dyDescent="0.2">
      <c r="A889" s="20" t="s">
        <v>5071</v>
      </c>
      <c r="B889" s="20" t="s">
        <v>5072</v>
      </c>
      <c r="C889" s="20" t="s">
        <v>5073</v>
      </c>
      <c r="D889" s="25" t="s">
        <v>1672</v>
      </c>
      <c r="E889" t="s">
        <v>3442</v>
      </c>
      <c r="F889">
        <f t="shared" si="26"/>
        <v>13</v>
      </c>
      <c r="K889" s="51" t="s">
        <v>241</v>
      </c>
      <c r="L889" s="51"/>
      <c r="S889">
        <v>0</v>
      </c>
      <c r="W889" s="55">
        <v>0</v>
      </c>
      <c r="AA889" t="s">
        <v>7722</v>
      </c>
      <c r="AH889">
        <v>1</v>
      </c>
      <c r="AM889">
        <f t="shared" si="27"/>
        <v>1</v>
      </c>
    </row>
    <row r="890" spans="1:39" x14ac:dyDescent="0.2">
      <c r="A890" s="20" t="s">
        <v>5071</v>
      </c>
      <c r="B890" s="20" t="s">
        <v>5072</v>
      </c>
      <c r="C890" s="20" t="s">
        <v>5074</v>
      </c>
      <c r="D890" s="25" t="s">
        <v>1672</v>
      </c>
      <c r="E890" t="s">
        <v>3442</v>
      </c>
      <c r="F890">
        <f t="shared" si="26"/>
        <v>13</v>
      </c>
      <c r="K890" s="51" t="s">
        <v>106</v>
      </c>
      <c r="L890" s="51"/>
      <c r="S890">
        <v>0</v>
      </c>
      <c r="W890" s="55">
        <v>0</v>
      </c>
      <c r="AA890" t="s">
        <v>717</v>
      </c>
      <c r="AF890">
        <v>1</v>
      </c>
      <c r="AM890">
        <f t="shared" si="27"/>
        <v>1</v>
      </c>
    </row>
    <row r="891" spans="1:39" x14ac:dyDescent="0.2">
      <c r="A891" s="20" t="s">
        <v>5071</v>
      </c>
      <c r="B891" s="20" t="s">
        <v>3865</v>
      </c>
      <c r="C891" s="20" t="s">
        <v>5075</v>
      </c>
      <c r="D891" s="25" t="s">
        <v>1672</v>
      </c>
      <c r="E891" t="s">
        <v>3442</v>
      </c>
      <c r="F891">
        <f t="shared" si="26"/>
        <v>13</v>
      </c>
      <c r="K891" s="51" t="s">
        <v>6392</v>
      </c>
      <c r="L891" s="51"/>
      <c r="U891">
        <v>0</v>
      </c>
      <c r="W891" s="55">
        <v>0</v>
      </c>
      <c r="AA891" t="s">
        <v>569</v>
      </c>
      <c r="AF891">
        <v>1</v>
      </c>
      <c r="AM891">
        <f t="shared" si="27"/>
        <v>1</v>
      </c>
    </row>
    <row r="892" spans="1:39" x14ac:dyDescent="0.2">
      <c r="A892" s="20" t="s">
        <v>5071</v>
      </c>
      <c r="B892" s="20" t="s">
        <v>5061</v>
      </c>
      <c r="C892" s="20" t="s">
        <v>5076</v>
      </c>
      <c r="D892" s="25" t="s">
        <v>1672</v>
      </c>
      <c r="E892" t="s">
        <v>3442</v>
      </c>
      <c r="F892">
        <f t="shared" si="26"/>
        <v>13</v>
      </c>
      <c r="K892" s="51" t="s">
        <v>4294</v>
      </c>
      <c r="L892" s="51"/>
      <c r="U892">
        <v>0</v>
      </c>
      <c r="W892" s="55">
        <v>0</v>
      </c>
      <c r="AA892" t="s">
        <v>118</v>
      </c>
      <c r="AF892">
        <v>1</v>
      </c>
      <c r="AM892">
        <f t="shared" si="27"/>
        <v>1</v>
      </c>
    </row>
    <row r="893" spans="1:39" x14ac:dyDescent="0.2">
      <c r="A893" s="20" t="s">
        <v>5077</v>
      </c>
      <c r="B893" s="20" t="s">
        <v>5078</v>
      </c>
      <c r="C893" s="20" t="s">
        <v>5079</v>
      </c>
      <c r="D893" s="25" t="s">
        <v>3002</v>
      </c>
      <c r="E893" t="s">
        <v>3442</v>
      </c>
      <c r="F893">
        <f t="shared" si="26"/>
        <v>13</v>
      </c>
      <c r="K893" s="51" t="s">
        <v>2290</v>
      </c>
      <c r="L893" s="51"/>
      <c r="Q893">
        <v>0</v>
      </c>
      <c r="W893" s="55">
        <v>0</v>
      </c>
      <c r="AA893" t="s">
        <v>119</v>
      </c>
      <c r="AF893">
        <v>1</v>
      </c>
      <c r="AM893">
        <f t="shared" si="27"/>
        <v>1</v>
      </c>
    </row>
    <row r="894" spans="1:39" x14ac:dyDescent="0.2">
      <c r="A894" s="20" t="s">
        <v>5077</v>
      </c>
      <c r="B894" s="20" t="s">
        <v>5080</v>
      </c>
      <c r="C894" s="20" t="s">
        <v>5081</v>
      </c>
      <c r="D894" s="25" t="s">
        <v>3002</v>
      </c>
      <c r="E894" t="s">
        <v>3442</v>
      </c>
      <c r="F894">
        <f t="shared" si="26"/>
        <v>13</v>
      </c>
      <c r="K894" s="51" t="s">
        <v>2284</v>
      </c>
      <c r="L894" s="51"/>
      <c r="Q894">
        <v>0</v>
      </c>
      <c r="W894" s="55">
        <v>0</v>
      </c>
      <c r="AA894" t="s">
        <v>718</v>
      </c>
      <c r="AF894">
        <v>1</v>
      </c>
      <c r="AM894">
        <f t="shared" si="27"/>
        <v>1</v>
      </c>
    </row>
    <row r="895" spans="1:39" x14ac:dyDescent="0.2">
      <c r="A895" s="20" t="s">
        <v>5077</v>
      </c>
      <c r="B895" s="20" t="s">
        <v>4700</v>
      </c>
      <c r="C895" s="20" t="s">
        <v>5082</v>
      </c>
      <c r="D895" s="25" t="s">
        <v>1672</v>
      </c>
      <c r="E895" t="s">
        <v>3442</v>
      </c>
      <c r="F895">
        <f t="shared" si="26"/>
        <v>13</v>
      </c>
      <c r="K895" s="51" t="s">
        <v>7692</v>
      </c>
      <c r="L895" s="51"/>
      <c r="R895">
        <v>0</v>
      </c>
      <c r="W895" s="55">
        <v>0</v>
      </c>
      <c r="AA895" t="s">
        <v>1724</v>
      </c>
      <c r="AH895">
        <v>1</v>
      </c>
      <c r="AM895">
        <f t="shared" si="27"/>
        <v>1</v>
      </c>
    </row>
    <row r="896" spans="1:39" x14ac:dyDescent="0.2">
      <c r="A896" s="20" t="s">
        <v>5077</v>
      </c>
      <c r="B896" s="20" t="s">
        <v>5083</v>
      </c>
      <c r="C896" s="20" t="s">
        <v>5084</v>
      </c>
      <c r="D896" s="25" t="s">
        <v>3002</v>
      </c>
      <c r="E896" t="s">
        <v>3442</v>
      </c>
      <c r="F896">
        <f t="shared" si="26"/>
        <v>13</v>
      </c>
      <c r="K896" s="51" t="s">
        <v>7696</v>
      </c>
      <c r="L896" s="51"/>
      <c r="R896">
        <v>0</v>
      </c>
      <c r="W896" s="55">
        <v>0</v>
      </c>
      <c r="AA896" t="s">
        <v>1716</v>
      </c>
      <c r="AH896">
        <v>1</v>
      </c>
      <c r="AM896">
        <f t="shared" si="27"/>
        <v>1</v>
      </c>
    </row>
    <row r="897" spans="1:39" x14ac:dyDescent="0.2">
      <c r="A897" s="20" t="s">
        <v>5077</v>
      </c>
      <c r="B897" s="20" t="s">
        <v>5085</v>
      </c>
      <c r="C897" s="20" t="s">
        <v>5086</v>
      </c>
      <c r="D897" s="25" t="s">
        <v>3002</v>
      </c>
      <c r="E897" t="s">
        <v>3442</v>
      </c>
      <c r="F897">
        <f t="shared" si="26"/>
        <v>13</v>
      </c>
      <c r="K897" s="51" t="s">
        <v>7693</v>
      </c>
      <c r="L897" s="51"/>
      <c r="R897">
        <v>0</v>
      </c>
      <c r="W897" s="55">
        <v>0</v>
      </c>
      <c r="AA897" t="s">
        <v>237</v>
      </c>
      <c r="AH897">
        <v>1</v>
      </c>
      <c r="AM897">
        <f t="shared" si="27"/>
        <v>1</v>
      </c>
    </row>
    <row r="898" spans="1:39" x14ac:dyDescent="0.2">
      <c r="A898" s="20" t="s">
        <v>5077</v>
      </c>
      <c r="B898" s="20" t="s">
        <v>5087</v>
      </c>
      <c r="C898" s="20" t="s">
        <v>5088</v>
      </c>
      <c r="D898" s="25" t="s">
        <v>1672</v>
      </c>
      <c r="E898" t="s">
        <v>3442</v>
      </c>
      <c r="F898">
        <f t="shared" si="26"/>
        <v>13</v>
      </c>
      <c r="K898" s="51" t="s">
        <v>7690</v>
      </c>
      <c r="L898" s="51"/>
      <c r="R898">
        <v>0</v>
      </c>
      <c r="W898" s="55">
        <v>0</v>
      </c>
      <c r="AA898" t="s">
        <v>1298</v>
      </c>
      <c r="AH898">
        <v>1</v>
      </c>
      <c r="AM898">
        <f t="shared" si="27"/>
        <v>1</v>
      </c>
    </row>
    <row r="899" spans="1:39" x14ac:dyDescent="0.2">
      <c r="A899" s="20" t="s">
        <v>5077</v>
      </c>
      <c r="B899" s="20" t="s">
        <v>5089</v>
      </c>
      <c r="C899" s="20" t="s">
        <v>5090</v>
      </c>
      <c r="D899" s="25" t="s">
        <v>1672</v>
      </c>
      <c r="E899" t="s">
        <v>3442</v>
      </c>
      <c r="F899">
        <f t="shared" ref="F899:F962" si="28">VLOOKUP(E899,$H$2:$I$12,2,0)</f>
        <v>13</v>
      </c>
      <c r="K899" s="51" t="s">
        <v>7686</v>
      </c>
      <c r="L899" s="51"/>
      <c r="R899">
        <v>0</v>
      </c>
      <c r="W899" s="55">
        <v>0</v>
      </c>
      <c r="AA899" t="s">
        <v>2870</v>
      </c>
      <c r="AH899">
        <v>1</v>
      </c>
      <c r="AM899">
        <f t="shared" si="27"/>
        <v>1</v>
      </c>
    </row>
    <row r="900" spans="1:39" x14ac:dyDescent="0.2">
      <c r="A900" s="20" t="s">
        <v>5091</v>
      </c>
      <c r="B900" s="20" t="s">
        <v>4694</v>
      </c>
      <c r="C900" s="20" t="s">
        <v>5092</v>
      </c>
      <c r="D900" s="25" t="s">
        <v>1672</v>
      </c>
      <c r="E900" t="s">
        <v>3442</v>
      </c>
      <c r="F900">
        <f t="shared" si="28"/>
        <v>13</v>
      </c>
      <c r="K900" s="51" t="s">
        <v>7678</v>
      </c>
      <c r="L900" s="51"/>
      <c r="R900">
        <v>0</v>
      </c>
      <c r="W900" s="55">
        <v>0</v>
      </c>
      <c r="AA900" t="s">
        <v>5566</v>
      </c>
      <c r="AK900">
        <v>1</v>
      </c>
      <c r="AM900">
        <f t="shared" si="27"/>
        <v>1</v>
      </c>
    </row>
    <row r="901" spans="1:39" x14ac:dyDescent="0.2">
      <c r="A901" s="20" t="s">
        <v>5091</v>
      </c>
      <c r="B901" s="20" t="s">
        <v>5093</v>
      </c>
      <c r="C901" s="20" t="s">
        <v>5094</v>
      </c>
      <c r="D901" s="25" t="s">
        <v>1672</v>
      </c>
      <c r="E901" t="s">
        <v>3442</v>
      </c>
      <c r="F901">
        <f t="shared" si="28"/>
        <v>13</v>
      </c>
      <c r="K901" s="51" t="s">
        <v>8284</v>
      </c>
      <c r="L901" s="51"/>
      <c r="S901">
        <v>0</v>
      </c>
      <c r="W901" s="55">
        <v>0</v>
      </c>
      <c r="AA901" t="s">
        <v>5326</v>
      </c>
      <c r="AK901">
        <v>1</v>
      </c>
      <c r="AM901">
        <f t="shared" si="27"/>
        <v>1</v>
      </c>
    </row>
    <row r="902" spans="1:39" x14ac:dyDescent="0.2">
      <c r="A902" s="20" t="s">
        <v>5095</v>
      </c>
      <c r="B902" s="20" t="s">
        <v>3605</v>
      </c>
      <c r="C902" s="20" t="s">
        <v>5096</v>
      </c>
      <c r="D902" s="25" t="s">
        <v>3525</v>
      </c>
      <c r="E902" t="s">
        <v>3448</v>
      </c>
      <c r="F902">
        <f t="shared" si="28"/>
        <v>4</v>
      </c>
      <c r="K902" s="51" t="s">
        <v>7652</v>
      </c>
      <c r="L902" s="51"/>
      <c r="T902">
        <v>0</v>
      </c>
      <c r="W902" s="55">
        <v>0</v>
      </c>
      <c r="AA902" t="s">
        <v>5579</v>
      </c>
      <c r="AK902">
        <v>1</v>
      </c>
      <c r="AM902">
        <f t="shared" si="27"/>
        <v>1</v>
      </c>
    </row>
    <row r="903" spans="1:39" x14ac:dyDescent="0.2">
      <c r="A903" s="20" t="s">
        <v>5095</v>
      </c>
      <c r="B903" s="20" t="s">
        <v>5097</v>
      </c>
      <c r="C903" s="20" t="s">
        <v>5098</v>
      </c>
      <c r="D903" s="25" t="s">
        <v>3525</v>
      </c>
      <c r="E903" t="s">
        <v>3448</v>
      </c>
      <c r="F903">
        <f t="shared" si="28"/>
        <v>4</v>
      </c>
      <c r="K903" s="51" t="s">
        <v>7677</v>
      </c>
      <c r="L903" s="51"/>
      <c r="Q903">
        <v>0</v>
      </c>
      <c r="W903" s="55">
        <v>0</v>
      </c>
      <c r="AA903" t="s">
        <v>4812</v>
      </c>
      <c r="AK903">
        <v>1</v>
      </c>
      <c r="AM903">
        <f t="shared" si="27"/>
        <v>1</v>
      </c>
    </row>
    <row r="904" spans="1:39" x14ac:dyDescent="0.2">
      <c r="A904" s="20" t="s">
        <v>5095</v>
      </c>
      <c r="B904" s="20" t="s">
        <v>5099</v>
      </c>
      <c r="C904" s="20" t="s">
        <v>5100</v>
      </c>
      <c r="D904" s="25" t="s">
        <v>3525</v>
      </c>
      <c r="E904" t="s">
        <v>3448</v>
      </c>
      <c r="F904">
        <f t="shared" si="28"/>
        <v>4</v>
      </c>
      <c r="K904" s="51" t="s">
        <v>7700</v>
      </c>
      <c r="L904" s="51"/>
      <c r="Q904">
        <v>0</v>
      </c>
      <c r="W904" s="55">
        <v>0</v>
      </c>
      <c r="AA904" t="s">
        <v>5515</v>
      </c>
      <c r="AC904">
        <v>1</v>
      </c>
      <c r="AM904">
        <f t="shared" si="27"/>
        <v>1</v>
      </c>
    </row>
    <row r="905" spans="1:39" x14ac:dyDescent="0.2">
      <c r="A905" s="20" t="s">
        <v>5095</v>
      </c>
      <c r="B905" s="20" t="s">
        <v>5101</v>
      </c>
      <c r="C905" s="20" t="s">
        <v>5102</v>
      </c>
      <c r="D905" s="25" t="s">
        <v>3525</v>
      </c>
      <c r="E905" t="s">
        <v>3448</v>
      </c>
      <c r="F905">
        <f t="shared" si="28"/>
        <v>4</v>
      </c>
      <c r="K905" s="51" t="s">
        <v>7702</v>
      </c>
      <c r="L905" s="51"/>
      <c r="Q905">
        <v>0</v>
      </c>
      <c r="W905" s="55">
        <v>0</v>
      </c>
      <c r="AA905" t="s">
        <v>4023</v>
      </c>
      <c r="AC905">
        <v>1</v>
      </c>
      <c r="AM905">
        <f t="shared" si="27"/>
        <v>1</v>
      </c>
    </row>
    <row r="906" spans="1:39" x14ac:dyDescent="0.2">
      <c r="A906" s="20" t="s">
        <v>5103</v>
      </c>
      <c r="B906" s="20" t="s">
        <v>5104</v>
      </c>
      <c r="C906" s="20" t="s">
        <v>5105</v>
      </c>
      <c r="D906" s="25" t="s">
        <v>3525</v>
      </c>
      <c r="E906" t="s">
        <v>3448</v>
      </c>
      <c r="F906">
        <f t="shared" si="28"/>
        <v>4</v>
      </c>
      <c r="K906" s="51" t="s">
        <v>7633</v>
      </c>
      <c r="L906" s="51"/>
      <c r="T906">
        <v>0</v>
      </c>
      <c r="W906" s="55">
        <v>0</v>
      </c>
      <c r="AA906" t="s">
        <v>1495</v>
      </c>
      <c r="AL906">
        <v>1</v>
      </c>
      <c r="AM906">
        <f t="shared" si="27"/>
        <v>1</v>
      </c>
    </row>
    <row r="907" spans="1:39" x14ac:dyDescent="0.2">
      <c r="A907" s="20" t="s">
        <v>5103</v>
      </c>
      <c r="B907" s="20" t="s">
        <v>4160</v>
      </c>
      <c r="C907" s="20" t="s">
        <v>5106</v>
      </c>
      <c r="D907" s="25" t="s">
        <v>3525</v>
      </c>
      <c r="E907" t="s">
        <v>3448</v>
      </c>
      <c r="F907">
        <f t="shared" si="28"/>
        <v>4</v>
      </c>
      <c r="K907" s="51" t="s">
        <v>8267</v>
      </c>
      <c r="L907" s="51"/>
      <c r="T907">
        <v>0</v>
      </c>
      <c r="W907" s="55">
        <v>0</v>
      </c>
      <c r="AA907" t="s">
        <v>5332</v>
      </c>
      <c r="AK907">
        <v>1</v>
      </c>
      <c r="AM907">
        <f t="shared" si="27"/>
        <v>1</v>
      </c>
    </row>
    <row r="908" spans="1:39" x14ac:dyDescent="0.2">
      <c r="A908" s="20" t="s">
        <v>5103</v>
      </c>
      <c r="B908" s="20" t="s">
        <v>5107</v>
      </c>
      <c r="C908" s="20" t="s">
        <v>5108</v>
      </c>
      <c r="D908" s="25" t="s">
        <v>1830</v>
      </c>
      <c r="E908" t="s">
        <v>3448</v>
      </c>
      <c r="F908">
        <f t="shared" si="28"/>
        <v>4</v>
      </c>
      <c r="K908" s="51" t="s">
        <v>8274</v>
      </c>
      <c r="L908" s="51"/>
      <c r="T908">
        <v>0</v>
      </c>
      <c r="W908" s="55">
        <v>0</v>
      </c>
      <c r="AA908" t="s">
        <v>728</v>
      </c>
      <c r="AH908">
        <v>1</v>
      </c>
      <c r="AM908">
        <f t="shared" si="27"/>
        <v>1</v>
      </c>
    </row>
    <row r="909" spans="1:39" x14ac:dyDescent="0.2">
      <c r="A909" s="20" t="s">
        <v>5109</v>
      </c>
      <c r="B909" s="20" t="s">
        <v>5099</v>
      </c>
      <c r="C909" s="20" t="s">
        <v>5110</v>
      </c>
      <c r="D909" s="25" t="s">
        <v>3525</v>
      </c>
      <c r="E909" t="s">
        <v>3448</v>
      </c>
      <c r="F909">
        <f t="shared" si="28"/>
        <v>4</v>
      </c>
      <c r="K909" s="51" t="s">
        <v>7632</v>
      </c>
      <c r="L909" s="51"/>
      <c r="P909">
        <v>0</v>
      </c>
      <c r="W909" s="55">
        <v>0</v>
      </c>
      <c r="AA909" t="s">
        <v>683</v>
      </c>
      <c r="AH909">
        <v>1</v>
      </c>
      <c r="AM909">
        <f t="shared" si="27"/>
        <v>1</v>
      </c>
    </row>
    <row r="910" spans="1:39" x14ac:dyDescent="0.2">
      <c r="A910" s="20" t="s">
        <v>5109</v>
      </c>
      <c r="B910" s="20" t="s">
        <v>5111</v>
      </c>
      <c r="C910" s="20" t="s">
        <v>5112</v>
      </c>
      <c r="D910" s="25" t="s">
        <v>1830</v>
      </c>
      <c r="E910" t="s">
        <v>3448</v>
      </c>
      <c r="F910">
        <f t="shared" si="28"/>
        <v>4</v>
      </c>
      <c r="K910" s="51" t="s">
        <v>8283</v>
      </c>
      <c r="L910" s="51"/>
      <c r="P910">
        <v>0</v>
      </c>
      <c r="W910" s="55">
        <v>0</v>
      </c>
      <c r="AA910" t="s">
        <v>5248</v>
      </c>
      <c r="AE910">
        <v>1</v>
      </c>
      <c r="AM910">
        <f t="shared" si="27"/>
        <v>1</v>
      </c>
    </row>
    <row r="911" spans="1:39" x14ac:dyDescent="0.2">
      <c r="A911" s="20" t="s">
        <v>5109</v>
      </c>
      <c r="B911" s="20" t="s">
        <v>5113</v>
      </c>
      <c r="C911" s="20" t="s">
        <v>5114</v>
      </c>
      <c r="D911" s="25" t="s">
        <v>3525</v>
      </c>
      <c r="E911" t="s">
        <v>3448</v>
      </c>
      <c r="F911">
        <f t="shared" si="28"/>
        <v>4</v>
      </c>
      <c r="K911" s="51" t="s">
        <v>7625</v>
      </c>
      <c r="L911" s="51"/>
      <c r="P911">
        <v>0</v>
      </c>
      <c r="W911" s="55">
        <v>0</v>
      </c>
      <c r="AA911" t="s">
        <v>4967</v>
      </c>
      <c r="AK911">
        <v>1</v>
      </c>
      <c r="AM911">
        <f t="shared" si="27"/>
        <v>1</v>
      </c>
    </row>
    <row r="912" spans="1:39" x14ac:dyDescent="0.2">
      <c r="A912" s="20" t="s">
        <v>5115</v>
      </c>
      <c r="B912" s="20" t="s">
        <v>5097</v>
      </c>
      <c r="C912" s="20" t="s">
        <v>5116</v>
      </c>
      <c r="D912" s="25" t="s">
        <v>3525</v>
      </c>
      <c r="E912" t="s">
        <v>3448</v>
      </c>
      <c r="F912">
        <f t="shared" si="28"/>
        <v>4</v>
      </c>
      <c r="K912" s="51" t="s">
        <v>7666</v>
      </c>
      <c r="L912" s="51"/>
      <c r="Q912">
        <v>0</v>
      </c>
      <c r="W912" s="55">
        <v>0</v>
      </c>
      <c r="AA912" t="s">
        <v>4266</v>
      </c>
      <c r="AK912">
        <v>1</v>
      </c>
      <c r="AM912">
        <f t="shared" si="27"/>
        <v>1</v>
      </c>
    </row>
    <row r="913" spans="1:39" x14ac:dyDescent="0.2">
      <c r="A913" s="20" t="s">
        <v>5115</v>
      </c>
      <c r="B913" s="20" t="s">
        <v>5107</v>
      </c>
      <c r="C913" s="20" t="s">
        <v>5117</v>
      </c>
      <c r="D913" s="25" t="s">
        <v>1830</v>
      </c>
      <c r="E913" t="s">
        <v>3448</v>
      </c>
      <c r="F913">
        <f t="shared" si="28"/>
        <v>4</v>
      </c>
      <c r="K913" s="51" t="s">
        <v>7722</v>
      </c>
      <c r="L913" s="51"/>
      <c r="R913">
        <v>0</v>
      </c>
      <c r="W913" s="55">
        <v>0</v>
      </c>
      <c r="AA913" t="s">
        <v>4982</v>
      </c>
      <c r="AK913">
        <v>1</v>
      </c>
      <c r="AM913">
        <f t="shared" si="27"/>
        <v>1</v>
      </c>
    </row>
    <row r="914" spans="1:39" x14ac:dyDescent="0.2">
      <c r="A914" s="20" t="s">
        <v>5115</v>
      </c>
      <c r="B914" s="20" t="s">
        <v>5118</v>
      </c>
      <c r="C914" s="20" t="s">
        <v>5119</v>
      </c>
      <c r="D914" s="25" t="s">
        <v>3525</v>
      </c>
      <c r="E914" t="s">
        <v>3448</v>
      </c>
      <c r="F914">
        <f t="shared" si="28"/>
        <v>4</v>
      </c>
      <c r="K914" s="51" t="s">
        <v>7669</v>
      </c>
      <c r="L914" s="51"/>
      <c r="R914">
        <v>0</v>
      </c>
      <c r="W914" s="55">
        <v>0</v>
      </c>
      <c r="AA914" t="s">
        <v>4399</v>
      </c>
      <c r="AK914">
        <v>1</v>
      </c>
      <c r="AM914">
        <f t="shared" si="27"/>
        <v>1</v>
      </c>
    </row>
    <row r="915" spans="1:39" x14ac:dyDescent="0.2">
      <c r="A915" s="20" t="s">
        <v>5120</v>
      </c>
      <c r="B915" s="20" t="s">
        <v>4160</v>
      </c>
      <c r="C915" s="20" t="s">
        <v>5121</v>
      </c>
      <c r="D915" s="25" t="s">
        <v>3525</v>
      </c>
      <c r="E915" t="s">
        <v>3448</v>
      </c>
      <c r="F915">
        <f t="shared" si="28"/>
        <v>4</v>
      </c>
      <c r="K915" s="51" t="s">
        <v>7670</v>
      </c>
      <c r="L915" s="51"/>
      <c r="R915">
        <v>0</v>
      </c>
      <c r="W915" s="55">
        <v>0</v>
      </c>
      <c r="AA915" s="20" t="s">
        <v>5006</v>
      </c>
      <c r="AK915">
        <v>1</v>
      </c>
      <c r="AM915">
        <f t="shared" si="27"/>
        <v>1</v>
      </c>
    </row>
    <row r="916" spans="1:39" x14ac:dyDescent="0.2">
      <c r="A916" s="20" t="s">
        <v>5120</v>
      </c>
      <c r="B916" s="20" t="s">
        <v>5122</v>
      </c>
      <c r="C916" s="20" t="s">
        <v>5123</v>
      </c>
      <c r="D916" s="25" t="s">
        <v>3525</v>
      </c>
      <c r="E916" t="s">
        <v>3448</v>
      </c>
      <c r="F916">
        <f t="shared" si="28"/>
        <v>4</v>
      </c>
      <c r="K916" s="51" t="s">
        <v>7612</v>
      </c>
      <c r="L916" s="51"/>
      <c r="S916">
        <v>0</v>
      </c>
      <c r="W916" s="55">
        <v>0</v>
      </c>
      <c r="AA916" t="s">
        <v>4911</v>
      </c>
      <c r="AK916">
        <v>1</v>
      </c>
      <c r="AM916">
        <f t="shared" si="27"/>
        <v>1</v>
      </c>
    </row>
    <row r="917" spans="1:39" x14ac:dyDescent="0.2">
      <c r="A917" s="20" t="s">
        <v>5124</v>
      </c>
      <c r="B917" s="20" t="s">
        <v>5101</v>
      </c>
      <c r="C917" s="20" t="s">
        <v>5125</v>
      </c>
      <c r="D917" s="25" t="s">
        <v>3525</v>
      </c>
      <c r="E917" t="s">
        <v>3448</v>
      </c>
      <c r="F917">
        <f t="shared" si="28"/>
        <v>4</v>
      </c>
      <c r="K917" s="51" t="s">
        <v>7614</v>
      </c>
      <c r="L917" s="51"/>
      <c r="S917">
        <v>0</v>
      </c>
      <c r="W917" s="55">
        <v>0</v>
      </c>
      <c r="AA917" t="s">
        <v>5040</v>
      </c>
      <c r="AK917">
        <v>1</v>
      </c>
      <c r="AM917">
        <f t="shared" si="27"/>
        <v>1</v>
      </c>
    </row>
    <row r="918" spans="1:39" x14ac:dyDescent="0.2">
      <c r="A918" s="20" t="s">
        <v>5124</v>
      </c>
      <c r="B918" s="20" t="s">
        <v>5126</v>
      </c>
      <c r="C918" s="20" t="s">
        <v>5127</v>
      </c>
      <c r="D918" s="25" t="s">
        <v>3031</v>
      </c>
      <c r="E918" t="s">
        <v>3448</v>
      </c>
      <c r="F918">
        <f t="shared" si="28"/>
        <v>4</v>
      </c>
      <c r="K918" s="51" t="s">
        <v>8281</v>
      </c>
      <c r="L918" s="51"/>
      <c r="V918">
        <v>0</v>
      </c>
      <c r="W918" s="55">
        <v>0</v>
      </c>
      <c r="AA918" t="s">
        <v>1639</v>
      </c>
      <c r="AG918">
        <v>1</v>
      </c>
      <c r="AM918">
        <f t="shared" si="27"/>
        <v>1</v>
      </c>
    </row>
    <row r="919" spans="1:39" x14ac:dyDescent="0.2">
      <c r="A919" s="20" t="s">
        <v>5124</v>
      </c>
      <c r="B919" s="20" t="s">
        <v>5128</v>
      </c>
      <c r="C919" s="20" t="s">
        <v>5129</v>
      </c>
      <c r="D919" s="25" t="s">
        <v>5128</v>
      </c>
      <c r="E919" t="s">
        <v>3448</v>
      </c>
      <c r="F919">
        <f t="shared" si="28"/>
        <v>4</v>
      </c>
      <c r="K919" s="51" t="s">
        <v>8282</v>
      </c>
      <c r="L919" s="51"/>
      <c r="V919">
        <v>0</v>
      </c>
      <c r="W919" s="55">
        <v>0</v>
      </c>
      <c r="AA919" t="s">
        <v>7617</v>
      </c>
      <c r="AG919">
        <v>1</v>
      </c>
      <c r="AM919">
        <f t="shared" si="27"/>
        <v>1</v>
      </c>
    </row>
    <row r="920" spans="1:39" x14ac:dyDescent="0.2">
      <c r="A920" s="20" t="s">
        <v>5124</v>
      </c>
      <c r="B920" s="20" t="s">
        <v>5130</v>
      </c>
      <c r="C920" s="20" t="s">
        <v>5131</v>
      </c>
      <c r="D920" s="25" t="s">
        <v>3525</v>
      </c>
      <c r="E920" t="s">
        <v>3448</v>
      </c>
      <c r="F920">
        <f t="shared" si="28"/>
        <v>4</v>
      </c>
      <c r="K920" s="51" t="s">
        <v>7615</v>
      </c>
      <c r="L920" s="51"/>
      <c r="V920">
        <v>0</v>
      </c>
      <c r="W920" s="55">
        <v>0</v>
      </c>
      <c r="AA920" t="s">
        <v>632</v>
      </c>
      <c r="AG920">
        <v>1</v>
      </c>
      <c r="AM920">
        <f t="shared" si="27"/>
        <v>1</v>
      </c>
    </row>
    <row r="921" spans="1:39" x14ac:dyDescent="0.2">
      <c r="A921" s="20" t="s">
        <v>5132</v>
      </c>
      <c r="B921" s="20" t="s">
        <v>5133</v>
      </c>
      <c r="C921" s="20" t="s">
        <v>5134</v>
      </c>
      <c r="D921" s="25" t="s">
        <v>3525</v>
      </c>
      <c r="E921" t="s">
        <v>3448</v>
      </c>
      <c r="F921">
        <f t="shared" si="28"/>
        <v>4</v>
      </c>
      <c r="K921" s="51" t="s">
        <v>7684</v>
      </c>
      <c r="L921" s="51"/>
      <c r="T921">
        <v>0</v>
      </c>
      <c r="W921" s="55">
        <v>0</v>
      </c>
      <c r="AA921" t="s">
        <v>633</v>
      </c>
      <c r="AG921">
        <v>1</v>
      </c>
      <c r="AM921">
        <f t="shared" si="27"/>
        <v>1</v>
      </c>
    </row>
    <row r="922" spans="1:39" x14ac:dyDescent="0.2">
      <c r="A922" s="20" t="s">
        <v>5132</v>
      </c>
      <c r="B922" s="20" t="s">
        <v>4176</v>
      </c>
      <c r="C922" s="20" t="s">
        <v>5135</v>
      </c>
      <c r="D922" s="25" t="s">
        <v>3525</v>
      </c>
      <c r="E922" t="s">
        <v>3448</v>
      </c>
      <c r="F922">
        <f t="shared" si="28"/>
        <v>4</v>
      </c>
      <c r="K922" s="51" t="s">
        <v>7683</v>
      </c>
      <c r="L922" s="51"/>
      <c r="T922">
        <v>0</v>
      </c>
      <c r="W922" s="55">
        <v>0</v>
      </c>
      <c r="AA922" t="s">
        <v>238</v>
      </c>
      <c r="AH922">
        <v>1</v>
      </c>
      <c r="AM922">
        <f t="shared" si="27"/>
        <v>1</v>
      </c>
    </row>
    <row r="923" spans="1:39" x14ac:dyDescent="0.2">
      <c r="A923" s="20" t="s">
        <v>5132</v>
      </c>
      <c r="B923" s="20" t="s">
        <v>5136</v>
      </c>
      <c r="C923" s="20" t="s">
        <v>5137</v>
      </c>
      <c r="D923" s="25" t="s">
        <v>3525</v>
      </c>
      <c r="E923" t="s">
        <v>3448</v>
      </c>
      <c r="F923">
        <f t="shared" si="28"/>
        <v>4</v>
      </c>
      <c r="K923" s="51" t="s">
        <v>7704</v>
      </c>
      <c r="L923" s="51"/>
      <c r="V923">
        <v>0</v>
      </c>
      <c r="W923" s="55">
        <v>0</v>
      </c>
      <c r="AA923" t="s">
        <v>0</v>
      </c>
      <c r="AH923">
        <v>1</v>
      </c>
      <c r="AM923">
        <f t="shared" si="27"/>
        <v>1</v>
      </c>
    </row>
    <row r="924" spans="1:39" x14ac:dyDescent="0.2">
      <c r="A924" s="20" t="s">
        <v>5132</v>
      </c>
      <c r="B924" s="20" t="s">
        <v>5138</v>
      </c>
      <c r="C924" s="20" t="s">
        <v>5139</v>
      </c>
      <c r="D924" s="25" t="s">
        <v>8365</v>
      </c>
      <c r="E924" t="s">
        <v>3448</v>
      </c>
      <c r="F924">
        <f t="shared" si="28"/>
        <v>4</v>
      </c>
      <c r="K924" s="51" t="s">
        <v>7662</v>
      </c>
      <c r="L924" s="51"/>
      <c r="R924">
        <v>0</v>
      </c>
      <c r="W924" s="55">
        <v>0</v>
      </c>
      <c r="AA924" t="s">
        <v>50</v>
      </c>
      <c r="AH924">
        <v>1</v>
      </c>
      <c r="AM924">
        <f t="shared" si="27"/>
        <v>1</v>
      </c>
    </row>
    <row r="925" spans="1:39" x14ac:dyDescent="0.2">
      <c r="A925" s="20" t="s">
        <v>5132</v>
      </c>
      <c r="B925" s="20" t="s">
        <v>5140</v>
      </c>
      <c r="C925" s="20" t="s">
        <v>5141</v>
      </c>
      <c r="D925" s="25" t="s">
        <v>3525</v>
      </c>
      <c r="E925" t="s">
        <v>3448</v>
      </c>
      <c r="F925">
        <f t="shared" si="28"/>
        <v>4</v>
      </c>
      <c r="K925" s="51" t="s">
        <v>710</v>
      </c>
      <c r="L925" s="51"/>
      <c r="T925">
        <v>0</v>
      </c>
      <c r="W925" s="55">
        <v>0</v>
      </c>
      <c r="AA925" t="s">
        <v>5524</v>
      </c>
      <c r="AB925">
        <v>1</v>
      </c>
      <c r="AM925">
        <f t="shared" si="27"/>
        <v>1</v>
      </c>
    </row>
    <row r="926" spans="1:39" x14ac:dyDescent="0.2">
      <c r="A926" s="20" t="s">
        <v>5142</v>
      </c>
      <c r="B926" s="20" t="s">
        <v>5143</v>
      </c>
      <c r="C926" s="20" t="s">
        <v>5144</v>
      </c>
      <c r="D926" s="25" t="s">
        <v>3525</v>
      </c>
      <c r="E926" t="s">
        <v>3448</v>
      </c>
      <c r="F926">
        <f t="shared" si="28"/>
        <v>4</v>
      </c>
      <c r="K926" s="51" t="s">
        <v>7665</v>
      </c>
      <c r="L926" s="51"/>
      <c r="R926">
        <v>0</v>
      </c>
      <c r="W926" s="55">
        <v>0</v>
      </c>
      <c r="AA926" t="s">
        <v>3983</v>
      </c>
      <c r="AB926">
        <v>1</v>
      </c>
      <c r="AM926">
        <f t="shared" si="27"/>
        <v>1</v>
      </c>
    </row>
    <row r="927" spans="1:39" x14ac:dyDescent="0.2">
      <c r="A927" s="20" t="s">
        <v>5142</v>
      </c>
      <c r="B927" s="20" t="s">
        <v>5145</v>
      </c>
      <c r="C927" s="20" t="s">
        <v>5146</v>
      </c>
      <c r="D927" s="25" t="s">
        <v>542</v>
      </c>
      <c r="E927" t="s">
        <v>3448</v>
      </c>
      <c r="F927">
        <f t="shared" si="28"/>
        <v>4</v>
      </c>
      <c r="K927" s="51" t="s">
        <v>8336</v>
      </c>
      <c r="L927" s="51"/>
      <c r="R927">
        <v>0</v>
      </c>
      <c r="W927" s="55">
        <v>0</v>
      </c>
      <c r="AA927" t="s">
        <v>5222</v>
      </c>
      <c r="AE927">
        <v>1</v>
      </c>
      <c r="AM927">
        <f t="shared" si="27"/>
        <v>1</v>
      </c>
    </row>
    <row r="928" spans="1:39" x14ac:dyDescent="0.2">
      <c r="A928" s="20" t="s">
        <v>5142</v>
      </c>
      <c r="B928" s="20" t="s">
        <v>4185</v>
      </c>
      <c r="C928" s="20" t="s">
        <v>5147</v>
      </c>
      <c r="D928" s="25" t="s">
        <v>3525</v>
      </c>
      <c r="E928" t="s">
        <v>3448</v>
      </c>
      <c r="F928">
        <f t="shared" si="28"/>
        <v>4</v>
      </c>
      <c r="K928" s="51" t="s">
        <v>8389</v>
      </c>
      <c r="L928" s="51"/>
      <c r="S928">
        <v>0</v>
      </c>
      <c r="W928" s="55">
        <v>0</v>
      </c>
      <c r="AA928" t="s">
        <v>4573</v>
      </c>
      <c r="AE928">
        <v>1</v>
      </c>
      <c r="AM928">
        <f t="shared" si="27"/>
        <v>1</v>
      </c>
    </row>
    <row r="929" spans="1:39" x14ac:dyDescent="0.2">
      <c r="A929" s="20" t="s">
        <v>5142</v>
      </c>
      <c r="B929" s="20" t="s">
        <v>5148</v>
      </c>
      <c r="C929" s="20" t="s">
        <v>5149</v>
      </c>
      <c r="D929" s="25" t="s">
        <v>5150</v>
      </c>
      <c r="E929" t="s">
        <v>3448</v>
      </c>
      <c r="F929">
        <f t="shared" si="28"/>
        <v>4</v>
      </c>
      <c r="K929" s="51" t="s">
        <v>7679</v>
      </c>
      <c r="L929" s="51"/>
      <c r="S929">
        <v>0</v>
      </c>
      <c r="W929" s="55">
        <v>0</v>
      </c>
      <c r="AA929" s="20" t="s">
        <v>4096</v>
      </c>
      <c r="AC929">
        <v>1</v>
      </c>
      <c r="AM929">
        <f t="shared" si="27"/>
        <v>1</v>
      </c>
    </row>
    <row r="930" spans="1:39" x14ac:dyDescent="0.2">
      <c r="A930" s="20" t="s">
        <v>5142</v>
      </c>
      <c r="B930" s="20" t="s">
        <v>5151</v>
      </c>
      <c r="C930" s="20" t="s">
        <v>5152</v>
      </c>
      <c r="D930" s="25" t="s">
        <v>515</v>
      </c>
      <c r="E930" t="s">
        <v>3448</v>
      </c>
      <c r="F930">
        <f t="shared" si="28"/>
        <v>4</v>
      </c>
      <c r="K930" s="51" t="s">
        <v>7564</v>
      </c>
      <c r="L930" s="51"/>
      <c r="R930">
        <v>0</v>
      </c>
      <c r="W930" s="55">
        <v>0</v>
      </c>
      <c r="AA930" t="s">
        <v>5237</v>
      </c>
      <c r="AE930">
        <v>1</v>
      </c>
      <c r="AM930">
        <f t="shared" si="27"/>
        <v>1</v>
      </c>
    </row>
    <row r="931" spans="1:39" x14ac:dyDescent="0.2">
      <c r="A931" s="20" t="s">
        <v>5153</v>
      </c>
      <c r="B931" s="20" t="s">
        <v>5154</v>
      </c>
      <c r="C931" s="20" t="s">
        <v>5155</v>
      </c>
      <c r="D931" s="25" t="s">
        <v>8365</v>
      </c>
      <c r="E931" t="s">
        <v>3448</v>
      </c>
      <c r="F931">
        <f t="shared" si="28"/>
        <v>4</v>
      </c>
      <c r="K931" s="51" t="s">
        <v>7697</v>
      </c>
      <c r="L931" s="51"/>
      <c r="R931">
        <v>0</v>
      </c>
      <c r="W931" s="55">
        <v>0</v>
      </c>
      <c r="AA931" t="s">
        <v>5285</v>
      </c>
      <c r="AE931">
        <v>1</v>
      </c>
      <c r="AM931">
        <f t="shared" si="27"/>
        <v>1</v>
      </c>
    </row>
    <row r="932" spans="1:39" x14ac:dyDescent="0.2">
      <c r="A932" s="20" t="s">
        <v>5153</v>
      </c>
      <c r="B932" s="20" t="s">
        <v>5133</v>
      </c>
      <c r="C932" s="20" t="s">
        <v>5156</v>
      </c>
      <c r="D932" s="25" t="s">
        <v>542</v>
      </c>
      <c r="E932" t="s">
        <v>3448</v>
      </c>
      <c r="F932">
        <f t="shared" si="28"/>
        <v>4</v>
      </c>
      <c r="K932" s="51" t="s">
        <v>7698</v>
      </c>
      <c r="L932" s="51"/>
      <c r="R932">
        <v>0</v>
      </c>
      <c r="W932" s="55">
        <v>0</v>
      </c>
      <c r="AA932" t="s">
        <v>4464</v>
      </c>
      <c r="AE932">
        <v>1</v>
      </c>
      <c r="AM932">
        <f t="shared" si="27"/>
        <v>1</v>
      </c>
    </row>
    <row r="933" spans="1:39" x14ac:dyDescent="0.2">
      <c r="A933" s="20" t="s">
        <v>5157</v>
      </c>
      <c r="B933" s="20" t="s">
        <v>4185</v>
      </c>
      <c r="C933" s="20" t="s">
        <v>5158</v>
      </c>
      <c r="D933" s="25" t="s">
        <v>3525</v>
      </c>
      <c r="E933" t="s">
        <v>3448</v>
      </c>
      <c r="F933">
        <f t="shared" si="28"/>
        <v>4</v>
      </c>
      <c r="K933" s="51" t="s">
        <v>7699</v>
      </c>
      <c r="L933" s="51"/>
      <c r="R933">
        <v>0</v>
      </c>
      <c r="W933" s="55">
        <v>0</v>
      </c>
      <c r="AA933" t="s">
        <v>7620</v>
      </c>
      <c r="AF933">
        <v>1</v>
      </c>
      <c r="AM933">
        <f t="shared" si="27"/>
        <v>1</v>
      </c>
    </row>
    <row r="934" spans="1:39" x14ac:dyDescent="0.2">
      <c r="A934" s="20" t="s">
        <v>5157</v>
      </c>
      <c r="B934" s="20" t="s">
        <v>5159</v>
      </c>
      <c r="C934" s="20" t="s">
        <v>5160</v>
      </c>
      <c r="D934" s="25" t="s">
        <v>3525</v>
      </c>
      <c r="E934" t="s">
        <v>3448</v>
      </c>
      <c r="F934">
        <f t="shared" si="28"/>
        <v>4</v>
      </c>
      <c r="K934" s="51" t="s">
        <v>7609</v>
      </c>
      <c r="L934" s="51"/>
      <c r="V934">
        <v>0</v>
      </c>
      <c r="W934" s="55">
        <v>0</v>
      </c>
      <c r="AA934" t="s">
        <v>4449</v>
      </c>
      <c r="AK934">
        <v>1</v>
      </c>
      <c r="AM934">
        <f t="shared" si="27"/>
        <v>1</v>
      </c>
    </row>
    <row r="935" spans="1:39" x14ac:dyDescent="0.2">
      <c r="A935" s="20" t="s">
        <v>5157</v>
      </c>
      <c r="B935" s="20" t="s">
        <v>5161</v>
      </c>
      <c r="C935" s="20" t="s">
        <v>5162</v>
      </c>
      <c r="D935" s="25" t="s">
        <v>515</v>
      </c>
      <c r="E935" t="s">
        <v>3448</v>
      </c>
      <c r="F935">
        <f t="shared" si="28"/>
        <v>4</v>
      </c>
      <c r="K935" s="51" t="s">
        <v>7617</v>
      </c>
      <c r="L935" s="51"/>
      <c r="Q935">
        <v>0</v>
      </c>
      <c r="W935" s="55">
        <v>0</v>
      </c>
      <c r="AA935" t="s">
        <v>5071</v>
      </c>
      <c r="AK935">
        <v>1</v>
      </c>
      <c r="AM935">
        <f t="shared" si="27"/>
        <v>1</v>
      </c>
    </row>
    <row r="936" spans="1:39" x14ac:dyDescent="0.2">
      <c r="A936" s="20" t="s">
        <v>5157</v>
      </c>
      <c r="B936" s="20" t="s">
        <v>5163</v>
      </c>
      <c r="C936" s="20" t="s">
        <v>5164</v>
      </c>
      <c r="D936" s="25" t="s">
        <v>3525</v>
      </c>
      <c r="E936" t="s">
        <v>3448</v>
      </c>
      <c r="F936">
        <f t="shared" si="28"/>
        <v>4</v>
      </c>
      <c r="K936" s="51" t="s">
        <v>7620</v>
      </c>
      <c r="L936" s="51"/>
      <c r="P936">
        <v>0</v>
      </c>
      <c r="W936" s="55">
        <v>0</v>
      </c>
      <c r="AA936" t="s">
        <v>8327</v>
      </c>
      <c r="AH936">
        <v>1</v>
      </c>
      <c r="AM936">
        <f t="shared" si="27"/>
        <v>1</v>
      </c>
    </row>
    <row r="937" spans="1:39" x14ac:dyDescent="0.2">
      <c r="A937" s="20" t="s">
        <v>5165</v>
      </c>
      <c r="B937" s="20" t="s">
        <v>5166</v>
      </c>
      <c r="C937" s="20" t="s">
        <v>5167</v>
      </c>
      <c r="D937" s="25" t="s">
        <v>3525</v>
      </c>
      <c r="E937" t="s">
        <v>3448</v>
      </c>
      <c r="F937">
        <f t="shared" si="28"/>
        <v>4</v>
      </c>
      <c r="K937" s="51" t="s">
        <v>7636</v>
      </c>
      <c r="L937" s="51"/>
      <c r="R937">
        <v>0</v>
      </c>
      <c r="W937" s="55">
        <v>0</v>
      </c>
      <c r="AA937" t="s">
        <v>4927</v>
      </c>
      <c r="AK937">
        <v>1</v>
      </c>
      <c r="AM937">
        <f t="shared" si="27"/>
        <v>1</v>
      </c>
    </row>
    <row r="938" spans="1:39" x14ac:dyDescent="0.2">
      <c r="A938" s="20" t="s">
        <v>5165</v>
      </c>
      <c r="B938" s="20" t="s">
        <v>5136</v>
      </c>
      <c r="C938" s="20" t="s">
        <v>5168</v>
      </c>
      <c r="D938" s="25" t="s">
        <v>3525</v>
      </c>
      <c r="E938" t="s">
        <v>3448</v>
      </c>
      <c r="F938">
        <f t="shared" si="28"/>
        <v>4</v>
      </c>
      <c r="K938" s="51" t="s">
        <v>7634</v>
      </c>
      <c r="L938" s="51"/>
      <c r="R938">
        <v>0</v>
      </c>
      <c r="W938" s="55">
        <v>0</v>
      </c>
      <c r="AA938" t="s">
        <v>5436</v>
      </c>
      <c r="AE938">
        <v>1</v>
      </c>
      <c r="AM938">
        <f t="shared" si="27"/>
        <v>1</v>
      </c>
    </row>
    <row r="939" spans="1:39" x14ac:dyDescent="0.2">
      <c r="A939" s="20" t="s">
        <v>5169</v>
      </c>
      <c r="B939" s="20" t="s">
        <v>5170</v>
      </c>
      <c r="C939" s="20" t="s">
        <v>5171</v>
      </c>
      <c r="D939" s="25" t="s">
        <v>3525</v>
      </c>
      <c r="E939" t="s">
        <v>3448</v>
      </c>
      <c r="F939">
        <f t="shared" si="28"/>
        <v>4</v>
      </c>
      <c r="K939" s="51" t="s">
        <v>7647</v>
      </c>
      <c r="L939" s="51"/>
      <c r="R939">
        <v>0</v>
      </c>
      <c r="W939" s="55">
        <v>0</v>
      </c>
      <c r="AA939" s="16" t="s">
        <v>10770</v>
      </c>
      <c r="AB939" s="16"/>
      <c r="AC939" s="16"/>
      <c r="AD939" s="16"/>
      <c r="AE939" s="16"/>
      <c r="AF939" s="16"/>
      <c r="AG939" s="16"/>
      <c r="AH939" s="16">
        <v>1</v>
      </c>
      <c r="AI939" s="16"/>
      <c r="AJ939" s="16"/>
      <c r="AK939" s="16"/>
      <c r="AL939" s="16"/>
      <c r="AM939">
        <f t="shared" si="27"/>
        <v>1</v>
      </c>
    </row>
    <row r="940" spans="1:39" x14ac:dyDescent="0.2">
      <c r="A940" s="20" t="s">
        <v>5169</v>
      </c>
      <c r="B940" s="20" t="s">
        <v>5159</v>
      </c>
      <c r="C940" s="20" t="s">
        <v>5172</v>
      </c>
      <c r="D940" s="25" t="s">
        <v>3525</v>
      </c>
      <c r="E940" t="s">
        <v>3448</v>
      </c>
      <c r="F940">
        <f t="shared" si="28"/>
        <v>4</v>
      </c>
      <c r="K940" s="51" t="s">
        <v>7648</v>
      </c>
      <c r="L940" s="51"/>
      <c r="R940">
        <v>0</v>
      </c>
      <c r="W940" s="55">
        <v>0</v>
      </c>
      <c r="AA940" s="65" t="s">
        <v>4953</v>
      </c>
      <c r="AK940">
        <v>1</v>
      </c>
      <c r="AM940">
        <f t="shared" si="27"/>
        <v>1</v>
      </c>
    </row>
    <row r="941" spans="1:39" x14ac:dyDescent="0.2">
      <c r="A941" s="20" t="s">
        <v>5169</v>
      </c>
      <c r="B941" s="20" t="s">
        <v>5173</v>
      </c>
      <c r="C941" s="20" t="s">
        <v>5174</v>
      </c>
      <c r="D941" s="25" t="s">
        <v>3525</v>
      </c>
      <c r="E941" t="s">
        <v>3448</v>
      </c>
      <c r="F941">
        <f t="shared" si="28"/>
        <v>4</v>
      </c>
      <c r="K941" s="51" t="s">
        <v>7649</v>
      </c>
      <c r="L941" s="51"/>
      <c r="R941">
        <v>0</v>
      </c>
      <c r="W941" s="55">
        <v>0</v>
      </c>
      <c r="AA941" t="s">
        <v>4328</v>
      </c>
      <c r="AK941">
        <v>1</v>
      </c>
      <c r="AM941">
        <f t="shared" si="27"/>
        <v>1</v>
      </c>
    </row>
    <row r="942" spans="1:39" x14ac:dyDescent="0.2">
      <c r="A942" s="20" t="s">
        <v>5175</v>
      </c>
      <c r="B942" s="20" t="s">
        <v>5176</v>
      </c>
      <c r="C942" s="20" t="s">
        <v>5177</v>
      </c>
      <c r="D942" s="25" t="s">
        <v>3525</v>
      </c>
      <c r="E942" t="s">
        <v>3448</v>
      </c>
      <c r="F942">
        <f t="shared" si="28"/>
        <v>4</v>
      </c>
      <c r="K942" s="51" t="s">
        <v>7651</v>
      </c>
      <c r="L942" s="51"/>
      <c r="R942">
        <v>0</v>
      </c>
      <c r="W942" s="55">
        <v>0</v>
      </c>
      <c r="AA942" t="s">
        <v>4650</v>
      </c>
      <c r="AE942">
        <v>1</v>
      </c>
      <c r="AM942">
        <f t="shared" si="27"/>
        <v>1</v>
      </c>
    </row>
    <row r="943" spans="1:39" x14ac:dyDescent="0.2">
      <c r="A943" s="20" t="s">
        <v>5175</v>
      </c>
      <c r="B943" s="20" t="s">
        <v>5166</v>
      </c>
      <c r="C943" s="20" t="s">
        <v>5178</v>
      </c>
      <c r="D943" s="25" t="s">
        <v>3525</v>
      </c>
      <c r="E943" t="s">
        <v>3448</v>
      </c>
      <c r="F943">
        <f t="shared" si="28"/>
        <v>4</v>
      </c>
      <c r="K943" s="51" t="s">
        <v>7714</v>
      </c>
      <c r="L943" s="51"/>
      <c r="R943">
        <v>0</v>
      </c>
      <c r="W943" s="55">
        <v>0</v>
      </c>
      <c r="AA943" s="65" t="s">
        <v>6559</v>
      </c>
      <c r="AC943">
        <v>1</v>
      </c>
      <c r="AM943">
        <f t="shared" ref="AM943:AM1010" si="29">SUM(AB943:AL943)</f>
        <v>1</v>
      </c>
    </row>
    <row r="944" spans="1:39" x14ac:dyDescent="0.2">
      <c r="A944" s="20" t="s">
        <v>5175</v>
      </c>
      <c r="B944" s="20" t="s">
        <v>5179</v>
      </c>
      <c r="C944" s="20" t="s">
        <v>5180</v>
      </c>
      <c r="D944" s="25" t="s">
        <v>3525</v>
      </c>
      <c r="E944" t="s">
        <v>3448</v>
      </c>
      <c r="F944">
        <f t="shared" si="28"/>
        <v>4</v>
      </c>
      <c r="K944" s="51" t="s">
        <v>7712</v>
      </c>
      <c r="L944" s="51"/>
      <c r="R944">
        <v>0</v>
      </c>
      <c r="W944" s="55">
        <v>0</v>
      </c>
      <c r="AA944" t="s">
        <v>7634</v>
      </c>
      <c r="AH944">
        <v>1</v>
      </c>
      <c r="AM944">
        <f t="shared" si="29"/>
        <v>1</v>
      </c>
    </row>
    <row r="945" spans="1:39" x14ac:dyDescent="0.2">
      <c r="A945" s="20" t="s">
        <v>5175</v>
      </c>
      <c r="B945" s="20" t="s">
        <v>5181</v>
      </c>
      <c r="C945" s="20" t="s">
        <v>5182</v>
      </c>
      <c r="D945" s="25" t="s">
        <v>5183</v>
      </c>
      <c r="E945" t="s">
        <v>3448</v>
      </c>
      <c r="F945">
        <f t="shared" si="28"/>
        <v>4</v>
      </c>
      <c r="K945" s="51" t="s">
        <v>7708</v>
      </c>
      <c r="L945" s="51"/>
      <c r="V945">
        <v>0</v>
      </c>
      <c r="W945" s="55">
        <v>0</v>
      </c>
      <c r="AA945" s="65" t="s">
        <v>5431</v>
      </c>
      <c r="AE945">
        <v>1</v>
      </c>
      <c r="AM945">
        <f t="shared" si="29"/>
        <v>1</v>
      </c>
    </row>
    <row r="946" spans="1:39" x14ac:dyDescent="0.2">
      <c r="A946" s="20" t="s">
        <v>5175</v>
      </c>
      <c r="B946" s="20" t="s">
        <v>5184</v>
      </c>
      <c r="C946" s="20" t="s">
        <v>5185</v>
      </c>
      <c r="D946" s="25" t="s">
        <v>5186</v>
      </c>
      <c r="E946" t="s">
        <v>3448</v>
      </c>
      <c r="F946">
        <f t="shared" si="28"/>
        <v>4</v>
      </c>
      <c r="K946" s="51" t="s">
        <v>8302</v>
      </c>
      <c r="L946" s="51"/>
      <c r="P946">
        <v>0</v>
      </c>
      <c r="W946" s="55">
        <v>0</v>
      </c>
      <c r="AA946" s="86" t="s">
        <v>9102</v>
      </c>
      <c r="AB946" s="87"/>
      <c r="AC946" s="87"/>
      <c r="AD946" s="87"/>
      <c r="AE946" s="87"/>
      <c r="AF946" s="87"/>
      <c r="AG946" s="87"/>
      <c r="AH946" s="87">
        <v>1</v>
      </c>
      <c r="AI946" s="87"/>
      <c r="AJ946" s="87"/>
      <c r="AK946" s="87"/>
      <c r="AL946" s="87"/>
      <c r="AM946" s="87">
        <f t="shared" si="29"/>
        <v>1</v>
      </c>
    </row>
    <row r="947" spans="1:39" x14ac:dyDescent="0.2">
      <c r="A947" s="20" t="s">
        <v>5187</v>
      </c>
      <c r="B947" s="20" t="s">
        <v>5170</v>
      </c>
      <c r="C947" s="20" t="s">
        <v>5188</v>
      </c>
      <c r="D947" s="25" t="s">
        <v>3525</v>
      </c>
      <c r="E947" t="s">
        <v>3448</v>
      </c>
      <c r="F947">
        <f t="shared" si="28"/>
        <v>4</v>
      </c>
      <c r="K947" s="51" t="s">
        <v>8299</v>
      </c>
      <c r="L947" s="51"/>
      <c r="P947">
        <v>0</v>
      </c>
      <c r="W947" s="55">
        <v>0</v>
      </c>
      <c r="AA947" t="s">
        <v>1810</v>
      </c>
      <c r="AK947">
        <v>1</v>
      </c>
      <c r="AM947">
        <f t="shared" si="29"/>
        <v>1</v>
      </c>
    </row>
    <row r="948" spans="1:39" x14ac:dyDescent="0.2">
      <c r="A948" s="20" t="s">
        <v>5187</v>
      </c>
      <c r="B948" s="20" t="s">
        <v>4197</v>
      </c>
      <c r="C948" s="20" t="s">
        <v>5189</v>
      </c>
      <c r="D948" s="25" t="s">
        <v>3525</v>
      </c>
      <c r="E948" t="s">
        <v>3448</v>
      </c>
      <c r="F948">
        <f t="shared" si="28"/>
        <v>4</v>
      </c>
      <c r="K948" s="51" t="s">
        <v>8304</v>
      </c>
      <c r="L948" s="51"/>
      <c r="P948">
        <v>0</v>
      </c>
      <c r="W948" s="55">
        <v>0</v>
      </c>
      <c r="AA948" t="s">
        <v>4298</v>
      </c>
      <c r="AK948">
        <v>1</v>
      </c>
      <c r="AM948">
        <f t="shared" si="29"/>
        <v>1</v>
      </c>
    </row>
    <row r="949" spans="1:39" x14ac:dyDescent="0.2">
      <c r="A949" s="20" t="s">
        <v>5187</v>
      </c>
      <c r="B949" s="20" t="s">
        <v>5107</v>
      </c>
      <c r="C949" s="20" t="s">
        <v>5190</v>
      </c>
      <c r="D949" s="25" t="s">
        <v>1830</v>
      </c>
      <c r="E949" t="s">
        <v>3448</v>
      </c>
      <c r="F949">
        <f t="shared" si="28"/>
        <v>4</v>
      </c>
      <c r="K949" s="51" t="s">
        <v>8305</v>
      </c>
      <c r="L949" s="51"/>
      <c r="P949">
        <v>0</v>
      </c>
      <c r="W949" s="55">
        <v>0</v>
      </c>
      <c r="AA949" t="s">
        <v>7625</v>
      </c>
      <c r="AF949">
        <v>1</v>
      </c>
      <c r="AM949">
        <f t="shared" si="29"/>
        <v>1</v>
      </c>
    </row>
    <row r="950" spans="1:39" x14ac:dyDescent="0.2">
      <c r="A950" s="20" t="s">
        <v>5191</v>
      </c>
      <c r="B950" s="20" t="s">
        <v>5192</v>
      </c>
      <c r="C950" s="20" t="s">
        <v>5193</v>
      </c>
      <c r="D950" s="25" t="s">
        <v>543</v>
      </c>
      <c r="E950" s="20" t="s">
        <v>3450</v>
      </c>
      <c r="F950">
        <f t="shared" si="28"/>
        <v>5</v>
      </c>
      <c r="K950" s="51" t="s">
        <v>8306</v>
      </c>
      <c r="L950" s="51"/>
      <c r="R950">
        <v>0</v>
      </c>
      <c r="W950" s="55">
        <v>0</v>
      </c>
      <c r="AA950" t="s">
        <v>4877</v>
      </c>
      <c r="AK950">
        <v>1</v>
      </c>
      <c r="AM950">
        <f t="shared" si="29"/>
        <v>1</v>
      </c>
    </row>
    <row r="951" spans="1:39" x14ac:dyDescent="0.2">
      <c r="A951" s="20" t="s">
        <v>5191</v>
      </c>
      <c r="B951" s="20" t="s">
        <v>4493</v>
      </c>
      <c r="C951" s="20" t="s">
        <v>5194</v>
      </c>
      <c r="D951" s="25" t="s">
        <v>543</v>
      </c>
      <c r="E951" s="20" t="s">
        <v>3450</v>
      </c>
      <c r="F951">
        <f t="shared" si="28"/>
        <v>5</v>
      </c>
      <c r="K951" s="51" t="s">
        <v>8307</v>
      </c>
      <c r="L951" s="51"/>
      <c r="R951">
        <v>0</v>
      </c>
      <c r="W951" s="55">
        <v>0</v>
      </c>
      <c r="AA951" t="s">
        <v>4350</v>
      </c>
      <c r="AK951">
        <v>1</v>
      </c>
      <c r="AM951">
        <f t="shared" si="29"/>
        <v>1</v>
      </c>
    </row>
    <row r="952" spans="1:39" x14ac:dyDescent="0.2">
      <c r="A952" s="20" t="s">
        <v>5191</v>
      </c>
      <c r="B952" s="20" t="s">
        <v>4505</v>
      </c>
      <c r="C952" s="20" t="s">
        <v>5195</v>
      </c>
      <c r="D952" s="25" t="s">
        <v>543</v>
      </c>
      <c r="E952" s="20" t="s">
        <v>3450</v>
      </c>
      <c r="F952">
        <f t="shared" si="28"/>
        <v>5</v>
      </c>
      <c r="K952" s="51" t="s">
        <v>8309</v>
      </c>
      <c r="L952" s="51"/>
      <c r="R952">
        <v>0</v>
      </c>
      <c r="W952" s="55">
        <v>0</v>
      </c>
      <c r="AA952" t="s">
        <v>8453</v>
      </c>
      <c r="AG952">
        <v>1</v>
      </c>
      <c r="AM952">
        <f t="shared" si="29"/>
        <v>1</v>
      </c>
    </row>
    <row r="953" spans="1:39" x14ac:dyDescent="0.2">
      <c r="A953" s="20" t="s">
        <v>5191</v>
      </c>
      <c r="B953" s="20" t="s">
        <v>5196</v>
      </c>
      <c r="C953" s="20" t="s">
        <v>5197</v>
      </c>
      <c r="D953" s="25" t="s">
        <v>543</v>
      </c>
      <c r="E953" s="20" t="s">
        <v>3450</v>
      </c>
      <c r="F953">
        <f t="shared" si="28"/>
        <v>5</v>
      </c>
      <c r="K953" s="51" t="s">
        <v>8310</v>
      </c>
      <c r="L953" s="51"/>
      <c r="R953">
        <v>0</v>
      </c>
      <c r="W953" s="55">
        <v>0</v>
      </c>
      <c r="AA953" t="s">
        <v>9790</v>
      </c>
      <c r="AH953">
        <v>1</v>
      </c>
      <c r="AM953">
        <v>1</v>
      </c>
    </row>
    <row r="954" spans="1:39" x14ac:dyDescent="0.2">
      <c r="A954" s="20" t="s">
        <v>5198</v>
      </c>
      <c r="B954" s="20" t="s">
        <v>4520</v>
      </c>
      <c r="C954" s="20" t="s">
        <v>5199</v>
      </c>
      <c r="D954" s="25" t="s">
        <v>543</v>
      </c>
      <c r="E954" s="20" t="s">
        <v>3450</v>
      </c>
      <c r="F954">
        <f t="shared" si="28"/>
        <v>5</v>
      </c>
      <c r="K954" s="51" t="s">
        <v>8318</v>
      </c>
      <c r="L954" s="51"/>
      <c r="R954">
        <v>0</v>
      </c>
      <c r="W954" s="55">
        <v>0</v>
      </c>
      <c r="AA954" t="s">
        <v>8468</v>
      </c>
      <c r="AG954">
        <v>1</v>
      </c>
      <c r="AM954">
        <f t="shared" si="29"/>
        <v>1</v>
      </c>
    </row>
    <row r="955" spans="1:39" x14ac:dyDescent="0.2">
      <c r="A955" s="20" t="s">
        <v>5198</v>
      </c>
      <c r="B955" s="20" t="s">
        <v>5200</v>
      </c>
      <c r="C955" s="20" t="s">
        <v>5201</v>
      </c>
      <c r="D955" s="25" t="s">
        <v>543</v>
      </c>
      <c r="E955" s="20" t="s">
        <v>3450</v>
      </c>
      <c r="F955">
        <f t="shared" si="28"/>
        <v>5</v>
      </c>
      <c r="K955" s="51" t="s">
        <v>8327</v>
      </c>
      <c r="L955" s="51"/>
      <c r="R955">
        <v>0</v>
      </c>
      <c r="W955" s="55">
        <v>0</v>
      </c>
      <c r="AA955" t="s">
        <v>4899</v>
      </c>
      <c r="AK955">
        <v>1</v>
      </c>
      <c r="AM955">
        <f t="shared" si="29"/>
        <v>1</v>
      </c>
    </row>
    <row r="956" spans="1:39" x14ac:dyDescent="0.2">
      <c r="A956" s="20" t="s">
        <v>5198</v>
      </c>
      <c r="B956" s="20" t="s">
        <v>3764</v>
      </c>
      <c r="C956" s="20" t="s">
        <v>5202</v>
      </c>
      <c r="D956" s="25" t="s">
        <v>1026</v>
      </c>
      <c r="E956" s="20" t="s">
        <v>3450</v>
      </c>
      <c r="F956">
        <f t="shared" si="28"/>
        <v>5</v>
      </c>
      <c r="K956" s="51" t="s">
        <v>8329</v>
      </c>
      <c r="L956" s="51"/>
      <c r="R956">
        <v>0</v>
      </c>
      <c r="W956" s="55">
        <v>0</v>
      </c>
      <c r="AA956" t="s">
        <v>8403</v>
      </c>
      <c r="AG956">
        <v>1</v>
      </c>
      <c r="AM956">
        <f t="shared" si="29"/>
        <v>1</v>
      </c>
    </row>
    <row r="957" spans="1:39" x14ac:dyDescent="0.2">
      <c r="A957" s="20" t="s">
        <v>5198</v>
      </c>
      <c r="B957" s="20" t="s">
        <v>3764</v>
      </c>
      <c r="C957" s="20" t="s">
        <v>5203</v>
      </c>
      <c r="D957" s="25" t="s">
        <v>2047</v>
      </c>
      <c r="E957" s="20" t="s">
        <v>3450</v>
      </c>
      <c r="F957">
        <f t="shared" si="28"/>
        <v>5</v>
      </c>
      <c r="K957" s="51" t="s">
        <v>8330</v>
      </c>
      <c r="L957" s="51"/>
      <c r="R957">
        <v>0</v>
      </c>
      <c r="W957" s="55">
        <v>0</v>
      </c>
      <c r="AA957" t="s">
        <v>4389</v>
      </c>
      <c r="AK957">
        <v>1</v>
      </c>
      <c r="AM957">
        <f t="shared" si="29"/>
        <v>1</v>
      </c>
    </row>
    <row r="958" spans="1:39" x14ac:dyDescent="0.2">
      <c r="A958" s="20" t="s">
        <v>5204</v>
      </c>
      <c r="B958" s="20" t="s">
        <v>5205</v>
      </c>
      <c r="C958" s="20" t="s">
        <v>5206</v>
      </c>
      <c r="D958" s="25" t="s">
        <v>543</v>
      </c>
      <c r="E958" s="20" t="s">
        <v>3450</v>
      </c>
      <c r="F958">
        <f t="shared" si="28"/>
        <v>5</v>
      </c>
      <c r="K958" s="51" t="s">
        <v>8335</v>
      </c>
      <c r="L958" s="51"/>
      <c r="V958">
        <v>0</v>
      </c>
      <c r="W958" s="55">
        <v>0</v>
      </c>
      <c r="AA958" t="s">
        <v>8911</v>
      </c>
      <c r="AF958">
        <v>1</v>
      </c>
      <c r="AM958">
        <f t="shared" si="29"/>
        <v>1</v>
      </c>
    </row>
    <row r="959" spans="1:39" x14ac:dyDescent="0.2">
      <c r="A959" s="20" t="s">
        <v>5204</v>
      </c>
      <c r="B959" s="20" t="s">
        <v>4486</v>
      </c>
      <c r="C959" s="20" t="s">
        <v>5207</v>
      </c>
      <c r="D959" s="25" t="s">
        <v>543</v>
      </c>
      <c r="E959" s="20" t="s">
        <v>3450</v>
      </c>
      <c r="F959">
        <f t="shared" si="28"/>
        <v>5</v>
      </c>
      <c r="K959" s="51" t="s">
        <v>8333</v>
      </c>
      <c r="L959" s="51"/>
      <c r="V959">
        <v>0</v>
      </c>
      <c r="W959" s="55">
        <v>0</v>
      </c>
      <c r="AA959" t="s">
        <v>83</v>
      </c>
      <c r="AH959">
        <v>1</v>
      </c>
      <c r="AM959">
        <f t="shared" si="29"/>
        <v>1</v>
      </c>
    </row>
    <row r="960" spans="1:39" x14ac:dyDescent="0.2">
      <c r="A960" s="20" t="s">
        <v>5204</v>
      </c>
      <c r="B960" s="20" t="s">
        <v>4520</v>
      </c>
      <c r="C960" s="20" t="s">
        <v>5208</v>
      </c>
      <c r="D960" s="25" t="s">
        <v>543</v>
      </c>
      <c r="E960" s="20" t="s">
        <v>3450</v>
      </c>
      <c r="F960">
        <f t="shared" si="28"/>
        <v>5</v>
      </c>
      <c r="K960" s="51" t="s">
        <v>8334</v>
      </c>
      <c r="L960" s="51"/>
      <c r="V960">
        <v>0</v>
      </c>
      <c r="W960" s="55">
        <v>0</v>
      </c>
      <c r="AA960" t="s">
        <v>7609</v>
      </c>
      <c r="AL960">
        <v>1</v>
      </c>
      <c r="AM960">
        <f t="shared" si="29"/>
        <v>1</v>
      </c>
    </row>
    <row r="961" spans="1:39" x14ac:dyDescent="0.2">
      <c r="A961" s="20" t="s">
        <v>5209</v>
      </c>
      <c r="B961" s="20" t="s">
        <v>4189</v>
      </c>
      <c r="C961" s="20" t="s">
        <v>5210</v>
      </c>
      <c r="D961" s="25" t="s">
        <v>3525</v>
      </c>
      <c r="E961" s="20" t="s">
        <v>3448</v>
      </c>
      <c r="F961">
        <f t="shared" si="28"/>
        <v>4</v>
      </c>
      <c r="K961" s="51" t="s">
        <v>8341</v>
      </c>
      <c r="L961" s="51"/>
      <c r="R961">
        <v>0</v>
      </c>
      <c r="W961" s="55">
        <v>0</v>
      </c>
      <c r="AA961" t="s">
        <v>8726</v>
      </c>
      <c r="AG961">
        <v>1</v>
      </c>
      <c r="AM961">
        <f t="shared" si="29"/>
        <v>1</v>
      </c>
    </row>
    <row r="962" spans="1:39" x14ac:dyDescent="0.2">
      <c r="A962" s="20" t="s">
        <v>5209</v>
      </c>
      <c r="B962" s="20" t="s">
        <v>5176</v>
      </c>
      <c r="C962" s="20" t="s">
        <v>5211</v>
      </c>
      <c r="D962" s="25" t="s">
        <v>3525</v>
      </c>
      <c r="E962" s="20" t="s">
        <v>3448</v>
      </c>
      <c r="F962">
        <f t="shared" si="28"/>
        <v>4</v>
      </c>
      <c r="K962" s="51" t="s">
        <v>8345</v>
      </c>
      <c r="L962" s="51"/>
      <c r="R962">
        <v>0</v>
      </c>
      <c r="W962" s="55">
        <v>0</v>
      </c>
      <c r="AA962" t="s">
        <v>4340</v>
      </c>
      <c r="AK962">
        <v>1</v>
      </c>
      <c r="AM962">
        <f t="shared" si="29"/>
        <v>1</v>
      </c>
    </row>
    <row r="963" spans="1:39" x14ac:dyDescent="0.2">
      <c r="A963" s="20" t="s">
        <v>5212</v>
      </c>
      <c r="B963" s="20" t="s">
        <v>4782</v>
      </c>
      <c r="C963" s="20" t="s">
        <v>5213</v>
      </c>
      <c r="D963" s="25" t="s">
        <v>3708</v>
      </c>
      <c r="E963" t="s">
        <v>3450</v>
      </c>
      <c r="F963">
        <f t="shared" ref="F963:F1026" si="30">VLOOKUP(E963,$H$2:$I$12,2,0)</f>
        <v>5</v>
      </c>
      <c r="K963" s="51" t="s">
        <v>8353</v>
      </c>
      <c r="L963" s="51"/>
      <c r="S963">
        <v>0</v>
      </c>
      <c r="W963" s="55">
        <v>0</v>
      </c>
      <c r="AA963" t="s">
        <v>8459</v>
      </c>
      <c r="AG963">
        <v>1</v>
      </c>
      <c r="AM963">
        <f t="shared" si="29"/>
        <v>1</v>
      </c>
    </row>
    <row r="964" spans="1:39" x14ac:dyDescent="0.2">
      <c r="A964" s="20" t="s">
        <v>5212</v>
      </c>
      <c r="B964" s="20" t="s">
        <v>5214</v>
      </c>
      <c r="C964" s="20" t="s">
        <v>5215</v>
      </c>
      <c r="D964" s="25" t="s">
        <v>3708</v>
      </c>
      <c r="E964" t="s">
        <v>3450</v>
      </c>
      <c r="F964">
        <f t="shared" si="30"/>
        <v>5</v>
      </c>
      <c r="K964" s="51" t="s">
        <v>8354</v>
      </c>
      <c r="L964" s="51"/>
      <c r="U964">
        <v>0</v>
      </c>
      <c r="W964" s="55">
        <v>0</v>
      </c>
      <c r="AA964" t="s">
        <v>4318</v>
      </c>
      <c r="AK964">
        <v>1</v>
      </c>
      <c r="AM964">
        <f t="shared" si="29"/>
        <v>1</v>
      </c>
    </row>
    <row r="965" spans="1:39" x14ac:dyDescent="0.2">
      <c r="A965" s="20" t="s">
        <v>5216</v>
      </c>
      <c r="B965" s="20" t="s">
        <v>5214</v>
      </c>
      <c r="C965" s="20" t="s">
        <v>5217</v>
      </c>
      <c r="D965" s="25" t="s">
        <v>3708</v>
      </c>
      <c r="E965" t="s">
        <v>3450</v>
      </c>
      <c r="F965">
        <f t="shared" si="30"/>
        <v>5</v>
      </c>
      <c r="K965" s="51" t="s">
        <v>8403</v>
      </c>
      <c r="L965" s="51"/>
      <c r="Q965">
        <v>0</v>
      </c>
      <c r="W965" s="55">
        <v>0</v>
      </c>
      <c r="AA965" t="s">
        <v>6497</v>
      </c>
      <c r="AC965">
        <v>1</v>
      </c>
      <c r="AM965">
        <f t="shared" si="29"/>
        <v>1</v>
      </c>
    </row>
    <row r="966" spans="1:39" x14ac:dyDescent="0.2">
      <c r="A966" s="20" t="s">
        <v>5216</v>
      </c>
      <c r="B966" s="20" t="s">
        <v>5218</v>
      </c>
      <c r="C966" s="20" t="s">
        <v>5219</v>
      </c>
      <c r="D966" s="25" t="s">
        <v>3708</v>
      </c>
      <c r="E966" t="s">
        <v>3450</v>
      </c>
      <c r="F966">
        <f t="shared" si="30"/>
        <v>5</v>
      </c>
      <c r="K966" s="51" t="s">
        <v>8404</v>
      </c>
      <c r="L966" s="51"/>
      <c r="Q966">
        <v>0</v>
      </c>
      <c r="W966" s="55">
        <v>0</v>
      </c>
      <c r="AA966" t="s">
        <v>8284</v>
      </c>
      <c r="AI966">
        <v>1</v>
      </c>
      <c r="AM966">
        <f t="shared" si="29"/>
        <v>1</v>
      </c>
    </row>
    <row r="967" spans="1:39" x14ac:dyDescent="0.2">
      <c r="A967" s="20" t="s">
        <v>5216</v>
      </c>
      <c r="B967" s="20" t="s">
        <v>5220</v>
      </c>
      <c r="C967" s="20" t="s">
        <v>5221</v>
      </c>
      <c r="D967" s="25" t="s">
        <v>3708</v>
      </c>
      <c r="E967" t="s">
        <v>3450</v>
      </c>
      <c r="F967">
        <f t="shared" si="30"/>
        <v>5</v>
      </c>
      <c r="K967" s="51" t="s">
        <v>8405</v>
      </c>
      <c r="L967" s="51"/>
      <c r="Q967">
        <v>0</v>
      </c>
      <c r="W967" s="55">
        <v>0</v>
      </c>
      <c r="AA967" t="s">
        <v>2251</v>
      </c>
      <c r="AH967">
        <v>1</v>
      </c>
      <c r="AM967">
        <f t="shared" si="29"/>
        <v>1</v>
      </c>
    </row>
    <row r="968" spans="1:39" x14ac:dyDescent="0.2">
      <c r="A968" s="20" t="s">
        <v>5222</v>
      </c>
      <c r="B968" s="20" t="s">
        <v>5223</v>
      </c>
      <c r="C968" s="20" t="s">
        <v>5224</v>
      </c>
      <c r="D968" s="25" t="s">
        <v>3708</v>
      </c>
      <c r="E968" t="s">
        <v>3450</v>
      </c>
      <c r="F968">
        <f t="shared" si="30"/>
        <v>5</v>
      </c>
      <c r="K968" s="52" t="s">
        <v>6571</v>
      </c>
      <c r="L968" s="52">
        <v>0</v>
      </c>
      <c r="M968" s="56">
        <v>0</v>
      </c>
      <c r="N968" s="56">
        <v>0</v>
      </c>
      <c r="O968" s="56">
        <v>0</v>
      </c>
      <c r="P968" s="56">
        <v>0</v>
      </c>
      <c r="Q968" s="56">
        <v>0</v>
      </c>
      <c r="R968" s="56">
        <v>0</v>
      </c>
      <c r="S968" s="56">
        <v>0</v>
      </c>
      <c r="T968" s="56">
        <v>0</v>
      </c>
      <c r="U968" s="56">
        <v>0</v>
      </c>
      <c r="V968" s="56">
        <v>0</v>
      </c>
      <c r="W968" s="57">
        <v>0</v>
      </c>
      <c r="AA968" t="s">
        <v>1510</v>
      </c>
      <c r="AG968">
        <v>1</v>
      </c>
      <c r="AM968">
        <f t="shared" si="29"/>
        <v>1</v>
      </c>
    </row>
    <row r="969" spans="1:39" x14ac:dyDescent="0.2">
      <c r="A969" s="20" t="s">
        <v>5222</v>
      </c>
      <c r="B969" s="20" t="s">
        <v>5225</v>
      </c>
      <c r="C969" s="20" t="s">
        <v>5226</v>
      </c>
      <c r="D969" s="25" t="s">
        <v>3708</v>
      </c>
      <c r="E969" t="s">
        <v>3450</v>
      </c>
      <c r="F969">
        <f t="shared" si="30"/>
        <v>5</v>
      </c>
      <c r="AA969" t="s">
        <v>4379</v>
      </c>
      <c r="AK969">
        <v>1</v>
      </c>
      <c r="AM969">
        <f t="shared" si="29"/>
        <v>1</v>
      </c>
    </row>
    <row r="970" spans="1:39" x14ac:dyDescent="0.2">
      <c r="A970" s="20" t="s">
        <v>5222</v>
      </c>
      <c r="B970" s="20" t="s">
        <v>5227</v>
      </c>
      <c r="C970" s="20" t="s">
        <v>5228</v>
      </c>
      <c r="D970" s="25" t="s">
        <v>3708</v>
      </c>
      <c r="E970" t="s">
        <v>3450</v>
      </c>
      <c r="F970">
        <f t="shared" si="30"/>
        <v>5</v>
      </c>
      <c r="AA970" t="s">
        <v>4415</v>
      </c>
      <c r="AK970">
        <v>1</v>
      </c>
      <c r="AM970">
        <f t="shared" si="29"/>
        <v>1</v>
      </c>
    </row>
    <row r="971" spans="1:39" x14ac:dyDescent="0.2">
      <c r="A971" s="20" t="s">
        <v>5222</v>
      </c>
      <c r="B971" s="20" t="s">
        <v>5229</v>
      </c>
      <c r="C971" s="20" t="s">
        <v>5230</v>
      </c>
      <c r="D971" s="25" t="s">
        <v>3708</v>
      </c>
      <c r="E971" t="s">
        <v>3450</v>
      </c>
      <c r="F971">
        <f t="shared" si="30"/>
        <v>5</v>
      </c>
      <c r="AA971" t="s">
        <v>3868</v>
      </c>
      <c r="AK971">
        <v>1</v>
      </c>
      <c r="AM971">
        <f t="shared" si="29"/>
        <v>1</v>
      </c>
    </row>
    <row r="972" spans="1:39" x14ac:dyDescent="0.2">
      <c r="A972" s="20" t="s">
        <v>5231</v>
      </c>
      <c r="B972" s="20" t="s">
        <v>5227</v>
      </c>
      <c r="C972" s="20" t="s">
        <v>5232</v>
      </c>
      <c r="D972" s="25" t="s">
        <v>3708</v>
      </c>
      <c r="E972" t="s">
        <v>3450</v>
      </c>
      <c r="F972">
        <f t="shared" si="30"/>
        <v>5</v>
      </c>
      <c r="AA972" t="s">
        <v>3625</v>
      </c>
      <c r="AD972">
        <v>1</v>
      </c>
      <c r="AM972">
        <f t="shared" si="29"/>
        <v>1</v>
      </c>
    </row>
    <row r="973" spans="1:39" x14ac:dyDescent="0.2">
      <c r="A973" s="20" t="s">
        <v>5231</v>
      </c>
      <c r="B973" s="20" t="s">
        <v>5233</v>
      </c>
      <c r="C973" s="20" t="s">
        <v>5234</v>
      </c>
      <c r="D973" s="25" t="s">
        <v>3708</v>
      </c>
      <c r="E973" t="s">
        <v>3450</v>
      </c>
      <c r="F973">
        <f t="shared" si="30"/>
        <v>5</v>
      </c>
      <c r="AA973" t="s">
        <v>4031</v>
      </c>
      <c r="AC973">
        <v>1</v>
      </c>
      <c r="AM973">
        <f t="shared" si="29"/>
        <v>1</v>
      </c>
    </row>
    <row r="974" spans="1:39" x14ac:dyDescent="0.2">
      <c r="A974" s="20" t="s">
        <v>5231</v>
      </c>
      <c r="B974" s="20" t="s">
        <v>5235</v>
      </c>
      <c r="C974" s="20" t="s">
        <v>5236</v>
      </c>
      <c r="D974" s="25" t="s">
        <v>3708</v>
      </c>
      <c r="E974" t="s">
        <v>3450</v>
      </c>
      <c r="F974">
        <f t="shared" si="30"/>
        <v>5</v>
      </c>
      <c r="AA974" t="s">
        <v>8310</v>
      </c>
      <c r="AH974">
        <v>1</v>
      </c>
      <c r="AM974">
        <f t="shared" si="29"/>
        <v>1</v>
      </c>
    </row>
    <row r="975" spans="1:39" x14ac:dyDescent="0.2">
      <c r="A975" s="20" t="s">
        <v>5237</v>
      </c>
      <c r="B975" s="20" t="s">
        <v>5238</v>
      </c>
      <c r="C975" s="20" t="s">
        <v>5239</v>
      </c>
      <c r="D975" s="25" t="s">
        <v>3708</v>
      </c>
      <c r="E975" t="s">
        <v>3450</v>
      </c>
      <c r="F975">
        <f t="shared" si="30"/>
        <v>5</v>
      </c>
      <c r="AA975" t="s">
        <v>74</v>
      </c>
      <c r="AI975">
        <v>1</v>
      </c>
      <c r="AM975">
        <f t="shared" si="29"/>
        <v>1</v>
      </c>
    </row>
    <row r="976" spans="1:39" x14ac:dyDescent="0.2">
      <c r="A976" s="20" t="s">
        <v>5237</v>
      </c>
      <c r="B976" s="20" t="s">
        <v>5240</v>
      </c>
      <c r="C976" s="20" t="s">
        <v>5241</v>
      </c>
      <c r="D976" s="25" t="s">
        <v>3708</v>
      </c>
      <c r="E976" t="s">
        <v>3450</v>
      </c>
      <c r="F976">
        <f t="shared" si="30"/>
        <v>5</v>
      </c>
      <c r="AA976" t="s">
        <v>4288</v>
      </c>
      <c r="AK976">
        <v>1</v>
      </c>
      <c r="AM976">
        <f t="shared" si="29"/>
        <v>1</v>
      </c>
    </row>
    <row r="977" spans="1:39" x14ac:dyDescent="0.2">
      <c r="A977" s="20" t="s">
        <v>5237</v>
      </c>
      <c r="B977" s="20" t="s">
        <v>5242</v>
      </c>
      <c r="C977" s="20" t="s">
        <v>5243</v>
      </c>
      <c r="D977" s="25" t="s">
        <v>3708</v>
      </c>
      <c r="E977" t="s">
        <v>3450</v>
      </c>
      <c r="F977">
        <f t="shared" si="30"/>
        <v>5</v>
      </c>
      <c r="AA977" t="s">
        <v>4492</v>
      </c>
      <c r="AE977">
        <v>1</v>
      </c>
      <c r="AM977">
        <f t="shared" si="29"/>
        <v>1</v>
      </c>
    </row>
    <row r="978" spans="1:39" x14ac:dyDescent="0.2">
      <c r="A978" s="20" t="s">
        <v>5244</v>
      </c>
      <c r="B978" s="20" t="s">
        <v>5233</v>
      </c>
      <c r="C978" s="20" t="s">
        <v>5245</v>
      </c>
      <c r="D978" s="25" t="s">
        <v>3708</v>
      </c>
      <c r="E978" t="s">
        <v>3450</v>
      </c>
      <c r="F978">
        <f t="shared" si="30"/>
        <v>5</v>
      </c>
      <c r="AA978" t="s">
        <v>4498</v>
      </c>
      <c r="AE978">
        <v>1</v>
      </c>
      <c r="AM978">
        <f t="shared" si="29"/>
        <v>1</v>
      </c>
    </row>
    <row r="979" spans="1:39" x14ac:dyDescent="0.2">
      <c r="A979" s="20" t="s">
        <v>5244</v>
      </c>
      <c r="B979" s="20" t="s">
        <v>5246</v>
      </c>
      <c r="C979" s="20" t="s">
        <v>5247</v>
      </c>
      <c r="D979" s="25" t="s">
        <v>3708</v>
      </c>
      <c r="E979" t="s">
        <v>3450</v>
      </c>
      <c r="F979">
        <f t="shared" si="30"/>
        <v>5</v>
      </c>
      <c r="AA979" t="s">
        <v>4059</v>
      </c>
      <c r="AC979">
        <v>1</v>
      </c>
      <c r="AM979">
        <f t="shared" si="29"/>
        <v>1</v>
      </c>
    </row>
    <row r="980" spans="1:39" x14ac:dyDescent="0.2">
      <c r="A980" s="20" t="s">
        <v>5248</v>
      </c>
      <c r="B980" s="20" t="s">
        <v>5249</v>
      </c>
      <c r="C980" s="20" t="s">
        <v>5250</v>
      </c>
      <c r="D980" s="25" t="s">
        <v>3708</v>
      </c>
      <c r="E980" t="s">
        <v>3450</v>
      </c>
      <c r="F980">
        <f t="shared" si="30"/>
        <v>5</v>
      </c>
      <c r="AA980" t="s">
        <v>3618</v>
      </c>
      <c r="AD980">
        <v>1</v>
      </c>
      <c r="AM980">
        <f t="shared" si="29"/>
        <v>1</v>
      </c>
    </row>
    <row r="981" spans="1:39" x14ac:dyDescent="0.2">
      <c r="A981" s="20" t="s">
        <v>5248</v>
      </c>
      <c r="B981" s="20" t="s">
        <v>4810</v>
      </c>
      <c r="C981" s="20" t="s">
        <v>5251</v>
      </c>
      <c r="D981" s="25" t="s">
        <v>3708</v>
      </c>
      <c r="E981" t="s">
        <v>3450</v>
      </c>
      <c r="F981">
        <f t="shared" si="30"/>
        <v>5</v>
      </c>
      <c r="AA981" s="20" t="s">
        <v>7636</v>
      </c>
      <c r="AH981">
        <v>1</v>
      </c>
      <c r="AM981">
        <f t="shared" si="29"/>
        <v>1</v>
      </c>
    </row>
    <row r="982" spans="1:39" x14ac:dyDescent="0.2">
      <c r="A982" s="20" t="s">
        <v>5248</v>
      </c>
      <c r="B982" s="20" t="s">
        <v>5218</v>
      </c>
      <c r="C982" s="20" t="s">
        <v>5252</v>
      </c>
      <c r="D982" s="25" t="s">
        <v>3708</v>
      </c>
      <c r="E982" t="s">
        <v>3450</v>
      </c>
      <c r="F982">
        <f t="shared" si="30"/>
        <v>5</v>
      </c>
      <c r="AA982" t="s">
        <v>4662</v>
      </c>
      <c r="AE982">
        <v>1</v>
      </c>
      <c r="AM982">
        <f t="shared" si="29"/>
        <v>1</v>
      </c>
    </row>
    <row r="983" spans="1:39" x14ac:dyDescent="0.2">
      <c r="A983" s="20" t="s">
        <v>5253</v>
      </c>
      <c r="B983" s="20" t="s">
        <v>5229</v>
      </c>
      <c r="C983" s="20" t="s">
        <v>5254</v>
      </c>
      <c r="D983" s="25" t="s">
        <v>3708</v>
      </c>
      <c r="E983" t="s">
        <v>3450</v>
      </c>
      <c r="F983">
        <f t="shared" si="30"/>
        <v>5</v>
      </c>
      <c r="AA983" t="s">
        <v>4669</v>
      </c>
      <c r="AE983">
        <v>1</v>
      </c>
      <c r="AM983">
        <f t="shared" si="29"/>
        <v>1</v>
      </c>
    </row>
    <row r="984" spans="1:39" x14ac:dyDescent="0.2">
      <c r="A984" s="20" t="s">
        <v>5253</v>
      </c>
      <c r="B984" s="20" t="s">
        <v>5255</v>
      </c>
      <c r="C984" s="20" t="s">
        <v>5256</v>
      </c>
      <c r="D984" s="25" t="s">
        <v>3708</v>
      </c>
      <c r="E984" t="s">
        <v>3450</v>
      </c>
      <c r="F984">
        <f t="shared" si="30"/>
        <v>5</v>
      </c>
      <c r="AA984" t="s">
        <v>3475</v>
      </c>
      <c r="AB984">
        <v>1</v>
      </c>
      <c r="AM984">
        <f t="shared" si="29"/>
        <v>1</v>
      </c>
    </row>
    <row r="985" spans="1:39" x14ac:dyDescent="0.2">
      <c r="A985" s="20" t="s">
        <v>5257</v>
      </c>
      <c r="B985" s="20" t="s">
        <v>5229</v>
      </c>
      <c r="C985" s="20" t="s">
        <v>5258</v>
      </c>
      <c r="D985" s="25" t="s">
        <v>3708</v>
      </c>
      <c r="E985" t="s">
        <v>3450</v>
      </c>
      <c r="F985">
        <f t="shared" si="30"/>
        <v>5</v>
      </c>
      <c r="AA985" t="s">
        <v>8353</v>
      </c>
      <c r="AI985">
        <v>1</v>
      </c>
      <c r="AM985">
        <f t="shared" si="29"/>
        <v>1</v>
      </c>
    </row>
    <row r="986" spans="1:39" x14ac:dyDescent="0.2">
      <c r="A986" s="20" t="s">
        <v>5257</v>
      </c>
      <c r="B986" s="20" t="s">
        <v>4798</v>
      </c>
      <c r="C986" s="20" t="s">
        <v>5259</v>
      </c>
      <c r="D986" s="25" t="s">
        <v>3708</v>
      </c>
      <c r="E986" t="s">
        <v>3450</v>
      </c>
      <c r="F986">
        <f t="shared" si="30"/>
        <v>5</v>
      </c>
      <c r="AA986" s="20" t="s">
        <v>713</v>
      </c>
      <c r="AI986">
        <v>1</v>
      </c>
      <c r="AM986">
        <f t="shared" si="29"/>
        <v>1</v>
      </c>
    </row>
    <row r="987" spans="1:39" x14ac:dyDescent="0.2">
      <c r="A987" s="20" t="s">
        <v>5260</v>
      </c>
      <c r="B987" s="20" t="s">
        <v>5218</v>
      </c>
      <c r="C987" s="20" t="s">
        <v>5261</v>
      </c>
      <c r="D987" s="25" t="s">
        <v>3708</v>
      </c>
      <c r="E987" t="s">
        <v>3450</v>
      </c>
      <c r="F987">
        <f t="shared" si="30"/>
        <v>5</v>
      </c>
      <c r="AA987" t="s">
        <v>689</v>
      </c>
      <c r="AI987">
        <v>1</v>
      </c>
      <c r="AM987">
        <f t="shared" si="29"/>
        <v>1</v>
      </c>
    </row>
    <row r="988" spans="1:39" x14ac:dyDescent="0.2">
      <c r="A988" s="20" t="s">
        <v>5260</v>
      </c>
      <c r="B988" s="20" t="s">
        <v>5262</v>
      </c>
      <c r="C988" s="20" t="s">
        <v>5263</v>
      </c>
      <c r="D988" s="25" t="s">
        <v>3708</v>
      </c>
      <c r="E988" t="s">
        <v>3450</v>
      </c>
      <c r="F988">
        <f t="shared" si="30"/>
        <v>5</v>
      </c>
      <c r="AA988" t="s">
        <v>562</v>
      </c>
      <c r="AI988">
        <v>1</v>
      </c>
      <c r="AM988">
        <f t="shared" si="29"/>
        <v>1</v>
      </c>
    </row>
    <row r="989" spans="1:39" x14ac:dyDescent="0.2">
      <c r="A989" s="20" t="s">
        <v>5260</v>
      </c>
      <c r="B989" s="20" t="s">
        <v>5264</v>
      </c>
      <c r="C989" s="20" t="s">
        <v>5265</v>
      </c>
      <c r="D989" s="25" t="s">
        <v>1682</v>
      </c>
      <c r="E989" t="s">
        <v>3450</v>
      </c>
      <c r="F989">
        <f t="shared" si="30"/>
        <v>5</v>
      </c>
      <c r="AA989" t="s">
        <v>1732</v>
      </c>
      <c r="AG989">
        <v>1</v>
      </c>
      <c r="AM989">
        <f t="shared" si="29"/>
        <v>1</v>
      </c>
    </row>
    <row r="990" spans="1:39" x14ac:dyDescent="0.2">
      <c r="A990" s="20" t="s">
        <v>5260</v>
      </c>
      <c r="B990" s="20" t="s">
        <v>5266</v>
      </c>
      <c r="C990" s="20" t="s">
        <v>5267</v>
      </c>
      <c r="D990" s="25" t="s">
        <v>1682</v>
      </c>
      <c r="E990" t="s">
        <v>3450</v>
      </c>
      <c r="F990">
        <f t="shared" si="30"/>
        <v>5</v>
      </c>
      <c r="AA990" t="s">
        <v>623</v>
      </c>
      <c r="AG990">
        <v>1</v>
      </c>
      <c r="AM990">
        <f t="shared" si="29"/>
        <v>1</v>
      </c>
    </row>
    <row r="991" spans="1:39" x14ac:dyDescent="0.2">
      <c r="A991" s="20" t="s">
        <v>5268</v>
      </c>
      <c r="B991" s="20" t="s">
        <v>5269</v>
      </c>
      <c r="C991" s="20" t="s">
        <v>5270</v>
      </c>
      <c r="D991" s="25" t="s">
        <v>3708</v>
      </c>
      <c r="E991" t="s">
        <v>3450</v>
      </c>
      <c r="F991">
        <f t="shared" si="30"/>
        <v>5</v>
      </c>
      <c r="AA991" t="s">
        <v>7677</v>
      </c>
      <c r="AG991">
        <v>1</v>
      </c>
      <c r="AM991">
        <f t="shared" si="29"/>
        <v>1</v>
      </c>
    </row>
    <row r="992" spans="1:39" x14ac:dyDescent="0.2">
      <c r="A992" s="20" t="s">
        <v>5268</v>
      </c>
      <c r="B992" s="20" t="s">
        <v>5233</v>
      </c>
      <c r="C992" s="20" t="s">
        <v>5271</v>
      </c>
      <c r="D992" s="25" t="s">
        <v>3708</v>
      </c>
      <c r="E992" t="s">
        <v>3450</v>
      </c>
      <c r="F992">
        <f t="shared" si="30"/>
        <v>5</v>
      </c>
      <c r="AA992" t="s">
        <v>578</v>
      </c>
      <c r="AG992">
        <v>1</v>
      </c>
      <c r="AM992">
        <f t="shared" si="29"/>
        <v>1</v>
      </c>
    </row>
    <row r="993" spans="1:39" x14ac:dyDescent="0.2">
      <c r="A993" s="20" t="s">
        <v>5268</v>
      </c>
      <c r="B993" s="20" t="s">
        <v>5272</v>
      </c>
      <c r="C993" s="20" t="s">
        <v>5273</v>
      </c>
      <c r="D993" s="25" t="s">
        <v>1682</v>
      </c>
      <c r="E993" t="s">
        <v>3450</v>
      </c>
      <c r="F993">
        <f t="shared" si="30"/>
        <v>5</v>
      </c>
      <c r="AA993" t="s">
        <v>1164</v>
      </c>
      <c r="AG993">
        <v>1</v>
      </c>
      <c r="AM993">
        <f t="shared" si="29"/>
        <v>1</v>
      </c>
    </row>
    <row r="994" spans="1:39" x14ac:dyDescent="0.2">
      <c r="A994" s="20" t="s">
        <v>5274</v>
      </c>
      <c r="B994" s="20" t="s">
        <v>5218</v>
      </c>
      <c r="C994" s="20" t="s">
        <v>5275</v>
      </c>
      <c r="D994" s="25" t="s">
        <v>3708</v>
      </c>
      <c r="E994" t="s">
        <v>3450</v>
      </c>
      <c r="F994">
        <f t="shared" si="30"/>
        <v>5</v>
      </c>
      <c r="AA994" t="s">
        <v>576</v>
      </c>
      <c r="AF994">
        <v>1</v>
      </c>
      <c r="AM994">
        <f t="shared" si="29"/>
        <v>1</v>
      </c>
    </row>
    <row r="995" spans="1:39" x14ac:dyDescent="0.2">
      <c r="A995" s="20" t="s">
        <v>5274</v>
      </c>
      <c r="B995" s="20" t="s">
        <v>5238</v>
      </c>
      <c r="C995" s="20" t="s">
        <v>5276</v>
      </c>
      <c r="D995" s="25" t="s">
        <v>3708</v>
      </c>
      <c r="E995" t="s">
        <v>3450</v>
      </c>
      <c r="F995">
        <f t="shared" si="30"/>
        <v>5</v>
      </c>
      <c r="AA995" t="s">
        <v>1160</v>
      </c>
      <c r="AF995">
        <v>1</v>
      </c>
      <c r="AM995">
        <f t="shared" si="29"/>
        <v>1</v>
      </c>
    </row>
    <row r="996" spans="1:39" x14ac:dyDescent="0.2">
      <c r="A996" s="20" t="s">
        <v>5274</v>
      </c>
      <c r="B996" s="20" t="s">
        <v>5277</v>
      </c>
      <c r="C996" s="20" t="s">
        <v>5278</v>
      </c>
      <c r="D996" s="25" t="s">
        <v>3708</v>
      </c>
      <c r="E996" t="s">
        <v>3450</v>
      </c>
      <c r="F996">
        <f t="shared" si="30"/>
        <v>5</v>
      </c>
      <c r="AA996" t="s">
        <v>1880</v>
      </c>
      <c r="AF996">
        <v>1</v>
      </c>
      <c r="AM996">
        <f t="shared" si="29"/>
        <v>1</v>
      </c>
    </row>
    <row r="997" spans="1:39" x14ac:dyDescent="0.2">
      <c r="A997" s="20" t="s">
        <v>5279</v>
      </c>
      <c r="B997" s="20" t="s">
        <v>5214</v>
      </c>
      <c r="C997" s="20" t="s">
        <v>5280</v>
      </c>
      <c r="D997" s="25" t="s">
        <v>3708</v>
      </c>
      <c r="E997" t="s">
        <v>3450</v>
      </c>
      <c r="F997">
        <f t="shared" si="30"/>
        <v>5</v>
      </c>
      <c r="AA997" t="s">
        <v>6533</v>
      </c>
      <c r="AE997">
        <v>1</v>
      </c>
      <c r="AM997">
        <f t="shared" si="29"/>
        <v>1</v>
      </c>
    </row>
    <row r="998" spans="1:39" x14ac:dyDescent="0.2">
      <c r="A998" s="20" t="s">
        <v>5279</v>
      </c>
      <c r="B998" s="20" t="s">
        <v>5281</v>
      </c>
      <c r="C998" s="20" t="s">
        <v>5282</v>
      </c>
      <c r="D998" s="25" t="s">
        <v>3708</v>
      </c>
      <c r="E998" t="s">
        <v>3450</v>
      </c>
      <c r="F998">
        <f t="shared" si="30"/>
        <v>5</v>
      </c>
      <c r="AA998" t="s">
        <v>6529</v>
      </c>
      <c r="AE998">
        <v>1</v>
      </c>
      <c r="AM998">
        <f t="shared" si="29"/>
        <v>1</v>
      </c>
    </row>
    <row r="999" spans="1:39" x14ac:dyDescent="0.2">
      <c r="A999" s="20" t="s">
        <v>5279</v>
      </c>
      <c r="B999" s="20" t="s">
        <v>5283</v>
      </c>
      <c r="C999" s="20" t="s">
        <v>5284</v>
      </c>
      <c r="D999" s="25" t="s">
        <v>1682</v>
      </c>
      <c r="E999" t="s">
        <v>3450</v>
      </c>
      <c r="F999">
        <f t="shared" si="30"/>
        <v>5</v>
      </c>
      <c r="AA999" t="s">
        <v>712</v>
      </c>
      <c r="AH999">
        <v>1</v>
      </c>
      <c r="AM999">
        <f t="shared" si="29"/>
        <v>1</v>
      </c>
    </row>
    <row r="1000" spans="1:39" x14ac:dyDescent="0.2">
      <c r="A1000" s="20" t="s">
        <v>5285</v>
      </c>
      <c r="B1000" s="20" t="s">
        <v>4790</v>
      </c>
      <c r="C1000" s="20" t="s">
        <v>5286</v>
      </c>
      <c r="D1000" s="25" t="s">
        <v>3708</v>
      </c>
      <c r="E1000" t="s">
        <v>3450</v>
      </c>
      <c r="F1000">
        <f t="shared" si="30"/>
        <v>5</v>
      </c>
      <c r="AA1000" t="s">
        <v>670</v>
      </c>
      <c r="AH1000">
        <v>1</v>
      </c>
      <c r="AM1000">
        <f t="shared" si="29"/>
        <v>1</v>
      </c>
    </row>
    <row r="1001" spans="1:39" x14ac:dyDescent="0.2">
      <c r="A1001" s="20" t="s">
        <v>5285</v>
      </c>
      <c r="B1001" s="20" t="s">
        <v>5287</v>
      </c>
      <c r="C1001" s="20" t="s">
        <v>5288</v>
      </c>
      <c r="D1001" s="25" t="s">
        <v>3708</v>
      </c>
      <c r="E1001" t="s">
        <v>3450</v>
      </c>
      <c r="F1001">
        <f t="shared" si="30"/>
        <v>5</v>
      </c>
      <c r="AA1001" t="s">
        <v>4559</v>
      </c>
      <c r="AE1001">
        <v>1</v>
      </c>
      <c r="AM1001">
        <f t="shared" si="29"/>
        <v>1</v>
      </c>
    </row>
    <row r="1002" spans="1:39" x14ac:dyDescent="0.2">
      <c r="A1002" s="20" t="s">
        <v>5285</v>
      </c>
      <c r="B1002" s="20" t="s">
        <v>5223</v>
      </c>
      <c r="C1002" s="20" t="s">
        <v>5289</v>
      </c>
      <c r="D1002" s="25" t="s">
        <v>3708</v>
      </c>
      <c r="E1002" t="s">
        <v>3450</v>
      </c>
      <c r="F1002">
        <f t="shared" si="30"/>
        <v>5</v>
      </c>
      <c r="AA1002" t="s">
        <v>6052</v>
      </c>
      <c r="AE1002">
        <v>1</v>
      </c>
      <c r="AM1002">
        <f t="shared" si="29"/>
        <v>1</v>
      </c>
    </row>
    <row r="1003" spans="1:39" x14ac:dyDescent="0.2">
      <c r="A1003" s="20" t="s">
        <v>5290</v>
      </c>
      <c r="B1003" s="20" t="s">
        <v>3843</v>
      </c>
      <c r="C1003" s="20" t="s">
        <v>5291</v>
      </c>
      <c r="D1003" s="25" t="s">
        <v>8365</v>
      </c>
      <c r="E1003" t="s">
        <v>3454</v>
      </c>
      <c r="F1003">
        <f t="shared" si="30"/>
        <v>6</v>
      </c>
      <c r="AA1003" t="s">
        <v>5268</v>
      </c>
      <c r="AE1003">
        <v>1</v>
      </c>
      <c r="AM1003">
        <f t="shared" si="29"/>
        <v>1</v>
      </c>
    </row>
    <row r="1004" spans="1:39" x14ac:dyDescent="0.2">
      <c r="A1004" s="20" t="s">
        <v>5290</v>
      </c>
      <c r="B1004" s="20" t="s">
        <v>5292</v>
      </c>
      <c r="C1004" s="20" t="s">
        <v>5293</v>
      </c>
      <c r="D1004" s="25" t="s">
        <v>1519</v>
      </c>
      <c r="E1004" t="s">
        <v>3454</v>
      </c>
      <c r="F1004">
        <f t="shared" si="30"/>
        <v>6</v>
      </c>
      <c r="AA1004" t="s">
        <v>3560</v>
      </c>
      <c r="AC1004">
        <v>1</v>
      </c>
      <c r="AM1004">
        <f t="shared" si="29"/>
        <v>1</v>
      </c>
    </row>
    <row r="1005" spans="1:39" x14ac:dyDescent="0.2">
      <c r="A1005" s="20" t="s">
        <v>5294</v>
      </c>
      <c r="B1005" s="20" t="s">
        <v>4814</v>
      </c>
      <c r="C1005" s="20" t="s">
        <v>5295</v>
      </c>
      <c r="D1005" s="25" t="s">
        <v>1519</v>
      </c>
      <c r="E1005" s="20" t="s">
        <v>3442</v>
      </c>
      <c r="F1005">
        <f t="shared" si="30"/>
        <v>13</v>
      </c>
      <c r="AA1005" t="s">
        <v>4507</v>
      </c>
      <c r="AE1005">
        <v>1</v>
      </c>
      <c r="AM1005">
        <f t="shared" si="29"/>
        <v>1</v>
      </c>
    </row>
    <row r="1006" spans="1:39" x14ac:dyDescent="0.2">
      <c r="A1006" s="20" t="s">
        <v>5294</v>
      </c>
      <c r="B1006" s="20" t="s">
        <v>5296</v>
      </c>
      <c r="C1006" s="20" t="s">
        <v>5297</v>
      </c>
      <c r="D1006" s="25" t="s">
        <v>1519</v>
      </c>
      <c r="E1006" s="20" t="s">
        <v>3442</v>
      </c>
      <c r="F1006">
        <f t="shared" si="30"/>
        <v>13</v>
      </c>
      <c r="AA1006" t="s">
        <v>733</v>
      </c>
      <c r="AI1006">
        <v>1</v>
      </c>
      <c r="AM1006">
        <f t="shared" si="29"/>
        <v>1</v>
      </c>
    </row>
    <row r="1007" spans="1:39" x14ac:dyDescent="0.2">
      <c r="A1007" s="20" t="s">
        <v>5294</v>
      </c>
      <c r="B1007" s="20" t="s">
        <v>5298</v>
      </c>
      <c r="C1007" s="20" t="s">
        <v>5299</v>
      </c>
      <c r="D1007" s="25" t="s">
        <v>1519</v>
      </c>
      <c r="E1007" s="20" t="s">
        <v>3442</v>
      </c>
      <c r="F1007">
        <f t="shared" si="30"/>
        <v>13</v>
      </c>
      <c r="AA1007" t="s">
        <v>71</v>
      </c>
      <c r="AI1007">
        <v>1</v>
      </c>
      <c r="AM1007">
        <f t="shared" si="29"/>
        <v>1</v>
      </c>
    </row>
    <row r="1008" spans="1:39" x14ac:dyDescent="0.2">
      <c r="A1008" s="20" t="s">
        <v>5300</v>
      </c>
      <c r="B1008" s="20" t="s">
        <v>4824</v>
      </c>
      <c r="C1008" s="20" t="s">
        <v>5301</v>
      </c>
      <c r="D1008" s="25" t="s">
        <v>1519</v>
      </c>
      <c r="E1008" s="20" t="s">
        <v>3442</v>
      </c>
      <c r="F1008">
        <f t="shared" si="30"/>
        <v>13</v>
      </c>
      <c r="AA1008" t="s">
        <v>441</v>
      </c>
      <c r="AH1008">
        <v>1</v>
      </c>
      <c r="AM1008">
        <f t="shared" si="29"/>
        <v>1</v>
      </c>
    </row>
    <row r="1009" spans="1:39" x14ac:dyDescent="0.2">
      <c r="A1009" s="20" t="s">
        <v>5300</v>
      </c>
      <c r="B1009" s="20" t="s">
        <v>5302</v>
      </c>
      <c r="C1009" s="20" t="s">
        <v>5303</v>
      </c>
      <c r="D1009" s="25" t="s">
        <v>1519</v>
      </c>
      <c r="E1009" s="20" t="s">
        <v>3442</v>
      </c>
      <c r="F1009">
        <f t="shared" si="30"/>
        <v>13</v>
      </c>
      <c r="AA1009" t="s">
        <v>652</v>
      </c>
      <c r="AH1009">
        <v>1</v>
      </c>
      <c r="AM1009">
        <f t="shared" si="29"/>
        <v>1</v>
      </c>
    </row>
    <row r="1010" spans="1:39" x14ac:dyDescent="0.2">
      <c r="A1010" s="20" t="s">
        <v>5300</v>
      </c>
      <c r="B1010" s="20" t="s">
        <v>5304</v>
      </c>
      <c r="C1010" s="20" t="s">
        <v>5305</v>
      </c>
      <c r="D1010" s="25" t="s">
        <v>1519</v>
      </c>
      <c r="E1010" s="20" t="s">
        <v>3442</v>
      </c>
      <c r="F1010">
        <f t="shared" si="30"/>
        <v>13</v>
      </c>
      <c r="AA1010" t="s">
        <v>239</v>
      </c>
      <c r="AH1010">
        <v>1</v>
      </c>
      <c r="AM1010">
        <f t="shared" si="29"/>
        <v>1</v>
      </c>
    </row>
    <row r="1011" spans="1:39" x14ac:dyDescent="0.2">
      <c r="A1011" s="20" t="s">
        <v>5306</v>
      </c>
      <c r="B1011" s="20" t="s">
        <v>5296</v>
      </c>
      <c r="C1011" s="20" t="s">
        <v>5307</v>
      </c>
      <c r="D1011" s="25" t="s">
        <v>1519</v>
      </c>
      <c r="E1011" s="20" t="s">
        <v>3442</v>
      </c>
      <c r="F1011">
        <f t="shared" si="30"/>
        <v>13</v>
      </c>
      <c r="AA1011" t="s">
        <v>1805</v>
      </c>
      <c r="AH1011">
        <v>1</v>
      </c>
      <c r="AM1011">
        <f t="shared" ref="AM1011:AM1040" si="31">SUM(AB1011:AL1011)</f>
        <v>1</v>
      </c>
    </row>
    <row r="1012" spans="1:39" x14ac:dyDescent="0.2">
      <c r="A1012" s="20" t="s">
        <v>5306</v>
      </c>
      <c r="B1012" s="20" t="s">
        <v>4829</v>
      </c>
      <c r="C1012" s="20" t="s">
        <v>5308</v>
      </c>
      <c r="D1012" s="25" t="s">
        <v>1519</v>
      </c>
      <c r="E1012" s="20" t="s">
        <v>3442</v>
      </c>
      <c r="F1012">
        <f t="shared" si="30"/>
        <v>13</v>
      </c>
      <c r="AA1012" t="s">
        <v>240</v>
      </c>
      <c r="AF1012">
        <v>1</v>
      </c>
      <c r="AM1012">
        <f t="shared" si="31"/>
        <v>1</v>
      </c>
    </row>
    <row r="1013" spans="1:39" x14ac:dyDescent="0.2">
      <c r="A1013" s="20" t="s">
        <v>5306</v>
      </c>
      <c r="B1013" s="20" t="s">
        <v>5309</v>
      </c>
      <c r="C1013" s="20" t="s">
        <v>5310</v>
      </c>
      <c r="D1013" s="25" t="s">
        <v>1519</v>
      </c>
      <c r="E1013" s="20" t="s">
        <v>3442</v>
      </c>
      <c r="F1013">
        <f t="shared" si="30"/>
        <v>13</v>
      </c>
      <c r="AA1013" t="s">
        <v>121</v>
      </c>
      <c r="AF1013">
        <v>1</v>
      </c>
      <c r="AM1013">
        <f t="shared" si="31"/>
        <v>1</v>
      </c>
    </row>
    <row r="1014" spans="1:39" x14ac:dyDescent="0.2">
      <c r="A1014" s="20" t="s">
        <v>5311</v>
      </c>
      <c r="B1014" s="20" t="s">
        <v>4833</v>
      </c>
      <c r="C1014" s="20" t="s">
        <v>5312</v>
      </c>
      <c r="D1014" s="25" t="s">
        <v>1519</v>
      </c>
      <c r="E1014" s="20" t="s">
        <v>3442</v>
      </c>
      <c r="F1014">
        <f t="shared" si="30"/>
        <v>13</v>
      </c>
      <c r="AA1014" t="s">
        <v>1418</v>
      </c>
      <c r="AF1014">
        <v>1</v>
      </c>
      <c r="AM1014">
        <f t="shared" si="31"/>
        <v>1</v>
      </c>
    </row>
    <row r="1015" spans="1:39" x14ac:dyDescent="0.2">
      <c r="A1015" s="20" t="s">
        <v>5311</v>
      </c>
      <c r="B1015" s="20" t="s">
        <v>5313</v>
      </c>
      <c r="C1015" s="20" t="s">
        <v>5314</v>
      </c>
      <c r="D1015" s="25" t="s">
        <v>1519</v>
      </c>
      <c r="E1015" s="20" t="s">
        <v>3442</v>
      </c>
      <c r="F1015">
        <f t="shared" si="30"/>
        <v>13</v>
      </c>
      <c r="AA1015" t="s">
        <v>1419</v>
      </c>
      <c r="AF1015">
        <v>1</v>
      </c>
      <c r="AM1015">
        <f t="shared" si="31"/>
        <v>1</v>
      </c>
    </row>
    <row r="1016" spans="1:39" x14ac:dyDescent="0.2">
      <c r="A1016" s="20" t="s">
        <v>5311</v>
      </c>
      <c r="B1016" s="20" t="s">
        <v>5302</v>
      </c>
      <c r="C1016" s="20" t="s">
        <v>5315</v>
      </c>
      <c r="D1016" s="25" t="s">
        <v>1519</v>
      </c>
      <c r="E1016" s="20" t="s">
        <v>3442</v>
      </c>
      <c r="F1016">
        <f t="shared" si="30"/>
        <v>13</v>
      </c>
      <c r="AA1016" t="s">
        <v>253</v>
      </c>
      <c r="AG1016">
        <v>1</v>
      </c>
      <c r="AM1016">
        <f t="shared" si="31"/>
        <v>1</v>
      </c>
    </row>
    <row r="1017" spans="1:39" x14ac:dyDescent="0.2">
      <c r="A1017" s="20" t="s">
        <v>5311</v>
      </c>
      <c r="B1017" s="20" t="s">
        <v>5316</v>
      </c>
      <c r="C1017" s="20" t="s">
        <v>5317</v>
      </c>
      <c r="D1017" s="25" t="s">
        <v>1519</v>
      </c>
      <c r="E1017" s="20" t="s">
        <v>3442</v>
      </c>
      <c r="F1017">
        <f t="shared" si="30"/>
        <v>13</v>
      </c>
      <c r="AA1017" t="s">
        <v>636</v>
      </c>
      <c r="AG1017">
        <v>1</v>
      </c>
      <c r="AM1017">
        <f t="shared" si="31"/>
        <v>1</v>
      </c>
    </row>
    <row r="1018" spans="1:39" x14ac:dyDescent="0.2">
      <c r="A1018" s="20" t="s">
        <v>5311</v>
      </c>
      <c r="B1018" s="20" t="s">
        <v>5318</v>
      </c>
      <c r="C1018" s="20" t="s">
        <v>5319</v>
      </c>
      <c r="D1018" s="25" t="s">
        <v>1519</v>
      </c>
      <c r="E1018" s="20" t="s">
        <v>3442</v>
      </c>
      <c r="F1018">
        <f t="shared" si="30"/>
        <v>13</v>
      </c>
      <c r="AA1018" t="s">
        <v>1657</v>
      </c>
      <c r="AG1018">
        <v>1</v>
      </c>
      <c r="AM1018">
        <f t="shared" si="31"/>
        <v>1</v>
      </c>
    </row>
    <row r="1019" spans="1:39" x14ac:dyDescent="0.2">
      <c r="A1019" s="20" t="s">
        <v>5320</v>
      </c>
      <c r="B1019" s="20" t="s">
        <v>4829</v>
      </c>
      <c r="C1019" s="20" t="s">
        <v>5321</v>
      </c>
      <c r="D1019" s="25" t="s">
        <v>1519</v>
      </c>
      <c r="E1019" s="20" t="s">
        <v>3442</v>
      </c>
      <c r="F1019">
        <f t="shared" si="30"/>
        <v>13</v>
      </c>
      <c r="AA1019" t="s">
        <v>1514</v>
      </c>
      <c r="AG1019">
        <v>1</v>
      </c>
      <c r="AM1019">
        <f t="shared" si="31"/>
        <v>1</v>
      </c>
    </row>
    <row r="1020" spans="1:39" x14ac:dyDescent="0.2">
      <c r="A1020" s="20" t="s">
        <v>5320</v>
      </c>
      <c r="B1020" s="20" t="s">
        <v>5322</v>
      </c>
      <c r="C1020" s="20" t="s">
        <v>5323</v>
      </c>
      <c r="D1020" s="25" t="s">
        <v>1519</v>
      </c>
      <c r="E1020" s="20" t="s">
        <v>3442</v>
      </c>
      <c r="F1020">
        <f t="shared" si="30"/>
        <v>13</v>
      </c>
      <c r="AA1020" t="s">
        <v>737</v>
      </c>
      <c r="AL1020">
        <v>1</v>
      </c>
      <c r="AM1020">
        <f t="shared" si="31"/>
        <v>1</v>
      </c>
    </row>
    <row r="1021" spans="1:39" x14ac:dyDescent="0.2">
      <c r="A1021" s="20" t="s">
        <v>5320</v>
      </c>
      <c r="B1021" s="20" t="s">
        <v>5324</v>
      </c>
      <c r="C1021" s="20" t="s">
        <v>5325</v>
      </c>
      <c r="D1021" s="25" t="s">
        <v>1519</v>
      </c>
      <c r="E1021" s="20" t="s">
        <v>3442</v>
      </c>
      <c r="F1021">
        <f t="shared" si="30"/>
        <v>13</v>
      </c>
      <c r="AA1021" t="s">
        <v>695</v>
      </c>
      <c r="AL1021">
        <v>1</v>
      </c>
      <c r="AM1021">
        <f t="shared" si="31"/>
        <v>1</v>
      </c>
    </row>
    <row r="1022" spans="1:39" x14ac:dyDescent="0.2">
      <c r="A1022" s="20" t="s">
        <v>5326</v>
      </c>
      <c r="B1022" s="20" t="s">
        <v>5316</v>
      </c>
      <c r="C1022" s="20" t="s">
        <v>5327</v>
      </c>
      <c r="D1022" s="25" t="s">
        <v>1519</v>
      </c>
      <c r="E1022" s="20" t="s">
        <v>3442</v>
      </c>
      <c r="F1022">
        <f t="shared" si="30"/>
        <v>13</v>
      </c>
      <c r="AA1022" t="s">
        <v>564</v>
      </c>
      <c r="AL1022">
        <v>1</v>
      </c>
      <c r="AM1022">
        <f t="shared" si="31"/>
        <v>1</v>
      </c>
    </row>
    <row r="1023" spans="1:39" x14ac:dyDescent="0.2">
      <c r="A1023" s="20" t="s">
        <v>5326</v>
      </c>
      <c r="B1023" s="20" t="s">
        <v>5328</v>
      </c>
      <c r="C1023" s="20" t="s">
        <v>5329</v>
      </c>
      <c r="D1023" s="25" t="s">
        <v>1519</v>
      </c>
      <c r="E1023" s="20" t="s">
        <v>3442</v>
      </c>
      <c r="F1023">
        <f t="shared" si="30"/>
        <v>13</v>
      </c>
      <c r="AA1023" t="s">
        <v>5590</v>
      </c>
      <c r="AC1023">
        <v>1</v>
      </c>
      <c r="AM1023">
        <f t="shared" si="31"/>
        <v>1</v>
      </c>
    </row>
    <row r="1024" spans="1:39" x14ac:dyDescent="0.2">
      <c r="A1024" s="20" t="s">
        <v>5326</v>
      </c>
      <c r="B1024" s="20" t="s">
        <v>5330</v>
      </c>
      <c r="C1024" s="20" t="s">
        <v>5331</v>
      </c>
      <c r="D1024" s="25" t="s">
        <v>1519</v>
      </c>
      <c r="E1024" s="20" t="s">
        <v>3442</v>
      </c>
      <c r="F1024">
        <f t="shared" si="30"/>
        <v>13</v>
      </c>
      <c r="AA1024" t="s">
        <v>4090</v>
      </c>
      <c r="AC1024">
        <v>1</v>
      </c>
      <c r="AM1024">
        <f t="shared" si="31"/>
        <v>1</v>
      </c>
    </row>
    <row r="1025" spans="1:39" x14ac:dyDescent="0.2">
      <c r="A1025" s="20" t="s">
        <v>5332</v>
      </c>
      <c r="B1025" s="20" t="s">
        <v>4829</v>
      </c>
      <c r="C1025" s="20" t="s">
        <v>5333</v>
      </c>
      <c r="D1025" s="25" t="s">
        <v>1519</v>
      </c>
      <c r="E1025" s="20" t="s">
        <v>3442</v>
      </c>
      <c r="F1025">
        <f t="shared" si="30"/>
        <v>13</v>
      </c>
      <c r="AA1025" t="s">
        <v>5841</v>
      </c>
      <c r="AE1025">
        <v>1</v>
      </c>
      <c r="AM1025">
        <f t="shared" si="31"/>
        <v>1</v>
      </c>
    </row>
    <row r="1026" spans="1:39" x14ac:dyDescent="0.2">
      <c r="A1026" s="20" t="s">
        <v>5332</v>
      </c>
      <c r="B1026" s="20" t="s">
        <v>5334</v>
      </c>
      <c r="C1026" s="20" t="s">
        <v>5335</v>
      </c>
      <c r="D1026" s="25" t="s">
        <v>1519</v>
      </c>
      <c r="E1026" s="20" t="s">
        <v>3442</v>
      </c>
      <c r="F1026">
        <f t="shared" si="30"/>
        <v>13</v>
      </c>
      <c r="AA1026" t="s">
        <v>4774</v>
      </c>
      <c r="AE1026">
        <v>1</v>
      </c>
      <c r="AM1026">
        <f t="shared" si="31"/>
        <v>1</v>
      </c>
    </row>
    <row r="1027" spans="1:39" x14ac:dyDescent="0.2">
      <c r="A1027" s="20" t="s">
        <v>5332</v>
      </c>
      <c r="B1027" s="20" t="s">
        <v>5292</v>
      </c>
      <c r="C1027" s="20" t="s">
        <v>5336</v>
      </c>
      <c r="D1027" s="25" t="s">
        <v>1519</v>
      </c>
      <c r="E1027" s="20" t="s">
        <v>3442</v>
      </c>
      <c r="F1027">
        <f t="shared" ref="F1027:F1090" si="32">VLOOKUP(E1027,$H$2:$I$12,2,0)</f>
        <v>13</v>
      </c>
      <c r="AA1027" t="s">
        <v>4546</v>
      </c>
      <c r="AE1027">
        <v>1</v>
      </c>
      <c r="AM1027">
        <f t="shared" si="31"/>
        <v>1</v>
      </c>
    </row>
    <row r="1028" spans="1:39" x14ac:dyDescent="0.2">
      <c r="A1028" s="20" t="s">
        <v>5337</v>
      </c>
      <c r="B1028" s="20" t="s">
        <v>5313</v>
      </c>
      <c r="C1028" s="20" t="s">
        <v>5338</v>
      </c>
      <c r="D1028" s="25" t="s">
        <v>1519</v>
      </c>
      <c r="E1028" s="20" t="s">
        <v>3442</v>
      </c>
      <c r="F1028">
        <f t="shared" si="32"/>
        <v>13</v>
      </c>
      <c r="AA1028" t="s">
        <v>3689</v>
      </c>
      <c r="AE1028">
        <v>1</v>
      </c>
      <c r="AM1028">
        <f t="shared" si="31"/>
        <v>1</v>
      </c>
    </row>
    <row r="1029" spans="1:39" x14ac:dyDescent="0.2">
      <c r="A1029" s="20" t="s">
        <v>5337</v>
      </c>
      <c r="B1029" s="20" t="s">
        <v>5339</v>
      </c>
      <c r="C1029" s="20" t="s">
        <v>5340</v>
      </c>
      <c r="D1029" s="25" t="s">
        <v>1519</v>
      </c>
      <c r="E1029" s="20" t="s">
        <v>3442</v>
      </c>
      <c r="F1029">
        <f t="shared" si="32"/>
        <v>13</v>
      </c>
      <c r="AA1029" t="s">
        <v>731</v>
      </c>
      <c r="AI1029">
        <v>1</v>
      </c>
      <c r="AM1029">
        <f t="shared" si="31"/>
        <v>1</v>
      </c>
    </row>
    <row r="1030" spans="1:39" x14ac:dyDescent="0.2">
      <c r="A1030" s="20" t="s">
        <v>5341</v>
      </c>
      <c r="B1030" s="20" t="s">
        <v>5313</v>
      </c>
      <c r="C1030" s="20" t="s">
        <v>5342</v>
      </c>
      <c r="D1030" s="25" t="s">
        <v>1519</v>
      </c>
      <c r="E1030" t="s">
        <v>3454</v>
      </c>
      <c r="F1030">
        <f t="shared" si="32"/>
        <v>6</v>
      </c>
      <c r="AA1030" t="s">
        <v>664</v>
      </c>
      <c r="AI1030">
        <v>1</v>
      </c>
      <c r="AM1030">
        <f t="shared" si="31"/>
        <v>1</v>
      </c>
    </row>
    <row r="1031" spans="1:39" x14ac:dyDescent="0.2">
      <c r="A1031" s="20" t="s">
        <v>5341</v>
      </c>
      <c r="B1031" s="20" t="s">
        <v>3838</v>
      </c>
      <c r="C1031" s="20" t="s">
        <v>5343</v>
      </c>
      <c r="D1031" s="25" t="s">
        <v>1519</v>
      </c>
      <c r="E1031" t="s">
        <v>3454</v>
      </c>
      <c r="F1031">
        <f t="shared" si="32"/>
        <v>6</v>
      </c>
      <c r="AA1031" t="s">
        <v>6456</v>
      </c>
      <c r="AD1031">
        <v>1</v>
      </c>
      <c r="AM1031">
        <f t="shared" si="31"/>
        <v>1</v>
      </c>
    </row>
    <row r="1032" spans="1:39" x14ac:dyDescent="0.2">
      <c r="A1032" s="20" t="s">
        <v>5341</v>
      </c>
      <c r="B1032" s="20" t="s">
        <v>5344</v>
      </c>
      <c r="C1032" s="20" t="s">
        <v>5345</v>
      </c>
      <c r="D1032" s="25" t="s">
        <v>1519</v>
      </c>
      <c r="E1032" t="s">
        <v>3454</v>
      </c>
      <c r="F1032">
        <f t="shared" si="32"/>
        <v>6</v>
      </c>
      <c r="AA1032" t="s">
        <v>6450</v>
      </c>
      <c r="AD1032">
        <v>1</v>
      </c>
      <c r="AM1032">
        <f t="shared" si="31"/>
        <v>1</v>
      </c>
    </row>
    <row r="1033" spans="1:39" x14ac:dyDescent="0.2">
      <c r="A1033" s="20" t="s">
        <v>5341</v>
      </c>
      <c r="B1033" s="20" t="s">
        <v>5346</v>
      </c>
      <c r="C1033" s="20" t="s">
        <v>5347</v>
      </c>
      <c r="D1033" s="25" t="s">
        <v>5348</v>
      </c>
      <c r="E1033" t="s">
        <v>3454</v>
      </c>
      <c r="F1033">
        <f t="shared" si="32"/>
        <v>6</v>
      </c>
      <c r="AA1033" t="s">
        <v>241</v>
      </c>
      <c r="AI1033">
        <v>1</v>
      </c>
      <c r="AM1033">
        <f t="shared" si="31"/>
        <v>1</v>
      </c>
    </row>
    <row r="1034" spans="1:39" x14ac:dyDescent="0.2">
      <c r="A1034" s="20" t="s">
        <v>5349</v>
      </c>
      <c r="B1034" s="20" t="s">
        <v>4835</v>
      </c>
      <c r="C1034" s="20" t="s">
        <v>5350</v>
      </c>
      <c r="D1034" s="25" t="s">
        <v>1519</v>
      </c>
      <c r="E1034" t="s">
        <v>3454</v>
      </c>
      <c r="F1034">
        <f t="shared" si="32"/>
        <v>6</v>
      </c>
      <c r="AA1034" t="s">
        <v>106</v>
      </c>
      <c r="AI1034">
        <v>1</v>
      </c>
      <c r="AM1034">
        <f t="shared" si="31"/>
        <v>1</v>
      </c>
    </row>
    <row r="1035" spans="1:39" x14ac:dyDescent="0.2">
      <c r="A1035" s="20" t="s">
        <v>5349</v>
      </c>
      <c r="B1035" s="20" t="s">
        <v>5351</v>
      </c>
      <c r="C1035" s="20" t="s">
        <v>5352</v>
      </c>
      <c r="D1035" s="25" t="s">
        <v>1519</v>
      </c>
      <c r="E1035" t="s">
        <v>3454</v>
      </c>
      <c r="F1035">
        <f t="shared" si="32"/>
        <v>6</v>
      </c>
      <c r="AA1035" t="s">
        <v>6392</v>
      </c>
      <c r="AK1035">
        <v>1</v>
      </c>
      <c r="AM1035">
        <f t="shared" si="31"/>
        <v>1</v>
      </c>
    </row>
    <row r="1036" spans="1:39" x14ac:dyDescent="0.2">
      <c r="A1036" s="20" t="s">
        <v>5349</v>
      </c>
      <c r="B1036" s="20" t="s">
        <v>5353</v>
      </c>
      <c r="C1036" s="20" t="s">
        <v>5354</v>
      </c>
      <c r="D1036" s="25" t="s">
        <v>1519</v>
      </c>
      <c r="E1036" t="s">
        <v>3454</v>
      </c>
      <c r="F1036">
        <f t="shared" si="32"/>
        <v>6</v>
      </c>
      <c r="AA1036" t="s">
        <v>4294</v>
      </c>
      <c r="AK1036">
        <v>1</v>
      </c>
      <c r="AM1036">
        <f t="shared" si="31"/>
        <v>1</v>
      </c>
    </row>
    <row r="1037" spans="1:39" x14ac:dyDescent="0.2">
      <c r="A1037" s="20" t="s">
        <v>5349</v>
      </c>
      <c r="B1037" s="20" t="s">
        <v>5355</v>
      </c>
      <c r="C1037" s="20" t="s">
        <v>5356</v>
      </c>
      <c r="D1037" s="25" t="s">
        <v>1519</v>
      </c>
      <c r="E1037" t="s">
        <v>3454</v>
      </c>
      <c r="F1037">
        <f t="shared" si="32"/>
        <v>6</v>
      </c>
      <c r="AA1037" t="s">
        <v>2290</v>
      </c>
      <c r="AG1037">
        <v>1</v>
      </c>
      <c r="AM1037">
        <f t="shared" si="31"/>
        <v>1</v>
      </c>
    </row>
    <row r="1038" spans="1:39" x14ac:dyDescent="0.2">
      <c r="A1038" s="20" t="s">
        <v>5357</v>
      </c>
      <c r="B1038" s="20" t="s">
        <v>4843</v>
      </c>
      <c r="C1038" s="20" t="s">
        <v>5358</v>
      </c>
      <c r="D1038" s="25" t="s">
        <v>1519</v>
      </c>
      <c r="E1038" t="s">
        <v>3454</v>
      </c>
      <c r="F1038">
        <f t="shared" si="32"/>
        <v>6</v>
      </c>
      <c r="AA1038" t="s">
        <v>8732</v>
      </c>
      <c r="AH1038">
        <v>1</v>
      </c>
      <c r="AM1038">
        <f t="shared" si="31"/>
        <v>1</v>
      </c>
    </row>
    <row r="1039" spans="1:39" x14ac:dyDescent="0.2">
      <c r="A1039" s="20" t="s">
        <v>5357</v>
      </c>
      <c r="B1039" s="20" t="s">
        <v>5359</v>
      </c>
      <c r="C1039" s="20" t="s">
        <v>5360</v>
      </c>
      <c r="D1039" s="25" t="s">
        <v>1519</v>
      </c>
      <c r="E1039" t="s">
        <v>3454</v>
      </c>
      <c r="F1039">
        <f t="shared" si="32"/>
        <v>6</v>
      </c>
      <c r="AA1039" t="s">
        <v>8733</v>
      </c>
      <c r="AH1039">
        <v>1</v>
      </c>
      <c r="AM1039">
        <f t="shared" si="31"/>
        <v>1</v>
      </c>
    </row>
    <row r="1040" spans="1:39" x14ac:dyDescent="0.2">
      <c r="A1040" s="20" t="s">
        <v>5361</v>
      </c>
      <c r="B1040" s="20" t="s">
        <v>4843</v>
      </c>
      <c r="C1040" s="20" t="s">
        <v>5362</v>
      </c>
      <c r="D1040" s="25" t="s">
        <v>1519</v>
      </c>
      <c r="E1040" t="s">
        <v>3454</v>
      </c>
      <c r="F1040">
        <f t="shared" si="32"/>
        <v>6</v>
      </c>
      <c r="AA1040" t="s">
        <v>2284</v>
      </c>
      <c r="AG1040">
        <v>1</v>
      </c>
      <c r="AM1040">
        <f t="shared" si="31"/>
        <v>1</v>
      </c>
    </row>
    <row r="1041" spans="1:39" x14ac:dyDescent="0.2">
      <c r="A1041" s="20" t="s">
        <v>5361</v>
      </c>
      <c r="B1041" s="20" t="s">
        <v>5363</v>
      </c>
      <c r="C1041" s="20" t="s">
        <v>5364</v>
      </c>
      <c r="D1041" s="25" t="s">
        <v>1519</v>
      </c>
      <c r="E1041" t="s">
        <v>3454</v>
      </c>
      <c r="F1041">
        <f t="shared" si="32"/>
        <v>6</v>
      </c>
      <c r="AA1041" t="s">
        <v>6571</v>
      </c>
      <c r="AB1041">
        <f t="shared" ref="AB1041:AL1041" si="33">SUM(AB4:AB1040)</f>
        <v>4</v>
      </c>
      <c r="AC1041">
        <f t="shared" si="33"/>
        <v>58</v>
      </c>
      <c r="AD1041">
        <f t="shared" si="33"/>
        <v>53</v>
      </c>
      <c r="AE1041">
        <f t="shared" si="33"/>
        <v>135</v>
      </c>
      <c r="AF1041">
        <f t="shared" si="33"/>
        <v>95</v>
      </c>
      <c r="AG1041">
        <f t="shared" si="33"/>
        <v>109</v>
      </c>
      <c r="AH1041">
        <f t="shared" si="33"/>
        <v>208</v>
      </c>
      <c r="AI1041">
        <f t="shared" si="33"/>
        <v>53</v>
      </c>
      <c r="AJ1041">
        <f t="shared" si="33"/>
        <v>57</v>
      </c>
      <c r="AK1041">
        <f t="shared" si="33"/>
        <v>206</v>
      </c>
      <c r="AL1041">
        <f t="shared" si="33"/>
        <v>57</v>
      </c>
      <c r="AM1041">
        <f>SUM(AM3:AM1033)</f>
        <v>1028</v>
      </c>
    </row>
    <row r="1042" spans="1:39" x14ac:dyDescent="0.2">
      <c r="A1042" s="20" t="s">
        <v>5361</v>
      </c>
      <c r="B1042" s="20" t="s">
        <v>5365</v>
      </c>
      <c r="C1042" s="20" t="s">
        <v>5366</v>
      </c>
      <c r="D1042" s="25" t="s">
        <v>1519</v>
      </c>
      <c r="E1042" t="s">
        <v>3454</v>
      </c>
      <c r="F1042">
        <f t="shared" si="32"/>
        <v>6</v>
      </c>
    </row>
    <row r="1043" spans="1:39" x14ac:dyDescent="0.2">
      <c r="A1043" s="20" t="s">
        <v>5361</v>
      </c>
      <c r="B1043" s="20" t="s">
        <v>5367</v>
      </c>
      <c r="C1043" s="20" t="s">
        <v>5368</v>
      </c>
      <c r="D1043" s="25" t="s">
        <v>1519</v>
      </c>
      <c r="E1043" t="s">
        <v>3454</v>
      </c>
      <c r="F1043">
        <f t="shared" si="32"/>
        <v>6</v>
      </c>
    </row>
    <row r="1044" spans="1:39" x14ac:dyDescent="0.2">
      <c r="A1044" s="20" t="s">
        <v>5369</v>
      </c>
      <c r="B1044" s="20" t="s">
        <v>5351</v>
      </c>
      <c r="C1044" s="20" t="s">
        <v>5370</v>
      </c>
      <c r="D1044" s="25" t="s">
        <v>1519</v>
      </c>
      <c r="E1044" t="s">
        <v>3454</v>
      </c>
      <c r="F1044">
        <f t="shared" si="32"/>
        <v>6</v>
      </c>
    </row>
    <row r="1045" spans="1:39" x14ac:dyDescent="0.2">
      <c r="A1045" s="20" t="s">
        <v>5369</v>
      </c>
      <c r="B1045" s="20" t="s">
        <v>5371</v>
      </c>
      <c r="C1045" s="20" t="s">
        <v>5372</v>
      </c>
      <c r="D1045" s="25" t="s">
        <v>1519</v>
      </c>
      <c r="E1045" t="s">
        <v>3454</v>
      </c>
      <c r="F1045">
        <f t="shared" si="32"/>
        <v>6</v>
      </c>
    </row>
    <row r="1046" spans="1:39" x14ac:dyDescent="0.2">
      <c r="A1046" s="20" t="s">
        <v>5373</v>
      </c>
      <c r="B1046" s="20" t="s">
        <v>5351</v>
      </c>
      <c r="C1046" s="20" t="s">
        <v>5374</v>
      </c>
      <c r="D1046" s="25" t="s">
        <v>1519</v>
      </c>
      <c r="E1046" t="s">
        <v>3454</v>
      </c>
      <c r="F1046">
        <f t="shared" si="32"/>
        <v>6</v>
      </c>
    </row>
    <row r="1047" spans="1:39" x14ac:dyDescent="0.2">
      <c r="A1047" s="20" t="s">
        <v>5373</v>
      </c>
      <c r="B1047" s="20" t="s">
        <v>5375</v>
      </c>
      <c r="C1047" s="20" t="s">
        <v>5376</v>
      </c>
      <c r="D1047" s="25" t="s">
        <v>1519</v>
      </c>
      <c r="E1047" t="s">
        <v>3454</v>
      </c>
      <c r="F1047">
        <f t="shared" si="32"/>
        <v>6</v>
      </c>
    </row>
    <row r="1048" spans="1:39" x14ac:dyDescent="0.2">
      <c r="A1048" s="20" t="s">
        <v>5373</v>
      </c>
      <c r="B1048" s="20" t="s">
        <v>5377</v>
      </c>
      <c r="C1048" s="20" t="s">
        <v>5378</v>
      </c>
      <c r="D1048" s="25" t="s">
        <v>1519</v>
      </c>
      <c r="E1048" t="s">
        <v>3454</v>
      </c>
      <c r="F1048">
        <f t="shared" si="32"/>
        <v>6</v>
      </c>
    </row>
    <row r="1049" spans="1:39" x14ac:dyDescent="0.2">
      <c r="A1049" s="20" t="s">
        <v>5373</v>
      </c>
      <c r="B1049" s="20" t="s">
        <v>5379</v>
      </c>
      <c r="C1049" s="20" t="s">
        <v>5380</v>
      </c>
      <c r="D1049" s="25" t="s">
        <v>5381</v>
      </c>
      <c r="E1049" t="s">
        <v>3454</v>
      </c>
      <c r="F1049">
        <f t="shared" si="32"/>
        <v>6</v>
      </c>
    </row>
    <row r="1050" spans="1:39" x14ac:dyDescent="0.2">
      <c r="A1050" s="20" t="s">
        <v>5382</v>
      </c>
      <c r="B1050" s="20" t="s">
        <v>5365</v>
      </c>
      <c r="C1050" s="20" t="s">
        <v>5383</v>
      </c>
      <c r="D1050" s="25" t="s">
        <v>1519</v>
      </c>
      <c r="E1050" t="s">
        <v>3454</v>
      </c>
      <c r="F1050">
        <f t="shared" si="32"/>
        <v>6</v>
      </c>
    </row>
    <row r="1051" spans="1:39" x14ac:dyDescent="0.2">
      <c r="A1051" s="20" t="s">
        <v>5382</v>
      </c>
      <c r="B1051" s="20" t="s">
        <v>5384</v>
      </c>
      <c r="C1051" s="20" t="s">
        <v>5385</v>
      </c>
      <c r="D1051" s="25" t="s">
        <v>1519</v>
      </c>
      <c r="E1051" t="s">
        <v>3454</v>
      </c>
      <c r="F1051">
        <f t="shared" si="32"/>
        <v>6</v>
      </c>
    </row>
    <row r="1052" spans="1:39" x14ac:dyDescent="0.2">
      <c r="A1052" s="20" t="s">
        <v>5386</v>
      </c>
      <c r="B1052" s="20" t="s">
        <v>4824</v>
      </c>
      <c r="C1052" s="20" t="s">
        <v>5387</v>
      </c>
      <c r="D1052" s="25" t="s">
        <v>1519</v>
      </c>
      <c r="E1052" s="20" t="s">
        <v>3442</v>
      </c>
      <c r="F1052">
        <f t="shared" si="32"/>
        <v>13</v>
      </c>
    </row>
    <row r="1053" spans="1:39" x14ac:dyDescent="0.2">
      <c r="A1053" s="20" t="s">
        <v>5386</v>
      </c>
      <c r="B1053" s="20" t="s">
        <v>5388</v>
      </c>
      <c r="C1053" s="20" t="s">
        <v>5389</v>
      </c>
      <c r="D1053" s="25" t="s">
        <v>1519</v>
      </c>
      <c r="E1053" s="20" t="s">
        <v>3442</v>
      </c>
      <c r="F1053">
        <f t="shared" si="32"/>
        <v>13</v>
      </c>
    </row>
    <row r="1054" spans="1:39" x14ac:dyDescent="0.2">
      <c r="A1054" s="20" t="s">
        <v>5386</v>
      </c>
      <c r="B1054" s="20" t="s">
        <v>5390</v>
      </c>
      <c r="C1054" s="20" t="s">
        <v>5391</v>
      </c>
      <c r="D1054" s="25" t="s">
        <v>1519</v>
      </c>
      <c r="E1054" s="20" t="s">
        <v>3442</v>
      </c>
      <c r="F1054">
        <f t="shared" si="32"/>
        <v>13</v>
      </c>
    </row>
    <row r="1055" spans="1:39" x14ac:dyDescent="0.2">
      <c r="A1055" s="20" t="s">
        <v>5392</v>
      </c>
      <c r="B1055" s="20" t="s">
        <v>5298</v>
      </c>
      <c r="C1055" s="20" t="s">
        <v>5393</v>
      </c>
      <c r="D1055" s="25" t="s">
        <v>1519</v>
      </c>
      <c r="E1055" s="20" t="s">
        <v>3442</v>
      </c>
      <c r="F1055">
        <f t="shared" si="32"/>
        <v>13</v>
      </c>
    </row>
    <row r="1056" spans="1:39" x14ac:dyDescent="0.2">
      <c r="A1056" s="20" t="s">
        <v>5392</v>
      </c>
      <c r="B1056" s="20" t="s">
        <v>5394</v>
      </c>
      <c r="C1056" s="20" t="s">
        <v>5395</v>
      </c>
      <c r="D1056" s="25" t="s">
        <v>1519</v>
      </c>
      <c r="E1056" s="20" t="s">
        <v>3442</v>
      </c>
      <c r="F1056">
        <f t="shared" si="32"/>
        <v>13</v>
      </c>
    </row>
    <row r="1057" spans="1:6" x14ac:dyDescent="0.2">
      <c r="A1057" s="20" t="s">
        <v>5392</v>
      </c>
      <c r="B1057" s="20" t="s">
        <v>5396</v>
      </c>
      <c r="C1057" s="20" t="s">
        <v>5397</v>
      </c>
      <c r="D1057" s="25" t="s">
        <v>1519</v>
      </c>
      <c r="E1057" s="20" t="s">
        <v>3442</v>
      </c>
      <c r="F1057">
        <f t="shared" si="32"/>
        <v>13</v>
      </c>
    </row>
    <row r="1058" spans="1:6" x14ac:dyDescent="0.2">
      <c r="A1058" s="20" t="s">
        <v>5392</v>
      </c>
      <c r="B1058" s="20" t="s">
        <v>5398</v>
      </c>
      <c r="C1058" s="20" t="s">
        <v>5399</v>
      </c>
      <c r="D1058" s="25" t="s">
        <v>1830</v>
      </c>
      <c r="E1058" s="20" t="s">
        <v>3442</v>
      </c>
      <c r="F1058">
        <f t="shared" si="32"/>
        <v>13</v>
      </c>
    </row>
    <row r="1059" spans="1:6" x14ac:dyDescent="0.2">
      <c r="A1059" s="20" t="s">
        <v>5400</v>
      </c>
      <c r="B1059" s="20" t="s">
        <v>5388</v>
      </c>
      <c r="C1059" s="20" t="s">
        <v>5401</v>
      </c>
      <c r="D1059" s="25" t="s">
        <v>1519</v>
      </c>
      <c r="E1059" s="20" t="s">
        <v>3442</v>
      </c>
      <c r="F1059">
        <f t="shared" si="32"/>
        <v>13</v>
      </c>
    </row>
    <row r="1060" spans="1:6" x14ac:dyDescent="0.2">
      <c r="A1060" s="20" t="s">
        <v>5400</v>
      </c>
      <c r="B1060" s="20" t="s">
        <v>5402</v>
      </c>
      <c r="C1060" s="20" t="s">
        <v>5403</v>
      </c>
      <c r="D1060" s="25" t="s">
        <v>1519</v>
      </c>
      <c r="E1060" s="20" t="s">
        <v>3442</v>
      </c>
      <c r="F1060">
        <f t="shared" si="32"/>
        <v>13</v>
      </c>
    </row>
    <row r="1061" spans="1:6" x14ac:dyDescent="0.2">
      <c r="A1061" s="20" t="s">
        <v>5400</v>
      </c>
      <c r="B1061" s="20" t="s">
        <v>2433</v>
      </c>
      <c r="C1061" s="20" t="s">
        <v>5404</v>
      </c>
      <c r="D1061" s="25" t="s">
        <v>1519</v>
      </c>
      <c r="E1061" s="20" t="s">
        <v>3442</v>
      </c>
      <c r="F1061">
        <f t="shared" si="32"/>
        <v>13</v>
      </c>
    </row>
    <row r="1062" spans="1:6" x14ac:dyDescent="0.2">
      <c r="A1062" s="20" t="s">
        <v>1814</v>
      </c>
      <c r="B1062" s="20" t="s">
        <v>5394</v>
      </c>
      <c r="C1062" s="20" t="s">
        <v>5405</v>
      </c>
      <c r="D1062" s="25" t="s">
        <v>1519</v>
      </c>
      <c r="E1062" s="20" t="s">
        <v>3442</v>
      </c>
      <c r="F1062">
        <f t="shared" si="32"/>
        <v>13</v>
      </c>
    </row>
    <row r="1063" spans="1:6" x14ac:dyDescent="0.2">
      <c r="A1063" s="20" t="s">
        <v>1814</v>
      </c>
      <c r="B1063" s="20" t="s">
        <v>2049</v>
      </c>
      <c r="C1063" s="20" t="s">
        <v>5406</v>
      </c>
      <c r="D1063" s="25" t="s">
        <v>1519</v>
      </c>
      <c r="E1063" s="20" t="s">
        <v>3442</v>
      </c>
      <c r="F1063">
        <f t="shared" si="32"/>
        <v>13</v>
      </c>
    </row>
    <row r="1064" spans="1:6" x14ac:dyDescent="0.2">
      <c r="A1064" s="20" t="s">
        <v>5407</v>
      </c>
      <c r="B1064" s="20" t="s">
        <v>5408</v>
      </c>
      <c r="C1064" s="20" t="s">
        <v>5409</v>
      </c>
      <c r="D1064" s="25" t="s">
        <v>3708</v>
      </c>
      <c r="E1064" t="s">
        <v>3450</v>
      </c>
      <c r="F1064">
        <f t="shared" si="32"/>
        <v>5</v>
      </c>
    </row>
    <row r="1065" spans="1:6" x14ac:dyDescent="0.2">
      <c r="A1065" s="20" t="s">
        <v>5407</v>
      </c>
      <c r="B1065" s="20" t="s">
        <v>5410</v>
      </c>
      <c r="C1065" s="20" t="s">
        <v>5411</v>
      </c>
      <c r="D1065" s="25" t="s">
        <v>3708</v>
      </c>
      <c r="E1065" t="s">
        <v>3450</v>
      </c>
      <c r="F1065">
        <f t="shared" si="32"/>
        <v>5</v>
      </c>
    </row>
    <row r="1066" spans="1:6" x14ac:dyDescent="0.2">
      <c r="A1066" s="20" t="s">
        <v>5407</v>
      </c>
      <c r="B1066" s="20" t="s">
        <v>5412</v>
      </c>
      <c r="C1066" s="20" t="s">
        <v>5413</v>
      </c>
      <c r="D1066" s="25" t="s">
        <v>3708</v>
      </c>
      <c r="E1066" t="s">
        <v>3450</v>
      </c>
      <c r="F1066">
        <f t="shared" si="32"/>
        <v>5</v>
      </c>
    </row>
    <row r="1067" spans="1:6" x14ac:dyDescent="0.2">
      <c r="A1067" s="20" t="s">
        <v>5407</v>
      </c>
      <c r="B1067" s="20" t="s">
        <v>4589</v>
      </c>
      <c r="C1067" s="20" t="s">
        <v>5414</v>
      </c>
      <c r="D1067" s="25" t="s">
        <v>3708</v>
      </c>
      <c r="E1067" t="s">
        <v>3450</v>
      </c>
      <c r="F1067">
        <f t="shared" si="32"/>
        <v>5</v>
      </c>
    </row>
    <row r="1068" spans="1:6" x14ac:dyDescent="0.2">
      <c r="A1068" s="20" t="s">
        <v>5415</v>
      </c>
      <c r="B1068" s="20" t="s">
        <v>4604</v>
      </c>
      <c r="C1068" s="20" t="s">
        <v>5416</v>
      </c>
      <c r="D1068" s="25" t="s">
        <v>3708</v>
      </c>
      <c r="E1068" t="s">
        <v>3450</v>
      </c>
      <c r="F1068">
        <f t="shared" si="32"/>
        <v>5</v>
      </c>
    </row>
    <row r="1069" spans="1:6" x14ac:dyDescent="0.2">
      <c r="A1069" s="20" t="s">
        <v>5415</v>
      </c>
      <c r="B1069" s="20" t="s">
        <v>4624</v>
      </c>
      <c r="C1069" s="20" t="s">
        <v>5417</v>
      </c>
      <c r="D1069" s="25" t="s">
        <v>3708</v>
      </c>
      <c r="E1069" t="s">
        <v>3450</v>
      </c>
      <c r="F1069">
        <f t="shared" si="32"/>
        <v>5</v>
      </c>
    </row>
    <row r="1070" spans="1:6" x14ac:dyDescent="0.2">
      <c r="A1070" s="20" t="s">
        <v>5418</v>
      </c>
      <c r="B1070" s="20" t="s">
        <v>5412</v>
      </c>
      <c r="C1070" s="20" t="s">
        <v>5419</v>
      </c>
      <c r="D1070" s="25" t="s">
        <v>3708</v>
      </c>
      <c r="E1070" t="s">
        <v>3450</v>
      </c>
      <c r="F1070">
        <f t="shared" si="32"/>
        <v>5</v>
      </c>
    </row>
    <row r="1071" spans="1:6" x14ac:dyDescent="0.2">
      <c r="A1071" s="20" t="s">
        <v>5418</v>
      </c>
      <c r="B1071" s="20" t="s">
        <v>5420</v>
      </c>
      <c r="C1071" s="20" t="s">
        <v>5421</v>
      </c>
      <c r="D1071" s="25" t="s">
        <v>3708</v>
      </c>
      <c r="E1071" t="s">
        <v>3450</v>
      </c>
      <c r="F1071">
        <f t="shared" si="32"/>
        <v>5</v>
      </c>
    </row>
    <row r="1072" spans="1:6" x14ac:dyDescent="0.2">
      <c r="A1072" s="20" t="s">
        <v>5418</v>
      </c>
      <c r="B1072" s="20" t="s">
        <v>4592</v>
      </c>
      <c r="C1072" s="20" t="s">
        <v>5422</v>
      </c>
      <c r="D1072" s="25" t="s">
        <v>3708</v>
      </c>
      <c r="E1072" t="s">
        <v>3450</v>
      </c>
      <c r="F1072">
        <f t="shared" si="32"/>
        <v>5</v>
      </c>
    </row>
    <row r="1073" spans="1:6" x14ac:dyDescent="0.2">
      <c r="A1073" s="20" t="s">
        <v>5423</v>
      </c>
      <c r="B1073" s="20" t="s">
        <v>4624</v>
      </c>
      <c r="C1073" s="20" t="s">
        <v>5424</v>
      </c>
      <c r="D1073" s="25" t="s">
        <v>3708</v>
      </c>
      <c r="E1073" t="s">
        <v>3450</v>
      </c>
      <c r="F1073">
        <f t="shared" si="32"/>
        <v>5</v>
      </c>
    </row>
    <row r="1074" spans="1:6" x14ac:dyDescent="0.2">
      <c r="A1074" s="20" t="s">
        <v>5423</v>
      </c>
      <c r="B1074" s="20" t="s">
        <v>5425</v>
      </c>
      <c r="C1074" s="20" t="s">
        <v>5426</v>
      </c>
      <c r="D1074" s="25" t="s">
        <v>3708</v>
      </c>
      <c r="E1074" t="s">
        <v>3450</v>
      </c>
      <c r="F1074">
        <f t="shared" si="32"/>
        <v>5</v>
      </c>
    </row>
    <row r="1075" spans="1:6" x14ac:dyDescent="0.2">
      <c r="A1075" s="20" t="s">
        <v>5423</v>
      </c>
      <c r="B1075" s="20" t="s">
        <v>5427</v>
      </c>
      <c r="C1075" s="20" t="s">
        <v>5428</v>
      </c>
      <c r="D1075" s="25" t="s">
        <v>1970</v>
      </c>
      <c r="E1075" t="s">
        <v>3450</v>
      </c>
      <c r="F1075">
        <f t="shared" si="32"/>
        <v>5</v>
      </c>
    </row>
    <row r="1076" spans="1:6" x14ac:dyDescent="0.2">
      <c r="A1076" s="20" t="s">
        <v>5423</v>
      </c>
      <c r="B1076" s="20" t="s">
        <v>5429</v>
      </c>
      <c r="C1076" s="20" t="s">
        <v>5430</v>
      </c>
      <c r="D1076" s="25" t="s">
        <v>3708</v>
      </c>
      <c r="E1076" t="s">
        <v>3450</v>
      </c>
      <c r="F1076">
        <f t="shared" si="32"/>
        <v>5</v>
      </c>
    </row>
    <row r="1077" spans="1:6" x14ac:dyDescent="0.2">
      <c r="A1077" s="20" t="s">
        <v>5431</v>
      </c>
      <c r="B1077" s="20" t="s">
        <v>4604</v>
      </c>
      <c r="C1077" s="20" t="s">
        <v>5432</v>
      </c>
      <c r="D1077" s="25" t="s">
        <v>3708</v>
      </c>
      <c r="E1077" t="s">
        <v>3450</v>
      </c>
      <c r="F1077">
        <f t="shared" si="32"/>
        <v>5</v>
      </c>
    </row>
    <row r="1078" spans="1:6" x14ac:dyDescent="0.2">
      <c r="A1078" s="20" t="s">
        <v>5431</v>
      </c>
      <c r="B1078" s="20" t="s">
        <v>5433</v>
      </c>
      <c r="C1078" s="20" t="s">
        <v>5434</v>
      </c>
      <c r="D1078" s="25" t="s">
        <v>3708</v>
      </c>
      <c r="E1078" t="s">
        <v>3450</v>
      </c>
      <c r="F1078">
        <f t="shared" si="32"/>
        <v>5</v>
      </c>
    </row>
    <row r="1079" spans="1:6" x14ac:dyDescent="0.2">
      <c r="A1079" s="20" t="s">
        <v>5431</v>
      </c>
      <c r="B1079" s="20" t="s">
        <v>3816</v>
      </c>
      <c r="C1079" s="20" t="s">
        <v>5435</v>
      </c>
      <c r="D1079" s="25" t="s">
        <v>4999</v>
      </c>
      <c r="E1079" t="s">
        <v>3450</v>
      </c>
      <c r="F1079">
        <f t="shared" si="32"/>
        <v>5</v>
      </c>
    </row>
    <row r="1080" spans="1:6" x14ac:dyDescent="0.2">
      <c r="A1080" s="20" t="s">
        <v>5436</v>
      </c>
      <c r="B1080" s="20" t="s">
        <v>5410</v>
      </c>
      <c r="C1080" s="20" t="s">
        <v>5437</v>
      </c>
      <c r="D1080" s="25" t="s">
        <v>3708</v>
      </c>
      <c r="E1080" t="s">
        <v>3450</v>
      </c>
      <c r="F1080">
        <f t="shared" si="32"/>
        <v>5</v>
      </c>
    </row>
    <row r="1081" spans="1:6" x14ac:dyDescent="0.2">
      <c r="A1081" s="20" t="s">
        <v>5436</v>
      </c>
      <c r="B1081" s="20" t="s">
        <v>5438</v>
      </c>
      <c r="C1081" s="20" t="s">
        <v>5439</v>
      </c>
      <c r="D1081" s="25" t="s">
        <v>3708</v>
      </c>
      <c r="E1081" t="s">
        <v>3450</v>
      </c>
      <c r="F1081">
        <f t="shared" si="32"/>
        <v>5</v>
      </c>
    </row>
    <row r="1082" spans="1:6" x14ac:dyDescent="0.2">
      <c r="A1082" s="20" t="s">
        <v>5436</v>
      </c>
      <c r="B1082" s="20" t="s">
        <v>5440</v>
      </c>
      <c r="C1082" s="20" t="s">
        <v>5441</v>
      </c>
      <c r="D1082" s="25" t="s">
        <v>3708</v>
      </c>
      <c r="E1082" t="s">
        <v>3450</v>
      </c>
      <c r="F1082">
        <f t="shared" si="32"/>
        <v>5</v>
      </c>
    </row>
    <row r="1083" spans="1:6" x14ac:dyDescent="0.2">
      <c r="A1083" s="20" t="s">
        <v>5442</v>
      </c>
      <c r="B1083" s="20" t="s">
        <v>5433</v>
      </c>
      <c r="C1083" s="20" t="s">
        <v>5443</v>
      </c>
      <c r="D1083" s="25" t="s">
        <v>3708</v>
      </c>
      <c r="E1083" t="s">
        <v>3450</v>
      </c>
      <c r="F1083">
        <f t="shared" si="32"/>
        <v>5</v>
      </c>
    </row>
    <row r="1084" spans="1:6" x14ac:dyDescent="0.2">
      <c r="A1084" s="20" t="s">
        <v>5442</v>
      </c>
      <c r="B1084" s="20" t="s">
        <v>5444</v>
      </c>
      <c r="C1084" s="20" t="s">
        <v>5445</v>
      </c>
      <c r="D1084" s="25" t="s">
        <v>3708</v>
      </c>
      <c r="E1084" t="s">
        <v>3450</v>
      </c>
      <c r="F1084">
        <f t="shared" si="32"/>
        <v>5</v>
      </c>
    </row>
    <row r="1085" spans="1:6" x14ac:dyDescent="0.2">
      <c r="A1085" s="20" t="s">
        <v>5446</v>
      </c>
      <c r="B1085" s="20" t="s">
        <v>5447</v>
      </c>
      <c r="C1085" s="20" t="s">
        <v>5448</v>
      </c>
      <c r="D1085" s="25" t="s">
        <v>4209</v>
      </c>
      <c r="E1085" t="s">
        <v>3450</v>
      </c>
      <c r="F1085">
        <f t="shared" si="32"/>
        <v>5</v>
      </c>
    </row>
    <row r="1086" spans="1:6" x14ac:dyDescent="0.2">
      <c r="A1086" s="20" t="s">
        <v>5446</v>
      </c>
      <c r="B1086" s="20" t="s">
        <v>5433</v>
      </c>
      <c r="C1086" s="20" t="s">
        <v>5449</v>
      </c>
      <c r="D1086" s="25" t="s">
        <v>3708</v>
      </c>
      <c r="E1086" t="s">
        <v>3450</v>
      </c>
      <c r="F1086">
        <f t="shared" si="32"/>
        <v>5</v>
      </c>
    </row>
    <row r="1087" spans="1:6" x14ac:dyDescent="0.2">
      <c r="A1087" s="20" t="s">
        <v>5446</v>
      </c>
      <c r="B1087" s="20" t="s">
        <v>5450</v>
      </c>
      <c r="C1087" s="20" t="s">
        <v>5451</v>
      </c>
      <c r="D1087" s="25" t="s">
        <v>3708</v>
      </c>
      <c r="E1087" t="s">
        <v>3450</v>
      </c>
      <c r="F1087">
        <f t="shared" si="32"/>
        <v>5</v>
      </c>
    </row>
    <row r="1088" spans="1:6" x14ac:dyDescent="0.2">
      <c r="A1088" s="20" t="s">
        <v>5452</v>
      </c>
      <c r="B1088" s="20" t="s">
        <v>5453</v>
      </c>
      <c r="C1088" s="20" t="s">
        <v>5454</v>
      </c>
      <c r="D1088" s="25" t="s">
        <v>3708</v>
      </c>
      <c r="E1088" t="s">
        <v>3450</v>
      </c>
      <c r="F1088">
        <f t="shared" si="32"/>
        <v>5</v>
      </c>
    </row>
    <row r="1089" spans="1:6" x14ac:dyDescent="0.2">
      <c r="A1089" s="20" t="s">
        <v>5452</v>
      </c>
      <c r="B1089" s="20" t="s">
        <v>4604</v>
      </c>
      <c r="C1089" s="20" t="s">
        <v>5455</v>
      </c>
      <c r="D1089" s="25" t="s">
        <v>3708</v>
      </c>
      <c r="E1089" t="s">
        <v>3450</v>
      </c>
      <c r="F1089">
        <f t="shared" si="32"/>
        <v>5</v>
      </c>
    </row>
    <row r="1090" spans="1:6" x14ac:dyDescent="0.2">
      <c r="A1090" s="20" t="s">
        <v>5452</v>
      </c>
      <c r="B1090" s="20" t="s">
        <v>5456</v>
      </c>
      <c r="C1090" s="20" t="s">
        <v>5457</v>
      </c>
      <c r="D1090" s="25" t="s">
        <v>3708</v>
      </c>
      <c r="E1090" t="s">
        <v>3450</v>
      </c>
      <c r="F1090">
        <f t="shared" si="32"/>
        <v>5</v>
      </c>
    </row>
    <row r="1091" spans="1:6" x14ac:dyDescent="0.2">
      <c r="A1091" s="20" t="s">
        <v>5458</v>
      </c>
      <c r="B1091" s="20" t="s">
        <v>5459</v>
      </c>
      <c r="C1091" s="20" t="s">
        <v>5460</v>
      </c>
      <c r="D1091" s="25" t="s">
        <v>3708</v>
      </c>
      <c r="E1091" t="s">
        <v>3450</v>
      </c>
      <c r="F1091">
        <f t="shared" ref="F1091:F1154" si="34">VLOOKUP(E1091,$H$2:$I$12,2,0)</f>
        <v>5</v>
      </c>
    </row>
    <row r="1092" spans="1:6" x14ac:dyDescent="0.2">
      <c r="A1092" s="20" t="s">
        <v>5458</v>
      </c>
      <c r="B1092" s="20" t="s">
        <v>5408</v>
      </c>
      <c r="C1092" s="20" t="s">
        <v>5461</v>
      </c>
      <c r="D1092" s="25" t="s">
        <v>3708</v>
      </c>
      <c r="E1092" t="s">
        <v>3450</v>
      </c>
      <c r="F1092">
        <f t="shared" si="34"/>
        <v>5</v>
      </c>
    </row>
    <row r="1093" spans="1:6" x14ac:dyDescent="0.2">
      <c r="A1093" s="20" t="s">
        <v>5458</v>
      </c>
      <c r="B1093" s="20" t="s">
        <v>5462</v>
      </c>
      <c r="C1093" s="20" t="s">
        <v>5463</v>
      </c>
      <c r="D1093" s="25" t="s">
        <v>3708</v>
      </c>
      <c r="E1093" t="s">
        <v>3450</v>
      </c>
      <c r="F1093">
        <f t="shared" si="34"/>
        <v>5</v>
      </c>
    </row>
    <row r="1094" spans="1:6" x14ac:dyDescent="0.2">
      <c r="A1094" s="20" t="s">
        <v>5464</v>
      </c>
      <c r="B1094" s="20" t="s">
        <v>5465</v>
      </c>
      <c r="C1094" s="20" t="s">
        <v>5466</v>
      </c>
      <c r="D1094" s="25" t="s">
        <v>3708</v>
      </c>
      <c r="E1094" t="s">
        <v>3450</v>
      </c>
      <c r="F1094">
        <f t="shared" si="34"/>
        <v>5</v>
      </c>
    </row>
    <row r="1095" spans="1:6" x14ac:dyDescent="0.2">
      <c r="A1095" s="20" t="s">
        <v>5464</v>
      </c>
      <c r="B1095" s="20" t="s">
        <v>5453</v>
      </c>
      <c r="C1095" s="20" t="s">
        <v>5467</v>
      </c>
      <c r="D1095" s="25" t="s">
        <v>3708</v>
      </c>
      <c r="E1095" t="s">
        <v>3450</v>
      </c>
      <c r="F1095">
        <f t="shared" si="34"/>
        <v>5</v>
      </c>
    </row>
    <row r="1096" spans="1:6" x14ac:dyDescent="0.2">
      <c r="A1096" s="20" t="s">
        <v>5468</v>
      </c>
      <c r="B1096" s="20" t="s">
        <v>5469</v>
      </c>
      <c r="C1096" s="20" t="s">
        <v>5470</v>
      </c>
      <c r="D1096" s="25" t="s">
        <v>3708</v>
      </c>
      <c r="E1096" t="s">
        <v>3450</v>
      </c>
      <c r="F1096">
        <f t="shared" si="34"/>
        <v>5</v>
      </c>
    </row>
    <row r="1097" spans="1:6" x14ac:dyDescent="0.2">
      <c r="A1097" s="20" t="s">
        <v>5468</v>
      </c>
      <c r="B1097" s="20" t="s">
        <v>5459</v>
      </c>
      <c r="C1097" s="20" t="s">
        <v>5471</v>
      </c>
      <c r="D1097" s="25" t="s">
        <v>3708</v>
      </c>
      <c r="E1097" t="s">
        <v>3450</v>
      </c>
      <c r="F1097">
        <f t="shared" si="34"/>
        <v>5</v>
      </c>
    </row>
    <row r="1098" spans="1:6" x14ac:dyDescent="0.2">
      <c r="A1098" s="20" t="s">
        <v>5468</v>
      </c>
      <c r="B1098" s="20" t="s">
        <v>4638</v>
      </c>
      <c r="C1098" s="20" t="s">
        <v>5472</v>
      </c>
      <c r="D1098" s="25" t="s">
        <v>3708</v>
      </c>
      <c r="E1098" t="s">
        <v>3450</v>
      </c>
      <c r="F1098">
        <f t="shared" si="34"/>
        <v>5</v>
      </c>
    </row>
    <row r="1099" spans="1:6" x14ac:dyDescent="0.2">
      <c r="A1099" s="20" t="s">
        <v>5473</v>
      </c>
      <c r="B1099" s="20" t="s">
        <v>5474</v>
      </c>
      <c r="C1099" s="20" t="s">
        <v>5475</v>
      </c>
      <c r="D1099" s="25" t="s">
        <v>3708</v>
      </c>
      <c r="E1099" t="s">
        <v>3450</v>
      </c>
      <c r="F1099">
        <f t="shared" si="34"/>
        <v>5</v>
      </c>
    </row>
    <row r="1100" spans="1:6" x14ac:dyDescent="0.2">
      <c r="A1100" s="20" t="s">
        <v>5473</v>
      </c>
      <c r="B1100" s="20" t="s">
        <v>5465</v>
      </c>
      <c r="C1100" s="20" t="s">
        <v>5476</v>
      </c>
      <c r="D1100" s="25" t="s">
        <v>3708</v>
      </c>
      <c r="E1100" t="s">
        <v>3450</v>
      </c>
      <c r="F1100">
        <f t="shared" si="34"/>
        <v>5</v>
      </c>
    </row>
    <row r="1101" spans="1:6" x14ac:dyDescent="0.2">
      <c r="A1101" s="20" t="s">
        <v>5477</v>
      </c>
      <c r="B1101" s="20" t="s">
        <v>5478</v>
      </c>
      <c r="C1101" s="20" t="s">
        <v>5479</v>
      </c>
      <c r="D1101" s="25" t="s">
        <v>3708</v>
      </c>
      <c r="E1101" t="s">
        <v>3450</v>
      </c>
      <c r="F1101">
        <f t="shared" si="34"/>
        <v>5</v>
      </c>
    </row>
    <row r="1102" spans="1:6" x14ac:dyDescent="0.2">
      <c r="A1102" s="20" t="s">
        <v>5477</v>
      </c>
      <c r="B1102" s="20" t="s">
        <v>5469</v>
      </c>
      <c r="C1102" s="20" t="s">
        <v>5480</v>
      </c>
      <c r="D1102" s="25" t="s">
        <v>3708</v>
      </c>
      <c r="E1102" t="s">
        <v>3450</v>
      </c>
      <c r="F1102">
        <f t="shared" si="34"/>
        <v>5</v>
      </c>
    </row>
    <row r="1103" spans="1:6" x14ac:dyDescent="0.2">
      <c r="A1103" s="20" t="s">
        <v>5481</v>
      </c>
      <c r="B1103" s="20" t="s">
        <v>5482</v>
      </c>
      <c r="C1103" s="20" t="s">
        <v>5483</v>
      </c>
      <c r="D1103" s="25" t="s">
        <v>3708</v>
      </c>
      <c r="E1103" t="s">
        <v>3450</v>
      </c>
      <c r="F1103">
        <f t="shared" si="34"/>
        <v>5</v>
      </c>
    </row>
    <row r="1104" spans="1:6" x14ac:dyDescent="0.2">
      <c r="A1104" s="20" t="s">
        <v>5481</v>
      </c>
      <c r="B1104" s="20" t="s">
        <v>5484</v>
      </c>
      <c r="C1104" s="20" t="s">
        <v>5485</v>
      </c>
      <c r="D1104" s="25" t="s">
        <v>543</v>
      </c>
      <c r="E1104" t="s">
        <v>3450</v>
      </c>
      <c r="F1104">
        <f t="shared" si="34"/>
        <v>5</v>
      </c>
    </row>
    <row r="1105" spans="1:6" x14ac:dyDescent="0.2">
      <c r="A1105" s="20" t="s">
        <v>5481</v>
      </c>
      <c r="B1105" s="20" t="s">
        <v>5474</v>
      </c>
      <c r="C1105" s="20" t="s">
        <v>5486</v>
      </c>
      <c r="D1105" s="25" t="s">
        <v>3708</v>
      </c>
      <c r="E1105" t="s">
        <v>3450</v>
      </c>
      <c r="F1105">
        <f t="shared" si="34"/>
        <v>5</v>
      </c>
    </row>
    <row r="1106" spans="1:6" x14ac:dyDescent="0.2">
      <c r="A1106" s="20" t="s">
        <v>5481</v>
      </c>
      <c r="B1106" s="20" t="s">
        <v>5487</v>
      </c>
      <c r="C1106" s="20" t="s">
        <v>5488</v>
      </c>
      <c r="D1106" s="25" t="s">
        <v>3708</v>
      </c>
      <c r="E1106" t="s">
        <v>3450</v>
      </c>
      <c r="F1106">
        <f t="shared" si="34"/>
        <v>5</v>
      </c>
    </row>
    <row r="1107" spans="1:6" x14ac:dyDescent="0.2">
      <c r="A1107" s="20" t="s">
        <v>5489</v>
      </c>
      <c r="B1107" s="20" t="s">
        <v>5478</v>
      </c>
      <c r="C1107" s="20" t="s">
        <v>5490</v>
      </c>
      <c r="D1107" s="25" t="s">
        <v>3708</v>
      </c>
      <c r="E1107" t="s">
        <v>3450</v>
      </c>
      <c r="F1107">
        <f t="shared" si="34"/>
        <v>5</v>
      </c>
    </row>
    <row r="1108" spans="1:6" x14ac:dyDescent="0.2">
      <c r="A1108" s="20" t="s">
        <v>5489</v>
      </c>
      <c r="B1108" s="20" t="s">
        <v>5491</v>
      </c>
      <c r="C1108" s="20" t="s">
        <v>5492</v>
      </c>
      <c r="D1108" s="25" t="s">
        <v>3708</v>
      </c>
      <c r="E1108" t="s">
        <v>3450</v>
      </c>
      <c r="F1108">
        <f t="shared" si="34"/>
        <v>5</v>
      </c>
    </row>
    <row r="1109" spans="1:6" x14ac:dyDescent="0.2">
      <c r="A1109" s="20" t="s">
        <v>5493</v>
      </c>
      <c r="B1109" s="20" t="s">
        <v>5408</v>
      </c>
      <c r="C1109" s="20" t="s">
        <v>5494</v>
      </c>
      <c r="D1109" s="25" t="s">
        <v>3708</v>
      </c>
      <c r="E1109" t="s">
        <v>3450</v>
      </c>
      <c r="F1109">
        <f t="shared" si="34"/>
        <v>5</v>
      </c>
    </row>
    <row r="1110" spans="1:6" x14ac:dyDescent="0.2">
      <c r="A1110" s="20" t="s">
        <v>5493</v>
      </c>
      <c r="B1110" s="20" t="s">
        <v>5495</v>
      </c>
      <c r="C1110" s="20" t="s">
        <v>5496</v>
      </c>
      <c r="D1110" s="25" t="s">
        <v>3708</v>
      </c>
      <c r="E1110" t="s">
        <v>3450</v>
      </c>
      <c r="F1110">
        <f t="shared" si="34"/>
        <v>5</v>
      </c>
    </row>
    <row r="1111" spans="1:6" x14ac:dyDescent="0.2">
      <c r="A1111" s="20" t="s">
        <v>5493</v>
      </c>
      <c r="B1111" s="20" t="s">
        <v>4610</v>
      </c>
      <c r="C1111" s="20" t="s">
        <v>5497</v>
      </c>
      <c r="D1111" s="25" t="s">
        <v>8365</v>
      </c>
      <c r="E1111" t="s">
        <v>3450</v>
      </c>
      <c r="F1111">
        <f t="shared" si="34"/>
        <v>5</v>
      </c>
    </row>
    <row r="1112" spans="1:6" x14ac:dyDescent="0.2">
      <c r="A1112" s="20" t="s">
        <v>5498</v>
      </c>
      <c r="B1112" s="20" t="s">
        <v>4443</v>
      </c>
      <c r="C1112" s="20" t="s">
        <v>5499</v>
      </c>
      <c r="D1112" s="25" t="s">
        <v>1672</v>
      </c>
      <c r="E1112" s="20" t="s">
        <v>3442</v>
      </c>
      <c r="F1112">
        <f t="shared" si="34"/>
        <v>13</v>
      </c>
    </row>
    <row r="1113" spans="1:6" x14ac:dyDescent="0.2">
      <c r="A1113" s="20" t="s">
        <v>5498</v>
      </c>
      <c r="B1113" s="20" t="s">
        <v>5500</v>
      </c>
      <c r="C1113" s="20" t="s">
        <v>5501</v>
      </c>
      <c r="D1113" s="25" t="s">
        <v>1672</v>
      </c>
      <c r="E1113" s="20" t="s">
        <v>3442</v>
      </c>
      <c r="F1113">
        <f t="shared" si="34"/>
        <v>13</v>
      </c>
    </row>
    <row r="1114" spans="1:6" x14ac:dyDescent="0.2">
      <c r="A1114" s="20" t="s">
        <v>5498</v>
      </c>
      <c r="B1114" s="20" t="s">
        <v>5502</v>
      </c>
      <c r="C1114" s="20" t="s">
        <v>5503</v>
      </c>
      <c r="D1114" s="25" t="s">
        <v>1672</v>
      </c>
      <c r="E1114" s="20" t="s">
        <v>3442</v>
      </c>
      <c r="F1114">
        <f t="shared" si="34"/>
        <v>13</v>
      </c>
    </row>
    <row r="1115" spans="1:6" x14ac:dyDescent="0.2">
      <c r="A1115" s="20" t="s">
        <v>5498</v>
      </c>
      <c r="B1115" s="20" t="s">
        <v>2695</v>
      </c>
      <c r="C1115" s="20" t="s">
        <v>5504</v>
      </c>
      <c r="D1115" s="25" t="s">
        <v>543</v>
      </c>
      <c r="E1115" s="20" t="s">
        <v>3442</v>
      </c>
      <c r="F1115">
        <f t="shared" si="34"/>
        <v>13</v>
      </c>
    </row>
    <row r="1116" spans="1:6" x14ac:dyDescent="0.2">
      <c r="A1116" s="20" t="s">
        <v>5505</v>
      </c>
      <c r="B1116" s="20" t="s">
        <v>4447</v>
      </c>
      <c r="C1116" s="20" t="s">
        <v>5506</v>
      </c>
      <c r="D1116" s="25" t="s">
        <v>1672</v>
      </c>
      <c r="E1116" s="20" t="s">
        <v>3442</v>
      </c>
      <c r="F1116">
        <f t="shared" si="34"/>
        <v>13</v>
      </c>
    </row>
    <row r="1117" spans="1:6" x14ac:dyDescent="0.2">
      <c r="A1117" s="20" t="s">
        <v>5505</v>
      </c>
      <c r="B1117" s="20" t="s">
        <v>5507</v>
      </c>
      <c r="C1117" s="20" t="s">
        <v>5508</v>
      </c>
      <c r="D1117" s="25" t="s">
        <v>1672</v>
      </c>
      <c r="E1117" s="20" t="s">
        <v>3442</v>
      </c>
      <c r="F1117">
        <f t="shared" si="34"/>
        <v>13</v>
      </c>
    </row>
    <row r="1118" spans="1:6" x14ac:dyDescent="0.2">
      <c r="A1118" s="20" t="s">
        <v>5509</v>
      </c>
      <c r="B1118" s="20" t="s">
        <v>3495</v>
      </c>
      <c r="C1118" s="20" t="s">
        <v>5510</v>
      </c>
      <c r="D1118" s="25" t="s">
        <v>3525</v>
      </c>
      <c r="E1118" t="s">
        <v>3446</v>
      </c>
      <c r="F1118">
        <f t="shared" si="34"/>
        <v>3</v>
      </c>
    </row>
    <row r="1119" spans="1:6" x14ac:dyDescent="0.2">
      <c r="A1119" s="20" t="s">
        <v>5509</v>
      </c>
      <c r="B1119" s="20" t="s">
        <v>5511</v>
      </c>
      <c r="C1119" s="20" t="s">
        <v>5512</v>
      </c>
      <c r="D1119" s="25" t="s">
        <v>5513</v>
      </c>
      <c r="E1119" t="s">
        <v>3446</v>
      </c>
      <c r="F1119">
        <f t="shared" si="34"/>
        <v>3</v>
      </c>
    </row>
    <row r="1120" spans="1:6" x14ac:dyDescent="0.2">
      <c r="A1120" s="20" t="s">
        <v>5509</v>
      </c>
      <c r="B1120" s="20" t="s">
        <v>5511</v>
      </c>
      <c r="C1120" s="20" t="s">
        <v>5514</v>
      </c>
      <c r="D1120" s="25" t="s">
        <v>5513</v>
      </c>
      <c r="E1120" t="s">
        <v>3446</v>
      </c>
      <c r="F1120">
        <f t="shared" si="34"/>
        <v>3</v>
      </c>
    </row>
    <row r="1121" spans="1:6" x14ac:dyDescent="0.2">
      <c r="A1121" s="20" t="s">
        <v>5515</v>
      </c>
      <c r="B1121" s="20" t="s">
        <v>4034</v>
      </c>
      <c r="C1121" s="20" t="s">
        <v>5516</v>
      </c>
      <c r="D1121" s="25" t="s">
        <v>3525</v>
      </c>
      <c r="E1121" t="s">
        <v>3446</v>
      </c>
      <c r="F1121">
        <f t="shared" si="34"/>
        <v>3</v>
      </c>
    </row>
    <row r="1122" spans="1:6" x14ac:dyDescent="0.2">
      <c r="A1122" s="20" t="s">
        <v>5515</v>
      </c>
      <c r="B1122" s="20" t="s">
        <v>5511</v>
      </c>
      <c r="C1122" s="20" t="s">
        <v>5517</v>
      </c>
      <c r="D1122" s="25" t="s">
        <v>5513</v>
      </c>
      <c r="E1122" t="s">
        <v>3446</v>
      </c>
      <c r="F1122">
        <f t="shared" si="34"/>
        <v>3</v>
      </c>
    </row>
    <row r="1123" spans="1:6" x14ac:dyDescent="0.2">
      <c r="A1123" s="20" t="s">
        <v>5515</v>
      </c>
      <c r="B1123" s="20" t="s">
        <v>5518</v>
      </c>
      <c r="C1123" s="20" t="s">
        <v>5519</v>
      </c>
      <c r="D1123" s="25" t="s">
        <v>1026</v>
      </c>
      <c r="E1123" t="s">
        <v>3446</v>
      </c>
      <c r="F1123">
        <f t="shared" si="34"/>
        <v>3</v>
      </c>
    </row>
    <row r="1124" spans="1:6" x14ac:dyDescent="0.2">
      <c r="A1124" s="20" t="s">
        <v>5515</v>
      </c>
      <c r="B1124" s="20" t="s">
        <v>5518</v>
      </c>
      <c r="C1124" s="20" t="s">
        <v>5520</v>
      </c>
      <c r="D1124" s="25" t="s">
        <v>1026</v>
      </c>
      <c r="E1124" t="s">
        <v>3446</v>
      </c>
      <c r="F1124">
        <f t="shared" si="34"/>
        <v>3</v>
      </c>
    </row>
    <row r="1125" spans="1:6" x14ac:dyDescent="0.2">
      <c r="A1125" s="20" t="s">
        <v>5515</v>
      </c>
      <c r="B1125" s="20" t="s">
        <v>5518</v>
      </c>
      <c r="C1125" s="20" t="s">
        <v>5521</v>
      </c>
      <c r="D1125" s="25" t="s">
        <v>1830</v>
      </c>
      <c r="E1125" t="s">
        <v>3446</v>
      </c>
      <c r="F1125">
        <f t="shared" si="34"/>
        <v>3</v>
      </c>
    </row>
    <row r="1126" spans="1:6" x14ac:dyDescent="0.2">
      <c r="A1126" s="20" t="s">
        <v>5515</v>
      </c>
      <c r="B1126" s="20" t="s">
        <v>5522</v>
      </c>
      <c r="C1126" s="20" t="s">
        <v>5523</v>
      </c>
      <c r="D1126" s="25" t="s">
        <v>8365</v>
      </c>
      <c r="E1126" t="s">
        <v>3446</v>
      </c>
      <c r="F1126">
        <f t="shared" si="34"/>
        <v>3</v>
      </c>
    </row>
    <row r="1127" spans="1:6" x14ac:dyDescent="0.2">
      <c r="A1127" s="20" t="s">
        <v>5524</v>
      </c>
      <c r="B1127" s="20" t="s">
        <v>3981</v>
      </c>
      <c r="C1127" s="20" t="s">
        <v>5525</v>
      </c>
      <c r="D1127" s="25" t="s">
        <v>3525</v>
      </c>
      <c r="E1127" t="s">
        <v>3443</v>
      </c>
      <c r="F1127">
        <f t="shared" si="34"/>
        <v>2</v>
      </c>
    </row>
    <row r="1128" spans="1:6" x14ac:dyDescent="0.2">
      <c r="A1128" s="20" t="s">
        <v>5524</v>
      </c>
      <c r="B1128" s="20" t="s">
        <v>3471</v>
      </c>
      <c r="C1128" s="20" t="s">
        <v>5526</v>
      </c>
      <c r="D1128" s="25" t="s">
        <v>3469</v>
      </c>
      <c r="E1128" t="s">
        <v>3443</v>
      </c>
      <c r="F1128">
        <f t="shared" si="34"/>
        <v>2</v>
      </c>
    </row>
    <row r="1129" spans="1:6" x14ac:dyDescent="0.2">
      <c r="A1129" s="20" t="s">
        <v>5524</v>
      </c>
      <c r="B1129" s="20" t="s">
        <v>3467</v>
      </c>
      <c r="C1129" s="20" t="s">
        <v>5527</v>
      </c>
      <c r="D1129" s="25" t="s">
        <v>3469</v>
      </c>
      <c r="E1129" t="s">
        <v>3443</v>
      </c>
      <c r="F1129">
        <f t="shared" si="34"/>
        <v>2</v>
      </c>
    </row>
    <row r="1130" spans="1:6" x14ac:dyDescent="0.2">
      <c r="A1130" s="20" t="s">
        <v>5524</v>
      </c>
      <c r="B1130" s="20" t="s">
        <v>3473</v>
      </c>
      <c r="C1130" s="20" t="s">
        <v>5528</v>
      </c>
      <c r="D1130" s="25" t="s">
        <v>3469</v>
      </c>
      <c r="E1130" t="s">
        <v>3443</v>
      </c>
      <c r="F1130">
        <f t="shared" si="34"/>
        <v>2</v>
      </c>
    </row>
    <row r="1131" spans="1:6" x14ac:dyDescent="0.2">
      <c r="A1131" s="20" t="s">
        <v>5529</v>
      </c>
      <c r="B1131" s="20" t="s">
        <v>3998</v>
      </c>
      <c r="C1131" s="20" t="s">
        <v>5530</v>
      </c>
      <c r="D1131" s="25" t="s">
        <v>3525</v>
      </c>
      <c r="E1131" t="s">
        <v>3446</v>
      </c>
      <c r="F1131">
        <f t="shared" si="34"/>
        <v>3</v>
      </c>
    </row>
    <row r="1132" spans="1:6" x14ac:dyDescent="0.2">
      <c r="A1132" s="20" t="s">
        <v>5529</v>
      </c>
      <c r="B1132" s="20" t="s">
        <v>5511</v>
      </c>
      <c r="C1132" s="20" t="s">
        <v>5531</v>
      </c>
      <c r="D1132" s="25" t="s">
        <v>5513</v>
      </c>
      <c r="E1132" t="s">
        <v>3446</v>
      </c>
      <c r="F1132">
        <f t="shared" si="34"/>
        <v>3</v>
      </c>
    </row>
    <row r="1133" spans="1:6" x14ac:dyDescent="0.2">
      <c r="A1133" s="20" t="s">
        <v>5532</v>
      </c>
      <c r="B1133" s="20" t="s">
        <v>4115</v>
      </c>
      <c r="C1133" s="20" t="s">
        <v>5533</v>
      </c>
      <c r="D1133" s="25" t="s">
        <v>3525</v>
      </c>
      <c r="E1133" t="s">
        <v>3446</v>
      </c>
      <c r="F1133">
        <f t="shared" si="34"/>
        <v>3</v>
      </c>
    </row>
    <row r="1134" spans="1:6" x14ac:dyDescent="0.2">
      <c r="A1134" s="20" t="s">
        <v>5532</v>
      </c>
      <c r="B1134" s="20" t="s">
        <v>5534</v>
      </c>
      <c r="C1134" s="20" t="s">
        <v>5535</v>
      </c>
      <c r="D1134" s="25" t="s">
        <v>8365</v>
      </c>
      <c r="E1134" t="s">
        <v>3446</v>
      </c>
      <c r="F1134">
        <f t="shared" si="34"/>
        <v>3</v>
      </c>
    </row>
    <row r="1135" spans="1:6" x14ac:dyDescent="0.2">
      <c r="A1135" s="20" t="s">
        <v>5536</v>
      </c>
      <c r="B1135" s="20" t="s">
        <v>5107</v>
      </c>
      <c r="C1135" s="20" t="s">
        <v>5537</v>
      </c>
      <c r="D1135" s="25" t="s">
        <v>1830</v>
      </c>
      <c r="E1135" t="s">
        <v>3448</v>
      </c>
      <c r="F1135">
        <f t="shared" si="34"/>
        <v>4</v>
      </c>
    </row>
    <row r="1136" spans="1:6" x14ac:dyDescent="0.2">
      <c r="A1136" s="20" t="s">
        <v>5536</v>
      </c>
      <c r="B1136" s="20" t="s">
        <v>5104</v>
      </c>
      <c r="C1136" s="20" t="s">
        <v>5538</v>
      </c>
      <c r="D1136" s="25" t="s">
        <v>3525</v>
      </c>
      <c r="E1136" t="s">
        <v>3448</v>
      </c>
      <c r="F1136">
        <f t="shared" si="34"/>
        <v>4</v>
      </c>
    </row>
    <row r="1137" spans="1:6" x14ac:dyDescent="0.2">
      <c r="A1137" s="20" t="s">
        <v>5539</v>
      </c>
      <c r="B1137" s="20" t="s">
        <v>4127</v>
      </c>
      <c r="C1137" s="20" t="s">
        <v>5540</v>
      </c>
      <c r="D1137" s="25" t="s">
        <v>3525</v>
      </c>
      <c r="E1137" t="s">
        <v>3446</v>
      </c>
      <c r="F1137">
        <f t="shared" si="34"/>
        <v>3</v>
      </c>
    </row>
    <row r="1138" spans="1:6" x14ac:dyDescent="0.2">
      <c r="A1138" s="20" t="s">
        <v>5539</v>
      </c>
      <c r="B1138" s="20" t="s">
        <v>5107</v>
      </c>
      <c r="C1138" s="20" t="s">
        <v>5541</v>
      </c>
      <c r="D1138" s="25" t="s">
        <v>1830</v>
      </c>
      <c r="E1138" t="s">
        <v>3446</v>
      </c>
      <c r="F1138">
        <f t="shared" si="34"/>
        <v>3</v>
      </c>
    </row>
    <row r="1139" spans="1:6" x14ac:dyDescent="0.2">
      <c r="A1139" s="20" t="s">
        <v>5539</v>
      </c>
      <c r="B1139" s="20" t="s">
        <v>5511</v>
      </c>
      <c r="C1139" s="20" t="s">
        <v>5542</v>
      </c>
      <c r="D1139" s="25" t="s">
        <v>5513</v>
      </c>
      <c r="E1139" t="s">
        <v>3446</v>
      </c>
      <c r="F1139">
        <f t="shared" si="34"/>
        <v>3</v>
      </c>
    </row>
    <row r="1140" spans="1:6" x14ac:dyDescent="0.2">
      <c r="A1140" s="20" t="s">
        <v>5543</v>
      </c>
      <c r="B1140" s="20" t="s">
        <v>4156</v>
      </c>
      <c r="C1140" s="20" t="s">
        <v>5544</v>
      </c>
      <c r="D1140" s="25" t="s">
        <v>3525</v>
      </c>
      <c r="E1140" t="s">
        <v>3448</v>
      </c>
      <c r="F1140">
        <f t="shared" si="34"/>
        <v>4</v>
      </c>
    </row>
    <row r="1141" spans="1:6" x14ac:dyDescent="0.2">
      <c r="A1141" s="20" t="s">
        <v>5543</v>
      </c>
      <c r="B1141" s="20" t="s">
        <v>5107</v>
      </c>
      <c r="C1141" s="20" t="s">
        <v>5545</v>
      </c>
      <c r="D1141" s="25" t="s">
        <v>1830</v>
      </c>
      <c r="E1141" t="s">
        <v>3448</v>
      </c>
      <c r="F1141">
        <f t="shared" si="34"/>
        <v>4</v>
      </c>
    </row>
    <row r="1142" spans="1:6" x14ac:dyDescent="0.2">
      <c r="A1142" s="20" t="s">
        <v>5543</v>
      </c>
      <c r="B1142" s="20" t="s">
        <v>5107</v>
      </c>
      <c r="C1142" s="20" t="s">
        <v>5546</v>
      </c>
      <c r="D1142" s="25" t="s">
        <v>1830</v>
      </c>
      <c r="E1142" t="s">
        <v>3448</v>
      </c>
      <c r="F1142">
        <f t="shared" si="34"/>
        <v>4</v>
      </c>
    </row>
    <row r="1143" spans="1:6" x14ac:dyDescent="0.2">
      <c r="A1143" s="20" t="s">
        <v>5543</v>
      </c>
      <c r="B1143" s="20" t="s">
        <v>5107</v>
      </c>
      <c r="C1143" s="20" t="s">
        <v>5547</v>
      </c>
      <c r="D1143" s="25" t="s">
        <v>8402</v>
      </c>
      <c r="E1143" t="s">
        <v>3448</v>
      </c>
      <c r="F1143">
        <f t="shared" si="34"/>
        <v>4</v>
      </c>
    </row>
    <row r="1144" spans="1:6" x14ac:dyDescent="0.2">
      <c r="A1144" s="20" t="s">
        <v>5548</v>
      </c>
      <c r="B1144" s="20" t="s">
        <v>5107</v>
      </c>
      <c r="C1144" s="20" t="s">
        <v>5549</v>
      </c>
      <c r="D1144" s="25" t="s">
        <v>1830</v>
      </c>
      <c r="E1144" t="s">
        <v>3448</v>
      </c>
      <c r="F1144">
        <f t="shared" si="34"/>
        <v>4</v>
      </c>
    </row>
    <row r="1145" spans="1:6" x14ac:dyDescent="0.2">
      <c r="A1145" s="20" t="s">
        <v>5548</v>
      </c>
      <c r="B1145" s="20" t="s">
        <v>4199</v>
      </c>
      <c r="C1145" s="20" t="s">
        <v>5550</v>
      </c>
      <c r="D1145" s="25" t="s">
        <v>3525</v>
      </c>
      <c r="E1145" t="s">
        <v>3448</v>
      </c>
      <c r="F1145">
        <f t="shared" si="34"/>
        <v>4</v>
      </c>
    </row>
    <row r="1146" spans="1:6" x14ac:dyDescent="0.2">
      <c r="A1146" s="20" t="s">
        <v>5551</v>
      </c>
      <c r="B1146" s="20" t="s">
        <v>4220</v>
      </c>
      <c r="C1146" s="20" t="s">
        <v>5552</v>
      </c>
      <c r="D1146" s="25" t="s">
        <v>3525</v>
      </c>
      <c r="E1146" t="s">
        <v>3448</v>
      </c>
      <c r="F1146">
        <f t="shared" si="34"/>
        <v>4</v>
      </c>
    </row>
    <row r="1147" spans="1:6" x14ac:dyDescent="0.2">
      <c r="A1147" s="20" t="s">
        <v>5551</v>
      </c>
      <c r="B1147" s="20" t="s">
        <v>5107</v>
      </c>
      <c r="C1147" s="20" t="s">
        <v>5553</v>
      </c>
      <c r="D1147" s="25" t="s">
        <v>1830</v>
      </c>
      <c r="E1147" t="s">
        <v>3448</v>
      </c>
      <c r="F1147">
        <f t="shared" si="34"/>
        <v>4</v>
      </c>
    </row>
    <row r="1148" spans="1:6" x14ac:dyDescent="0.2">
      <c r="A1148" s="20" t="s">
        <v>5554</v>
      </c>
      <c r="B1148" s="20" t="s">
        <v>5555</v>
      </c>
      <c r="C1148" s="20" t="s">
        <v>5556</v>
      </c>
      <c r="D1148" s="25" t="s">
        <v>3525</v>
      </c>
      <c r="E1148" s="20" t="s">
        <v>3446</v>
      </c>
      <c r="F1148">
        <f t="shared" si="34"/>
        <v>3</v>
      </c>
    </row>
    <row r="1149" spans="1:6" x14ac:dyDescent="0.2">
      <c r="A1149" s="20" t="s">
        <v>5554</v>
      </c>
      <c r="B1149" s="20" t="s">
        <v>5511</v>
      </c>
      <c r="C1149" s="20" t="s">
        <v>5557</v>
      </c>
      <c r="D1149" s="25" t="s">
        <v>5513</v>
      </c>
      <c r="E1149" s="20" t="s">
        <v>3446</v>
      </c>
      <c r="F1149">
        <f t="shared" si="34"/>
        <v>3</v>
      </c>
    </row>
    <row r="1150" spans="1:6" x14ac:dyDescent="0.2">
      <c r="A1150" s="20" t="s">
        <v>5558</v>
      </c>
      <c r="B1150" s="20" t="s">
        <v>3959</v>
      </c>
      <c r="C1150" s="20" t="s">
        <v>5559</v>
      </c>
      <c r="D1150" s="25" t="s">
        <v>3525</v>
      </c>
      <c r="E1150" s="20" t="s">
        <v>3446</v>
      </c>
      <c r="F1150">
        <f t="shared" si="34"/>
        <v>3</v>
      </c>
    </row>
    <row r="1151" spans="1:6" x14ac:dyDescent="0.2">
      <c r="A1151" s="20" t="s">
        <v>5558</v>
      </c>
      <c r="B1151" s="20" t="s">
        <v>5560</v>
      </c>
      <c r="C1151" s="20" t="s">
        <v>5561</v>
      </c>
      <c r="D1151" s="25" t="s">
        <v>3525</v>
      </c>
      <c r="E1151" s="20" t="s">
        <v>3446</v>
      </c>
      <c r="F1151">
        <f t="shared" si="34"/>
        <v>3</v>
      </c>
    </row>
    <row r="1152" spans="1:6" x14ac:dyDescent="0.2">
      <c r="A1152" s="20" t="s">
        <v>5558</v>
      </c>
      <c r="B1152" s="20" t="s">
        <v>5511</v>
      </c>
      <c r="C1152" s="20" t="s">
        <v>5562</v>
      </c>
      <c r="D1152" s="25" t="s">
        <v>5513</v>
      </c>
      <c r="E1152" s="20" t="s">
        <v>3446</v>
      </c>
      <c r="F1152">
        <f t="shared" si="34"/>
        <v>3</v>
      </c>
    </row>
    <row r="1153" spans="1:6" x14ac:dyDescent="0.2">
      <c r="A1153" s="20" t="s">
        <v>5563</v>
      </c>
      <c r="B1153" s="20" t="s">
        <v>5316</v>
      </c>
      <c r="C1153" s="20" t="s">
        <v>5564</v>
      </c>
      <c r="D1153" s="25" t="s">
        <v>1519</v>
      </c>
      <c r="E1153" s="20" t="s">
        <v>3442</v>
      </c>
      <c r="F1153">
        <f t="shared" si="34"/>
        <v>13</v>
      </c>
    </row>
    <row r="1154" spans="1:6" x14ac:dyDescent="0.2">
      <c r="A1154" s="20" t="s">
        <v>5563</v>
      </c>
      <c r="B1154" s="20" t="s">
        <v>3208</v>
      </c>
      <c r="C1154" s="20" t="s">
        <v>5565</v>
      </c>
      <c r="D1154" s="25" t="s">
        <v>3210</v>
      </c>
      <c r="E1154" s="20" t="s">
        <v>3442</v>
      </c>
      <c r="F1154">
        <f t="shared" si="34"/>
        <v>13</v>
      </c>
    </row>
    <row r="1155" spans="1:6" x14ac:dyDescent="0.2">
      <c r="A1155" s="20" t="s">
        <v>5566</v>
      </c>
      <c r="B1155" s="20" t="s">
        <v>5322</v>
      </c>
      <c r="C1155" s="20" t="s">
        <v>5567</v>
      </c>
      <c r="D1155" s="25" t="s">
        <v>1519</v>
      </c>
      <c r="E1155" s="20" t="s">
        <v>3442</v>
      </c>
      <c r="F1155">
        <f t="shared" ref="F1155:F1218" si="35">VLOOKUP(E1155,$H$2:$I$12,2,0)</f>
        <v>13</v>
      </c>
    </row>
    <row r="1156" spans="1:6" x14ac:dyDescent="0.2">
      <c r="A1156" s="20" t="s">
        <v>5566</v>
      </c>
      <c r="B1156" s="20" t="s">
        <v>3208</v>
      </c>
      <c r="C1156" s="20" t="s">
        <v>5568</v>
      </c>
      <c r="D1156" s="25" t="s">
        <v>3210</v>
      </c>
      <c r="E1156" s="20" t="s">
        <v>3442</v>
      </c>
      <c r="F1156">
        <f t="shared" si="35"/>
        <v>13</v>
      </c>
    </row>
    <row r="1157" spans="1:6" x14ac:dyDescent="0.2">
      <c r="A1157" s="20" t="s">
        <v>5566</v>
      </c>
      <c r="B1157" s="20" t="s">
        <v>5569</v>
      </c>
      <c r="C1157" s="20" t="s">
        <v>5570</v>
      </c>
      <c r="D1157" s="25" t="s">
        <v>8365</v>
      </c>
      <c r="E1157" s="20" t="s">
        <v>3442</v>
      </c>
      <c r="F1157">
        <f t="shared" si="35"/>
        <v>13</v>
      </c>
    </row>
    <row r="1158" spans="1:6" x14ac:dyDescent="0.2">
      <c r="A1158" s="20" t="s">
        <v>5571</v>
      </c>
      <c r="B1158" s="20" t="s">
        <v>5363</v>
      </c>
      <c r="C1158" s="20" t="s">
        <v>5572</v>
      </c>
      <c r="D1158" s="25" t="s">
        <v>1519</v>
      </c>
      <c r="E1158" s="20" t="s">
        <v>3454</v>
      </c>
      <c r="F1158">
        <f t="shared" si="35"/>
        <v>6</v>
      </c>
    </row>
    <row r="1159" spans="1:6" x14ac:dyDescent="0.2">
      <c r="A1159" s="20" t="s">
        <v>5571</v>
      </c>
      <c r="B1159" s="20" t="s">
        <v>3208</v>
      </c>
      <c r="C1159" s="20" t="s">
        <v>5573</v>
      </c>
      <c r="D1159" s="25" t="s">
        <v>3210</v>
      </c>
      <c r="E1159" s="20" t="s">
        <v>3454</v>
      </c>
      <c r="F1159">
        <f t="shared" si="35"/>
        <v>6</v>
      </c>
    </row>
    <row r="1160" spans="1:6" x14ac:dyDescent="0.2">
      <c r="A1160" s="20" t="s">
        <v>5574</v>
      </c>
      <c r="B1160" s="20" t="s">
        <v>4902</v>
      </c>
      <c r="C1160" s="20" t="s">
        <v>5575</v>
      </c>
      <c r="D1160" s="25" t="s">
        <v>1672</v>
      </c>
      <c r="E1160" t="s">
        <v>3442</v>
      </c>
      <c r="F1160">
        <f t="shared" si="35"/>
        <v>13</v>
      </c>
    </row>
    <row r="1161" spans="1:6" x14ac:dyDescent="0.2">
      <c r="A1161" s="20" t="s">
        <v>5574</v>
      </c>
      <c r="B1161" s="20" t="s">
        <v>5576</v>
      </c>
      <c r="C1161" s="20" t="s">
        <v>5577</v>
      </c>
      <c r="D1161" s="25" t="s">
        <v>3079</v>
      </c>
      <c r="E1161" t="s">
        <v>3442</v>
      </c>
      <c r="F1161">
        <f t="shared" si="35"/>
        <v>13</v>
      </c>
    </row>
    <row r="1162" spans="1:6" x14ac:dyDescent="0.2">
      <c r="A1162" s="20" t="s">
        <v>5574</v>
      </c>
      <c r="B1162" s="20" t="s">
        <v>4950</v>
      </c>
      <c r="C1162" s="20" t="s">
        <v>5578</v>
      </c>
      <c r="D1162" s="25" t="s">
        <v>3053</v>
      </c>
      <c r="E1162" t="s">
        <v>3442</v>
      </c>
      <c r="F1162">
        <f t="shared" si="35"/>
        <v>13</v>
      </c>
    </row>
    <row r="1163" spans="1:6" x14ac:dyDescent="0.2">
      <c r="A1163" s="20" t="s">
        <v>5579</v>
      </c>
      <c r="B1163" s="20" t="s">
        <v>5043</v>
      </c>
      <c r="C1163" s="20" t="s">
        <v>5580</v>
      </c>
      <c r="D1163" s="25" t="s">
        <v>1672</v>
      </c>
      <c r="E1163" t="s">
        <v>3442</v>
      </c>
      <c r="F1163">
        <f t="shared" si="35"/>
        <v>13</v>
      </c>
    </row>
    <row r="1164" spans="1:6" x14ac:dyDescent="0.2">
      <c r="A1164" s="20" t="s">
        <v>5579</v>
      </c>
      <c r="B1164" s="20" t="s">
        <v>4950</v>
      </c>
      <c r="C1164" s="20" t="s">
        <v>5581</v>
      </c>
      <c r="D1164" s="25" t="s">
        <v>3053</v>
      </c>
      <c r="E1164" t="s">
        <v>3442</v>
      </c>
      <c r="F1164">
        <f t="shared" si="35"/>
        <v>13</v>
      </c>
    </row>
    <row r="1165" spans="1:6" x14ac:dyDescent="0.2">
      <c r="A1165" s="20" t="s">
        <v>5582</v>
      </c>
      <c r="B1165" s="20" t="s">
        <v>4245</v>
      </c>
      <c r="C1165" s="20" t="s">
        <v>5583</v>
      </c>
      <c r="D1165" s="25" t="s">
        <v>3525</v>
      </c>
      <c r="E1165" t="s">
        <v>3450</v>
      </c>
      <c r="F1165">
        <f t="shared" si="35"/>
        <v>5</v>
      </c>
    </row>
    <row r="1166" spans="1:6" x14ac:dyDescent="0.2">
      <c r="A1166" s="20" t="s">
        <v>5582</v>
      </c>
      <c r="B1166" s="20" t="s">
        <v>5107</v>
      </c>
      <c r="C1166" s="20" t="s">
        <v>5584</v>
      </c>
      <c r="D1166" s="25" t="s">
        <v>1830</v>
      </c>
      <c r="E1166" t="s">
        <v>3450</v>
      </c>
      <c r="F1166">
        <f t="shared" si="35"/>
        <v>5</v>
      </c>
    </row>
    <row r="1167" spans="1:6" x14ac:dyDescent="0.2">
      <c r="A1167" s="20" t="s">
        <v>5585</v>
      </c>
      <c r="B1167" s="20" t="s">
        <v>4235</v>
      </c>
      <c r="C1167" s="20" t="s">
        <v>5586</v>
      </c>
      <c r="D1167" s="25" t="s">
        <v>3525</v>
      </c>
      <c r="E1167" t="s">
        <v>3450</v>
      </c>
      <c r="F1167">
        <f t="shared" si="35"/>
        <v>5</v>
      </c>
    </row>
    <row r="1168" spans="1:6" x14ac:dyDescent="0.2">
      <c r="A1168" s="20" t="s">
        <v>5585</v>
      </c>
      <c r="B1168" s="20" t="s">
        <v>5107</v>
      </c>
      <c r="C1168" s="20" t="s">
        <v>5587</v>
      </c>
      <c r="D1168" s="25" t="s">
        <v>1830</v>
      </c>
      <c r="E1168" t="s">
        <v>3450</v>
      </c>
      <c r="F1168">
        <f t="shared" si="35"/>
        <v>5</v>
      </c>
    </row>
    <row r="1169" spans="1:6" x14ac:dyDescent="0.2">
      <c r="A1169" s="20" t="s">
        <v>5585</v>
      </c>
      <c r="B1169" s="20" t="s">
        <v>5107</v>
      </c>
      <c r="C1169" s="20" t="s">
        <v>5588</v>
      </c>
      <c r="D1169" s="25" t="s">
        <v>1830</v>
      </c>
      <c r="E1169" t="s">
        <v>3450</v>
      </c>
      <c r="F1169">
        <f t="shared" si="35"/>
        <v>5</v>
      </c>
    </row>
    <row r="1170" spans="1:6" x14ac:dyDescent="0.2">
      <c r="A1170" s="20" t="s">
        <v>5585</v>
      </c>
      <c r="B1170" s="20" t="s">
        <v>3966</v>
      </c>
      <c r="C1170" s="20" t="s">
        <v>5589</v>
      </c>
      <c r="D1170" s="25" t="s">
        <v>3968</v>
      </c>
      <c r="E1170" t="s">
        <v>3450</v>
      </c>
      <c r="F1170">
        <f t="shared" si="35"/>
        <v>5</v>
      </c>
    </row>
    <row r="1171" spans="1:6" x14ac:dyDescent="0.2">
      <c r="A1171" s="20" t="s">
        <v>5590</v>
      </c>
      <c r="B1171" s="20" t="s">
        <v>4082</v>
      </c>
      <c r="C1171" s="20" t="s">
        <v>5591</v>
      </c>
      <c r="D1171" s="25" t="s">
        <v>3525</v>
      </c>
      <c r="E1171" s="20" t="s">
        <v>3446</v>
      </c>
      <c r="F1171">
        <f t="shared" si="35"/>
        <v>3</v>
      </c>
    </row>
    <row r="1172" spans="1:6" x14ac:dyDescent="0.2">
      <c r="A1172" s="20" t="s">
        <v>5590</v>
      </c>
      <c r="B1172" s="20" t="s">
        <v>5511</v>
      </c>
      <c r="C1172" s="20" t="s">
        <v>5592</v>
      </c>
      <c r="D1172" s="25" t="s">
        <v>5513</v>
      </c>
      <c r="E1172" s="20" t="s">
        <v>3446</v>
      </c>
      <c r="F1172">
        <f t="shared" si="35"/>
        <v>3</v>
      </c>
    </row>
    <row r="1173" spans="1:6" x14ac:dyDescent="0.2">
      <c r="A1173" s="20" t="s">
        <v>5593</v>
      </c>
      <c r="B1173" s="20" t="s">
        <v>4088</v>
      </c>
      <c r="C1173" s="20" t="s">
        <v>5594</v>
      </c>
      <c r="D1173" s="25" t="s">
        <v>8365</v>
      </c>
      <c r="E1173" s="20" t="s">
        <v>3446</v>
      </c>
      <c r="F1173">
        <f t="shared" si="35"/>
        <v>3</v>
      </c>
    </row>
    <row r="1174" spans="1:6" x14ac:dyDescent="0.2">
      <c r="A1174" s="20" t="s">
        <v>5593</v>
      </c>
      <c r="B1174" s="20" t="s">
        <v>5511</v>
      </c>
      <c r="C1174" s="20" t="s">
        <v>5595</v>
      </c>
      <c r="D1174" s="25" t="s">
        <v>5513</v>
      </c>
      <c r="E1174" s="20" t="s">
        <v>3446</v>
      </c>
      <c r="F1174">
        <f t="shared" si="35"/>
        <v>3</v>
      </c>
    </row>
    <row r="1175" spans="1:6" x14ac:dyDescent="0.2">
      <c r="A1175" s="20" t="s">
        <v>5596</v>
      </c>
      <c r="B1175" s="20" t="s">
        <v>5107</v>
      </c>
      <c r="C1175" s="20" t="s">
        <v>5597</v>
      </c>
      <c r="D1175" s="25" t="s">
        <v>1830</v>
      </c>
      <c r="E1175" s="20" t="s">
        <v>3446</v>
      </c>
      <c r="F1175">
        <f t="shared" si="35"/>
        <v>3</v>
      </c>
    </row>
    <row r="1176" spans="1:6" x14ac:dyDescent="0.2">
      <c r="A1176" s="20" t="s">
        <v>5596</v>
      </c>
      <c r="B1176" s="20" t="s">
        <v>5136</v>
      </c>
      <c r="C1176" s="20" t="s">
        <v>5598</v>
      </c>
      <c r="D1176" s="25" t="s">
        <v>3525</v>
      </c>
      <c r="E1176" s="20" t="s">
        <v>3446</v>
      </c>
      <c r="F1176">
        <f t="shared" si="35"/>
        <v>3</v>
      </c>
    </row>
    <row r="1177" spans="1:6" x14ac:dyDescent="0.2">
      <c r="A1177" s="20" t="s">
        <v>5596</v>
      </c>
      <c r="B1177" s="20" t="s">
        <v>5599</v>
      </c>
      <c r="C1177" s="20" t="s">
        <v>5600</v>
      </c>
      <c r="D1177" s="25" t="s">
        <v>5601</v>
      </c>
      <c r="E1177" s="20" t="s">
        <v>3446</v>
      </c>
      <c r="F1177">
        <f t="shared" si="35"/>
        <v>3</v>
      </c>
    </row>
    <row r="1178" spans="1:6" x14ac:dyDescent="0.2">
      <c r="A1178" s="20" t="s">
        <v>5596</v>
      </c>
      <c r="B1178" s="20" t="s">
        <v>5602</v>
      </c>
      <c r="C1178" s="20" t="s">
        <v>5603</v>
      </c>
      <c r="D1178" s="25" t="s">
        <v>5601</v>
      </c>
      <c r="E1178" s="20" t="s">
        <v>3446</v>
      </c>
      <c r="F1178">
        <f t="shared" si="35"/>
        <v>3</v>
      </c>
    </row>
    <row r="1179" spans="1:6" x14ac:dyDescent="0.2">
      <c r="A1179" s="20" t="s">
        <v>5596</v>
      </c>
      <c r="B1179" s="20" t="s">
        <v>5604</v>
      </c>
      <c r="C1179" s="20" t="s">
        <v>5605</v>
      </c>
      <c r="D1179" s="25" t="s">
        <v>4209</v>
      </c>
      <c r="E1179" s="20" t="s">
        <v>3446</v>
      </c>
      <c r="F1179">
        <f t="shared" si="35"/>
        <v>3</v>
      </c>
    </row>
    <row r="1180" spans="1:6" x14ac:dyDescent="0.2">
      <c r="A1180" s="20" t="s">
        <v>5606</v>
      </c>
      <c r="B1180" s="20" t="s">
        <v>4183</v>
      </c>
      <c r="C1180" s="20" t="s">
        <v>5607</v>
      </c>
      <c r="D1180" s="25" t="s">
        <v>3525</v>
      </c>
      <c r="E1180" s="20" t="s">
        <v>3446</v>
      </c>
      <c r="F1180">
        <f t="shared" si="35"/>
        <v>3</v>
      </c>
    </row>
    <row r="1181" spans="1:6" x14ac:dyDescent="0.2">
      <c r="A1181" s="20" t="s">
        <v>5606</v>
      </c>
      <c r="B1181" s="20" t="s">
        <v>5604</v>
      </c>
      <c r="C1181" s="20" t="s">
        <v>5608</v>
      </c>
      <c r="D1181" s="25" t="s">
        <v>4209</v>
      </c>
      <c r="E1181" s="20" t="s">
        <v>3446</v>
      </c>
      <c r="F1181">
        <f t="shared" si="35"/>
        <v>3</v>
      </c>
    </row>
    <row r="1182" spans="1:6" x14ac:dyDescent="0.2">
      <c r="A1182" s="20" t="s">
        <v>5609</v>
      </c>
      <c r="B1182" s="20" t="s">
        <v>4027</v>
      </c>
      <c r="C1182" s="20" t="s">
        <v>5610</v>
      </c>
      <c r="D1182" s="25" t="s">
        <v>3525</v>
      </c>
      <c r="E1182" s="20" t="s">
        <v>3446</v>
      </c>
      <c r="F1182">
        <f t="shared" si="35"/>
        <v>3</v>
      </c>
    </row>
    <row r="1183" spans="1:6" x14ac:dyDescent="0.2">
      <c r="A1183" s="20" t="s">
        <v>5609</v>
      </c>
      <c r="B1183" s="20" t="s">
        <v>5511</v>
      </c>
      <c r="C1183" s="20" t="s">
        <v>5611</v>
      </c>
      <c r="D1183" s="25" t="s">
        <v>5513</v>
      </c>
      <c r="E1183" s="20" t="s">
        <v>3446</v>
      </c>
      <c r="F1183">
        <f t="shared" si="35"/>
        <v>3</v>
      </c>
    </row>
    <row r="1184" spans="1:6" x14ac:dyDescent="0.2">
      <c r="A1184" s="20" t="s">
        <v>5609</v>
      </c>
      <c r="B1184" s="20" t="s">
        <v>5518</v>
      </c>
      <c r="C1184" s="20" t="s">
        <v>5612</v>
      </c>
      <c r="D1184" s="25" t="s">
        <v>1026</v>
      </c>
      <c r="E1184" s="20" t="s">
        <v>3446</v>
      </c>
      <c r="F1184">
        <f t="shared" si="35"/>
        <v>3</v>
      </c>
    </row>
    <row r="1185" spans="1:6" x14ac:dyDescent="0.2">
      <c r="A1185" s="20" t="s">
        <v>5609</v>
      </c>
      <c r="B1185" s="20" t="s">
        <v>5518</v>
      </c>
      <c r="C1185" s="20" t="s">
        <v>5613</v>
      </c>
      <c r="D1185" s="25" t="s">
        <v>1026</v>
      </c>
      <c r="E1185" s="20" t="s">
        <v>3446</v>
      </c>
      <c r="F1185">
        <f t="shared" si="35"/>
        <v>3</v>
      </c>
    </row>
    <row r="1186" spans="1:6" x14ac:dyDescent="0.2">
      <c r="A1186" s="20" t="s">
        <v>5609</v>
      </c>
      <c r="B1186" s="20" t="s">
        <v>5522</v>
      </c>
      <c r="C1186" s="20" t="s">
        <v>5614</v>
      </c>
      <c r="D1186" s="25" t="s">
        <v>8365</v>
      </c>
      <c r="E1186" s="20" t="s">
        <v>3446</v>
      </c>
      <c r="F1186">
        <f t="shared" si="35"/>
        <v>3</v>
      </c>
    </row>
    <row r="1187" spans="1:6" x14ac:dyDescent="0.2">
      <c r="A1187" s="20" t="s">
        <v>5609</v>
      </c>
      <c r="B1187" s="20" t="s">
        <v>5522</v>
      </c>
      <c r="C1187" s="20" t="s">
        <v>5615</v>
      </c>
      <c r="D1187" s="25" t="s">
        <v>8365</v>
      </c>
      <c r="E1187" s="20" t="s">
        <v>3446</v>
      </c>
      <c r="F1187">
        <f t="shared" si="35"/>
        <v>3</v>
      </c>
    </row>
    <row r="1188" spans="1:6" x14ac:dyDescent="0.2">
      <c r="A1188" s="20" t="s">
        <v>5616</v>
      </c>
      <c r="B1188" s="20" t="s">
        <v>3990</v>
      </c>
      <c r="C1188" s="20" t="s">
        <v>5617</v>
      </c>
      <c r="D1188" s="25" t="s">
        <v>3525</v>
      </c>
      <c r="E1188" s="20" t="s">
        <v>3446</v>
      </c>
      <c r="F1188">
        <f t="shared" si="35"/>
        <v>3</v>
      </c>
    </row>
    <row r="1189" spans="1:6" x14ac:dyDescent="0.2">
      <c r="A1189" s="20" t="s">
        <v>5616</v>
      </c>
      <c r="B1189" s="20" t="s">
        <v>5511</v>
      </c>
      <c r="C1189" s="20" t="s">
        <v>5618</v>
      </c>
      <c r="D1189" s="25" t="s">
        <v>5513</v>
      </c>
      <c r="E1189" s="20" t="s">
        <v>3446</v>
      </c>
      <c r="F1189">
        <f t="shared" si="35"/>
        <v>3</v>
      </c>
    </row>
    <row r="1190" spans="1:6" x14ac:dyDescent="0.2">
      <c r="A1190" s="20" t="s">
        <v>5619</v>
      </c>
      <c r="B1190" s="20" t="s">
        <v>4010</v>
      </c>
      <c r="C1190" s="20" t="s">
        <v>5620</v>
      </c>
      <c r="D1190" s="25" t="s">
        <v>3525</v>
      </c>
      <c r="E1190" s="20" t="s">
        <v>3446</v>
      </c>
      <c r="F1190">
        <f t="shared" si="35"/>
        <v>3</v>
      </c>
    </row>
    <row r="1191" spans="1:6" x14ac:dyDescent="0.2">
      <c r="A1191" s="20" t="s">
        <v>5619</v>
      </c>
      <c r="B1191" s="20" t="s">
        <v>5511</v>
      </c>
      <c r="C1191" s="20" t="s">
        <v>5621</v>
      </c>
      <c r="D1191" s="25" t="s">
        <v>5513</v>
      </c>
      <c r="E1191" s="20" t="s">
        <v>3446</v>
      </c>
      <c r="F1191">
        <f t="shared" si="35"/>
        <v>3</v>
      </c>
    </row>
    <row r="1192" spans="1:6" x14ac:dyDescent="0.2">
      <c r="A1192" s="20" t="s">
        <v>5622</v>
      </c>
      <c r="B1192" s="20" t="s">
        <v>4038</v>
      </c>
      <c r="C1192" s="20" t="s">
        <v>5623</v>
      </c>
      <c r="D1192" s="25" t="s">
        <v>3525</v>
      </c>
      <c r="E1192" s="20" t="s">
        <v>3446</v>
      </c>
      <c r="F1192">
        <f t="shared" si="35"/>
        <v>3</v>
      </c>
    </row>
    <row r="1193" spans="1:6" x14ac:dyDescent="0.2">
      <c r="A1193" s="20" t="s">
        <v>5622</v>
      </c>
      <c r="B1193" s="20" t="s">
        <v>5511</v>
      </c>
      <c r="C1193" s="20" t="s">
        <v>5624</v>
      </c>
      <c r="D1193" s="25" t="s">
        <v>5513</v>
      </c>
      <c r="E1193" s="20" t="s">
        <v>3446</v>
      </c>
      <c r="F1193">
        <f t="shared" si="35"/>
        <v>3</v>
      </c>
    </row>
    <row r="1194" spans="1:6" x14ac:dyDescent="0.2">
      <c r="A1194" s="20" t="s">
        <v>5625</v>
      </c>
      <c r="B1194" s="20" t="s">
        <v>4064</v>
      </c>
      <c r="C1194" s="20" t="s">
        <v>5626</v>
      </c>
      <c r="D1194" s="25" t="s">
        <v>3525</v>
      </c>
      <c r="E1194" s="20" t="s">
        <v>3446</v>
      </c>
      <c r="F1194">
        <f t="shared" si="35"/>
        <v>3</v>
      </c>
    </row>
    <row r="1195" spans="1:6" x14ac:dyDescent="0.2">
      <c r="A1195" s="20" t="s">
        <v>5625</v>
      </c>
      <c r="B1195" s="20" t="s">
        <v>5511</v>
      </c>
      <c r="C1195" s="20" t="s">
        <v>5627</v>
      </c>
      <c r="D1195" s="25" t="s">
        <v>5513</v>
      </c>
      <c r="E1195" s="20" t="s">
        <v>3446</v>
      </c>
      <c r="F1195">
        <f t="shared" si="35"/>
        <v>3</v>
      </c>
    </row>
    <row r="1196" spans="1:6" x14ac:dyDescent="0.2">
      <c r="A1196" s="20" t="s">
        <v>5628</v>
      </c>
      <c r="B1196" s="20" t="s">
        <v>4016</v>
      </c>
      <c r="C1196" s="20" t="s">
        <v>5629</v>
      </c>
      <c r="D1196" s="25" t="s">
        <v>3525</v>
      </c>
      <c r="E1196" s="20" t="s">
        <v>3446</v>
      </c>
      <c r="F1196">
        <f t="shared" si="35"/>
        <v>3</v>
      </c>
    </row>
    <row r="1197" spans="1:6" x14ac:dyDescent="0.2">
      <c r="A1197" s="20" t="s">
        <v>5628</v>
      </c>
      <c r="B1197" s="20" t="s">
        <v>5511</v>
      </c>
      <c r="C1197" s="20" t="s">
        <v>5630</v>
      </c>
      <c r="D1197" s="25" t="s">
        <v>5513</v>
      </c>
      <c r="E1197" s="20" t="s">
        <v>3446</v>
      </c>
      <c r="F1197">
        <f t="shared" si="35"/>
        <v>3</v>
      </c>
    </row>
    <row r="1198" spans="1:6" x14ac:dyDescent="0.2">
      <c r="A1198" s="20" t="s">
        <v>5628</v>
      </c>
      <c r="B1198" s="20" t="s">
        <v>5522</v>
      </c>
      <c r="C1198" s="20" t="s">
        <v>5631</v>
      </c>
      <c r="D1198" s="25" t="s">
        <v>8365</v>
      </c>
      <c r="E1198" s="20" t="s">
        <v>3446</v>
      </c>
      <c r="F1198">
        <f t="shared" si="35"/>
        <v>3</v>
      </c>
    </row>
    <row r="1199" spans="1:6" x14ac:dyDescent="0.2">
      <c r="A1199" s="20" t="s">
        <v>5632</v>
      </c>
      <c r="B1199" s="20" t="s">
        <v>5633</v>
      </c>
      <c r="C1199" s="20" t="s">
        <v>5634</v>
      </c>
      <c r="D1199" s="25" t="s">
        <v>3525</v>
      </c>
      <c r="E1199" s="20" t="s">
        <v>3446</v>
      </c>
      <c r="F1199">
        <f t="shared" si="35"/>
        <v>3</v>
      </c>
    </row>
    <row r="1200" spans="1:6" x14ac:dyDescent="0.2">
      <c r="A1200" s="20" t="s">
        <v>5632</v>
      </c>
      <c r="B1200" s="20" t="s">
        <v>5511</v>
      </c>
      <c r="C1200" s="20" t="s">
        <v>5635</v>
      </c>
      <c r="D1200" s="25" t="s">
        <v>5513</v>
      </c>
      <c r="E1200" s="20" t="s">
        <v>3446</v>
      </c>
      <c r="F1200">
        <f t="shared" si="35"/>
        <v>3</v>
      </c>
    </row>
    <row r="1201" spans="1:6" x14ac:dyDescent="0.2">
      <c r="A1201" s="20" t="s">
        <v>5636</v>
      </c>
      <c r="B1201" s="20" t="s">
        <v>4816</v>
      </c>
      <c r="C1201" s="20" t="s">
        <v>5637</v>
      </c>
      <c r="D1201" s="25" t="s">
        <v>1519</v>
      </c>
      <c r="E1201" s="20" t="s">
        <v>3442</v>
      </c>
      <c r="F1201">
        <f t="shared" si="35"/>
        <v>13</v>
      </c>
    </row>
    <row r="1202" spans="1:6" x14ac:dyDescent="0.2">
      <c r="A1202" s="20" t="s">
        <v>5636</v>
      </c>
      <c r="B1202" s="20" t="s">
        <v>3208</v>
      </c>
      <c r="C1202" s="20" t="s">
        <v>5638</v>
      </c>
      <c r="D1202" s="25" t="s">
        <v>3210</v>
      </c>
      <c r="E1202" s="20" t="s">
        <v>3442</v>
      </c>
      <c r="F1202">
        <f t="shared" si="35"/>
        <v>13</v>
      </c>
    </row>
    <row r="1203" spans="1:6" x14ac:dyDescent="0.2">
      <c r="A1203" s="20" t="s">
        <v>5639</v>
      </c>
      <c r="B1203" s="20" t="s">
        <v>4796</v>
      </c>
      <c r="C1203" s="20" t="s">
        <v>5640</v>
      </c>
      <c r="D1203" s="25" t="s">
        <v>3708</v>
      </c>
      <c r="E1203" s="20" t="s">
        <v>3442</v>
      </c>
      <c r="F1203">
        <f t="shared" si="35"/>
        <v>13</v>
      </c>
    </row>
    <row r="1204" spans="1:6" x14ac:dyDescent="0.2">
      <c r="A1204" s="20" t="s">
        <v>5639</v>
      </c>
      <c r="B1204" s="20" t="s">
        <v>3208</v>
      </c>
      <c r="C1204" s="20" t="s">
        <v>5641</v>
      </c>
      <c r="D1204" s="25" t="s">
        <v>3210</v>
      </c>
      <c r="E1204" s="20" t="s">
        <v>3442</v>
      </c>
      <c r="F1204">
        <f t="shared" si="35"/>
        <v>13</v>
      </c>
    </row>
    <row r="1205" spans="1:6" x14ac:dyDescent="0.2">
      <c r="A1205" s="20" t="s">
        <v>5642</v>
      </c>
      <c r="B1205" s="20" t="s">
        <v>4814</v>
      </c>
      <c r="C1205" s="20" t="s">
        <v>5643</v>
      </c>
      <c r="D1205" s="25" t="s">
        <v>1519</v>
      </c>
      <c r="E1205" s="20" t="s">
        <v>3442</v>
      </c>
      <c r="F1205">
        <f t="shared" si="35"/>
        <v>13</v>
      </c>
    </row>
    <row r="1206" spans="1:6" x14ac:dyDescent="0.2">
      <c r="A1206" s="20" t="s">
        <v>5642</v>
      </c>
      <c r="B1206" s="20" t="s">
        <v>3208</v>
      </c>
      <c r="C1206" s="20" t="s">
        <v>5644</v>
      </c>
      <c r="D1206" s="25" t="s">
        <v>3210</v>
      </c>
      <c r="E1206" s="20" t="s">
        <v>3442</v>
      </c>
      <c r="F1206">
        <f t="shared" si="35"/>
        <v>13</v>
      </c>
    </row>
    <row r="1207" spans="1:6" x14ac:dyDescent="0.2">
      <c r="A1207" s="20" t="s">
        <v>5645</v>
      </c>
      <c r="B1207" s="20" t="s">
        <v>5298</v>
      </c>
      <c r="C1207" s="20" t="s">
        <v>5646</v>
      </c>
      <c r="D1207" s="25" t="s">
        <v>1519</v>
      </c>
      <c r="E1207" s="20" t="s">
        <v>3442</v>
      </c>
      <c r="F1207">
        <f t="shared" si="35"/>
        <v>13</v>
      </c>
    </row>
    <row r="1208" spans="1:6" x14ac:dyDescent="0.2">
      <c r="A1208" s="20" t="s">
        <v>5645</v>
      </c>
      <c r="B1208" s="20" t="s">
        <v>3208</v>
      </c>
      <c r="C1208" s="20" t="s">
        <v>5647</v>
      </c>
      <c r="D1208" s="25" t="s">
        <v>3210</v>
      </c>
      <c r="E1208" s="20" t="s">
        <v>3442</v>
      </c>
      <c r="F1208">
        <f t="shared" si="35"/>
        <v>13</v>
      </c>
    </row>
    <row r="1209" spans="1:6" x14ac:dyDescent="0.2">
      <c r="A1209" s="20" t="s">
        <v>5648</v>
      </c>
      <c r="B1209" s="20" t="s">
        <v>5388</v>
      </c>
      <c r="C1209" s="20" t="s">
        <v>5649</v>
      </c>
      <c r="D1209" s="25" t="s">
        <v>1519</v>
      </c>
      <c r="E1209" s="20" t="s">
        <v>3442</v>
      </c>
      <c r="F1209">
        <f t="shared" si="35"/>
        <v>13</v>
      </c>
    </row>
    <row r="1210" spans="1:6" x14ac:dyDescent="0.2">
      <c r="A1210" s="20" t="s">
        <v>5648</v>
      </c>
      <c r="B1210" s="20" t="s">
        <v>3208</v>
      </c>
      <c r="C1210" s="20" t="s">
        <v>5650</v>
      </c>
      <c r="D1210" s="25" t="s">
        <v>3210</v>
      </c>
      <c r="E1210" s="20" t="s">
        <v>3442</v>
      </c>
      <c r="F1210">
        <f t="shared" si="35"/>
        <v>13</v>
      </c>
    </row>
    <row r="1211" spans="1:6" x14ac:dyDescent="0.2">
      <c r="A1211" s="20" t="s">
        <v>5651</v>
      </c>
      <c r="B1211" s="20" t="s">
        <v>5394</v>
      </c>
      <c r="C1211" s="20" t="s">
        <v>5652</v>
      </c>
      <c r="D1211" s="25" t="s">
        <v>1519</v>
      </c>
      <c r="E1211" s="20" t="s">
        <v>3442</v>
      </c>
      <c r="F1211">
        <f t="shared" si="35"/>
        <v>13</v>
      </c>
    </row>
    <row r="1212" spans="1:6" x14ac:dyDescent="0.2">
      <c r="A1212" s="20" t="s">
        <v>5651</v>
      </c>
      <c r="B1212" s="20" t="s">
        <v>3208</v>
      </c>
      <c r="C1212" s="20" t="s">
        <v>5653</v>
      </c>
      <c r="D1212" s="25" t="s">
        <v>3210</v>
      </c>
      <c r="E1212" s="20" t="s">
        <v>3442</v>
      </c>
      <c r="F1212">
        <f t="shared" si="35"/>
        <v>13</v>
      </c>
    </row>
    <row r="1213" spans="1:6" x14ac:dyDescent="0.2">
      <c r="A1213" s="20" t="s">
        <v>5654</v>
      </c>
      <c r="B1213" s="20" t="s">
        <v>5296</v>
      </c>
      <c r="C1213" s="20" t="s">
        <v>5655</v>
      </c>
      <c r="D1213" s="25" t="s">
        <v>1519</v>
      </c>
      <c r="E1213" s="20" t="s">
        <v>3442</v>
      </c>
      <c r="F1213">
        <f t="shared" si="35"/>
        <v>13</v>
      </c>
    </row>
    <row r="1214" spans="1:6" x14ac:dyDescent="0.2">
      <c r="A1214" s="20" t="s">
        <v>5654</v>
      </c>
      <c r="B1214" s="20" t="s">
        <v>3208</v>
      </c>
      <c r="C1214" s="20" t="s">
        <v>5656</v>
      </c>
      <c r="D1214" s="25" t="s">
        <v>3210</v>
      </c>
      <c r="E1214" s="20" t="s">
        <v>3442</v>
      </c>
      <c r="F1214">
        <f t="shared" si="35"/>
        <v>13</v>
      </c>
    </row>
    <row r="1215" spans="1:6" x14ac:dyDescent="0.2">
      <c r="A1215" s="20" t="s">
        <v>5657</v>
      </c>
      <c r="B1215" s="20" t="s">
        <v>5302</v>
      </c>
      <c r="C1215" s="20" t="s">
        <v>5658</v>
      </c>
      <c r="D1215" s="25" t="s">
        <v>1519</v>
      </c>
      <c r="E1215" s="20" t="s">
        <v>3442</v>
      </c>
      <c r="F1215">
        <f t="shared" si="35"/>
        <v>13</v>
      </c>
    </row>
    <row r="1216" spans="1:6" x14ac:dyDescent="0.2">
      <c r="A1216" s="20" t="s">
        <v>5657</v>
      </c>
      <c r="B1216" s="20" t="s">
        <v>3208</v>
      </c>
      <c r="C1216" s="20" t="s">
        <v>5659</v>
      </c>
      <c r="D1216" s="25" t="s">
        <v>3210</v>
      </c>
      <c r="E1216" s="20" t="s">
        <v>3442</v>
      </c>
      <c r="F1216">
        <f t="shared" si="35"/>
        <v>13</v>
      </c>
    </row>
    <row r="1217" spans="1:6" x14ac:dyDescent="0.2">
      <c r="A1217" s="20" t="s">
        <v>5660</v>
      </c>
      <c r="B1217" s="20" t="s">
        <v>4829</v>
      </c>
      <c r="C1217" s="20" t="s">
        <v>5661</v>
      </c>
      <c r="D1217" s="25" t="s">
        <v>1519</v>
      </c>
      <c r="E1217" s="20" t="s">
        <v>3442</v>
      </c>
      <c r="F1217">
        <f t="shared" si="35"/>
        <v>13</v>
      </c>
    </row>
    <row r="1218" spans="1:6" x14ac:dyDescent="0.2">
      <c r="A1218" s="20" t="s">
        <v>5660</v>
      </c>
      <c r="B1218" s="20" t="s">
        <v>5569</v>
      </c>
      <c r="C1218" s="20" t="s">
        <v>5662</v>
      </c>
      <c r="D1218" s="25" t="s">
        <v>8365</v>
      </c>
      <c r="E1218" s="20" t="s">
        <v>3442</v>
      </c>
      <c r="F1218">
        <f t="shared" si="35"/>
        <v>13</v>
      </c>
    </row>
    <row r="1219" spans="1:6" x14ac:dyDescent="0.2">
      <c r="A1219" s="20" t="s">
        <v>5660</v>
      </c>
      <c r="B1219" s="20" t="s">
        <v>3208</v>
      </c>
      <c r="C1219" s="20" t="s">
        <v>5663</v>
      </c>
      <c r="D1219" s="25" t="s">
        <v>3210</v>
      </c>
      <c r="E1219" s="20" t="s">
        <v>3442</v>
      </c>
      <c r="F1219">
        <f t="shared" ref="F1219:F1282" si="36">VLOOKUP(E1219,$H$2:$I$12,2,0)</f>
        <v>13</v>
      </c>
    </row>
    <row r="1220" spans="1:6" x14ac:dyDescent="0.2">
      <c r="A1220" s="20" t="s">
        <v>5664</v>
      </c>
      <c r="B1220" s="20" t="s">
        <v>5334</v>
      </c>
      <c r="C1220" s="20" t="s">
        <v>5665</v>
      </c>
      <c r="D1220" s="25" t="s">
        <v>1519</v>
      </c>
      <c r="E1220" t="s">
        <v>3442</v>
      </c>
      <c r="F1220">
        <f t="shared" si="36"/>
        <v>13</v>
      </c>
    </row>
    <row r="1221" spans="1:6" x14ac:dyDescent="0.2">
      <c r="A1221" s="20" t="s">
        <v>5664</v>
      </c>
      <c r="B1221" s="20" t="s">
        <v>3208</v>
      </c>
      <c r="C1221" s="20" t="s">
        <v>5666</v>
      </c>
      <c r="D1221" s="25" t="s">
        <v>3210</v>
      </c>
      <c r="E1221" t="s">
        <v>3442</v>
      </c>
      <c r="F1221">
        <f t="shared" si="36"/>
        <v>13</v>
      </c>
    </row>
    <row r="1222" spans="1:6" x14ac:dyDescent="0.2">
      <c r="A1222" s="20" t="s">
        <v>5667</v>
      </c>
      <c r="B1222" s="20" t="s">
        <v>5453</v>
      </c>
      <c r="C1222" s="20" t="s">
        <v>5668</v>
      </c>
      <c r="D1222" s="25" t="s">
        <v>3708</v>
      </c>
      <c r="E1222" t="s">
        <v>3450</v>
      </c>
      <c r="F1222">
        <f t="shared" si="36"/>
        <v>5</v>
      </c>
    </row>
    <row r="1223" spans="1:6" x14ac:dyDescent="0.2">
      <c r="A1223" s="20" t="s">
        <v>5667</v>
      </c>
      <c r="B1223" s="20" t="s">
        <v>5669</v>
      </c>
      <c r="C1223" s="20" t="s">
        <v>5670</v>
      </c>
      <c r="D1223" s="25" t="s">
        <v>5671</v>
      </c>
      <c r="E1223" t="s">
        <v>3450</v>
      </c>
      <c r="F1223">
        <f t="shared" si="36"/>
        <v>5</v>
      </c>
    </row>
    <row r="1224" spans="1:6" x14ac:dyDescent="0.2">
      <c r="A1224" s="20" t="s">
        <v>5667</v>
      </c>
      <c r="B1224" s="20" t="s">
        <v>5672</v>
      </c>
      <c r="C1224" s="20" t="s">
        <v>5673</v>
      </c>
      <c r="D1224" s="25" t="s">
        <v>5671</v>
      </c>
      <c r="E1224" t="s">
        <v>3450</v>
      </c>
      <c r="F1224">
        <f t="shared" si="36"/>
        <v>5</v>
      </c>
    </row>
    <row r="1225" spans="1:6" x14ac:dyDescent="0.2">
      <c r="A1225" s="20" t="s">
        <v>5667</v>
      </c>
      <c r="B1225" s="20" t="s">
        <v>5669</v>
      </c>
      <c r="C1225" s="20" t="s">
        <v>5674</v>
      </c>
      <c r="D1225" s="25" t="s">
        <v>5671</v>
      </c>
      <c r="E1225" t="s">
        <v>3450</v>
      </c>
      <c r="F1225">
        <f t="shared" si="36"/>
        <v>5</v>
      </c>
    </row>
    <row r="1226" spans="1:6" x14ac:dyDescent="0.2">
      <c r="A1226" s="20" t="s">
        <v>5667</v>
      </c>
      <c r="B1226" s="20" t="s">
        <v>5672</v>
      </c>
      <c r="C1226" s="20" t="s">
        <v>5675</v>
      </c>
      <c r="D1226" s="25" t="s">
        <v>5671</v>
      </c>
      <c r="E1226" t="s">
        <v>3450</v>
      </c>
      <c r="F1226">
        <f t="shared" si="36"/>
        <v>5</v>
      </c>
    </row>
    <row r="1227" spans="1:6" x14ac:dyDescent="0.2">
      <c r="A1227" s="20" t="s">
        <v>5667</v>
      </c>
      <c r="B1227" s="20" t="s">
        <v>5669</v>
      </c>
      <c r="C1227" s="20" t="s">
        <v>5676</v>
      </c>
      <c r="D1227" s="25" t="s">
        <v>5671</v>
      </c>
      <c r="E1227" t="s">
        <v>3450</v>
      </c>
      <c r="F1227">
        <f t="shared" si="36"/>
        <v>5</v>
      </c>
    </row>
    <row r="1228" spans="1:6" x14ac:dyDescent="0.2">
      <c r="A1228" s="20" t="s">
        <v>5667</v>
      </c>
      <c r="B1228" s="20" t="s">
        <v>5672</v>
      </c>
      <c r="C1228" s="20" t="s">
        <v>5677</v>
      </c>
      <c r="D1228" s="25" t="s">
        <v>5671</v>
      </c>
      <c r="E1228" t="s">
        <v>3450</v>
      </c>
      <c r="F1228">
        <f t="shared" si="36"/>
        <v>5</v>
      </c>
    </row>
    <row r="1229" spans="1:6" x14ac:dyDescent="0.2">
      <c r="A1229" s="20" t="s">
        <v>5667</v>
      </c>
      <c r="B1229" s="20" t="s">
        <v>5672</v>
      </c>
      <c r="C1229" s="20" t="s">
        <v>5678</v>
      </c>
      <c r="D1229" s="25" t="s">
        <v>5671</v>
      </c>
      <c r="E1229" t="s">
        <v>3450</v>
      </c>
      <c r="F1229">
        <f t="shared" si="36"/>
        <v>5</v>
      </c>
    </row>
    <row r="1230" spans="1:6" x14ac:dyDescent="0.2">
      <c r="A1230" s="20" t="s">
        <v>5667</v>
      </c>
      <c r="B1230" s="20" t="s">
        <v>5679</v>
      </c>
      <c r="C1230" s="20" t="s">
        <v>5680</v>
      </c>
      <c r="D1230" s="25" t="s">
        <v>5671</v>
      </c>
      <c r="E1230" t="s">
        <v>3450</v>
      </c>
      <c r="F1230">
        <f t="shared" si="36"/>
        <v>5</v>
      </c>
    </row>
    <row r="1231" spans="1:6" x14ac:dyDescent="0.2">
      <c r="A1231" s="20" t="s">
        <v>5667</v>
      </c>
      <c r="B1231" s="20" t="s">
        <v>5679</v>
      </c>
      <c r="C1231" s="20" t="s">
        <v>5681</v>
      </c>
      <c r="D1231" s="25" t="s">
        <v>5671</v>
      </c>
      <c r="E1231" t="s">
        <v>3450</v>
      </c>
      <c r="F1231">
        <f t="shared" si="36"/>
        <v>5</v>
      </c>
    </row>
    <row r="1232" spans="1:6" x14ac:dyDescent="0.2">
      <c r="A1232" s="20" t="s">
        <v>5667</v>
      </c>
      <c r="B1232" s="20" t="s">
        <v>5672</v>
      </c>
      <c r="C1232" s="20" t="s">
        <v>5682</v>
      </c>
      <c r="D1232" s="25" t="s">
        <v>5671</v>
      </c>
      <c r="E1232" t="s">
        <v>3450</v>
      </c>
      <c r="F1232">
        <f t="shared" si="36"/>
        <v>5</v>
      </c>
    </row>
    <row r="1233" spans="1:6" x14ac:dyDescent="0.2">
      <c r="A1233" s="20" t="s">
        <v>5667</v>
      </c>
      <c r="B1233" s="20" t="s">
        <v>5679</v>
      </c>
      <c r="C1233" s="20" t="s">
        <v>5683</v>
      </c>
      <c r="D1233" s="25" t="s">
        <v>5671</v>
      </c>
      <c r="E1233" t="s">
        <v>3450</v>
      </c>
      <c r="F1233">
        <f t="shared" si="36"/>
        <v>5</v>
      </c>
    </row>
    <row r="1234" spans="1:6" x14ac:dyDescent="0.2">
      <c r="A1234" s="20" t="s">
        <v>5667</v>
      </c>
      <c r="B1234" s="20" t="s">
        <v>5679</v>
      </c>
      <c r="C1234" s="20" t="s">
        <v>5684</v>
      </c>
      <c r="D1234" s="25" t="s">
        <v>5671</v>
      </c>
      <c r="E1234" t="s">
        <v>3450</v>
      </c>
      <c r="F1234">
        <f t="shared" si="36"/>
        <v>5</v>
      </c>
    </row>
    <row r="1235" spans="1:6" x14ac:dyDescent="0.2">
      <c r="A1235" s="20" t="s">
        <v>5685</v>
      </c>
      <c r="B1235" s="20" t="s">
        <v>4666</v>
      </c>
      <c r="C1235" s="20" t="s">
        <v>5686</v>
      </c>
      <c r="D1235" s="25" t="s">
        <v>3708</v>
      </c>
      <c r="E1235" t="s">
        <v>3450</v>
      </c>
      <c r="F1235">
        <f t="shared" si="36"/>
        <v>5</v>
      </c>
    </row>
    <row r="1236" spans="1:6" x14ac:dyDescent="0.2">
      <c r="A1236" s="20" t="s">
        <v>5685</v>
      </c>
      <c r="B1236" s="20" t="s">
        <v>4610</v>
      </c>
      <c r="C1236" s="20" t="s">
        <v>5687</v>
      </c>
      <c r="D1236" s="25" t="s">
        <v>1970</v>
      </c>
      <c r="E1236" t="s">
        <v>3450</v>
      </c>
      <c r="F1236">
        <f t="shared" si="36"/>
        <v>5</v>
      </c>
    </row>
    <row r="1237" spans="1:6" x14ac:dyDescent="0.2">
      <c r="A1237" s="20" t="s">
        <v>5685</v>
      </c>
      <c r="B1237" s="20" t="s">
        <v>5669</v>
      </c>
      <c r="C1237" s="20" t="s">
        <v>5688</v>
      </c>
      <c r="D1237" s="25" t="s">
        <v>5671</v>
      </c>
      <c r="E1237" t="s">
        <v>3450</v>
      </c>
      <c r="F1237">
        <f t="shared" si="36"/>
        <v>5</v>
      </c>
    </row>
    <row r="1238" spans="1:6" x14ac:dyDescent="0.2">
      <c r="A1238" s="20" t="s">
        <v>5685</v>
      </c>
      <c r="B1238" s="20" t="s">
        <v>5672</v>
      </c>
      <c r="C1238" s="20" t="s">
        <v>5689</v>
      </c>
      <c r="D1238" s="25" t="s">
        <v>5671</v>
      </c>
      <c r="E1238" t="s">
        <v>3450</v>
      </c>
      <c r="F1238">
        <f t="shared" si="36"/>
        <v>5</v>
      </c>
    </row>
    <row r="1239" spans="1:6" x14ac:dyDescent="0.2">
      <c r="A1239" s="20" t="s">
        <v>5685</v>
      </c>
      <c r="B1239" s="20" t="s">
        <v>5669</v>
      </c>
      <c r="C1239" s="20" t="s">
        <v>5690</v>
      </c>
      <c r="D1239" s="25" t="s">
        <v>5671</v>
      </c>
      <c r="E1239" t="s">
        <v>3450</v>
      </c>
      <c r="F1239">
        <f t="shared" si="36"/>
        <v>5</v>
      </c>
    </row>
    <row r="1240" spans="1:6" x14ac:dyDescent="0.2">
      <c r="A1240" s="20" t="s">
        <v>5685</v>
      </c>
      <c r="B1240" s="20" t="s">
        <v>5672</v>
      </c>
      <c r="C1240" s="20" t="s">
        <v>5691</v>
      </c>
      <c r="D1240" s="25" t="s">
        <v>5671</v>
      </c>
      <c r="E1240" t="s">
        <v>3450</v>
      </c>
      <c r="F1240">
        <f t="shared" si="36"/>
        <v>5</v>
      </c>
    </row>
    <row r="1241" spans="1:6" x14ac:dyDescent="0.2">
      <c r="A1241" s="20" t="s">
        <v>5685</v>
      </c>
      <c r="B1241" s="20" t="s">
        <v>5669</v>
      </c>
      <c r="C1241" s="20" t="s">
        <v>5692</v>
      </c>
      <c r="D1241" s="25" t="s">
        <v>5671</v>
      </c>
      <c r="E1241" t="s">
        <v>3450</v>
      </c>
      <c r="F1241">
        <f t="shared" si="36"/>
        <v>5</v>
      </c>
    </row>
    <row r="1242" spans="1:6" x14ac:dyDescent="0.2">
      <c r="A1242" s="20" t="s">
        <v>5685</v>
      </c>
      <c r="B1242" s="20" t="s">
        <v>5672</v>
      </c>
      <c r="C1242" s="20" t="s">
        <v>5693</v>
      </c>
      <c r="D1242" s="25" t="s">
        <v>5671</v>
      </c>
      <c r="E1242" t="s">
        <v>3450</v>
      </c>
      <c r="F1242">
        <f t="shared" si="36"/>
        <v>5</v>
      </c>
    </row>
    <row r="1243" spans="1:6" x14ac:dyDescent="0.2">
      <c r="A1243" s="20" t="s">
        <v>5685</v>
      </c>
      <c r="B1243" s="20" t="s">
        <v>5672</v>
      </c>
      <c r="C1243" s="20" t="s">
        <v>5694</v>
      </c>
      <c r="D1243" s="25" t="s">
        <v>5671</v>
      </c>
      <c r="E1243" t="s">
        <v>3450</v>
      </c>
      <c r="F1243">
        <f t="shared" si="36"/>
        <v>5</v>
      </c>
    </row>
    <row r="1244" spans="1:6" x14ac:dyDescent="0.2">
      <c r="A1244" s="20" t="s">
        <v>5685</v>
      </c>
      <c r="B1244" s="20" t="s">
        <v>5679</v>
      </c>
      <c r="C1244" s="20" t="s">
        <v>5695</v>
      </c>
      <c r="D1244" s="25" t="s">
        <v>5671</v>
      </c>
      <c r="E1244" t="s">
        <v>3450</v>
      </c>
      <c r="F1244">
        <f t="shared" si="36"/>
        <v>5</v>
      </c>
    </row>
    <row r="1245" spans="1:6" x14ac:dyDescent="0.2">
      <c r="A1245" s="20" t="s">
        <v>5685</v>
      </c>
      <c r="B1245" s="20" t="s">
        <v>5679</v>
      </c>
      <c r="C1245" s="20" t="s">
        <v>5696</v>
      </c>
      <c r="D1245" s="25" t="s">
        <v>5671</v>
      </c>
      <c r="E1245" t="s">
        <v>3450</v>
      </c>
      <c r="F1245">
        <f t="shared" si="36"/>
        <v>5</v>
      </c>
    </row>
    <row r="1246" spans="1:6" x14ac:dyDescent="0.2">
      <c r="A1246" s="20" t="s">
        <v>5685</v>
      </c>
      <c r="B1246" s="20" t="s">
        <v>5672</v>
      </c>
      <c r="C1246" s="20" t="s">
        <v>5697</v>
      </c>
      <c r="D1246" s="25" t="s">
        <v>5671</v>
      </c>
      <c r="E1246" t="s">
        <v>3450</v>
      </c>
      <c r="F1246">
        <f t="shared" si="36"/>
        <v>5</v>
      </c>
    </row>
    <row r="1247" spans="1:6" x14ac:dyDescent="0.2">
      <c r="A1247" s="20" t="s">
        <v>5685</v>
      </c>
      <c r="B1247" s="20" t="s">
        <v>5679</v>
      </c>
      <c r="C1247" s="20" t="s">
        <v>5698</v>
      </c>
      <c r="D1247" s="25" t="s">
        <v>5671</v>
      </c>
      <c r="E1247" t="s">
        <v>3450</v>
      </c>
      <c r="F1247">
        <f t="shared" si="36"/>
        <v>5</v>
      </c>
    </row>
    <row r="1248" spans="1:6" x14ac:dyDescent="0.2">
      <c r="A1248" s="20" t="s">
        <v>5685</v>
      </c>
      <c r="B1248" s="20" t="s">
        <v>5679</v>
      </c>
      <c r="C1248" s="20" t="s">
        <v>5699</v>
      </c>
      <c r="D1248" s="25" t="s">
        <v>5671</v>
      </c>
      <c r="E1248" t="s">
        <v>3450</v>
      </c>
      <c r="F1248">
        <f t="shared" si="36"/>
        <v>5</v>
      </c>
    </row>
    <row r="1249" spans="1:6" x14ac:dyDescent="0.2">
      <c r="A1249" s="20" t="s">
        <v>5700</v>
      </c>
      <c r="B1249" s="20" t="s">
        <v>5465</v>
      </c>
      <c r="C1249" s="20" t="s">
        <v>5701</v>
      </c>
      <c r="D1249" s="25" t="s">
        <v>3708</v>
      </c>
      <c r="E1249" t="s">
        <v>3450</v>
      </c>
      <c r="F1249">
        <f t="shared" si="36"/>
        <v>5</v>
      </c>
    </row>
    <row r="1250" spans="1:6" x14ac:dyDescent="0.2">
      <c r="A1250" s="20" t="s">
        <v>5700</v>
      </c>
      <c r="B1250" s="20" t="s">
        <v>4674</v>
      </c>
      <c r="C1250" s="20" t="s">
        <v>5702</v>
      </c>
      <c r="D1250" s="25" t="s">
        <v>3708</v>
      </c>
      <c r="E1250" t="s">
        <v>3450</v>
      </c>
      <c r="F1250">
        <f t="shared" si="36"/>
        <v>5</v>
      </c>
    </row>
    <row r="1251" spans="1:6" x14ac:dyDescent="0.2">
      <c r="A1251" s="20" t="s">
        <v>5700</v>
      </c>
      <c r="B1251" s="20" t="s">
        <v>5669</v>
      </c>
      <c r="C1251" s="20" t="s">
        <v>5703</v>
      </c>
      <c r="D1251" s="25" t="s">
        <v>5671</v>
      </c>
      <c r="E1251" t="s">
        <v>3450</v>
      </c>
      <c r="F1251">
        <f t="shared" si="36"/>
        <v>5</v>
      </c>
    </row>
    <row r="1252" spans="1:6" x14ac:dyDescent="0.2">
      <c r="A1252" s="20" t="s">
        <v>5700</v>
      </c>
      <c r="B1252" s="20" t="s">
        <v>4610</v>
      </c>
      <c r="C1252" s="20" t="s">
        <v>5704</v>
      </c>
      <c r="D1252" s="25" t="s">
        <v>8365</v>
      </c>
      <c r="E1252" t="s">
        <v>3450</v>
      </c>
      <c r="F1252">
        <f t="shared" si="36"/>
        <v>5</v>
      </c>
    </row>
    <row r="1253" spans="1:6" x14ac:dyDescent="0.2">
      <c r="A1253" s="20" t="s">
        <v>5700</v>
      </c>
      <c r="B1253" s="20" t="s">
        <v>5672</v>
      </c>
      <c r="C1253" s="20" t="s">
        <v>5705</v>
      </c>
      <c r="D1253" s="25" t="s">
        <v>5671</v>
      </c>
      <c r="E1253" t="s">
        <v>3450</v>
      </c>
      <c r="F1253">
        <f t="shared" si="36"/>
        <v>5</v>
      </c>
    </row>
    <row r="1254" spans="1:6" x14ac:dyDescent="0.2">
      <c r="A1254" s="20" t="s">
        <v>5700</v>
      </c>
      <c r="B1254" s="20" t="s">
        <v>5669</v>
      </c>
      <c r="C1254" s="20" t="s">
        <v>5706</v>
      </c>
      <c r="D1254" s="25" t="s">
        <v>5671</v>
      </c>
      <c r="E1254" t="s">
        <v>3450</v>
      </c>
      <c r="F1254">
        <f t="shared" si="36"/>
        <v>5</v>
      </c>
    </row>
    <row r="1255" spans="1:6" x14ac:dyDescent="0.2">
      <c r="A1255" s="20" t="s">
        <v>5700</v>
      </c>
      <c r="B1255" s="20" t="s">
        <v>5672</v>
      </c>
      <c r="C1255" s="20" t="s">
        <v>5707</v>
      </c>
      <c r="D1255" s="25" t="s">
        <v>5671</v>
      </c>
      <c r="E1255" t="s">
        <v>3450</v>
      </c>
      <c r="F1255">
        <f t="shared" si="36"/>
        <v>5</v>
      </c>
    </row>
    <row r="1256" spans="1:6" x14ac:dyDescent="0.2">
      <c r="A1256" s="20" t="s">
        <v>5700</v>
      </c>
      <c r="B1256" s="20" t="s">
        <v>5669</v>
      </c>
      <c r="C1256" s="20" t="s">
        <v>5708</v>
      </c>
      <c r="D1256" s="25" t="s">
        <v>5671</v>
      </c>
      <c r="E1256" t="s">
        <v>3450</v>
      </c>
      <c r="F1256">
        <f t="shared" si="36"/>
        <v>5</v>
      </c>
    </row>
    <row r="1257" spans="1:6" x14ac:dyDescent="0.2">
      <c r="A1257" s="20" t="s">
        <v>5700</v>
      </c>
      <c r="B1257" s="20" t="s">
        <v>5672</v>
      </c>
      <c r="C1257" s="20" t="s">
        <v>5709</v>
      </c>
      <c r="D1257" s="25" t="s">
        <v>5671</v>
      </c>
      <c r="E1257" t="s">
        <v>3450</v>
      </c>
      <c r="F1257">
        <f t="shared" si="36"/>
        <v>5</v>
      </c>
    </row>
    <row r="1258" spans="1:6" x14ac:dyDescent="0.2">
      <c r="A1258" s="20" t="s">
        <v>5700</v>
      </c>
      <c r="B1258" s="20" t="s">
        <v>5672</v>
      </c>
      <c r="C1258" s="20" t="s">
        <v>5710</v>
      </c>
      <c r="D1258" s="25" t="s">
        <v>5671</v>
      </c>
      <c r="E1258" t="s">
        <v>3450</v>
      </c>
      <c r="F1258">
        <f t="shared" si="36"/>
        <v>5</v>
      </c>
    </row>
    <row r="1259" spans="1:6" x14ac:dyDescent="0.2">
      <c r="A1259" s="20" t="s">
        <v>5700</v>
      </c>
      <c r="B1259" s="20" t="s">
        <v>5679</v>
      </c>
      <c r="C1259" s="20" t="s">
        <v>5711</v>
      </c>
      <c r="D1259" s="25" t="s">
        <v>5671</v>
      </c>
      <c r="E1259" t="s">
        <v>3450</v>
      </c>
      <c r="F1259">
        <f t="shared" si="36"/>
        <v>5</v>
      </c>
    </row>
    <row r="1260" spans="1:6" x14ac:dyDescent="0.2">
      <c r="A1260" s="20" t="s">
        <v>5700</v>
      </c>
      <c r="B1260" s="20" t="s">
        <v>5679</v>
      </c>
      <c r="C1260" s="20" t="s">
        <v>5712</v>
      </c>
      <c r="D1260" s="25" t="s">
        <v>5671</v>
      </c>
      <c r="E1260" t="s">
        <v>3450</v>
      </c>
      <c r="F1260">
        <f t="shared" si="36"/>
        <v>5</v>
      </c>
    </row>
    <row r="1261" spans="1:6" x14ac:dyDescent="0.2">
      <c r="A1261" s="20" t="s">
        <v>5700</v>
      </c>
      <c r="B1261" s="20" t="s">
        <v>5672</v>
      </c>
      <c r="C1261" s="20" t="s">
        <v>5713</v>
      </c>
      <c r="D1261" s="25" t="s">
        <v>5671</v>
      </c>
      <c r="E1261" t="s">
        <v>3450</v>
      </c>
      <c r="F1261">
        <f t="shared" si="36"/>
        <v>5</v>
      </c>
    </row>
    <row r="1262" spans="1:6" x14ac:dyDescent="0.2">
      <c r="A1262" s="20" t="s">
        <v>5700</v>
      </c>
      <c r="B1262" s="20" t="s">
        <v>5679</v>
      </c>
      <c r="C1262" s="20" t="s">
        <v>5714</v>
      </c>
      <c r="D1262" s="25" t="s">
        <v>5671</v>
      </c>
      <c r="E1262" t="s">
        <v>3450</v>
      </c>
      <c r="F1262">
        <f t="shared" si="36"/>
        <v>5</v>
      </c>
    </row>
    <row r="1263" spans="1:6" x14ac:dyDescent="0.2">
      <c r="A1263" s="20" t="s">
        <v>5700</v>
      </c>
      <c r="B1263" s="20" t="s">
        <v>5679</v>
      </c>
      <c r="C1263" s="20" t="s">
        <v>5715</v>
      </c>
      <c r="D1263" s="25" t="s">
        <v>5671</v>
      </c>
      <c r="E1263" t="s">
        <v>3450</v>
      </c>
      <c r="F1263">
        <f t="shared" si="36"/>
        <v>5</v>
      </c>
    </row>
    <row r="1264" spans="1:6" x14ac:dyDescent="0.2">
      <c r="A1264" s="20" t="s">
        <v>5716</v>
      </c>
      <c r="B1264" s="20" t="s">
        <v>5478</v>
      </c>
      <c r="C1264" s="20" t="s">
        <v>5717</v>
      </c>
      <c r="D1264" s="25" t="s">
        <v>3708</v>
      </c>
      <c r="E1264" t="s">
        <v>3450</v>
      </c>
      <c r="F1264">
        <f t="shared" si="36"/>
        <v>5</v>
      </c>
    </row>
    <row r="1265" spans="1:6" x14ac:dyDescent="0.2">
      <c r="A1265" s="20" t="s">
        <v>5716</v>
      </c>
      <c r="B1265" s="20" t="s">
        <v>5669</v>
      </c>
      <c r="C1265" s="20" t="s">
        <v>5718</v>
      </c>
      <c r="D1265" s="25" t="s">
        <v>5671</v>
      </c>
      <c r="E1265" t="s">
        <v>3450</v>
      </c>
      <c r="F1265">
        <f t="shared" si="36"/>
        <v>5</v>
      </c>
    </row>
    <row r="1266" spans="1:6" x14ac:dyDescent="0.2">
      <c r="A1266" s="20" t="s">
        <v>5716</v>
      </c>
      <c r="B1266" s="20" t="s">
        <v>5672</v>
      </c>
      <c r="C1266" s="20" t="s">
        <v>5719</v>
      </c>
      <c r="D1266" s="25" t="s">
        <v>5671</v>
      </c>
      <c r="E1266" t="s">
        <v>3450</v>
      </c>
      <c r="F1266">
        <f t="shared" si="36"/>
        <v>5</v>
      </c>
    </row>
    <row r="1267" spans="1:6" x14ac:dyDescent="0.2">
      <c r="A1267" s="20" t="s">
        <v>5716</v>
      </c>
      <c r="B1267" s="20" t="s">
        <v>5669</v>
      </c>
      <c r="C1267" s="20" t="s">
        <v>5720</v>
      </c>
      <c r="D1267" s="25" t="s">
        <v>5671</v>
      </c>
      <c r="E1267" t="s">
        <v>3450</v>
      </c>
      <c r="F1267">
        <f t="shared" si="36"/>
        <v>5</v>
      </c>
    </row>
    <row r="1268" spans="1:6" x14ac:dyDescent="0.2">
      <c r="A1268" s="20" t="s">
        <v>5716</v>
      </c>
      <c r="B1268" s="20" t="s">
        <v>5672</v>
      </c>
      <c r="C1268" s="20" t="s">
        <v>5721</v>
      </c>
      <c r="D1268" s="25" t="s">
        <v>5671</v>
      </c>
      <c r="E1268" t="s">
        <v>3450</v>
      </c>
      <c r="F1268">
        <f t="shared" si="36"/>
        <v>5</v>
      </c>
    </row>
    <row r="1269" spans="1:6" x14ac:dyDescent="0.2">
      <c r="A1269" s="20" t="s">
        <v>5716</v>
      </c>
      <c r="B1269" s="20" t="s">
        <v>5669</v>
      </c>
      <c r="C1269" s="20" t="s">
        <v>5722</v>
      </c>
      <c r="D1269" s="25" t="s">
        <v>5671</v>
      </c>
      <c r="E1269" t="s">
        <v>3450</v>
      </c>
      <c r="F1269">
        <f t="shared" si="36"/>
        <v>5</v>
      </c>
    </row>
    <row r="1270" spans="1:6" x14ac:dyDescent="0.2">
      <c r="A1270" s="20" t="s">
        <v>5716</v>
      </c>
      <c r="B1270" s="20" t="s">
        <v>5672</v>
      </c>
      <c r="C1270" s="20" t="s">
        <v>5723</v>
      </c>
      <c r="D1270" s="25" t="s">
        <v>5671</v>
      </c>
      <c r="E1270" t="s">
        <v>3450</v>
      </c>
      <c r="F1270">
        <f t="shared" si="36"/>
        <v>5</v>
      </c>
    </row>
    <row r="1271" spans="1:6" x14ac:dyDescent="0.2">
      <c r="A1271" s="20" t="s">
        <v>5716</v>
      </c>
      <c r="B1271" s="20" t="s">
        <v>5672</v>
      </c>
      <c r="C1271" s="20" t="s">
        <v>5724</v>
      </c>
      <c r="D1271" s="25" t="s">
        <v>5671</v>
      </c>
      <c r="E1271" t="s">
        <v>3450</v>
      </c>
      <c r="F1271">
        <f t="shared" si="36"/>
        <v>5</v>
      </c>
    </row>
    <row r="1272" spans="1:6" x14ac:dyDescent="0.2">
      <c r="A1272" s="20" t="s">
        <v>5716</v>
      </c>
      <c r="B1272" s="20" t="s">
        <v>5679</v>
      </c>
      <c r="C1272" s="20" t="s">
        <v>5725</v>
      </c>
      <c r="D1272" s="25" t="s">
        <v>5671</v>
      </c>
      <c r="E1272" t="s">
        <v>3450</v>
      </c>
      <c r="F1272">
        <f t="shared" si="36"/>
        <v>5</v>
      </c>
    </row>
    <row r="1273" spans="1:6" x14ac:dyDescent="0.2">
      <c r="A1273" s="20" t="s">
        <v>5716</v>
      </c>
      <c r="B1273" s="20" t="s">
        <v>5679</v>
      </c>
      <c r="C1273" s="20" t="s">
        <v>5726</v>
      </c>
      <c r="D1273" s="25" t="s">
        <v>5671</v>
      </c>
      <c r="E1273" t="s">
        <v>3450</v>
      </c>
      <c r="F1273">
        <f t="shared" si="36"/>
        <v>5</v>
      </c>
    </row>
    <row r="1274" spans="1:6" x14ac:dyDescent="0.2">
      <c r="A1274" s="20" t="s">
        <v>5716</v>
      </c>
      <c r="B1274" s="20" t="s">
        <v>5672</v>
      </c>
      <c r="C1274" s="20" t="s">
        <v>5727</v>
      </c>
      <c r="D1274" s="25" t="s">
        <v>5671</v>
      </c>
      <c r="E1274" t="s">
        <v>3450</v>
      </c>
      <c r="F1274">
        <f t="shared" si="36"/>
        <v>5</v>
      </c>
    </row>
    <row r="1275" spans="1:6" x14ac:dyDescent="0.2">
      <c r="A1275" s="20" t="s">
        <v>5716</v>
      </c>
      <c r="B1275" s="20" t="s">
        <v>5679</v>
      </c>
      <c r="C1275" s="20" t="s">
        <v>5728</v>
      </c>
      <c r="D1275" s="25" t="s">
        <v>5671</v>
      </c>
      <c r="E1275" t="s">
        <v>3450</v>
      </c>
      <c r="F1275">
        <f t="shared" si="36"/>
        <v>5</v>
      </c>
    </row>
    <row r="1276" spans="1:6" x14ac:dyDescent="0.2">
      <c r="A1276" s="20" t="s">
        <v>5716</v>
      </c>
      <c r="B1276" s="20" t="s">
        <v>5679</v>
      </c>
      <c r="C1276" s="20" t="s">
        <v>5729</v>
      </c>
      <c r="D1276" s="25" t="s">
        <v>5671</v>
      </c>
      <c r="E1276" t="s">
        <v>3450</v>
      </c>
      <c r="F1276">
        <f t="shared" si="36"/>
        <v>5</v>
      </c>
    </row>
    <row r="1277" spans="1:6" x14ac:dyDescent="0.2">
      <c r="A1277" s="20" t="s">
        <v>5730</v>
      </c>
      <c r="B1277" s="20" t="s">
        <v>5456</v>
      </c>
      <c r="C1277" s="20" t="s">
        <v>5731</v>
      </c>
      <c r="D1277" s="25" t="s">
        <v>3708</v>
      </c>
      <c r="E1277" t="s">
        <v>3450</v>
      </c>
      <c r="F1277">
        <f t="shared" si="36"/>
        <v>5</v>
      </c>
    </row>
    <row r="1278" spans="1:6" x14ac:dyDescent="0.2">
      <c r="A1278" s="20" t="s">
        <v>5730</v>
      </c>
      <c r="B1278" s="20" t="s">
        <v>4610</v>
      </c>
      <c r="C1278" s="20" t="s">
        <v>5732</v>
      </c>
      <c r="D1278" s="25" t="s">
        <v>8365</v>
      </c>
      <c r="E1278" t="s">
        <v>3450</v>
      </c>
      <c r="F1278">
        <f t="shared" si="36"/>
        <v>5</v>
      </c>
    </row>
    <row r="1279" spans="1:6" x14ac:dyDescent="0.2">
      <c r="A1279" s="20" t="s">
        <v>5730</v>
      </c>
      <c r="B1279" s="20" t="s">
        <v>5669</v>
      </c>
      <c r="C1279" s="20" t="s">
        <v>5733</v>
      </c>
      <c r="D1279" s="25" t="s">
        <v>5671</v>
      </c>
      <c r="E1279" t="s">
        <v>3450</v>
      </c>
      <c r="F1279">
        <f t="shared" si="36"/>
        <v>5</v>
      </c>
    </row>
    <row r="1280" spans="1:6" x14ac:dyDescent="0.2">
      <c r="A1280" s="20" t="s">
        <v>5730</v>
      </c>
      <c r="B1280" s="20" t="s">
        <v>5672</v>
      </c>
      <c r="C1280" s="20" t="s">
        <v>5734</v>
      </c>
      <c r="D1280" s="25" t="s">
        <v>5671</v>
      </c>
      <c r="E1280" t="s">
        <v>3450</v>
      </c>
      <c r="F1280">
        <f t="shared" si="36"/>
        <v>5</v>
      </c>
    </row>
    <row r="1281" spans="1:6" x14ac:dyDescent="0.2">
      <c r="A1281" s="20" t="s">
        <v>5730</v>
      </c>
      <c r="B1281" s="20" t="s">
        <v>5669</v>
      </c>
      <c r="C1281" s="20" t="s">
        <v>5735</v>
      </c>
      <c r="D1281" s="25" t="s">
        <v>5671</v>
      </c>
      <c r="E1281" t="s">
        <v>3450</v>
      </c>
      <c r="F1281">
        <f t="shared" si="36"/>
        <v>5</v>
      </c>
    </row>
    <row r="1282" spans="1:6" x14ac:dyDescent="0.2">
      <c r="A1282" s="20" t="s">
        <v>5730</v>
      </c>
      <c r="B1282" s="20" t="s">
        <v>5672</v>
      </c>
      <c r="C1282" s="20" t="s">
        <v>5736</v>
      </c>
      <c r="D1282" s="25" t="s">
        <v>5671</v>
      </c>
      <c r="E1282" t="s">
        <v>3450</v>
      </c>
      <c r="F1282">
        <f t="shared" si="36"/>
        <v>5</v>
      </c>
    </row>
    <row r="1283" spans="1:6" x14ac:dyDescent="0.2">
      <c r="A1283" s="20" t="s">
        <v>5730</v>
      </c>
      <c r="B1283" s="20" t="s">
        <v>5669</v>
      </c>
      <c r="C1283" s="20" t="s">
        <v>5737</v>
      </c>
      <c r="D1283" s="25" t="s">
        <v>5671</v>
      </c>
      <c r="E1283" t="s">
        <v>3450</v>
      </c>
      <c r="F1283">
        <f t="shared" ref="F1283:F1346" si="37">VLOOKUP(E1283,$H$2:$I$12,2,0)</f>
        <v>5</v>
      </c>
    </row>
    <row r="1284" spans="1:6" x14ac:dyDescent="0.2">
      <c r="A1284" s="20" t="s">
        <v>5730</v>
      </c>
      <c r="B1284" s="20" t="s">
        <v>5672</v>
      </c>
      <c r="C1284" s="20" t="s">
        <v>5738</v>
      </c>
      <c r="D1284" s="25" t="s">
        <v>5671</v>
      </c>
      <c r="E1284" t="s">
        <v>3450</v>
      </c>
      <c r="F1284">
        <f t="shared" si="37"/>
        <v>5</v>
      </c>
    </row>
    <row r="1285" spans="1:6" x14ac:dyDescent="0.2">
      <c r="A1285" s="20" t="s">
        <v>5730</v>
      </c>
      <c r="B1285" s="20" t="s">
        <v>5672</v>
      </c>
      <c r="C1285" s="20" t="s">
        <v>5739</v>
      </c>
      <c r="D1285" s="25" t="s">
        <v>5671</v>
      </c>
      <c r="E1285" t="s">
        <v>3450</v>
      </c>
      <c r="F1285">
        <f t="shared" si="37"/>
        <v>5</v>
      </c>
    </row>
    <row r="1286" spans="1:6" x14ac:dyDescent="0.2">
      <c r="A1286" s="20" t="s">
        <v>5730</v>
      </c>
      <c r="B1286" s="20" t="s">
        <v>5679</v>
      </c>
      <c r="C1286" s="20" t="s">
        <v>5740</v>
      </c>
      <c r="D1286" s="25" t="s">
        <v>5671</v>
      </c>
      <c r="E1286" t="s">
        <v>3450</v>
      </c>
      <c r="F1286">
        <f t="shared" si="37"/>
        <v>5</v>
      </c>
    </row>
    <row r="1287" spans="1:6" x14ac:dyDescent="0.2">
      <c r="A1287" s="20" t="s">
        <v>5730</v>
      </c>
      <c r="B1287" s="20" t="s">
        <v>5679</v>
      </c>
      <c r="C1287" s="20" t="s">
        <v>5741</v>
      </c>
      <c r="D1287" s="25" t="s">
        <v>5671</v>
      </c>
      <c r="E1287" t="s">
        <v>3450</v>
      </c>
      <c r="F1287">
        <f t="shared" si="37"/>
        <v>5</v>
      </c>
    </row>
    <row r="1288" spans="1:6" x14ac:dyDescent="0.2">
      <c r="A1288" s="20" t="s">
        <v>5730</v>
      </c>
      <c r="B1288" s="20" t="s">
        <v>5672</v>
      </c>
      <c r="C1288" s="20" t="s">
        <v>5742</v>
      </c>
      <c r="D1288" s="25" t="s">
        <v>5671</v>
      </c>
      <c r="E1288" t="s">
        <v>3450</v>
      </c>
      <c r="F1288">
        <f t="shared" si="37"/>
        <v>5</v>
      </c>
    </row>
    <row r="1289" spans="1:6" x14ac:dyDescent="0.2">
      <c r="A1289" s="20" t="s">
        <v>5730</v>
      </c>
      <c r="B1289" s="20" t="s">
        <v>5679</v>
      </c>
      <c r="C1289" s="20" t="s">
        <v>5743</v>
      </c>
      <c r="D1289" s="25" t="s">
        <v>5671</v>
      </c>
      <c r="E1289" t="s">
        <v>3450</v>
      </c>
      <c r="F1289">
        <f t="shared" si="37"/>
        <v>5</v>
      </c>
    </row>
    <row r="1290" spans="1:6" x14ac:dyDescent="0.2">
      <c r="A1290" s="20" t="s">
        <v>5730</v>
      </c>
      <c r="B1290" s="20" t="s">
        <v>5679</v>
      </c>
      <c r="C1290" s="20" t="s">
        <v>5744</v>
      </c>
      <c r="D1290" s="25" t="s">
        <v>5671</v>
      </c>
      <c r="E1290" t="s">
        <v>3450</v>
      </c>
      <c r="F1290">
        <f t="shared" si="37"/>
        <v>5</v>
      </c>
    </row>
    <row r="1291" spans="1:6" x14ac:dyDescent="0.2">
      <c r="A1291" s="20" t="s">
        <v>5745</v>
      </c>
      <c r="B1291" s="20" t="s">
        <v>5746</v>
      </c>
      <c r="C1291" s="20" t="s">
        <v>5747</v>
      </c>
      <c r="D1291" s="25" t="s">
        <v>1682</v>
      </c>
      <c r="E1291" t="s">
        <v>3450</v>
      </c>
      <c r="F1291">
        <f t="shared" si="37"/>
        <v>5</v>
      </c>
    </row>
    <row r="1292" spans="1:6" x14ac:dyDescent="0.2">
      <c r="A1292" s="20" t="s">
        <v>5745</v>
      </c>
      <c r="B1292" s="20" t="s">
        <v>4589</v>
      </c>
      <c r="C1292" s="20" t="s">
        <v>5748</v>
      </c>
      <c r="D1292" s="25" t="s">
        <v>3708</v>
      </c>
      <c r="E1292" t="s">
        <v>3450</v>
      </c>
      <c r="F1292">
        <f t="shared" si="37"/>
        <v>5</v>
      </c>
    </row>
    <row r="1293" spans="1:6" x14ac:dyDescent="0.2">
      <c r="A1293" s="20" t="s">
        <v>5745</v>
      </c>
      <c r="B1293" s="20" t="s">
        <v>4610</v>
      </c>
      <c r="C1293" s="20" t="s">
        <v>5749</v>
      </c>
      <c r="D1293" s="25" t="s">
        <v>1970</v>
      </c>
      <c r="E1293" t="s">
        <v>3450</v>
      </c>
      <c r="F1293">
        <f t="shared" si="37"/>
        <v>5</v>
      </c>
    </row>
    <row r="1294" spans="1:6" x14ac:dyDescent="0.2">
      <c r="A1294" s="20" t="s">
        <v>5745</v>
      </c>
      <c r="B1294" s="20" t="s">
        <v>5669</v>
      </c>
      <c r="C1294" s="20" t="s">
        <v>5750</v>
      </c>
      <c r="D1294" s="25" t="s">
        <v>5671</v>
      </c>
      <c r="E1294" t="s">
        <v>3450</v>
      </c>
      <c r="F1294">
        <f t="shared" si="37"/>
        <v>5</v>
      </c>
    </row>
    <row r="1295" spans="1:6" x14ac:dyDescent="0.2">
      <c r="A1295" s="20" t="s">
        <v>5745</v>
      </c>
      <c r="B1295" s="20" t="s">
        <v>5672</v>
      </c>
      <c r="C1295" s="20" t="s">
        <v>5751</v>
      </c>
      <c r="D1295" s="25" t="s">
        <v>5671</v>
      </c>
      <c r="E1295" t="s">
        <v>3450</v>
      </c>
      <c r="F1295">
        <f t="shared" si="37"/>
        <v>5</v>
      </c>
    </row>
    <row r="1296" spans="1:6" x14ac:dyDescent="0.2">
      <c r="A1296" s="20" t="s">
        <v>5745</v>
      </c>
      <c r="B1296" s="20" t="s">
        <v>5669</v>
      </c>
      <c r="C1296" s="20" t="s">
        <v>5752</v>
      </c>
      <c r="D1296" s="25" t="s">
        <v>5671</v>
      </c>
      <c r="E1296" t="s">
        <v>3450</v>
      </c>
      <c r="F1296">
        <f t="shared" si="37"/>
        <v>5</v>
      </c>
    </row>
    <row r="1297" spans="1:6" x14ac:dyDescent="0.2">
      <c r="A1297" s="20" t="s">
        <v>5745</v>
      </c>
      <c r="B1297" s="20" t="s">
        <v>5672</v>
      </c>
      <c r="C1297" s="20" t="s">
        <v>5753</v>
      </c>
      <c r="D1297" s="25" t="s">
        <v>5671</v>
      </c>
      <c r="E1297" t="s">
        <v>3450</v>
      </c>
      <c r="F1297">
        <f t="shared" si="37"/>
        <v>5</v>
      </c>
    </row>
    <row r="1298" spans="1:6" x14ac:dyDescent="0.2">
      <c r="A1298" s="20" t="s">
        <v>5745</v>
      </c>
      <c r="B1298" s="20" t="s">
        <v>5669</v>
      </c>
      <c r="C1298" s="20" t="s">
        <v>5754</v>
      </c>
      <c r="D1298" s="25" t="s">
        <v>5671</v>
      </c>
      <c r="E1298" t="s">
        <v>3450</v>
      </c>
      <c r="F1298">
        <f t="shared" si="37"/>
        <v>5</v>
      </c>
    </row>
    <row r="1299" spans="1:6" x14ac:dyDescent="0.2">
      <c r="A1299" s="20" t="s">
        <v>5745</v>
      </c>
      <c r="B1299" s="20" t="s">
        <v>5672</v>
      </c>
      <c r="C1299" s="20" t="s">
        <v>5755</v>
      </c>
      <c r="D1299" s="25" t="s">
        <v>5671</v>
      </c>
      <c r="E1299" t="s">
        <v>3450</v>
      </c>
      <c r="F1299">
        <f t="shared" si="37"/>
        <v>5</v>
      </c>
    </row>
    <row r="1300" spans="1:6" x14ac:dyDescent="0.2">
      <c r="A1300" s="20" t="s">
        <v>5745</v>
      </c>
      <c r="B1300" s="20" t="s">
        <v>5672</v>
      </c>
      <c r="C1300" s="20" t="s">
        <v>5756</v>
      </c>
      <c r="D1300" s="25" t="s">
        <v>5671</v>
      </c>
      <c r="E1300" t="s">
        <v>3450</v>
      </c>
      <c r="F1300">
        <f t="shared" si="37"/>
        <v>5</v>
      </c>
    </row>
    <row r="1301" spans="1:6" x14ac:dyDescent="0.2">
      <c r="A1301" s="20" t="s">
        <v>5745</v>
      </c>
      <c r="B1301" s="20" t="s">
        <v>5679</v>
      </c>
      <c r="C1301" s="20" t="s">
        <v>5757</v>
      </c>
      <c r="D1301" s="25" t="s">
        <v>5671</v>
      </c>
      <c r="E1301" t="s">
        <v>3450</v>
      </c>
      <c r="F1301">
        <f t="shared" si="37"/>
        <v>5</v>
      </c>
    </row>
    <row r="1302" spans="1:6" x14ac:dyDescent="0.2">
      <c r="A1302" s="20" t="s">
        <v>5745</v>
      </c>
      <c r="B1302" s="20" t="s">
        <v>5679</v>
      </c>
      <c r="C1302" s="20" t="s">
        <v>5758</v>
      </c>
      <c r="D1302" s="25" t="s">
        <v>5671</v>
      </c>
      <c r="E1302" t="s">
        <v>3450</v>
      </c>
      <c r="F1302">
        <f t="shared" si="37"/>
        <v>5</v>
      </c>
    </row>
    <row r="1303" spans="1:6" x14ac:dyDescent="0.2">
      <c r="A1303" s="20" t="s">
        <v>5745</v>
      </c>
      <c r="B1303" s="20" t="s">
        <v>5672</v>
      </c>
      <c r="C1303" s="20" t="s">
        <v>5759</v>
      </c>
      <c r="D1303" s="25" t="s">
        <v>5671</v>
      </c>
      <c r="E1303" t="s">
        <v>3450</v>
      </c>
      <c r="F1303">
        <f t="shared" si="37"/>
        <v>5</v>
      </c>
    </row>
    <row r="1304" spans="1:6" x14ac:dyDescent="0.2">
      <c r="A1304" s="20" t="s">
        <v>5745</v>
      </c>
      <c r="B1304" s="20" t="s">
        <v>5679</v>
      </c>
      <c r="C1304" s="20" t="s">
        <v>5760</v>
      </c>
      <c r="D1304" s="25" t="s">
        <v>5671</v>
      </c>
      <c r="E1304" t="s">
        <v>3450</v>
      </c>
      <c r="F1304">
        <f t="shared" si="37"/>
        <v>5</v>
      </c>
    </row>
    <row r="1305" spans="1:6" x14ac:dyDescent="0.2">
      <c r="A1305" s="20" t="s">
        <v>5745</v>
      </c>
      <c r="B1305" s="20" t="s">
        <v>5679</v>
      </c>
      <c r="C1305" s="20" t="s">
        <v>5761</v>
      </c>
      <c r="D1305" s="25" t="s">
        <v>5671</v>
      </c>
      <c r="E1305" t="s">
        <v>3450</v>
      </c>
      <c r="F1305">
        <f t="shared" si="37"/>
        <v>5</v>
      </c>
    </row>
    <row r="1306" spans="1:6" x14ac:dyDescent="0.2">
      <c r="A1306" s="20" t="s">
        <v>5762</v>
      </c>
      <c r="B1306" s="20" t="s">
        <v>5420</v>
      </c>
      <c r="C1306" s="20" t="s">
        <v>5763</v>
      </c>
      <c r="D1306" s="25" t="s">
        <v>3708</v>
      </c>
      <c r="E1306" t="s">
        <v>3450</v>
      </c>
      <c r="F1306">
        <f t="shared" si="37"/>
        <v>5</v>
      </c>
    </row>
    <row r="1307" spans="1:6" x14ac:dyDescent="0.2">
      <c r="A1307" s="20" t="s">
        <v>5762</v>
      </c>
      <c r="B1307" s="20" t="s">
        <v>5669</v>
      </c>
      <c r="C1307" s="20" t="s">
        <v>5764</v>
      </c>
      <c r="D1307" s="25" t="s">
        <v>5671</v>
      </c>
      <c r="E1307" t="s">
        <v>3450</v>
      </c>
      <c r="F1307">
        <f t="shared" si="37"/>
        <v>5</v>
      </c>
    </row>
    <row r="1308" spans="1:6" x14ac:dyDescent="0.2">
      <c r="A1308" s="20" t="s">
        <v>5762</v>
      </c>
      <c r="B1308" s="20" t="s">
        <v>5672</v>
      </c>
      <c r="C1308" s="20" t="s">
        <v>5765</v>
      </c>
      <c r="D1308" s="25" t="s">
        <v>5671</v>
      </c>
      <c r="E1308" t="s">
        <v>3450</v>
      </c>
      <c r="F1308">
        <f t="shared" si="37"/>
        <v>5</v>
      </c>
    </row>
    <row r="1309" spans="1:6" x14ac:dyDescent="0.2">
      <c r="A1309" s="20" t="s">
        <v>5762</v>
      </c>
      <c r="B1309" s="20" t="s">
        <v>5669</v>
      </c>
      <c r="C1309" s="20" t="s">
        <v>5766</v>
      </c>
      <c r="D1309" s="25" t="s">
        <v>5671</v>
      </c>
      <c r="E1309" t="s">
        <v>3450</v>
      </c>
      <c r="F1309">
        <f t="shared" si="37"/>
        <v>5</v>
      </c>
    </row>
    <row r="1310" spans="1:6" x14ac:dyDescent="0.2">
      <c r="A1310" s="20" t="s">
        <v>5762</v>
      </c>
      <c r="B1310" s="20" t="s">
        <v>5672</v>
      </c>
      <c r="C1310" s="20" t="s">
        <v>5767</v>
      </c>
      <c r="D1310" s="25" t="s">
        <v>5671</v>
      </c>
      <c r="E1310" t="s">
        <v>3450</v>
      </c>
      <c r="F1310">
        <f t="shared" si="37"/>
        <v>5</v>
      </c>
    </row>
    <row r="1311" spans="1:6" x14ac:dyDescent="0.2">
      <c r="A1311" s="20" t="s">
        <v>5762</v>
      </c>
      <c r="B1311" s="20" t="s">
        <v>5669</v>
      </c>
      <c r="C1311" s="20" t="s">
        <v>5768</v>
      </c>
      <c r="D1311" s="25" t="s">
        <v>5671</v>
      </c>
      <c r="E1311" t="s">
        <v>3450</v>
      </c>
      <c r="F1311">
        <f t="shared" si="37"/>
        <v>5</v>
      </c>
    </row>
    <row r="1312" spans="1:6" x14ac:dyDescent="0.2">
      <c r="A1312" s="20" t="s">
        <v>5762</v>
      </c>
      <c r="B1312" s="20" t="s">
        <v>5672</v>
      </c>
      <c r="C1312" s="20" t="s">
        <v>5769</v>
      </c>
      <c r="D1312" s="25" t="s">
        <v>5671</v>
      </c>
      <c r="E1312" t="s">
        <v>3450</v>
      </c>
      <c r="F1312">
        <f t="shared" si="37"/>
        <v>5</v>
      </c>
    </row>
    <row r="1313" spans="1:6" x14ac:dyDescent="0.2">
      <c r="A1313" s="20" t="s">
        <v>5762</v>
      </c>
      <c r="B1313" s="20" t="s">
        <v>5672</v>
      </c>
      <c r="C1313" s="20" t="s">
        <v>5770</v>
      </c>
      <c r="D1313" s="25" t="s">
        <v>5671</v>
      </c>
      <c r="E1313" t="s">
        <v>3450</v>
      </c>
      <c r="F1313">
        <f t="shared" si="37"/>
        <v>5</v>
      </c>
    </row>
    <row r="1314" spans="1:6" x14ac:dyDescent="0.2">
      <c r="A1314" s="20" t="s">
        <v>5762</v>
      </c>
      <c r="B1314" s="20" t="s">
        <v>5679</v>
      </c>
      <c r="C1314" s="20" t="s">
        <v>5771</v>
      </c>
      <c r="D1314" s="25" t="s">
        <v>5671</v>
      </c>
      <c r="E1314" t="s">
        <v>3450</v>
      </c>
      <c r="F1314">
        <f t="shared" si="37"/>
        <v>5</v>
      </c>
    </row>
    <row r="1315" spans="1:6" x14ac:dyDescent="0.2">
      <c r="A1315" s="20" t="s">
        <v>5762</v>
      </c>
      <c r="B1315" s="20" t="s">
        <v>5679</v>
      </c>
      <c r="C1315" s="20" t="s">
        <v>5772</v>
      </c>
      <c r="D1315" s="25" t="s">
        <v>5671</v>
      </c>
      <c r="E1315" t="s">
        <v>3450</v>
      </c>
      <c r="F1315">
        <f t="shared" si="37"/>
        <v>5</v>
      </c>
    </row>
    <row r="1316" spans="1:6" x14ac:dyDescent="0.2">
      <c r="A1316" s="20" t="s">
        <v>5762</v>
      </c>
      <c r="B1316" s="20" t="s">
        <v>5672</v>
      </c>
      <c r="C1316" s="20" t="s">
        <v>5773</v>
      </c>
      <c r="D1316" s="25" t="s">
        <v>5671</v>
      </c>
      <c r="E1316" t="s">
        <v>3450</v>
      </c>
      <c r="F1316">
        <f t="shared" si="37"/>
        <v>5</v>
      </c>
    </row>
    <row r="1317" spans="1:6" x14ac:dyDescent="0.2">
      <c r="A1317" s="20" t="s">
        <v>5762</v>
      </c>
      <c r="B1317" s="20" t="s">
        <v>5679</v>
      </c>
      <c r="C1317" s="20" t="s">
        <v>5774</v>
      </c>
      <c r="D1317" s="25" t="s">
        <v>5671</v>
      </c>
      <c r="E1317" t="s">
        <v>3450</v>
      </c>
      <c r="F1317">
        <f t="shared" si="37"/>
        <v>5</v>
      </c>
    </row>
    <row r="1318" spans="1:6" x14ac:dyDescent="0.2">
      <c r="A1318" s="20" t="s">
        <v>5762</v>
      </c>
      <c r="B1318" s="20" t="s">
        <v>5679</v>
      </c>
      <c r="C1318" s="20" t="s">
        <v>5775</v>
      </c>
      <c r="D1318" s="25" t="s">
        <v>5671</v>
      </c>
      <c r="E1318" t="s">
        <v>3450</v>
      </c>
      <c r="F1318">
        <f t="shared" si="37"/>
        <v>5</v>
      </c>
    </row>
    <row r="1319" spans="1:6" x14ac:dyDescent="0.2">
      <c r="A1319" s="20" t="s">
        <v>5776</v>
      </c>
      <c r="B1319" s="20" t="s">
        <v>4592</v>
      </c>
      <c r="C1319" s="20" t="s">
        <v>5777</v>
      </c>
      <c r="D1319" s="25" t="s">
        <v>3708</v>
      </c>
      <c r="E1319" t="s">
        <v>3450</v>
      </c>
      <c r="F1319">
        <f t="shared" si="37"/>
        <v>5</v>
      </c>
    </row>
    <row r="1320" spans="1:6" x14ac:dyDescent="0.2">
      <c r="A1320" s="20" t="s">
        <v>5776</v>
      </c>
      <c r="B1320" s="20" t="s">
        <v>4610</v>
      </c>
      <c r="C1320" s="20" t="s">
        <v>5778</v>
      </c>
      <c r="D1320" s="25" t="s">
        <v>1970</v>
      </c>
      <c r="E1320" t="s">
        <v>3450</v>
      </c>
      <c r="F1320">
        <f t="shared" si="37"/>
        <v>5</v>
      </c>
    </row>
    <row r="1321" spans="1:6" x14ac:dyDescent="0.2">
      <c r="A1321" s="20" t="s">
        <v>5776</v>
      </c>
      <c r="B1321" s="20" t="s">
        <v>4610</v>
      </c>
      <c r="C1321" s="20" t="s">
        <v>5779</v>
      </c>
      <c r="D1321" s="25" t="s">
        <v>8365</v>
      </c>
      <c r="E1321" t="s">
        <v>3450</v>
      </c>
      <c r="F1321">
        <f t="shared" si="37"/>
        <v>5</v>
      </c>
    </row>
    <row r="1322" spans="1:6" x14ac:dyDescent="0.2">
      <c r="A1322" s="20" t="s">
        <v>5776</v>
      </c>
      <c r="B1322" s="20" t="s">
        <v>5669</v>
      </c>
      <c r="C1322" s="20" t="s">
        <v>5780</v>
      </c>
      <c r="D1322" s="25" t="s">
        <v>5671</v>
      </c>
      <c r="E1322" t="s">
        <v>3450</v>
      </c>
      <c r="F1322">
        <f t="shared" si="37"/>
        <v>5</v>
      </c>
    </row>
    <row r="1323" spans="1:6" x14ac:dyDescent="0.2">
      <c r="A1323" s="20" t="s">
        <v>5776</v>
      </c>
      <c r="B1323" s="20" t="s">
        <v>5672</v>
      </c>
      <c r="C1323" s="20" t="s">
        <v>5781</v>
      </c>
      <c r="D1323" s="25" t="s">
        <v>5671</v>
      </c>
      <c r="E1323" t="s">
        <v>3450</v>
      </c>
      <c r="F1323">
        <f t="shared" si="37"/>
        <v>5</v>
      </c>
    </row>
    <row r="1324" spans="1:6" x14ac:dyDescent="0.2">
      <c r="A1324" s="20" t="s">
        <v>5776</v>
      </c>
      <c r="B1324" s="20" t="s">
        <v>5669</v>
      </c>
      <c r="C1324" s="20" t="s">
        <v>5782</v>
      </c>
      <c r="D1324" s="25" t="s">
        <v>5671</v>
      </c>
      <c r="E1324" t="s">
        <v>3450</v>
      </c>
      <c r="F1324">
        <f t="shared" si="37"/>
        <v>5</v>
      </c>
    </row>
    <row r="1325" spans="1:6" x14ac:dyDescent="0.2">
      <c r="A1325" s="20" t="s">
        <v>5776</v>
      </c>
      <c r="B1325" s="20" t="s">
        <v>5672</v>
      </c>
      <c r="C1325" s="20" t="s">
        <v>5783</v>
      </c>
      <c r="D1325" s="25" t="s">
        <v>5671</v>
      </c>
      <c r="E1325" t="s">
        <v>3450</v>
      </c>
      <c r="F1325">
        <f t="shared" si="37"/>
        <v>5</v>
      </c>
    </row>
    <row r="1326" spans="1:6" x14ac:dyDescent="0.2">
      <c r="A1326" s="20" t="s">
        <v>5776</v>
      </c>
      <c r="B1326" s="20" t="s">
        <v>5669</v>
      </c>
      <c r="C1326" s="20" t="s">
        <v>5784</v>
      </c>
      <c r="D1326" s="25" t="s">
        <v>5671</v>
      </c>
      <c r="E1326" t="s">
        <v>3450</v>
      </c>
      <c r="F1326">
        <f t="shared" si="37"/>
        <v>5</v>
      </c>
    </row>
    <row r="1327" spans="1:6" x14ac:dyDescent="0.2">
      <c r="A1327" s="20" t="s">
        <v>5776</v>
      </c>
      <c r="B1327" s="20" t="s">
        <v>5672</v>
      </c>
      <c r="C1327" s="20" t="s">
        <v>5785</v>
      </c>
      <c r="D1327" s="25" t="s">
        <v>5671</v>
      </c>
      <c r="E1327" t="s">
        <v>3450</v>
      </c>
      <c r="F1327">
        <f t="shared" si="37"/>
        <v>5</v>
      </c>
    </row>
    <row r="1328" spans="1:6" x14ac:dyDescent="0.2">
      <c r="A1328" s="20" t="s">
        <v>5776</v>
      </c>
      <c r="B1328" s="20" t="s">
        <v>5672</v>
      </c>
      <c r="C1328" s="20" t="s">
        <v>5786</v>
      </c>
      <c r="D1328" s="25" t="s">
        <v>5671</v>
      </c>
      <c r="E1328" t="s">
        <v>3450</v>
      </c>
      <c r="F1328">
        <f t="shared" si="37"/>
        <v>5</v>
      </c>
    </row>
    <row r="1329" spans="1:6" x14ac:dyDescent="0.2">
      <c r="A1329" s="20" t="s">
        <v>5776</v>
      </c>
      <c r="B1329" s="20" t="s">
        <v>5679</v>
      </c>
      <c r="C1329" s="20" t="s">
        <v>5787</v>
      </c>
      <c r="D1329" s="25" t="s">
        <v>5671</v>
      </c>
      <c r="E1329" t="s">
        <v>3450</v>
      </c>
      <c r="F1329">
        <f t="shared" si="37"/>
        <v>5</v>
      </c>
    </row>
    <row r="1330" spans="1:6" x14ac:dyDescent="0.2">
      <c r="A1330" s="20" t="s">
        <v>5776</v>
      </c>
      <c r="B1330" s="20" t="s">
        <v>5679</v>
      </c>
      <c r="C1330" s="20" t="s">
        <v>5788</v>
      </c>
      <c r="D1330" s="25" t="s">
        <v>5671</v>
      </c>
      <c r="E1330" t="s">
        <v>3450</v>
      </c>
      <c r="F1330">
        <f t="shared" si="37"/>
        <v>5</v>
      </c>
    </row>
    <row r="1331" spans="1:6" x14ac:dyDescent="0.2">
      <c r="A1331" s="20" t="s">
        <v>5776</v>
      </c>
      <c r="B1331" s="20" t="s">
        <v>5672</v>
      </c>
      <c r="C1331" s="20" t="s">
        <v>5789</v>
      </c>
      <c r="D1331" s="25" t="s">
        <v>5671</v>
      </c>
      <c r="E1331" t="s">
        <v>3450</v>
      </c>
      <c r="F1331">
        <f t="shared" si="37"/>
        <v>5</v>
      </c>
    </row>
    <row r="1332" spans="1:6" x14ac:dyDescent="0.2">
      <c r="A1332" s="20" t="s">
        <v>5776</v>
      </c>
      <c r="B1332" s="20" t="s">
        <v>5679</v>
      </c>
      <c r="C1332" s="20" t="s">
        <v>5790</v>
      </c>
      <c r="D1332" s="25" t="s">
        <v>5671</v>
      </c>
      <c r="E1332" t="s">
        <v>3450</v>
      </c>
      <c r="F1332">
        <f t="shared" si="37"/>
        <v>5</v>
      </c>
    </row>
    <row r="1333" spans="1:6" x14ac:dyDescent="0.2">
      <c r="A1333" s="20" t="s">
        <v>5776</v>
      </c>
      <c r="B1333" s="20" t="s">
        <v>5679</v>
      </c>
      <c r="C1333" s="20" t="s">
        <v>5791</v>
      </c>
      <c r="D1333" s="25" t="s">
        <v>5671</v>
      </c>
      <c r="E1333" t="s">
        <v>3450</v>
      </c>
      <c r="F1333">
        <f t="shared" si="37"/>
        <v>5</v>
      </c>
    </row>
    <row r="1334" spans="1:6" x14ac:dyDescent="0.2">
      <c r="A1334" s="20" t="s">
        <v>5792</v>
      </c>
      <c r="B1334" s="20" t="s">
        <v>5482</v>
      </c>
      <c r="C1334" s="20" t="s">
        <v>5793</v>
      </c>
      <c r="D1334" s="25" t="s">
        <v>3708</v>
      </c>
      <c r="E1334" t="s">
        <v>3450</v>
      </c>
      <c r="F1334">
        <f t="shared" si="37"/>
        <v>5</v>
      </c>
    </row>
    <row r="1335" spans="1:6" x14ac:dyDescent="0.2">
      <c r="A1335" s="20" t="s">
        <v>5792</v>
      </c>
      <c r="B1335" s="20" t="s">
        <v>5669</v>
      </c>
      <c r="C1335" s="20" t="s">
        <v>5794</v>
      </c>
      <c r="D1335" s="25" t="s">
        <v>5671</v>
      </c>
      <c r="E1335" t="s">
        <v>3450</v>
      </c>
      <c r="F1335">
        <f t="shared" si="37"/>
        <v>5</v>
      </c>
    </row>
    <row r="1336" spans="1:6" x14ac:dyDescent="0.2">
      <c r="A1336" s="20" t="s">
        <v>5792</v>
      </c>
      <c r="B1336" s="20" t="s">
        <v>5672</v>
      </c>
      <c r="C1336" s="20" t="s">
        <v>5795</v>
      </c>
      <c r="D1336" s="25" t="s">
        <v>5671</v>
      </c>
      <c r="E1336" t="s">
        <v>3450</v>
      </c>
      <c r="F1336">
        <f t="shared" si="37"/>
        <v>5</v>
      </c>
    </row>
    <row r="1337" spans="1:6" x14ac:dyDescent="0.2">
      <c r="A1337" s="20" t="s">
        <v>5792</v>
      </c>
      <c r="B1337" s="20" t="s">
        <v>5669</v>
      </c>
      <c r="C1337" s="20" t="s">
        <v>5796</v>
      </c>
      <c r="D1337" s="25" t="s">
        <v>5671</v>
      </c>
      <c r="E1337" t="s">
        <v>3450</v>
      </c>
      <c r="F1337">
        <f t="shared" si="37"/>
        <v>5</v>
      </c>
    </row>
    <row r="1338" spans="1:6" x14ac:dyDescent="0.2">
      <c r="A1338" s="20" t="s">
        <v>5792</v>
      </c>
      <c r="B1338" s="20" t="s">
        <v>5672</v>
      </c>
      <c r="C1338" s="20" t="s">
        <v>5797</v>
      </c>
      <c r="D1338" s="25" t="s">
        <v>5671</v>
      </c>
      <c r="E1338" t="s">
        <v>3450</v>
      </c>
      <c r="F1338">
        <f t="shared" si="37"/>
        <v>5</v>
      </c>
    </row>
    <row r="1339" spans="1:6" x14ac:dyDescent="0.2">
      <c r="A1339" s="20" t="s">
        <v>5792</v>
      </c>
      <c r="B1339" s="20" t="s">
        <v>5669</v>
      </c>
      <c r="C1339" s="20" t="s">
        <v>5798</v>
      </c>
      <c r="D1339" s="25" t="s">
        <v>5671</v>
      </c>
      <c r="E1339" t="s">
        <v>3450</v>
      </c>
      <c r="F1339">
        <f t="shared" si="37"/>
        <v>5</v>
      </c>
    </row>
    <row r="1340" spans="1:6" x14ac:dyDescent="0.2">
      <c r="A1340" s="20" t="s">
        <v>5792</v>
      </c>
      <c r="B1340" s="20" t="s">
        <v>5672</v>
      </c>
      <c r="C1340" s="20" t="s">
        <v>5799</v>
      </c>
      <c r="D1340" s="25" t="s">
        <v>5671</v>
      </c>
      <c r="E1340" t="s">
        <v>3450</v>
      </c>
      <c r="F1340">
        <f t="shared" si="37"/>
        <v>5</v>
      </c>
    </row>
    <row r="1341" spans="1:6" x14ac:dyDescent="0.2">
      <c r="A1341" s="20" t="s">
        <v>5792</v>
      </c>
      <c r="B1341" s="20" t="s">
        <v>5672</v>
      </c>
      <c r="C1341" s="20" t="s">
        <v>5800</v>
      </c>
      <c r="D1341" s="25" t="s">
        <v>5671</v>
      </c>
      <c r="E1341" t="s">
        <v>3450</v>
      </c>
      <c r="F1341">
        <f t="shared" si="37"/>
        <v>5</v>
      </c>
    </row>
    <row r="1342" spans="1:6" x14ac:dyDescent="0.2">
      <c r="A1342" s="20" t="s">
        <v>5792</v>
      </c>
      <c r="B1342" s="20" t="s">
        <v>5679</v>
      </c>
      <c r="C1342" s="20" t="s">
        <v>5801</v>
      </c>
      <c r="D1342" s="25" t="s">
        <v>5671</v>
      </c>
      <c r="E1342" t="s">
        <v>3450</v>
      </c>
      <c r="F1342">
        <f t="shared" si="37"/>
        <v>5</v>
      </c>
    </row>
    <row r="1343" spans="1:6" x14ac:dyDescent="0.2">
      <c r="A1343" s="20" t="s">
        <v>5792</v>
      </c>
      <c r="B1343" s="20" t="s">
        <v>5679</v>
      </c>
      <c r="C1343" s="20" t="s">
        <v>5802</v>
      </c>
      <c r="D1343" s="25" t="s">
        <v>5671</v>
      </c>
      <c r="E1343" t="s">
        <v>3450</v>
      </c>
      <c r="F1343">
        <f t="shared" si="37"/>
        <v>5</v>
      </c>
    </row>
    <row r="1344" spans="1:6" x14ac:dyDescent="0.2">
      <c r="A1344" s="20" t="s">
        <v>5792</v>
      </c>
      <c r="B1344" s="20" t="s">
        <v>5672</v>
      </c>
      <c r="C1344" s="20" t="s">
        <v>5803</v>
      </c>
      <c r="D1344" s="25" t="s">
        <v>5671</v>
      </c>
      <c r="E1344" t="s">
        <v>3450</v>
      </c>
      <c r="F1344">
        <f t="shared" si="37"/>
        <v>5</v>
      </c>
    </row>
    <row r="1345" spans="1:6" x14ac:dyDescent="0.2">
      <c r="A1345" s="20" t="s">
        <v>5792</v>
      </c>
      <c r="B1345" s="20" t="s">
        <v>5679</v>
      </c>
      <c r="C1345" s="20" t="s">
        <v>5804</v>
      </c>
      <c r="D1345" s="25" t="s">
        <v>5671</v>
      </c>
      <c r="E1345" t="s">
        <v>3450</v>
      </c>
      <c r="F1345">
        <f t="shared" si="37"/>
        <v>5</v>
      </c>
    </row>
    <row r="1346" spans="1:6" x14ac:dyDescent="0.2">
      <c r="A1346" s="20" t="s">
        <v>5792</v>
      </c>
      <c r="B1346" s="20" t="s">
        <v>5679</v>
      </c>
      <c r="C1346" s="20" t="s">
        <v>5805</v>
      </c>
      <c r="D1346" s="25" t="s">
        <v>5671</v>
      </c>
      <c r="E1346" t="s">
        <v>3450</v>
      </c>
      <c r="F1346">
        <f t="shared" si="37"/>
        <v>5</v>
      </c>
    </row>
    <row r="1347" spans="1:6" x14ac:dyDescent="0.2">
      <c r="A1347" s="20" t="s">
        <v>5806</v>
      </c>
      <c r="B1347" s="20" t="s">
        <v>5440</v>
      </c>
      <c r="C1347" s="20" t="s">
        <v>5807</v>
      </c>
      <c r="D1347" s="25" t="s">
        <v>3708</v>
      </c>
      <c r="E1347" t="s">
        <v>3450</v>
      </c>
      <c r="F1347">
        <f t="shared" ref="F1347:F1410" si="38">VLOOKUP(E1347,$H$2:$I$12,2,0)</f>
        <v>5</v>
      </c>
    </row>
    <row r="1348" spans="1:6" x14ac:dyDescent="0.2">
      <c r="A1348" s="20" t="s">
        <v>5806</v>
      </c>
      <c r="B1348" s="20" t="s">
        <v>3816</v>
      </c>
      <c r="C1348" s="20" t="s">
        <v>5808</v>
      </c>
      <c r="D1348" s="25" t="s">
        <v>4999</v>
      </c>
      <c r="E1348" t="s">
        <v>3450</v>
      </c>
      <c r="F1348">
        <f t="shared" si="38"/>
        <v>5</v>
      </c>
    </row>
    <row r="1349" spans="1:6" x14ac:dyDescent="0.2">
      <c r="A1349" s="20" t="s">
        <v>5809</v>
      </c>
      <c r="B1349" s="20" t="s">
        <v>5438</v>
      </c>
      <c r="C1349" s="20" t="s">
        <v>5810</v>
      </c>
      <c r="D1349" s="25" t="s">
        <v>3708</v>
      </c>
      <c r="E1349" t="s">
        <v>3450</v>
      </c>
      <c r="F1349">
        <f t="shared" si="38"/>
        <v>5</v>
      </c>
    </row>
    <row r="1350" spans="1:6" x14ac:dyDescent="0.2">
      <c r="A1350" s="20" t="s">
        <v>5809</v>
      </c>
      <c r="B1350" s="20" t="s">
        <v>3816</v>
      </c>
      <c r="C1350" s="20" t="s">
        <v>5811</v>
      </c>
      <c r="D1350" s="25" t="s">
        <v>4999</v>
      </c>
      <c r="E1350" t="s">
        <v>3450</v>
      </c>
      <c r="F1350">
        <f t="shared" si="38"/>
        <v>5</v>
      </c>
    </row>
    <row r="1351" spans="1:6" x14ac:dyDescent="0.2">
      <c r="A1351" s="20" t="s">
        <v>5812</v>
      </c>
      <c r="B1351" s="20" t="s">
        <v>5292</v>
      </c>
      <c r="C1351" s="20" t="s">
        <v>5813</v>
      </c>
      <c r="D1351" s="25" t="s">
        <v>1519</v>
      </c>
      <c r="E1351" t="s">
        <v>3450</v>
      </c>
      <c r="F1351">
        <f t="shared" si="38"/>
        <v>5</v>
      </c>
    </row>
    <row r="1352" spans="1:6" x14ac:dyDescent="0.2">
      <c r="A1352" s="20" t="s">
        <v>5812</v>
      </c>
      <c r="B1352" s="20" t="s">
        <v>3208</v>
      </c>
      <c r="C1352" s="20" t="s">
        <v>5814</v>
      </c>
      <c r="D1352" s="25" t="s">
        <v>3210</v>
      </c>
      <c r="E1352" t="s">
        <v>3450</v>
      </c>
      <c r="F1352">
        <f t="shared" si="38"/>
        <v>5</v>
      </c>
    </row>
    <row r="1353" spans="1:6" x14ac:dyDescent="0.2">
      <c r="A1353" s="20" t="s">
        <v>5815</v>
      </c>
      <c r="B1353" s="20" t="s">
        <v>5353</v>
      </c>
      <c r="C1353" s="20" t="s">
        <v>5816</v>
      </c>
      <c r="D1353" s="25" t="s">
        <v>1519</v>
      </c>
      <c r="E1353" t="s">
        <v>3450</v>
      </c>
      <c r="F1353">
        <f t="shared" si="38"/>
        <v>5</v>
      </c>
    </row>
    <row r="1354" spans="1:6" x14ac:dyDescent="0.2">
      <c r="A1354" s="20" t="s">
        <v>5815</v>
      </c>
      <c r="B1354" s="20" t="s">
        <v>3208</v>
      </c>
      <c r="C1354" s="20" t="s">
        <v>5817</v>
      </c>
      <c r="D1354" s="25" t="s">
        <v>3210</v>
      </c>
      <c r="E1354" t="s">
        <v>3450</v>
      </c>
      <c r="F1354">
        <f t="shared" si="38"/>
        <v>5</v>
      </c>
    </row>
    <row r="1355" spans="1:6" x14ac:dyDescent="0.2">
      <c r="A1355" s="20" t="s">
        <v>5818</v>
      </c>
      <c r="B1355" s="20" t="s">
        <v>5351</v>
      </c>
      <c r="C1355" s="20" t="s">
        <v>5819</v>
      </c>
      <c r="D1355" s="25" t="s">
        <v>1519</v>
      </c>
      <c r="E1355" t="s">
        <v>3450</v>
      </c>
      <c r="F1355">
        <f t="shared" si="38"/>
        <v>5</v>
      </c>
    </row>
    <row r="1356" spans="1:6" x14ac:dyDescent="0.2">
      <c r="A1356" s="20" t="s">
        <v>5818</v>
      </c>
      <c r="B1356" s="20" t="s">
        <v>3208</v>
      </c>
      <c r="C1356" s="20" t="s">
        <v>5820</v>
      </c>
      <c r="D1356" s="25" t="s">
        <v>3210</v>
      </c>
      <c r="E1356" t="s">
        <v>3450</v>
      </c>
      <c r="F1356">
        <f t="shared" si="38"/>
        <v>5</v>
      </c>
    </row>
    <row r="1357" spans="1:6" x14ac:dyDescent="0.2">
      <c r="A1357" s="20" t="s">
        <v>5821</v>
      </c>
      <c r="B1357" s="20" t="s">
        <v>5365</v>
      </c>
      <c r="C1357" s="20" t="s">
        <v>5822</v>
      </c>
      <c r="D1357" s="25" t="s">
        <v>1519</v>
      </c>
      <c r="E1357" t="s">
        <v>3450</v>
      </c>
      <c r="F1357">
        <f t="shared" si="38"/>
        <v>5</v>
      </c>
    </row>
    <row r="1358" spans="1:6" x14ac:dyDescent="0.2">
      <c r="A1358" s="20" t="s">
        <v>5821</v>
      </c>
      <c r="B1358" s="20" t="s">
        <v>3208</v>
      </c>
      <c r="C1358" s="20" t="s">
        <v>5823</v>
      </c>
      <c r="D1358" s="25" t="s">
        <v>3210</v>
      </c>
      <c r="E1358" t="s">
        <v>3450</v>
      </c>
      <c r="F1358">
        <f t="shared" si="38"/>
        <v>5</v>
      </c>
    </row>
    <row r="1359" spans="1:6" x14ac:dyDescent="0.2">
      <c r="A1359" s="20" t="s">
        <v>5824</v>
      </c>
      <c r="B1359" s="20" t="s">
        <v>5375</v>
      </c>
      <c r="C1359" s="20" t="s">
        <v>5825</v>
      </c>
      <c r="D1359" s="25" t="s">
        <v>1519</v>
      </c>
      <c r="E1359" t="s">
        <v>3454</v>
      </c>
      <c r="F1359">
        <f t="shared" si="38"/>
        <v>6</v>
      </c>
    </row>
    <row r="1360" spans="1:6" x14ac:dyDescent="0.2">
      <c r="A1360" s="20" t="s">
        <v>5824</v>
      </c>
      <c r="B1360" s="20" t="s">
        <v>3208</v>
      </c>
      <c r="C1360" s="20" t="s">
        <v>5826</v>
      </c>
      <c r="D1360" s="25" t="s">
        <v>3210</v>
      </c>
      <c r="E1360" t="s">
        <v>3454</v>
      </c>
      <c r="F1360">
        <f t="shared" si="38"/>
        <v>6</v>
      </c>
    </row>
    <row r="1361" spans="1:6" x14ac:dyDescent="0.2">
      <c r="A1361" s="20" t="s">
        <v>5827</v>
      </c>
      <c r="B1361" s="20" t="s">
        <v>4736</v>
      </c>
      <c r="C1361" s="20" t="s">
        <v>5828</v>
      </c>
      <c r="D1361" s="25" t="s">
        <v>3708</v>
      </c>
      <c r="E1361" t="s">
        <v>3450</v>
      </c>
      <c r="F1361">
        <f t="shared" si="38"/>
        <v>5</v>
      </c>
    </row>
    <row r="1362" spans="1:6" x14ac:dyDescent="0.2">
      <c r="A1362" s="20" t="s">
        <v>5827</v>
      </c>
      <c r="B1362" s="20" t="s">
        <v>5669</v>
      </c>
      <c r="C1362" s="20" t="s">
        <v>5829</v>
      </c>
      <c r="D1362" s="25" t="s">
        <v>5671</v>
      </c>
      <c r="E1362" t="s">
        <v>3450</v>
      </c>
      <c r="F1362">
        <f t="shared" si="38"/>
        <v>5</v>
      </c>
    </row>
    <row r="1363" spans="1:6" x14ac:dyDescent="0.2">
      <c r="A1363" s="20" t="s">
        <v>5827</v>
      </c>
      <c r="B1363" s="20" t="s">
        <v>5672</v>
      </c>
      <c r="C1363" s="20" t="s">
        <v>5830</v>
      </c>
      <c r="D1363" s="25" t="s">
        <v>5671</v>
      </c>
      <c r="E1363" t="s">
        <v>3450</v>
      </c>
      <c r="F1363">
        <f t="shared" si="38"/>
        <v>5</v>
      </c>
    </row>
    <row r="1364" spans="1:6" x14ac:dyDescent="0.2">
      <c r="A1364" s="20" t="s">
        <v>5827</v>
      </c>
      <c r="B1364" s="20" t="s">
        <v>5669</v>
      </c>
      <c r="C1364" s="20" t="s">
        <v>5831</v>
      </c>
      <c r="D1364" s="25" t="s">
        <v>5671</v>
      </c>
      <c r="E1364" t="s">
        <v>3450</v>
      </c>
      <c r="F1364">
        <f t="shared" si="38"/>
        <v>5</v>
      </c>
    </row>
    <row r="1365" spans="1:6" x14ac:dyDescent="0.2">
      <c r="A1365" s="20" t="s">
        <v>5827</v>
      </c>
      <c r="B1365" s="20" t="s">
        <v>5672</v>
      </c>
      <c r="C1365" s="20" t="s">
        <v>5832</v>
      </c>
      <c r="D1365" s="25" t="s">
        <v>5671</v>
      </c>
      <c r="E1365" t="s">
        <v>3450</v>
      </c>
      <c r="F1365">
        <f t="shared" si="38"/>
        <v>5</v>
      </c>
    </row>
    <row r="1366" spans="1:6" x14ac:dyDescent="0.2">
      <c r="A1366" s="20" t="s">
        <v>5827</v>
      </c>
      <c r="B1366" s="20" t="s">
        <v>5669</v>
      </c>
      <c r="C1366" s="20" t="s">
        <v>5833</v>
      </c>
      <c r="D1366" s="25" t="s">
        <v>5671</v>
      </c>
      <c r="E1366" t="s">
        <v>3450</v>
      </c>
      <c r="F1366">
        <f t="shared" si="38"/>
        <v>5</v>
      </c>
    </row>
    <row r="1367" spans="1:6" x14ac:dyDescent="0.2">
      <c r="A1367" s="20" t="s">
        <v>5827</v>
      </c>
      <c r="B1367" s="20" t="s">
        <v>5672</v>
      </c>
      <c r="C1367" s="20" t="s">
        <v>5834</v>
      </c>
      <c r="D1367" s="25" t="s">
        <v>5671</v>
      </c>
      <c r="E1367" t="s">
        <v>3450</v>
      </c>
      <c r="F1367">
        <f t="shared" si="38"/>
        <v>5</v>
      </c>
    </row>
    <row r="1368" spans="1:6" x14ac:dyDescent="0.2">
      <c r="A1368" s="20" t="s">
        <v>5827</v>
      </c>
      <c r="B1368" s="20" t="s">
        <v>5672</v>
      </c>
      <c r="C1368" s="20" t="s">
        <v>5835</v>
      </c>
      <c r="D1368" s="25" t="s">
        <v>5671</v>
      </c>
      <c r="E1368" t="s">
        <v>3450</v>
      </c>
      <c r="F1368">
        <f t="shared" si="38"/>
        <v>5</v>
      </c>
    </row>
    <row r="1369" spans="1:6" x14ac:dyDescent="0.2">
      <c r="A1369" s="20" t="s">
        <v>5827</v>
      </c>
      <c r="B1369" s="20" t="s">
        <v>5679</v>
      </c>
      <c r="C1369" s="20" t="s">
        <v>5836</v>
      </c>
      <c r="D1369" s="25" t="s">
        <v>5671</v>
      </c>
      <c r="E1369" t="s">
        <v>3450</v>
      </c>
      <c r="F1369">
        <f t="shared" si="38"/>
        <v>5</v>
      </c>
    </row>
    <row r="1370" spans="1:6" x14ac:dyDescent="0.2">
      <c r="A1370" s="20" t="s">
        <v>5827</v>
      </c>
      <c r="B1370" s="20" t="s">
        <v>5679</v>
      </c>
      <c r="C1370" s="20" t="s">
        <v>5837</v>
      </c>
      <c r="D1370" s="25" t="s">
        <v>5671</v>
      </c>
      <c r="E1370" t="s">
        <v>3450</v>
      </c>
      <c r="F1370">
        <f t="shared" si="38"/>
        <v>5</v>
      </c>
    </row>
    <row r="1371" spans="1:6" x14ac:dyDescent="0.2">
      <c r="A1371" s="20" t="s">
        <v>5827</v>
      </c>
      <c r="B1371" s="20" t="s">
        <v>5672</v>
      </c>
      <c r="C1371" s="20" t="s">
        <v>5838</v>
      </c>
      <c r="D1371" s="25" t="s">
        <v>5671</v>
      </c>
      <c r="E1371" t="s">
        <v>3450</v>
      </c>
      <c r="F1371">
        <f t="shared" si="38"/>
        <v>5</v>
      </c>
    </row>
    <row r="1372" spans="1:6" x14ac:dyDescent="0.2">
      <c r="A1372" s="20" t="s">
        <v>5827</v>
      </c>
      <c r="B1372" s="20" t="s">
        <v>5679</v>
      </c>
      <c r="C1372" s="20" t="s">
        <v>5839</v>
      </c>
      <c r="D1372" s="25" t="s">
        <v>5671</v>
      </c>
      <c r="E1372" t="s">
        <v>3450</v>
      </c>
      <c r="F1372">
        <f t="shared" si="38"/>
        <v>5</v>
      </c>
    </row>
    <row r="1373" spans="1:6" x14ac:dyDescent="0.2">
      <c r="A1373" s="20" t="s">
        <v>5827</v>
      </c>
      <c r="B1373" s="20" t="s">
        <v>5679</v>
      </c>
      <c r="C1373" s="20" t="s">
        <v>5840</v>
      </c>
      <c r="D1373" s="25" t="s">
        <v>5671</v>
      </c>
      <c r="E1373" t="s">
        <v>3450</v>
      </c>
      <c r="F1373">
        <f t="shared" si="38"/>
        <v>5</v>
      </c>
    </row>
    <row r="1374" spans="1:6" x14ac:dyDescent="0.2">
      <c r="A1374" s="20" t="s">
        <v>5841</v>
      </c>
      <c r="B1374" s="20" t="s">
        <v>4770</v>
      </c>
      <c r="C1374" s="20" t="s">
        <v>5842</v>
      </c>
      <c r="D1374" s="25" t="s">
        <v>3708</v>
      </c>
      <c r="E1374" t="s">
        <v>3450</v>
      </c>
      <c r="F1374">
        <f t="shared" si="38"/>
        <v>5</v>
      </c>
    </row>
    <row r="1375" spans="1:6" x14ac:dyDescent="0.2">
      <c r="A1375" s="20" t="s">
        <v>5841</v>
      </c>
      <c r="B1375" s="20" t="s">
        <v>5843</v>
      </c>
      <c r="C1375" s="20" t="s">
        <v>5844</v>
      </c>
      <c r="D1375" s="25" t="s">
        <v>8365</v>
      </c>
      <c r="E1375" t="s">
        <v>3450</v>
      </c>
      <c r="F1375">
        <f t="shared" si="38"/>
        <v>5</v>
      </c>
    </row>
    <row r="1376" spans="1:6" x14ac:dyDescent="0.2">
      <c r="A1376" s="20" t="s">
        <v>5841</v>
      </c>
      <c r="B1376" s="20" t="s">
        <v>5845</v>
      </c>
      <c r="C1376" s="20" t="s">
        <v>5846</v>
      </c>
      <c r="D1376" s="25" t="s">
        <v>1682</v>
      </c>
      <c r="E1376" t="s">
        <v>3450</v>
      </c>
      <c r="F1376">
        <f t="shared" si="38"/>
        <v>5</v>
      </c>
    </row>
    <row r="1377" spans="1:6" x14ac:dyDescent="0.2">
      <c r="A1377" s="20" t="s">
        <v>5841</v>
      </c>
      <c r="B1377" s="20" t="s">
        <v>5669</v>
      </c>
      <c r="C1377" s="20" t="s">
        <v>5847</v>
      </c>
      <c r="D1377" s="25" t="s">
        <v>5671</v>
      </c>
      <c r="E1377" t="s">
        <v>3450</v>
      </c>
      <c r="F1377">
        <f t="shared" si="38"/>
        <v>5</v>
      </c>
    </row>
    <row r="1378" spans="1:6" x14ac:dyDescent="0.2">
      <c r="A1378" s="20" t="s">
        <v>5841</v>
      </c>
      <c r="B1378" s="20" t="s">
        <v>5672</v>
      </c>
      <c r="C1378" s="20" t="s">
        <v>5848</v>
      </c>
      <c r="D1378" s="25" t="s">
        <v>5671</v>
      </c>
      <c r="E1378" t="s">
        <v>3450</v>
      </c>
      <c r="F1378">
        <f t="shared" si="38"/>
        <v>5</v>
      </c>
    </row>
    <row r="1379" spans="1:6" x14ac:dyDescent="0.2">
      <c r="A1379" s="20" t="s">
        <v>5841</v>
      </c>
      <c r="B1379" s="20" t="s">
        <v>5669</v>
      </c>
      <c r="C1379" s="20" t="s">
        <v>5849</v>
      </c>
      <c r="D1379" s="25" t="s">
        <v>5671</v>
      </c>
      <c r="E1379" t="s">
        <v>3450</v>
      </c>
      <c r="F1379">
        <f t="shared" si="38"/>
        <v>5</v>
      </c>
    </row>
    <row r="1380" spans="1:6" x14ac:dyDescent="0.2">
      <c r="A1380" s="20" t="s">
        <v>5841</v>
      </c>
      <c r="B1380" s="20" t="s">
        <v>5672</v>
      </c>
      <c r="C1380" s="20" t="s">
        <v>5850</v>
      </c>
      <c r="D1380" s="25" t="s">
        <v>5671</v>
      </c>
      <c r="E1380" t="s">
        <v>3450</v>
      </c>
      <c r="F1380">
        <f t="shared" si="38"/>
        <v>5</v>
      </c>
    </row>
    <row r="1381" spans="1:6" x14ac:dyDescent="0.2">
      <c r="A1381" s="20" t="s">
        <v>5841</v>
      </c>
      <c r="B1381" s="20" t="s">
        <v>5669</v>
      </c>
      <c r="C1381" s="20" t="s">
        <v>5851</v>
      </c>
      <c r="D1381" s="25" t="s">
        <v>5671</v>
      </c>
      <c r="E1381" t="s">
        <v>3450</v>
      </c>
      <c r="F1381">
        <f t="shared" si="38"/>
        <v>5</v>
      </c>
    </row>
    <row r="1382" spans="1:6" x14ac:dyDescent="0.2">
      <c r="A1382" s="20" t="s">
        <v>5841</v>
      </c>
      <c r="B1382" s="20" t="s">
        <v>5672</v>
      </c>
      <c r="C1382" s="20" t="s">
        <v>5852</v>
      </c>
      <c r="D1382" s="25" t="s">
        <v>5671</v>
      </c>
      <c r="E1382" t="s">
        <v>3450</v>
      </c>
      <c r="F1382">
        <f t="shared" si="38"/>
        <v>5</v>
      </c>
    </row>
    <row r="1383" spans="1:6" x14ac:dyDescent="0.2">
      <c r="A1383" s="20" t="s">
        <v>5841</v>
      </c>
      <c r="B1383" s="20" t="s">
        <v>5672</v>
      </c>
      <c r="C1383" s="20" t="s">
        <v>5853</v>
      </c>
      <c r="D1383" s="25" t="s">
        <v>5671</v>
      </c>
      <c r="E1383" t="s">
        <v>3450</v>
      </c>
      <c r="F1383">
        <f t="shared" si="38"/>
        <v>5</v>
      </c>
    </row>
    <row r="1384" spans="1:6" x14ac:dyDescent="0.2">
      <c r="A1384" s="20" t="s">
        <v>5841</v>
      </c>
      <c r="B1384" s="20" t="s">
        <v>5679</v>
      </c>
      <c r="C1384" s="20" t="s">
        <v>5854</v>
      </c>
      <c r="D1384" s="25" t="s">
        <v>5671</v>
      </c>
      <c r="E1384" t="s">
        <v>3450</v>
      </c>
      <c r="F1384">
        <f t="shared" si="38"/>
        <v>5</v>
      </c>
    </row>
    <row r="1385" spans="1:6" x14ac:dyDescent="0.2">
      <c r="A1385" s="20" t="s">
        <v>5841</v>
      </c>
      <c r="B1385" s="20" t="s">
        <v>5679</v>
      </c>
      <c r="C1385" s="20" t="s">
        <v>5855</v>
      </c>
      <c r="D1385" s="25" t="s">
        <v>5671</v>
      </c>
      <c r="E1385" t="s">
        <v>3450</v>
      </c>
      <c r="F1385">
        <f t="shared" si="38"/>
        <v>5</v>
      </c>
    </row>
    <row r="1386" spans="1:6" x14ac:dyDescent="0.2">
      <c r="A1386" s="20" t="s">
        <v>5841</v>
      </c>
      <c r="B1386" s="20" t="s">
        <v>5672</v>
      </c>
      <c r="C1386" s="20" t="s">
        <v>5856</v>
      </c>
      <c r="D1386" s="25" t="s">
        <v>5671</v>
      </c>
      <c r="E1386" t="s">
        <v>3450</v>
      </c>
      <c r="F1386">
        <f t="shared" si="38"/>
        <v>5</v>
      </c>
    </row>
    <row r="1387" spans="1:6" x14ac:dyDescent="0.2">
      <c r="A1387" s="20" t="s">
        <v>5841</v>
      </c>
      <c r="B1387" s="20" t="s">
        <v>5679</v>
      </c>
      <c r="C1387" s="20" t="s">
        <v>5857</v>
      </c>
      <c r="D1387" s="25" t="s">
        <v>5671</v>
      </c>
      <c r="E1387" t="s">
        <v>3450</v>
      </c>
      <c r="F1387">
        <f t="shared" si="38"/>
        <v>5</v>
      </c>
    </row>
    <row r="1388" spans="1:6" x14ac:dyDescent="0.2">
      <c r="A1388" s="20" t="s">
        <v>5841</v>
      </c>
      <c r="B1388" s="20" t="s">
        <v>5679</v>
      </c>
      <c r="C1388" s="20" t="s">
        <v>5858</v>
      </c>
      <c r="D1388" s="25" t="s">
        <v>5671</v>
      </c>
      <c r="E1388" t="s">
        <v>3450</v>
      </c>
      <c r="F1388">
        <f t="shared" si="38"/>
        <v>5</v>
      </c>
    </row>
    <row r="1389" spans="1:6" x14ac:dyDescent="0.2">
      <c r="A1389" s="20" t="s">
        <v>5859</v>
      </c>
      <c r="B1389" s="20" t="s">
        <v>4776</v>
      </c>
      <c r="C1389" s="20" t="s">
        <v>5860</v>
      </c>
      <c r="D1389" s="25" t="s">
        <v>3708</v>
      </c>
      <c r="E1389" t="s">
        <v>3450</v>
      </c>
      <c r="F1389">
        <f t="shared" si="38"/>
        <v>5</v>
      </c>
    </row>
    <row r="1390" spans="1:6" x14ac:dyDescent="0.2">
      <c r="A1390" s="20" t="s">
        <v>5859</v>
      </c>
      <c r="B1390" s="20" t="s">
        <v>5669</v>
      </c>
      <c r="C1390" s="20" t="s">
        <v>5861</v>
      </c>
      <c r="D1390" s="25" t="s">
        <v>5671</v>
      </c>
      <c r="E1390" t="s">
        <v>3450</v>
      </c>
      <c r="F1390">
        <f t="shared" si="38"/>
        <v>5</v>
      </c>
    </row>
    <row r="1391" spans="1:6" x14ac:dyDescent="0.2">
      <c r="A1391" s="20" t="s">
        <v>5859</v>
      </c>
      <c r="B1391" s="20" t="s">
        <v>5672</v>
      </c>
      <c r="C1391" s="20" t="s">
        <v>5862</v>
      </c>
      <c r="D1391" s="25" t="s">
        <v>5671</v>
      </c>
      <c r="E1391" t="s">
        <v>3450</v>
      </c>
      <c r="F1391">
        <f t="shared" si="38"/>
        <v>5</v>
      </c>
    </row>
    <row r="1392" spans="1:6" x14ac:dyDescent="0.2">
      <c r="A1392" s="20" t="s">
        <v>5859</v>
      </c>
      <c r="B1392" s="20" t="s">
        <v>5669</v>
      </c>
      <c r="C1392" s="20" t="s">
        <v>5863</v>
      </c>
      <c r="D1392" s="25" t="s">
        <v>5671</v>
      </c>
      <c r="E1392" t="s">
        <v>3450</v>
      </c>
      <c r="F1392">
        <f t="shared" si="38"/>
        <v>5</v>
      </c>
    </row>
    <row r="1393" spans="1:6" x14ac:dyDescent="0.2">
      <c r="A1393" s="20" t="s">
        <v>5859</v>
      </c>
      <c r="B1393" s="20" t="s">
        <v>5672</v>
      </c>
      <c r="C1393" s="20" t="s">
        <v>5864</v>
      </c>
      <c r="D1393" s="25" t="s">
        <v>5671</v>
      </c>
      <c r="E1393" t="s">
        <v>3450</v>
      </c>
      <c r="F1393">
        <f t="shared" si="38"/>
        <v>5</v>
      </c>
    </row>
    <row r="1394" spans="1:6" x14ac:dyDescent="0.2">
      <c r="A1394" s="20" t="s">
        <v>5859</v>
      </c>
      <c r="B1394" s="20" t="s">
        <v>5669</v>
      </c>
      <c r="C1394" s="20" t="s">
        <v>5865</v>
      </c>
      <c r="D1394" s="25" t="s">
        <v>5671</v>
      </c>
      <c r="E1394" t="s">
        <v>3450</v>
      </c>
      <c r="F1394">
        <f t="shared" si="38"/>
        <v>5</v>
      </c>
    </row>
    <row r="1395" spans="1:6" x14ac:dyDescent="0.2">
      <c r="A1395" s="20" t="s">
        <v>5859</v>
      </c>
      <c r="B1395" s="20" t="s">
        <v>5672</v>
      </c>
      <c r="C1395" s="20" t="s">
        <v>5866</v>
      </c>
      <c r="D1395" s="25" t="s">
        <v>5671</v>
      </c>
      <c r="E1395" t="s">
        <v>3450</v>
      </c>
      <c r="F1395">
        <f t="shared" si="38"/>
        <v>5</v>
      </c>
    </row>
    <row r="1396" spans="1:6" x14ac:dyDescent="0.2">
      <c r="A1396" s="20" t="s">
        <v>5859</v>
      </c>
      <c r="B1396" s="20" t="s">
        <v>5672</v>
      </c>
      <c r="C1396" s="20" t="s">
        <v>5867</v>
      </c>
      <c r="D1396" s="25" t="s">
        <v>5671</v>
      </c>
      <c r="E1396" t="s">
        <v>3450</v>
      </c>
      <c r="F1396">
        <f t="shared" si="38"/>
        <v>5</v>
      </c>
    </row>
    <row r="1397" spans="1:6" x14ac:dyDescent="0.2">
      <c r="A1397" s="20" t="s">
        <v>5859</v>
      </c>
      <c r="B1397" s="20" t="s">
        <v>5679</v>
      </c>
      <c r="C1397" s="20" t="s">
        <v>5868</v>
      </c>
      <c r="D1397" s="25" t="s">
        <v>5671</v>
      </c>
      <c r="E1397" t="s">
        <v>3450</v>
      </c>
      <c r="F1397">
        <f t="shared" si="38"/>
        <v>5</v>
      </c>
    </row>
    <row r="1398" spans="1:6" x14ac:dyDescent="0.2">
      <c r="A1398" s="20" t="s">
        <v>5859</v>
      </c>
      <c r="B1398" s="20" t="s">
        <v>5679</v>
      </c>
      <c r="C1398" s="20" t="s">
        <v>5869</v>
      </c>
      <c r="D1398" s="25" t="s">
        <v>5671</v>
      </c>
      <c r="E1398" t="s">
        <v>3450</v>
      </c>
      <c r="F1398">
        <f t="shared" si="38"/>
        <v>5</v>
      </c>
    </row>
    <row r="1399" spans="1:6" x14ac:dyDescent="0.2">
      <c r="A1399" s="20" t="s">
        <v>5859</v>
      </c>
      <c r="B1399" s="20" t="s">
        <v>5672</v>
      </c>
      <c r="C1399" s="20" t="s">
        <v>5870</v>
      </c>
      <c r="D1399" s="25" t="s">
        <v>5671</v>
      </c>
      <c r="E1399" t="s">
        <v>3450</v>
      </c>
      <c r="F1399">
        <f t="shared" si="38"/>
        <v>5</v>
      </c>
    </row>
    <row r="1400" spans="1:6" x14ac:dyDescent="0.2">
      <c r="A1400" s="20" t="s">
        <v>5859</v>
      </c>
      <c r="B1400" s="20" t="s">
        <v>5679</v>
      </c>
      <c r="C1400" s="20" t="s">
        <v>5871</v>
      </c>
      <c r="D1400" s="25" t="s">
        <v>5671</v>
      </c>
      <c r="E1400" t="s">
        <v>3450</v>
      </c>
      <c r="F1400">
        <f t="shared" si="38"/>
        <v>5</v>
      </c>
    </row>
    <row r="1401" spans="1:6" x14ac:dyDescent="0.2">
      <c r="A1401" s="20" t="s">
        <v>5859</v>
      </c>
      <c r="B1401" s="20" t="s">
        <v>5679</v>
      </c>
      <c r="C1401" s="20" t="s">
        <v>5872</v>
      </c>
      <c r="D1401" s="25" t="s">
        <v>5671</v>
      </c>
      <c r="E1401" t="s">
        <v>3450</v>
      </c>
      <c r="F1401">
        <f t="shared" si="38"/>
        <v>5</v>
      </c>
    </row>
    <row r="1402" spans="1:6" x14ac:dyDescent="0.2">
      <c r="A1402" s="20" t="s">
        <v>5873</v>
      </c>
      <c r="B1402" s="20" t="s">
        <v>4467</v>
      </c>
      <c r="C1402" s="20" t="s">
        <v>5874</v>
      </c>
      <c r="D1402" s="25" t="s">
        <v>3708</v>
      </c>
      <c r="E1402" t="s">
        <v>3450</v>
      </c>
      <c r="F1402">
        <f t="shared" si="38"/>
        <v>5</v>
      </c>
    </row>
    <row r="1403" spans="1:6" x14ac:dyDescent="0.2">
      <c r="A1403" s="20" t="s">
        <v>5873</v>
      </c>
      <c r="B1403" s="20" t="s">
        <v>4610</v>
      </c>
      <c r="C1403" s="20" t="s">
        <v>5875</v>
      </c>
      <c r="D1403" s="25" t="s">
        <v>1970</v>
      </c>
      <c r="E1403" t="s">
        <v>3450</v>
      </c>
      <c r="F1403">
        <f t="shared" si="38"/>
        <v>5</v>
      </c>
    </row>
    <row r="1404" spans="1:6" x14ac:dyDescent="0.2">
      <c r="A1404" s="20" t="s">
        <v>5873</v>
      </c>
      <c r="B1404" s="20" t="s">
        <v>5669</v>
      </c>
      <c r="C1404" s="20" t="s">
        <v>5876</v>
      </c>
      <c r="D1404" s="25" t="s">
        <v>5671</v>
      </c>
      <c r="E1404" t="s">
        <v>3450</v>
      </c>
      <c r="F1404">
        <f t="shared" si="38"/>
        <v>5</v>
      </c>
    </row>
    <row r="1405" spans="1:6" x14ac:dyDescent="0.2">
      <c r="A1405" s="20" t="s">
        <v>5873</v>
      </c>
      <c r="B1405" s="20" t="s">
        <v>5672</v>
      </c>
      <c r="C1405" s="20" t="s">
        <v>5877</v>
      </c>
      <c r="D1405" s="25" t="s">
        <v>5671</v>
      </c>
      <c r="E1405" t="s">
        <v>3450</v>
      </c>
      <c r="F1405">
        <f t="shared" si="38"/>
        <v>5</v>
      </c>
    </row>
    <row r="1406" spans="1:6" x14ac:dyDescent="0.2">
      <c r="A1406" s="20" t="s">
        <v>5873</v>
      </c>
      <c r="B1406" s="20" t="s">
        <v>5669</v>
      </c>
      <c r="C1406" s="20" t="s">
        <v>5878</v>
      </c>
      <c r="D1406" s="25" t="s">
        <v>5671</v>
      </c>
      <c r="E1406" t="s">
        <v>3450</v>
      </c>
      <c r="F1406">
        <f t="shared" si="38"/>
        <v>5</v>
      </c>
    </row>
    <row r="1407" spans="1:6" x14ac:dyDescent="0.2">
      <c r="A1407" s="20" t="s">
        <v>5873</v>
      </c>
      <c r="B1407" s="20" t="s">
        <v>5672</v>
      </c>
      <c r="C1407" s="20" t="s">
        <v>5879</v>
      </c>
      <c r="D1407" s="25" t="s">
        <v>5671</v>
      </c>
      <c r="E1407" t="s">
        <v>3450</v>
      </c>
      <c r="F1407">
        <f t="shared" si="38"/>
        <v>5</v>
      </c>
    </row>
    <row r="1408" spans="1:6" x14ac:dyDescent="0.2">
      <c r="A1408" s="20" t="s">
        <v>5873</v>
      </c>
      <c r="B1408" s="20" t="s">
        <v>5669</v>
      </c>
      <c r="C1408" s="20" t="s">
        <v>5880</v>
      </c>
      <c r="D1408" s="25" t="s">
        <v>5671</v>
      </c>
      <c r="E1408" t="s">
        <v>3450</v>
      </c>
      <c r="F1408">
        <f t="shared" si="38"/>
        <v>5</v>
      </c>
    </row>
    <row r="1409" spans="1:6" x14ac:dyDescent="0.2">
      <c r="A1409" s="20" t="s">
        <v>5873</v>
      </c>
      <c r="B1409" s="20" t="s">
        <v>5672</v>
      </c>
      <c r="C1409" s="20" t="s">
        <v>5881</v>
      </c>
      <c r="D1409" s="25" t="s">
        <v>5671</v>
      </c>
      <c r="E1409" t="s">
        <v>3450</v>
      </c>
      <c r="F1409">
        <f t="shared" si="38"/>
        <v>5</v>
      </c>
    </row>
    <row r="1410" spans="1:6" x14ac:dyDescent="0.2">
      <c r="A1410" s="20" t="s">
        <v>5873</v>
      </c>
      <c r="B1410" s="20" t="s">
        <v>4610</v>
      </c>
      <c r="C1410" s="20" t="s">
        <v>5882</v>
      </c>
      <c r="D1410" s="25" t="s">
        <v>8365</v>
      </c>
      <c r="E1410" t="s">
        <v>3450</v>
      </c>
      <c r="F1410">
        <f t="shared" si="38"/>
        <v>5</v>
      </c>
    </row>
    <row r="1411" spans="1:6" x14ac:dyDescent="0.2">
      <c r="A1411" s="20" t="s">
        <v>5873</v>
      </c>
      <c r="B1411" s="20" t="s">
        <v>5672</v>
      </c>
      <c r="C1411" s="20" t="s">
        <v>5883</v>
      </c>
      <c r="D1411" s="25" t="s">
        <v>5671</v>
      </c>
      <c r="E1411" t="s">
        <v>3450</v>
      </c>
      <c r="F1411">
        <f t="shared" ref="F1411:F1474" si="39">VLOOKUP(E1411,$H$2:$I$12,2,0)</f>
        <v>5</v>
      </c>
    </row>
    <row r="1412" spans="1:6" x14ac:dyDescent="0.2">
      <c r="A1412" s="20" t="s">
        <v>5873</v>
      </c>
      <c r="B1412" s="20" t="s">
        <v>5679</v>
      </c>
      <c r="C1412" s="20" t="s">
        <v>5884</v>
      </c>
      <c r="D1412" s="25" t="s">
        <v>5671</v>
      </c>
      <c r="E1412" t="s">
        <v>3450</v>
      </c>
      <c r="F1412">
        <f t="shared" si="39"/>
        <v>5</v>
      </c>
    </row>
    <row r="1413" spans="1:6" x14ac:dyDescent="0.2">
      <c r="A1413" s="20" t="s">
        <v>5873</v>
      </c>
      <c r="B1413" s="20" t="s">
        <v>5679</v>
      </c>
      <c r="C1413" s="20" t="s">
        <v>5885</v>
      </c>
      <c r="D1413" s="25" t="s">
        <v>5671</v>
      </c>
      <c r="E1413" t="s">
        <v>3450</v>
      </c>
      <c r="F1413">
        <f t="shared" si="39"/>
        <v>5</v>
      </c>
    </row>
    <row r="1414" spans="1:6" x14ac:dyDescent="0.2">
      <c r="A1414" s="20" t="s">
        <v>5873</v>
      </c>
      <c r="B1414" s="20" t="s">
        <v>5672</v>
      </c>
      <c r="C1414" s="20" t="s">
        <v>5886</v>
      </c>
      <c r="D1414" s="25" t="s">
        <v>5671</v>
      </c>
      <c r="E1414" t="s">
        <v>3450</v>
      </c>
      <c r="F1414">
        <f t="shared" si="39"/>
        <v>5</v>
      </c>
    </row>
    <row r="1415" spans="1:6" x14ac:dyDescent="0.2">
      <c r="A1415" s="20" t="s">
        <v>5873</v>
      </c>
      <c r="B1415" s="20" t="s">
        <v>5679</v>
      </c>
      <c r="C1415" s="20" t="s">
        <v>5887</v>
      </c>
      <c r="D1415" s="25" t="s">
        <v>5671</v>
      </c>
      <c r="E1415" t="s">
        <v>3450</v>
      </c>
      <c r="F1415">
        <f t="shared" si="39"/>
        <v>5</v>
      </c>
    </row>
    <row r="1416" spans="1:6" x14ac:dyDescent="0.2">
      <c r="A1416" s="20" t="s">
        <v>5873</v>
      </c>
      <c r="B1416" s="20" t="s">
        <v>5679</v>
      </c>
      <c r="C1416" s="20" t="s">
        <v>5888</v>
      </c>
      <c r="D1416" s="25" t="s">
        <v>5671</v>
      </c>
      <c r="E1416" t="s">
        <v>3450</v>
      </c>
      <c r="F1416">
        <f t="shared" si="39"/>
        <v>5</v>
      </c>
    </row>
    <row r="1417" spans="1:6" x14ac:dyDescent="0.2">
      <c r="A1417" s="20" t="s">
        <v>5889</v>
      </c>
      <c r="B1417" s="20" t="s">
        <v>4565</v>
      </c>
      <c r="C1417" s="20" t="s">
        <v>5890</v>
      </c>
      <c r="D1417" s="25" t="s">
        <v>3708</v>
      </c>
      <c r="E1417" t="s">
        <v>3450</v>
      </c>
      <c r="F1417">
        <f t="shared" si="39"/>
        <v>5</v>
      </c>
    </row>
    <row r="1418" spans="1:6" x14ac:dyDescent="0.2">
      <c r="A1418" s="20" t="s">
        <v>5889</v>
      </c>
      <c r="B1418" s="20" t="s">
        <v>4610</v>
      </c>
      <c r="C1418" s="20" t="s">
        <v>5891</v>
      </c>
      <c r="D1418" s="20" t="s">
        <v>1970</v>
      </c>
      <c r="E1418" t="s">
        <v>3450</v>
      </c>
      <c r="F1418">
        <f t="shared" si="39"/>
        <v>5</v>
      </c>
    </row>
    <row r="1419" spans="1:6" x14ac:dyDescent="0.2">
      <c r="A1419" s="20" t="s">
        <v>5889</v>
      </c>
      <c r="B1419" s="20" t="s">
        <v>5669</v>
      </c>
      <c r="C1419" s="20" t="s">
        <v>5892</v>
      </c>
      <c r="D1419" s="20" t="s">
        <v>5671</v>
      </c>
      <c r="E1419" t="s">
        <v>3450</v>
      </c>
      <c r="F1419">
        <f t="shared" si="39"/>
        <v>5</v>
      </c>
    </row>
    <row r="1420" spans="1:6" x14ac:dyDescent="0.2">
      <c r="A1420" s="20" t="s">
        <v>5889</v>
      </c>
      <c r="B1420" s="20" t="s">
        <v>5672</v>
      </c>
      <c r="C1420" s="20" t="s">
        <v>5893</v>
      </c>
      <c r="D1420" s="20" t="s">
        <v>5671</v>
      </c>
      <c r="E1420" t="s">
        <v>3450</v>
      </c>
      <c r="F1420">
        <f t="shared" si="39"/>
        <v>5</v>
      </c>
    </row>
    <row r="1421" spans="1:6" x14ac:dyDescent="0.2">
      <c r="A1421" s="20" t="s">
        <v>5889</v>
      </c>
      <c r="B1421" s="20" t="s">
        <v>5669</v>
      </c>
      <c r="C1421" s="20" t="s">
        <v>5894</v>
      </c>
      <c r="D1421" s="20" t="s">
        <v>5671</v>
      </c>
      <c r="E1421" t="s">
        <v>3450</v>
      </c>
      <c r="F1421">
        <f t="shared" si="39"/>
        <v>5</v>
      </c>
    </row>
    <row r="1422" spans="1:6" x14ac:dyDescent="0.2">
      <c r="A1422" s="20" t="s">
        <v>5889</v>
      </c>
      <c r="B1422" s="20" t="s">
        <v>5672</v>
      </c>
      <c r="C1422" s="20" t="s">
        <v>5895</v>
      </c>
      <c r="D1422" s="20" t="s">
        <v>5671</v>
      </c>
      <c r="E1422" t="s">
        <v>3450</v>
      </c>
      <c r="F1422">
        <f t="shared" si="39"/>
        <v>5</v>
      </c>
    </row>
    <row r="1423" spans="1:6" x14ac:dyDescent="0.2">
      <c r="A1423" s="20" t="s">
        <v>5889</v>
      </c>
      <c r="B1423" s="20" t="s">
        <v>5669</v>
      </c>
      <c r="C1423" s="20" t="s">
        <v>5896</v>
      </c>
      <c r="D1423" s="20" t="s">
        <v>5671</v>
      </c>
      <c r="E1423" t="s">
        <v>3450</v>
      </c>
      <c r="F1423">
        <f t="shared" si="39"/>
        <v>5</v>
      </c>
    </row>
    <row r="1424" spans="1:6" x14ac:dyDescent="0.2">
      <c r="A1424" s="20" t="s">
        <v>5889</v>
      </c>
      <c r="B1424" s="20" t="s">
        <v>5672</v>
      </c>
      <c r="C1424" s="20" t="s">
        <v>5897</v>
      </c>
      <c r="D1424" s="20" t="s">
        <v>5671</v>
      </c>
      <c r="E1424" t="s">
        <v>3450</v>
      </c>
      <c r="F1424">
        <f t="shared" si="39"/>
        <v>5</v>
      </c>
    </row>
    <row r="1425" spans="1:6" x14ac:dyDescent="0.2">
      <c r="A1425" s="20" t="s">
        <v>5889</v>
      </c>
      <c r="B1425" s="20" t="s">
        <v>5672</v>
      </c>
      <c r="C1425" s="20" t="s">
        <v>5898</v>
      </c>
      <c r="D1425" s="20" t="s">
        <v>5671</v>
      </c>
      <c r="E1425" t="s">
        <v>3450</v>
      </c>
      <c r="F1425">
        <f t="shared" si="39"/>
        <v>5</v>
      </c>
    </row>
    <row r="1426" spans="1:6" x14ac:dyDescent="0.2">
      <c r="A1426" s="20" t="s">
        <v>5889</v>
      </c>
      <c r="B1426" s="20" t="s">
        <v>5679</v>
      </c>
      <c r="C1426" s="20" t="s">
        <v>5899</v>
      </c>
      <c r="D1426" s="20" t="s">
        <v>5671</v>
      </c>
      <c r="E1426" t="s">
        <v>3450</v>
      </c>
      <c r="F1426">
        <f t="shared" si="39"/>
        <v>5</v>
      </c>
    </row>
    <row r="1427" spans="1:6" x14ac:dyDescent="0.2">
      <c r="A1427" s="20" t="s">
        <v>5889</v>
      </c>
      <c r="B1427" s="20" t="s">
        <v>5679</v>
      </c>
      <c r="C1427" s="20" t="s">
        <v>5900</v>
      </c>
      <c r="D1427" s="20" t="s">
        <v>5671</v>
      </c>
      <c r="E1427" t="s">
        <v>3450</v>
      </c>
      <c r="F1427">
        <f t="shared" si="39"/>
        <v>5</v>
      </c>
    </row>
    <row r="1428" spans="1:6" x14ac:dyDescent="0.2">
      <c r="A1428" s="20" t="s">
        <v>5889</v>
      </c>
      <c r="B1428" s="20" t="s">
        <v>5672</v>
      </c>
      <c r="C1428" s="20" t="s">
        <v>5901</v>
      </c>
      <c r="D1428" s="20" t="s">
        <v>5671</v>
      </c>
      <c r="E1428" t="s">
        <v>3450</v>
      </c>
      <c r="F1428">
        <f t="shared" si="39"/>
        <v>5</v>
      </c>
    </row>
    <row r="1429" spans="1:6" x14ac:dyDescent="0.2">
      <c r="A1429" s="20" t="s">
        <v>5889</v>
      </c>
      <c r="B1429" s="20" t="s">
        <v>5679</v>
      </c>
      <c r="C1429" s="20" t="s">
        <v>5902</v>
      </c>
      <c r="D1429" s="20" t="s">
        <v>5671</v>
      </c>
      <c r="E1429" t="s">
        <v>3450</v>
      </c>
      <c r="F1429">
        <f t="shared" si="39"/>
        <v>5</v>
      </c>
    </row>
    <row r="1430" spans="1:6" x14ac:dyDescent="0.2">
      <c r="A1430" s="20" t="s">
        <v>5889</v>
      </c>
      <c r="B1430" s="20" t="s">
        <v>5679</v>
      </c>
      <c r="C1430" s="20" t="s">
        <v>5903</v>
      </c>
      <c r="D1430" s="20" t="s">
        <v>5671</v>
      </c>
      <c r="E1430" t="s">
        <v>3450</v>
      </c>
      <c r="F1430">
        <f t="shared" si="39"/>
        <v>5</v>
      </c>
    </row>
    <row r="1431" spans="1:6" x14ac:dyDescent="0.2">
      <c r="A1431" s="20" t="s">
        <v>5904</v>
      </c>
      <c r="B1431" s="20" t="s">
        <v>4739</v>
      </c>
      <c r="C1431" s="20" t="s">
        <v>5905</v>
      </c>
      <c r="D1431" s="20" t="s">
        <v>3708</v>
      </c>
      <c r="E1431" t="s">
        <v>3450</v>
      </c>
      <c r="F1431">
        <f t="shared" si="39"/>
        <v>5</v>
      </c>
    </row>
    <row r="1432" spans="1:6" x14ac:dyDescent="0.2">
      <c r="A1432" s="20" t="s">
        <v>5904</v>
      </c>
      <c r="B1432" s="20" t="s">
        <v>5669</v>
      </c>
      <c r="C1432" s="20" t="s">
        <v>5906</v>
      </c>
      <c r="D1432" s="20" t="s">
        <v>5671</v>
      </c>
      <c r="E1432" t="s">
        <v>3450</v>
      </c>
      <c r="F1432">
        <f t="shared" si="39"/>
        <v>5</v>
      </c>
    </row>
    <row r="1433" spans="1:6" x14ac:dyDescent="0.2">
      <c r="A1433" s="20" t="s">
        <v>5904</v>
      </c>
      <c r="B1433" s="20" t="s">
        <v>5672</v>
      </c>
      <c r="C1433" s="20" t="s">
        <v>5907</v>
      </c>
      <c r="D1433" s="20" t="s">
        <v>5671</v>
      </c>
      <c r="E1433" t="s">
        <v>3450</v>
      </c>
      <c r="F1433">
        <f t="shared" si="39"/>
        <v>5</v>
      </c>
    </row>
    <row r="1434" spans="1:6" x14ac:dyDescent="0.2">
      <c r="A1434" s="20" t="s">
        <v>5904</v>
      </c>
      <c r="B1434" s="20" t="s">
        <v>5669</v>
      </c>
      <c r="C1434" s="20" t="s">
        <v>5908</v>
      </c>
      <c r="D1434" s="20" t="s">
        <v>5671</v>
      </c>
      <c r="E1434" t="s">
        <v>3450</v>
      </c>
      <c r="F1434">
        <f t="shared" si="39"/>
        <v>5</v>
      </c>
    </row>
    <row r="1435" spans="1:6" x14ac:dyDescent="0.2">
      <c r="A1435" s="20" t="s">
        <v>5904</v>
      </c>
      <c r="B1435" s="20" t="s">
        <v>5672</v>
      </c>
      <c r="C1435" s="20" t="s">
        <v>5909</v>
      </c>
      <c r="D1435" s="20" t="s">
        <v>5671</v>
      </c>
      <c r="E1435" t="s">
        <v>3450</v>
      </c>
      <c r="F1435">
        <f t="shared" si="39"/>
        <v>5</v>
      </c>
    </row>
    <row r="1436" spans="1:6" x14ac:dyDescent="0.2">
      <c r="A1436" s="20" t="s">
        <v>5904</v>
      </c>
      <c r="B1436" s="20" t="s">
        <v>5669</v>
      </c>
      <c r="C1436" s="20" t="s">
        <v>5910</v>
      </c>
      <c r="D1436" s="20" t="s">
        <v>5671</v>
      </c>
      <c r="E1436" t="s">
        <v>3450</v>
      </c>
      <c r="F1436">
        <f t="shared" si="39"/>
        <v>5</v>
      </c>
    </row>
    <row r="1437" spans="1:6" x14ac:dyDescent="0.2">
      <c r="A1437" s="20" t="s">
        <v>5904</v>
      </c>
      <c r="B1437" s="20" t="s">
        <v>5672</v>
      </c>
      <c r="C1437" s="20" t="s">
        <v>5911</v>
      </c>
      <c r="D1437" s="20" t="s">
        <v>5671</v>
      </c>
      <c r="E1437" t="s">
        <v>3450</v>
      </c>
      <c r="F1437">
        <f t="shared" si="39"/>
        <v>5</v>
      </c>
    </row>
    <row r="1438" spans="1:6" x14ac:dyDescent="0.2">
      <c r="A1438" s="20" t="s">
        <v>5904</v>
      </c>
      <c r="B1438" s="20" t="s">
        <v>5672</v>
      </c>
      <c r="C1438" s="20" t="s">
        <v>5912</v>
      </c>
      <c r="D1438" s="20" t="s">
        <v>5671</v>
      </c>
      <c r="E1438" t="s">
        <v>3450</v>
      </c>
      <c r="F1438">
        <f t="shared" si="39"/>
        <v>5</v>
      </c>
    </row>
    <row r="1439" spans="1:6" x14ac:dyDescent="0.2">
      <c r="A1439" s="20" t="s">
        <v>5904</v>
      </c>
      <c r="B1439" s="20" t="s">
        <v>5679</v>
      </c>
      <c r="C1439" s="20" t="s">
        <v>5913</v>
      </c>
      <c r="D1439" s="20" t="s">
        <v>5671</v>
      </c>
      <c r="E1439" t="s">
        <v>3450</v>
      </c>
      <c r="F1439">
        <f t="shared" si="39"/>
        <v>5</v>
      </c>
    </row>
    <row r="1440" spans="1:6" x14ac:dyDescent="0.2">
      <c r="A1440" s="20" t="s">
        <v>5904</v>
      </c>
      <c r="B1440" s="20" t="s">
        <v>5679</v>
      </c>
      <c r="C1440" s="20" t="s">
        <v>5914</v>
      </c>
      <c r="D1440" s="20" t="s">
        <v>5671</v>
      </c>
      <c r="E1440" t="s">
        <v>3450</v>
      </c>
      <c r="F1440">
        <f t="shared" si="39"/>
        <v>5</v>
      </c>
    </row>
    <row r="1441" spans="1:6" x14ac:dyDescent="0.2">
      <c r="A1441" s="20" t="s">
        <v>5904</v>
      </c>
      <c r="B1441" s="20" t="s">
        <v>5672</v>
      </c>
      <c r="C1441" s="20" t="s">
        <v>5915</v>
      </c>
      <c r="D1441" s="20" t="s">
        <v>5671</v>
      </c>
      <c r="E1441" t="s">
        <v>3450</v>
      </c>
      <c r="F1441">
        <f t="shared" si="39"/>
        <v>5</v>
      </c>
    </row>
    <row r="1442" spans="1:6" x14ac:dyDescent="0.2">
      <c r="A1442" s="20" t="s">
        <v>5904</v>
      </c>
      <c r="B1442" s="20" t="s">
        <v>5679</v>
      </c>
      <c r="C1442" s="20" t="s">
        <v>5916</v>
      </c>
      <c r="D1442" s="20" t="s">
        <v>5671</v>
      </c>
      <c r="E1442" t="s">
        <v>3450</v>
      </c>
      <c r="F1442">
        <f t="shared" si="39"/>
        <v>5</v>
      </c>
    </row>
    <row r="1443" spans="1:6" x14ac:dyDescent="0.2">
      <c r="A1443" s="20" t="s">
        <v>5904</v>
      </c>
      <c r="B1443" s="20" t="s">
        <v>5679</v>
      </c>
      <c r="C1443" s="20" t="s">
        <v>5917</v>
      </c>
      <c r="D1443" s="20" t="s">
        <v>5671</v>
      </c>
      <c r="E1443" t="s">
        <v>3450</v>
      </c>
      <c r="F1443">
        <f t="shared" si="39"/>
        <v>5</v>
      </c>
    </row>
    <row r="1444" spans="1:6" x14ac:dyDescent="0.2">
      <c r="A1444" s="20" t="s">
        <v>5918</v>
      </c>
      <c r="B1444" s="20" t="s">
        <v>4798</v>
      </c>
      <c r="C1444" s="20" t="s">
        <v>5919</v>
      </c>
      <c r="D1444" s="20" t="s">
        <v>3708</v>
      </c>
      <c r="E1444" t="s">
        <v>3450</v>
      </c>
      <c r="F1444">
        <f t="shared" si="39"/>
        <v>5</v>
      </c>
    </row>
    <row r="1445" spans="1:6" x14ac:dyDescent="0.2">
      <c r="A1445" s="20" t="s">
        <v>5918</v>
      </c>
      <c r="B1445" s="20" t="s">
        <v>4610</v>
      </c>
      <c r="C1445" s="20" t="s">
        <v>5920</v>
      </c>
      <c r="D1445" s="20" t="s">
        <v>8365</v>
      </c>
      <c r="E1445" t="s">
        <v>3450</v>
      </c>
      <c r="F1445">
        <f t="shared" si="39"/>
        <v>5</v>
      </c>
    </row>
    <row r="1446" spans="1:6" x14ac:dyDescent="0.2">
      <c r="A1446" s="20" t="s">
        <v>5918</v>
      </c>
      <c r="B1446" s="20" t="s">
        <v>4610</v>
      </c>
      <c r="C1446" s="20" t="s">
        <v>5921</v>
      </c>
      <c r="D1446" s="20" t="s">
        <v>1682</v>
      </c>
      <c r="E1446" t="s">
        <v>3450</v>
      </c>
      <c r="F1446">
        <f t="shared" si="39"/>
        <v>5</v>
      </c>
    </row>
    <row r="1447" spans="1:6" x14ac:dyDescent="0.2">
      <c r="A1447" s="20" t="s">
        <v>5918</v>
      </c>
      <c r="B1447" s="20" t="s">
        <v>4610</v>
      </c>
      <c r="C1447" s="20" t="s">
        <v>5922</v>
      </c>
      <c r="D1447" s="20" t="s">
        <v>1970</v>
      </c>
      <c r="E1447" t="s">
        <v>3450</v>
      </c>
      <c r="F1447">
        <f t="shared" si="39"/>
        <v>5</v>
      </c>
    </row>
    <row r="1448" spans="1:6" x14ac:dyDescent="0.2">
      <c r="A1448" s="20" t="s">
        <v>5918</v>
      </c>
      <c r="B1448" s="20" t="s">
        <v>5669</v>
      </c>
      <c r="C1448" s="20" t="s">
        <v>5923</v>
      </c>
      <c r="D1448" s="20" t="s">
        <v>5671</v>
      </c>
      <c r="E1448" t="s">
        <v>3450</v>
      </c>
      <c r="F1448">
        <f t="shared" si="39"/>
        <v>5</v>
      </c>
    </row>
    <row r="1449" spans="1:6" x14ac:dyDescent="0.2">
      <c r="A1449" s="20" t="s">
        <v>5918</v>
      </c>
      <c r="B1449" s="20" t="s">
        <v>5672</v>
      </c>
      <c r="C1449" s="20" t="s">
        <v>5924</v>
      </c>
      <c r="D1449" s="20" t="s">
        <v>5671</v>
      </c>
      <c r="E1449" t="s">
        <v>3450</v>
      </c>
      <c r="F1449">
        <f t="shared" si="39"/>
        <v>5</v>
      </c>
    </row>
    <row r="1450" spans="1:6" x14ac:dyDescent="0.2">
      <c r="A1450" s="20" t="s">
        <v>5918</v>
      </c>
      <c r="B1450" s="20" t="s">
        <v>5669</v>
      </c>
      <c r="C1450" s="20" t="s">
        <v>5925</v>
      </c>
      <c r="D1450" s="20" t="s">
        <v>5671</v>
      </c>
      <c r="E1450" t="s">
        <v>3450</v>
      </c>
      <c r="F1450">
        <f t="shared" si="39"/>
        <v>5</v>
      </c>
    </row>
    <row r="1451" spans="1:6" x14ac:dyDescent="0.2">
      <c r="A1451" s="20" t="s">
        <v>5918</v>
      </c>
      <c r="B1451" s="20" t="s">
        <v>5672</v>
      </c>
      <c r="C1451" s="20" t="s">
        <v>5926</v>
      </c>
      <c r="D1451" s="20" t="s">
        <v>5671</v>
      </c>
      <c r="E1451" t="s">
        <v>3450</v>
      </c>
      <c r="F1451">
        <f t="shared" si="39"/>
        <v>5</v>
      </c>
    </row>
    <row r="1452" spans="1:6" x14ac:dyDescent="0.2">
      <c r="A1452" s="20" t="s">
        <v>5918</v>
      </c>
      <c r="B1452" s="20" t="s">
        <v>5669</v>
      </c>
      <c r="C1452" s="20" t="s">
        <v>5927</v>
      </c>
      <c r="D1452" s="20" t="s">
        <v>5671</v>
      </c>
      <c r="E1452" t="s">
        <v>3450</v>
      </c>
      <c r="F1452">
        <f t="shared" si="39"/>
        <v>5</v>
      </c>
    </row>
    <row r="1453" spans="1:6" x14ac:dyDescent="0.2">
      <c r="A1453" s="20" t="s">
        <v>5918</v>
      </c>
      <c r="B1453" s="20" t="s">
        <v>5672</v>
      </c>
      <c r="C1453" s="20" t="s">
        <v>5928</v>
      </c>
      <c r="D1453" s="20" t="s">
        <v>5671</v>
      </c>
      <c r="E1453" t="s">
        <v>3450</v>
      </c>
      <c r="F1453">
        <f t="shared" si="39"/>
        <v>5</v>
      </c>
    </row>
    <row r="1454" spans="1:6" x14ac:dyDescent="0.2">
      <c r="A1454" s="20" t="s">
        <v>5918</v>
      </c>
      <c r="B1454" s="20" t="s">
        <v>5672</v>
      </c>
      <c r="C1454" s="20" t="s">
        <v>5929</v>
      </c>
      <c r="D1454" s="20" t="s">
        <v>5671</v>
      </c>
      <c r="E1454" t="s">
        <v>3450</v>
      </c>
      <c r="F1454">
        <f t="shared" si="39"/>
        <v>5</v>
      </c>
    </row>
    <row r="1455" spans="1:6" x14ac:dyDescent="0.2">
      <c r="A1455" s="20" t="s">
        <v>5918</v>
      </c>
      <c r="B1455" s="20" t="s">
        <v>5679</v>
      </c>
      <c r="C1455" s="20" t="s">
        <v>5930</v>
      </c>
      <c r="D1455" s="20" t="s">
        <v>5671</v>
      </c>
      <c r="E1455" t="s">
        <v>3450</v>
      </c>
      <c r="F1455">
        <f t="shared" si="39"/>
        <v>5</v>
      </c>
    </row>
    <row r="1456" spans="1:6" x14ac:dyDescent="0.2">
      <c r="A1456" s="20" t="s">
        <v>5918</v>
      </c>
      <c r="B1456" s="20" t="s">
        <v>5679</v>
      </c>
      <c r="C1456" s="20" t="s">
        <v>5931</v>
      </c>
      <c r="D1456" s="20" t="s">
        <v>5671</v>
      </c>
      <c r="E1456" t="s">
        <v>3450</v>
      </c>
      <c r="F1456">
        <f t="shared" si="39"/>
        <v>5</v>
      </c>
    </row>
    <row r="1457" spans="1:6" x14ac:dyDescent="0.2">
      <c r="A1457" s="20" t="s">
        <v>5918</v>
      </c>
      <c r="B1457" s="20" t="s">
        <v>5672</v>
      </c>
      <c r="C1457" s="20" t="s">
        <v>5932</v>
      </c>
      <c r="D1457" s="20" t="s">
        <v>5671</v>
      </c>
      <c r="E1457" t="s">
        <v>3450</v>
      </c>
      <c r="F1457">
        <f t="shared" si="39"/>
        <v>5</v>
      </c>
    </row>
    <row r="1458" spans="1:6" x14ac:dyDescent="0.2">
      <c r="A1458" s="20" t="s">
        <v>5918</v>
      </c>
      <c r="B1458" s="20" t="s">
        <v>5679</v>
      </c>
      <c r="C1458" s="20" t="s">
        <v>5933</v>
      </c>
      <c r="D1458" s="20" t="s">
        <v>5671</v>
      </c>
      <c r="E1458" t="s">
        <v>3450</v>
      </c>
      <c r="F1458">
        <f t="shared" si="39"/>
        <v>5</v>
      </c>
    </row>
    <row r="1459" spans="1:6" x14ac:dyDescent="0.2">
      <c r="A1459" s="20" t="s">
        <v>5918</v>
      </c>
      <c r="B1459" s="20" t="s">
        <v>5679</v>
      </c>
      <c r="C1459" s="20" t="s">
        <v>5934</v>
      </c>
      <c r="D1459" s="20" t="s">
        <v>5671</v>
      </c>
      <c r="E1459" t="s">
        <v>3450</v>
      </c>
      <c r="F1459">
        <f t="shared" si="39"/>
        <v>5</v>
      </c>
    </row>
    <row r="1460" spans="1:6" x14ac:dyDescent="0.2">
      <c r="A1460" s="20" t="s">
        <v>5935</v>
      </c>
      <c r="B1460" s="20" t="s">
        <v>5287</v>
      </c>
      <c r="C1460" s="20" t="s">
        <v>5936</v>
      </c>
      <c r="D1460" s="20" t="s">
        <v>3708</v>
      </c>
      <c r="E1460" t="s">
        <v>3450</v>
      </c>
      <c r="F1460">
        <f t="shared" si="39"/>
        <v>5</v>
      </c>
    </row>
    <row r="1461" spans="1:6" x14ac:dyDescent="0.2">
      <c r="A1461" s="20" t="s">
        <v>5935</v>
      </c>
      <c r="B1461" s="20" t="s">
        <v>5937</v>
      </c>
      <c r="C1461" s="20" t="s">
        <v>5938</v>
      </c>
      <c r="D1461" s="20" t="s">
        <v>5671</v>
      </c>
      <c r="E1461" t="s">
        <v>3450</v>
      </c>
      <c r="F1461">
        <f t="shared" si="39"/>
        <v>5</v>
      </c>
    </row>
    <row r="1462" spans="1:6" x14ac:dyDescent="0.2">
      <c r="A1462" s="20" t="s">
        <v>5935</v>
      </c>
      <c r="B1462" s="20" t="s">
        <v>5939</v>
      </c>
      <c r="C1462" s="20" t="s">
        <v>5940</v>
      </c>
      <c r="D1462" s="20" t="s">
        <v>5671</v>
      </c>
      <c r="E1462" t="s">
        <v>3450</v>
      </c>
      <c r="F1462">
        <f t="shared" si="39"/>
        <v>5</v>
      </c>
    </row>
    <row r="1463" spans="1:6" x14ac:dyDescent="0.2">
      <c r="A1463" s="20" t="s">
        <v>5935</v>
      </c>
      <c r="B1463" s="20" t="s">
        <v>5941</v>
      </c>
      <c r="C1463" s="20" t="s">
        <v>5942</v>
      </c>
      <c r="D1463" s="20" t="s">
        <v>5943</v>
      </c>
      <c r="E1463" t="s">
        <v>3450</v>
      </c>
      <c r="F1463">
        <f t="shared" si="39"/>
        <v>5</v>
      </c>
    </row>
    <row r="1464" spans="1:6" x14ac:dyDescent="0.2">
      <c r="A1464" s="20" t="s">
        <v>5935</v>
      </c>
      <c r="B1464" s="20" t="s">
        <v>5944</v>
      </c>
      <c r="C1464" s="20" t="s">
        <v>5945</v>
      </c>
      <c r="D1464" s="20" t="s">
        <v>5943</v>
      </c>
      <c r="E1464" t="s">
        <v>3450</v>
      </c>
      <c r="F1464">
        <f t="shared" si="39"/>
        <v>5</v>
      </c>
    </row>
    <row r="1465" spans="1:6" x14ac:dyDescent="0.2">
      <c r="A1465" s="20" t="s">
        <v>5935</v>
      </c>
      <c r="B1465" s="20" t="s">
        <v>5941</v>
      </c>
      <c r="C1465" s="20" t="s">
        <v>5946</v>
      </c>
      <c r="D1465" s="20" t="s">
        <v>5943</v>
      </c>
      <c r="E1465" t="s">
        <v>3450</v>
      </c>
      <c r="F1465">
        <f t="shared" si="39"/>
        <v>5</v>
      </c>
    </row>
    <row r="1466" spans="1:6" x14ac:dyDescent="0.2">
      <c r="A1466" s="20" t="s">
        <v>5935</v>
      </c>
      <c r="B1466" s="20" t="s">
        <v>5944</v>
      </c>
      <c r="C1466" s="20" t="s">
        <v>5947</v>
      </c>
      <c r="D1466" s="20" t="s">
        <v>5943</v>
      </c>
      <c r="E1466" t="s">
        <v>3450</v>
      </c>
      <c r="F1466">
        <f t="shared" si="39"/>
        <v>5</v>
      </c>
    </row>
    <row r="1467" spans="1:6" x14ac:dyDescent="0.2">
      <c r="A1467" s="20" t="s">
        <v>5935</v>
      </c>
      <c r="B1467" s="20" t="s">
        <v>5941</v>
      </c>
      <c r="C1467" s="20" t="s">
        <v>5948</v>
      </c>
      <c r="D1467" s="20" t="s">
        <v>5943</v>
      </c>
      <c r="E1467" t="s">
        <v>3450</v>
      </c>
      <c r="F1467">
        <f t="shared" si="39"/>
        <v>5</v>
      </c>
    </row>
    <row r="1468" spans="1:6" x14ac:dyDescent="0.2">
      <c r="A1468" s="20" t="s">
        <v>5935</v>
      </c>
      <c r="B1468" s="20" t="s">
        <v>5949</v>
      </c>
      <c r="C1468" s="20" t="s">
        <v>5950</v>
      </c>
      <c r="D1468" s="20" t="s">
        <v>5951</v>
      </c>
      <c r="E1468" t="s">
        <v>3450</v>
      </c>
      <c r="F1468">
        <f t="shared" si="39"/>
        <v>5</v>
      </c>
    </row>
    <row r="1469" spans="1:6" x14ac:dyDescent="0.2">
      <c r="A1469" s="20" t="s">
        <v>5935</v>
      </c>
      <c r="B1469" s="20" t="s">
        <v>5952</v>
      </c>
      <c r="C1469" s="20" t="s">
        <v>5953</v>
      </c>
      <c r="D1469" s="20" t="s">
        <v>5951</v>
      </c>
      <c r="E1469" t="s">
        <v>3450</v>
      </c>
      <c r="F1469">
        <f t="shared" si="39"/>
        <v>5</v>
      </c>
    </row>
    <row r="1470" spans="1:6" x14ac:dyDescent="0.2">
      <c r="A1470" s="20" t="s">
        <v>5935</v>
      </c>
      <c r="B1470" s="20" t="s">
        <v>5949</v>
      </c>
      <c r="C1470" s="20" t="s">
        <v>5954</v>
      </c>
      <c r="D1470" s="20" t="s">
        <v>5951</v>
      </c>
      <c r="E1470" t="s">
        <v>3450</v>
      </c>
      <c r="F1470">
        <f t="shared" si="39"/>
        <v>5</v>
      </c>
    </row>
    <row r="1471" spans="1:6" x14ac:dyDescent="0.2">
      <c r="A1471" s="20" t="s">
        <v>5935</v>
      </c>
      <c r="B1471" s="20" t="s">
        <v>5952</v>
      </c>
      <c r="C1471" s="20" t="s">
        <v>5955</v>
      </c>
      <c r="D1471" s="20" t="s">
        <v>5951</v>
      </c>
      <c r="E1471" t="s">
        <v>3450</v>
      </c>
      <c r="F1471">
        <f t="shared" si="39"/>
        <v>5</v>
      </c>
    </row>
    <row r="1472" spans="1:6" x14ac:dyDescent="0.2">
      <c r="A1472" s="20" t="s">
        <v>5935</v>
      </c>
      <c r="B1472" s="20" t="s">
        <v>5949</v>
      </c>
      <c r="C1472" s="20" t="s">
        <v>5956</v>
      </c>
      <c r="D1472" s="20" t="s">
        <v>5951</v>
      </c>
      <c r="E1472" t="s">
        <v>3450</v>
      </c>
      <c r="F1472">
        <f t="shared" si="39"/>
        <v>5</v>
      </c>
    </row>
    <row r="1473" spans="1:6" x14ac:dyDescent="0.2">
      <c r="A1473" s="20" t="s">
        <v>5935</v>
      </c>
      <c r="B1473" s="20" t="s">
        <v>5949</v>
      </c>
      <c r="C1473" s="20" t="s">
        <v>5957</v>
      </c>
      <c r="D1473" s="20" t="s">
        <v>5951</v>
      </c>
      <c r="E1473" t="s">
        <v>3450</v>
      </c>
      <c r="F1473">
        <f t="shared" si="39"/>
        <v>5</v>
      </c>
    </row>
    <row r="1474" spans="1:6" x14ac:dyDescent="0.2">
      <c r="A1474" s="20" t="s">
        <v>5935</v>
      </c>
      <c r="B1474" s="20" t="s">
        <v>5958</v>
      </c>
      <c r="C1474" s="20" t="s">
        <v>5959</v>
      </c>
      <c r="D1474" s="20" t="s">
        <v>5951</v>
      </c>
      <c r="E1474" t="s">
        <v>3450</v>
      </c>
      <c r="F1474">
        <f t="shared" si="39"/>
        <v>5</v>
      </c>
    </row>
    <row r="1475" spans="1:6" x14ac:dyDescent="0.2">
      <c r="A1475" s="20" t="s">
        <v>5935</v>
      </c>
      <c r="B1475" s="20" t="s">
        <v>5958</v>
      </c>
      <c r="C1475" s="20" t="s">
        <v>5960</v>
      </c>
      <c r="D1475" s="20" t="s">
        <v>5951</v>
      </c>
      <c r="E1475" t="s">
        <v>3450</v>
      </c>
      <c r="F1475">
        <f t="shared" ref="F1475:F1538" si="40">VLOOKUP(E1475,$H$2:$I$12,2,0)</f>
        <v>5</v>
      </c>
    </row>
    <row r="1476" spans="1:6" x14ac:dyDescent="0.2">
      <c r="A1476" s="20" t="s">
        <v>5935</v>
      </c>
      <c r="B1476" s="20" t="s">
        <v>5949</v>
      </c>
      <c r="C1476" s="20" t="s">
        <v>5961</v>
      </c>
      <c r="D1476" s="20" t="s">
        <v>5951</v>
      </c>
      <c r="E1476" t="s">
        <v>3450</v>
      </c>
      <c r="F1476">
        <f t="shared" si="40"/>
        <v>5</v>
      </c>
    </row>
    <row r="1477" spans="1:6" x14ac:dyDescent="0.2">
      <c r="A1477" s="20" t="s">
        <v>5935</v>
      </c>
      <c r="B1477" s="20" t="s">
        <v>5958</v>
      </c>
      <c r="C1477" s="20" t="s">
        <v>5962</v>
      </c>
      <c r="D1477" s="20" t="s">
        <v>5951</v>
      </c>
      <c r="E1477" t="s">
        <v>3450</v>
      </c>
      <c r="F1477">
        <f t="shared" si="40"/>
        <v>5</v>
      </c>
    </row>
    <row r="1478" spans="1:6" x14ac:dyDescent="0.2">
      <c r="A1478" s="20" t="s">
        <v>5935</v>
      </c>
      <c r="B1478" s="20" t="s">
        <v>5958</v>
      </c>
      <c r="C1478" s="20" t="s">
        <v>5963</v>
      </c>
      <c r="D1478" s="20" t="s">
        <v>5951</v>
      </c>
      <c r="E1478" t="s">
        <v>3450</v>
      </c>
      <c r="F1478">
        <f t="shared" si="40"/>
        <v>5</v>
      </c>
    </row>
    <row r="1479" spans="1:6" x14ac:dyDescent="0.2">
      <c r="A1479" s="20" t="s">
        <v>5964</v>
      </c>
      <c r="B1479" s="20" t="s">
        <v>5223</v>
      </c>
      <c r="C1479" s="20" t="s">
        <v>5965</v>
      </c>
      <c r="D1479" s="20" t="s">
        <v>3708</v>
      </c>
      <c r="E1479" t="s">
        <v>3450</v>
      </c>
      <c r="F1479">
        <f t="shared" si="40"/>
        <v>5</v>
      </c>
    </row>
    <row r="1480" spans="1:6" x14ac:dyDescent="0.2">
      <c r="A1480" s="20" t="s">
        <v>5964</v>
      </c>
      <c r="B1480" s="20" t="s">
        <v>5937</v>
      </c>
      <c r="C1480" s="20" t="s">
        <v>5966</v>
      </c>
      <c r="D1480" s="20" t="s">
        <v>5671</v>
      </c>
      <c r="E1480" t="s">
        <v>3450</v>
      </c>
      <c r="F1480">
        <f t="shared" si="40"/>
        <v>5</v>
      </c>
    </row>
    <row r="1481" spans="1:6" x14ac:dyDescent="0.2">
      <c r="A1481" s="20" t="s">
        <v>5964</v>
      </c>
      <c r="B1481" s="20" t="s">
        <v>5949</v>
      </c>
      <c r="C1481" s="20" t="s">
        <v>5967</v>
      </c>
      <c r="D1481" s="20" t="s">
        <v>5951</v>
      </c>
      <c r="E1481" t="s">
        <v>3450</v>
      </c>
      <c r="F1481">
        <f t="shared" si="40"/>
        <v>5</v>
      </c>
    </row>
    <row r="1482" spans="1:6" x14ac:dyDescent="0.2">
      <c r="A1482" s="20" t="s">
        <v>5964</v>
      </c>
      <c r="B1482" s="20" t="s">
        <v>5952</v>
      </c>
      <c r="C1482" s="20" t="s">
        <v>5968</v>
      </c>
      <c r="D1482" s="20" t="s">
        <v>5951</v>
      </c>
      <c r="E1482" t="s">
        <v>3450</v>
      </c>
      <c r="F1482">
        <f t="shared" si="40"/>
        <v>5</v>
      </c>
    </row>
    <row r="1483" spans="1:6" x14ac:dyDescent="0.2">
      <c r="A1483" s="20" t="s">
        <v>5964</v>
      </c>
      <c r="B1483" s="20" t="s">
        <v>5949</v>
      </c>
      <c r="C1483" s="20" t="s">
        <v>5969</v>
      </c>
      <c r="D1483" s="20" t="s">
        <v>5951</v>
      </c>
      <c r="E1483" t="s">
        <v>3450</v>
      </c>
      <c r="F1483">
        <f t="shared" si="40"/>
        <v>5</v>
      </c>
    </row>
    <row r="1484" spans="1:6" x14ac:dyDescent="0.2">
      <c r="A1484" s="20" t="s">
        <v>5964</v>
      </c>
      <c r="B1484" s="20" t="s">
        <v>5952</v>
      </c>
      <c r="C1484" s="20" t="s">
        <v>5970</v>
      </c>
      <c r="D1484" s="20" t="s">
        <v>5951</v>
      </c>
      <c r="E1484" t="s">
        <v>3450</v>
      </c>
      <c r="F1484">
        <f t="shared" si="40"/>
        <v>5</v>
      </c>
    </row>
    <row r="1485" spans="1:6" x14ac:dyDescent="0.2">
      <c r="A1485" s="20" t="s">
        <v>5964</v>
      </c>
      <c r="B1485" s="20" t="s">
        <v>5949</v>
      </c>
      <c r="C1485" s="20" t="s">
        <v>5971</v>
      </c>
      <c r="D1485" s="20" t="s">
        <v>5951</v>
      </c>
      <c r="E1485" t="s">
        <v>3450</v>
      </c>
      <c r="F1485">
        <f t="shared" si="40"/>
        <v>5</v>
      </c>
    </row>
    <row r="1486" spans="1:6" x14ac:dyDescent="0.2">
      <c r="A1486" s="20" t="s">
        <v>5964</v>
      </c>
      <c r="B1486" s="20" t="s">
        <v>5949</v>
      </c>
      <c r="C1486" s="20" t="s">
        <v>5972</v>
      </c>
      <c r="D1486" s="20" t="s">
        <v>5951</v>
      </c>
      <c r="E1486" t="s">
        <v>3450</v>
      </c>
      <c r="F1486">
        <f t="shared" si="40"/>
        <v>5</v>
      </c>
    </row>
    <row r="1487" spans="1:6" x14ac:dyDescent="0.2">
      <c r="A1487" s="20" t="s">
        <v>5964</v>
      </c>
      <c r="B1487" s="20" t="s">
        <v>5958</v>
      </c>
      <c r="C1487" s="20" t="s">
        <v>5973</v>
      </c>
      <c r="D1487" s="20" t="s">
        <v>5951</v>
      </c>
      <c r="E1487" t="s">
        <v>3450</v>
      </c>
      <c r="F1487">
        <f t="shared" si="40"/>
        <v>5</v>
      </c>
    </row>
    <row r="1488" spans="1:6" x14ac:dyDescent="0.2">
      <c r="A1488" s="20" t="s">
        <v>5964</v>
      </c>
      <c r="B1488" s="20" t="s">
        <v>5958</v>
      </c>
      <c r="C1488" s="20" t="s">
        <v>5974</v>
      </c>
      <c r="D1488" s="20" t="s">
        <v>5951</v>
      </c>
      <c r="E1488" t="s">
        <v>3450</v>
      </c>
      <c r="F1488">
        <f t="shared" si="40"/>
        <v>5</v>
      </c>
    </row>
    <row r="1489" spans="1:6" x14ac:dyDescent="0.2">
      <c r="A1489" s="20" t="s">
        <v>5964</v>
      </c>
      <c r="B1489" s="20" t="s">
        <v>5949</v>
      </c>
      <c r="C1489" s="20" t="s">
        <v>5975</v>
      </c>
      <c r="D1489" s="20" t="s">
        <v>5951</v>
      </c>
      <c r="E1489" t="s">
        <v>3450</v>
      </c>
      <c r="F1489">
        <f t="shared" si="40"/>
        <v>5</v>
      </c>
    </row>
    <row r="1490" spans="1:6" x14ac:dyDescent="0.2">
      <c r="A1490" s="20" t="s">
        <v>5964</v>
      </c>
      <c r="B1490" s="20" t="s">
        <v>5958</v>
      </c>
      <c r="C1490" s="20" t="s">
        <v>5976</v>
      </c>
      <c r="D1490" s="20" t="s">
        <v>5951</v>
      </c>
      <c r="E1490" t="s">
        <v>3450</v>
      </c>
      <c r="F1490">
        <f t="shared" si="40"/>
        <v>5</v>
      </c>
    </row>
    <row r="1491" spans="1:6" x14ac:dyDescent="0.2">
      <c r="A1491" s="20" t="s">
        <v>5964</v>
      </c>
      <c r="B1491" s="20" t="s">
        <v>5958</v>
      </c>
      <c r="C1491" s="20" t="s">
        <v>5977</v>
      </c>
      <c r="D1491" s="20" t="s">
        <v>5951</v>
      </c>
      <c r="E1491" t="s">
        <v>3450</v>
      </c>
      <c r="F1491">
        <f t="shared" si="40"/>
        <v>5</v>
      </c>
    </row>
    <row r="1492" spans="1:6" x14ac:dyDescent="0.2">
      <c r="A1492" s="20" t="s">
        <v>5964</v>
      </c>
      <c r="B1492" s="20" t="s">
        <v>5939</v>
      </c>
      <c r="C1492" s="20" t="s">
        <v>5978</v>
      </c>
      <c r="D1492" s="20" t="s">
        <v>5671</v>
      </c>
      <c r="E1492" t="s">
        <v>3450</v>
      </c>
      <c r="F1492">
        <f t="shared" si="40"/>
        <v>5</v>
      </c>
    </row>
    <row r="1493" spans="1:6" x14ac:dyDescent="0.2">
      <c r="A1493" s="20" t="s">
        <v>5964</v>
      </c>
      <c r="B1493" s="20" t="s">
        <v>5941</v>
      </c>
      <c r="C1493" s="20" t="s">
        <v>5979</v>
      </c>
      <c r="D1493" s="20" t="s">
        <v>5943</v>
      </c>
      <c r="E1493" t="s">
        <v>3450</v>
      </c>
      <c r="F1493">
        <f t="shared" si="40"/>
        <v>5</v>
      </c>
    </row>
    <row r="1494" spans="1:6" x14ac:dyDescent="0.2">
      <c r="A1494" s="20" t="s">
        <v>5964</v>
      </c>
      <c r="B1494" s="20" t="s">
        <v>5944</v>
      </c>
      <c r="C1494" s="20" t="s">
        <v>5980</v>
      </c>
      <c r="D1494" s="20" t="s">
        <v>5943</v>
      </c>
      <c r="E1494" t="s">
        <v>3450</v>
      </c>
      <c r="F1494">
        <f t="shared" si="40"/>
        <v>5</v>
      </c>
    </row>
    <row r="1495" spans="1:6" x14ac:dyDescent="0.2">
      <c r="A1495" s="20" t="s">
        <v>5964</v>
      </c>
      <c r="B1495" s="20" t="s">
        <v>5941</v>
      </c>
      <c r="C1495" s="20" t="s">
        <v>5981</v>
      </c>
      <c r="D1495" s="20" t="s">
        <v>5943</v>
      </c>
      <c r="E1495" t="s">
        <v>3450</v>
      </c>
      <c r="F1495">
        <f t="shared" si="40"/>
        <v>5</v>
      </c>
    </row>
    <row r="1496" spans="1:6" x14ac:dyDescent="0.2">
      <c r="A1496" s="20" t="s">
        <v>5964</v>
      </c>
      <c r="B1496" s="20" t="s">
        <v>5944</v>
      </c>
      <c r="C1496" s="20" t="s">
        <v>5982</v>
      </c>
      <c r="D1496" s="20" t="s">
        <v>5943</v>
      </c>
      <c r="E1496" t="s">
        <v>3450</v>
      </c>
      <c r="F1496">
        <f t="shared" si="40"/>
        <v>5</v>
      </c>
    </row>
    <row r="1497" spans="1:6" x14ac:dyDescent="0.2">
      <c r="A1497" s="20" t="s">
        <v>5964</v>
      </c>
      <c r="B1497" s="20" t="s">
        <v>5941</v>
      </c>
      <c r="C1497" s="20" t="s">
        <v>5983</v>
      </c>
      <c r="D1497" s="20" t="s">
        <v>5943</v>
      </c>
      <c r="E1497" t="s">
        <v>3450</v>
      </c>
      <c r="F1497">
        <f t="shared" si="40"/>
        <v>5</v>
      </c>
    </row>
    <row r="1498" spans="1:6" x14ac:dyDescent="0.2">
      <c r="A1498" s="20" t="s">
        <v>5984</v>
      </c>
      <c r="B1498" s="20" t="s">
        <v>5225</v>
      </c>
      <c r="C1498" s="20" t="s">
        <v>5985</v>
      </c>
      <c r="D1498" s="20" t="s">
        <v>3708</v>
      </c>
      <c r="E1498" t="s">
        <v>3450</v>
      </c>
      <c r="F1498">
        <f t="shared" si="40"/>
        <v>5</v>
      </c>
    </row>
    <row r="1499" spans="1:6" x14ac:dyDescent="0.2">
      <c r="A1499" s="20" t="s">
        <v>5984</v>
      </c>
      <c r="B1499" s="20" t="s">
        <v>5986</v>
      </c>
      <c r="C1499" s="20" t="s">
        <v>5987</v>
      </c>
      <c r="D1499" s="20" t="s">
        <v>5988</v>
      </c>
      <c r="E1499" t="s">
        <v>3450</v>
      </c>
      <c r="F1499">
        <f t="shared" si="40"/>
        <v>5</v>
      </c>
    </row>
    <row r="1500" spans="1:6" x14ac:dyDescent="0.2">
      <c r="A1500" s="20" t="s">
        <v>5984</v>
      </c>
      <c r="B1500" s="20" t="s">
        <v>5989</v>
      </c>
      <c r="C1500" s="20" t="s">
        <v>5990</v>
      </c>
      <c r="D1500" s="20" t="s">
        <v>5988</v>
      </c>
      <c r="E1500" t="s">
        <v>3450</v>
      </c>
      <c r="F1500">
        <f t="shared" si="40"/>
        <v>5</v>
      </c>
    </row>
    <row r="1501" spans="1:6" x14ac:dyDescent="0.2">
      <c r="A1501" s="20" t="s">
        <v>5984</v>
      </c>
      <c r="B1501" s="20" t="s">
        <v>4610</v>
      </c>
      <c r="C1501" s="20" t="s">
        <v>5991</v>
      </c>
      <c r="D1501" s="20" t="s">
        <v>1970</v>
      </c>
      <c r="E1501" t="s">
        <v>3450</v>
      </c>
      <c r="F1501">
        <f t="shared" si="40"/>
        <v>5</v>
      </c>
    </row>
    <row r="1502" spans="1:6" x14ac:dyDescent="0.2">
      <c r="A1502" s="20" t="s">
        <v>5984</v>
      </c>
      <c r="B1502" s="20" t="s">
        <v>5669</v>
      </c>
      <c r="C1502" s="20" t="s">
        <v>5992</v>
      </c>
      <c r="D1502" s="20" t="s">
        <v>5671</v>
      </c>
      <c r="E1502" t="s">
        <v>3450</v>
      </c>
      <c r="F1502">
        <f t="shared" si="40"/>
        <v>5</v>
      </c>
    </row>
    <row r="1503" spans="1:6" x14ac:dyDescent="0.2">
      <c r="A1503" s="20" t="s">
        <v>5984</v>
      </c>
      <c r="B1503" s="20" t="s">
        <v>5672</v>
      </c>
      <c r="C1503" s="20" t="s">
        <v>5993</v>
      </c>
      <c r="D1503" s="20" t="s">
        <v>5671</v>
      </c>
      <c r="E1503" t="s">
        <v>3450</v>
      </c>
      <c r="F1503">
        <f t="shared" si="40"/>
        <v>5</v>
      </c>
    </row>
    <row r="1504" spans="1:6" x14ac:dyDescent="0.2">
      <c r="A1504" s="20" t="s">
        <v>5984</v>
      </c>
      <c r="B1504" s="20" t="s">
        <v>5669</v>
      </c>
      <c r="C1504" s="20" t="s">
        <v>5994</v>
      </c>
      <c r="D1504" s="20" t="s">
        <v>5671</v>
      </c>
      <c r="E1504" t="s">
        <v>3450</v>
      </c>
      <c r="F1504">
        <f t="shared" si="40"/>
        <v>5</v>
      </c>
    </row>
    <row r="1505" spans="1:6" x14ac:dyDescent="0.2">
      <c r="A1505" s="20" t="s">
        <v>5984</v>
      </c>
      <c r="B1505" s="20" t="s">
        <v>5672</v>
      </c>
      <c r="C1505" s="20" t="s">
        <v>5995</v>
      </c>
      <c r="D1505" s="20" t="s">
        <v>5671</v>
      </c>
      <c r="E1505" t="s">
        <v>3450</v>
      </c>
      <c r="F1505">
        <f t="shared" si="40"/>
        <v>5</v>
      </c>
    </row>
    <row r="1506" spans="1:6" x14ac:dyDescent="0.2">
      <c r="A1506" s="20" t="s">
        <v>5984</v>
      </c>
      <c r="B1506" s="20" t="s">
        <v>5669</v>
      </c>
      <c r="C1506" s="20" t="s">
        <v>5996</v>
      </c>
      <c r="D1506" s="20" t="s">
        <v>5671</v>
      </c>
      <c r="E1506" t="s">
        <v>3450</v>
      </c>
      <c r="F1506">
        <f t="shared" si="40"/>
        <v>5</v>
      </c>
    </row>
    <row r="1507" spans="1:6" x14ac:dyDescent="0.2">
      <c r="A1507" s="20" t="s">
        <v>5984</v>
      </c>
      <c r="B1507" s="20" t="s">
        <v>5672</v>
      </c>
      <c r="C1507" s="20" t="s">
        <v>5997</v>
      </c>
      <c r="D1507" s="20" t="s">
        <v>5671</v>
      </c>
      <c r="E1507" t="s">
        <v>3450</v>
      </c>
      <c r="F1507">
        <f t="shared" si="40"/>
        <v>5</v>
      </c>
    </row>
    <row r="1508" spans="1:6" x14ac:dyDescent="0.2">
      <c r="A1508" s="20" t="s">
        <v>5984</v>
      </c>
      <c r="B1508" s="20" t="s">
        <v>5672</v>
      </c>
      <c r="C1508" s="20" t="s">
        <v>5998</v>
      </c>
      <c r="D1508" s="20" t="s">
        <v>5671</v>
      </c>
      <c r="E1508" t="s">
        <v>3450</v>
      </c>
      <c r="F1508">
        <f t="shared" si="40"/>
        <v>5</v>
      </c>
    </row>
    <row r="1509" spans="1:6" x14ac:dyDescent="0.2">
      <c r="A1509" s="20" t="s">
        <v>5984</v>
      </c>
      <c r="B1509" s="20" t="s">
        <v>5679</v>
      </c>
      <c r="C1509" s="20" t="s">
        <v>5999</v>
      </c>
      <c r="D1509" s="20" t="s">
        <v>5671</v>
      </c>
      <c r="E1509" t="s">
        <v>3450</v>
      </c>
      <c r="F1509">
        <f t="shared" si="40"/>
        <v>5</v>
      </c>
    </row>
    <row r="1510" spans="1:6" x14ac:dyDescent="0.2">
      <c r="A1510" s="20" t="s">
        <v>5984</v>
      </c>
      <c r="B1510" s="20" t="s">
        <v>5679</v>
      </c>
      <c r="C1510" s="20" t="s">
        <v>6000</v>
      </c>
      <c r="D1510" s="20" t="s">
        <v>5671</v>
      </c>
      <c r="E1510" t="s">
        <v>3450</v>
      </c>
      <c r="F1510">
        <f t="shared" si="40"/>
        <v>5</v>
      </c>
    </row>
    <row r="1511" spans="1:6" x14ac:dyDescent="0.2">
      <c r="A1511" s="20" t="s">
        <v>5984</v>
      </c>
      <c r="B1511" s="20" t="s">
        <v>5672</v>
      </c>
      <c r="C1511" s="20" t="s">
        <v>6001</v>
      </c>
      <c r="D1511" s="20" t="s">
        <v>5671</v>
      </c>
      <c r="E1511" t="s">
        <v>3450</v>
      </c>
      <c r="F1511">
        <f t="shared" si="40"/>
        <v>5</v>
      </c>
    </row>
    <row r="1512" spans="1:6" x14ac:dyDescent="0.2">
      <c r="A1512" s="20" t="s">
        <v>5984</v>
      </c>
      <c r="B1512" s="20" t="s">
        <v>5679</v>
      </c>
      <c r="C1512" s="20" t="s">
        <v>6002</v>
      </c>
      <c r="D1512" s="20" t="s">
        <v>5671</v>
      </c>
      <c r="E1512" t="s">
        <v>3450</v>
      </c>
      <c r="F1512">
        <f t="shared" si="40"/>
        <v>5</v>
      </c>
    </row>
    <row r="1513" spans="1:6" x14ac:dyDescent="0.2">
      <c r="A1513" s="20" t="s">
        <v>5984</v>
      </c>
      <c r="B1513" s="20" t="s">
        <v>5679</v>
      </c>
      <c r="C1513" s="20" t="s">
        <v>6003</v>
      </c>
      <c r="D1513" s="20" t="s">
        <v>5671</v>
      </c>
      <c r="E1513" t="s">
        <v>3450</v>
      </c>
      <c r="F1513">
        <f t="shared" si="40"/>
        <v>5</v>
      </c>
    </row>
    <row r="1514" spans="1:6" x14ac:dyDescent="0.2">
      <c r="A1514" s="20" t="s">
        <v>5984</v>
      </c>
      <c r="B1514" s="20" t="s">
        <v>5939</v>
      </c>
      <c r="C1514" s="20" t="s">
        <v>6004</v>
      </c>
      <c r="D1514" s="20" t="s">
        <v>5671</v>
      </c>
      <c r="E1514" t="s">
        <v>3450</v>
      </c>
      <c r="F1514">
        <f t="shared" si="40"/>
        <v>5</v>
      </c>
    </row>
    <row r="1515" spans="1:6" x14ac:dyDescent="0.2">
      <c r="A1515" s="20" t="s">
        <v>5984</v>
      </c>
      <c r="B1515" s="20" t="s">
        <v>5941</v>
      </c>
      <c r="C1515" s="20" t="s">
        <v>6005</v>
      </c>
      <c r="D1515" s="20" t="s">
        <v>5943</v>
      </c>
      <c r="E1515" t="s">
        <v>3450</v>
      </c>
      <c r="F1515">
        <f t="shared" si="40"/>
        <v>5</v>
      </c>
    </row>
    <row r="1516" spans="1:6" x14ac:dyDescent="0.2">
      <c r="A1516" s="20" t="s">
        <v>5984</v>
      </c>
      <c r="B1516" s="20" t="s">
        <v>5944</v>
      </c>
      <c r="C1516" s="20" t="s">
        <v>6006</v>
      </c>
      <c r="D1516" s="20" t="s">
        <v>5943</v>
      </c>
      <c r="E1516" t="s">
        <v>3450</v>
      </c>
      <c r="F1516">
        <f t="shared" si="40"/>
        <v>5</v>
      </c>
    </row>
    <row r="1517" spans="1:6" x14ac:dyDescent="0.2">
      <c r="A1517" s="20" t="s">
        <v>5984</v>
      </c>
      <c r="B1517" s="20" t="s">
        <v>5941</v>
      </c>
      <c r="C1517" s="20" t="s">
        <v>6007</v>
      </c>
      <c r="D1517" s="20" t="s">
        <v>5943</v>
      </c>
      <c r="E1517" t="s">
        <v>3450</v>
      </c>
      <c r="F1517">
        <f t="shared" si="40"/>
        <v>5</v>
      </c>
    </row>
    <row r="1518" spans="1:6" x14ac:dyDescent="0.2">
      <c r="A1518" s="20" t="s">
        <v>5984</v>
      </c>
      <c r="B1518" s="20" t="s">
        <v>5944</v>
      </c>
      <c r="C1518" s="20" t="s">
        <v>6008</v>
      </c>
      <c r="D1518" s="20" t="s">
        <v>5943</v>
      </c>
      <c r="E1518" t="s">
        <v>3450</v>
      </c>
      <c r="F1518">
        <f t="shared" si="40"/>
        <v>5</v>
      </c>
    </row>
    <row r="1519" spans="1:6" x14ac:dyDescent="0.2">
      <c r="A1519" s="20" t="s">
        <v>5984</v>
      </c>
      <c r="B1519" s="20" t="s">
        <v>5941</v>
      </c>
      <c r="C1519" s="20" t="s">
        <v>6009</v>
      </c>
      <c r="D1519" s="20" t="s">
        <v>5943</v>
      </c>
      <c r="E1519" t="s">
        <v>3450</v>
      </c>
      <c r="F1519">
        <f t="shared" si="40"/>
        <v>5</v>
      </c>
    </row>
    <row r="1520" spans="1:6" x14ac:dyDescent="0.2">
      <c r="A1520" s="20" t="s">
        <v>6010</v>
      </c>
      <c r="B1520" s="20" t="s">
        <v>5227</v>
      </c>
      <c r="C1520" s="20" t="s">
        <v>6011</v>
      </c>
      <c r="D1520" s="20" t="s">
        <v>3708</v>
      </c>
      <c r="E1520" t="s">
        <v>3450</v>
      </c>
      <c r="F1520">
        <f t="shared" si="40"/>
        <v>5</v>
      </c>
    </row>
    <row r="1521" spans="1:6" x14ac:dyDescent="0.2">
      <c r="A1521" s="20" t="s">
        <v>6010</v>
      </c>
      <c r="B1521" s="20" t="s">
        <v>5937</v>
      </c>
      <c r="C1521" s="20" t="s">
        <v>6012</v>
      </c>
      <c r="D1521" s="20" t="s">
        <v>5671</v>
      </c>
      <c r="E1521" t="s">
        <v>3450</v>
      </c>
      <c r="F1521">
        <f t="shared" si="40"/>
        <v>5</v>
      </c>
    </row>
    <row r="1522" spans="1:6" x14ac:dyDescent="0.2">
      <c r="A1522" s="20" t="s">
        <v>6010</v>
      </c>
      <c r="B1522" s="20" t="s">
        <v>5949</v>
      </c>
      <c r="C1522" s="20" t="s">
        <v>6013</v>
      </c>
      <c r="D1522" s="20" t="s">
        <v>5951</v>
      </c>
      <c r="E1522" t="s">
        <v>3450</v>
      </c>
      <c r="F1522">
        <f t="shared" si="40"/>
        <v>5</v>
      </c>
    </row>
    <row r="1523" spans="1:6" x14ac:dyDescent="0.2">
      <c r="A1523" s="20" t="s">
        <v>6010</v>
      </c>
      <c r="B1523" s="20" t="s">
        <v>5952</v>
      </c>
      <c r="C1523" s="20" t="s">
        <v>6014</v>
      </c>
      <c r="D1523" s="20" t="s">
        <v>5951</v>
      </c>
      <c r="E1523" t="s">
        <v>3450</v>
      </c>
      <c r="F1523">
        <f t="shared" si="40"/>
        <v>5</v>
      </c>
    </row>
    <row r="1524" spans="1:6" x14ac:dyDescent="0.2">
      <c r="A1524" s="20" t="s">
        <v>6010</v>
      </c>
      <c r="B1524" s="20" t="s">
        <v>5949</v>
      </c>
      <c r="C1524" s="20" t="s">
        <v>6015</v>
      </c>
      <c r="D1524" s="20" t="s">
        <v>5951</v>
      </c>
      <c r="E1524" t="s">
        <v>3450</v>
      </c>
      <c r="F1524">
        <f t="shared" si="40"/>
        <v>5</v>
      </c>
    </row>
    <row r="1525" spans="1:6" x14ac:dyDescent="0.2">
      <c r="A1525" s="20" t="s">
        <v>6010</v>
      </c>
      <c r="B1525" s="20" t="s">
        <v>5952</v>
      </c>
      <c r="C1525" s="20" t="s">
        <v>6016</v>
      </c>
      <c r="D1525" s="20" t="s">
        <v>5951</v>
      </c>
      <c r="E1525" t="s">
        <v>3450</v>
      </c>
      <c r="F1525">
        <f t="shared" si="40"/>
        <v>5</v>
      </c>
    </row>
    <row r="1526" spans="1:6" x14ac:dyDescent="0.2">
      <c r="A1526" s="20" t="s">
        <v>6010</v>
      </c>
      <c r="B1526" s="20" t="s">
        <v>5949</v>
      </c>
      <c r="C1526" s="20" t="s">
        <v>6017</v>
      </c>
      <c r="D1526" s="20" t="s">
        <v>5951</v>
      </c>
      <c r="E1526" t="s">
        <v>3450</v>
      </c>
      <c r="F1526">
        <f t="shared" si="40"/>
        <v>5</v>
      </c>
    </row>
    <row r="1527" spans="1:6" x14ac:dyDescent="0.2">
      <c r="A1527" s="20" t="s">
        <v>6010</v>
      </c>
      <c r="B1527" s="20" t="s">
        <v>5949</v>
      </c>
      <c r="C1527" s="20" t="s">
        <v>6018</v>
      </c>
      <c r="D1527" s="20" t="s">
        <v>5951</v>
      </c>
      <c r="E1527" t="s">
        <v>3450</v>
      </c>
      <c r="F1527">
        <f t="shared" si="40"/>
        <v>5</v>
      </c>
    </row>
    <row r="1528" spans="1:6" x14ac:dyDescent="0.2">
      <c r="A1528" s="20" t="s">
        <v>6010</v>
      </c>
      <c r="B1528" s="20" t="s">
        <v>5958</v>
      </c>
      <c r="C1528" s="20" t="s">
        <v>6019</v>
      </c>
      <c r="D1528" s="20" t="s">
        <v>5951</v>
      </c>
      <c r="E1528" t="s">
        <v>3450</v>
      </c>
      <c r="F1528">
        <f t="shared" si="40"/>
        <v>5</v>
      </c>
    </row>
    <row r="1529" spans="1:6" x14ac:dyDescent="0.2">
      <c r="A1529" s="20" t="s">
        <v>6010</v>
      </c>
      <c r="B1529" s="20" t="s">
        <v>5958</v>
      </c>
      <c r="C1529" s="20" t="s">
        <v>6020</v>
      </c>
      <c r="D1529" s="20" t="s">
        <v>5951</v>
      </c>
      <c r="E1529" t="s">
        <v>3450</v>
      </c>
      <c r="F1529">
        <f t="shared" si="40"/>
        <v>5</v>
      </c>
    </row>
    <row r="1530" spans="1:6" x14ac:dyDescent="0.2">
      <c r="A1530" s="20" t="s">
        <v>6010</v>
      </c>
      <c r="B1530" s="20" t="s">
        <v>5949</v>
      </c>
      <c r="C1530" s="20" t="s">
        <v>6021</v>
      </c>
      <c r="D1530" s="20" t="s">
        <v>5951</v>
      </c>
      <c r="E1530" t="s">
        <v>3450</v>
      </c>
      <c r="F1530">
        <f t="shared" si="40"/>
        <v>5</v>
      </c>
    </row>
    <row r="1531" spans="1:6" x14ac:dyDescent="0.2">
      <c r="A1531" s="20" t="s">
        <v>6010</v>
      </c>
      <c r="B1531" s="20" t="s">
        <v>5958</v>
      </c>
      <c r="C1531" s="20" t="s">
        <v>6022</v>
      </c>
      <c r="D1531" s="20" t="s">
        <v>5951</v>
      </c>
      <c r="E1531" t="s">
        <v>3450</v>
      </c>
      <c r="F1531">
        <f t="shared" si="40"/>
        <v>5</v>
      </c>
    </row>
    <row r="1532" spans="1:6" x14ac:dyDescent="0.2">
      <c r="A1532" s="20" t="s">
        <v>6010</v>
      </c>
      <c r="B1532" s="20" t="s">
        <v>5958</v>
      </c>
      <c r="C1532" s="20" t="s">
        <v>6023</v>
      </c>
      <c r="D1532" s="20" t="s">
        <v>5951</v>
      </c>
      <c r="E1532" t="s">
        <v>3450</v>
      </c>
      <c r="F1532">
        <f t="shared" si="40"/>
        <v>5</v>
      </c>
    </row>
    <row r="1533" spans="1:6" x14ac:dyDescent="0.2">
      <c r="A1533" s="20" t="s">
        <v>6024</v>
      </c>
      <c r="B1533" s="20" t="s">
        <v>5238</v>
      </c>
      <c r="C1533" s="20" t="s">
        <v>6025</v>
      </c>
      <c r="D1533" s="20" t="s">
        <v>3708</v>
      </c>
      <c r="E1533" t="s">
        <v>3450</v>
      </c>
      <c r="F1533">
        <f t="shared" si="40"/>
        <v>5</v>
      </c>
    </row>
    <row r="1534" spans="1:6" x14ac:dyDescent="0.2">
      <c r="A1534" s="20" t="s">
        <v>6024</v>
      </c>
      <c r="B1534" s="20" t="s">
        <v>5937</v>
      </c>
      <c r="C1534" s="20" t="s">
        <v>6026</v>
      </c>
      <c r="D1534" s="20" t="s">
        <v>5671</v>
      </c>
      <c r="E1534" t="s">
        <v>3450</v>
      </c>
      <c r="F1534">
        <f t="shared" si="40"/>
        <v>5</v>
      </c>
    </row>
    <row r="1535" spans="1:6" x14ac:dyDescent="0.2">
      <c r="A1535" s="20" t="s">
        <v>6024</v>
      </c>
      <c r="B1535" s="20" t="s">
        <v>5949</v>
      </c>
      <c r="C1535" s="20" t="s">
        <v>6027</v>
      </c>
      <c r="D1535" s="20" t="s">
        <v>5951</v>
      </c>
      <c r="E1535" t="s">
        <v>3450</v>
      </c>
      <c r="F1535">
        <f t="shared" si="40"/>
        <v>5</v>
      </c>
    </row>
    <row r="1536" spans="1:6" x14ac:dyDescent="0.2">
      <c r="A1536" s="20" t="s">
        <v>6024</v>
      </c>
      <c r="B1536" s="20" t="s">
        <v>5952</v>
      </c>
      <c r="C1536" s="20" t="s">
        <v>6028</v>
      </c>
      <c r="D1536" s="20" t="s">
        <v>5951</v>
      </c>
      <c r="E1536" t="s">
        <v>3450</v>
      </c>
      <c r="F1536">
        <f t="shared" si="40"/>
        <v>5</v>
      </c>
    </row>
    <row r="1537" spans="1:6" x14ac:dyDescent="0.2">
      <c r="A1537" s="20" t="s">
        <v>6024</v>
      </c>
      <c r="B1537" s="20" t="s">
        <v>5949</v>
      </c>
      <c r="C1537" s="20" t="s">
        <v>6029</v>
      </c>
      <c r="D1537" s="20" t="s">
        <v>5951</v>
      </c>
      <c r="E1537" t="s">
        <v>3450</v>
      </c>
      <c r="F1537">
        <f t="shared" si="40"/>
        <v>5</v>
      </c>
    </row>
    <row r="1538" spans="1:6" x14ac:dyDescent="0.2">
      <c r="A1538" s="20" t="s">
        <v>6024</v>
      </c>
      <c r="B1538" s="20" t="s">
        <v>5952</v>
      </c>
      <c r="C1538" s="20" t="s">
        <v>6030</v>
      </c>
      <c r="D1538" s="20" t="s">
        <v>5951</v>
      </c>
      <c r="E1538" t="s">
        <v>3450</v>
      </c>
      <c r="F1538">
        <f t="shared" si="40"/>
        <v>5</v>
      </c>
    </row>
    <row r="1539" spans="1:6" x14ac:dyDescent="0.2">
      <c r="A1539" s="20" t="s">
        <v>6024</v>
      </c>
      <c r="B1539" s="20" t="s">
        <v>5949</v>
      </c>
      <c r="C1539" s="20" t="s">
        <v>6031</v>
      </c>
      <c r="D1539" s="20" t="s">
        <v>5951</v>
      </c>
      <c r="E1539" t="s">
        <v>3450</v>
      </c>
      <c r="F1539">
        <f t="shared" ref="F1539:F1602" si="41">VLOOKUP(E1539,$H$2:$I$12,2,0)</f>
        <v>5</v>
      </c>
    </row>
    <row r="1540" spans="1:6" x14ac:dyDescent="0.2">
      <c r="A1540" s="20" t="s">
        <v>6024</v>
      </c>
      <c r="B1540" s="20" t="s">
        <v>5949</v>
      </c>
      <c r="C1540" s="20" t="s">
        <v>6032</v>
      </c>
      <c r="D1540" s="20" t="s">
        <v>5951</v>
      </c>
      <c r="E1540" t="s">
        <v>3450</v>
      </c>
      <c r="F1540">
        <f t="shared" si="41"/>
        <v>5</v>
      </c>
    </row>
    <row r="1541" spans="1:6" x14ac:dyDescent="0.2">
      <c r="A1541" s="20" t="s">
        <v>6024</v>
      </c>
      <c r="B1541" s="20" t="s">
        <v>5958</v>
      </c>
      <c r="C1541" s="20" t="s">
        <v>6033</v>
      </c>
      <c r="D1541" s="20" t="s">
        <v>5951</v>
      </c>
      <c r="E1541" t="s">
        <v>3450</v>
      </c>
      <c r="F1541">
        <f t="shared" si="41"/>
        <v>5</v>
      </c>
    </row>
    <row r="1542" spans="1:6" x14ac:dyDescent="0.2">
      <c r="A1542" s="20" t="s">
        <v>6024</v>
      </c>
      <c r="B1542" s="20" t="s">
        <v>5958</v>
      </c>
      <c r="C1542" s="20" t="s">
        <v>6034</v>
      </c>
      <c r="D1542" s="20" t="s">
        <v>5951</v>
      </c>
      <c r="E1542" t="s">
        <v>3450</v>
      </c>
      <c r="F1542">
        <f t="shared" si="41"/>
        <v>5</v>
      </c>
    </row>
    <row r="1543" spans="1:6" x14ac:dyDescent="0.2">
      <c r="A1543" s="20" t="s">
        <v>6024</v>
      </c>
      <c r="B1543" s="20" t="s">
        <v>5949</v>
      </c>
      <c r="C1543" s="20" t="s">
        <v>6035</v>
      </c>
      <c r="D1543" s="20" t="s">
        <v>5951</v>
      </c>
      <c r="E1543" t="s">
        <v>3450</v>
      </c>
      <c r="F1543">
        <f t="shared" si="41"/>
        <v>5</v>
      </c>
    </row>
    <row r="1544" spans="1:6" x14ac:dyDescent="0.2">
      <c r="A1544" s="20" t="s">
        <v>6024</v>
      </c>
      <c r="B1544" s="20" t="s">
        <v>5958</v>
      </c>
      <c r="C1544" s="20" t="s">
        <v>6036</v>
      </c>
      <c r="D1544" s="20" t="s">
        <v>5951</v>
      </c>
      <c r="E1544" t="s">
        <v>3450</v>
      </c>
      <c r="F1544">
        <f t="shared" si="41"/>
        <v>5</v>
      </c>
    </row>
    <row r="1545" spans="1:6" x14ac:dyDescent="0.2">
      <c r="A1545" s="20" t="s">
        <v>6024</v>
      </c>
      <c r="B1545" s="20" t="s">
        <v>5958</v>
      </c>
      <c r="C1545" s="20" t="s">
        <v>6037</v>
      </c>
      <c r="D1545" s="20" t="s">
        <v>5951</v>
      </c>
      <c r="E1545" t="s">
        <v>3450</v>
      </c>
      <c r="F1545">
        <f t="shared" si="41"/>
        <v>5</v>
      </c>
    </row>
    <row r="1546" spans="1:6" x14ac:dyDescent="0.2">
      <c r="A1546" s="20" t="s">
        <v>6038</v>
      </c>
      <c r="B1546" s="20" t="s">
        <v>5242</v>
      </c>
      <c r="C1546" s="20" t="s">
        <v>6039</v>
      </c>
      <c r="D1546" s="20" t="s">
        <v>3708</v>
      </c>
      <c r="E1546" t="s">
        <v>3450</v>
      </c>
      <c r="F1546">
        <f t="shared" si="41"/>
        <v>5</v>
      </c>
    </row>
    <row r="1547" spans="1:6" x14ac:dyDescent="0.2">
      <c r="A1547" s="20" t="s">
        <v>6038</v>
      </c>
      <c r="B1547" s="20" t="s">
        <v>5937</v>
      </c>
      <c r="C1547" s="20" t="s">
        <v>6040</v>
      </c>
      <c r="D1547" s="20" t="s">
        <v>5671</v>
      </c>
      <c r="E1547" t="s">
        <v>3450</v>
      </c>
      <c r="F1547">
        <f t="shared" si="41"/>
        <v>5</v>
      </c>
    </row>
    <row r="1548" spans="1:6" x14ac:dyDescent="0.2">
      <c r="A1548" s="20" t="s">
        <v>6038</v>
      </c>
      <c r="B1548" s="20" t="s">
        <v>5949</v>
      </c>
      <c r="C1548" s="20" t="s">
        <v>6041</v>
      </c>
      <c r="D1548" s="20" t="s">
        <v>5951</v>
      </c>
      <c r="E1548" t="s">
        <v>3450</v>
      </c>
      <c r="F1548">
        <f t="shared" si="41"/>
        <v>5</v>
      </c>
    </row>
    <row r="1549" spans="1:6" x14ac:dyDescent="0.2">
      <c r="A1549" s="20" t="s">
        <v>6038</v>
      </c>
      <c r="B1549" s="20" t="s">
        <v>5952</v>
      </c>
      <c r="C1549" s="20" t="s">
        <v>6042</v>
      </c>
      <c r="D1549" s="20" t="s">
        <v>5951</v>
      </c>
      <c r="E1549" t="s">
        <v>3450</v>
      </c>
      <c r="F1549">
        <f t="shared" si="41"/>
        <v>5</v>
      </c>
    </row>
    <row r="1550" spans="1:6" x14ac:dyDescent="0.2">
      <c r="A1550" s="20" t="s">
        <v>6038</v>
      </c>
      <c r="B1550" s="20" t="s">
        <v>5949</v>
      </c>
      <c r="C1550" s="20" t="s">
        <v>6043</v>
      </c>
      <c r="D1550" s="20" t="s">
        <v>5951</v>
      </c>
      <c r="E1550" t="s">
        <v>3450</v>
      </c>
      <c r="F1550">
        <f t="shared" si="41"/>
        <v>5</v>
      </c>
    </row>
    <row r="1551" spans="1:6" x14ac:dyDescent="0.2">
      <c r="A1551" s="20" t="s">
        <v>6038</v>
      </c>
      <c r="B1551" s="20" t="s">
        <v>5952</v>
      </c>
      <c r="C1551" s="20" t="s">
        <v>6044</v>
      </c>
      <c r="D1551" s="20" t="s">
        <v>5951</v>
      </c>
      <c r="E1551" t="s">
        <v>3450</v>
      </c>
      <c r="F1551">
        <f t="shared" si="41"/>
        <v>5</v>
      </c>
    </row>
    <row r="1552" spans="1:6" x14ac:dyDescent="0.2">
      <c r="A1552" s="20" t="s">
        <v>6038</v>
      </c>
      <c r="B1552" s="20" t="s">
        <v>5949</v>
      </c>
      <c r="C1552" s="20" t="s">
        <v>6045</v>
      </c>
      <c r="D1552" s="20" t="s">
        <v>5951</v>
      </c>
      <c r="E1552" t="s">
        <v>3450</v>
      </c>
      <c r="F1552">
        <f t="shared" si="41"/>
        <v>5</v>
      </c>
    </row>
    <row r="1553" spans="1:6" x14ac:dyDescent="0.2">
      <c r="A1553" s="20" t="s">
        <v>6038</v>
      </c>
      <c r="B1553" s="20" t="s">
        <v>5949</v>
      </c>
      <c r="C1553" s="20" t="s">
        <v>6046</v>
      </c>
      <c r="D1553" s="20" t="s">
        <v>5951</v>
      </c>
      <c r="E1553" t="s">
        <v>3450</v>
      </c>
      <c r="F1553">
        <f t="shared" si="41"/>
        <v>5</v>
      </c>
    </row>
    <row r="1554" spans="1:6" x14ac:dyDescent="0.2">
      <c r="A1554" s="20" t="s">
        <v>6038</v>
      </c>
      <c r="B1554" s="20" t="s">
        <v>5958</v>
      </c>
      <c r="C1554" s="20" t="s">
        <v>6047</v>
      </c>
      <c r="D1554" s="20" t="s">
        <v>5951</v>
      </c>
      <c r="E1554" t="s">
        <v>3450</v>
      </c>
      <c r="F1554">
        <f t="shared" si="41"/>
        <v>5</v>
      </c>
    </row>
    <row r="1555" spans="1:6" x14ac:dyDescent="0.2">
      <c r="A1555" s="20" t="s">
        <v>6038</v>
      </c>
      <c r="B1555" s="20" t="s">
        <v>5958</v>
      </c>
      <c r="C1555" s="20" t="s">
        <v>6048</v>
      </c>
      <c r="D1555" s="20" t="s">
        <v>5951</v>
      </c>
      <c r="E1555" t="s">
        <v>3450</v>
      </c>
      <c r="F1555">
        <f t="shared" si="41"/>
        <v>5</v>
      </c>
    </row>
    <row r="1556" spans="1:6" x14ac:dyDescent="0.2">
      <c r="A1556" s="20" t="s">
        <v>6038</v>
      </c>
      <c r="B1556" s="20" t="s">
        <v>5949</v>
      </c>
      <c r="C1556" s="20" t="s">
        <v>6049</v>
      </c>
      <c r="D1556" s="20" t="s">
        <v>5951</v>
      </c>
      <c r="E1556" t="s">
        <v>3450</v>
      </c>
      <c r="F1556">
        <f t="shared" si="41"/>
        <v>5</v>
      </c>
    </row>
    <row r="1557" spans="1:6" x14ac:dyDescent="0.2">
      <c r="A1557" s="20" t="s">
        <v>6038</v>
      </c>
      <c r="B1557" s="20" t="s">
        <v>5958</v>
      </c>
      <c r="C1557" s="20" t="s">
        <v>6050</v>
      </c>
      <c r="D1557" s="20" t="s">
        <v>5951</v>
      </c>
      <c r="E1557" t="s">
        <v>3450</v>
      </c>
      <c r="F1557">
        <f t="shared" si="41"/>
        <v>5</v>
      </c>
    </row>
    <row r="1558" spans="1:6" x14ac:dyDescent="0.2">
      <c r="A1558" s="20" t="s">
        <v>6038</v>
      </c>
      <c r="B1558" s="20" t="s">
        <v>5958</v>
      </c>
      <c r="C1558" s="20" t="s">
        <v>6051</v>
      </c>
      <c r="D1558" s="20" t="s">
        <v>5951</v>
      </c>
      <c r="E1558" t="s">
        <v>3450</v>
      </c>
      <c r="F1558">
        <f t="shared" si="41"/>
        <v>5</v>
      </c>
    </row>
    <row r="1559" spans="1:6" x14ac:dyDescent="0.2">
      <c r="A1559" s="20" t="s">
        <v>6052</v>
      </c>
      <c r="B1559" s="20" t="s">
        <v>5240</v>
      </c>
      <c r="C1559" s="20" t="s">
        <v>6053</v>
      </c>
      <c r="D1559" s="20" t="s">
        <v>3708</v>
      </c>
      <c r="E1559" t="s">
        <v>3450</v>
      </c>
      <c r="F1559">
        <f t="shared" si="41"/>
        <v>5</v>
      </c>
    </row>
    <row r="1560" spans="1:6" x14ac:dyDescent="0.2">
      <c r="A1560" s="20" t="s">
        <v>6052</v>
      </c>
      <c r="B1560" s="20" t="s">
        <v>5937</v>
      </c>
      <c r="C1560" s="20" t="s">
        <v>6054</v>
      </c>
      <c r="D1560" s="20" t="s">
        <v>5671</v>
      </c>
      <c r="E1560" t="s">
        <v>3450</v>
      </c>
      <c r="F1560">
        <f t="shared" si="41"/>
        <v>5</v>
      </c>
    </row>
    <row r="1561" spans="1:6" x14ac:dyDescent="0.2">
      <c r="A1561" s="20" t="s">
        <v>6052</v>
      </c>
      <c r="B1561" s="20" t="s">
        <v>5949</v>
      </c>
      <c r="C1561" s="20" t="s">
        <v>6055</v>
      </c>
      <c r="D1561" s="20" t="s">
        <v>5951</v>
      </c>
      <c r="E1561" t="s">
        <v>3450</v>
      </c>
      <c r="F1561">
        <f t="shared" si="41"/>
        <v>5</v>
      </c>
    </row>
    <row r="1562" spans="1:6" x14ac:dyDescent="0.2">
      <c r="A1562" s="20" t="s">
        <v>6052</v>
      </c>
      <c r="B1562" s="20" t="s">
        <v>5952</v>
      </c>
      <c r="C1562" s="20" t="s">
        <v>6056</v>
      </c>
      <c r="D1562" s="20" t="s">
        <v>5951</v>
      </c>
      <c r="E1562" t="s">
        <v>3450</v>
      </c>
      <c r="F1562">
        <f t="shared" si="41"/>
        <v>5</v>
      </c>
    </row>
    <row r="1563" spans="1:6" x14ac:dyDescent="0.2">
      <c r="A1563" s="20" t="s">
        <v>6052</v>
      </c>
      <c r="B1563" s="20" t="s">
        <v>5949</v>
      </c>
      <c r="C1563" s="20" t="s">
        <v>6057</v>
      </c>
      <c r="D1563" s="20" t="s">
        <v>5951</v>
      </c>
      <c r="E1563" t="s">
        <v>3450</v>
      </c>
      <c r="F1563">
        <f t="shared" si="41"/>
        <v>5</v>
      </c>
    </row>
    <row r="1564" spans="1:6" x14ac:dyDescent="0.2">
      <c r="A1564" s="20" t="s">
        <v>6052</v>
      </c>
      <c r="B1564" s="20" t="s">
        <v>5952</v>
      </c>
      <c r="C1564" s="20" t="s">
        <v>6058</v>
      </c>
      <c r="D1564" s="20" t="s">
        <v>5951</v>
      </c>
      <c r="E1564" t="s">
        <v>3450</v>
      </c>
      <c r="F1564">
        <f t="shared" si="41"/>
        <v>5</v>
      </c>
    </row>
    <row r="1565" spans="1:6" x14ac:dyDescent="0.2">
      <c r="A1565" s="20" t="s">
        <v>6052</v>
      </c>
      <c r="B1565" s="20" t="s">
        <v>5949</v>
      </c>
      <c r="C1565" s="20" t="s">
        <v>6059</v>
      </c>
      <c r="D1565" s="20" t="s">
        <v>5951</v>
      </c>
      <c r="E1565" t="s">
        <v>3450</v>
      </c>
      <c r="F1565">
        <f t="shared" si="41"/>
        <v>5</v>
      </c>
    </row>
    <row r="1566" spans="1:6" x14ac:dyDescent="0.2">
      <c r="A1566" s="20" t="s">
        <v>6052</v>
      </c>
      <c r="B1566" s="20" t="s">
        <v>5949</v>
      </c>
      <c r="C1566" s="20" t="s">
        <v>6060</v>
      </c>
      <c r="D1566" s="20" t="s">
        <v>5951</v>
      </c>
      <c r="E1566" t="s">
        <v>3450</v>
      </c>
      <c r="F1566">
        <f t="shared" si="41"/>
        <v>5</v>
      </c>
    </row>
    <row r="1567" spans="1:6" x14ac:dyDescent="0.2">
      <c r="A1567" s="20" t="s">
        <v>6052</v>
      </c>
      <c r="B1567" s="20" t="s">
        <v>5958</v>
      </c>
      <c r="C1567" s="20" t="s">
        <v>6061</v>
      </c>
      <c r="D1567" s="20" t="s">
        <v>5951</v>
      </c>
      <c r="E1567" t="s">
        <v>3450</v>
      </c>
      <c r="F1567">
        <f t="shared" si="41"/>
        <v>5</v>
      </c>
    </row>
    <row r="1568" spans="1:6" x14ac:dyDescent="0.2">
      <c r="A1568" s="20" t="s">
        <v>6052</v>
      </c>
      <c r="B1568" s="20" t="s">
        <v>5958</v>
      </c>
      <c r="C1568" s="20" t="s">
        <v>6062</v>
      </c>
      <c r="D1568" s="20" t="s">
        <v>5951</v>
      </c>
      <c r="E1568" t="s">
        <v>3450</v>
      </c>
      <c r="F1568">
        <f t="shared" si="41"/>
        <v>5</v>
      </c>
    </row>
    <row r="1569" spans="1:6" x14ac:dyDescent="0.2">
      <c r="A1569" s="20" t="s">
        <v>6052</v>
      </c>
      <c r="B1569" s="20" t="s">
        <v>5949</v>
      </c>
      <c r="C1569" s="20" t="s">
        <v>6063</v>
      </c>
      <c r="D1569" s="20" t="s">
        <v>5951</v>
      </c>
      <c r="E1569" t="s">
        <v>3450</v>
      </c>
      <c r="F1569">
        <f t="shared" si="41"/>
        <v>5</v>
      </c>
    </row>
    <row r="1570" spans="1:6" x14ac:dyDescent="0.2">
      <c r="A1570" s="20" t="s">
        <v>6052</v>
      </c>
      <c r="B1570" s="20" t="s">
        <v>5958</v>
      </c>
      <c r="C1570" s="20" t="s">
        <v>6064</v>
      </c>
      <c r="D1570" s="20" t="s">
        <v>5951</v>
      </c>
      <c r="E1570" t="s">
        <v>3450</v>
      </c>
      <c r="F1570">
        <f t="shared" si="41"/>
        <v>5</v>
      </c>
    </row>
    <row r="1571" spans="1:6" x14ac:dyDescent="0.2">
      <c r="A1571" s="20" t="s">
        <v>6052</v>
      </c>
      <c r="B1571" s="20" t="s">
        <v>5958</v>
      </c>
      <c r="C1571" s="20" t="s">
        <v>6065</v>
      </c>
      <c r="D1571" s="20" t="s">
        <v>5951</v>
      </c>
      <c r="E1571" t="s">
        <v>3450</v>
      </c>
      <c r="F1571">
        <f t="shared" si="41"/>
        <v>5</v>
      </c>
    </row>
    <row r="1572" spans="1:6" x14ac:dyDescent="0.2">
      <c r="A1572" s="20" t="s">
        <v>6066</v>
      </c>
      <c r="B1572" s="20" t="s">
        <v>5249</v>
      </c>
      <c r="C1572" s="20" t="s">
        <v>6067</v>
      </c>
      <c r="D1572" s="20" t="s">
        <v>3708</v>
      </c>
      <c r="E1572" t="s">
        <v>3450</v>
      </c>
      <c r="F1572">
        <f t="shared" si="41"/>
        <v>5</v>
      </c>
    </row>
    <row r="1573" spans="1:6" x14ac:dyDescent="0.2">
      <c r="A1573" s="20" t="s">
        <v>6066</v>
      </c>
      <c r="B1573" s="20" t="s">
        <v>5669</v>
      </c>
      <c r="C1573" s="20" t="s">
        <v>6068</v>
      </c>
      <c r="D1573" s="20" t="s">
        <v>5671</v>
      </c>
      <c r="E1573" t="s">
        <v>3450</v>
      </c>
      <c r="F1573">
        <f t="shared" si="41"/>
        <v>5</v>
      </c>
    </row>
    <row r="1574" spans="1:6" x14ac:dyDescent="0.2">
      <c r="A1574" s="20" t="s">
        <v>6066</v>
      </c>
      <c r="B1574" s="20" t="s">
        <v>5672</v>
      </c>
      <c r="C1574" s="20" t="s">
        <v>6069</v>
      </c>
      <c r="D1574" s="20" t="s">
        <v>5671</v>
      </c>
      <c r="E1574" t="s">
        <v>3450</v>
      </c>
      <c r="F1574">
        <f t="shared" si="41"/>
        <v>5</v>
      </c>
    </row>
    <row r="1575" spans="1:6" x14ac:dyDescent="0.2">
      <c r="A1575" s="20" t="s">
        <v>6066</v>
      </c>
      <c r="B1575" s="20" t="s">
        <v>5669</v>
      </c>
      <c r="C1575" s="20" t="s">
        <v>6070</v>
      </c>
      <c r="D1575" s="20" t="s">
        <v>5671</v>
      </c>
      <c r="E1575" t="s">
        <v>3450</v>
      </c>
      <c r="F1575">
        <f t="shared" si="41"/>
        <v>5</v>
      </c>
    </row>
    <row r="1576" spans="1:6" x14ac:dyDescent="0.2">
      <c r="A1576" s="20" t="s">
        <v>6066</v>
      </c>
      <c r="B1576" s="20" t="s">
        <v>5672</v>
      </c>
      <c r="C1576" s="20" t="s">
        <v>6071</v>
      </c>
      <c r="D1576" s="20" t="s">
        <v>5671</v>
      </c>
      <c r="E1576" t="s">
        <v>3450</v>
      </c>
      <c r="F1576">
        <f t="shared" si="41"/>
        <v>5</v>
      </c>
    </row>
    <row r="1577" spans="1:6" x14ac:dyDescent="0.2">
      <c r="A1577" s="20" t="s">
        <v>6066</v>
      </c>
      <c r="B1577" s="20" t="s">
        <v>5669</v>
      </c>
      <c r="C1577" s="20" t="s">
        <v>6072</v>
      </c>
      <c r="D1577" s="20" t="s">
        <v>5671</v>
      </c>
      <c r="E1577" t="s">
        <v>3450</v>
      </c>
      <c r="F1577">
        <f t="shared" si="41"/>
        <v>5</v>
      </c>
    </row>
    <row r="1578" spans="1:6" x14ac:dyDescent="0.2">
      <c r="A1578" s="20" t="s">
        <v>6066</v>
      </c>
      <c r="B1578" s="20" t="s">
        <v>5672</v>
      </c>
      <c r="C1578" s="20" t="s">
        <v>6073</v>
      </c>
      <c r="D1578" s="20" t="s">
        <v>5671</v>
      </c>
      <c r="E1578" t="s">
        <v>3450</v>
      </c>
      <c r="F1578">
        <f t="shared" si="41"/>
        <v>5</v>
      </c>
    </row>
    <row r="1579" spans="1:6" x14ac:dyDescent="0.2">
      <c r="A1579" s="20" t="s">
        <v>6066</v>
      </c>
      <c r="B1579" s="20" t="s">
        <v>5672</v>
      </c>
      <c r="C1579" s="20" t="s">
        <v>6074</v>
      </c>
      <c r="D1579" s="20" t="s">
        <v>5671</v>
      </c>
      <c r="E1579" t="s">
        <v>3450</v>
      </c>
      <c r="F1579">
        <f t="shared" si="41"/>
        <v>5</v>
      </c>
    </row>
    <row r="1580" spans="1:6" x14ac:dyDescent="0.2">
      <c r="A1580" s="20" t="s">
        <v>6066</v>
      </c>
      <c r="B1580" s="20" t="s">
        <v>5679</v>
      </c>
      <c r="C1580" s="20" t="s">
        <v>6075</v>
      </c>
      <c r="D1580" s="20" t="s">
        <v>5671</v>
      </c>
      <c r="E1580" t="s">
        <v>3450</v>
      </c>
      <c r="F1580">
        <f t="shared" si="41"/>
        <v>5</v>
      </c>
    </row>
    <row r="1581" spans="1:6" x14ac:dyDescent="0.2">
      <c r="A1581" s="20" t="s">
        <v>6066</v>
      </c>
      <c r="B1581" s="20" t="s">
        <v>5679</v>
      </c>
      <c r="C1581" s="20" t="s">
        <v>6076</v>
      </c>
      <c r="D1581" s="20" t="s">
        <v>5671</v>
      </c>
      <c r="E1581" t="s">
        <v>3450</v>
      </c>
      <c r="F1581">
        <f t="shared" si="41"/>
        <v>5</v>
      </c>
    </row>
    <row r="1582" spans="1:6" x14ac:dyDescent="0.2">
      <c r="A1582" s="20" t="s">
        <v>6066</v>
      </c>
      <c r="B1582" s="20" t="s">
        <v>5672</v>
      </c>
      <c r="C1582" s="20" t="s">
        <v>6077</v>
      </c>
      <c r="D1582" s="20" t="s">
        <v>5671</v>
      </c>
      <c r="E1582" t="s">
        <v>3450</v>
      </c>
      <c r="F1582">
        <f t="shared" si="41"/>
        <v>5</v>
      </c>
    </row>
    <row r="1583" spans="1:6" x14ac:dyDescent="0.2">
      <c r="A1583" s="20" t="s">
        <v>6066</v>
      </c>
      <c r="B1583" s="20" t="s">
        <v>5679</v>
      </c>
      <c r="C1583" s="20" t="s">
        <v>6078</v>
      </c>
      <c r="D1583" s="20" t="s">
        <v>5671</v>
      </c>
      <c r="E1583" t="s">
        <v>3450</v>
      </c>
      <c r="F1583">
        <f t="shared" si="41"/>
        <v>5</v>
      </c>
    </row>
    <row r="1584" spans="1:6" x14ac:dyDescent="0.2">
      <c r="A1584" s="20" t="s">
        <v>6066</v>
      </c>
      <c r="B1584" s="20" t="s">
        <v>5679</v>
      </c>
      <c r="C1584" s="20" t="s">
        <v>6079</v>
      </c>
      <c r="D1584" s="20" t="s">
        <v>5671</v>
      </c>
      <c r="E1584" t="s">
        <v>3450</v>
      </c>
      <c r="F1584">
        <f t="shared" si="41"/>
        <v>5</v>
      </c>
    </row>
    <row r="1585" spans="1:6" x14ac:dyDescent="0.2">
      <c r="A1585" s="20" t="s">
        <v>6066</v>
      </c>
      <c r="B1585" s="20" t="s">
        <v>5937</v>
      </c>
      <c r="C1585" s="20" t="s">
        <v>6080</v>
      </c>
      <c r="D1585" s="20" t="s">
        <v>5671</v>
      </c>
      <c r="E1585" t="s">
        <v>3450</v>
      </c>
      <c r="F1585">
        <f t="shared" si="41"/>
        <v>5</v>
      </c>
    </row>
    <row r="1586" spans="1:6" x14ac:dyDescent="0.2">
      <c r="A1586" s="20" t="s">
        <v>6066</v>
      </c>
      <c r="B1586" s="20" t="s">
        <v>5949</v>
      </c>
      <c r="C1586" s="20" t="s">
        <v>6081</v>
      </c>
      <c r="D1586" s="20" t="s">
        <v>5951</v>
      </c>
      <c r="E1586" t="s">
        <v>3450</v>
      </c>
      <c r="F1586">
        <f t="shared" si="41"/>
        <v>5</v>
      </c>
    </row>
    <row r="1587" spans="1:6" x14ac:dyDescent="0.2">
      <c r="A1587" s="20" t="s">
        <v>6066</v>
      </c>
      <c r="B1587" s="20" t="s">
        <v>5952</v>
      </c>
      <c r="C1587" s="20" t="s">
        <v>6082</v>
      </c>
      <c r="D1587" s="20" t="s">
        <v>5951</v>
      </c>
      <c r="E1587" t="s">
        <v>3450</v>
      </c>
      <c r="F1587">
        <f t="shared" si="41"/>
        <v>5</v>
      </c>
    </row>
    <row r="1588" spans="1:6" x14ac:dyDescent="0.2">
      <c r="A1588" s="20" t="s">
        <v>6066</v>
      </c>
      <c r="B1588" s="20" t="s">
        <v>5949</v>
      </c>
      <c r="C1588" s="20" t="s">
        <v>6083</v>
      </c>
      <c r="D1588" s="20" t="s">
        <v>5951</v>
      </c>
      <c r="E1588" t="s">
        <v>3450</v>
      </c>
      <c r="F1588">
        <f t="shared" si="41"/>
        <v>5</v>
      </c>
    </row>
    <row r="1589" spans="1:6" x14ac:dyDescent="0.2">
      <c r="A1589" s="20" t="s">
        <v>6066</v>
      </c>
      <c r="B1589" s="20" t="s">
        <v>5952</v>
      </c>
      <c r="C1589" s="20" t="s">
        <v>6084</v>
      </c>
      <c r="D1589" s="20" t="s">
        <v>5951</v>
      </c>
      <c r="E1589" t="s">
        <v>3450</v>
      </c>
      <c r="F1589">
        <f t="shared" si="41"/>
        <v>5</v>
      </c>
    </row>
    <row r="1590" spans="1:6" x14ac:dyDescent="0.2">
      <c r="A1590" s="20" t="s">
        <v>6066</v>
      </c>
      <c r="B1590" s="20" t="s">
        <v>5949</v>
      </c>
      <c r="C1590" s="20" t="s">
        <v>6085</v>
      </c>
      <c r="D1590" s="20" t="s">
        <v>5951</v>
      </c>
      <c r="E1590" t="s">
        <v>3450</v>
      </c>
      <c r="F1590">
        <f t="shared" si="41"/>
        <v>5</v>
      </c>
    </row>
    <row r="1591" spans="1:6" x14ac:dyDescent="0.2">
      <c r="A1591" s="20" t="s">
        <v>6066</v>
      </c>
      <c r="B1591" s="20" t="s">
        <v>5949</v>
      </c>
      <c r="C1591" s="20" t="s">
        <v>6086</v>
      </c>
      <c r="D1591" s="20" t="s">
        <v>5951</v>
      </c>
      <c r="E1591" t="s">
        <v>3450</v>
      </c>
      <c r="F1591">
        <f t="shared" si="41"/>
        <v>5</v>
      </c>
    </row>
    <row r="1592" spans="1:6" x14ac:dyDescent="0.2">
      <c r="A1592" s="20" t="s">
        <v>6066</v>
      </c>
      <c r="B1592" s="20" t="s">
        <v>5958</v>
      </c>
      <c r="C1592" s="20" t="s">
        <v>6087</v>
      </c>
      <c r="D1592" s="20" t="s">
        <v>5951</v>
      </c>
      <c r="E1592" t="s">
        <v>3450</v>
      </c>
      <c r="F1592">
        <f t="shared" si="41"/>
        <v>5</v>
      </c>
    </row>
    <row r="1593" spans="1:6" x14ac:dyDescent="0.2">
      <c r="A1593" s="20" t="s">
        <v>6066</v>
      </c>
      <c r="B1593" s="20" t="s">
        <v>5958</v>
      </c>
      <c r="C1593" s="20" t="s">
        <v>6088</v>
      </c>
      <c r="D1593" s="20" t="s">
        <v>5951</v>
      </c>
      <c r="E1593" t="s">
        <v>3450</v>
      </c>
      <c r="F1593">
        <f t="shared" si="41"/>
        <v>5</v>
      </c>
    </row>
    <row r="1594" spans="1:6" x14ac:dyDescent="0.2">
      <c r="A1594" s="20" t="s">
        <v>6066</v>
      </c>
      <c r="B1594" s="20" t="s">
        <v>5949</v>
      </c>
      <c r="C1594" s="20" t="s">
        <v>6089</v>
      </c>
      <c r="D1594" s="20" t="s">
        <v>5951</v>
      </c>
      <c r="E1594" t="s">
        <v>3450</v>
      </c>
      <c r="F1594">
        <f t="shared" si="41"/>
        <v>5</v>
      </c>
    </row>
    <row r="1595" spans="1:6" x14ac:dyDescent="0.2">
      <c r="A1595" s="20" t="s">
        <v>6066</v>
      </c>
      <c r="B1595" s="20" t="s">
        <v>5958</v>
      </c>
      <c r="C1595" s="20" t="s">
        <v>6090</v>
      </c>
      <c r="D1595" s="20" t="s">
        <v>5951</v>
      </c>
      <c r="E1595" t="s">
        <v>3450</v>
      </c>
      <c r="F1595">
        <f t="shared" si="41"/>
        <v>5</v>
      </c>
    </row>
    <row r="1596" spans="1:6" x14ac:dyDescent="0.2">
      <c r="A1596" s="20" t="s">
        <v>6066</v>
      </c>
      <c r="B1596" s="20" t="s">
        <v>5958</v>
      </c>
      <c r="C1596" s="20" t="s">
        <v>6091</v>
      </c>
      <c r="D1596" s="20" t="s">
        <v>5951</v>
      </c>
      <c r="E1596" t="s">
        <v>3450</v>
      </c>
      <c r="F1596">
        <f t="shared" si="41"/>
        <v>5</v>
      </c>
    </row>
    <row r="1597" spans="1:6" x14ac:dyDescent="0.2">
      <c r="A1597" s="20" t="s">
        <v>6092</v>
      </c>
      <c r="B1597" s="20" t="s">
        <v>4529</v>
      </c>
      <c r="C1597" s="20" t="s">
        <v>6093</v>
      </c>
      <c r="D1597" s="20" t="s">
        <v>3708</v>
      </c>
      <c r="E1597" t="s">
        <v>3450</v>
      </c>
      <c r="F1597">
        <f t="shared" si="41"/>
        <v>5</v>
      </c>
    </row>
    <row r="1598" spans="1:6" x14ac:dyDescent="0.2">
      <c r="A1598" s="20" t="s">
        <v>6092</v>
      </c>
      <c r="B1598" s="20" t="s">
        <v>5576</v>
      </c>
      <c r="C1598" s="20" t="s">
        <v>6094</v>
      </c>
      <c r="D1598" s="20" t="s">
        <v>3079</v>
      </c>
      <c r="E1598" t="s">
        <v>3450</v>
      </c>
      <c r="F1598">
        <f t="shared" si="41"/>
        <v>5</v>
      </c>
    </row>
    <row r="1599" spans="1:6" x14ac:dyDescent="0.2">
      <c r="A1599" s="20" t="s">
        <v>6092</v>
      </c>
      <c r="B1599" s="20" t="s">
        <v>4610</v>
      </c>
      <c r="C1599" s="20" t="s">
        <v>6095</v>
      </c>
      <c r="D1599" s="20" t="s">
        <v>1970</v>
      </c>
      <c r="E1599" t="s">
        <v>3450</v>
      </c>
      <c r="F1599">
        <f t="shared" si="41"/>
        <v>5</v>
      </c>
    </row>
    <row r="1600" spans="1:6" x14ac:dyDescent="0.2">
      <c r="A1600" s="20" t="s">
        <v>6092</v>
      </c>
      <c r="B1600" s="20" t="s">
        <v>5669</v>
      </c>
      <c r="C1600" s="20" t="s">
        <v>6096</v>
      </c>
      <c r="D1600" s="20" t="s">
        <v>5671</v>
      </c>
      <c r="E1600" t="s">
        <v>3450</v>
      </c>
      <c r="F1600">
        <f t="shared" si="41"/>
        <v>5</v>
      </c>
    </row>
    <row r="1601" spans="1:6" x14ac:dyDescent="0.2">
      <c r="A1601" s="20" t="s">
        <v>6092</v>
      </c>
      <c r="B1601" s="20" t="s">
        <v>5672</v>
      </c>
      <c r="C1601" s="20" t="s">
        <v>6097</v>
      </c>
      <c r="D1601" s="20" t="s">
        <v>5671</v>
      </c>
      <c r="E1601" t="s">
        <v>3450</v>
      </c>
      <c r="F1601">
        <f t="shared" si="41"/>
        <v>5</v>
      </c>
    </row>
    <row r="1602" spans="1:6" x14ac:dyDescent="0.2">
      <c r="A1602" s="20" t="s">
        <v>6092</v>
      </c>
      <c r="B1602" s="20" t="s">
        <v>5669</v>
      </c>
      <c r="C1602" s="20" t="s">
        <v>6098</v>
      </c>
      <c r="D1602" s="20" t="s">
        <v>5671</v>
      </c>
      <c r="E1602" t="s">
        <v>3450</v>
      </c>
      <c r="F1602">
        <f t="shared" si="41"/>
        <v>5</v>
      </c>
    </row>
    <row r="1603" spans="1:6" x14ac:dyDescent="0.2">
      <c r="A1603" s="20" t="s">
        <v>6092</v>
      </c>
      <c r="B1603" s="20" t="s">
        <v>5672</v>
      </c>
      <c r="C1603" s="20" t="s">
        <v>6099</v>
      </c>
      <c r="D1603" s="20" t="s">
        <v>5671</v>
      </c>
      <c r="E1603" t="s">
        <v>3450</v>
      </c>
      <c r="F1603">
        <f t="shared" ref="F1603:F1666" si="42">VLOOKUP(E1603,$H$2:$I$12,2,0)</f>
        <v>5</v>
      </c>
    </row>
    <row r="1604" spans="1:6" x14ac:dyDescent="0.2">
      <c r="A1604" s="20" t="s">
        <v>6092</v>
      </c>
      <c r="B1604" s="20" t="s">
        <v>5669</v>
      </c>
      <c r="C1604" s="20" t="s">
        <v>6100</v>
      </c>
      <c r="D1604" s="20" t="s">
        <v>5671</v>
      </c>
      <c r="E1604" t="s">
        <v>3450</v>
      </c>
      <c r="F1604">
        <f t="shared" si="42"/>
        <v>5</v>
      </c>
    </row>
    <row r="1605" spans="1:6" x14ac:dyDescent="0.2">
      <c r="A1605" s="20" t="s">
        <v>6092</v>
      </c>
      <c r="B1605" s="20" t="s">
        <v>5672</v>
      </c>
      <c r="C1605" s="20" t="s">
        <v>6101</v>
      </c>
      <c r="D1605" s="20" t="s">
        <v>5671</v>
      </c>
      <c r="E1605" t="s">
        <v>3450</v>
      </c>
      <c r="F1605">
        <f t="shared" si="42"/>
        <v>5</v>
      </c>
    </row>
    <row r="1606" spans="1:6" x14ac:dyDescent="0.2">
      <c r="A1606" s="20" t="s">
        <v>6092</v>
      </c>
      <c r="B1606" s="20" t="s">
        <v>5672</v>
      </c>
      <c r="C1606" s="20" t="s">
        <v>6102</v>
      </c>
      <c r="D1606" s="20" t="s">
        <v>5671</v>
      </c>
      <c r="E1606" t="s">
        <v>3450</v>
      </c>
      <c r="F1606">
        <f t="shared" si="42"/>
        <v>5</v>
      </c>
    </row>
    <row r="1607" spans="1:6" x14ac:dyDescent="0.2">
      <c r="A1607" s="20" t="s">
        <v>6092</v>
      </c>
      <c r="B1607" s="20" t="s">
        <v>5679</v>
      </c>
      <c r="C1607" s="20" t="s">
        <v>6103</v>
      </c>
      <c r="D1607" s="20" t="s">
        <v>5671</v>
      </c>
      <c r="E1607" t="s">
        <v>3450</v>
      </c>
      <c r="F1607">
        <f t="shared" si="42"/>
        <v>5</v>
      </c>
    </row>
    <row r="1608" spans="1:6" x14ac:dyDescent="0.2">
      <c r="A1608" s="20" t="s">
        <v>6092</v>
      </c>
      <c r="B1608" s="20" t="s">
        <v>5679</v>
      </c>
      <c r="C1608" s="20" t="s">
        <v>6104</v>
      </c>
      <c r="D1608" s="20" t="s">
        <v>5671</v>
      </c>
      <c r="E1608" t="s">
        <v>3450</v>
      </c>
      <c r="F1608">
        <f t="shared" si="42"/>
        <v>5</v>
      </c>
    </row>
    <row r="1609" spans="1:6" x14ac:dyDescent="0.2">
      <c r="A1609" s="20" t="s">
        <v>6092</v>
      </c>
      <c r="B1609" s="20" t="s">
        <v>5672</v>
      </c>
      <c r="C1609" s="20" t="s">
        <v>6105</v>
      </c>
      <c r="D1609" s="20" t="s">
        <v>5671</v>
      </c>
      <c r="E1609" t="s">
        <v>3450</v>
      </c>
      <c r="F1609">
        <f t="shared" si="42"/>
        <v>5</v>
      </c>
    </row>
    <row r="1610" spans="1:6" x14ac:dyDescent="0.2">
      <c r="A1610" s="20" t="s">
        <v>6092</v>
      </c>
      <c r="B1610" s="20" t="s">
        <v>5679</v>
      </c>
      <c r="C1610" s="20" t="s">
        <v>6106</v>
      </c>
      <c r="D1610" s="20" t="s">
        <v>5671</v>
      </c>
      <c r="E1610" t="s">
        <v>3450</v>
      </c>
      <c r="F1610">
        <f t="shared" si="42"/>
        <v>5</v>
      </c>
    </row>
    <row r="1611" spans="1:6" x14ac:dyDescent="0.2">
      <c r="A1611" s="20" t="s">
        <v>6092</v>
      </c>
      <c r="B1611" s="20" t="s">
        <v>5679</v>
      </c>
      <c r="C1611" s="20" t="s">
        <v>6107</v>
      </c>
      <c r="D1611" s="20" t="s">
        <v>5671</v>
      </c>
      <c r="E1611" t="s">
        <v>3450</v>
      </c>
      <c r="F1611">
        <f t="shared" si="42"/>
        <v>5</v>
      </c>
    </row>
    <row r="1612" spans="1:6" x14ac:dyDescent="0.2">
      <c r="A1612" s="20" t="s">
        <v>6092</v>
      </c>
      <c r="B1612" s="20" t="s">
        <v>3816</v>
      </c>
      <c r="C1612" s="20" t="s">
        <v>6108</v>
      </c>
      <c r="D1612" s="20" t="s">
        <v>3079</v>
      </c>
      <c r="E1612" t="s">
        <v>3450</v>
      </c>
      <c r="F1612">
        <f t="shared" si="42"/>
        <v>5</v>
      </c>
    </row>
    <row r="1613" spans="1:6" x14ac:dyDescent="0.2">
      <c r="A1613" s="20" t="s">
        <v>6109</v>
      </c>
      <c r="B1613" s="20" t="s">
        <v>4576</v>
      </c>
      <c r="C1613" s="20" t="s">
        <v>6110</v>
      </c>
      <c r="D1613" s="20" t="s">
        <v>3708</v>
      </c>
      <c r="E1613" t="s">
        <v>3450</v>
      </c>
      <c r="F1613">
        <f t="shared" si="42"/>
        <v>5</v>
      </c>
    </row>
    <row r="1614" spans="1:6" x14ac:dyDescent="0.2">
      <c r="A1614" s="20" t="s">
        <v>6109</v>
      </c>
      <c r="B1614" s="20" t="s">
        <v>5669</v>
      </c>
      <c r="C1614" s="20" t="s">
        <v>6111</v>
      </c>
      <c r="D1614" s="20" t="s">
        <v>5671</v>
      </c>
      <c r="E1614" t="s">
        <v>3450</v>
      </c>
      <c r="F1614">
        <f t="shared" si="42"/>
        <v>5</v>
      </c>
    </row>
    <row r="1615" spans="1:6" x14ac:dyDescent="0.2">
      <c r="A1615" s="20" t="s">
        <v>6109</v>
      </c>
      <c r="B1615" s="20" t="s">
        <v>4610</v>
      </c>
      <c r="C1615" s="20" t="s">
        <v>6112</v>
      </c>
      <c r="D1615" s="20" t="s">
        <v>1970</v>
      </c>
      <c r="E1615" t="s">
        <v>3450</v>
      </c>
      <c r="F1615">
        <f t="shared" si="42"/>
        <v>5</v>
      </c>
    </row>
    <row r="1616" spans="1:6" x14ac:dyDescent="0.2">
      <c r="A1616" s="20" t="s">
        <v>6109</v>
      </c>
      <c r="B1616" s="20" t="s">
        <v>4610</v>
      </c>
      <c r="C1616" s="20" t="s">
        <v>6113</v>
      </c>
      <c r="D1616" s="20" t="s">
        <v>1682</v>
      </c>
      <c r="E1616" t="s">
        <v>3450</v>
      </c>
      <c r="F1616">
        <f t="shared" si="42"/>
        <v>5</v>
      </c>
    </row>
    <row r="1617" spans="1:6" x14ac:dyDescent="0.2">
      <c r="A1617" s="20" t="s">
        <v>6109</v>
      </c>
      <c r="B1617" s="20" t="s">
        <v>4610</v>
      </c>
      <c r="C1617" s="20" t="s">
        <v>6114</v>
      </c>
      <c r="D1617" s="20" t="s">
        <v>8365</v>
      </c>
      <c r="E1617" t="s">
        <v>3450</v>
      </c>
      <c r="F1617">
        <f t="shared" si="42"/>
        <v>5</v>
      </c>
    </row>
    <row r="1618" spans="1:6" x14ac:dyDescent="0.2">
      <c r="A1618" s="20" t="s">
        <v>6109</v>
      </c>
      <c r="B1618" s="20" t="s">
        <v>5672</v>
      </c>
      <c r="C1618" s="20" t="s">
        <v>6115</v>
      </c>
      <c r="D1618" s="20" t="s">
        <v>5671</v>
      </c>
      <c r="E1618" t="s">
        <v>3450</v>
      </c>
      <c r="F1618">
        <f t="shared" si="42"/>
        <v>5</v>
      </c>
    </row>
    <row r="1619" spans="1:6" x14ac:dyDescent="0.2">
      <c r="A1619" s="20" t="s">
        <v>6109</v>
      </c>
      <c r="B1619" s="20" t="s">
        <v>5669</v>
      </c>
      <c r="C1619" s="20" t="s">
        <v>6116</v>
      </c>
      <c r="D1619" s="20" t="s">
        <v>5671</v>
      </c>
      <c r="E1619" t="s">
        <v>3450</v>
      </c>
      <c r="F1619">
        <f t="shared" si="42"/>
        <v>5</v>
      </c>
    </row>
    <row r="1620" spans="1:6" x14ac:dyDescent="0.2">
      <c r="A1620" s="20" t="s">
        <v>6109</v>
      </c>
      <c r="B1620" s="20" t="s">
        <v>5672</v>
      </c>
      <c r="C1620" s="20" t="s">
        <v>6117</v>
      </c>
      <c r="D1620" s="20" t="s">
        <v>5671</v>
      </c>
      <c r="E1620" t="s">
        <v>3450</v>
      </c>
      <c r="F1620">
        <f t="shared" si="42"/>
        <v>5</v>
      </c>
    </row>
    <row r="1621" spans="1:6" x14ac:dyDescent="0.2">
      <c r="A1621" s="20" t="s">
        <v>6109</v>
      </c>
      <c r="B1621" s="20" t="s">
        <v>5669</v>
      </c>
      <c r="C1621" s="20" t="s">
        <v>6118</v>
      </c>
      <c r="D1621" s="20" t="s">
        <v>5671</v>
      </c>
      <c r="E1621" t="s">
        <v>3450</v>
      </c>
      <c r="F1621">
        <f t="shared" si="42"/>
        <v>5</v>
      </c>
    </row>
    <row r="1622" spans="1:6" x14ac:dyDescent="0.2">
      <c r="A1622" s="20" t="s">
        <v>6109</v>
      </c>
      <c r="B1622" s="20" t="s">
        <v>5672</v>
      </c>
      <c r="C1622" s="20" t="s">
        <v>6119</v>
      </c>
      <c r="D1622" s="20" t="s">
        <v>5671</v>
      </c>
      <c r="E1622" t="s">
        <v>3450</v>
      </c>
      <c r="F1622">
        <f t="shared" si="42"/>
        <v>5</v>
      </c>
    </row>
    <row r="1623" spans="1:6" x14ac:dyDescent="0.2">
      <c r="A1623" s="20" t="s">
        <v>6109</v>
      </c>
      <c r="B1623" s="20" t="s">
        <v>5672</v>
      </c>
      <c r="C1623" s="20" t="s">
        <v>6120</v>
      </c>
      <c r="D1623" s="20" t="s">
        <v>5671</v>
      </c>
      <c r="E1623" t="s">
        <v>3450</v>
      </c>
      <c r="F1623">
        <f t="shared" si="42"/>
        <v>5</v>
      </c>
    </row>
    <row r="1624" spans="1:6" x14ac:dyDescent="0.2">
      <c r="A1624" s="20" t="s">
        <v>6109</v>
      </c>
      <c r="B1624" s="20" t="s">
        <v>5679</v>
      </c>
      <c r="C1624" s="20" t="s">
        <v>6121</v>
      </c>
      <c r="D1624" s="20" t="s">
        <v>5671</v>
      </c>
      <c r="E1624" t="s">
        <v>3450</v>
      </c>
      <c r="F1624">
        <f t="shared" si="42"/>
        <v>5</v>
      </c>
    </row>
    <row r="1625" spans="1:6" x14ac:dyDescent="0.2">
      <c r="A1625" s="20" t="s">
        <v>6109</v>
      </c>
      <c r="B1625" s="20" t="s">
        <v>5679</v>
      </c>
      <c r="C1625" s="20" t="s">
        <v>6122</v>
      </c>
      <c r="D1625" s="20" t="s">
        <v>5671</v>
      </c>
      <c r="E1625" t="s">
        <v>3450</v>
      </c>
      <c r="F1625">
        <f t="shared" si="42"/>
        <v>5</v>
      </c>
    </row>
    <row r="1626" spans="1:6" x14ac:dyDescent="0.2">
      <c r="A1626" s="20" t="s">
        <v>6109</v>
      </c>
      <c r="B1626" s="20" t="s">
        <v>5672</v>
      </c>
      <c r="C1626" s="20" t="s">
        <v>6123</v>
      </c>
      <c r="D1626" s="20" t="s">
        <v>5671</v>
      </c>
      <c r="E1626" t="s">
        <v>3450</v>
      </c>
      <c r="F1626">
        <f t="shared" si="42"/>
        <v>5</v>
      </c>
    </row>
    <row r="1627" spans="1:6" x14ac:dyDescent="0.2">
      <c r="A1627" s="20" t="s">
        <v>6109</v>
      </c>
      <c r="B1627" s="20" t="s">
        <v>5679</v>
      </c>
      <c r="C1627" s="20" t="s">
        <v>6124</v>
      </c>
      <c r="D1627" s="20" t="s">
        <v>5671</v>
      </c>
      <c r="E1627" t="s">
        <v>3450</v>
      </c>
      <c r="F1627">
        <f t="shared" si="42"/>
        <v>5</v>
      </c>
    </row>
    <row r="1628" spans="1:6" x14ac:dyDescent="0.2">
      <c r="A1628" s="20" t="s">
        <v>6109</v>
      </c>
      <c r="B1628" s="20" t="s">
        <v>5679</v>
      </c>
      <c r="C1628" s="20" t="s">
        <v>6125</v>
      </c>
      <c r="D1628" s="20" t="s">
        <v>5671</v>
      </c>
      <c r="E1628" t="s">
        <v>3450</v>
      </c>
      <c r="F1628">
        <f t="shared" si="42"/>
        <v>5</v>
      </c>
    </row>
    <row r="1629" spans="1:6" x14ac:dyDescent="0.2">
      <c r="A1629" s="20" t="s">
        <v>6126</v>
      </c>
      <c r="B1629" s="20" t="s">
        <v>6127</v>
      </c>
      <c r="C1629" s="20" t="s">
        <v>6128</v>
      </c>
      <c r="D1629" s="20" t="s">
        <v>1970</v>
      </c>
      <c r="E1629" t="s">
        <v>3450</v>
      </c>
      <c r="F1629">
        <f t="shared" si="42"/>
        <v>5</v>
      </c>
    </row>
    <row r="1630" spans="1:6" x14ac:dyDescent="0.2">
      <c r="A1630" s="20" t="s">
        <v>6126</v>
      </c>
      <c r="B1630" s="20" t="s">
        <v>6129</v>
      </c>
      <c r="C1630" s="20" t="s">
        <v>6130</v>
      </c>
      <c r="D1630" s="20" t="s">
        <v>1970</v>
      </c>
      <c r="E1630" t="s">
        <v>3450</v>
      </c>
      <c r="F1630">
        <f t="shared" si="42"/>
        <v>5</v>
      </c>
    </row>
    <row r="1631" spans="1:6" x14ac:dyDescent="0.2">
      <c r="A1631" s="20" t="s">
        <v>6126</v>
      </c>
      <c r="B1631" s="20" t="s">
        <v>6131</v>
      </c>
      <c r="C1631" s="20" t="s">
        <v>6132</v>
      </c>
      <c r="D1631" s="20" t="s">
        <v>1970</v>
      </c>
      <c r="E1631" t="s">
        <v>3450</v>
      </c>
      <c r="F1631">
        <f t="shared" si="42"/>
        <v>5</v>
      </c>
    </row>
    <row r="1632" spans="1:6" x14ac:dyDescent="0.2">
      <c r="A1632" s="20" t="s">
        <v>6126</v>
      </c>
      <c r="B1632" s="20" t="s">
        <v>4554</v>
      </c>
      <c r="C1632" s="20" t="s">
        <v>6133</v>
      </c>
      <c r="D1632" s="20" t="s">
        <v>3708</v>
      </c>
      <c r="E1632" t="s">
        <v>3450</v>
      </c>
      <c r="F1632">
        <f t="shared" si="42"/>
        <v>5</v>
      </c>
    </row>
    <row r="1633" spans="1:6" x14ac:dyDescent="0.2">
      <c r="A1633" s="20" t="s">
        <v>6126</v>
      </c>
      <c r="B1633" s="20" t="s">
        <v>4610</v>
      </c>
      <c r="C1633" s="20" t="s">
        <v>6134</v>
      </c>
      <c r="D1633" s="20" t="s">
        <v>1970</v>
      </c>
      <c r="E1633" t="s">
        <v>3450</v>
      </c>
      <c r="F1633">
        <f t="shared" si="42"/>
        <v>5</v>
      </c>
    </row>
    <row r="1634" spans="1:6" x14ac:dyDescent="0.2">
      <c r="A1634" s="20" t="s">
        <v>6126</v>
      </c>
      <c r="B1634" s="20" t="s">
        <v>5669</v>
      </c>
      <c r="C1634" s="20" t="s">
        <v>6135</v>
      </c>
      <c r="D1634" s="20" t="s">
        <v>5671</v>
      </c>
      <c r="E1634" t="s">
        <v>3450</v>
      </c>
      <c r="F1634">
        <f t="shared" si="42"/>
        <v>5</v>
      </c>
    </row>
    <row r="1635" spans="1:6" x14ac:dyDescent="0.2">
      <c r="A1635" s="20" t="s">
        <v>6126</v>
      </c>
      <c r="B1635" s="20" t="s">
        <v>5672</v>
      </c>
      <c r="C1635" s="20" t="s">
        <v>6136</v>
      </c>
      <c r="D1635" s="20" t="s">
        <v>5671</v>
      </c>
      <c r="E1635" t="s">
        <v>3450</v>
      </c>
      <c r="F1635">
        <f t="shared" si="42"/>
        <v>5</v>
      </c>
    </row>
    <row r="1636" spans="1:6" x14ac:dyDescent="0.2">
      <c r="A1636" s="20" t="s">
        <v>6126</v>
      </c>
      <c r="B1636" s="20" t="s">
        <v>5669</v>
      </c>
      <c r="C1636" s="20" t="s">
        <v>6137</v>
      </c>
      <c r="D1636" s="20" t="s">
        <v>5671</v>
      </c>
      <c r="E1636" t="s">
        <v>3450</v>
      </c>
      <c r="F1636">
        <f t="shared" si="42"/>
        <v>5</v>
      </c>
    </row>
    <row r="1637" spans="1:6" x14ac:dyDescent="0.2">
      <c r="A1637" s="20" t="s">
        <v>6126</v>
      </c>
      <c r="B1637" s="20" t="s">
        <v>5672</v>
      </c>
      <c r="C1637" s="20" t="s">
        <v>6138</v>
      </c>
      <c r="D1637" s="20" t="s">
        <v>5671</v>
      </c>
      <c r="E1637" t="s">
        <v>3450</v>
      </c>
      <c r="F1637">
        <f t="shared" si="42"/>
        <v>5</v>
      </c>
    </row>
    <row r="1638" spans="1:6" x14ac:dyDescent="0.2">
      <c r="A1638" s="20" t="s">
        <v>6126</v>
      </c>
      <c r="B1638" s="20" t="s">
        <v>5669</v>
      </c>
      <c r="C1638" s="20" t="s">
        <v>6139</v>
      </c>
      <c r="D1638" s="20" t="s">
        <v>5671</v>
      </c>
      <c r="E1638" t="s">
        <v>3450</v>
      </c>
      <c r="F1638">
        <f t="shared" si="42"/>
        <v>5</v>
      </c>
    </row>
    <row r="1639" spans="1:6" x14ac:dyDescent="0.2">
      <c r="A1639" s="20" t="s">
        <v>6126</v>
      </c>
      <c r="B1639" s="20" t="s">
        <v>5672</v>
      </c>
      <c r="C1639" s="20" t="s">
        <v>6140</v>
      </c>
      <c r="D1639" s="20" t="s">
        <v>5671</v>
      </c>
      <c r="E1639" t="s">
        <v>3450</v>
      </c>
      <c r="F1639">
        <f t="shared" si="42"/>
        <v>5</v>
      </c>
    </row>
    <row r="1640" spans="1:6" x14ac:dyDescent="0.2">
      <c r="A1640" s="20" t="s">
        <v>6126</v>
      </c>
      <c r="B1640" s="20" t="s">
        <v>5672</v>
      </c>
      <c r="C1640" s="20" t="s">
        <v>6141</v>
      </c>
      <c r="D1640" s="20" t="s">
        <v>5671</v>
      </c>
      <c r="E1640" t="s">
        <v>3450</v>
      </c>
      <c r="F1640">
        <f t="shared" si="42"/>
        <v>5</v>
      </c>
    </row>
    <row r="1641" spans="1:6" x14ac:dyDescent="0.2">
      <c r="A1641" s="20" t="s">
        <v>6126</v>
      </c>
      <c r="B1641" s="20" t="s">
        <v>5679</v>
      </c>
      <c r="C1641" s="20" t="s">
        <v>6142</v>
      </c>
      <c r="D1641" s="20" t="s">
        <v>5671</v>
      </c>
      <c r="E1641" t="s">
        <v>3450</v>
      </c>
      <c r="F1641">
        <f t="shared" si="42"/>
        <v>5</v>
      </c>
    </row>
    <row r="1642" spans="1:6" x14ac:dyDescent="0.2">
      <c r="A1642" s="20" t="s">
        <v>6126</v>
      </c>
      <c r="B1642" s="20" t="s">
        <v>5679</v>
      </c>
      <c r="C1642" s="20" t="s">
        <v>6143</v>
      </c>
      <c r="D1642" s="20" t="s">
        <v>5671</v>
      </c>
      <c r="E1642" t="s">
        <v>3450</v>
      </c>
      <c r="F1642">
        <f t="shared" si="42"/>
        <v>5</v>
      </c>
    </row>
    <row r="1643" spans="1:6" x14ac:dyDescent="0.2">
      <c r="A1643" s="20" t="s">
        <v>6126</v>
      </c>
      <c r="B1643" s="20" t="s">
        <v>5672</v>
      </c>
      <c r="C1643" s="20" t="s">
        <v>6144</v>
      </c>
      <c r="D1643" s="20" t="s">
        <v>5671</v>
      </c>
      <c r="E1643" t="s">
        <v>3450</v>
      </c>
      <c r="F1643">
        <f t="shared" si="42"/>
        <v>5</v>
      </c>
    </row>
    <row r="1644" spans="1:6" x14ac:dyDescent="0.2">
      <c r="A1644" s="20" t="s">
        <v>6126</v>
      </c>
      <c r="B1644" s="20" t="s">
        <v>5679</v>
      </c>
      <c r="C1644" s="20" t="s">
        <v>6145</v>
      </c>
      <c r="D1644" s="20" t="s">
        <v>5671</v>
      </c>
      <c r="E1644" t="s">
        <v>3450</v>
      </c>
      <c r="F1644">
        <f t="shared" si="42"/>
        <v>5</v>
      </c>
    </row>
    <row r="1645" spans="1:6" x14ac:dyDescent="0.2">
      <c r="A1645" s="20" t="s">
        <v>6126</v>
      </c>
      <c r="B1645" s="20" t="s">
        <v>5679</v>
      </c>
      <c r="C1645" s="20" t="s">
        <v>6146</v>
      </c>
      <c r="D1645" s="20" t="s">
        <v>5671</v>
      </c>
      <c r="E1645" t="s">
        <v>3450</v>
      </c>
      <c r="F1645">
        <f t="shared" si="42"/>
        <v>5</v>
      </c>
    </row>
    <row r="1646" spans="1:6" x14ac:dyDescent="0.2">
      <c r="A1646" s="20" t="s">
        <v>6147</v>
      </c>
      <c r="B1646" s="20" t="s">
        <v>4760</v>
      </c>
      <c r="C1646" s="20" t="s">
        <v>6148</v>
      </c>
      <c r="D1646" s="20" t="s">
        <v>3708</v>
      </c>
      <c r="E1646" t="s">
        <v>3450</v>
      </c>
      <c r="F1646">
        <f t="shared" si="42"/>
        <v>5</v>
      </c>
    </row>
    <row r="1647" spans="1:6" x14ac:dyDescent="0.2">
      <c r="A1647" s="20" t="s">
        <v>6147</v>
      </c>
      <c r="B1647" s="20" t="s">
        <v>6149</v>
      </c>
      <c r="C1647" s="20" t="s">
        <v>6150</v>
      </c>
      <c r="D1647" s="20" t="s">
        <v>6151</v>
      </c>
      <c r="E1647" t="s">
        <v>3450</v>
      </c>
      <c r="F1647">
        <f t="shared" si="42"/>
        <v>5</v>
      </c>
    </row>
    <row r="1648" spans="1:6" x14ac:dyDescent="0.2">
      <c r="A1648" s="20" t="s">
        <v>6152</v>
      </c>
      <c r="B1648" s="20" t="s">
        <v>4256</v>
      </c>
      <c r="C1648" s="20" t="s">
        <v>6153</v>
      </c>
      <c r="D1648" s="20" t="s">
        <v>3708</v>
      </c>
      <c r="E1648" t="s">
        <v>3450</v>
      </c>
      <c r="F1648">
        <f t="shared" si="42"/>
        <v>5</v>
      </c>
    </row>
    <row r="1649" spans="1:6" x14ac:dyDescent="0.2">
      <c r="A1649" s="20" t="s">
        <v>6152</v>
      </c>
      <c r="B1649" s="20" t="s">
        <v>5669</v>
      </c>
      <c r="C1649" s="20" t="s">
        <v>6154</v>
      </c>
      <c r="D1649" s="20" t="s">
        <v>5671</v>
      </c>
      <c r="E1649" t="s">
        <v>3450</v>
      </c>
      <c r="F1649">
        <f t="shared" si="42"/>
        <v>5</v>
      </c>
    </row>
    <row r="1650" spans="1:6" x14ac:dyDescent="0.2">
      <c r="A1650" s="20" t="s">
        <v>6152</v>
      </c>
      <c r="B1650" s="20" t="s">
        <v>5672</v>
      </c>
      <c r="C1650" s="20" t="s">
        <v>6155</v>
      </c>
      <c r="D1650" s="20" t="s">
        <v>5671</v>
      </c>
      <c r="E1650" t="s">
        <v>3450</v>
      </c>
      <c r="F1650">
        <f t="shared" si="42"/>
        <v>5</v>
      </c>
    </row>
    <row r="1651" spans="1:6" x14ac:dyDescent="0.2">
      <c r="A1651" s="20" t="s">
        <v>6152</v>
      </c>
      <c r="B1651" s="20" t="s">
        <v>5669</v>
      </c>
      <c r="C1651" s="20" t="s">
        <v>6156</v>
      </c>
      <c r="D1651" s="20" t="s">
        <v>5671</v>
      </c>
      <c r="E1651" t="s">
        <v>3450</v>
      </c>
      <c r="F1651">
        <f t="shared" si="42"/>
        <v>5</v>
      </c>
    </row>
    <row r="1652" spans="1:6" x14ac:dyDescent="0.2">
      <c r="A1652" s="20" t="s">
        <v>6152</v>
      </c>
      <c r="B1652" s="20" t="s">
        <v>5672</v>
      </c>
      <c r="C1652" s="20" t="s">
        <v>6157</v>
      </c>
      <c r="D1652" s="20" t="s">
        <v>5671</v>
      </c>
      <c r="E1652" t="s">
        <v>3450</v>
      </c>
      <c r="F1652">
        <f t="shared" si="42"/>
        <v>5</v>
      </c>
    </row>
    <row r="1653" spans="1:6" x14ac:dyDescent="0.2">
      <c r="A1653" s="20" t="s">
        <v>6152</v>
      </c>
      <c r="B1653" s="20" t="s">
        <v>5669</v>
      </c>
      <c r="C1653" s="20" t="s">
        <v>6158</v>
      </c>
      <c r="D1653" s="20" t="s">
        <v>5671</v>
      </c>
      <c r="E1653" t="s">
        <v>3450</v>
      </c>
      <c r="F1653">
        <f t="shared" si="42"/>
        <v>5</v>
      </c>
    </row>
    <row r="1654" spans="1:6" x14ac:dyDescent="0.2">
      <c r="A1654" s="20" t="s">
        <v>6152</v>
      </c>
      <c r="B1654" s="20" t="s">
        <v>5672</v>
      </c>
      <c r="C1654" s="20" t="s">
        <v>6159</v>
      </c>
      <c r="D1654" s="20" t="s">
        <v>5671</v>
      </c>
      <c r="E1654" t="s">
        <v>3450</v>
      </c>
      <c r="F1654">
        <f t="shared" si="42"/>
        <v>5</v>
      </c>
    </row>
    <row r="1655" spans="1:6" x14ac:dyDescent="0.2">
      <c r="A1655" s="20" t="s">
        <v>6152</v>
      </c>
      <c r="B1655" s="20" t="s">
        <v>5672</v>
      </c>
      <c r="C1655" s="20" t="s">
        <v>6160</v>
      </c>
      <c r="D1655" s="20" t="s">
        <v>5671</v>
      </c>
      <c r="E1655" t="s">
        <v>3450</v>
      </c>
      <c r="F1655">
        <f t="shared" si="42"/>
        <v>5</v>
      </c>
    </row>
    <row r="1656" spans="1:6" x14ac:dyDescent="0.2">
      <c r="A1656" s="20" t="s">
        <v>6152</v>
      </c>
      <c r="B1656" s="20" t="s">
        <v>5679</v>
      </c>
      <c r="C1656" s="20" t="s">
        <v>6161</v>
      </c>
      <c r="D1656" s="20" t="s">
        <v>5671</v>
      </c>
      <c r="E1656" t="s">
        <v>3450</v>
      </c>
      <c r="F1656">
        <f t="shared" si="42"/>
        <v>5</v>
      </c>
    </row>
    <row r="1657" spans="1:6" x14ac:dyDescent="0.2">
      <c r="A1657" s="20" t="s">
        <v>6152</v>
      </c>
      <c r="B1657" s="20" t="s">
        <v>5679</v>
      </c>
      <c r="C1657" s="20" t="s">
        <v>6162</v>
      </c>
      <c r="D1657" s="20" t="s">
        <v>5671</v>
      </c>
      <c r="E1657" t="s">
        <v>3450</v>
      </c>
      <c r="F1657">
        <f t="shared" si="42"/>
        <v>5</v>
      </c>
    </row>
    <row r="1658" spans="1:6" x14ac:dyDescent="0.2">
      <c r="A1658" s="20" t="s">
        <v>6152</v>
      </c>
      <c r="B1658" s="20" t="s">
        <v>5672</v>
      </c>
      <c r="C1658" s="20" t="s">
        <v>6163</v>
      </c>
      <c r="D1658" s="20" t="s">
        <v>5671</v>
      </c>
      <c r="E1658" t="s">
        <v>3450</v>
      </c>
      <c r="F1658">
        <f t="shared" si="42"/>
        <v>5</v>
      </c>
    </row>
    <row r="1659" spans="1:6" x14ac:dyDescent="0.2">
      <c r="A1659" s="20" t="s">
        <v>6152</v>
      </c>
      <c r="B1659" s="20" t="s">
        <v>5679</v>
      </c>
      <c r="C1659" s="20" t="s">
        <v>6164</v>
      </c>
      <c r="D1659" s="20" t="s">
        <v>5671</v>
      </c>
      <c r="E1659" t="s">
        <v>3450</v>
      </c>
      <c r="F1659">
        <f t="shared" si="42"/>
        <v>5</v>
      </c>
    </row>
    <row r="1660" spans="1:6" x14ac:dyDescent="0.2">
      <c r="A1660" s="20" t="s">
        <v>6152</v>
      </c>
      <c r="B1660" s="20" t="s">
        <v>5679</v>
      </c>
      <c r="C1660" s="20" t="s">
        <v>6165</v>
      </c>
      <c r="D1660" s="20" t="s">
        <v>5671</v>
      </c>
      <c r="E1660" t="s">
        <v>3450</v>
      </c>
      <c r="F1660">
        <f t="shared" si="42"/>
        <v>5</v>
      </c>
    </row>
    <row r="1661" spans="1:6" x14ac:dyDescent="0.2">
      <c r="A1661" s="20" t="s">
        <v>6166</v>
      </c>
      <c r="B1661" s="20" t="s">
        <v>1869</v>
      </c>
      <c r="C1661" s="20" t="s">
        <v>6167</v>
      </c>
      <c r="D1661" s="20" t="s">
        <v>1575</v>
      </c>
      <c r="E1661" t="s">
        <v>3442</v>
      </c>
      <c r="F1661">
        <f t="shared" si="42"/>
        <v>13</v>
      </c>
    </row>
    <row r="1662" spans="1:6" x14ac:dyDescent="0.2">
      <c r="A1662" s="20" t="s">
        <v>6166</v>
      </c>
      <c r="B1662" s="20" t="s">
        <v>4703</v>
      </c>
      <c r="C1662" s="20" t="s">
        <v>6168</v>
      </c>
      <c r="D1662" s="20" t="s">
        <v>1672</v>
      </c>
      <c r="E1662" t="s">
        <v>3442</v>
      </c>
      <c r="F1662">
        <f t="shared" si="42"/>
        <v>13</v>
      </c>
    </row>
    <row r="1663" spans="1:6" x14ac:dyDescent="0.2">
      <c r="A1663" s="20" t="s">
        <v>6169</v>
      </c>
      <c r="B1663" s="20" t="s">
        <v>3816</v>
      </c>
      <c r="C1663" s="20" t="s">
        <v>6170</v>
      </c>
      <c r="D1663" s="20" t="s">
        <v>4999</v>
      </c>
      <c r="E1663" t="s">
        <v>3442</v>
      </c>
      <c r="F1663">
        <f t="shared" si="42"/>
        <v>13</v>
      </c>
    </row>
    <row r="1664" spans="1:6" x14ac:dyDescent="0.2">
      <c r="A1664" s="20" t="s">
        <v>6169</v>
      </c>
      <c r="B1664" s="20" t="s">
        <v>5576</v>
      </c>
      <c r="C1664" s="20" t="s">
        <v>6171</v>
      </c>
      <c r="D1664" s="20" t="s">
        <v>3079</v>
      </c>
      <c r="E1664" t="s">
        <v>3442</v>
      </c>
      <c r="F1664">
        <f t="shared" si="42"/>
        <v>13</v>
      </c>
    </row>
    <row r="1665" spans="1:6" x14ac:dyDescent="0.2">
      <c r="A1665" s="20" t="s">
        <v>6169</v>
      </c>
      <c r="B1665" s="20" t="s">
        <v>4280</v>
      </c>
      <c r="C1665" s="20" t="s">
        <v>6172</v>
      </c>
      <c r="D1665" s="20" t="s">
        <v>1672</v>
      </c>
      <c r="E1665" t="s">
        <v>3442</v>
      </c>
      <c r="F1665">
        <f t="shared" si="42"/>
        <v>13</v>
      </c>
    </row>
    <row r="1666" spans="1:6" x14ac:dyDescent="0.2">
      <c r="A1666" s="20" t="s">
        <v>6173</v>
      </c>
      <c r="B1666" s="20" t="s">
        <v>3816</v>
      </c>
      <c r="C1666" s="20" t="s">
        <v>6174</v>
      </c>
      <c r="D1666" s="20" t="s">
        <v>4999</v>
      </c>
      <c r="E1666" t="s">
        <v>3442</v>
      </c>
      <c r="F1666">
        <f t="shared" si="42"/>
        <v>13</v>
      </c>
    </row>
    <row r="1667" spans="1:6" x14ac:dyDescent="0.2">
      <c r="A1667" s="20" t="s">
        <v>6173</v>
      </c>
      <c r="B1667" s="20" t="s">
        <v>5576</v>
      </c>
      <c r="C1667" s="20" t="s">
        <v>6175</v>
      </c>
      <c r="D1667" s="20" t="s">
        <v>3079</v>
      </c>
      <c r="E1667" t="s">
        <v>3442</v>
      </c>
      <c r="F1667">
        <f t="shared" ref="F1667:F1730" si="43">VLOOKUP(E1667,$H$2:$I$12,2,0)</f>
        <v>13</v>
      </c>
    </row>
    <row r="1668" spans="1:6" x14ac:dyDescent="0.2">
      <c r="A1668" s="20" t="s">
        <v>6173</v>
      </c>
      <c r="B1668" s="20" t="s">
        <v>4969</v>
      </c>
      <c r="C1668" s="20" t="s">
        <v>6176</v>
      </c>
      <c r="D1668" s="20" t="s">
        <v>1672</v>
      </c>
      <c r="E1668" t="s">
        <v>3442</v>
      </c>
      <c r="F1668">
        <f t="shared" si="43"/>
        <v>13</v>
      </c>
    </row>
    <row r="1669" spans="1:6" x14ac:dyDescent="0.2">
      <c r="A1669" s="20" t="s">
        <v>6173</v>
      </c>
      <c r="B1669" s="20" t="s">
        <v>6177</v>
      </c>
      <c r="C1669" s="20" t="s">
        <v>6178</v>
      </c>
      <c r="D1669" s="20" t="s">
        <v>3079</v>
      </c>
      <c r="E1669" t="s">
        <v>3442</v>
      </c>
      <c r="F1669">
        <f t="shared" si="43"/>
        <v>13</v>
      </c>
    </row>
    <row r="1670" spans="1:6" x14ac:dyDescent="0.2">
      <c r="A1670" s="20" t="s">
        <v>6179</v>
      </c>
      <c r="B1670" s="20" t="s">
        <v>3816</v>
      </c>
      <c r="C1670" s="20" t="s">
        <v>6180</v>
      </c>
      <c r="D1670" s="20" t="s">
        <v>4999</v>
      </c>
      <c r="E1670" t="s">
        <v>3442</v>
      </c>
      <c r="F1670">
        <f t="shared" si="43"/>
        <v>13</v>
      </c>
    </row>
    <row r="1671" spans="1:6" x14ac:dyDescent="0.2">
      <c r="A1671" s="20" t="s">
        <v>6179</v>
      </c>
      <c r="B1671" s="20" t="s">
        <v>5576</v>
      </c>
      <c r="C1671" s="20" t="s">
        <v>6181</v>
      </c>
      <c r="D1671" s="20" t="s">
        <v>3079</v>
      </c>
      <c r="E1671" t="s">
        <v>3442</v>
      </c>
      <c r="F1671">
        <f t="shared" si="43"/>
        <v>13</v>
      </c>
    </row>
    <row r="1672" spans="1:6" x14ac:dyDescent="0.2">
      <c r="A1672" s="20" t="s">
        <v>6179</v>
      </c>
      <c r="B1672" s="20" t="s">
        <v>4262</v>
      </c>
      <c r="C1672" s="20" t="s">
        <v>6182</v>
      </c>
      <c r="D1672" s="20" t="s">
        <v>1672</v>
      </c>
      <c r="E1672" t="s">
        <v>3442</v>
      </c>
      <c r="F1672">
        <f t="shared" si="43"/>
        <v>13</v>
      </c>
    </row>
    <row r="1673" spans="1:6" x14ac:dyDescent="0.2">
      <c r="A1673" s="20" t="s">
        <v>6183</v>
      </c>
      <c r="B1673" s="20" t="s">
        <v>5576</v>
      </c>
      <c r="C1673" s="20" t="s">
        <v>6184</v>
      </c>
      <c r="D1673" s="20" t="s">
        <v>3079</v>
      </c>
      <c r="E1673" t="s">
        <v>3442</v>
      </c>
      <c r="F1673">
        <f t="shared" si="43"/>
        <v>13</v>
      </c>
    </row>
    <row r="1674" spans="1:6" x14ac:dyDescent="0.2">
      <c r="A1674" s="20" t="s">
        <v>6183</v>
      </c>
      <c r="B1674" s="20" t="s">
        <v>3816</v>
      </c>
      <c r="C1674" s="20" t="s">
        <v>6185</v>
      </c>
      <c r="D1674" s="20" t="s">
        <v>4999</v>
      </c>
      <c r="E1674" t="s">
        <v>3442</v>
      </c>
      <c r="F1674">
        <f t="shared" si="43"/>
        <v>13</v>
      </c>
    </row>
    <row r="1675" spans="1:6" x14ac:dyDescent="0.2">
      <c r="A1675" s="20" t="s">
        <v>6183</v>
      </c>
      <c r="B1675" s="20" t="s">
        <v>4270</v>
      </c>
      <c r="C1675" s="20" t="s">
        <v>6186</v>
      </c>
      <c r="D1675" s="20" t="s">
        <v>1672</v>
      </c>
      <c r="E1675" t="s">
        <v>3442</v>
      </c>
      <c r="F1675">
        <f t="shared" si="43"/>
        <v>13</v>
      </c>
    </row>
    <row r="1676" spans="1:6" x14ac:dyDescent="0.2">
      <c r="A1676" s="20" t="s">
        <v>6187</v>
      </c>
      <c r="B1676" s="20" t="s">
        <v>3816</v>
      </c>
      <c r="C1676" s="20" t="s">
        <v>6188</v>
      </c>
      <c r="D1676" s="20" t="s">
        <v>4999</v>
      </c>
      <c r="E1676" t="s">
        <v>3442</v>
      </c>
      <c r="F1676">
        <f t="shared" si="43"/>
        <v>13</v>
      </c>
    </row>
    <row r="1677" spans="1:6" x14ac:dyDescent="0.2">
      <c r="A1677" s="20" t="s">
        <v>6187</v>
      </c>
      <c r="B1677" s="20" t="s">
        <v>5576</v>
      </c>
      <c r="C1677" s="20" t="s">
        <v>6189</v>
      </c>
      <c r="D1677" s="20" t="s">
        <v>3079</v>
      </c>
      <c r="E1677" t="s">
        <v>3442</v>
      </c>
      <c r="F1677">
        <f t="shared" si="43"/>
        <v>13</v>
      </c>
    </row>
    <row r="1678" spans="1:6" x14ac:dyDescent="0.2">
      <c r="A1678" s="20" t="s">
        <v>6187</v>
      </c>
      <c r="B1678" s="20" t="s">
        <v>4360</v>
      </c>
      <c r="C1678" s="20" t="s">
        <v>6190</v>
      </c>
      <c r="D1678" s="20" t="s">
        <v>1672</v>
      </c>
      <c r="E1678" t="s">
        <v>3442</v>
      </c>
      <c r="F1678">
        <f t="shared" si="43"/>
        <v>13</v>
      </c>
    </row>
    <row r="1679" spans="1:6" x14ac:dyDescent="0.2">
      <c r="A1679" s="20" t="s">
        <v>6191</v>
      </c>
      <c r="B1679" s="20" t="s">
        <v>3816</v>
      </c>
      <c r="C1679" s="20" t="s">
        <v>6192</v>
      </c>
      <c r="D1679" s="20" t="s">
        <v>4999</v>
      </c>
      <c r="E1679" t="s">
        <v>3442</v>
      </c>
      <c r="F1679">
        <f t="shared" si="43"/>
        <v>13</v>
      </c>
    </row>
    <row r="1680" spans="1:6" x14ac:dyDescent="0.2">
      <c r="A1680" s="20" t="s">
        <v>6191</v>
      </c>
      <c r="B1680" s="20" t="s">
        <v>5576</v>
      </c>
      <c r="C1680" s="20" t="s">
        <v>6193</v>
      </c>
      <c r="D1680" s="20" t="s">
        <v>3079</v>
      </c>
      <c r="E1680" t="s">
        <v>3442</v>
      </c>
      <c r="F1680">
        <f t="shared" si="43"/>
        <v>13</v>
      </c>
    </row>
    <row r="1681" spans="1:6" x14ac:dyDescent="0.2">
      <c r="A1681" s="20" t="s">
        <v>6191</v>
      </c>
      <c r="B1681" s="20" t="s">
        <v>4954</v>
      </c>
      <c r="C1681" s="20" t="s">
        <v>6194</v>
      </c>
      <c r="D1681" s="20" t="s">
        <v>1672</v>
      </c>
      <c r="E1681" t="s">
        <v>3442</v>
      </c>
      <c r="F1681">
        <f t="shared" si="43"/>
        <v>13</v>
      </c>
    </row>
    <row r="1682" spans="1:6" x14ac:dyDescent="0.2">
      <c r="A1682" s="20" t="s">
        <v>6195</v>
      </c>
      <c r="B1682" s="20" t="s">
        <v>3816</v>
      </c>
      <c r="C1682" s="20" t="s">
        <v>6196</v>
      </c>
      <c r="D1682" s="20" t="s">
        <v>4999</v>
      </c>
      <c r="E1682" t="s">
        <v>3442</v>
      </c>
      <c r="F1682">
        <f t="shared" si="43"/>
        <v>13</v>
      </c>
    </row>
    <row r="1683" spans="1:6" x14ac:dyDescent="0.2">
      <c r="A1683" s="20" t="s">
        <v>6195</v>
      </c>
      <c r="B1683" s="20" t="s">
        <v>5576</v>
      </c>
      <c r="C1683" s="20" t="s">
        <v>6197</v>
      </c>
      <c r="D1683" s="20" t="s">
        <v>3079</v>
      </c>
      <c r="E1683" t="s">
        <v>3442</v>
      </c>
      <c r="F1683">
        <f t="shared" si="43"/>
        <v>13</v>
      </c>
    </row>
    <row r="1684" spans="1:6" x14ac:dyDescent="0.2">
      <c r="A1684" s="20" t="s">
        <v>6195</v>
      </c>
      <c r="B1684" s="20" t="s">
        <v>4956</v>
      </c>
      <c r="C1684" s="20" t="s">
        <v>6198</v>
      </c>
      <c r="D1684" s="20" t="s">
        <v>1672</v>
      </c>
      <c r="E1684" t="s">
        <v>3442</v>
      </c>
      <c r="F1684">
        <f t="shared" si="43"/>
        <v>13</v>
      </c>
    </row>
    <row r="1685" spans="1:6" x14ac:dyDescent="0.2">
      <c r="A1685" s="20" t="s">
        <v>6199</v>
      </c>
      <c r="B1685" s="20" t="s">
        <v>6200</v>
      </c>
      <c r="C1685" s="20" t="s">
        <v>6201</v>
      </c>
      <c r="D1685" s="20" t="s">
        <v>545</v>
      </c>
      <c r="E1685" t="s">
        <v>3442</v>
      </c>
      <c r="F1685">
        <f t="shared" si="43"/>
        <v>13</v>
      </c>
    </row>
    <row r="1686" spans="1:6" x14ac:dyDescent="0.2">
      <c r="A1686" s="20" t="s">
        <v>6199</v>
      </c>
      <c r="B1686" s="20" t="s">
        <v>4330</v>
      </c>
      <c r="C1686" s="20" t="s">
        <v>6202</v>
      </c>
      <c r="D1686" s="20" t="s">
        <v>1672</v>
      </c>
      <c r="E1686" t="s">
        <v>3442</v>
      </c>
      <c r="F1686">
        <f t="shared" si="43"/>
        <v>13</v>
      </c>
    </row>
    <row r="1687" spans="1:6" x14ac:dyDescent="0.2">
      <c r="A1687" s="20" t="s">
        <v>6203</v>
      </c>
      <c r="B1687" s="20" t="s">
        <v>3816</v>
      </c>
      <c r="C1687" s="20" t="s">
        <v>6204</v>
      </c>
      <c r="D1687" s="20" t="s">
        <v>4999</v>
      </c>
      <c r="E1687" t="s">
        <v>3442</v>
      </c>
      <c r="F1687">
        <f t="shared" si="43"/>
        <v>13</v>
      </c>
    </row>
    <row r="1688" spans="1:6" x14ac:dyDescent="0.2">
      <c r="A1688" s="20" t="s">
        <v>6203</v>
      </c>
      <c r="B1688" s="20" t="s">
        <v>5576</v>
      </c>
      <c r="C1688" s="20" t="s">
        <v>6205</v>
      </c>
      <c r="D1688" s="20" t="s">
        <v>3079</v>
      </c>
      <c r="E1688" t="s">
        <v>3442</v>
      </c>
      <c r="F1688">
        <f t="shared" si="43"/>
        <v>13</v>
      </c>
    </row>
    <row r="1689" spans="1:6" x14ac:dyDescent="0.2">
      <c r="A1689" s="20" t="s">
        <v>6203</v>
      </c>
      <c r="B1689" s="20" t="s">
        <v>4330</v>
      </c>
      <c r="C1689" s="20" t="s">
        <v>6206</v>
      </c>
      <c r="D1689" s="20" t="s">
        <v>1672</v>
      </c>
      <c r="E1689" t="s">
        <v>3442</v>
      </c>
      <c r="F1689">
        <f t="shared" si="43"/>
        <v>13</v>
      </c>
    </row>
    <row r="1690" spans="1:6" x14ac:dyDescent="0.2">
      <c r="A1690" s="20" t="s">
        <v>6207</v>
      </c>
      <c r="B1690" s="20" t="s">
        <v>3816</v>
      </c>
      <c r="C1690" s="20" t="s">
        <v>6208</v>
      </c>
      <c r="D1690" s="20" t="s">
        <v>4999</v>
      </c>
      <c r="E1690" t="s">
        <v>3442</v>
      </c>
      <c r="F1690">
        <f t="shared" si="43"/>
        <v>13</v>
      </c>
    </row>
    <row r="1691" spans="1:6" x14ac:dyDescent="0.2">
      <c r="A1691" s="20" t="s">
        <v>6207</v>
      </c>
      <c r="B1691" s="20" t="s">
        <v>5576</v>
      </c>
      <c r="C1691" s="20" t="s">
        <v>6209</v>
      </c>
      <c r="D1691" s="20" t="s">
        <v>3079</v>
      </c>
      <c r="E1691" t="s">
        <v>3442</v>
      </c>
      <c r="F1691">
        <f t="shared" si="43"/>
        <v>13</v>
      </c>
    </row>
    <row r="1692" spans="1:6" x14ac:dyDescent="0.2">
      <c r="A1692" s="20" t="s">
        <v>6207</v>
      </c>
      <c r="B1692" s="20" t="s">
        <v>4930</v>
      </c>
      <c r="C1692" s="20" t="s">
        <v>6210</v>
      </c>
      <c r="D1692" s="20" t="s">
        <v>1672</v>
      </c>
      <c r="E1692" t="s">
        <v>3442</v>
      </c>
      <c r="F1692">
        <f t="shared" si="43"/>
        <v>13</v>
      </c>
    </row>
    <row r="1693" spans="1:6" x14ac:dyDescent="0.2">
      <c r="A1693" s="20" t="s">
        <v>6211</v>
      </c>
      <c r="B1693" s="20" t="s">
        <v>1869</v>
      </c>
      <c r="C1693" s="20" t="s">
        <v>6212</v>
      </c>
      <c r="D1693" s="20" t="s">
        <v>1575</v>
      </c>
      <c r="E1693" t="s">
        <v>3442</v>
      </c>
      <c r="F1693">
        <f t="shared" si="43"/>
        <v>13</v>
      </c>
    </row>
    <row r="1694" spans="1:6" x14ac:dyDescent="0.2">
      <c r="A1694" s="20" t="s">
        <v>6211</v>
      </c>
      <c r="B1694" s="20" t="s">
        <v>5500</v>
      </c>
      <c r="C1694" s="20" t="s">
        <v>6213</v>
      </c>
      <c r="D1694" s="20" t="s">
        <v>1672</v>
      </c>
      <c r="E1694" t="s">
        <v>3442</v>
      </c>
      <c r="F1694">
        <f t="shared" si="43"/>
        <v>13</v>
      </c>
    </row>
    <row r="1695" spans="1:6" x14ac:dyDescent="0.2">
      <c r="A1695" s="20" t="s">
        <v>6211</v>
      </c>
      <c r="B1695" s="20" t="s">
        <v>3208</v>
      </c>
      <c r="C1695" s="20" t="s">
        <v>6214</v>
      </c>
      <c r="D1695" s="20" t="s">
        <v>3210</v>
      </c>
      <c r="E1695" t="s">
        <v>3442</v>
      </c>
      <c r="F1695">
        <f t="shared" si="43"/>
        <v>13</v>
      </c>
    </row>
    <row r="1696" spans="1:6" x14ac:dyDescent="0.2">
      <c r="A1696" s="20" t="s">
        <v>6215</v>
      </c>
      <c r="B1696" s="20" t="s">
        <v>6216</v>
      </c>
      <c r="C1696" s="20" t="s">
        <v>6217</v>
      </c>
      <c r="D1696" s="20" t="s">
        <v>1970</v>
      </c>
      <c r="E1696" t="s">
        <v>3442</v>
      </c>
      <c r="F1696">
        <f t="shared" si="43"/>
        <v>13</v>
      </c>
    </row>
    <row r="1697" spans="1:6" x14ac:dyDescent="0.2">
      <c r="A1697" s="20" t="s">
        <v>6215</v>
      </c>
      <c r="B1697" s="20" t="s">
        <v>6216</v>
      </c>
      <c r="C1697" s="20" t="s">
        <v>6218</v>
      </c>
      <c r="D1697" s="20" t="s">
        <v>1970</v>
      </c>
      <c r="E1697" t="s">
        <v>3442</v>
      </c>
      <c r="F1697">
        <f t="shared" si="43"/>
        <v>13</v>
      </c>
    </row>
    <row r="1698" spans="1:6" x14ac:dyDescent="0.2">
      <c r="A1698" s="20" t="s">
        <v>6215</v>
      </c>
      <c r="B1698" s="20" t="s">
        <v>6219</v>
      </c>
      <c r="C1698" s="20" t="s">
        <v>6220</v>
      </c>
      <c r="D1698" s="20" t="s">
        <v>543</v>
      </c>
      <c r="E1698" t="s">
        <v>3442</v>
      </c>
      <c r="F1698">
        <f t="shared" si="43"/>
        <v>13</v>
      </c>
    </row>
    <row r="1699" spans="1:6" x14ac:dyDescent="0.2">
      <c r="A1699" s="20" t="s">
        <v>6215</v>
      </c>
      <c r="B1699" s="20" t="s">
        <v>6219</v>
      </c>
      <c r="C1699" s="20" t="s">
        <v>6221</v>
      </c>
      <c r="D1699" s="20" t="s">
        <v>2047</v>
      </c>
      <c r="E1699" t="s">
        <v>3442</v>
      </c>
      <c r="F1699">
        <f t="shared" si="43"/>
        <v>13</v>
      </c>
    </row>
    <row r="1700" spans="1:6" x14ac:dyDescent="0.2">
      <c r="A1700" s="20" t="s">
        <v>6215</v>
      </c>
      <c r="B1700" s="20" t="s">
        <v>6219</v>
      </c>
      <c r="C1700" s="20" t="s">
        <v>6222</v>
      </c>
      <c r="D1700" s="20" t="s">
        <v>1026</v>
      </c>
      <c r="E1700" t="s">
        <v>3442</v>
      </c>
      <c r="F1700">
        <f t="shared" si="43"/>
        <v>13</v>
      </c>
    </row>
    <row r="1701" spans="1:6" x14ac:dyDescent="0.2">
      <c r="A1701" s="20" t="s">
        <v>6215</v>
      </c>
      <c r="B1701" s="20" t="s">
        <v>3816</v>
      </c>
      <c r="C1701" s="20" t="s">
        <v>6223</v>
      </c>
      <c r="D1701" s="20" t="s">
        <v>4999</v>
      </c>
      <c r="E1701" t="s">
        <v>3442</v>
      </c>
      <c r="F1701">
        <f t="shared" si="43"/>
        <v>13</v>
      </c>
    </row>
    <row r="1702" spans="1:6" x14ac:dyDescent="0.2">
      <c r="A1702" s="20" t="s">
        <v>6215</v>
      </c>
      <c r="B1702" s="20" t="s">
        <v>3784</v>
      </c>
      <c r="C1702" s="20" t="s">
        <v>6224</v>
      </c>
      <c r="D1702" s="20" t="s">
        <v>1672</v>
      </c>
      <c r="E1702" t="s">
        <v>3442</v>
      </c>
      <c r="F1702">
        <f t="shared" si="43"/>
        <v>13</v>
      </c>
    </row>
    <row r="1703" spans="1:6" x14ac:dyDescent="0.2">
      <c r="A1703" s="20" t="s">
        <v>6225</v>
      </c>
      <c r="B1703" s="20" t="s">
        <v>6226</v>
      </c>
      <c r="C1703" s="20" t="s">
        <v>6227</v>
      </c>
      <c r="D1703" s="20" t="s">
        <v>3002</v>
      </c>
      <c r="E1703" t="s">
        <v>3442</v>
      </c>
      <c r="F1703">
        <f t="shared" si="43"/>
        <v>13</v>
      </c>
    </row>
    <row r="1704" spans="1:6" x14ac:dyDescent="0.2">
      <c r="A1704" s="20" t="s">
        <v>6225</v>
      </c>
      <c r="B1704" s="20" t="s">
        <v>6228</v>
      </c>
      <c r="C1704" s="20" t="s">
        <v>6229</v>
      </c>
      <c r="D1704" s="20" t="s">
        <v>3002</v>
      </c>
      <c r="E1704" t="s">
        <v>3442</v>
      </c>
      <c r="F1704">
        <f t="shared" si="43"/>
        <v>13</v>
      </c>
    </row>
    <row r="1705" spans="1:6" x14ac:dyDescent="0.2">
      <c r="A1705" s="20" t="s">
        <v>6225</v>
      </c>
      <c r="B1705" s="20" t="s">
        <v>1869</v>
      </c>
      <c r="C1705" s="20" t="s">
        <v>6230</v>
      </c>
      <c r="D1705" s="20" t="s">
        <v>1575</v>
      </c>
      <c r="E1705" t="s">
        <v>3442</v>
      </c>
      <c r="F1705">
        <f t="shared" si="43"/>
        <v>13</v>
      </c>
    </row>
    <row r="1706" spans="1:6" x14ac:dyDescent="0.2">
      <c r="A1706" s="20" t="s">
        <v>6225</v>
      </c>
      <c r="B1706" s="20" t="s">
        <v>3816</v>
      </c>
      <c r="C1706" s="20" t="s">
        <v>6231</v>
      </c>
      <c r="D1706" s="20" t="s">
        <v>4999</v>
      </c>
      <c r="E1706" t="s">
        <v>3442</v>
      </c>
      <c r="F1706">
        <f t="shared" si="43"/>
        <v>13</v>
      </c>
    </row>
    <row r="1707" spans="1:6" x14ac:dyDescent="0.2">
      <c r="A1707" s="20" t="s">
        <v>6225</v>
      </c>
      <c r="B1707" s="20" t="s">
        <v>6232</v>
      </c>
      <c r="C1707" s="20" t="s">
        <v>6233</v>
      </c>
      <c r="D1707" s="20" t="s">
        <v>3002</v>
      </c>
      <c r="E1707" t="s">
        <v>3442</v>
      </c>
      <c r="F1707">
        <f t="shared" si="43"/>
        <v>13</v>
      </c>
    </row>
    <row r="1708" spans="1:6" x14ac:dyDescent="0.2">
      <c r="A1708" s="20" t="s">
        <v>6225</v>
      </c>
      <c r="B1708" s="20" t="s">
        <v>6234</v>
      </c>
      <c r="C1708" s="20" t="s">
        <v>6235</v>
      </c>
      <c r="D1708" s="20" t="s">
        <v>3002</v>
      </c>
      <c r="E1708" t="s">
        <v>3442</v>
      </c>
      <c r="F1708">
        <f t="shared" si="43"/>
        <v>13</v>
      </c>
    </row>
    <row r="1709" spans="1:6" x14ac:dyDescent="0.2">
      <c r="A1709" s="20" t="s">
        <v>6225</v>
      </c>
      <c r="B1709" s="20" t="s">
        <v>5576</v>
      </c>
      <c r="C1709" s="20" t="s">
        <v>6236</v>
      </c>
      <c r="D1709" s="20" t="s">
        <v>3079</v>
      </c>
      <c r="E1709" t="s">
        <v>3442</v>
      </c>
      <c r="F1709">
        <f t="shared" si="43"/>
        <v>13</v>
      </c>
    </row>
    <row r="1710" spans="1:6" x14ac:dyDescent="0.2">
      <c r="A1710" s="20" t="s">
        <v>6225</v>
      </c>
      <c r="B1710" s="20" t="s">
        <v>4688</v>
      </c>
      <c r="C1710" s="20" t="s">
        <v>6237</v>
      </c>
      <c r="D1710" s="20" t="s">
        <v>1672</v>
      </c>
      <c r="E1710" t="s">
        <v>3442</v>
      </c>
      <c r="F1710">
        <f t="shared" si="43"/>
        <v>13</v>
      </c>
    </row>
    <row r="1711" spans="1:6" x14ac:dyDescent="0.2">
      <c r="A1711" s="20" t="s">
        <v>6238</v>
      </c>
      <c r="B1711" s="20" t="s">
        <v>3816</v>
      </c>
      <c r="C1711" s="20" t="s">
        <v>6239</v>
      </c>
      <c r="D1711" s="20" t="s">
        <v>4999</v>
      </c>
      <c r="E1711" t="s">
        <v>3442</v>
      </c>
      <c r="F1711">
        <f t="shared" si="43"/>
        <v>13</v>
      </c>
    </row>
    <row r="1712" spans="1:6" x14ac:dyDescent="0.2">
      <c r="A1712" s="20" t="s">
        <v>6238</v>
      </c>
      <c r="B1712" s="20" t="s">
        <v>5576</v>
      </c>
      <c r="C1712" s="20" t="s">
        <v>6240</v>
      </c>
      <c r="D1712" s="20" t="s">
        <v>3079</v>
      </c>
      <c r="E1712" t="s">
        <v>3442</v>
      </c>
      <c r="F1712">
        <f t="shared" si="43"/>
        <v>13</v>
      </c>
    </row>
    <row r="1713" spans="1:6" x14ac:dyDescent="0.2">
      <c r="A1713" s="20" t="s">
        <v>6238</v>
      </c>
      <c r="B1713" s="20" t="s">
        <v>4984</v>
      </c>
      <c r="C1713" s="20" t="s">
        <v>6241</v>
      </c>
      <c r="D1713" s="20" t="s">
        <v>1672</v>
      </c>
      <c r="E1713" t="s">
        <v>3442</v>
      </c>
      <c r="F1713">
        <f t="shared" si="43"/>
        <v>13</v>
      </c>
    </row>
    <row r="1714" spans="1:6" x14ac:dyDescent="0.2">
      <c r="A1714" s="20" t="s">
        <v>6242</v>
      </c>
      <c r="B1714" s="20" t="s">
        <v>3816</v>
      </c>
      <c r="C1714" s="20" t="s">
        <v>6243</v>
      </c>
      <c r="D1714" s="20" t="s">
        <v>4999</v>
      </c>
      <c r="E1714" t="s">
        <v>3442</v>
      </c>
      <c r="F1714">
        <f t="shared" si="43"/>
        <v>13</v>
      </c>
    </row>
    <row r="1715" spans="1:6" x14ac:dyDescent="0.2">
      <c r="A1715" s="20" t="s">
        <v>6242</v>
      </c>
      <c r="B1715" s="20" t="s">
        <v>5576</v>
      </c>
      <c r="C1715" s="20" t="s">
        <v>6244</v>
      </c>
      <c r="D1715" s="20" t="s">
        <v>3079</v>
      </c>
      <c r="E1715" t="s">
        <v>3442</v>
      </c>
      <c r="F1715">
        <f t="shared" si="43"/>
        <v>13</v>
      </c>
    </row>
    <row r="1716" spans="1:6" x14ac:dyDescent="0.2">
      <c r="A1716" s="20" t="s">
        <v>6242</v>
      </c>
      <c r="B1716" s="20" t="s">
        <v>4300</v>
      </c>
      <c r="C1716" s="20" t="s">
        <v>6245</v>
      </c>
      <c r="D1716" s="20" t="s">
        <v>1672</v>
      </c>
      <c r="E1716" t="s">
        <v>3442</v>
      </c>
      <c r="F1716">
        <f t="shared" si="43"/>
        <v>13</v>
      </c>
    </row>
    <row r="1717" spans="1:6" x14ac:dyDescent="0.2">
      <c r="A1717" s="20" t="s">
        <v>6246</v>
      </c>
      <c r="B1717" s="20" t="s">
        <v>6247</v>
      </c>
      <c r="C1717" s="20" t="s">
        <v>6248</v>
      </c>
      <c r="D1717" s="20" t="s">
        <v>6249</v>
      </c>
      <c r="E1717" t="s">
        <v>3442</v>
      </c>
      <c r="F1717">
        <f t="shared" si="43"/>
        <v>13</v>
      </c>
    </row>
    <row r="1718" spans="1:6" x14ac:dyDescent="0.2">
      <c r="A1718" s="20" t="s">
        <v>6246</v>
      </c>
      <c r="B1718" s="20" t="s">
        <v>6250</v>
      </c>
      <c r="C1718" s="20" t="s">
        <v>6251</v>
      </c>
      <c r="D1718" s="20" t="s">
        <v>6249</v>
      </c>
      <c r="E1718" t="s">
        <v>3442</v>
      </c>
      <c r="F1718">
        <f t="shared" si="43"/>
        <v>13</v>
      </c>
    </row>
    <row r="1719" spans="1:6" x14ac:dyDescent="0.2">
      <c r="A1719" s="20" t="s">
        <v>6246</v>
      </c>
      <c r="B1719" s="20" t="s">
        <v>6252</v>
      </c>
      <c r="C1719" s="20" t="s">
        <v>6253</v>
      </c>
      <c r="D1719" s="20" t="s">
        <v>6249</v>
      </c>
      <c r="E1719" t="s">
        <v>3442</v>
      </c>
      <c r="F1719">
        <f t="shared" si="43"/>
        <v>13</v>
      </c>
    </row>
    <row r="1720" spans="1:6" x14ac:dyDescent="0.2">
      <c r="A1720" s="20" t="s">
        <v>6246</v>
      </c>
      <c r="B1720" s="20" t="s">
        <v>6254</v>
      </c>
      <c r="C1720" s="20" t="s">
        <v>6255</v>
      </c>
      <c r="D1720" s="20" t="s">
        <v>6249</v>
      </c>
      <c r="E1720" t="s">
        <v>3442</v>
      </c>
      <c r="F1720">
        <f t="shared" si="43"/>
        <v>13</v>
      </c>
    </row>
    <row r="1721" spans="1:6" x14ac:dyDescent="0.2">
      <c r="A1721" s="20" t="s">
        <v>6246</v>
      </c>
      <c r="B1721" s="20" t="s">
        <v>5061</v>
      </c>
      <c r="C1721" s="20" t="s">
        <v>6256</v>
      </c>
      <c r="D1721" s="20" t="s">
        <v>1672</v>
      </c>
      <c r="E1721" t="s">
        <v>3442</v>
      </c>
      <c r="F1721">
        <f t="shared" si="43"/>
        <v>13</v>
      </c>
    </row>
    <row r="1722" spans="1:6" x14ac:dyDescent="0.2">
      <c r="A1722" s="20" t="s">
        <v>6257</v>
      </c>
      <c r="B1722" s="20" t="s">
        <v>3816</v>
      </c>
      <c r="C1722" s="20" t="s">
        <v>6258</v>
      </c>
      <c r="D1722" s="20" t="s">
        <v>4999</v>
      </c>
      <c r="E1722" t="s">
        <v>3442</v>
      </c>
      <c r="F1722">
        <f t="shared" si="43"/>
        <v>13</v>
      </c>
    </row>
    <row r="1723" spans="1:6" x14ac:dyDescent="0.2">
      <c r="A1723" s="20" t="s">
        <v>6257</v>
      </c>
      <c r="B1723" s="20" t="s">
        <v>5576</v>
      </c>
      <c r="C1723" s="20" t="s">
        <v>6259</v>
      </c>
      <c r="D1723" s="20" t="s">
        <v>3079</v>
      </c>
      <c r="E1723" t="s">
        <v>3442</v>
      </c>
      <c r="F1723">
        <f t="shared" si="43"/>
        <v>13</v>
      </c>
    </row>
    <row r="1724" spans="1:6" x14ac:dyDescent="0.2">
      <c r="A1724" s="20" t="s">
        <v>6257</v>
      </c>
      <c r="B1724" s="20" t="s">
        <v>4879</v>
      </c>
      <c r="C1724" s="20" t="s">
        <v>6260</v>
      </c>
      <c r="D1724" s="20" t="s">
        <v>1672</v>
      </c>
      <c r="E1724" t="s">
        <v>3442</v>
      </c>
      <c r="F1724">
        <f t="shared" si="43"/>
        <v>13</v>
      </c>
    </row>
    <row r="1725" spans="1:6" x14ac:dyDescent="0.2">
      <c r="A1725" s="20" t="s">
        <v>6261</v>
      </c>
      <c r="B1725" s="20" t="s">
        <v>1869</v>
      </c>
      <c r="C1725" s="20" t="s">
        <v>6262</v>
      </c>
      <c r="D1725" s="20" t="s">
        <v>1575</v>
      </c>
      <c r="E1725" t="s">
        <v>3442</v>
      </c>
      <c r="F1725">
        <f t="shared" si="43"/>
        <v>13</v>
      </c>
    </row>
    <row r="1726" spans="1:6" x14ac:dyDescent="0.2">
      <c r="A1726" s="20" t="s">
        <v>6261</v>
      </c>
      <c r="B1726" s="20" t="s">
        <v>6263</v>
      </c>
      <c r="C1726" s="20" t="s">
        <v>6264</v>
      </c>
      <c r="D1726" s="20" t="s">
        <v>3079</v>
      </c>
      <c r="E1726" t="s">
        <v>3442</v>
      </c>
      <c r="F1726">
        <f t="shared" si="43"/>
        <v>13</v>
      </c>
    </row>
    <row r="1727" spans="1:6" x14ac:dyDescent="0.2">
      <c r="A1727" s="20" t="s">
        <v>6261</v>
      </c>
      <c r="B1727" s="20" t="s">
        <v>4992</v>
      </c>
      <c r="C1727" s="20" t="s">
        <v>6265</v>
      </c>
      <c r="D1727" s="20" t="s">
        <v>1672</v>
      </c>
      <c r="E1727" t="s">
        <v>3442</v>
      </c>
      <c r="F1727">
        <f t="shared" si="43"/>
        <v>13</v>
      </c>
    </row>
    <row r="1728" spans="1:6" x14ac:dyDescent="0.2">
      <c r="A1728" s="20" t="s">
        <v>6261</v>
      </c>
      <c r="B1728" s="20" t="s">
        <v>6266</v>
      </c>
      <c r="C1728" s="20" t="s">
        <v>6267</v>
      </c>
      <c r="D1728" s="20" t="s">
        <v>6268</v>
      </c>
      <c r="E1728" t="s">
        <v>3442</v>
      </c>
      <c r="F1728">
        <f t="shared" si="43"/>
        <v>13</v>
      </c>
    </row>
    <row r="1729" spans="1:6" x14ac:dyDescent="0.2">
      <c r="A1729" s="20" t="s">
        <v>6261</v>
      </c>
      <c r="B1729" s="20" t="s">
        <v>1189</v>
      </c>
      <c r="C1729" s="20" t="s">
        <v>6269</v>
      </c>
      <c r="D1729" s="20" t="s">
        <v>3079</v>
      </c>
      <c r="E1729" t="s">
        <v>3442</v>
      </c>
      <c r="F1729">
        <f t="shared" si="43"/>
        <v>13</v>
      </c>
    </row>
    <row r="1730" spans="1:6" x14ac:dyDescent="0.2">
      <c r="A1730" s="20" t="s">
        <v>6261</v>
      </c>
      <c r="B1730" s="20" t="s">
        <v>1189</v>
      </c>
      <c r="C1730" s="20" t="s">
        <v>6270</v>
      </c>
      <c r="D1730" s="20" t="s">
        <v>3079</v>
      </c>
      <c r="E1730" t="s">
        <v>3442</v>
      </c>
      <c r="F1730">
        <f t="shared" si="43"/>
        <v>13</v>
      </c>
    </row>
    <row r="1731" spans="1:6" x14ac:dyDescent="0.2">
      <c r="A1731" s="20" t="s">
        <v>6261</v>
      </c>
      <c r="B1731" s="20" t="s">
        <v>1189</v>
      </c>
      <c r="C1731" s="20" t="s">
        <v>6271</v>
      </c>
      <c r="D1731" s="20" t="s">
        <v>3079</v>
      </c>
      <c r="E1731" t="s">
        <v>3442</v>
      </c>
      <c r="F1731">
        <f t="shared" ref="F1731:F1794" si="44">VLOOKUP(E1731,$H$2:$I$12,2,0)</f>
        <v>13</v>
      </c>
    </row>
    <row r="1732" spans="1:6" x14ac:dyDescent="0.2">
      <c r="A1732" s="20" t="s">
        <v>6261</v>
      </c>
      <c r="B1732" s="20" t="s">
        <v>1189</v>
      </c>
      <c r="C1732" s="20" t="s">
        <v>6272</v>
      </c>
      <c r="D1732" s="20" t="s">
        <v>3079</v>
      </c>
      <c r="E1732" t="s">
        <v>3442</v>
      </c>
      <c r="F1732">
        <f t="shared" si="44"/>
        <v>13</v>
      </c>
    </row>
    <row r="1733" spans="1:6" x14ac:dyDescent="0.2">
      <c r="A1733" s="20" t="s">
        <v>6273</v>
      </c>
      <c r="B1733" s="20" t="s">
        <v>3816</v>
      </c>
      <c r="C1733" s="20" t="s">
        <v>6274</v>
      </c>
      <c r="D1733" s="20" t="s">
        <v>4999</v>
      </c>
      <c r="E1733" t="s">
        <v>3442</v>
      </c>
      <c r="F1733">
        <f t="shared" si="44"/>
        <v>13</v>
      </c>
    </row>
    <row r="1734" spans="1:6" x14ac:dyDescent="0.2">
      <c r="A1734" s="20" t="s">
        <v>6273</v>
      </c>
      <c r="B1734" s="20" t="s">
        <v>5576</v>
      </c>
      <c r="C1734" s="20" t="s">
        <v>6275</v>
      </c>
      <c r="D1734" s="20" t="s">
        <v>3079</v>
      </c>
      <c r="E1734" t="s">
        <v>3442</v>
      </c>
      <c r="F1734">
        <f t="shared" si="44"/>
        <v>13</v>
      </c>
    </row>
    <row r="1735" spans="1:6" x14ac:dyDescent="0.2">
      <c r="A1735" s="20" t="s">
        <v>6273</v>
      </c>
      <c r="B1735" s="20" t="s">
        <v>4437</v>
      </c>
      <c r="C1735" s="20" t="s">
        <v>6276</v>
      </c>
      <c r="D1735" s="20" t="s">
        <v>1672</v>
      </c>
      <c r="E1735" t="s">
        <v>3442</v>
      </c>
      <c r="F1735">
        <f t="shared" si="44"/>
        <v>13</v>
      </c>
    </row>
    <row r="1736" spans="1:6" x14ac:dyDescent="0.2">
      <c r="A1736" s="20" t="s">
        <v>6277</v>
      </c>
      <c r="B1736" s="20" t="s">
        <v>3816</v>
      </c>
      <c r="C1736" s="20" t="s">
        <v>6278</v>
      </c>
      <c r="D1736" s="20" t="s">
        <v>4999</v>
      </c>
      <c r="E1736" t="s">
        <v>3442</v>
      </c>
      <c r="F1736">
        <f t="shared" si="44"/>
        <v>13</v>
      </c>
    </row>
    <row r="1737" spans="1:6" x14ac:dyDescent="0.2">
      <c r="A1737" s="20" t="s">
        <v>6277</v>
      </c>
      <c r="B1737" s="20" t="s">
        <v>5576</v>
      </c>
      <c r="C1737" s="20" t="s">
        <v>6279</v>
      </c>
      <c r="D1737" s="20" t="s">
        <v>3079</v>
      </c>
      <c r="E1737" t="s">
        <v>3442</v>
      </c>
      <c r="F1737">
        <f t="shared" si="44"/>
        <v>13</v>
      </c>
    </row>
    <row r="1738" spans="1:6" x14ac:dyDescent="0.2">
      <c r="A1738" s="20" t="s">
        <v>6277</v>
      </c>
      <c r="B1738" s="20" t="s">
        <v>4352</v>
      </c>
      <c r="C1738" s="20" t="s">
        <v>6280</v>
      </c>
      <c r="D1738" s="20" t="s">
        <v>1672</v>
      </c>
      <c r="E1738" t="s">
        <v>3442</v>
      </c>
      <c r="F1738">
        <f t="shared" si="44"/>
        <v>13</v>
      </c>
    </row>
    <row r="1739" spans="1:6" x14ac:dyDescent="0.2">
      <c r="A1739" s="20" t="s">
        <v>6281</v>
      </c>
      <c r="B1739" s="20" t="s">
        <v>1869</v>
      </c>
      <c r="C1739" s="20" t="s">
        <v>6282</v>
      </c>
      <c r="D1739" s="20" t="s">
        <v>1575</v>
      </c>
      <c r="E1739" t="s">
        <v>3442</v>
      </c>
      <c r="F1739">
        <f t="shared" si="44"/>
        <v>13</v>
      </c>
    </row>
    <row r="1740" spans="1:6" x14ac:dyDescent="0.2">
      <c r="A1740" s="20" t="s">
        <v>6281</v>
      </c>
      <c r="B1740" s="20" t="s">
        <v>5053</v>
      </c>
      <c r="C1740" s="20" t="s">
        <v>6283</v>
      </c>
      <c r="D1740" s="20" t="s">
        <v>1672</v>
      </c>
      <c r="E1740" t="s">
        <v>3442</v>
      </c>
      <c r="F1740">
        <f t="shared" si="44"/>
        <v>13</v>
      </c>
    </row>
    <row r="1741" spans="1:6" x14ac:dyDescent="0.2">
      <c r="A1741" s="20" t="s">
        <v>6284</v>
      </c>
      <c r="B1741" s="20" t="s">
        <v>3816</v>
      </c>
      <c r="C1741" s="20" t="s">
        <v>6285</v>
      </c>
      <c r="D1741" s="20" t="s">
        <v>4999</v>
      </c>
      <c r="E1741" t="s">
        <v>3442</v>
      </c>
      <c r="F1741">
        <f t="shared" si="44"/>
        <v>13</v>
      </c>
    </row>
    <row r="1742" spans="1:6" x14ac:dyDescent="0.2">
      <c r="A1742" s="20" t="s">
        <v>6284</v>
      </c>
      <c r="B1742" s="20" t="s">
        <v>5576</v>
      </c>
      <c r="C1742" s="20" t="s">
        <v>6286</v>
      </c>
      <c r="D1742" s="20" t="s">
        <v>3079</v>
      </c>
      <c r="E1742" t="s">
        <v>3442</v>
      </c>
      <c r="F1742">
        <f t="shared" si="44"/>
        <v>13</v>
      </c>
    </row>
    <row r="1743" spans="1:6" x14ac:dyDescent="0.2">
      <c r="A1743" s="20" t="s">
        <v>6284</v>
      </c>
      <c r="B1743" s="20" t="s">
        <v>4447</v>
      </c>
      <c r="C1743" s="20" t="s">
        <v>6287</v>
      </c>
      <c r="D1743" s="20" t="s">
        <v>1672</v>
      </c>
      <c r="E1743" t="s">
        <v>3442</v>
      </c>
      <c r="F1743">
        <f t="shared" si="44"/>
        <v>13</v>
      </c>
    </row>
    <row r="1744" spans="1:6" x14ac:dyDescent="0.2">
      <c r="A1744" s="20" t="s">
        <v>6288</v>
      </c>
      <c r="B1744" s="20" t="s">
        <v>3816</v>
      </c>
      <c r="C1744" s="20" t="s">
        <v>6289</v>
      </c>
      <c r="D1744" s="20" t="s">
        <v>4999</v>
      </c>
      <c r="E1744" t="s">
        <v>3442</v>
      </c>
      <c r="F1744">
        <f t="shared" si="44"/>
        <v>13</v>
      </c>
    </row>
    <row r="1745" spans="1:6" x14ac:dyDescent="0.2">
      <c r="A1745" s="20" t="s">
        <v>6288</v>
      </c>
      <c r="B1745" s="20" t="s">
        <v>5576</v>
      </c>
      <c r="C1745" s="20" t="s">
        <v>6290</v>
      </c>
      <c r="D1745" s="20" t="s">
        <v>3079</v>
      </c>
      <c r="E1745" t="s">
        <v>3442</v>
      </c>
      <c r="F1745">
        <f t="shared" si="44"/>
        <v>13</v>
      </c>
    </row>
    <row r="1746" spans="1:6" x14ac:dyDescent="0.2">
      <c r="A1746" s="20" t="s">
        <v>6288</v>
      </c>
      <c r="B1746" s="20" t="s">
        <v>4402</v>
      </c>
      <c r="C1746" s="20" t="s">
        <v>6291</v>
      </c>
      <c r="D1746" s="20" t="s">
        <v>1672</v>
      </c>
      <c r="E1746" t="s">
        <v>3442</v>
      </c>
      <c r="F1746">
        <f t="shared" si="44"/>
        <v>13</v>
      </c>
    </row>
    <row r="1747" spans="1:6" x14ac:dyDescent="0.2">
      <c r="A1747" s="20" t="s">
        <v>6288</v>
      </c>
      <c r="B1747" s="20" t="s">
        <v>6292</v>
      </c>
      <c r="C1747" s="20" t="s">
        <v>6293</v>
      </c>
      <c r="D1747" s="20" t="s">
        <v>1512</v>
      </c>
      <c r="E1747" t="s">
        <v>3442</v>
      </c>
      <c r="F1747">
        <f t="shared" si="44"/>
        <v>13</v>
      </c>
    </row>
    <row r="1748" spans="1:6" x14ac:dyDescent="0.2">
      <c r="A1748" s="20" t="s">
        <v>6288</v>
      </c>
      <c r="B1748" s="20" t="s">
        <v>6292</v>
      </c>
      <c r="C1748" s="20" t="s">
        <v>6294</v>
      </c>
      <c r="D1748" s="20" t="s">
        <v>1682</v>
      </c>
      <c r="E1748" t="s">
        <v>3442</v>
      </c>
      <c r="F1748">
        <f t="shared" si="44"/>
        <v>13</v>
      </c>
    </row>
    <row r="1749" spans="1:6" x14ac:dyDescent="0.2">
      <c r="A1749" s="20" t="s">
        <v>6295</v>
      </c>
      <c r="B1749" s="20" t="s">
        <v>3816</v>
      </c>
      <c r="C1749" s="20" t="s">
        <v>6296</v>
      </c>
      <c r="D1749" s="20" t="s">
        <v>4999</v>
      </c>
      <c r="E1749" t="s">
        <v>3442</v>
      </c>
      <c r="F1749">
        <f t="shared" si="44"/>
        <v>13</v>
      </c>
    </row>
    <row r="1750" spans="1:6" x14ac:dyDescent="0.2">
      <c r="A1750" s="20" t="s">
        <v>6295</v>
      </c>
      <c r="B1750" s="20" t="s">
        <v>5576</v>
      </c>
      <c r="C1750" s="20" t="s">
        <v>6297</v>
      </c>
      <c r="D1750" s="20" t="s">
        <v>3079</v>
      </c>
      <c r="E1750" t="s">
        <v>3442</v>
      </c>
      <c r="F1750">
        <f t="shared" si="44"/>
        <v>13</v>
      </c>
    </row>
    <row r="1751" spans="1:6" x14ac:dyDescent="0.2">
      <c r="A1751" s="20" t="s">
        <v>6295</v>
      </c>
      <c r="B1751" s="20" t="s">
        <v>4869</v>
      </c>
      <c r="C1751" s="20" t="s">
        <v>6298</v>
      </c>
      <c r="D1751" s="20" t="s">
        <v>1672</v>
      </c>
      <c r="E1751" t="s">
        <v>3442</v>
      </c>
      <c r="F1751">
        <f t="shared" si="44"/>
        <v>13</v>
      </c>
    </row>
    <row r="1752" spans="1:6" x14ac:dyDescent="0.2">
      <c r="A1752" s="20" t="s">
        <v>6299</v>
      </c>
      <c r="B1752" s="20" t="s">
        <v>3816</v>
      </c>
      <c r="C1752" s="20" t="s">
        <v>6300</v>
      </c>
      <c r="D1752" s="20" t="s">
        <v>4999</v>
      </c>
      <c r="E1752" t="s">
        <v>3442</v>
      </c>
      <c r="F1752">
        <f t="shared" si="44"/>
        <v>13</v>
      </c>
    </row>
    <row r="1753" spans="1:6" x14ac:dyDescent="0.2">
      <c r="A1753" s="20" t="s">
        <v>6299</v>
      </c>
      <c r="B1753" s="20" t="s">
        <v>5576</v>
      </c>
      <c r="C1753" s="20" t="s">
        <v>6301</v>
      </c>
      <c r="D1753" s="20" t="s">
        <v>3079</v>
      </c>
      <c r="E1753" t="s">
        <v>3442</v>
      </c>
      <c r="F1753">
        <f t="shared" si="44"/>
        <v>13</v>
      </c>
    </row>
    <row r="1754" spans="1:6" x14ac:dyDescent="0.2">
      <c r="A1754" s="20" t="s">
        <v>6299</v>
      </c>
      <c r="B1754" s="20" t="s">
        <v>4268</v>
      </c>
      <c r="C1754" s="20" t="s">
        <v>6302</v>
      </c>
      <c r="D1754" s="20" t="s">
        <v>1672</v>
      </c>
      <c r="E1754" t="s">
        <v>3442</v>
      </c>
      <c r="F1754">
        <f t="shared" si="44"/>
        <v>13</v>
      </c>
    </row>
    <row r="1755" spans="1:6" x14ac:dyDescent="0.2">
      <c r="A1755" s="20" t="s">
        <v>6303</v>
      </c>
      <c r="B1755" s="20" t="s">
        <v>3816</v>
      </c>
      <c r="C1755" s="20" t="s">
        <v>6304</v>
      </c>
      <c r="D1755" s="20" t="s">
        <v>4999</v>
      </c>
      <c r="E1755" t="s">
        <v>3442</v>
      </c>
      <c r="F1755">
        <f t="shared" si="44"/>
        <v>13</v>
      </c>
    </row>
    <row r="1756" spans="1:6" x14ac:dyDescent="0.2">
      <c r="A1756" s="20" t="s">
        <v>6303</v>
      </c>
      <c r="B1756" s="20" t="s">
        <v>4902</v>
      </c>
      <c r="C1756" s="20" t="s">
        <v>6305</v>
      </c>
      <c r="D1756" s="20" t="s">
        <v>1672</v>
      </c>
      <c r="E1756" t="s">
        <v>3442</v>
      </c>
      <c r="F1756">
        <f t="shared" si="44"/>
        <v>13</v>
      </c>
    </row>
    <row r="1757" spans="1:6" x14ac:dyDescent="0.2">
      <c r="A1757" s="20" t="s">
        <v>6306</v>
      </c>
      <c r="B1757" s="20" t="s">
        <v>3816</v>
      </c>
      <c r="C1757" s="20" t="s">
        <v>6307</v>
      </c>
      <c r="D1757" s="20" t="s">
        <v>4999</v>
      </c>
      <c r="E1757" t="s">
        <v>3442</v>
      </c>
      <c r="F1757">
        <f t="shared" si="44"/>
        <v>13</v>
      </c>
    </row>
    <row r="1758" spans="1:6" x14ac:dyDescent="0.2">
      <c r="A1758" s="20" t="s">
        <v>6306</v>
      </c>
      <c r="B1758" s="20" t="s">
        <v>5576</v>
      </c>
      <c r="C1758" s="20" t="s">
        <v>6308</v>
      </c>
      <c r="D1758" s="20" t="s">
        <v>3079</v>
      </c>
      <c r="E1758" t="s">
        <v>3442</v>
      </c>
      <c r="F1758">
        <f t="shared" si="44"/>
        <v>13</v>
      </c>
    </row>
    <row r="1759" spans="1:6" x14ac:dyDescent="0.2">
      <c r="A1759" s="20" t="s">
        <v>6306</v>
      </c>
      <c r="B1759" s="20" t="s">
        <v>4400</v>
      </c>
      <c r="C1759" s="20" t="s">
        <v>6309</v>
      </c>
      <c r="D1759" s="20" t="s">
        <v>1672</v>
      </c>
      <c r="E1759" t="s">
        <v>3442</v>
      </c>
      <c r="F1759">
        <f t="shared" si="44"/>
        <v>13</v>
      </c>
    </row>
    <row r="1760" spans="1:6" x14ac:dyDescent="0.2">
      <c r="A1760" s="20" t="s">
        <v>6310</v>
      </c>
      <c r="B1760" s="20" t="s">
        <v>1869</v>
      </c>
      <c r="C1760" s="20" t="s">
        <v>6311</v>
      </c>
      <c r="D1760" s="20" t="s">
        <v>1575</v>
      </c>
      <c r="E1760" t="s">
        <v>3442</v>
      </c>
      <c r="F1760">
        <f t="shared" si="44"/>
        <v>13</v>
      </c>
    </row>
    <row r="1761" spans="1:6" x14ac:dyDescent="0.2">
      <c r="A1761" s="20" t="s">
        <v>6310</v>
      </c>
      <c r="B1761" s="20" t="s">
        <v>6312</v>
      </c>
      <c r="C1761" s="20" t="s">
        <v>6313</v>
      </c>
      <c r="D1761" s="20" t="s">
        <v>3079</v>
      </c>
      <c r="E1761" t="s">
        <v>3442</v>
      </c>
      <c r="F1761">
        <f t="shared" si="44"/>
        <v>13</v>
      </c>
    </row>
    <row r="1762" spans="1:6" x14ac:dyDescent="0.2">
      <c r="A1762" s="20" t="s">
        <v>6310</v>
      </c>
      <c r="B1762" s="20" t="s">
        <v>5013</v>
      </c>
      <c r="C1762" s="20" t="s">
        <v>6314</v>
      </c>
      <c r="D1762" s="20" t="s">
        <v>1672</v>
      </c>
      <c r="E1762" t="s">
        <v>3442</v>
      </c>
      <c r="F1762">
        <f t="shared" si="44"/>
        <v>13</v>
      </c>
    </row>
    <row r="1763" spans="1:6" x14ac:dyDescent="0.2">
      <c r="A1763" s="20" t="s">
        <v>6310</v>
      </c>
      <c r="B1763" s="20" t="s">
        <v>4614</v>
      </c>
      <c r="C1763" s="20" t="s">
        <v>6315</v>
      </c>
      <c r="D1763" s="20" t="s">
        <v>1970</v>
      </c>
      <c r="E1763" t="s">
        <v>3442</v>
      </c>
      <c r="F1763">
        <f t="shared" si="44"/>
        <v>13</v>
      </c>
    </row>
    <row r="1764" spans="1:6" x14ac:dyDescent="0.2">
      <c r="A1764" s="20" t="s">
        <v>6316</v>
      </c>
      <c r="B1764" s="20" t="s">
        <v>3816</v>
      </c>
      <c r="C1764" s="20" t="s">
        <v>6317</v>
      </c>
      <c r="D1764" s="20" t="s">
        <v>4999</v>
      </c>
      <c r="E1764" t="s">
        <v>3442</v>
      </c>
      <c r="F1764">
        <f t="shared" si="44"/>
        <v>13</v>
      </c>
    </row>
    <row r="1765" spans="1:6" x14ac:dyDescent="0.2">
      <c r="A1765" s="20" t="s">
        <v>6316</v>
      </c>
      <c r="B1765" s="20" t="s">
        <v>5576</v>
      </c>
      <c r="C1765" s="20" t="s">
        <v>6318</v>
      </c>
      <c r="D1765" s="20" t="s">
        <v>3079</v>
      </c>
      <c r="E1765" t="s">
        <v>3442</v>
      </c>
      <c r="F1765">
        <f t="shared" si="44"/>
        <v>13</v>
      </c>
    </row>
    <row r="1766" spans="1:6" x14ac:dyDescent="0.2">
      <c r="A1766" s="20" t="s">
        <v>6316</v>
      </c>
      <c r="B1766" s="20" t="s">
        <v>4928</v>
      </c>
      <c r="C1766" s="20" t="s">
        <v>6319</v>
      </c>
      <c r="D1766" s="20" t="s">
        <v>1672</v>
      </c>
      <c r="E1766" t="s">
        <v>3442</v>
      </c>
      <c r="F1766">
        <f t="shared" si="44"/>
        <v>13</v>
      </c>
    </row>
    <row r="1767" spans="1:6" x14ac:dyDescent="0.2">
      <c r="A1767" s="20" t="s">
        <v>6320</v>
      </c>
      <c r="B1767" s="20" t="s">
        <v>3816</v>
      </c>
      <c r="C1767" s="20" t="s">
        <v>6321</v>
      </c>
      <c r="D1767" s="20" t="s">
        <v>4999</v>
      </c>
      <c r="E1767" t="s">
        <v>3442</v>
      </c>
      <c r="F1767">
        <f t="shared" si="44"/>
        <v>13</v>
      </c>
    </row>
    <row r="1768" spans="1:6" x14ac:dyDescent="0.2">
      <c r="A1768" s="20" t="s">
        <v>6320</v>
      </c>
      <c r="B1768" s="20" t="s">
        <v>5576</v>
      </c>
      <c r="C1768" s="20" t="s">
        <v>6322</v>
      </c>
      <c r="D1768" s="20" t="s">
        <v>3079</v>
      </c>
      <c r="E1768" t="s">
        <v>3442</v>
      </c>
      <c r="F1768">
        <f t="shared" si="44"/>
        <v>13</v>
      </c>
    </row>
    <row r="1769" spans="1:6" x14ac:dyDescent="0.2">
      <c r="A1769" s="20" t="s">
        <v>6320</v>
      </c>
      <c r="B1769" s="20" t="s">
        <v>4392</v>
      </c>
      <c r="C1769" s="20" t="s">
        <v>6323</v>
      </c>
      <c r="D1769" s="20" t="s">
        <v>1672</v>
      </c>
      <c r="E1769" t="s">
        <v>3442</v>
      </c>
      <c r="F1769">
        <f t="shared" si="44"/>
        <v>13</v>
      </c>
    </row>
    <row r="1770" spans="1:6" x14ac:dyDescent="0.2">
      <c r="A1770" s="20" t="s">
        <v>6324</v>
      </c>
      <c r="B1770" s="20" t="s">
        <v>1869</v>
      </c>
      <c r="C1770" s="20" t="s">
        <v>6325</v>
      </c>
      <c r="D1770" s="20" t="s">
        <v>1575</v>
      </c>
      <c r="E1770" t="s">
        <v>3442</v>
      </c>
      <c r="F1770">
        <f t="shared" si="44"/>
        <v>13</v>
      </c>
    </row>
    <row r="1771" spans="1:6" x14ac:dyDescent="0.2">
      <c r="A1771" s="20" t="s">
        <v>6324</v>
      </c>
      <c r="B1771" s="20" t="s">
        <v>5576</v>
      </c>
      <c r="C1771" s="20" t="s">
        <v>6326</v>
      </c>
      <c r="D1771" s="20" t="s">
        <v>3079</v>
      </c>
      <c r="E1771" t="s">
        <v>3442</v>
      </c>
      <c r="F1771">
        <f t="shared" si="44"/>
        <v>13</v>
      </c>
    </row>
    <row r="1772" spans="1:6" x14ac:dyDescent="0.2">
      <c r="A1772" s="20" t="s">
        <v>6324</v>
      </c>
      <c r="B1772" s="20" t="s">
        <v>3816</v>
      </c>
      <c r="C1772" s="20" t="s">
        <v>6327</v>
      </c>
      <c r="D1772" s="20" t="s">
        <v>4999</v>
      </c>
      <c r="E1772" t="s">
        <v>3442</v>
      </c>
      <c r="F1772">
        <f t="shared" si="44"/>
        <v>13</v>
      </c>
    </row>
    <row r="1773" spans="1:6" x14ac:dyDescent="0.2">
      <c r="A1773" s="20" t="s">
        <v>6324</v>
      </c>
      <c r="B1773" s="20" t="s">
        <v>4429</v>
      </c>
      <c r="C1773" s="20" t="s">
        <v>6328</v>
      </c>
      <c r="D1773" s="20" t="s">
        <v>1672</v>
      </c>
      <c r="E1773" t="s">
        <v>3442</v>
      </c>
      <c r="F1773">
        <f t="shared" si="44"/>
        <v>13</v>
      </c>
    </row>
    <row r="1774" spans="1:6" x14ac:dyDescent="0.2">
      <c r="A1774" s="20" t="s">
        <v>6324</v>
      </c>
      <c r="B1774" s="20" t="s">
        <v>1189</v>
      </c>
      <c r="C1774" s="20" t="s">
        <v>6329</v>
      </c>
      <c r="D1774" s="20" t="s">
        <v>3079</v>
      </c>
      <c r="E1774" t="s">
        <v>3442</v>
      </c>
      <c r="F1774">
        <f t="shared" si="44"/>
        <v>13</v>
      </c>
    </row>
    <row r="1775" spans="1:6" x14ac:dyDescent="0.2">
      <c r="A1775" s="20" t="s">
        <v>6324</v>
      </c>
      <c r="B1775" s="20" t="s">
        <v>1189</v>
      </c>
      <c r="C1775" s="20" t="s">
        <v>6330</v>
      </c>
      <c r="D1775" s="20" t="s">
        <v>3079</v>
      </c>
      <c r="E1775" t="s">
        <v>3442</v>
      </c>
      <c r="F1775">
        <f t="shared" si="44"/>
        <v>13</v>
      </c>
    </row>
    <row r="1776" spans="1:6" x14ac:dyDescent="0.2">
      <c r="A1776" s="20" t="s">
        <v>6331</v>
      </c>
      <c r="B1776" s="20" t="s">
        <v>3816</v>
      </c>
      <c r="C1776" s="20" t="s">
        <v>6332</v>
      </c>
      <c r="D1776" s="20" t="s">
        <v>4999</v>
      </c>
      <c r="E1776" t="s">
        <v>3442</v>
      </c>
      <c r="F1776">
        <f t="shared" si="44"/>
        <v>13</v>
      </c>
    </row>
    <row r="1777" spans="1:6" x14ac:dyDescent="0.2">
      <c r="A1777" s="20" t="s">
        <v>6331</v>
      </c>
      <c r="B1777" s="20" t="s">
        <v>5576</v>
      </c>
      <c r="C1777" s="20" t="s">
        <v>6333</v>
      </c>
      <c r="D1777" s="20" t="s">
        <v>3079</v>
      </c>
      <c r="E1777" t="s">
        <v>3442</v>
      </c>
      <c r="F1777">
        <f t="shared" si="44"/>
        <v>13</v>
      </c>
    </row>
    <row r="1778" spans="1:6" x14ac:dyDescent="0.2">
      <c r="A1778" s="20" t="s">
        <v>6331</v>
      </c>
      <c r="B1778" s="20" t="s">
        <v>4599</v>
      </c>
      <c r="C1778" s="20" t="s">
        <v>6334</v>
      </c>
      <c r="D1778" s="20" t="s">
        <v>1672</v>
      </c>
      <c r="E1778" t="s">
        <v>3442</v>
      </c>
      <c r="F1778">
        <f t="shared" si="44"/>
        <v>13</v>
      </c>
    </row>
    <row r="1779" spans="1:6" x14ac:dyDescent="0.2">
      <c r="A1779" s="20" t="s">
        <v>6335</v>
      </c>
      <c r="B1779" s="20" t="s">
        <v>3816</v>
      </c>
      <c r="C1779" s="20" t="s">
        <v>6336</v>
      </c>
      <c r="D1779" s="20" t="s">
        <v>4999</v>
      </c>
      <c r="E1779" t="s">
        <v>3442</v>
      </c>
      <c r="F1779">
        <f t="shared" si="44"/>
        <v>13</v>
      </c>
    </row>
    <row r="1780" spans="1:6" x14ac:dyDescent="0.2">
      <c r="A1780" s="20" t="s">
        <v>6335</v>
      </c>
      <c r="B1780" s="20" t="s">
        <v>5576</v>
      </c>
      <c r="C1780" s="20" t="s">
        <v>6337</v>
      </c>
      <c r="D1780" s="20" t="s">
        <v>3079</v>
      </c>
      <c r="E1780" t="s">
        <v>3442</v>
      </c>
      <c r="F1780">
        <f t="shared" si="44"/>
        <v>13</v>
      </c>
    </row>
    <row r="1781" spans="1:6" x14ac:dyDescent="0.2">
      <c r="A1781" s="20" t="s">
        <v>6335</v>
      </c>
      <c r="B1781" s="20" t="s">
        <v>4363</v>
      </c>
      <c r="C1781" s="20" t="s">
        <v>6338</v>
      </c>
      <c r="D1781" s="20" t="s">
        <v>1672</v>
      </c>
      <c r="E1781" t="s">
        <v>3442</v>
      </c>
      <c r="F1781">
        <f t="shared" si="44"/>
        <v>13</v>
      </c>
    </row>
    <row r="1782" spans="1:6" x14ac:dyDescent="0.2">
      <c r="A1782" s="20" t="s">
        <v>6339</v>
      </c>
      <c r="B1782" s="20" t="s">
        <v>3816</v>
      </c>
      <c r="C1782" s="20" t="s">
        <v>6340</v>
      </c>
      <c r="D1782" s="20" t="s">
        <v>4999</v>
      </c>
      <c r="E1782" t="s">
        <v>3442</v>
      </c>
      <c r="F1782">
        <f t="shared" si="44"/>
        <v>13</v>
      </c>
    </row>
    <row r="1783" spans="1:6" x14ac:dyDescent="0.2">
      <c r="A1783" s="20" t="s">
        <v>6339</v>
      </c>
      <c r="B1783" s="20" t="s">
        <v>5576</v>
      </c>
      <c r="C1783" s="20" t="s">
        <v>6341</v>
      </c>
      <c r="D1783" s="20" t="s">
        <v>3079</v>
      </c>
      <c r="E1783" t="s">
        <v>3442</v>
      </c>
      <c r="F1783">
        <f t="shared" si="44"/>
        <v>13</v>
      </c>
    </row>
    <row r="1784" spans="1:6" x14ac:dyDescent="0.2">
      <c r="A1784" s="20" t="s">
        <v>6339</v>
      </c>
      <c r="B1784" s="20" t="s">
        <v>4342</v>
      </c>
      <c r="C1784" s="20" t="s">
        <v>6342</v>
      </c>
      <c r="D1784" s="20" t="s">
        <v>1672</v>
      </c>
      <c r="E1784" t="s">
        <v>3442</v>
      </c>
      <c r="F1784">
        <f t="shared" si="44"/>
        <v>13</v>
      </c>
    </row>
    <row r="1785" spans="1:6" x14ac:dyDescent="0.2">
      <c r="A1785" s="20" t="s">
        <v>6339</v>
      </c>
      <c r="B1785" s="20" t="s">
        <v>6343</v>
      </c>
      <c r="C1785" s="20" t="s">
        <v>6344</v>
      </c>
      <c r="D1785" s="20" t="s">
        <v>3079</v>
      </c>
      <c r="E1785" t="s">
        <v>3442</v>
      </c>
      <c r="F1785">
        <f t="shared" si="44"/>
        <v>13</v>
      </c>
    </row>
    <row r="1786" spans="1:6" x14ac:dyDescent="0.2">
      <c r="A1786" s="20" t="s">
        <v>6339</v>
      </c>
      <c r="B1786" s="20" t="s">
        <v>6345</v>
      </c>
      <c r="C1786" s="20" t="s">
        <v>6346</v>
      </c>
      <c r="D1786" s="20" t="s">
        <v>3079</v>
      </c>
      <c r="E1786" t="s">
        <v>3442</v>
      </c>
      <c r="F1786">
        <f t="shared" si="44"/>
        <v>13</v>
      </c>
    </row>
    <row r="1787" spans="1:6" x14ac:dyDescent="0.2">
      <c r="A1787" s="20" t="s">
        <v>6347</v>
      </c>
      <c r="B1787" s="20" t="s">
        <v>3816</v>
      </c>
      <c r="C1787" s="20" t="s">
        <v>6348</v>
      </c>
      <c r="D1787" s="20" t="s">
        <v>4999</v>
      </c>
      <c r="E1787" t="s">
        <v>3442</v>
      </c>
      <c r="F1787">
        <f t="shared" si="44"/>
        <v>13</v>
      </c>
    </row>
    <row r="1788" spans="1:6" x14ac:dyDescent="0.2">
      <c r="A1788" s="20" t="s">
        <v>6347</v>
      </c>
      <c r="B1788" s="20" t="s">
        <v>5576</v>
      </c>
      <c r="C1788" s="20" t="s">
        <v>6349</v>
      </c>
      <c r="D1788" s="20" t="s">
        <v>3079</v>
      </c>
      <c r="E1788" t="s">
        <v>3442</v>
      </c>
      <c r="F1788">
        <f t="shared" si="44"/>
        <v>13</v>
      </c>
    </row>
    <row r="1789" spans="1:6" x14ac:dyDescent="0.2">
      <c r="A1789" s="20" t="s">
        <v>6347</v>
      </c>
      <c r="B1789" s="20" t="s">
        <v>4320</v>
      </c>
      <c r="C1789" s="20" t="s">
        <v>6350</v>
      </c>
      <c r="D1789" s="20" t="s">
        <v>1672</v>
      </c>
      <c r="E1789" t="s">
        <v>3442</v>
      </c>
      <c r="F1789">
        <f t="shared" si="44"/>
        <v>13</v>
      </c>
    </row>
    <row r="1790" spans="1:6" x14ac:dyDescent="0.2">
      <c r="A1790" s="20" t="s">
        <v>6351</v>
      </c>
      <c r="B1790" s="20" t="s">
        <v>1869</v>
      </c>
      <c r="C1790" s="20" t="s">
        <v>6352</v>
      </c>
      <c r="D1790" s="20" t="s">
        <v>1575</v>
      </c>
      <c r="E1790" t="s">
        <v>3442</v>
      </c>
      <c r="F1790">
        <f t="shared" si="44"/>
        <v>13</v>
      </c>
    </row>
    <row r="1791" spans="1:6" x14ac:dyDescent="0.2">
      <c r="A1791" s="20" t="s">
        <v>6351</v>
      </c>
      <c r="B1791" s="20" t="s">
        <v>5009</v>
      </c>
      <c r="C1791" s="20" t="s">
        <v>6353</v>
      </c>
      <c r="D1791" s="20" t="s">
        <v>1672</v>
      </c>
      <c r="E1791" t="s">
        <v>3442</v>
      </c>
      <c r="F1791">
        <f t="shared" si="44"/>
        <v>13</v>
      </c>
    </row>
    <row r="1792" spans="1:6" x14ac:dyDescent="0.2">
      <c r="A1792" s="20" t="s">
        <v>6351</v>
      </c>
      <c r="B1792" s="20" t="s">
        <v>1189</v>
      </c>
      <c r="C1792" s="20" t="s">
        <v>6354</v>
      </c>
      <c r="D1792" s="20" t="s">
        <v>3079</v>
      </c>
      <c r="E1792" t="s">
        <v>3442</v>
      </c>
      <c r="F1792">
        <f t="shared" si="44"/>
        <v>13</v>
      </c>
    </row>
    <row r="1793" spans="1:6" x14ac:dyDescent="0.2">
      <c r="A1793" s="20" t="s">
        <v>6351</v>
      </c>
      <c r="B1793" s="20" t="s">
        <v>1189</v>
      </c>
      <c r="C1793" s="20" t="s">
        <v>6355</v>
      </c>
      <c r="D1793" s="20" t="s">
        <v>3079</v>
      </c>
      <c r="E1793" t="s">
        <v>3442</v>
      </c>
      <c r="F1793">
        <f t="shared" si="44"/>
        <v>13</v>
      </c>
    </row>
    <row r="1794" spans="1:6" x14ac:dyDescent="0.2">
      <c r="A1794" s="20" t="s">
        <v>6351</v>
      </c>
      <c r="B1794" s="20" t="s">
        <v>1189</v>
      </c>
      <c r="C1794" s="20" t="s">
        <v>6356</v>
      </c>
      <c r="D1794" s="20" t="s">
        <v>3079</v>
      </c>
      <c r="E1794" t="s">
        <v>3442</v>
      </c>
      <c r="F1794">
        <f t="shared" si="44"/>
        <v>13</v>
      </c>
    </row>
    <row r="1795" spans="1:6" x14ac:dyDescent="0.2">
      <c r="A1795" s="20" t="s">
        <v>6351</v>
      </c>
      <c r="B1795" s="20" t="s">
        <v>6357</v>
      </c>
      <c r="C1795" s="20" t="s">
        <v>6357</v>
      </c>
      <c r="D1795" s="20" t="s">
        <v>5025</v>
      </c>
      <c r="E1795" t="s">
        <v>3442</v>
      </c>
      <c r="F1795">
        <f t="shared" ref="F1795:F1858" si="45">VLOOKUP(E1795,$H$2:$I$12,2,0)</f>
        <v>13</v>
      </c>
    </row>
    <row r="1796" spans="1:6" x14ac:dyDescent="0.2">
      <c r="A1796" s="20" t="s">
        <v>6358</v>
      </c>
      <c r="B1796" s="20" t="s">
        <v>3816</v>
      </c>
      <c r="C1796" s="20" t="s">
        <v>6359</v>
      </c>
      <c r="D1796" s="20" t="s">
        <v>4999</v>
      </c>
      <c r="E1796" t="s">
        <v>3442</v>
      </c>
      <c r="F1796">
        <f t="shared" si="45"/>
        <v>13</v>
      </c>
    </row>
    <row r="1797" spans="1:6" x14ac:dyDescent="0.2">
      <c r="A1797" s="20" t="s">
        <v>6358</v>
      </c>
      <c r="B1797" s="20" t="s">
        <v>5576</v>
      </c>
      <c r="C1797" s="20" t="s">
        <v>6360</v>
      </c>
      <c r="D1797" s="20" t="s">
        <v>3079</v>
      </c>
      <c r="E1797" t="s">
        <v>3442</v>
      </c>
      <c r="F1797">
        <f t="shared" si="45"/>
        <v>13</v>
      </c>
    </row>
    <row r="1798" spans="1:6" x14ac:dyDescent="0.2">
      <c r="A1798" s="20" t="s">
        <v>6358</v>
      </c>
      <c r="B1798" s="20" t="s">
        <v>4309</v>
      </c>
      <c r="C1798" s="20" t="s">
        <v>6361</v>
      </c>
      <c r="D1798" s="20" t="s">
        <v>1672</v>
      </c>
      <c r="E1798" t="s">
        <v>3442</v>
      </c>
      <c r="F1798">
        <f t="shared" si="45"/>
        <v>13</v>
      </c>
    </row>
    <row r="1799" spans="1:6" x14ac:dyDescent="0.2">
      <c r="A1799" s="20" t="s">
        <v>6362</v>
      </c>
      <c r="B1799" s="20" t="s">
        <v>3816</v>
      </c>
      <c r="C1799" s="20" t="s">
        <v>6363</v>
      </c>
      <c r="D1799" s="20" t="s">
        <v>4999</v>
      </c>
      <c r="E1799" t="s">
        <v>3442</v>
      </c>
      <c r="F1799">
        <f t="shared" si="45"/>
        <v>13</v>
      </c>
    </row>
    <row r="1800" spans="1:6" x14ac:dyDescent="0.2">
      <c r="A1800" s="20" t="s">
        <v>6362</v>
      </c>
      <c r="B1800" s="20" t="s">
        <v>5576</v>
      </c>
      <c r="C1800" s="20" t="s">
        <v>6364</v>
      </c>
      <c r="D1800" s="20" t="s">
        <v>3079</v>
      </c>
      <c r="E1800" t="s">
        <v>3442</v>
      </c>
      <c r="F1800">
        <f t="shared" si="45"/>
        <v>13</v>
      </c>
    </row>
    <row r="1801" spans="1:6" x14ac:dyDescent="0.2">
      <c r="A1801" s="20" t="s">
        <v>6362</v>
      </c>
      <c r="B1801" s="20" t="s">
        <v>4912</v>
      </c>
      <c r="C1801" s="20" t="s">
        <v>6365</v>
      </c>
      <c r="D1801" s="20" t="s">
        <v>1672</v>
      </c>
      <c r="E1801" t="s">
        <v>3442</v>
      </c>
      <c r="F1801">
        <f t="shared" si="45"/>
        <v>13</v>
      </c>
    </row>
    <row r="1802" spans="1:6" x14ac:dyDescent="0.2">
      <c r="A1802" s="20" t="s">
        <v>6366</v>
      </c>
      <c r="B1802" s="20" t="s">
        <v>3816</v>
      </c>
      <c r="C1802" s="20" t="s">
        <v>6367</v>
      </c>
      <c r="D1802" s="20" t="s">
        <v>4999</v>
      </c>
      <c r="E1802" t="s">
        <v>3442</v>
      </c>
      <c r="F1802">
        <f t="shared" si="45"/>
        <v>13</v>
      </c>
    </row>
    <row r="1803" spans="1:6" x14ac:dyDescent="0.2">
      <c r="A1803" s="20" t="s">
        <v>6366</v>
      </c>
      <c r="B1803" s="20" t="s">
        <v>5576</v>
      </c>
      <c r="C1803" s="20" t="s">
        <v>6368</v>
      </c>
      <c r="D1803" s="20" t="s">
        <v>3079</v>
      </c>
      <c r="E1803" t="s">
        <v>3442</v>
      </c>
      <c r="F1803">
        <f t="shared" si="45"/>
        <v>13</v>
      </c>
    </row>
    <row r="1804" spans="1:6" x14ac:dyDescent="0.2">
      <c r="A1804" s="20" t="s">
        <v>6366</v>
      </c>
      <c r="B1804" s="20" t="s">
        <v>4382</v>
      </c>
      <c r="C1804" s="20" t="s">
        <v>6369</v>
      </c>
      <c r="D1804" s="20" t="s">
        <v>1672</v>
      </c>
      <c r="E1804" t="s">
        <v>3442</v>
      </c>
      <c r="F1804">
        <f t="shared" si="45"/>
        <v>13</v>
      </c>
    </row>
    <row r="1805" spans="1:6" x14ac:dyDescent="0.2">
      <c r="A1805" s="20" t="s">
        <v>6370</v>
      </c>
      <c r="B1805" s="20" t="s">
        <v>6371</v>
      </c>
      <c r="C1805" s="20" t="s">
        <v>6372</v>
      </c>
      <c r="D1805" s="20" t="s">
        <v>543</v>
      </c>
      <c r="E1805" t="s">
        <v>3442</v>
      </c>
      <c r="F1805">
        <f t="shared" si="45"/>
        <v>13</v>
      </c>
    </row>
    <row r="1806" spans="1:6" x14ac:dyDescent="0.2">
      <c r="A1806" s="20" t="s">
        <v>6370</v>
      </c>
      <c r="B1806" s="20" t="s">
        <v>3816</v>
      </c>
      <c r="C1806" s="20" t="s">
        <v>6373</v>
      </c>
      <c r="D1806" s="20" t="s">
        <v>4999</v>
      </c>
      <c r="E1806" t="s">
        <v>3442</v>
      </c>
      <c r="F1806">
        <f t="shared" si="45"/>
        <v>13</v>
      </c>
    </row>
    <row r="1807" spans="1:6" x14ac:dyDescent="0.2">
      <c r="A1807" s="20" t="s">
        <v>6370</v>
      </c>
      <c r="B1807" s="20" t="s">
        <v>4365</v>
      </c>
      <c r="C1807" s="20" t="s">
        <v>6374</v>
      </c>
      <c r="D1807" s="20" t="s">
        <v>1672</v>
      </c>
      <c r="E1807" t="s">
        <v>3442</v>
      </c>
      <c r="F1807">
        <f t="shared" si="45"/>
        <v>13</v>
      </c>
    </row>
    <row r="1808" spans="1:6" x14ac:dyDescent="0.2">
      <c r="A1808" s="20" t="s">
        <v>6370</v>
      </c>
      <c r="B1808" s="20" t="s">
        <v>5576</v>
      </c>
      <c r="C1808" s="20" t="s">
        <v>6375</v>
      </c>
      <c r="D1808" s="20" t="s">
        <v>3079</v>
      </c>
      <c r="E1808" t="s">
        <v>3442</v>
      </c>
      <c r="F1808">
        <f t="shared" si="45"/>
        <v>13</v>
      </c>
    </row>
    <row r="1809" spans="1:6" x14ac:dyDescent="0.2">
      <c r="A1809" s="20" t="s">
        <v>6376</v>
      </c>
      <c r="B1809" s="20" t="s">
        <v>3816</v>
      </c>
      <c r="C1809" s="20" t="s">
        <v>6377</v>
      </c>
      <c r="D1809" s="20" t="s">
        <v>4999</v>
      </c>
      <c r="E1809" t="s">
        <v>3442</v>
      </c>
      <c r="F1809">
        <f t="shared" si="45"/>
        <v>13</v>
      </c>
    </row>
    <row r="1810" spans="1:6" x14ac:dyDescent="0.2">
      <c r="A1810" s="20" t="s">
        <v>6376</v>
      </c>
      <c r="B1810" s="20" t="s">
        <v>5576</v>
      </c>
      <c r="C1810" s="20" t="s">
        <v>6378</v>
      </c>
      <c r="D1810" s="20" t="s">
        <v>3079</v>
      </c>
      <c r="E1810" t="s">
        <v>3442</v>
      </c>
      <c r="F1810">
        <f t="shared" si="45"/>
        <v>13</v>
      </c>
    </row>
    <row r="1811" spans="1:6" x14ac:dyDescent="0.2">
      <c r="A1811" s="20" t="s">
        <v>6376</v>
      </c>
      <c r="B1811" s="20" t="s">
        <v>4914</v>
      </c>
      <c r="C1811" s="20" t="s">
        <v>6379</v>
      </c>
      <c r="D1811" s="20" t="s">
        <v>1672</v>
      </c>
      <c r="E1811" t="s">
        <v>3442</v>
      </c>
      <c r="F1811">
        <f t="shared" si="45"/>
        <v>13</v>
      </c>
    </row>
    <row r="1812" spans="1:6" x14ac:dyDescent="0.2">
      <c r="A1812" s="20" t="s">
        <v>6380</v>
      </c>
      <c r="B1812" s="20" t="s">
        <v>3816</v>
      </c>
      <c r="C1812" s="20" t="s">
        <v>6381</v>
      </c>
      <c r="D1812" s="20" t="s">
        <v>4999</v>
      </c>
      <c r="E1812" t="s">
        <v>3442</v>
      </c>
      <c r="F1812">
        <f t="shared" si="45"/>
        <v>13</v>
      </c>
    </row>
    <row r="1813" spans="1:6" x14ac:dyDescent="0.2">
      <c r="A1813" s="20" t="s">
        <v>6380</v>
      </c>
      <c r="B1813" s="20" t="s">
        <v>5576</v>
      </c>
      <c r="C1813" s="20" t="s">
        <v>6382</v>
      </c>
      <c r="D1813" s="20" t="s">
        <v>3079</v>
      </c>
      <c r="E1813" t="s">
        <v>3442</v>
      </c>
      <c r="F1813">
        <f t="shared" si="45"/>
        <v>13</v>
      </c>
    </row>
    <row r="1814" spans="1:6" x14ac:dyDescent="0.2">
      <c r="A1814" s="20" t="s">
        <v>6380</v>
      </c>
      <c r="B1814" s="20" t="s">
        <v>1869</v>
      </c>
      <c r="C1814" s="20" t="s">
        <v>6383</v>
      </c>
      <c r="D1814" s="20" t="s">
        <v>1575</v>
      </c>
      <c r="E1814" t="s">
        <v>3442</v>
      </c>
      <c r="F1814">
        <f t="shared" si="45"/>
        <v>13</v>
      </c>
    </row>
    <row r="1815" spans="1:6" x14ac:dyDescent="0.2">
      <c r="A1815" s="20" t="s">
        <v>6380</v>
      </c>
      <c r="B1815" s="20" t="s">
        <v>4451</v>
      </c>
      <c r="C1815" s="20" t="s">
        <v>6384</v>
      </c>
      <c r="D1815" s="20" t="s">
        <v>1672</v>
      </c>
      <c r="E1815" t="s">
        <v>3442</v>
      </c>
      <c r="F1815">
        <f t="shared" si="45"/>
        <v>13</v>
      </c>
    </row>
    <row r="1816" spans="1:6" x14ac:dyDescent="0.2">
      <c r="A1816" s="20" t="s">
        <v>6385</v>
      </c>
      <c r="B1816" s="20" t="s">
        <v>3816</v>
      </c>
      <c r="C1816" s="20" t="s">
        <v>6386</v>
      </c>
      <c r="D1816" s="20" t="s">
        <v>4999</v>
      </c>
      <c r="E1816" t="s">
        <v>3442</v>
      </c>
      <c r="F1816">
        <f t="shared" si="45"/>
        <v>13</v>
      </c>
    </row>
    <row r="1817" spans="1:6" x14ac:dyDescent="0.2">
      <c r="A1817" s="20" t="s">
        <v>6385</v>
      </c>
      <c r="B1817" s="20" t="s">
        <v>1869</v>
      </c>
      <c r="C1817" s="20" t="s">
        <v>6387</v>
      </c>
      <c r="D1817" s="20" t="s">
        <v>1575</v>
      </c>
      <c r="E1817" t="s">
        <v>3442</v>
      </c>
      <c r="F1817">
        <f t="shared" si="45"/>
        <v>13</v>
      </c>
    </row>
    <row r="1818" spans="1:6" x14ac:dyDescent="0.2">
      <c r="A1818" s="20" t="s">
        <v>6385</v>
      </c>
      <c r="B1818" s="20" t="s">
        <v>5043</v>
      </c>
      <c r="C1818" s="20" t="s">
        <v>6388</v>
      </c>
      <c r="D1818" s="20" t="s">
        <v>1672</v>
      </c>
      <c r="E1818" t="s">
        <v>3442</v>
      </c>
      <c r="F1818">
        <f t="shared" si="45"/>
        <v>13</v>
      </c>
    </row>
    <row r="1819" spans="1:6" x14ac:dyDescent="0.2">
      <c r="A1819" s="20" t="s">
        <v>6389</v>
      </c>
      <c r="B1819" s="20" t="s">
        <v>1869</v>
      </c>
      <c r="C1819" s="20" t="s">
        <v>6390</v>
      </c>
      <c r="D1819" s="20" t="s">
        <v>1575</v>
      </c>
      <c r="E1819" t="s">
        <v>3442</v>
      </c>
      <c r="F1819">
        <f t="shared" si="45"/>
        <v>13</v>
      </c>
    </row>
    <row r="1820" spans="1:6" x14ac:dyDescent="0.2">
      <c r="A1820" s="20" t="s">
        <v>6389</v>
      </c>
      <c r="B1820" s="20" t="s">
        <v>5041</v>
      </c>
      <c r="C1820" s="20" t="s">
        <v>6391</v>
      </c>
      <c r="D1820" s="20" t="s">
        <v>1672</v>
      </c>
      <c r="E1820" t="s">
        <v>3442</v>
      </c>
      <c r="F1820">
        <f t="shared" si="45"/>
        <v>13</v>
      </c>
    </row>
    <row r="1821" spans="1:6" x14ac:dyDescent="0.2">
      <c r="A1821" s="20" t="s">
        <v>6392</v>
      </c>
      <c r="B1821" s="20" t="s">
        <v>3816</v>
      </c>
      <c r="C1821" s="20" t="s">
        <v>6393</v>
      </c>
      <c r="D1821" s="20" t="s">
        <v>4999</v>
      </c>
      <c r="E1821" t="s">
        <v>3442</v>
      </c>
      <c r="F1821">
        <f t="shared" si="45"/>
        <v>13</v>
      </c>
    </row>
    <row r="1822" spans="1:6" x14ac:dyDescent="0.2">
      <c r="A1822" s="20" t="s">
        <v>6392</v>
      </c>
      <c r="B1822" s="20" t="s">
        <v>5576</v>
      </c>
      <c r="C1822" s="20" t="s">
        <v>6394</v>
      </c>
      <c r="D1822" s="20" t="s">
        <v>3079</v>
      </c>
      <c r="E1822" t="s">
        <v>3442</v>
      </c>
      <c r="F1822">
        <f t="shared" si="45"/>
        <v>13</v>
      </c>
    </row>
    <row r="1823" spans="1:6" x14ac:dyDescent="0.2">
      <c r="A1823" s="20" t="s">
        <v>6392</v>
      </c>
      <c r="B1823" s="20" t="s">
        <v>4290</v>
      </c>
      <c r="C1823" s="20" t="s">
        <v>6395</v>
      </c>
      <c r="D1823" s="20" t="s">
        <v>1672</v>
      </c>
      <c r="E1823" t="s">
        <v>3442</v>
      </c>
      <c r="F1823">
        <f t="shared" si="45"/>
        <v>13</v>
      </c>
    </row>
    <row r="1824" spans="1:6" x14ac:dyDescent="0.2">
      <c r="A1824" s="20" t="s">
        <v>6396</v>
      </c>
      <c r="B1824" s="20" t="s">
        <v>6247</v>
      </c>
      <c r="C1824" s="20" t="s">
        <v>6397</v>
      </c>
      <c r="D1824" s="20" t="s">
        <v>6249</v>
      </c>
      <c r="E1824" t="s">
        <v>3442</v>
      </c>
      <c r="F1824">
        <f t="shared" si="45"/>
        <v>13</v>
      </c>
    </row>
    <row r="1825" spans="1:6" x14ac:dyDescent="0.2">
      <c r="A1825" s="20" t="s">
        <v>6396</v>
      </c>
      <c r="B1825" s="20" t="s">
        <v>6250</v>
      </c>
      <c r="C1825" s="20" t="s">
        <v>6398</v>
      </c>
      <c r="D1825" s="20" t="s">
        <v>6249</v>
      </c>
      <c r="E1825" t="s">
        <v>3442</v>
      </c>
      <c r="F1825">
        <f t="shared" si="45"/>
        <v>13</v>
      </c>
    </row>
    <row r="1826" spans="1:6" x14ac:dyDescent="0.2">
      <c r="A1826" s="20" t="s">
        <v>6396</v>
      </c>
      <c r="B1826" s="20" t="s">
        <v>6252</v>
      </c>
      <c r="C1826" s="20" t="s">
        <v>6399</v>
      </c>
      <c r="D1826" s="20" t="s">
        <v>6249</v>
      </c>
      <c r="E1826" t="s">
        <v>3442</v>
      </c>
      <c r="F1826">
        <f t="shared" si="45"/>
        <v>13</v>
      </c>
    </row>
    <row r="1827" spans="1:6" x14ac:dyDescent="0.2">
      <c r="A1827" s="20" t="s">
        <v>6396</v>
      </c>
      <c r="B1827" s="20" t="s">
        <v>6254</v>
      </c>
      <c r="C1827" s="20" t="s">
        <v>6400</v>
      </c>
      <c r="D1827" s="20" t="s">
        <v>6249</v>
      </c>
      <c r="E1827" t="s">
        <v>3442</v>
      </c>
      <c r="F1827">
        <f t="shared" si="45"/>
        <v>13</v>
      </c>
    </row>
    <row r="1828" spans="1:6" x14ac:dyDescent="0.2">
      <c r="A1828" s="20" t="s">
        <v>6396</v>
      </c>
      <c r="B1828" s="20" t="s">
        <v>5089</v>
      </c>
      <c r="C1828" s="20" t="s">
        <v>6401</v>
      </c>
      <c r="D1828" s="20" t="s">
        <v>1672</v>
      </c>
      <c r="E1828" t="s">
        <v>3442</v>
      </c>
      <c r="F1828">
        <f t="shared" si="45"/>
        <v>13</v>
      </c>
    </row>
    <row r="1829" spans="1:6" x14ac:dyDescent="0.2">
      <c r="A1829" s="20" t="s">
        <v>6402</v>
      </c>
      <c r="B1829" s="20" t="s">
        <v>6247</v>
      </c>
      <c r="C1829" s="20" t="s">
        <v>6403</v>
      </c>
      <c r="D1829" s="20" t="s">
        <v>6249</v>
      </c>
      <c r="E1829" t="s">
        <v>3442</v>
      </c>
      <c r="F1829">
        <f t="shared" si="45"/>
        <v>13</v>
      </c>
    </row>
    <row r="1830" spans="1:6" x14ac:dyDescent="0.2">
      <c r="A1830" s="20" t="s">
        <v>6402</v>
      </c>
      <c r="B1830" s="20" t="s">
        <v>6250</v>
      </c>
      <c r="C1830" s="20" t="s">
        <v>6404</v>
      </c>
      <c r="D1830" s="20" t="s">
        <v>6249</v>
      </c>
      <c r="E1830" t="s">
        <v>3442</v>
      </c>
      <c r="F1830">
        <f t="shared" si="45"/>
        <v>13</v>
      </c>
    </row>
    <row r="1831" spans="1:6" x14ac:dyDescent="0.2">
      <c r="A1831" s="20" t="s">
        <v>6402</v>
      </c>
      <c r="B1831" s="20" t="s">
        <v>6252</v>
      </c>
      <c r="C1831" s="20" t="s">
        <v>6405</v>
      </c>
      <c r="D1831" s="20" t="s">
        <v>6249</v>
      </c>
      <c r="E1831" t="s">
        <v>3442</v>
      </c>
      <c r="F1831">
        <f t="shared" si="45"/>
        <v>13</v>
      </c>
    </row>
    <row r="1832" spans="1:6" x14ac:dyDescent="0.2">
      <c r="A1832" s="20" t="s">
        <v>6402</v>
      </c>
      <c r="B1832" s="20" t="s">
        <v>6254</v>
      </c>
      <c r="C1832" s="20" t="s">
        <v>6406</v>
      </c>
      <c r="D1832" s="20" t="s">
        <v>6249</v>
      </c>
      <c r="E1832" t="s">
        <v>3442</v>
      </c>
      <c r="F1832">
        <f t="shared" si="45"/>
        <v>13</v>
      </c>
    </row>
    <row r="1833" spans="1:6" x14ac:dyDescent="0.2">
      <c r="A1833" s="20" t="s">
        <v>6402</v>
      </c>
      <c r="B1833" s="20" t="s">
        <v>1869</v>
      </c>
      <c r="C1833" s="20" t="s">
        <v>6407</v>
      </c>
      <c r="D1833" s="20" t="s">
        <v>1575</v>
      </c>
      <c r="E1833" t="s">
        <v>3442</v>
      </c>
      <c r="F1833">
        <f t="shared" si="45"/>
        <v>13</v>
      </c>
    </row>
    <row r="1834" spans="1:6" x14ac:dyDescent="0.2">
      <c r="A1834" s="20" t="s">
        <v>6402</v>
      </c>
      <c r="B1834" s="20" t="s">
        <v>4694</v>
      </c>
      <c r="C1834" s="20" t="s">
        <v>6408</v>
      </c>
      <c r="D1834" s="20" t="s">
        <v>1672</v>
      </c>
      <c r="E1834" t="s">
        <v>3442</v>
      </c>
      <c r="F1834">
        <f t="shared" si="45"/>
        <v>13</v>
      </c>
    </row>
    <row r="1835" spans="1:6" x14ac:dyDescent="0.2">
      <c r="A1835" s="20" t="s">
        <v>6409</v>
      </c>
      <c r="B1835" s="20" t="s">
        <v>5107</v>
      </c>
      <c r="C1835" s="20" t="s">
        <v>6410</v>
      </c>
      <c r="D1835" s="20" t="s">
        <v>1830</v>
      </c>
      <c r="E1835" s="20" t="s">
        <v>3448</v>
      </c>
      <c r="F1835">
        <f t="shared" si="45"/>
        <v>4</v>
      </c>
    </row>
    <row r="1836" spans="1:6" x14ac:dyDescent="0.2">
      <c r="A1836" s="20" t="s">
        <v>6409</v>
      </c>
      <c r="B1836" s="20" t="s">
        <v>6411</v>
      </c>
      <c r="C1836" s="20" t="s">
        <v>6412</v>
      </c>
      <c r="D1836" s="20" t="s">
        <v>1026</v>
      </c>
      <c r="E1836" s="20" t="s">
        <v>3448</v>
      </c>
      <c r="F1836">
        <f t="shared" si="45"/>
        <v>4</v>
      </c>
    </row>
    <row r="1837" spans="1:6" x14ac:dyDescent="0.2">
      <c r="A1837" s="20" t="s">
        <v>6409</v>
      </c>
      <c r="B1837" s="20" t="s">
        <v>5599</v>
      </c>
      <c r="C1837" s="20" t="s">
        <v>6413</v>
      </c>
      <c r="D1837" s="20" t="s">
        <v>5601</v>
      </c>
      <c r="E1837" s="20" t="s">
        <v>3448</v>
      </c>
      <c r="F1837">
        <f t="shared" si="45"/>
        <v>4</v>
      </c>
    </row>
    <row r="1838" spans="1:6" x14ac:dyDescent="0.2">
      <c r="A1838" s="20" t="s">
        <v>6409</v>
      </c>
      <c r="B1838" s="20" t="s">
        <v>5602</v>
      </c>
      <c r="C1838" s="20" t="s">
        <v>6414</v>
      </c>
      <c r="D1838" s="20" t="s">
        <v>5601</v>
      </c>
      <c r="E1838" s="20" t="s">
        <v>3448</v>
      </c>
      <c r="F1838">
        <f t="shared" si="45"/>
        <v>4</v>
      </c>
    </row>
    <row r="1839" spans="1:6" x14ac:dyDescent="0.2">
      <c r="A1839" s="20" t="s">
        <v>6409</v>
      </c>
      <c r="B1839" s="20" t="s">
        <v>5133</v>
      </c>
      <c r="C1839" s="20" t="s">
        <v>6415</v>
      </c>
      <c r="D1839" s="20" t="s">
        <v>3525</v>
      </c>
      <c r="E1839" s="20" t="s">
        <v>3448</v>
      </c>
      <c r="F1839">
        <f t="shared" si="45"/>
        <v>4</v>
      </c>
    </row>
    <row r="1840" spans="1:6" x14ac:dyDescent="0.2">
      <c r="A1840" s="20" t="s">
        <v>6416</v>
      </c>
      <c r="B1840" s="20" t="s">
        <v>5107</v>
      </c>
      <c r="C1840" s="20" t="s">
        <v>6417</v>
      </c>
      <c r="D1840" s="20" t="s">
        <v>1830</v>
      </c>
      <c r="E1840" s="20" t="s">
        <v>3448</v>
      </c>
      <c r="F1840">
        <f t="shared" si="45"/>
        <v>4</v>
      </c>
    </row>
    <row r="1841" spans="1:6" x14ac:dyDescent="0.2">
      <c r="A1841" s="20" t="s">
        <v>6416</v>
      </c>
      <c r="B1841" s="20" t="s">
        <v>6418</v>
      </c>
      <c r="C1841" s="20" t="s">
        <v>6419</v>
      </c>
      <c r="D1841" s="20" t="s">
        <v>3525</v>
      </c>
      <c r="E1841" s="20" t="s">
        <v>3448</v>
      </c>
      <c r="F1841">
        <f t="shared" si="45"/>
        <v>4</v>
      </c>
    </row>
    <row r="1842" spans="1:6" x14ac:dyDescent="0.2">
      <c r="A1842" s="20" t="s">
        <v>6420</v>
      </c>
      <c r="B1842" s="20" t="s">
        <v>5107</v>
      </c>
      <c r="C1842" s="20" t="s">
        <v>6421</v>
      </c>
      <c r="D1842" s="20" t="s">
        <v>1830</v>
      </c>
      <c r="E1842" s="20" t="s">
        <v>3448</v>
      </c>
      <c r="F1842">
        <f t="shared" si="45"/>
        <v>4</v>
      </c>
    </row>
    <row r="1843" spans="1:6" x14ac:dyDescent="0.2">
      <c r="A1843" s="20" t="s">
        <v>6420</v>
      </c>
      <c r="B1843" s="20" t="s">
        <v>6422</v>
      </c>
      <c r="C1843" s="20" t="s">
        <v>6423</v>
      </c>
      <c r="D1843" s="20" t="s">
        <v>1704</v>
      </c>
      <c r="E1843" s="20" t="s">
        <v>3448</v>
      </c>
      <c r="F1843">
        <f t="shared" si="45"/>
        <v>4</v>
      </c>
    </row>
    <row r="1844" spans="1:6" x14ac:dyDescent="0.2">
      <c r="A1844" s="20" t="s">
        <v>6420</v>
      </c>
      <c r="B1844" s="20" t="s">
        <v>4158</v>
      </c>
      <c r="C1844" s="20" t="s">
        <v>6424</v>
      </c>
      <c r="D1844" s="20" t="s">
        <v>3525</v>
      </c>
      <c r="E1844" s="20" t="s">
        <v>3448</v>
      </c>
      <c r="F1844">
        <f t="shared" si="45"/>
        <v>4</v>
      </c>
    </row>
    <row r="1845" spans="1:6" x14ac:dyDescent="0.2">
      <c r="A1845" s="20" t="s">
        <v>6425</v>
      </c>
      <c r="B1845" s="20" t="s">
        <v>5107</v>
      </c>
      <c r="C1845" s="20" t="s">
        <v>6426</v>
      </c>
      <c r="D1845" s="20" t="s">
        <v>1830</v>
      </c>
      <c r="E1845" s="20" t="s">
        <v>3448</v>
      </c>
      <c r="F1845">
        <f t="shared" si="45"/>
        <v>4</v>
      </c>
    </row>
    <row r="1846" spans="1:6" x14ac:dyDescent="0.2">
      <c r="A1846" s="20" t="s">
        <v>6425</v>
      </c>
      <c r="B1846" s="20" t="s">
        <v>5107</v>
      </c>
      <c r="C1846" s="20" t="s">
        <v>6427</v>
      </c>
      <c r="D1846" s="20" t="s">
        <v>8401</v>
      </c>
      <c r="E1846" s="20" t="s">
        <v>3448</v>
      </c>
      <c r="F1846">
        <f t="shared" si="45"/>
        <v>4</v>
      </c>
    </row>
    <row r="1847" spans="1:6" x14ac:dyDescent="0.2">
      <c r="A1847" s="20" t="s">
        <v>6425</v>
      </c>
      <c r="B1847" s="20" t="s">
        <v>4185</v>
      </c>
      <c r="C1847" s="20" t="s">
        <v>6428</v>
      </c>
      <c r="D1847" s="20" t="s">
        <v>3525</v>
      </c>
      <c r="E1847" s="20" t="s">
        <v>3448</v>
      </c>
      <c r="F1847">
        <f t="shared" si="45"/>
        <v>4</v>
      </c>
    </row>
    <row r="1848" spans="1:6" x14ac:dyDescent="0.2">
      <c r="A1848" s="20" t="s">
        <v>6429</v>
      </c>
      <c r="B1848" s="20" t="s">
        <v>5107</v>
      </c>
      <c r="C1848" s="20" t="s">
        <v>6430</v>
      </c>
      <c r="D1848" s="20" t="s">
        <v>1830</v>
      </c>
      <c r="E1848" s="20" t="s">
        <v>3448</v>
      </c>
      <c r="F1848">
        <f t="shared" si="45"/>
        <v>4</v>
      </c>
    </row>
    <row r="1849" spans="1:6" x14ac:dyDescent="0.2">
      <c r="A1849" s="20" t="s">
        <v>6429</v>
      </c>
      <c r="B1849" s="20" t="s">
        <v>5166</v>
      </c>
      <c r="C1849" s="20" t="s">
        <v>6431</v>
      </c>
      <c r="D1849" s="20" t="s">
        <v>3525</v>
      </c>
      <c r="E1849" s="20" t="s">
        <v>3448</v>
      </c>
      <c r="F1849">
        <f t="shared" si="45"/>
        <v>4</v>
      </c>
    </row>
    <row r="1850" spans="1:6" x14ac:dyDescent="0.2">
      <c r="A1850" s="20" t="s">
        <v>6432</v>
      </c>
      <c r="B1850" s="20" t="s">
        <v>5107</v>
      </c>
      <c r="C1850" s="20" t="s">
        <v>6433</v>
      </c>
      <c r="D1850" s="20" t="s">
        <v>1830</v>
      </c>
      <c r="E1850" s="20" t="s">
        <v>3450</v>
      </c>
      <c r="F1850">
        <f t="shared" si="45"/>
        <v>5</v>
      </c>
    </row>
    <row r="1851" spans="1:6" x14ac:dyDescent="0.2">
      <c r="A1851" s="20" t="s">
        <v>6432</v>
      </c>
      <c r="B1851" s="20" t="s">
        <v>4237</v>
      </c>
      <c r="C1851" s="20" t="s">
        <v>6434</v>
      </c>
      <c r="D1851" s="20" t="s">
        <v>3525</v>
      </c>
      <c r="E1851" s="20" t="s">
        <v>3450</v>
      </c>
      <c r="F1851">
        <f t="shared" si="45"/>
        <v>5</v>
      </c>
    </row>
    <row r="1852" spans="1:6" x14ac:dyDescent="0.2">
      <c r="A1852" s="20" t="s">
        <v>6435</v>
      </c>
      <c r="B1852" s="20" t="s">
        <v>5107</v>
      </c>
      <c r="C1852" s="20" t="s">
        <v>6436</v>
      </c>
      <c r="D1852" s="20" t="s">
        <v>1830</v>
      </c>
      <c r="E1852" s="20" t="s">
        <v>3450</v>
      </c>
      <c r="F1852">
        <f t="shared" si="45"/>
        <v>5</v>
      </c>
    </row>
    <row r="1853" spans="1:6" x14ac:dyDescent="0.2">
      <c r="A1853" s="20" t="s">
        <v>6435</v>
      </c>
      <c r="B1853" s="20" t="s">
        <v>4213</v>
      </c>
      <c r="C1853" s="20" t="s">
        <v>6437</v>
      </c>
      <c r="D1853" s="20" t="s">
        <v>3525</v>
      </c>
      <c r="E1853" s="20" t="s">
        <v>3450</v>
      </c>
      <c r="F1853">
        <f t="shared" si="45"/>
        <v>5</v>
      </c>
    </row>
    <row r="1854" spans="1:6" x14ac:dyDescent="0.2">
      <c r="A1854" s="20" t="s">
        <v>6438</v>
      </c>
      <c r="B1854" s="20" t="s">
        <v>5107</v>
      </c>
      <c r="C1854" s="20" t="s">
        <v>6439</v>
      </c>
      <c r="D1854" s="20" t="s">
        <v>1830</v>
      </c>
      <c r="E1854" s="20" t="s">
        <v>3448</v>
      </c>
      <c r="F1854">
        <f t="shared" si="45"/>
        <v>4</v>
      </c>
    </row>
    <row r="1855" spans="1:6" x14ac:dyDescent="0.2">
      <c r="A1855" s="20" t="s">
        <v>6438</v>
      </c>
      <c r="B1855" s="20" t="s">
        <v>4189</v>
      </c>
      <c r="C1855" s="20" t="s">
        <v>6440</v>
      </c>
      <c r="D1855" s="20" t="s">
        <v>3525</v>
      </c>
      <c r="E1855" s="20" t="s">
        <v>3448</v>
      </c>
      <c r="F1855">
        <f t="shared" si="45"/>
        <v>4</v>
      </c>
    </row>
    <row r="1856" spans="1:6" x14ac:dyDescent="0.2">
      <c r="A1856" s="20" t="s">
        <v>6441</v>
      </c>
      <c r="B1856" s="20" t="s">
        <v>5107</v>
      </c>
      <c r="C1856" s="20" t="s">
        <v>6442</v>
      </c>
      <c r="D1856" s="20" t="s">
        <v>1830</v>
      </c>
      <c r="E1856" s="20" t="s">
        <v>3448</v>
      </c>
      <c r="F1856">
        <f t="shared" si="45"/>
        <v>4</v>
      </c>
    </row>
    <row r="1857" spans="1:6" x14ac:dyDescent="0.2">
      <c r="A1857" s="20" t="s">
        <v>6441</v>
      </c>
      <c r="B1857" s="20" t="s">
        <v>5170</v>
      </c>
      <c r="C1857" s="20" t="s">
        <v>6443</v>
      </c>
      <c r="D1857" s="20" t="s">
        <v>3525</v>
      </c>
      <c r="E1857" s="20" t="s">
        <v>3448</v>
      </c>
      <c r="F1857">
        <f t="shared" si="45"/>
        <v>4</v>
      </c>
    </row>
    <row r="1858" spans="1:6" x14ac:dyDescent="0.2">
      <c r="A1858" s="20" t="s">
        <v>6444</v>
      </c>
      <c r="B1858" s="20" t="s">
        <v>5107</v>
      </c>
      <c r="C1858" s="20" t="s">
        <v>6445</v>
      </c>
      <c r="D1858" s="20" t="s">
        <v>1830</v>
      </c>
      <c r="E1858" t="s">
        <v>3448</v>
      </c>
      <c r="F1858">
        <f t="shared" si="45"/>
        <v>4</v>
      </c>
    </row>
    <row r="1859" spans="1:6" x14ac:dyDescent="0.2">
      <c r="A1859" s="20" t="s">
        <v>6444</v>
      </c>
      <c r="B1859" s="20" t="s">
        <v>3605</v>
      </c>
      <c r="C1859" s="20" t="s">
        <v>6446</v>
      </c>
      <c r="D1859" s="20" t="s">
        <v>3525</v>
      </c>
      <c r="E1859" t="s">
        <v>3448</v>
      </c>
      <c r="F1859">
        <f t="shared" ref="F1859:F1922" si="46">VLOOKUP(E1859,$H$2:$I$12,2,0)</f>
        <v>4</v>
      </c>
    </row>
    <row r="1860" spans="1:6" x14ac:dyDescent="0.2">
      <c r="A1860" s="20" t="s">
        <v>6447</v>
      </c>
      <c r="B1860" s="20" t="s">
        <v>5107</v>
      </c>
      <c r="C1860" s="20" t="s">
        <v>6448</v>
      </c>
      <c r="D1860" s="20" t="s">
        <v>1830</v>
      </c>
      <c r="E1860" t="s">
        <v>3448</v>
      </c>
      <c r="F1860">
        <f t="shared" si="46"/>
        <v>4</v>
      </c>
    </row>
    <row r="1861" spans="1:6" x14ac:dyDescent="0.2">
      <c r="A1861" s="20" t="s">
        <v>6447</v>
      </c>
      <c r="B1861" s="20" t="s">
        <v>4142</v>
      </c>
      <c r="C1861" s="20" t="s">
        <v>6449</v>
      </c>
      <c r="D1861" s="20" t="s">
        <v>3525</v>
      </c>
      <c r="E1861" t="s">
        <v>3448</v>
      </c>
      <c r="F1861">
        <f t="shared" si="46"/>
        <v>4</v>
      </c>
    </row>
    <row r="1862" spans="1:6" x14ac:dyDescent="0.2">
      <c r="A1862" s="20" t="s">
        <v>6450</v>
      </c>
      <c r="B1862" s="20" t="s">
        <v>3605</v>
      </c>
      <c r="C1862" s="20" t="s">
        <v>6451</v>
      </c>
      <c r="D1862" s="20" t="s">
        <v>3525</v>
      </c>
      <c r="E1862" t="s">
        <v>3448</v>
      </c>
      <c r="F1862">
        <f t="shared" si="46"/>
        <v>4</v>
      </c>
    </row>
    <row r="1863" spans="1:6" x14ac:dyDescent="0.2">
      <c r="A1863" s="20" t="s">
        <v>6450</v>
      </c>
      <c r="B1863" s="20" t="s">
        <v>6452</v>
      </c>
      <c r="C1863" s="20" t="s">
        <v>6453</v>
      </c>
      <c r="D1863" s="20" t="s">
        <v>3525</v>
      </c>
      <c r="E1863" t="s">
        <v>3448</v>
      </c>
      <c r="F1863">
        <f t="shared" si="46"/>
        <v>4</v>
      </c>
    </row>
    <row r="1864" spans="1:6" x14ac:dyDescent="0.2">
      <c r="A1864" s="20" t="s">
        <v>6450</v>
      </c>
      <c r="B1864" s="20" t="s">
        <v>6454</v>
      </c>
      <c r="C1864" s="20" t="s">
        <v>6455</v>
      </c>
      <c r="D1864" s="20" t="s">
        <v>6268</v>
      </c>
      <c r="E1864" t="s">
        <v>3448</v>
      </c>
      <c r="F1864">
        <f t="shared" si="46"/>
        <v>4</v>
      </c>
    </row>
    <row r="1865" spans="1:6" x14ac:dyDescent="0.2">
      <c r="A1865" s="20" t="s">
        <v>6456</v>
      </c>
      <c r="B1865" s="20" t="s">
        <v>5107</v>
      </c>
      <c r="C1865" s="20" t="s">
        <v>6457</v>
      </c>
      <c r="D1865" s="20" t="s">
        <v>1830</v>
      </c>
      <c r="E1865" t="s">
        <v>3448</v>
      </c>
      <c r="F1865">
        <f t="shared" si="46"/>
        <v>4</v>
      </c>
    </row>
    <row r="1866" spans="1:6" x14ac:dyDescent="0.2">
      <c r="A1866" s="20" t="s">
        <v>6456</v>
      </c>
      <c r="B1866" s="20" t="s">
        <v>4164</v>
      </c>
      <c r="C1866" s="20" t="s">
        <v>6458</v>
      </c>
      <c r="D1866" s="20" t="s">
        <v>3525</v>
      </c>
      <c r="E1866" t="s">
        <v>3448</v>
      </c>
      <c r="F1866">
        <f t="shared" si="46"/>
        <v>4</v>
      </c>
    </row>
    <row r="1867" spans="1:6" x14ac:dyDescent="0.2">
      <c r="A1867" s="20" t="s">
        <v>6459</v>
      </c>
      <c r="B1867" s="20" t="s">
        <v>6418</v>
      </c>
      <c r="C1867" s="20" t="s">
        <v>6460</v>
      </c>
      <c r="D1867" s="20" t="s">
        <v>3525</v>
      </c>
      <c r="E1867" t="s">
        <v>3448</v>
      </c>
      <c r="F1867">
        <f t="shared" si="46"/>
        <v>4</v>
      </c>
    </row>
    <row r="1868" spans="1:6" x14ac:dyDescent="0.2">
      <c r="A1868" s="20" t="s">
        <v>6459</v>
      </c>
      <c r="B1868" s="20" t="s">
        <v>4160</v>
      </c>
      <c r="C1868" s="20" t="s">
        <v>6461</v>
      </c>
      <c r="D1868" s="20" t="s">
        <v>3525</v>
      </c>
      <c r="E1868" t="s">
        <v>3448</v>
      </c>
      <c r="F1868">
        <f t="shared" si="46"/>
        <v>4</v>
      </c>
    </row>
    <row r="1869" spans="1:6" x14ac:dyDescent="0.2">
      <c r="A1869" s="20" t="s">
        <v>6459</v>
      </c>
      <c r="B1869" s="20" t="s">
        <v>6462</v>
      </c>
      <c r="C1869" s="20" t="s">
        <v>6463</v>
      </c>
      <c r="D1869" s="20" t="s">
        <v>3525</v>
      </c>
      <c r="E1869" t="s">
        <v>3448</v>
      </c>
      <c r="F1869">
        <f t="shared" si="46"/>
        <v>4</v>
      </c>
    </row>
    <row r="1870" spans="1:6" x14ac:dyDescent="0.2">
      <c r="A1870" s="20" t="s">
        <v>6464</v>
      </c>
      <c r="B1870" s="20" t="s">
        <v>5107</v>
      </c>
      <c r="C1870" s="20" t="s">
        <v>6465</v>
      </c>
      <c r="D1870" s="20" t="s">
        <v>1830</v>
      </c>
      <c r="E1870" t="s">
        <v>3448</v>
      </c>
      <c r="F1870">
        <f t="shared" si="46"/>
        <v>4</v>
      </c>
    </row>
    <row r="1871" spans="1:6" x14ac:dyDescent="0.2">
      <c r="A1871" s="20" t="s">
        <v>6464</v>
      </c>
      <c r="B1871" s="20" t="s">
        <v>5097</v>
      </c>
      <c r="C1871" s="20" t="s">
        <v>6466</v>
      </c>
      <c r="D1871" s="20" t="s">
        <v>3525</v>
      </c>
      <c r="E1871" t="s">
        <v>3448</v>
      </c>
      <c r="F1871">
        <f t="shared" si="46"/>
        <v>4</v>
      </c>
    </row>
    <row r="1872" spans="1:6" x14ac:dyDescent="0.2">
      <c r="A1872" s="20" t="s">
        <v>6467</v>
      </c>
      <c r="B1872" s="20" t="s">
        <v>4622</v>
      </c>
      <c r="C1872" s="20" t="s">
        <v>6468</v>
      </c>
      <c r="D1872" s="20" t="s">
        <v>543</v>
      </c>
      <c r="E1872" s="20" t="s">
        <v>3450</v>
      </c>
      <c r="F1872">
        <f t="shared" si="46"/>
        <v>5</v>
      </c>
    </row>
    <row r="1873" spans="1:6" x14ac:dyDescent="0.2">
      <c r="A1873" s="20" t="s">
        <v>6467</v>
      </c>
      <c r="B1873" s="20" t="s">
        <v>6469</v>
      </c>
      <c r="C1873" s="20" t="s">
        <v>6470</v>
      </c>
      <c r="D1873" s="20" t="s">
        <v>543</v>
      </c>
      <c r="E1873" s="20" t="s">
        <v>3450</v>
      </c>
      <c r="F1873">
        <f t="shared" si="46"/>
        <v>5</v>
      </c>
    </row>
    <row r="1874" spans="1:6" x14ac:dyDescent="0.2">
      <c r="A1874" s="20" t="s">
        <v>6471</v>
      </c>
      <c r="B1874" s="20" t="s">
        <v>6472</v>
      </c>
      <c r="C1874" s="20" t="s">
        <v>6473</v>
      </c>
      <c r="D1874" s="20" t="s">
        <v>8365</v>
      </c>
      <c r="E1874" s="20" t="s">
        <v>3450</v>
      </c>
      <c r="F1874">
        <f t="shared" si="46"/>
        <v>5</v>
      </c>
    </row>
    <row r="1875" spans="1:6" x14ac:dyDescent="0.2">
      <c r="A1875" s="20" t="s">
        <v>6471</v>
      </c>
      <c r="B1875" s="20" t="s">
        <v>4728</v>
      </c>
      <c r="C1875" s="20" t="s">
        <v>6474</v>
      </c>
      <c r="D1875" s="20" t="s">
        <v>543</v>
      </c>
      <c r="E1875" s="20" t="s">
        <v>3450</v>
      </c>
      <c r="F1875">
        <f t="shared" si="46"/>
        <v>5</v>
      </c>
    </row>
    <row r="1876" spans="1:6" x14ac:dyDescent="0.2">
      <c r="A1876" s="20" t="s">
        <v>6471</v>
      </c>
      <c r="B1876" s="20" t="s">
        <v>4680</v>
      </c>
      <c r="C1876" s="20" t="s">
        <v>6475</v>
      </c>
      <c r="D1876" s="20" t="s">
        <v>543</v>
      </c>
      <c r="E1876" s="20" t="s">
        <v>3450</v>
      </c>
      <c r="F1876">
        <f t="shared" si="46"/>
        <v>5</v>
      </c>
    </row>
    <row r="1877" spans="1:6" x14ac:dyDescent="0.2">
      <c r="A1877" s="20" t="s">
        <v>6476</v>
      </c>
      <c r="B1877" s="20" t="s">
        <v>6469</v>
      </c>
      <c r="C1877" s="20" t="s">
        <v>6477</v>
      </c>
      <c r="D1877" s="20" t="s">
        <v>543</v>
      </c>
      <c r="E1877" s="20" t="s">
        <v>3450</v>
      </c>
      <c r="F1877">
        <f t="shared" si="46"/>
        <v>5</v>
      </c>
    </row>
    <row r="1878" spans="1:6" x14ac:dyDescent="0.2">
      <c r="A1878" s="20" t="s">
        <v>6476</v>
      </c>
      <c r="B1878" s="20" t="s">
        <v>4602</v>
      </c>
      <c r="C1878" s="20" t="s">
        <v>6478</v>
      </c>
      <c r="D1878" s="20" t="s">
        <v>543</v>
      </c>
      <c r="E1878" s="20" t="s">
        <v>3450</v>
      </c>
      <c r="F1878">
        <f t="shared" si="46"/>
        <v>5</v>
      </c>
    </row>
    <row r="1879" spans="1:6" x14ac:dyDescent="0.2">
      <c r="A1879" s="20" t="s">
        <v>6476</v>
      </c>
      <c r="B1879" s="20" t="s">
        <v>6479</v>
      </c>
      <c r="C1879" s="20" t="s">
        <v>6480</v>
      </c>
      <c r="D1879" s="20" t="s">
        <v>543</v>
      </c>
      <c r="E1879" s="20" t="s">
        <v>3450</v>
      </c>
      <c r="F1879">
        <f t="shared" si="46"/>
        <v>5</v>
      </c>
    </row>
    <row r="1880" spans="1:6" x14ac:dyDescent="0.2">
      <c r="A1880" s="20" t="s">
        <v>6481</v>
      </c>
      <c r="B1880" s="20" t="s">
        <v>5322</v>
      </c>
      <c r="C1880" s="20" t="s">
        <v>6482</v>
      </c>
      <c r="D1880" s="20" t="s">
        <v>1519</v>
      </c>
      <c r="E1880" s="20" t="s">
        <v>3442</v>
      </c>
      <c r="F1880">
        <f t="shared" si="46"/>
        <v>13</v>
      </c>
    </row>
    <row r="1881" spans="1:6" x14ac:dyDescent="0.2">
      <c r="A1881" s="20" t="s">
        <v>6481</v>
      </c>
      <c r="B1881" s="20" t="s">
        <v>6483</v>
      </c>
      <c r="C1881" s="20" t="s">
        <v>6484</v>
      </c>
      <c r="D1881" s="20" t="s">
        <v>1519</v>
      </c>
      <c r="E1881" s="20" t="s">
        <v>3442</v>
      </c>
      <c r="F1881">
        <f t="shared" si="46"/>
        <v>13</v>
      </c>
    </row>
    <row r="1882" spans="1:6" x14ac:dyDescent="0.2">
      <c r="A1882" s="20" t="s">
        <v>6485</v>
      </c>
      <c r="B1882" s="20" t="s">
        <v>5330</v>
      </c>
      <c r="C1882" s="20" t="s">
        <v>6486</v>
      </c>
      <c r="D1882" s="20" t="s">
        <v>1519</v>
      </c>
      <c r="E1882" s="20" t="s">
        <v>3442</v>
      </c>
      <c r="F1882">
        <f t="shared" si="46"/>
        <v>13</v>
      </c>
    </row>
    <row r="1883" spans="1:6" x14ac:dyDescent="0.2">
      <c r="A1883" s="20" t="s">
        <v>6485</v>
      </c>
      <c r="B1883" s="20" t="s">
        <v>3208</v>
      </c>
      <c r="C1883" s="20" t="s">
        <v>6487</v>
      </c>
      <c r="D1883" s="20" t="s">
        <v>3210</v>
      </c>
      <c r="E1883" s="20" t="s">
        <v>3442</v>
      </c>
      <c r="F1883">
        <f t="shared" si="46"/>
        <v>13</v>
      </c>
    </row>
    <row r="1884" spans="1:6" x14ac:dyDescent="0.2">
      <c r="A1884" s="20" t="s">
        <v>6485</v>
      </c>
      <c r="B1884" s="20" t="s">
        <v>5569</v>
      </c>
      <c r="C1884" s="20" t="s">
        <v>6488</v>
      </c>
      <c r="D1884" s="20" t="s">
        <v>8365</v>
      </c>
      <c r="E1884" s="20" t="s">
        <v>3442</v>
      </c>
      <c r="F1884">
        <f t="shared" si="46"/>
        <v>13</v>
      </c>
    </row>
    <row r="1885" spans="1:6" x14ac:dyDescent="0.2">
      <c r="A1885" s="20" t="s">
        <v>6485</v>
      </c>
      <c r="B1885" s="20" t="s">
        <v>5569</v>
      </c>
      <c r="C1885" s="20" t="s">
        <v>6489</v>
      </c>
      <c r="D1885" s="20" t="s">
        <v>8365</v>
      </c>
      <c r="E1885" s="20" t="s">
        <v>3442</v>
      </c>
      <c r="F1885">
        <f t="shared" si="46"/>
        <v>13</v>
      </c>
    </row>
    <row r="1886" spans="1:6" x14ac:dyDescent="0.2">
      <c r="A1886" s="20" t="s">
        <v>6490</v>
      </c>
      <c r="B1886" s="20" t="s">
        <v>4843</v>
      </c>
      <c r="C1886" s="20" t="s">
        <v>6491</v>
      </c>
      <c r="D1886" s="20" t="s">
        <v>1519</v>
      </c>
      <c r="E1886" t="s">
        <v>3454</v>
      </c>
      <c r="F1886">
        <f t="shared" si="46"/>
        <v>6</v>
      </c>
    </row>
    <row r="1887" spans="1:6" x14ac:dyDescent="0.2">
      <c r="A1887" s="20" t="s">
        <v>6490</v>
      </c>
      <c r="B1887" s="20" t="s">
        <v>3208</v>
      </c>
      <c r="C1887" s="20" t="s">
        <v>6492</v>
      </c>
      <c r="D1887" s="20" t="s">
        <v>3210</v>
      </c>
      <c r="E1887" t="s">
        <v>3454</v>
      </c>
      <c r="F1887">
        <f t="shared" si="46"/>
        <v>6</v>
      </c>
    </row>
    <row r="1888" spans="1:6" x14ac:dyDescent="0.2">
      <c r="A1888" s="20" t="s">
        <v>6493</v>
      </c>
      <c r="B1888" s="20" t="s">
        <v>3816</v>
      </c>
      <c r="C1888" s="20" t="s">
        <v>6494</v>
      </c>
      <c r="D1888" s="20" t="s">
        <v>4999</v>
      </c>
      <c r="E1888" s="20" t="s">
        <v>3442</v>
      </c>
      <c r="F1888">
        <f t="shared" si="46"/>
        <v>13</v>
      </c>
    </row>
    <row r="1889" spans="1:6" x14ac:dyDescent="0.2">
      <c r="A1889" s="20" t="s">
        <v>6493</v>
      </c>
      <c r="B1889" s="20" t="s">
        <v>5576</v>
      </c>
      <c r="C1889" s="20" t="s">
        <v>6495</v>
      </c>
      <c r="D1889" s="20" t="s">
        <v>3079</v>
      </c>
      <c r="E1889" s="20" t="s">
        <v>3442</v>
      </c>
      <c r="F1889">
        <f t="shared" si="46"/>
        <v>13</v>
      </c>
    </row>
    <row r="1890" spans="1:6" x14ac:dyDescent="0.2">
      <c r="A1890" s="20" t="s">
        <v>6493</v>
      </c>
      <c r="B1890" s="20" t="s">
        <v>4453</v>
      </c>
      <c r="C1890" s="20" t="s">
        <v>6496</v>
      </c>
      <c r="D1890" s="20" t="s">
        <v>1672</v>
      </c>
      <c r="E1890" s="20" t="s">
        <v>3442</v>
      </c>
      <c r="F1890">
        <f t="shared" si="46"/>
        <v>13</v>
      </c>
    </row>
    <row r="1891" spans="1:6" x14ac:dyDescent="0.2">
      <c r="A1891" s="20" t="s">
        <v>6497</v>
      </c>
      <c r="B1891" s="20" t="s">
        <v>4094</v>
      </c>
      <c r="C1891" s="20" t="s">
        <v>6498</v>
      </c>
      <c r="D1891" s="20" t="s">
        <v>3525</v>
      </c>
      <c r="E1891" s="20" t="s">
        <v>3446</v>
      </c>
      <c r="F1891">
        <f t="shared" si="46"/>
        <v>3</v>
      </c>
    </row>
    <row r="1892" spans="1:6" x14ac:dyDescent="0.2">
      <c r="A1892" s="20" t="s">
        <v>6497</v>
      </c>
      <c r="B1892" s="20" t="s">
        <v>5633</v>
      </c>
      <c r="C1892" s="20" t="s">
        <v>6499</v>
      </c>
      <c r="D1892" s="20" t="s">
        <v>3525</v>
      </c>
      <c r="E1892" s="20" t="s">
        <v>3446</v>
      </c>
      <c r="F1892">
        <f t="shared" si="46"/>
        <v>3</v>
      </c>
    </row>
    <row r="1893" spans="1:6" x14ac:dyDescent="0.2">
      <c r="A1893" s="20" t="s">
        <v>6497</v>
      </c>
      <c r="B1893" s="20" t="s">
        <v>6500</v>
      </c>
      <c r="C1893" s="20" t="s">
        <v>6501</v>
      </c>
      <c r="D1893" s="20" t="s">
        <v>6502</v>
      </c>
      <c r="E1893" s="20" t="s">
        <v>3446</v>
      </c>
      <c r="F1893">
        <f t="shared" si="46"/>
        <v>3</v>
      </c>
    </row>
    <row r="1894" spans="1:6" x14ac:dyDescent="0.2">
      <c r="A1894" s="20" t="s">
        <v>6503</v>
      </c>
      <c r="B1894" s="20" t="s">
        <v>3495</v>
      </c>
      <c r="C1894" s="20" t="s">
        <v>6504</v>
      </c>
      <c r="D1894" s="20" t="s">
        <v>3525</v>
      </c>
      <c r="E1894" s="20" t="s">
        <v>3446</v>
      </c>
      <c r="F1894">
        <f t="shared" si="46"/>
        <v>3</v>
      </c>
    </row>
    <row r="1895" spans="1:6" x14ac:dyDescent="0.2">
      <c r="A1895" s="20" t="s">
        <v>6503</v>
      </c>
      <c r="B1895" s="20" t="s">
        <v>5555</v>
      </c>
      <c r="C1895" s="20" t="s">
        <v>6505</v>
      </c>
      <c r="D1895" s="20" t="s">
        <v>3525</v>
      </c>
      <c r="E1895" s="20" t="s">
        <v>3446</v>
      </c>
      <c r="F1895">
        <f t="shared" si="46"/>
        <v>3</v>
      </c>
    </row>
    <row r="1896" spans="1:6" x14ac:dyDescent="0.2">
      <c r="A1896" s="20" t="s">
        <v>6506</v>
      </c>
      <c r="B1896" s="20" t="s">
        <v>5107</v>
      </c>
      <c r="C1896" s="20" t="s">
        <v>6507</v>
      </c>
      <c r="D1896" s="20" t="s">
        <v>1830</v>
      </c>
      <c r="E1896" t="s">
        <v>3448</v>
      </c>
      <c r="F1896">
        <f t="shared" si="46"/>
        <v>4</v>
      </c>
    </row>
    <row r="1897" spans="1:6" x14ac:dyDescent="0.2">
      <c r="A1897" s="20" t="s">
        <v>6506</v>
      </c>
      <c r="B1897" s="20" t="s">
        <v>5122</v>
      </c>
      <c r="C1897" s="20" t="s">
        <v>6508</v>
      </c>
      <c r="D1897" s="20" t="s">
        <v>3525</v>
      </c>
      <c r="E1897" t="s">
        <v>3448</v>
      </c>
      <c r="F1897">
        <f t="shared" si="46"/>
        <v>4</v>
      </c>
    </row>
    <row r="1898" spans="1:6" x14ac:dyDescent="0.2">
      <c r="A1898" s="20" t="s">
        <v>6509</v>
      </c>
      <c r="B1898" s="20" t="s">
        <v>6149</v>
      </c>
      <c r="C1898" s="20" t="s">
        <v>6510</v>
      </c>
      <c r="D1898" s="20" t="s">
        <v>6151</v>
      </c>
      <c r="E1898" t="s">
        <v>3450</v>
      </c>
      <c r="F1898">
        <f t="shared" si="46"/>
        <v>5</v>
      </c>
    </row>
    <row r="1899" spans="1:6" x14ac:dyDescent="0.2">
      <c r="A1899" s="20" t="s">
        <v>6509</v>
      </c>
      <c r="B1899" s="20" t="s">
        <v>4565</v>
      </c>
      <c r="C1899" s="20" t="s">
        <v>6511</v>
      </c>
      <c r="D1899" s="20" t="s">
        <v>3708</v>
      </c>
      <c r="E1899" t="s">
        <v>3450</v>
      </c>
      <c r="F1899">
        <f t="shared" si="46"/>
        <v>5</v>
      </c>
    </row>
    <row r="1900" spans="1:6" x14ac:dyDescent="0.2">
      <c r="A1900" s="20" t="s">
        <v>6512</v>
      </c>
      <c r="B1900" s="20" t="s">
        <v>4576</v>
      </c>
      <c r="C1900" s="20" t="s">
        <v>6513</v>
      </c>
      <c r="D1900" s="20" t="s">
        <v>3708</v>
      </c>
      <c r="E1900" t="s">
        <v>3450</v>
      </c>
      <c r="F1900">
        <f t="shared" si="46"/>
        <v>5</v>
      </c>
    </row>
    <row r="1901" spans="1:6" x14ac:dyDescent="0.2">
      <c r="A1901" s="20" t="s">
        <v>6512</v>
      </c>
      <c r="B1901" s="20" t="s">
        <v>6514</v>
      </c>
      <c r="C1901" s="20" t="s">
        <v>6515</v>
      </c>
      <c r="D1901" s="20" t="s">
        <v>3708</v>
      </c>
      <c r="E1901" t="s">
        <v>3450</v>
      </c>
      <c r="F1901">
        <f t="shared" si="46"/>
        <v>5</v>
      </c>
    </row>
    <row r="1902" spans="1:6" x14ac:dyDescent="0.2">
      <c r="A1902" s="20" t="s">
        <v>6516</v>
      </c>
      <c r="B1902" s="20" t="s">
        <v>4583</v>
      </c>
      <c r="C1902" s="20" t="s">
        <v>6517</v>
      </c>
      <c r="D1902" s="20" t="s">
        <v>3708</v>
      </c>
      <c r="E1902" t="s">
        <v>3450</v>
      </c>
      <c r="F1902">
        <f t="shared" si="46"/>
        <v>5</v>
      </c>
    </row>
    <row r="1903" spans="1:6" x14ac:dyDescent="0.2">
      <c r="A1903" s="20" t="s">
        <v>6516</v>
      </c>
      <c r="B1903" s="20" t="s">
        <v>5672</v>
      </c>
      <c r="C1903" s="20" t="s">
        <v>6518</v>
      </c>
      <c r="D1903" s="20" t="s">
        <v>5671</v>
      </c>
      <c r="E1903" t="s">
        <v>3450</v>
      </c>
      <c r="F1903">
        <f t="shared" si="46"/>
        <v>5</v>
      </c>
    </row>
    <row r="1904" spans="1:6" x14ac:dyDescent="0.2">
      <c r="A1904" s="20" t="s">
        <v>6516</v>
      </c>
      <c r="B1904" s="20" t="s">
        <v>5669</v>
      </c>
      <c r="C1904" s="20" t="s">
        <v>6519</v>
      </c>
      <c r="D1904" s="20" t="s">
        <v>5671</v>
      </c>
      <c r="E1904" t="s">
        <v>3450</v>
      </c>
      <c r="F1904">
        <f t="shared" si="46"/>
        <v>5</v>
      </c>
    </row>
    <row r="1905" spans="1:6" x14ac:dyDescent="0.2">
      <c r="A1905" s="20" t="s">
        <v>6516</v>
      </c>
      <c r="B1905" s="20" t="s">
        <v>5672</v>
      </c>
      <c r="C1905" s="20" t="s">
        <v>6520</v>
      </c>
      <c r="D1905" s="20" t="s">
        <v>5671</v>
      </c>
      <c r="E1905" t="s">
        <v>3450</v>
      </c>
      <c r="F1905">
        <f t="shared" si="46"/>
        <v>5</v>
      </c>
    </row>
    <row r="1906" spans="1:6" x14ac:dyDescent="0.2">
      <c r="A1906" s="20" t="s">
        <v>6516</v>
      </c>
      <c r="B1906" s="20" t="s">
        <v>5669</v>
      </c>
      <c r="C1906" s="20" t="s">
        <v>6521</v>
      </c>
      <c r="D1906" s="20" t="s">
        <v>5671</v>
      </c>
      <c r="E1906" t="s">
        <v>3450</v>
      </c>
      <c r="F1906">
        <f t="shared" si="46"/>
        <v>5</v>
      </c>
    </row>
    <row r="1907" spans="1:6" x14ac:dyDescent="0.2">
      <c r="A1907" s="20" t="s">
        <v>6516</v>
      </c>
      <c r="B1907" s="20" t="s">
        <v>5672</v>
      </c>
      <c r="C1907" s="20" t="s">
        <v>6522</v>
      </c>
      <c r="D1907" s="20" t="s">
        <v>5671</v>
      </c>
      <c r="E1907" t="s">
        <v>3450</v>
      </c>
      <c r="F1907">
        <f t="shared" si="46"/>
        <v>5</v>
      </c>
    </row>
    <row r="1908" spans="1:6" x14ac:dyDescent="0.2">
      <c r="A1908" s="20" t="s">
        <v>6516</v>
      </c>
      <c r="B1908" s="20" t="s">
        <v>5672</v>
      </c>
      <c r="C1908" s="20" t="s">
        <v>6523</v>
      </c>
      <c r="D1908" s="20" t="s">
        <v>5671</v>
      </c>
      <c r="E1908" t="s">
        <v>3450</v>
      </c>
      <c r="F1908">
        <f t="shared" si="46"/>
        <v>5</v>
      </c>
    </row>
    <row r="1909" spans="1:6" x14ac:dyDescent="0.2">
      <c r="A1909" s="20" t="s">
        <v>6516</v>
      </c>
      <c r="B1909" s="20" t="s">
        <v>5679</v>
      </c>
      <c r="C1909" s="20" t="s">
        <v>6524</v>
      </c>
      <c r="D1909" s="20" t="s">
        <v>5671</v>
      </c>
      <c r="E1909" t="s">
        <v>3450</v>
      </c>
      <c r="F1909">
        <f t="shared" si="46"/>
        <v>5</v>
      </c>
    </row>
    <row r="1910" spans="1:6" x14ac:dyDescent="0.2">
      <c r="A1910" s="20" t="s">
        <v>6516</v>
      </c>
      <c r="B1910" s="20" t="s">
        <v>5679</v>
      </c>
      <c r="C1910" s="20" t="s">
        <v>6525</v>
      </c>
      <c r="D1910" s="20" t="s">
        <v>5671</v>
      </c>
      <c r="E1910" t="s">
        <v>3450</v>
      </c>
      <c r="F1910">
        <f t="shared" si="46"/>
        <v>5</v>
      </c>
    </row>
    <row r="1911" spans="1:6" x14ac:dyDescent="0.2">
      <c r="A1911" s="20" t="s">
        <v>6516</v>
      </c>
      <c r="B1911" s="20" t="s">
        <v>5672</v>
      </c>
      <c r="C1911" s="20" t="s">
        <v>6526</v>
      </c>
      <c r="D1911" s="20" t="s">
        <v>5671</v>
      </c>
      <c r="E1911" t="s">
        <v>3450</v>
      </c>
      <c r="F1911">
        <f t="shared" si="46"/>
        <v>5</v>
      </c>
    </row>
    <row r="1912" spans="1:6" x14ac:dyDescent="0.2">
      <c r="A1912" s="20" t="s">
        <v>6516</v>
      </c>
      <c r="B1912" s="20" t="s">
        <v>5679</v>
      </c>
      <c r="C1912" s="20" t="s">
        <v>6527</v>
      </c>
      <c r="D1912" s="20" t="s">
        <v>5671</v>
      </c>
      <c r="E1912" t="s">
        <v>3450</v>
      </c>
      <c r="F1912">
        <f t="shared" si="46"/>
        <v>5</v>
      </c>
    </row>
    <row r="1913" spans="1:6" x14ac:dyDescent="0.2">
      <c r="A1913" s="20" t="s">
        <v>6516</v>
      </c>
      <c r="B1913" s="20" t="s">
        <v>5679</v>
      </c>
      <c r="C1913" s="20" t="s">
        <v>6528</v>
      </c>
      <c r="D1913" s="20" t="s">
        <v>5671</v>
      </c>
      <c r="E1913" t="s">
        <v>3450</v>
      </c>
      <c r="F1913">
        <f t="shared" si="46"/>
        <v>5</v>
      </c>
    </row>
    <row r="1914" spans="1:6" x14ac:dyDescent="0.2">
      <c r="A1914" s="20" t="s">
        <v>6529</v>
      </c>
      <c r="B1914" s="20" t="s">
        <v>5420</v>
      </c>
      <c r="C1914" s="20" t="s">
        <v>6530</v>
      </c>
      <c r="D1914" s="20" t="s">
        <v>3708</v>
      </c>
      <c r="E1914" t="s">
        <v>3450</v>
      </c>
      <c r="F1914">
        <f t="shared" si="46"/>
        <v>5</v>
      </c>
    </row>
    <row r="1915" spans="1:6" x14ac:dyDescent="0.2">
      <c r="A1915" s="20" t="s">
        <v>6529</v>
      </c>
      <c r="B1915" s="20" t="s">
        <v>6531</v>
      </c>
      <c r="C1915" s="20" t="s">
        <v>6532</v>
      </c>
      <c r="D1915" s="20" t="s">
        <v>3708</v>
      </c>
      <c r="E1915" t="s">
        <v>3450</v>
      </c>
      <c r="F1915">
        <f t="shared" si="46"/>
        <v>5</v>
      </c>
    </row>
    <row r="1916" spans="1:6" x14ac:dyDescent="0.2">
      <c r="A1916" s="20" t="s">
        <v>6533</v>
      </c>
      <c r="B1916" s="20" t="s">
        <v>5429</v>
      </c>
      <c r="C1916" s="20" t="s">
        <v>6534</v>
      </c>
      <c r="D1916" s="20" t="s">
        <v>3708</v>
      </c>
      <c r="E1916" t="s">
        <v>3450</v>
      </c>
      <c r="F1916">
        <f t="shared" si="46"/>
        <v>5</v>
      </c>
    </row>
    <row r="1917" spans="1:6" x14ac:dyDescent="0.2">
      <c r="A1917" s="20" t="s">
        <v>6533</v>
      </c>
      <c r="B1917" s="20" t="s">
        <v>5672</v>
      </c>
      <c r="C1917" s="20" t="s">
        <v>6535</v>
      </c>
      <c r="D1917" s="20" t="s">
        <v>5671</v>
      </c>
      <c r="E1917" t="s">
        <v>3450</v>
      </c>
      <c r="F1917">
        <f t="shared" si="46"/>
        <v>5</v>
      </c>
    </row>
    <row r="1918" spans="1:6" x14ac:dyDescent="0.2">
      <c r="A1918" s="20" t="s">
        <v>6533</v>
      </c>
      <c r="B1918" s="20" t="s">
        <v>5679</v>
      </c>
      <c r="C1918" s="20" t="s">
        <v>6536</v>
      </c>
      <c r="D1918" s="20" t="s">
        <v>5671</v>
      </c>
      <c r="E1918" t="s">
        <v>3450</v>
      </c>
      <c r="F1918">
        <f t="shared" si="46"/>
        <v>5</v>
      </c>
    </row>
    <row r="1919" spans="1:6" x14ac:dyDescent="0.2">
      <c r="A1919" s="20" t="s">
        <v>6533</v>
      </c>
      <c r="B1919" s="20" t="s">
        <v>5679</v>
      </c>
      <c r="C1919" s="20" t="s">
        <v>6537</v>
      </c>
      <c r="D1919" s="20" t="s">
        <v>5671</v>
      </c>
      <c r="E1919" t="s">
        <v>3450</v>
      </c>
      <c r="F1919">
        <f t="shared" si="46"/>
        <v>5</v>
      </c>
    </row>
    <row r="1920" spans="1:6" x14ac:dyDescent="0.2">
      <c r="A1920" s="20" t="s">
        <v>6533</v>
      </c>
      <c r="B1920" s="20" t="s">
        <v>5669</v>
      </c>
      <c r="C1920" s="20" t="s">
        <v>6538</v>
      </c>
      <c r="D1920" s="20" t="s">
        <v>5671</v>
      </c>
      <c r="E1920" t="s">
        <v>3450</v>
      </c>
      <c r="F1920">
        <f t="shared" si="46"/>
        <v>5</v>
      </c>
    </row>
    <row r="1921" spans="1:6" x14ac:dyDescent="0.2">
      <c r="A1921" s="20" t="s">
        <v>6533</v>
      </c>
      <c r="B1921" s="20" t="s">
        <v>5672</v>
      </c>
      <c r="C1921" s="20" t="s">
        <v>6539</v>
      </c>
      <c r="D1921" s="20" t="s">
        <v>5671</v>
      </c>
      <c r="E1921" t="s">
        <v>3450</v>
      </c>
      <c r="F1921">
        <f t="shared" si="46"/>
        <v>5</v>
      </c>
    </row>
    <row r="1922" spans="1:6" x14ac:dyDescent="0.2">
      <c r="A1922" s="20" t="s">
        <v>6533</v>
      </c>
      <c r="B1922" s="20" t="s">
        <v>5669</v>
      </c>
      <c r="C1922" s="20" t="s">
        <v>6540</v>
      </c>
      <c r="D1922" s="20" t="s">
        <v>5671</v>
      </c>
      <c r="E1922" t="s">
        <v>3450</v>
      </c>
      <c r="F1922">
        <f t="shared" si="46"/>
        <v>5</v>
      </c>
    </row>
    <row r="1923" spans="1:6" x14ac:dyDescent="0.2">
      <c r="A1923" s="20" t="s">
        <v>6533</v>
      </c>
      <c r="B1923" s="20" t="s">
        <v>5672</v>
      </c>
      <c r="C1923" s="20" t="s">
        <v>6541</v>
      </c>
      <c r="D1923" s="20" t="s">
        <v>5671</v>
      </c>
      <c r="E1923" t="s">
        <v>3450</v>
      </c>
      <c r="F1923">
        <f t="shared" ref="F1923:F1988" si="47">VLOOKUP(E1923,$H$2:$I$12,2,0)</f>
        <v>5</v>
      </c>
    </row>
    <row r="1924" spans="1:6" x14ac:dyDescent="0.2">
      <c r="A1924" s="20" t="s">
        <v>6533</v>
      </c>
      <c r="B1924" s="20" t="s">
        <v>5669</v>
      </c>
      <c r="C1924" s="20" t="s">
        <v>6542</v>
      </c>
      <c r="D1924" s="20" t="s">
        <v>5671</v>
      </c>
      <c r="E1924" t="s">
        <v>3450</v>
      </c>
      <c r="F1924">
        <f t="shared" si="47"/>
        <v>5</v>
      </c>
    </row>
    <row r="1925" spans="1:6" x14ac:dyDescent="0.2">
      <c r="A1925" s="20" t="s">
        <v>6533</v>
      </c>
      <c r="B1925" s="20" t="s">
        <v>5672</v>
      </c>
      <c r="C1925" s="20" t="s">
        <v>6543</v>
      </c>
      <c r="D1925" s="20" t="s">
        <v>5671</v>
      </c>
      <c r="E1925" t="s">
        <v>3450</v>
      </c>
      <c r="F1925">
        <f t="shared" si="47"/>
        <v>5</v>
      </c>
    </row>
    <row r="1926" spans="1:6" x14ac:dyDescent="0.2">
      <c r="A1926" s="20" t="s">
        <v>6533</v>
      </c>
      <c r="B1926" s="20" t="s">
        <v>5672</v>
      </c>
      <c r="C1926" s="20" t="s">
        <v>6544</v>
      </c>
      <c r="D1926" s="20" t="s">
        <v>5671</v>
      </c>
      <c r="E1926" t="s">
        <v>3450</v>
      </c>
      <c r="F1926">
        <f t="shared" si="47"/>
        <v>5</v>
      </c>
    </row>
    <row r="1927" spans="1:6" x14ac:dyDescent="0.2">
      <c r="A1927" s="20" t="s">
        <v>6533</v>
      </c>
      <c r="B1927" s="20" t="s">
        <v>5679</v>
      </c>
      <c r="C1927" s="20" t="s">
        <v>6545</v>
      </c>
      <c r="D1927" s="20" t="s">
        <v>5671</v>
      </c>
      <c r="E1927" t="s">
        <v>3450</v>
      </c>
      <c r="F1927">
        <f t="shared" si="47"/>
        <v>5</v>
      </c>
    </row>
    <row r="1928" spans="1:6" x14ac:dyDescent="0.2">
      <c r="A1928" s="20" t="s">
        <v>6533</v>
      </c>
      <c r="B1928" s="20" t="s">
        <v>5679</v>
      </c>
      <c r="C1928" s="20" t="s">
        <v>6546</v>
      </c>
      <c r="D1928" s="20" t="s">
        <v>5671</v>
      </c>
      <c r="E1928" t="s">
        <v>3450</v>
      </c>
      <c r="F1928">
        <f t="shared" si="47"/>
        <v>5</v>
      </c>
    </row>
    <row r="1929" spans="1:6" x14ac:dyDescent="0.2">
      <c r="A1929" s="20" t="s">
        <v>6547</v>
      </c>
      <c r="B1929" s="20" t="s">
        <v>1869</v>
      </c>
      <c r="C1929" s="20" t="s">
        <v>6548</v>
      </c>
      <c r="D1929" s="20" t="s">
        <v>1575</v>
      </c>
      <c r="E1929" t="s">
        <v>3442</v>
      </c>
      <c r="F1929">
        <f t="shared" si="47"/>
        <v>13</v>
      </c>
    </row>
    <row r="1930" spans="1:6" x14ac:dyDescent="0.2">
      <c r="A1930" s="20" t="s">
        <v>6547</v>
      </c>
      <c r="B1930" s="20" t="s">
        <v>5061</v>
      </c>
      <c r="C1930" s="20" t="s">
        <v>6549</v>
      </c>
      <c r="D1930" s="20" t="s">
        <v>1672</v>
      </c>
      <c r="E1930" t="s">
        <v>3442</v>
      </c>
      <c r="F1930">
        <f t="shared" si="47"/>
        <v>13</v>
      </c>
    </row>
    <row r="1931" spans="1:6" x14ac:dyDescent="0.2">
      <c r="A1931" s="20" t="s">
        <v>6547</v>
      </c>
      <c r="B1931" s="20" t="s">
        <v>1189</v>
      </c>
      <c r="C1931" s="20" t="s">
        <v>6550</v>
      </c>
      <c r="D1931" s="20" t="s">
        <v>3079</v>
      </c>
      <c r="E1931" t="s">
        <v>3442</v>
      </c>
      <c r="F1931">
        <f t="shared" si="47"/>
        <v>13</v>
      </c>
    </row>
    <row r="1932" spans="1:6" x14ac:dyDescent="0.2">
      <c r="A1932" t="s">
        <v>3160</v>
      </c>
      <c r="B1932" t="s">
        <v>2333</v>
      </c>
      <c r="C1932" t="s">
        <v>3157</v>
      </c>
      <c r="D1932" t="s">
        <v>542</v>
      </c>
      <c r="E1932" t="s">
        <v>3442</v>
      </c>
      <c r="F1932">
        <f t="shared" si="47"/>
        <v>13</v>
      </c>
    </row>
    <row r="1933" spans="1:6" x14ac:dyDescent="0.2">
      <c r="A1933" t="s">
        <v>3160</v>
      </c>
      <c r="B1933" t="s">
        <v>2333</v>
      </c>
      <c r="C1933" t="s">
        <v>3158</v>
      </c>
      <c r="D1933" t="s">
        <v>542</v>
      </c>
      <c r="E1933" t="s">
        <v>3442</v>
      </c>
      <c r="F1933">
        <f t="shared" si="47"/>
        <v>13</v>
      </c>
    </row>
    <row r="1934" spans="1:6" x14ac:dyDescent="0.2">
      <c r="A1934" t="s">
        <v>3160</v>
      </c>
      <c r="B1934" t="s">
        <v>1304</v>
      </c>
      <c r="C1934" t="s">
        <v>3159</v>
      </c>
      <c r="D1934" t="s">
        <v>542</v>
      </c>
      <c r="E1934" t="s">
        <v>3442</v>
      </c>
      <c r="F1934">
        <f t="shared" si="47"/>
        <v>13</v>
      </c>
    </row>
    <row r="1935" spans="1:6" x14ac:dyDescent="0.2">
      <c r="A1935" t="s">
        <v>1296</v>
      </c>
      <c r="B1935" t="s">
        <v>2324</v>
      </c>
      <c r="C1935" t="s">
        <v>3217</v>
      </c>
      <c r="D1935" t="s">
        <v>542</v>
      </c>
      <c r="E1935" t="s">
        <v>3456</v>
      </c>
      <c r="F1935">
        <f t="shared" si="47"/>
        <v>7</v>
      </c>
    </row>
    <row r="1936" spans="1:6" x14ac:dyDescent="0.2">
      <c r="A1936" t="s">
        <v>1296</v>
      </c>
      <c r="B1936" t="s">
        <v>2324</v>
      </c>
      <c r="C1936" t="s">
        <v>1016</v>
      </c>
      <c r="D1936" t="s">
        <v>542</v>
      </c>
      <c r="E1936" t="s">
        <v>3456</v>
      </c>
      <c r="F1936">
        <f t="shared" si="47"/>
        <v>7</v>
      </c>
    </row>
    <row r="1937" spans="1:6" x14ac:dyDescent="0.2">
      <c r="A1937" t="s">
        <v>1296</v>
      </c>
      <c r="B1937" t="s">
        <v>2703</v>
      </c>
      <c r="C1937" t="s">
        <v>1483</v>
      </c>
      <c r="D1937" t="s">
        <v>542</v>
      </c>
      <c r="E1937" t="s">
        <v>3456</v>
      </c>
      <c r="F1937">
        <f t="shared" si="47"/>
        <v>7</v>
      </c>
    </row>
    <row r="1938" spans="1:6" x14ac:dyDescent="0.2">
      <c r="A1938" t="s">
        <v>1296</v>
      </c>
      <c r="B1938" t="s">
        <v>2703</v>
      </c>
      <c r="C1938" t="s">
        <v>3037</v>
      </c>
      <c r="D1938" t="s">
        <v>542</v>
      </c>
      <c r="E1938" t="s">
        <v>3456</v>
      </c>
      <c r="F1938">
        <f t="shared" si="47"/>
        <v>7</v>
      </c>
    </row>
    <row r="1939" spans="1:6" x14ac:dyDescent="0.2">
      <c r="A1939" t="s">
        <v>1296</v>
      </c>
      <c r="B1939" t="s">
        <v>2060</v>
      </c>
      <c r="C1939" t="s">
        <v>760</v>
      </c>
      <c r="D1939" t="s">
        <v>542</v>
      </c>
      <c r="E1939" t="s">
        <v>3456</v>
      </c>
      <c r="F1939">
        <f t="shared" si="47"/>
        <v>7</v>
      </c>
    </row>
    <row r="1940" spans="1:6" x14ac:dyDescent="0.2">
      <c r="A1940" t="s">
        <v>1296</v>
      </c>
      <c r="B1940" t="s">
        <v>2060</v>
      </c>
      <c r="C1940" t="s">
        <v>761</v>
      </c>
      <c r="D1940" t="s">
        <v>542</v>
      </c>
      <c r="E1940" t="s">
        <v>3456</v>
      </c>
      <c r="F1940">
        <f t="shared" si="47"/>
        <v>7</v>
      </c>
    </row>
    <row r="1941" spans="1:6" x14ac:dyDescent="0.2">
      <c r="A1941" t="s">
        <v>547</v>
      </c>
      <c r="B1941" t="s">
        <v>1304</v>
      </c>
      <c r="C1941" t="s">
        <v>549</v>
      </c>
      <c r="D1941" t="s">
        <v>542</v>
      </c>
      <c r="E1941" t="s">
        <v>3442</v>
      </c>
      <c r="F1941">
        <f t="shared" si="47"/>
        <v>13</v>
      </c>
    </row>
    <row r="1942" spans="1:6" x14ac:dyDescent="0.2">
      <c r="A1942" t="s">
        <v>547</v>
      </c>
      <c r="B1942" t="s">
        <v>2325</v>
      </c>
      <c r="C1942" t="s">
        <v>749</v>
      </c>
      <c r="D1942" t="s">
        <v>3147</v>
      </c>
      <c r="E1942" t="s">
        <v>3442</v>
      </c>
      <c r="F1942">
        <f t="shared" si="47"/>
        <v>13</v>
      </c>
    </row>
    <row r="1943" spans="1:6" x14ac:dyDescent="0.2">
      <c r="A1943" t="s">
        <v>547</v>
      </c>
      <c r="B1943" t="s">
        <v>2325</v>
      </c>
      <c r="C1943" t="s">
        <v>1673</v>
      </c>
      <c r="D1943" t="s">
        <v>3147</v>
      </c>
      <c r="E1943" t="s">
        <v>3442</v>
      </c>
      <c r="F1943">
        <f t="shared" si="47"/>
        <v>13</v>
      </c>
    </row>
    <row r="1944" spans="1:6" x14ac:dyDescent="0.2">
      <c r="A1944" t="s">
        <v>547</v>
      </c>
      <c r="B1944" t="s">
        <v>2326</v>
      </c>
      <c r="C1944" t="s">
        <v>750</v>
      </c>
      <c r="D1944" t="s">
        <v>1519</v>
      </c>
      <c r="E1944" t="s">
        <v>3442</v>
      </c>
      <c r="F1944">
        <f t="shared" si="47"/>
        <v>13</v>
      </c>
    </row>
    <row r="1945" spans="1:6" x14ac:dyDescent="0.2">
      <c r="A1945" t="s">
        <v>547</v>
      </c>
      <c r="B1945" t="s">
        <v>2327</v>
      </c>
      <c r="C1945" t="s">
        <v>751</v>
      </c>
      <c r="D1945" t="s">
        <v>1672</v>
      </c>
      <c r="E1945" t="s">
        <v>3442</v>
      </c>
      <c r="F1945">
        <f t="shared" si="47"/>
        <v>13</v>
      </c>
    </row>
    <row r="1946" spans="1:6" x14ac:dyDescent="0.2">
      <c r="A1946" t="s">
        <v>548</v>
      </c>
      <c r="B1946" t="s">
        <v>2328</v>
      </c>
      <c r="C1946" t="s">
        <v>752</v>
      </c>
      <c r="D1946" t="s">
        <v>3147</v>
      </c>
      <c r="E1946" t="s">
        <v>3442</v>
      </c>
      <c r="F1946">
        <f t="shared" si="47"/>
        <v>13</v>
      </c>
    </row>
    <row r="1947" spans="1:6" x14ac:dyDescent="0.2">
      <c r="A1947" t="s">
        <v>548</v>
      </c>
      <c r="B1947" t="s">
        <v>2328</v>
      </c>
      <c r="C1947" t="s">
        <v>1674</v>
      </c>
      <c r="D1947" t="s">
        <v>3147</v>
      </c>
      <c r="E1947" t="s">
        <v>3442</v>
      </c>
      <c r="F1947">
        <f t="shared" si="47"/>
        <v>13</v>
      </c>
    </row>
    <row r="1948" spans="1:6" x14ac:dyDescent="0.2">
      <c r="A1948" t="s">
        <v>548</v>
      </c>
      <c r="B1948" t="s">
        <v>2329</v>
      </c>
      <c r="C1948" t="s">
        <v>753</v>
      </c>
      <c r="D1948" t="s">
        <v>543</v>
      </c>
      <c r="E1948" t="s">
        <v>3442</v>
      </c>
      <c r="F1948">
        <f t="shared" si="47"/>
        <v>13</v>
      </c>
    </row>
    <row r="1949" spans="1:6" x14ac:dyDescent="0.2">
      <c r="A1949" t="s">
        <v>548</v>
      </c>
      <c r="B1949" t="s">
        <v>2330</v>
      </c>
      <c r="C1949" t="s">
        <v>754</v>
      </c>
      <c r="D1949" t="s">
        <v>3147</v>
      </c>
      <c r="E1949" t="s">
        <v>3442</v>
      </c>
      <c r="F1949">
        <f t="shared" si="47"/>
        <v>13</v>
      </c>
    </row>
    <row r="1950" spans="1:6" x14ac:dyDescent="0.2">
      <c r="A1950" t="s">
        <v>548</v>
      </c>
      <c r="B1950" t="s">
        <v>1430</v>
      </c>
      <c r="C1950" t="s">
        <v>755</v>
      </c>
      <c r="D1950" t="s">
        <v>543</v>
      </c>
      <c r="E1950" t="s">
        <v>3442</v>
      </c>
      <c r="F1950">
        <f t="shared" si="47"/>
        <v>13</v>
      </c>
    </row>
    <row r="1951" spans="1:6" x14ac:dyDescent="0.2">
      <c r="A1951" t="s">
        <v>555</v>
      </c>
      <c r="B1951" t="s">
        <v>2324</v>
      </c>
      <c r="C1951" t="s">
        <v>1019</v>
      </c>
      <c r="D1951" t="s">
        <v>542</v>
      </c>
      <c r="E1951" s="20" t="s">
        <v>3456</v>
      </c>
      <c r="F1951">
        <f t="shared" si="47"/>
        <v>7</v>
      </c>
    </row>
    <row r="1952" spans="1:6" x14ac:dyDescent="0.2">
      <c r="A1952" t="s">
        <v>555</v>
      </c>
      <c r="B1952" t="s">
        <v>2324</v>
      </c>
      <c r="C1952" t="s">
        <v>1020</v>
      </c>
      <c r="D1952" t="s">
        <v>542</v>
      </c>
      <c r="E1952" s="20" t="s">
        <v>3456</v>
      </c>
      <c r="F1952">
        <f t="shared" si="47"/>
        <v>7</v>
      </c>
    </row>
    <row r="1953" spans="1:6" x14ac:dyDescent="0.2">
      <c r="A1953" t="s">
        <v>555</v>
      </c>
      <c r="B1953" t="s">
        <v>2332</v>
      </c>
      <c r="C1953" t="s">
        <v>758</v>
      </c>
      <c r="D1953" t="s">
        <v>1519</v>
      </c>
      <c r="E1953" s="20" t="s">
        <v>3456</v>
      </c>
      <c r="F1953">
        <f t="shared" si="47"/>
        <v>7</v>
      </c>
    </row>
    <row r="1954" spans="1:6" x14ac:dyDescent="0.2">
      <c r="A1954" t="s">
        <v>556</v>
      </c>
      <c r="B1954" t="s">
        <v>1432</v>
      </c>
      <c r="C1954" t="s">
        <v>759</v>
      </c>
      <c r="D1954" t="s">
        <v>544</v>
      </c>
      <c r="E1954" t="s">
        <v>3456</v>
      </c>
      <c r="F1954">
        <f t="shared" si="47"/>
        <v>7</v>
      </c>
    </row>
    <row r="1955" spans="1:6" x14ac:dyDescent="0.2">
      <c r="A1955" t="s">
        <v>556</v>
      </c>
      <c r="B1955" t="s">
        <v>2333</v>
      </c>
      <c r="C1955" t="s">
        <v>1021</v>
      </c>
      <c r="D1955" t="s">
        <v>542</v>
      </c>
      <c r="E1955" t="s">
        <v>3456</v>
      </c>
      <c r="F1955">
        <f t="shared" si="47"/>
        <v>7</v>
      </c>
    </row>
    <row r="1956" spans="1:6" x14ac:dyDescent="0.2">
      <c r="A1956" t="s">
        <v>556</v>
      </c>
      <c r="B1956" t="s">
        <v>2333</v>
      </c>
      <c r="C1956" t="s">
        <v>1022</v>
      </c>
      <c r="D1956" t="s">
        <v>542</v>
      </c>
      <c r="E1956" t="s">
        <v>3456</v>
      </c>
      <c r="F1956">
        <f t="shared" si="47"/>
        <v>7</v>
      </c>
    </row>
    <row r="1957" spans="1:6" x14ac:dyDescent="0.2">
      <c r="A1957" t="s">
        <v>556</v>
      </c>
      <c r="B1957" t="s">
        <v>2334</v>
      </c>
      <c r="C1957" t="s">
        <v>1994</v>
      </c>
      <c r="D1957" t="s">
        <v>542</v>
      </c>
      <c r="E1957" t="s">
        <v>3456</v>
      </c>
      <c r="F1957">
        <f t="shared" si="47"/>
        <v>7</v>
      </c>
    </row>
    <row r="1958" spans="1:6" x14ac:dyDescent="0.2">
      <c r="A1958" t="s">
        <v>556</v>
      </c>
      <c r="B1958" t="s">
        <v>2334</v>
      </c>
      <c r="C1958" t="s">
        <v>1995</v>
      </c>
      <c r="D1958" t="s">
        <v>542</v>
      </c>
      <c r="E1958" t="s">
        <v>3456</v>
      </c>
      <c r="F1958">
        <f t="shared" si="47"/>
        <v>7</v>
      </c>
    </row>
    <row r="1959" spans="1:6" x14ac:dyDescent="0.2">
      <c r="A1959" t="s">
        <v>556</v>
      </c>
      <c r="B1959" t="s">
        <v>1429</v>
      </c>
      <c r="C1959" t="s">
        <v>762</v>
      </c>
      <c r="D1959" t="s">
        <v>542</v>
      </c>
      <c r="E1959" t="s">
        <v>3456</v>
      </c>
      <c r="F1959">
        <f t="shared" si="47"/>
        <v>7</v>
      </c>
    </row>
    <row r="1960" spans="1:6" x14ac:dyDescent="0.2">
      <c r="A1960" t="s">
        <v>556</v>
      </c>
      <c r="B1960" t="s">
        <v>3208</v>
      </c>
      <c r="C1960" t="s">
        <v>1685</v>
      </c>
      <c r="D1960" t="s">
        <v>3210</v>
      </c>
      <c r="E1960" t="s">
        <v>3456</v>
      </c>
      <c r="F1960">
        <f t="shared" si="47"/>
        <v>7</v>
      </c>
    </row>
    <row r="1961" spans="1:6" x14ac:dyDescent="0.2">
      <c r="A1961" t="s">
        <v>556</v>
      </c>
      <c r="B1961" t="s">
        <v>2331</v>
      </c>
      <c r="C1961" t="s">
        <v>2315</v>
      </c>
      <c r="D1961" t="s">
        <v>3147</v>
      </c>
      <c r="E1961" t="s">
        <v>3456</v>
      </c>
      <c r="F1961">
        <f t="shared" si="47"/>
        <v>7</v>
      </c>
    </row>
    <row r="1962" spans="1:6" x14ac:dyDescent="0.2">
      <c r="A1962" t="s">
        <v>556</v>
      </c>
      <c r="B1962" t="s">
        <v>2768</v>
      </c>
      <c r="C1962" t="s">
        <v>2766</v>
      </c>
      <c r="D1962" t="s">
        <v>2767</v>
      </c>
      <c r="E1962" t="s">
        <v>3456</v>
      </c>
      <c r="F1962">
        <f t="shared" si="47"/>
        <v>7</v>
      </c>
    </row>
    <row r="1963" spans="1:6" x14ac:dyDescent="0.2">
      <c r="A1963" t="s">
        <v>554</v>
      </c>
      <c r="B1963" t="s">
        <v>1018</v>
      </c>
      <c r="C1963" t="s">
        <v>1017</v>
      </c>
      <c r="D1963" t="s">
        <v>543</v>
      </c>
      <c r="E1963" t="s">
        <v>3454</v>
      </c>
      <c r="F1963">
        <f t="shared" si="47"/>
        <v>6</v>
      </c>
    </row>
    <row r="1964" spans="1:6" x14ac:dyDescent="0.2">
      <c r="A1964" t="s">
        <v>554</v>
      </c>
      <c r="B1964" t="s">
        <v>2203</v>
      </c>
      <c r="C1964" t="s">
        <v>2202</v>
      </c>
      <c r="D1964" t="s">
        <v>543</v>
      </c>
      <c r="E1964" t="s">
        <v>3454</v>
      </c>
      <c r="F1964">
        <f t="shared" si="47"/>
        <v>6</v>
      </c>
    </row>
    <row r="1965" spans="1:6" x14ac:dyDescent="0.2">
      <c r="A1965" t="s">
        <v>554</v>
      </c>
      <c r="B1965" t="s">
        <v>2331</v>
      </c>
      <c r="C1965" t="s">
        <v>756</v>
      </c>
      <c r="D1965" t="s">
        <v>3147</v>
      </c>
      <c r="E1965" t="s">
        <v>3454</v>
      </c>
      <c r="F1965">
        <f t="shared" si="47"/>
        <v>6</v>
      </c>
    </row>
    <row r="1966" spans="1:6" x14ac:dyDescent="0.2">
      <c r="A1966" t="s">
        <v>554</v>
      </c>
      <c r="B1966" t="s">
        <v>3065</v>
      </c>
      <c r="C1966" t="s">
        <v>3064</v>
      </c>
      <c r="D1966" t="s">
        <v>543</v>
      </c>
      <c r="E1966" t="s">
        <v>3454</v>
      </c>
      <c r="F1966">
        <f t="shared" si="47"/>
        <v>6</v>
      </c>
    </row>
    <row r="1967" spans="1:6" x14ac:dyDescent="0.2">
      <c r="A1967" t="s">
        <v>554</v>
      </c>
      <c r="B1967" t="s">
        <v>2325</v>
      </c>
      <c r="C1967" t="s">
        <v>757</v>
      </c>
      <c r="D1967" t="s">
        <v>3147</v>
      </c>
      <c r="E1967" t="s">
        <v>3454</v>
      </c>
      <c r="F1967">
        <f t="shared" si="47"/>
        <v>6</v>
      </c>
    </row>
    <row r="1968" spans="1:6" x14ac:dyDescent="0.2">
      <c r="A1968" t="s">
        <v>3080</v>
      </c>
      <c r="B1968" t="s">
        <v>2330</v>
      </c>
      <c r="C1968" t="s">
        <v>3066</v>
      </c>
      <c r="D1968" t="s">
        <v>543</v>
      </c>
      <c r="E1968" t="s">
        <v>3454</v>
      </c>
      <c r="F1968">
        <f t="shared" si="47"/>
        <v>6</v>
      </c>
    </row>
    <row r="1969" spans="1:6" x14ac:dyDescent="0.2">
      <c r="A1969" t="s">
        <v>3080</v>
      </c>
      <c r="B1969" t="s">
        <v>3068</v>
      </c>
      <c r="C1969" t="s">
        <v>3067</v>
      </c>
      <c r="D1969" t="s">
        <v>543</v>
      </c>
      <c r="E1969" t="s">
        <v>3454</v>
      </c>
      <c r="F1969">
        <f t="shared" si="47"/>
        <v>6</v>
      </c>
    </row>
    <row r="1970" spans="1:6" x14ac:dyDescent="0.2">
      <c r="A1970" t="s">
        <v>557</v>
      </c>
      <c r="B1970" t="s">
        <v>2308</v>
      </c>
      <c r="C1970" t="s">
        <v>763</v>
      </c>
      <c r="D1970" t="s">
        <v>543</v>
      </c>
      <c r="E1970" t="s">
        <v>3456</v>
      </c>
      <c r="F1970">
        <f t="shared" si="47"/>
        <v>7</v>
      </c>
    </row>
    <row r="1971" spans="1:6" x14ac:dyDescent="0.2">
      <c r="A1971" t="s">
        <v>557</v>
      </c>
      <c r="B1971" t="s">
        <v>2309</v>
      </c>
      <c r="C1971" t="s">
        <v>2310</v>
      </c>
      <c r="D1971" t="s">
        <v>543</v>
      </c>
      <c r="E1971" t="s">
        <v>3456</v>
      </c>
      <c r="F1971">
        <f t="shared" si="47"/>
        <v>7</v>
      </c>
    </row>
    <row r="1972" spans="1:6" x14ac:dyDescent="0.2">
      <c r="A1972" t="s">
        <v>557</v>
      </c>
      <c r="B1972" t="s">
        <v>1949</v>
      </c>
      <c r="C1972" t="s">
        <v>1951</v>
      </c>
      <c r="D1972" t="s">
        <v>543</v>
      </c>
      <c r="E1972" t="s">
        <v>3456</v>
      </c>
      <c r="F1972">
        <f t="shared" si="47"/>
        <v>7</v>
      </c>
    </row>
    <row r="1973" spans="1:6" x14ac:dyDescent="0.2">
      <c r="A1973" t="s">
        <v>557</v>
      </c>
      <c r="B1973" t="s">
        <v>2711</v>
      </c>
      <c r="C1973" t="s">
        <v>2709</v>
      </c>
      <c r="D1973" t="s">
        <v>543</v>
      </c>
      <c r="E1973" t="s">
        <v>3456</v>
      </c>
      <c r="F1973">
        <f t="shared" si="47"/>
        <v>7</v>
      </c>
    </row>
    <row r="1974" spans="1:6" x14ac:dyDescent="0.2">
      <c r="A1974" t="s">
        <v>557</v>
      </c>
      <c r="B1974" t="s">
        <v>1950</v>
      </c>
      <c r="C1974" t="s">
        <v>1952</v>
      </c>
      <c r="D1974" t="s">
        <v>543</v>
      </c>
      <c r="E1974" t="s">
        <v>3456</v>
      </c>
      <c r="F1974">
        <f t="shared" si="47"/>
        <v>7</v>
      </c>
    </row>
    <row r="1975" spans="1:6" x14ac:dyDescent="0.2">
      <c r="A1975" t="s">
        <v>557</v>
      </c>
      <c r="B1975" t="s">
        <v>2712</v>
      </c>
      <c r="C1975" t="s">
        <v>2710</v>
      </c>
      <c r="D1975" t="s">
        <v>543</v>
      </c>
      <c r="E1975" t="s">
        <v>3456</v>
      </c>
      <c r="F1975">
        <f t="shared" si="47"/>
        <v>7</v>
      </c>
    </row>
    <row r="1976" spans="1:6" x14ac:dyDescent="0.2">
      <c r="A1976" t="s">
        <v>557</v>
      </c>
      <c r="B1976" t="s">
        <v>2330</v>
      </c>
      <c r="C1976" t="s">
        <v>764</v>
      </c>
      <c r="D1976" t="s">
        <v>3147</v>
      </c>
      <c r="E1976" t="s">
        <v>3456</v>
      </c>
      <c r="F1976">
        <f t="shared" si="47"/>
        <v>7</v>
      </c>
    </row>
    <row r="1977" spans="1:6" x14ac:dyDescent="0.2">
      <c r="A1977" t="s">
        <v>557</v>
      </c>
      <c r="B1977" t="s">
        <v>2995</v>
      </c>
      <c r="C1977" t="s">
        <v>2993</v>
      </c>
      <c r="D1977" t="s">
        <v>2081</v>
      </c>
      <c r="E1977" t="s">
        <v>3456</v>
      </c>
      <c r="F1977">
        <f t="shared" si="47"/>
        <v>7</v>
      </c>
    </row>
    <row r="1978" spans="1:6" x14ac:dyDescent="0.2">
      <c r="A1978" t="s">
        <v>557</v>
      </c>
      <c r="B1978" t="s">
        <v>2995</v>
      </c>
      <c r="C1978" t="s">
        <v>3004</v>
      </c>
      <c r="D1978" t="s">
        <v>3002</v>
      </c>
      <c r="E1978" t="s">
        <v>3456</v>
      </c>
      <c r="F1978">
        <f t="shared" si="47"/>
        <v>7</v>
      </c>
    </row>
    <row r="1979" spans="1:6" x14ac:dyDescent="0.2">
      <c r="A1979" t="s">
        <v>557</v>
      </c>
      <c r="B1979" t="s">
        <v>2324</v>
      </c>
      <c r="C1979" t="s">
        <v>2314</v>
      </c>
      <c r="D1979" t="s">
        <v>3147</v>
      </c>
      <c r="E1979" t="s">
        <v>3456</v>
      </c>
      <c r="F1979">
        <f t="shared" si="47"/>
        <v>7</v>
      </c>
    </row>
    <row r="1980" spans="1:6" x14ac:dyDescent="0.2">
      <c r="A1980" t="s">
        <v>557</v>
      </c>
      <c r="B1980" t="s">
        <v>3205</v>
      </c>
      <c r="C1980" t="s">
        <v>1473</v>
      </c>
      <c r="D1980" t="s">
        <v>3211</v>
      </c>
      <c r="E1980" t="s">
        <v>3456</v>
      </c>
      <c r="F1980">
        <f t="shared" si="47"/>
        <v>7</v>
      </c>
    </row>
    <row r="1981" spans="1:6" x14ac:dyDescent="0.2">
      <c r="A1981" t="s">
        <v>557</v>
      </c>
      <c r="B1981" t="s">
        <v>3206</v>
      </c>
      <c r="C1981" t="s">
        <v>1474</v>
      </c>
      <c r="D1981" t="s">
        <v>3211</v>
      </c>
      <c r="E1981" t="s">
        <v>3456</v>
      </c>
      <c r="F1981">
        <f t="shared" si="47"/>
        <v>7</v>
      </c>
    </row>
    <row r="1982" spans="1:6" x14ac:dyDescent="0.2">
      <c r="A1982" t="s">
        <v>557</v>
      </c>
      <c r="B1982" t="s">
        <v>3207</v>
      </c>
      <c r="C1982" t="s">
        <v>3030</v>
      </c>
      <c r="D1982" t="s">
        <v>3211</v>
      </c>
      <c r="E1982" t="s">
        <v>3456</v>
      </c>
      <c r="F1982">
        <f t="shared" si="47"/>
        <v>7</v>
      </c>
    </row>
    <row r="1983" spans="1:6" x14ac:dyDescent="0.2">
      <c r="A1983" s="20" t="s">
        <v>7692</v>
      </c>
      <c r="E1983" s="20" t="s">
        <v>3459</v>
      </c>
      <c r="F1983">
        <f>VLOOKUP(E1983,$H$2:$I$12,2,0)</f>
        <v>8</v>
      </c>
    </row>
    <row r="1984" spans="1:6" x14ac:dyDescent="0.2">
      <c r="A1984" s="20" t="s">
        <v>7696</v>
      </c>
      <c r="E1984" s="20" t="s">
        <v>3459</v>
      </c>
      <c r="F1984">
        <f>VLOOKUP(E1984,$H$2:$I$12,2,0)</f>
        <v>8</v>
      </c>
    </row>
    <row r="1985" spans="1:6" x14ac:dyDescent="0.2">
      <c r="A1985" t="s">
        <v>1892</v>
      </c>
      <c r="B1985" t="s">
        <v>1896</v>
      </c>
      <c r="C1985" t="s">
        <v>1897</v>
      </c>
      <c r="D1985" t="s">
        <v>543</v>
      </c>
      <c r="E1985" s="20" t="s">
        <v>3459</v>
      </c>
      <c r="F1985">
        <f t="shared" si="47"/>
        <v>8</v>
      </c>
    </row>
    <row r="1986" spans="1:6" x14ac:dyDescent="0.2">
      <c r="A1986" t="s">
        <v>1892</v>
      </c>
      <c r="B1986" t="s">
        <v>158</v>
      </c>
      <c r="C1986" t="s">
        <v>1893</v>
      </c>
      <c r="D1986" t="s">
        <v>391</v>
      </c>
      <c r="E1986" s="20" t="s">
        <v>3459</v>
      </c>
      <c r="F1986">
        <f t="shared" si="47"/>
        <v>8</v>
      </c>
    </row>
    <row r="1987" spans="1:6" x14ac:dyDescent="0.2">
      <c r="A1987" t="s">
        <v>1892</v>
      </c>
      <c r="B1987" t="s">
        <v>159</v>
      </c>
      <c r="C1987" t="s">
        <v>1894</v>
      </c>
      <c r="D1987" t="s">
        <v>391</v>
      </c>
      <c r="E1987" s="20" t="s">
        <v>3459</v>
      </c>
      <c r="F1987">
        <f t="shared" si="47"/>
        <v>8</v>
      </c>
    </row>
    <row r="1988" spans="1:6" x14ac:dyDescent="0.2">
      <c r="A1988" t="s">
        <v>1892</v>
      </c>
      <c r="B1988" t="s">
        <v>159</v>
      </c>
      <c r="C1988" t="s">
        <v>1895</v>
      </c>
      <c r="D1988" t="s">
        <v>391</v>
      </c>
      <c r="E1988" s="20" t="s">
        <v>3459</v>
      </c>
      <c r="F1988">
        <f t="shared" si="47"/>
        <v>8</v>
      </c>
    </row>
    <row r="1989" spans="1:6" x14ac:dyDescent="0.2">
      <c r="A1989" t="s">
        <v>1892</v>
      </c>
      <c r="B1989" t="s">
        <v>158</v>
      </c>
      <c r="C1989" t="s">
        <v>2103</v>
      </c>
      <c r="D1989" t="s">
        <v>391</v>
      </c>
      <c r="E1989" s="20" t="s">
        <v>3459</v>
      </c>
      <c r="F1989">
        <f t="shared" ref="F1989:F2056" si="48">VLOOKUP(E1989,$H$2:$I$12,2,0)</f>
        <v>8</v>
      </c>
    </row>
    <row r="1990" spans="1:6" x14ac:dyDescent="0.2">
      <c r="A1990" s="65" t="s">
        <v>7693</v>
      </c>
      <c r="E1990" s="20" t="s">
        <v>3459</v>
      </c>
      <c r="F1990">
        <f>VLOOKUP(E1990,$H$2:$I$12,2,0)</f>
        <v>8</v>
      </c>
    </row>
    <row r="1991" spans="1:6" x14ac:dyDescent="0.2">
      <c r="A1991" s="65" t="s">
        <v>7690</v>
      </c>
      <c r="E1991" s="20" t="s">
        <v>3459</v>
      </c>
      <c r="F1991">
        <f>VLOOKUP(E1991,$H$2:$I$12,2,0)</f>
        <v>8</v>
      </c>
    </row>
    <row r="1992" spans="1:6" x14ac:dyDescent="0.2">
      <c r="A1992" t="s">
        <v>558</v>
      </c>
      <c r="B1992" t="s">
        <v>2778</v>
      </c>
      <c r="C1992" t="s">
        <v>648</v>
      </c>
      <c r="D1992" t="s">
        <v>474</v>
      </c>
      <c r="E1992" s="20" t="s">
        <v>3459</v>
      </c>
      <c r="F1992">
        <f t="shared" si="48"/>
        <v>8</v>
      </c>
    </row>
    <row r="1993" spans="1:6" x14ac:dyDescent="0.2">
      <c r="A1993" s="20" t="s">
        <v>7686</v>
      </c>
      <c r="E1993" s="20" t="s">
        <v>3459</v>
      </c>
      <c r="F1993">
        <f>VLOOKUP(E1993,$H$2:$I$12,2,0)</f>
        <v>8</v>
      </c>
    </row>
    <row r="1994" spans="1:6" x14ac:dyDescent="0.2">
      <c r="A1994" t="s">
        <v>558</v>
      </c>
      <c r="B1994" t="s">
        <v>2886</v>
      </c>
      <c r="C1994" t="s">
        <v>1023</v>
      </c>
      <c r="D1994" t="s">
        <v>8365</v>
      </c>
      <c r="E1994" s="20" t="s">
        <v>3459</v>
      </c>
      <c r="F1994">
        <f t="shared" si="48"/>
        <v>8</v>
      </c>
    </row>
    <row r="1995" spans="1:6" x14ac:dyDescent="0.2">
      <c r="A1995" t="s">
        <v>558</v>
      </c>
      <c r="B1995" t="s">
        <v>2888</v>
      </c>
      <c r="C1995" t="s">
        <v>2887</v>
      </c>
      <c r="D1995" t="s">
        <v>8365</v>
      </c>
      <c r="E1995" s="20" t="s">
        <v>3459</v>
      </c>
      <c r="F1995">
        <f t="shared" si="48"/>
        <v>8</v>
      </c>
    </row>
    <row r="1996" spans="1:6" x14ac:dyDescent="0.2">
      <c r="A1996" t="s">
        <v>558</v>
      </c>
      <c r="B1996" t="s">
        <v>2088</v>
      </c>
      <c r="C1996" t="s">
        <v>765</v>
      </c>
      <c r="D1996" t="s">
        <v>543</v>
      </c>
      <c r="E1996" s="20" t="s">
        <v>3459</v>
      </c>
      <c r="F1996">
        <f t="shared" si="48"/>
        <v>8</v>
      </c>
    </row>
    <row r="1997" spans="1:6" x14ac:dyDescent="0.2">
      <c r="A1997" t="s">
        <v>558</v>
      </c>
      <c r="B1997" t="s">
        <v>2088</v>
      </c>
      <c r="C1997" t="s">
        <v>766</v>
      </c>
      <c r="D1997" t="s">
        <v>543</v>
      </c>
      <c r="E1997" s="20" t="s">
        <v>3459</v>
      </c>
      <c r="F1997">
        <f t="shared" si="48"/>
        <v>8</v>
      </c>
    </row>
    <row r="1998" spans="1:6" x14ac:dyDescent="0.2">
      <c r="A1998" t="s">
        <v>558</v>
      </c>
      <c r="B1998" t="s">
        <v>2089</v>
      </c>
      <c r="C1998" t="s">
        <v>767</v>
      </c>
      <c r="D1998" t="s">
        <v>8365</v>
      </c>
      <c r="E1998" s="20" t="s">
        <v>3459</v>
      </c>
      <c r="F1998">
        <f t="shared" si="48"/>
        <v>8</v>
      </c>
    </row>
    <row r="1999" spans="1:6" x14ac:dyDescent="0.2">
      <c r="A1999" t="s">
        <v>558</v>
      </c>
      <c r="B1999" t="s">
        <v>2087</v>
      </c>
      <c r="C1999" t="s">
        <v>769</v>
      </c>
      <c r="D1999" t="s">
        <v>8402</v>
      </c>
      <c r="E1999" s="20" t="s">
        <v>3459</v>
      </c>
      <c r="F1999">
        <f t="shared" si="48"/>
        <v>8</v>
      </c>
    </row>
    <row r="2000" spans="1:6" x14ac:dyDescent="0.2">
      <c r="A2000" t="s">
        <v>558</v>
      </c>
      <c r="B2000" t="s">
        <v>158</v>
      </c>
      <c r="C2000" t="s">
        <v>2104</v>
      </c>
      <c r="D2000" t="s">
        <v>391</v>
      </c>
      <c r="E2000" s="20" t="s">
        <v>3459</v>
      </c>
      <c r="F2000">
        <f t="shared" si="48"/>
        <v>8</v>
      </c>
    </row>
    <row r="2001" spans="1:6" x14ac:dyDescent="0.2">
      <c r="A2001" t="s">
        <v>558</v>
      </c>
      <c r="B2001" t="s">
        <v>159</v>
      </c>
      <c r="C2001" t="s">
        <v>2105</v>
      </c>
      <c r="D2001" t="s">
        <v>391</v>
      </c>
      <c r="E2001" s="20" t="s">
        <v>3459</v>
      </c>
      <c r="F2001">
        <f t="shared" si="48"/>
        <v>8</v>
      </c>
    </row>
    <row r="2002" spans="1:6" x14ac:dyDescent="0.2">
      <c r="A2002" t="s">
        <v>558</v>
      </c>
      <c r="B2002" t="s">
        <v>159</v>
      </c>
      <c r="C2002" t="s">
        <v>2106</v>
      </c>
      <c r="D2002" t="s">
        <v>391</v>
      </c>
      <c r="E2002" s="20" t="s">
        <v>3459</v>
      </c>
      <c r="F2002">
        <f t="shared" si="48"/>
        <v>8</v>
      </c>
    </row>
    <row r="2003" spans="1:6" x14ac:dyDescent="0.2">
      <c r="A2003" t="s">
        <v>558</v>
      </c>
      <c r="B2003" t="s">
        <v>158</v>
      </c>
      <c r="C2003" t="s">
        <v>2107</v>
      </c>
      <c r="D2003" t="s">
        <v>391</v>
      </c>
      <c r="E2003" s="20" t="s">
        <v>3459</v>
      </c>
      <c r="F2003">
        <f t="shared" si="48"/>
        <v>8</v>
      </c>
    </row>
    <row r="2004" spans="1:6" x14ac:dyDescent="0.2">
      <c r="A2004" t="s">
        <v>558</v>
      </c>
      <c r="B2004" t="s">
        <v>2333</v>
      </c>
      <c r="C2004" t="s">
        <v>770</v>
      </c>
      <c r="D2004" t="s">
        <v>542</v>
      </c>
      <c r="E2004" s="20" t="s">
        <v>3459</v>
      </c>
      <c r="F2004">
        <f t="shared" si="48"/>
        <v>8</v>
      </c>
    </row>
    <row r="2005" spans="1:6" x14ac:dyDescent="0.2">
      <c r="A2005" t="s">
        <v>558</v>
      </c>
      <c r="B2005" t="s">
        <v>2333</v>
      </c>
      <c r="C2005" t="s">
        <v>771</v>
      </c>
      <c r="D2005" t="s">
        <v>542</v>
      </c>
      <c r="E2005" s="20" t="s">
        <v>3459</v>
      </c>
      <c r="F2005">
        <f t="shared" si="48"/>
        <v>8</v>
      </c>
    </row>
    <row r="2006" spans="1:6" x14ac:dyDescent="0.2">
      <c r="A2006" t="s">
        <v>558</v>
      </c>
      <c r="B2006" t="s">
        <v>2336</v>
      </c>
      <c r="C2006" t="s">
        <v>772</v>
      </c>
      <c r="D2006" t="s">
        <v>1670</v>
      </c>
      <c r="E2006" s="20" t="s">
        <v>3459</v>
      </c>
      <c r="F2006">
        <f t="shared" si="48"/>
        <v>8</v>
      </c>
    </row>
    <row r="2007" spans="1:6" x14ac:dyDescent="0.2">
      <c r="A2007" t="s">
        <v>558</v>
      </c>
      <c r="B2007" t="s">
        <v>2057</v>
      </c>
      <c r="C2007" t="s">
        <v>773</v>
      </c>
      <c r="D2007" t="s">
        <v>542</v>
      </c>
      <c r="E2007" s="20" t="s">
        <v>3459</v>
      </c>
      <c r="F2007">
        <f t="shared" si="48"/>
        <v>8</v>
      </c>
    </row>
    <row r="2008" spans="1:6" x14ac:dyDescent="0.2">
      <c r="A2008" t="s">
        <v>558</v>
      </c>
      <c r="B2008" t="s">
        <v>2337</v>
      </c>
      <c r="C2008" t="s">
        <v>774</v>
      </c>
      <c r="D2008" t="s">
        <v>1519</v>
      </c>
      <c r="E2008" s="20" t="s">
        <v>3459</v>
      </c>
      <c r="F2008">
        <f t="shared" si="48"/>
        <v>8</v>
      </c>
    </row>
    <row r="2009" spans="1:6" x14ac:dyDescent="0.2">
      <c r="A2009" t="s">
        <v>558</v>
      </c>
      <c r="B2009" t="s">
        <v>6551</v>
      </c>
      <c r="C2009" t="s">
        <v>6552</v>
      </c>
      <c r="D2009" t="s">
        <v>3930</v>
      </c>
      <c r="E2009" s="20" t="s">
        <v>3459</v>
      </c>
      <c r="F2009">
        <f t="shared" si="48"/>
        <v>8</v>
      </c>
    </row>
    <row r="2010" spans="1:6" x14ac:dyDescent="0.2">
      <c r="A2010" t="s">
        <v>558</v>
      </c>
      <c r="B2010" t="s">
        <v>6551</v>
      </c>
      <c r="C2010" t="s">
        <v>6553</v>
      </c>
      <c r="D2010" t="s">
        <v>3930</v>
      </c>
      <c r="E2010" s="20" t="s">
        <v>3459</v>
      </c>
      <c r="F2010">
        <f t="shared" si="48"/>
        <v>8</v>
      </c>
    </row>
    <row r="2011" spans="1:6" x14ac:dyDescent="0.2">
      <c r="A2011" t="s">
        <v>558</v>
      </c>
      <c r="B2011" t="s">
        <v>3168</v>
      </c>
      <c r="C2011" t="s">
        <v>3166</v>
      </c>
      <c r="D2011" t="s">
        <v>8402</v>
      </c>
      <c r="E2011" s="20" t="s">
        <v>3459</v>
      </c>
      <c r="F2011">
        <f t="shared" si="48"/>
        <v>8</v>
      </c>
    </row>
    <row r="2012" spans="1:6" x14ac:dyDescent="0.2">
      <c r="A2012" t="s">
        <v>558</v>
      </c>
      <c r="B2012" t="s">
        <v>1433</v>
      </c>
      <c r="C2012" t="s">
        <v>775</v>
      </c>
      <c r="D2012" t="s">
        <v>8402</v>
      </c>
      <c r="E2012" s="20" t="s">
        <v>3459</v>
      </c>
      <c r="F2012">
        <f t="shared" si="48"/>
        <v>8</v>
      </c>
    </row>
    <row r="2013" spans="1:6" x14ac:dyDescent="0.2">
      <c r="A2013" t="s">
        <v>558</v>
      </c>
      <c r="B2013" t="s">
        <v>1861</v>
      </c>
      <c r="C2013" t="s">
        <v>1860</v>
      </c>
      <c r="D2013" t="s">
        <v>8365</v>
      </c>
      <c r="E2013" s="20" t="s">
        <v>3459</v>
      </c>
      <c r="F2013">
        <f t="shared" si="48"/>
        <v>8</v>
      </c>
    </row>
    <row r="2014" spans="1:6" x14ac:dyDescent="0.2">
      <c r="A2014" t="s">
        <v>558</v>
      </c>
      <c r="B2014" t="s">
        <v>1434</v>
      </c>
      <c r="C2014" t="s">
        <v>776</v>
      </c>
      <c r="D2014" t="s">
        <v>543</v>
      </c>
      <c r="E2014" s="20" t="s">
        <v>3459</v>
      </c>
      <c r="F2014">
        <f t="shared" si="48"/>
        <v>8</v>
      </c>
    </row>
    <row r="2015" spans="1:6" x14ac:dyDescent="0.2">
      <c r="A2015" t="s">
        <v>558</v>
      </c>
      <c r="B2015" t="s">
        <v>1429</v>
      </c>
      <c r="C2015" t="s">
        <v>777</v>
      </c>
      <c r="D2015" t="s">
        <v>542</v>
      </c>
      <c r="E2015" s="20" t="s">
        <v>3459</v>
      </c>
      <c r="F2015">
        <f t="shared" si="48"/>
        <v>8</v>
      </c>
    </row>
    <row r="2016" spans="1:6" x14ac:dyDescent="0.2">
      <c r="A2016" t="s">
        <v>558</v>
      </c>
      <c r="B2016" t="s">
        <v>2034</v>
      </c>
      <c r="C2016" t="s">
        <v>2033</v>
      </c>
      <c r="D2016" t="s">
        <v>543</v>
      </c>
      <c r="E2016" s="20" t="s">
        <v>3459</v>
      </c>
      <c r="F2016">
        <f t="shared" si="48"/>
        <v>8</v>
      </c>
    </row>
    <row r="2017" spans="1:6" x14ac:dyDescent="0.2">
      <c r="A2017" t="s">
        <v>558</v>
      </c>
      <c r="B2017" t="s">
        <v>2018</v>
      </c>
      <c r="C2017" t="s">
        <v>2017</v>
      </c>
      <c r="D2017" t="s">
        <v>543</v>
      </c>
      <c r="E2017" s="20" t="s">
        <v>3459</v>
      </c>
      <c r="F2017">
        <f t="shared" si="48"/>
        <v>8</v>
      </c>
    </row>
    <row r="2018" spans="1:6" x14ac:dyDescent="0.2">
      <c r="A2018" t="s">
        <v>558</v>
      </c>
      <c r="B2018" t="s">
        <v>1029</v>
      </c>
      <c r="C2018" t="s">
        <v>1030</v>
      </c>
      <c r="D2018" t="s">
        <v>543</v>
      </c>
      <c r="E2018" s="20" t="s">
        <v>3459</v>
      </c>
      <c r="F2018">
        <f t="shared" si="48"/>
        <v>8</v>
      </c>
    </row>
    <row r="2019" spans="1:6" x14ac:dyDescent="0.2">
      <c r="A2019" t="s">
        <v>558</v>
      </c>
      <c r="B2019" t="s">
        <v>530</v>
      </c>
      <c r="C2019" t="s">
        <v>1166</v>
      </c>
      <c r="D2019" t="s">
        <v>3164</v>
      </c>
      <c r="E2019" s="20" t="s">
        <v>3459</v>
      </c>
      <c r="F2019">
        <f t="shared" si="48"/>
        <v>8</v>
      </c>
    </row>
    <row r="2020" spans="1:6" x14ac:dyDescent="0.2">
      <c r="A2020" t="s">
        <v>558</v>
      </c>
      <c r="B2020" t="s">
        <v>2338</v>
      </c>
      <c r="C2020" t="s">
        <v>2246</v>
      </c>
      <c r="D2020" t="s">
        <v>542</v>
      </c>
      <c r="E2020" s="20" t="s">
        <v>3459</v>
      </c>
      <c r="F2020">
        <f t="shared" si="48"/>
        <v>8</v>
      </c>
    </row>
    <row r="2021" spans="1:6" x14ac:dyDescent="0.2">
      <c r="A2021" t="s">
        <v>558</v>
      </c>
      <c r="B2021" t="s">
        <v>2053</v>
      </c>
      <c r="C2021" t="s">
        <v>2061</v>
      </c>
      <c r="D2021" t="s">
        <v>542</v>
      </c>
      <c r="E2021" s="20" t="s">
        <v>3459</v>
      </c>
      <c r="F2021">
        <f t="shared" si="48"/>
        <v>8</v>
      </c>
    </row>
    <row r="2022" spans="1:6" x14ac:dyDescent="0.2">
      <c r="A2022" t="s">
        <v>558</v>
      </c>
      <c r="B2022" t="s">
        <v>2075</v>
      </c>
      <c r="C2022" t="s">
        <v>2074</v>
      </c>
      <c r="D2022" t="s">
        <v>2081</v>
      </c>
      <c r="E2022" s="20" t="s">
        <v>3459</v>
      </c>
      <c r="F2022">
        <f t="shared" si="48"/>
        <v>8</v>
      </c>
    </row>
    <row r="2023" spans="1:6" x14ac:dyDescent="0.2">
      <c r="A2023" t="s">
        <v>2777</v>
      </c>
      <c r="B2023" t="s">
        <v>2060</v>
      </c>
      <c r="C2023" t="s">
        <v>2779</v>
      </c>
      <c r="D2023" t="s">
        <v>474</v>
      </c>
      <c r="E2023" s="20" t="s">
        <v>3459</v>
      </c>
      <c r="F2023">
        <f t="shared" si="48"/>
        <v>8</v>
      </c>
    </row>
    <row r="2024" spans="1:6" x14ac:dyDescent="0.2">
      <c r="A2024" t="s">
        <v>2777</v>
      </c>
      <c r="B2024" t="s">
        <v>2335</v>
      </c>
      <c r="C2024" t="s">
        <v>2781</v>
      </c>
      <c r="D2024" t="s">
        <v>474</v>
      </c>
      <c r="E2024" s="20" t="s">
        <v>3459</v>
      </c>
      <c r="F2024">
        <f t="shared" si="48"/>
        <v>8</v>
      </c>
    </row>
    <row r="2025" spans="1:6" x14ac:dyDescent="0.2">
      <c r="A2025" t="s">
        <v>2777</v>
      </c>
      <c r="B2025" t="s">
        <v>2780</v>
      </c>
      <c r="C2025" t="s">
        <v>2782</v>
      </c>
      <c r="D2025" t="s">
        <v>1670</v>
      </c>
      <c r="E2025" s="20" t="s">
        <v>3459</v>
      </c>
      <c r="F2025">
        <f t="shared" si="48"/>
        <v>8</v>
      </c>
    </row>
    <row r="2026" spans="1:6" x14ac:dyDescent="0.2">
      <c r="A2026" t="s">
        <v>2777</v>
      </c>
      <c r="B2026" t="s">
        <v>3082</v>
      </c>
      <c r="C2026" t="s">
        <v>3077</v>
      </c>
      <c r="D2026" t="s">
        <v>3078</v>
      </c>
      <c r="E2026" s="20" t="s">
        <v>3459</v>
      </c>
      <c r="F2026">
        <f t="shared" si="48"/>
        <v>8</v>
      </c>
    </row>
    <row r="2027" spans="1:6" x14ac:dyDescent="0.2">
      <c r="A2027" t="s">
        <v>2777</v>
      </c>
      <c r="B2027" t="s">
        <v>2868</v>
      </c>
      <c r="C2027" t="s">
        <v>2866</v>
      </c>
      <c r="D2027" t="s">
        <v>543</v>
      </c>
      <c r="E2027" s="20" t="s">
        <v>3459</v>
      </c>
      <c r="F2027">
        <f t="shared" si="48"/>
        <v>8</v>
      </c>
    </row>
    <row r="2028" spans="1:6" x14ac:dyDescent="0.2">
      <c r="A2028" t="s">
        <v>2777</v>
      </c>
      <c r="B2028" t="s">
        <v>2869</v>
      </c>
      <c r="C2028" t="s">
        <v>2867</v>
      </c>
      <c r="D2028" t="s">
        <v>543</v>
      </c>
      <c r="E2028" s="20" t="s">
        <v>3459</v>
      </c>
      <c r="F2028">
        <f t="shared" si="48"/>
        <v>8</v>
      </c>
    </row>
    <row r="2029" spans="1:6" x14ac:dyDescent="0.2">
      <c r="A2029" t="s">
        <v>3165</v>
      </c>
      <c r="B2029" t="s">
        <v>3138</v>
      </c>
      <c r="C2029" t="s">
        <v>3075</v>
      </c>
      <c r="D2029" t="s">
        <v>3076</v>
      </c>
      <c r="E2029" s="20" t="s">
        <v>3459</v>
      </c>
      <c r="F2029">
        <f t="shared" si="48"/>
        <v>8</v>
      </c>
    </row>
    <row r="2030" spans="1:6" x14ac:dyDescent="0.2">
      <c r="A2030" t="s">
        <v>3165</v>
      </c>
      <c r="B2030" t="s">
        <v>3168</v>
      </c>
      <c r="C2030" t="s">
        <v>3167</v>
      </c>
      <c r="D2030" t="s">
        <v>8402</v>
      </c>
      <c r="E2030" s="20" t="s">
        <v>3459</v>
      </c>
      <c r="F2030">
        <f t="shared" si="48"/>
        <v>8</v>
      </c>
    </row>
    <row r="2031" spans="1:6" x14ac:dyDescent="0.2">
      <c r="A2031" t="s">
        <v>559</v>
      </c>
      <c r="B2031" t="s">
        <v>1435</v>
      </c>
      <c r="C2031" t="s">
        <v>778</v>
      </c>
      <c r="D2031" t="s">
        <v>8365</v>
      </c>
      <c r="E2031" s="20" t="s">
        <v>3459</v>
      </c>
      <c r="F2031">
        <f t="shared" si="48"/>
        <v>8</v>
      </c>
    </row>
    <row r="2032" spans="1:6" x14ac:dyDescent="0.2">
      <c r="A2032" t="s">
        <v>559</v>
      </c>
      <c r="B2032" t="s">
        <v>477</v>
      </c>
      <c r="C2032" t="s">
        <v>779</v>
      </c>
      <c r="D2032" t="s">
        <v>1969</v>
      </c>
      <c r="E2032" s="20" t="s">
        <v>3459</v>
      </c>
      <c r="F2032">
        <f t="shared" si="48"/>
        <v>8</v>
      </c>
    </row>
    <row r="2033" spans="1:6" x14ac:dyDescent="0.2">
      <c r="A2033" t="s">
        <v>559</v>
      </c>
      <c r="B2033" t="s">
        <v>1429</v>
      </c>
      <c r="C2033" t="s">
        <v>780</v>
      </c>
      <c r="D2033" t="s">
        <v>542</v>
      </c>
      <c r="E2033" s="20" t="s">
        <v>3459</v>
      </c>
      <c r="F2033">
        <f t="shared" si="48"/>
        <v>8</v>
      </c>
    </row>
    <row r="2034" spans="1:6" x14ac:dyDescent="0.2">
      <c r="A2034" t="s">
        <v>559</v>
      </c>
      <c r="B2034" t="s">
        <v>1185</v>
      </c>
      <c r="C2034" t="s">
        <v>1476</v>
      </c>
      <c r="D2034" t="s">
        <v>400</v>
      </c>
      <c r="E2034" s="20" t="s">
        <v>3459</v>
      </c>
      <c r="F2034">
        <f t="shared" si="48"/>
        <v>8</v>
      </c>
    </row>
    <row r="2035" spans="1:6" x14ac:dyDescent="0.2">
      <c r="A2035" t="s">
        <v>559</v>
      </c>
      <c r="B2035" t="s">
        <v>1186</v>
      </c>
      <c r="C2035" t="s">
        <v>1477</v>
      </c>
      <c r="D2035" t="s">
        <v>400</v>
      </c>
      <c r="E2035" s="20" t="s">
        <v>3459</v>
      </c>
      <c r="F2035">
        <f t="shared" si="48"/>
        <v>8</v>
      </c>
    </row>
    <row r="2036" spans="1:6" x14ac:dyDescent="0.2">
      <c r="A2036" t="s">
        <v>559</v>
      </c>
      <c r="B2036" t="s">
        <v>1185</v>
      </c>
      <c r="C2036" t="s">
        <v>2186</v>
      </c>
      <c r="D2036" t="s">
        <v>400</v>
      </c>
      <c r="E2036" s="20" t="s">
        <v>3459</v>
      </c>
      <c r="F2036">
        <f t="shared" si="48"/>
        <v>8</v>
      </c>
    </row>
    <row r="2037" spans="1:6" x14ac:dyDescent="0.2">
      <c r="A2037" t="s">
        <v>559</v>
      </c>
      <c r="B2037" t="s">
        <v>346</v>
      </c>
      <c r="C2037" t="s">
        <v>356</v>
      </c>
      <c r="D2037" t="s">
        <v>394</v>
      </c>
      <c r="E2037" s="20" t="s">
        <v>3459</v>
      </c>
      <c r="F2037">
        <f t="shared" si="48"/>
        <v>8</v>
      </c>
    </row>
    <row r="2038" spans="1:6" x14ac:dyDescent="0.2">
      <c r="A2038" t="s">
        <v>559</v>
      </c>
      <c r="B2038" t="s">
        <v>347</v>
      </c>
      <c r="C2038" t="s">
        <v>357</v>
      </c>
      <c r="D2038" t="s">
        <v>394</v>
      </c>
      <c r="E2038" s="20" t="s">
        <v>3459</v>
      </c>
      <c r="F2038">
        <f t="shared" si="48"/>
        <v>8</v>
      </c>
    </row>
    <row r="2039" spans="1:6" x14ac:dyDescent="0.2">
      <c r="A2039" t="s">
        <v>559</v>
      </c>
      <c r="B2039" t="s">
        <v>346</v>
      </c>
      <c r="C2039" t="s">
        <v>2180</v>
      </c>
      <c r="D2039" t="s">
        <v>394</v>
      </c>
      <c r="E2039" s="20" t="s">
        <v>3459</v>
      </c>
      <c r="F2039">
        <f t="shared" si="48"/>
        <v>8</v>
      </c>
    </row>
    <row r="2040" spans="1:6" x14ac:dyDescent="0.2">
      <c r="A2040" t="s">
        <v>559</v>
      </c>
      <c r="B2040" t="s">
        <v>346</v>
      </c>
      <c r="C2040" t="s">
        <v>2897</v>
      </c>
      <c r="D2040" t="s">
        <v>394</v>
      </c>
      <c r="E2040" s="20" t="s">
        <v>3459</v>
      </c>
      <c r="F2040">
        <f t="shared" si="48"/>
        <v>8</v>
      </c>
    </row>
    <row r="2041" spans="1:6" x14ac:dyDescent="0.2">
      <c r="A2041" t="s">
        <v>559</v>
      </c>
      <c r="B2041" t="s">
        <v>2945</v>
      </c>
      <c r="C2041" t="s">
        <v>2924</v>
      </c>
      <c r="D2041" t="s">
        <v>394</v>
      </c>
      <c r="E2041" s="20" t="s">
        <v>3459</v>
      </c>
      <c r="F2041">
        <f t="shared" si="48"/>
        <v>8</v>
      </c>
    </row>
    <row r="2042" spans="1:6" x14ac:dyDescent="0.2">
      <c r="A2042" s="20" t="s">
        <v>7678</v>
      </c>
      <c r="E2042" s="20" t="s">
        <v>3459</v>
      </c>
      <c r="F2042">
        <f>VLOOKUP(E2042,$H$2:$I$12,2,0)</f>
        <v>8</v>
      </c>
    </row>
    <row r="2043" spans="1:6" x14ac:dyDescent="0.2">
      <c r="A2043" t="s">
        <v>2072</v>
      </c>
      <c r="B2043" t="s">
        <v>2092</v>
      </c>
      <c r="C2043" t="s">
        <v>2091</v>
      </c>
      <c r="D2043" t="s">
        <v>8365</v>
      </c>
      <c r="E2043" s="20" t="s">
        <v>3459</v>
      </c>
      <c r="F2043">
        <f t="shared" si="48"/>
        <v>8</v>
      </c>
    </row>
    <row r="2044" spans="1:6" x14ac:dyDescent="0.2">
      <c r="A2044" t="s">
        <v>2072</v>
      </c>
      <c r="B2044" t="s">
        <v>2294</v>
      </c>
      <c r="C2044" t="s">
        <v>2293</v>
      </c>
      <c r="D2044" t="s">
        <v>2081</v>
      </c>
      <c r="E2044" s="20" t="s">
        <v>3459</v>
      </c>
      <c r="F2044">
        <f t="shared" si="48"/>
        <v>8</v>
      </c>
    </row>
    <row r="2045" spans="1:6" x14ac:dyDescent="0.2">
      <c r="A2045" t="s">
        <v>2072</v>
      </c>
      <c r="B2045" t="s">
        <v>2060</v>
      </c>
      <c r="C2045" t="s">
        <v>2076</v>
      </c>
      <c r="D2045" t="s">
        <v>2081</v>
      </c>
      <c r="E2045" s="20" t="s">
        <v>3459</v>
      </c>
      <c r="F2045">
        <f t="shared" si="48"/>
        <v>8</v>
      </c>
    </row>
    <row r="2046" spans="1:6" x14ac:dyDescent="0.2">
      <c r="A2046" t="s">
        <v>2072</v>
      </c>
      <c r="B2046" t="s">
        <v>2078</v>
      </c>
      <c r="C2046" t="s">
        <v>2077</v>
      </c>
      <c r="D2046" t="s">
        <v>2081</v>
      </c>
      <c r="E2046" s="20" t="s">
        <v>3459</v>
      </c>
      <c r="F2046">
        <f t="shared" si="48"/>
        <v>8</v>
      </c>
    </row>
    <row r="2047" spans="1:6" x14ac:dyDescent="0.2">
      <c r="A2047" t="s">
        <v>2291</v>
      </c>
      <c r="B2047" t="s">
        <v>2075</v>
      </c>
      <c r="C2047" t="s">
        <v>2292</v>
      </c>
      <c r="D2047" t="s">
        <v>2081</v>
      </c>
      <c r="E2047" s="20" t="s">
        <v>3459</v>
      </c>
      <c r="F2047">
        <f t="shared" si="48"/>
        <v>8</v>
      </c>
    </row>
    <row r="2048" spans="1:6" x14ac:dyDescent="0.2">
      <c r="A2048" t="s">
        <v>2291</v>
      </c>
      <c r="B2048" t="s">
        <v>2297</v>
      </c>
      <c r="C2048" t="s">
        <v>2295</v>
      </c>
      <c r="D2048" t="s">
        <v>2081</v>
      </c>
      <c r="E2048" s="20" t="s">
        <v>3459</v>
      </c>
      <c r="F2048">
        <f t="shared" si="48"/>
        <v>8</v>
      </c>
    </row>
    <row r="2049" spans="1:6" x14ac:dyDescent="0.2">
      <c r="A2049" t="s">
        <v>2291</v>
      </c>
      <c r="B2049" t="s">
        <v>2298</v>
      </c>
      <c r="C2049" t="s">
        <v>2296</v>
      </c>
      <c r="D2049" t="s">
        <v>2081</v>
      </c>
      <c r="E2049" s="20" t="s">
        <v>3459</v>
      </c>
      <c r="F2049">
        <f t="shared" si="48"/>
        <v>8</v>
      </c>
    </row>
    <row r="2050" spans="1:6" x14ac:dyDescent="0.2">
      <c r="A2050" t="s">
        <v>2073</v>
      </c>
      <c r="B2050" t="s">
        <v>1808</v>
      </c>
      <c r="C2050" t="s">
        <v>2984</v>
      </c>
      <c r="D2050" t="s">
        <v>2081</v>
      </c>
      <c r="E2050" s="20" t="s">
        <v>3459</v>
      </c>
      <c r="F2050">
        <f t="shared" si="48"/>
        <v>8</v>
      </c>
    </row>
    <row r="2051" spans="1:6" x14ac:dyDescent="0.2">
      <c r="A2051" t="s">
        <v>2073</v>
      </c>
      <c r="B2051" t="s">
        <v>1808</v>
      </c>
      <c r="C2051" t="s">
        <v>2985</v>
      </c>
      <c r="D2051" t="s">
        <v>2081</v>
      </c>
      <c r="E2051" s="20" t="s">
        <v>3459</v>
      </c>
      <c r="F2051">
        <f t="shared" si="48"/>
        <v>8</v>
      </c>
    </row>
    <row r="2052" spans="1:6" x14ac:dyDescent="0.2">
      <c r="A2052" t="s">
        <v>2073</v>
      </c>
      <c r="B2052" t="s">
        <v>1808</v>
      </c>
      <c r="C2052" t="s">
        <v>3006</v>
      </c>
      <c r="D2052" t="s">
        <v>3002</v>
      </c>
      <c r="E2052" s="20" t="s">
        <v>3459</v>
      </c>
      <c r="F2052">
        <f t="shared" si="48"/>
        <v>8</v>
      </c>
    </row>
    <row r="2053" spans="1:6" x14ac:dyDescent="0.2">
      <c r="A2053" t="s">
        <v>2073</v>
      </c>
      <c r="B2053" t="s">
        <v>3005</v>
      </c>
      <c r="C2053" t="s">
        <v>3007</v>
      </c>
      <c r="D2053" t="s">
        <v>3002</v>
      </c>
      <c r="E2053" s="20" t="s">
        <v>3459</v>
      </c>
      <c r="F2053">
        <f t="shared" si="48"/>
        <v>8</v>
      </c>
    </row>
    <row r="2054" spans="1:6" x14ac:dyDescent="0.2">
      <c r="A2054" t="s">
        <v>2073</v>
      </c>
      <c r="B2054" t="s">
        <v>1808</v>
      </c>
      <c r="C2054" t="s">
        <v>2986</v>
      </c>
      <c r="D2054" t="s">
        <v>2081</v>
      </c>
      <c r="E2054" s="20" t="s">
        <v>3459</v>
      </c>
      <c r="F2054">
        <f t="shared" si="48"/>
        <v>8</v>
      </c>
    </row>
    <row r="2055" spans="1:6" x14ac:dyDescent="0.2">
      <c r="A2055" t="s">
        <v>2073</v>
      </c>
      <c r="B2055" t="s">
        <v>1808</v>
      </c>
      <c r="C2055" t="s">
        <v>2987</v>
      </c>
      <c r="D2055" t="s">
        <v>1696</v>
      </c>
      <c r="E2055" s="20" t="s">
        <v>3459</v>
      </c>
      <c r="F2055">
        <f t="shared" si="48"/>
        <v>8</v>
      </c>
    </row>
    <row r="2056" spans="1:6" x14ac:dyDescent="0.2">
      <c r="A2056" t="s">
        <v>2073</v>
      </c>
      <c r="B2056" t="s">
        <v>3018</v>
      </c>
      <c r="C2056" t="s">
        <v>3019</v>
      </c>
      <c r="D2056" t="s">
        <v>2081</v>
      </c>
      <c r="E2056" s="20" t="s">
        <v>3459</v>
      </c>
      <c r="F2056">
        <f t="shared" si="48"/>
        <v>8</v>
      </c>
    </row>
    <row r="2057" spans="1:6" x14ac:dyDescent="0.2">
      <c r="A2057" t="s">
        <v>2073</v>
      </c>
      <c r="B2057" t="s">
        <v>2075</v>
      </c>
      <c r="C2057" t="s">
        <v>2079</v>
      </c>
      <c r="D2057" t="s">
        <v>2081</v>
      </c>
      <c r="E2057" s="20" t="s">
        <v>3459</v>
      </c>
      <c r="F2057">
        <f t="shared" ref="F2057:F2122" si="49">VLOOKUP(E2057,$H$2:$I$12,2,0)</f>
        <v>8</v>
      </c>
    </row>
    <row r="2058" spans="1:6" x14ac:dyDescent="0.2">
      <c r="A2058" t="s">
        <v>2073</v>
      </c>
      <c r="B2058" t="s">
        <v>2082</v>
      </c>
      <c r="C2058" t="s">
        <v>2080</v>
      </c>
      <c r="D2058" t="s">
        <v>2081</v>
      </c>
      <c r="E2058" s="20" t="s">
        <v>3459</v>
      </c>
      <c r="F2058">
        <f t="shared" si="49"/>
        <v>8</v>
      </c>
    </row>
    <row r="2059" spans="1:6" x14ac:dyDescent="0.2">
      <c r="A2059" t="s">
        <v>2073</v>
      </c>
      <c r="B2059" t="s">
        <v>2084</v>
      </c>
      <c r="C2059" t="s">
        <v>2083</v>
      </c>
      <c r="D2059" t="s">
        <v>2081</v>
      </c>
      <c r="E2059" s="20" t="s">
        <v>3459</v>
      </c>
      <c r="F2059">
        <f t="shared" si="49"/>
        <v>8</v>
      </c>
    </row>
    <row r="2060" spans="1:6" x14ac:dyDescent="0.2">
      <c r="A2060" t="s">
        <v>2073</v>
      </c>
      <c r="B2060" t="s">
        <v>3187</v>
      </c>
      <c r="C2060" t="s">
        <v>3187</v>
      </c>
      <c r="D2060" t="s">
        <v>1970</v>
      </c>
      <c r="E2060" s="20" t="s">
        <v>3459</v>
      </c>
      <c r="F2060">
        <f t="shared" si="49"/>
        <v>8</v>
      </c>
    </row>
    <row r="2061" spans="1:6" x14ac:dyDescent="0.2">
      <c r="A2061" t="s">
        <v>2073</v>
      </c>
      <c r="B2061" t="s">
        <v>2094</v>
      </c>
      <c r="C2061" t="s">
        <v>2093</v>
      </c>
      <c r="D2061" t="s">
        <v>8365</v>
      </c>
      <c r="E2061" s="20" t="s">
        <v>3459</v>
      </c>
      <c r="F2061">
        <f t="shared" si="49"/>
        <v>8</v>
      </c>
    </row>
    <row r="2062" spans="1:6" x14ac:dyDescent="0.2">
      <c r="A2062" t="s">
        <v>560</v>
      </c>
      <c r="B2062" t="s">
        <v>2060</v>
      </c>
      <c r="C2062" t="s">
        <v>781</v>
      </c>
      <c r="D2062" t="s">
        <v>1670</v>
      </c>
      <c r="E2062" s="20" t="s">
        <v>3459</v>
      </c>
      <c r="F2062">
        <f t="shared" si="49"/>
        <v>8</v>
      </c>
    </row>
    <row r="2063" spans="1:6" x14ac:dyDescent="0.2">
      <c r="A2063" t="s">
        <v>560</v>
      </c>
      <c r="B2063" t="s">
        <v>2340</v>
      </c>
      <c r="C2063" t="s">
        <v>783</v>
      </c>
      <c r="D2063" t="s">
        <v>1670</v>
      </c>
      <c r="E2063" s="20" t="s">
        <v>3459</v>
      </c>
      <c r="F2063">
        <f t="shared" si="49"/>
        <v>8</v>
      </c>
    </row>
    <row r="2064" spans="1:6" x14ac:dyDescent="0.2">
      <c r="A2064" t="s">
        <v>560</v>
      </c>
      <c r="B2064" t="s">
        <v>1429</v>
      </c>
      <c r="C2064" t="s">
        <v>784</v>
      </c>
      <c r="D2064" t="s">
        <v>542</v>
      </c>
      <c r="E2064" s="20" t="s">
        <v>3459</v>
      </c>
      <c r="F2064">
        <f t="shared" si="49"/>
        <v>8</v>
      </c>
    </row>
    <row r="2065" spans="1:6" x14ac:dyDescent="0.2">
      <c r="A2065" t="s">
        <v>561</v>
      </c>
      <c r="B2065" t="s">
        <v>2060</v>
      </c>
      <c r="C2065" t="s">
        <v>785</v>
      </c>
      <c r="D2065" t="s">
        <v>542</v>
      </c>
      <c r="E2065" s="20" t="s">
        <v>3459</v>
      </c>
      <c r="F2065">
        <f t="shared" si="49"/>
        <v>8</v>
      </c>
    </row>
    <row r="2066" spans="1:6" x14ac:dyDescent="0.2">
      <c r="A2066" t="s">
        <v>561</v>
      </c>
      <c r="B2066" t="s">
        <v>2341</v>
      </c>
      <c r="C2066" t="s">
        <v>786</v>
      </c>
      <c r="D2066" t="s">
        <v>1670</v>
      </c>
      <c r="E2066" s="20" t="s">
        <v>3459</v>
      </c>
      <c r="F2066">
        <f t="shared" si="49"/>
        <v>8</v>
      </c>
    </row>
    <row r="2067" spans="1:6" x14ac:dyDescent="0.2">
      <c r="A2067" t="s">
        <v>561</v>
      </c>
      <c r="B2067" t="s">
        <v>1429</v>
      </c>
      <c r="C2067" t="s">
        <v>787</v>
      </c>
      <c r="D2067" t="s">
        <v>542</v>
      </c>
      <c r="E2067" s="20" t="s">
        <v>3459</v>
      </c>
      <c r="F2067">
        <f t="shared" si="49"/>
        <v>8</v>
      </c>
    </row>
    <row r="2068" spans="1:6" x14ac:dyDescent="0.2">
      <c r="A2068" t="s">
        <v>561</v>
      </c>
      <c r="B2068" t="s">
        <v>2053</v>
      </c>
      <c r="C2068" t="s">
        <v>2058</v>
      </c>
      <c r="D2068" t="s">
        <v>542</v>
      </c>
      <c r="E2068" s="20" t="s">
        <v>3459</v>
      </c>
      <c r="F2068">
        <f t="shared" si="49"/>
        <v>8</v>
      </c>
    </row>
    <row r="2069" spans="1:6" x14ac:dyDescent="0.2">
      <c r="A2069" t="s">
        <v>2050</v>
      </c>
      <c r="B2069" t="s">
        <v>2054</v>
      </c>
      <c r="C2069" t="s">
        <v>2052</v>
      </c>
      <c r="D2069" t="s">
        <v>1670</v>
      </c>
      <c r="E2069" s="20" t="s">
        <v>3459</v>
      </c>
      <c r="F2069">
        <f t="shared" si="49"/>
        <v>8</v>
      </c>
    </row>
    <row r="2070" spans="1:6" x14ac:dyDescent="0.2">
      <c r="A2070" t="s">
        <v>2050</v>
      </c>
      <c r="B2070" t="s">
        <v>2057</v>
      </c>
      <c r="C2070" t="s">
        <v>2056</v>
      </c>
      <c r="D2070" t="s">
        <v>542</v>
      </c>
      <c r="E2070" s="20" t="s">
        <v>3459</v>
      </c>
      <c r="F2070">
        <f t="shared" si="49"/>
        <v>8</v>
      </c>
    </row>
    <row r="2071" spans="1:6" x14ac:dyDescent="0.2">
      <c r="A2071" t="s">
        <v>2050</v>
      </c>
      <c r="B2071" t="s">
        <v>2060</v>
      </c>
      <c r="C2071" t="s">
        <v>2059</v>
      </c>
      <c r="D2071" t="s">
        <v>542</v>
      </c>
      <c r="E2071" s="20" t="s">
        <v>3459</v>
      </c>
      <c r="F2071">
        <f t="shared" si="49"/>
        <v>8</v>
      </c>
    </row>
    <row r="2072" spans="1:6" x14ac:dyDescent="0.2">
      <c r="A2072" t="s">
        <v>2050</v>
      </c>
      <c r="B2072" t="s">
        <v>2111</v>
      </c>
      <c r="C2072" t="s">
        <v>2110</v>
      </c>
      <c r="D2072" t="s">
        <v>8365</v>
      </c>
      <c r="E2072" s="20" t="s">
        <v>3459</v>
      </c>
      <c r="F2072">
        <f t="shared" si="49"/>
        <v>8</v>
      </c>
    </row>
    <row r="2073" spans="1:6" x14ac:dyDescent="0.2">
      <c r="A2073" t="s">
        <v>2251</v>
      </c>
      <c r="B2073" t="s">
        <v>2060</v>
      </c>
      <c r="C2073" t="s">
        <v>2245</v>
      </c>
      <c r="D2073" t="s">
        <v>542</v>
      </c>
      <c r="E2073" s="20" t="s">
        <v>3459</v>
      </c>
      <c r="F2073">
        <f t="shared" si="49"/>
        <v>8</v>
      </c>
    </row>
    <row r="2074" spans="1:6" x14ac:dyDescent="0.2">
      <c r="A2074" t="s">
        <v>2251</v>
      </c>
      <c r="B2074" t="s">
        <v>2248</v>
      </c>
      <c r="C2074" t="s">
        <v>2247</v>
      </c>
      <c r="D2074" t="s">
        <v>2029</v>
      </c>
      <c r="E2074" s="20" t="s">
        <v>3459</v>
      </c>
      <c r="F2074">
        <f t="shared" si="49"/>
        <v>8</v>
      </c>
    </row>
    <row r="2075" spans="1:6" x14ac:dyDescent="0.2">
      <c r="A2075" t="s">
        <v>2251</v>
      </c>
      <c r="B2075" t="s">
        <v>2250</v>
      </c>
      <c r="C2075" t="s">
        <v>2249</v>
      </c>
      <c r="D2075" t="s">
        <v>2029</v>
      </c>
      <c r="E2075" s="20" t="s">
        <v>3459</v>
      </c>
      <c r="F2075">
        <f t="shared" si="49"/>
        <v>8</v>
      </c>
    </row>
    <row r="2076" spans="1:6" x14ac:dyDescent="0.2">
      <c r="A2076" t="s">
        <v>2251</v>
      </c>
      <c r="B2076" t="s">
        <v>3176</v>
      </c>
      <c r="C2076" t="s">
        <v>3178</v>
      </c>
      <c r="D2076" t="s">
        <v>542</v>
      </c>
      <c r="E2076" s="20" t="s">
        <v>3459</v>
      </c>
      <c r="F2076">
        <f t="shared" si="49"/>
        <v>8</v>
      </c>
    </row>
    <row r="2077" spans="1:6" x14ac:dyDescent="0.2">
      <c r="A2077" t="s">
        <v>3172</v>
      </c>
      <c r="B2077" t="s">
        <v>3177</v>
      </c>
      <c r="C2077" t="s">
        <v>3174</v>
      </c>
      <c r="D2077" t="s">
        <v>1670</v>
      </c>
      <c r="E2077" s="20" t="s">
        <v>3459</v>
      </c>
      <c r="F2077">
        <f t="shared" si="49"/>
        <v>8</v>
      </c>
    </row>
    <row r="2078" spans="1:6" x14ac:dyDescent="0.2">
      <c r="A2078" t="s">
        <v>3172</v>
      </c>
      <c r="B2078" t="s">
        <v>2338</v>
      </c>
      <c r="C2078" t="s">
        <v>3180</v>
      </c>
      <c r="D2078" t="s">
        <v>542</v>
      </c>
      <c r="E2078" s="20" t="s">
        <v>3459</v>
      </c>
      <c r="F2078">
        <f t="shared" si="49"/>
        <v>8</v>
      </c>
    </row>
    <row r="2079" spans="1:6" x14ac:dyDescent="0.2">
      <c r="A2079" t="s">
        <v>3172</v>
      </c>
      <c r="B2079" t="s">
        <v>2339</v>
      </c>
      <c r="C2079" t="s">
        <v>3179</v>
      </c>
      <c r="D2079" t="s">
        <v>542</v>
      </c>
      <c r="E2079" s="20" t="s">
        <v>3459</v>
      </c>
      <c r="F2079">
        <f t="shared" si="49"/>
        <v>8</v>
      </c>
    </row>
    <row r="2080" spans="1:6" x14ac:dyDescent="0.2">
      <c r="A2080" t="s">
        <v>562</v>
      </c>
      <c r="B2080" t="s">
        <v>3176</v>
      </c>
      <c r="C2080" t="s">
        <v>788</v>
      </c>
      <c r="D2080" t="s">
        <v>542</v>
      </c>
      <c r="E2080" t="s">
        <v>6554</v>
      </c>
      <c r="F2080">
        <f t="shared" si="49"/>
        <v>9</v>
      </c>
    </row>
    <row r="2081" spans="1:6" x14ac:dyDescent="0.2">
      <c r="A2081" t="s">
        <v>562</v>
      </c>
      <c r="B2081" t="s">
        <v>2335</v>
      </c>
      <c r="C2081" t="s">
        <v>1819</v>
      </c>
      <c r="D2081" t="s">
        <v>542</v>
      </c>
      <c r="E2081" t="s">
        <v>6554</v>
      </c>
      <c r="F2081">
        <f t="shared" si="49"/>
        <v>9</v>
      </c>
    </row>
    <row r="2082" spans="1:6" x14ac:dyDescent="0.2">
      <c r="A2082" t="s">
        <v>562</v>
      </c>
      <c r="B2082" t="s">
        <v>2342</v>
      </c>
      <c r="C2082" t="s">
        <v>791</v>
      </c>
      <c r="D2082" t="s">
        <v>1670</v>
      </c>
      <c r="E2082" t="s">
        <v>6554</v>
      </c>
      <c r="F2082">
        <f t="shared" si="49"/>
        <v>9</v>
      </c>
    </row>
    <row r="2083" spans="1:6" x14ac:dyDescent="0.2">
      <c r="A2083" t="s">
        <v>562</v>
      </c>
      <c r="B2083" t="s">
        <v>2342</v>
      </c>
      <c r="C2083" t="s">
        <v>2720</v>
      </c>
      <c r="D2083" t="s">
        <v>1670</v>
      </c>
      <c r="E2083" t="s">
        <v>6554</v>
      </c>
      <c r="F2083">
        <f t="shared" si="49"/>
        <v>9</v>
      </c>
    </row>
    <row r="2084" spans="1:6" x14ac:dyDescent="0.2">
      <c r="A2084" t="s">
        <v>562</v>
      </c>
      <c r="B2084" t="s">
        <v>2342</v>
      </c>
      <c r="C2084" t="s">
        <v>792</v>
      </c>
      <c r="D2084" t="s">
        <v>1670</v>
      </c>
      <c r="E2084" t="s">
        <v>6554</v>
      </c>
      <c r="F2084">
        <f t="shared" si="49"/>
        <v>9</v>
      </c>
    </row>
    <row r="2085" spans="1:6" x14ac:dyDescent="0.2">
      <c r="A2085" t="s">
        <v>562</v>
      </c>
      <c r="B2085" t="s">
        <v>1429</v>
      </c>
      <c r="C2085" t="s">
        <v>793</v>
      </c>
      <c r="D2085" t="s">
        <v>542</v>
      </c>
      <c r="E2085" t="s">
        <v>6554</v>
      </c>
      <c r="F2085">
        <f t="shared" si="49"/>
        <v>9</v>
      </c>
    </row>
    <row r="2086" spans="1:6" x14ac:dyDescent="0.2">
      <c r="A2086" t="s">
        <v>563</v>
      </c>
      <c r="B2086" t="s">
        <v>1438</v>
      </c>
      <c r="C2086" t="s">
        <v>794</v>
      </c>
      <c r="D2086" t="s">
        <v>1969</v>
      </c>
      <c r="E2086" t="s">
        <v>3470</v>
      </c>
      <c r="F2086">
        <f t="shared" si="49"/>
        <v>14</v>
      </c>
    </row>
    <row r="2087" spans="1:6" x14ac:dyDescent="0.2">
      <c r="A2087" t="s">
        <v>563</v>
      </c>
      <c r="B2087" t="s">
        <v>2335</v>
      </c>
      <c r="C2087" t="s">
        <v>795</v>
      </c>
      <c r="D2087" t="s">
        <v>542</v>
      </c>
      <c r="E2087" t="s">
        <v>3470</v>
      </c>
      <c r="F2087">
        <f t="shared" si="49"/>
        <v>14</v>
      </c>
    </row>
    <row r="2088" spans="1:6" x14ac:dyDescent="0.2">
      <c r="A2088" t="s">
        <v>563</v>
      </c>
      <c r="B2088" t="s">
        <v>2343</v>
      </c>
      <c r="C2088" t="s">
        <v>796</v>
      </c>
      <c r="D2088" t="s">
        <v>542</v>
      </c>
      <c r="E2088" t="s">
        <v>3470</v>
      </c>
      <c r="F2088">
        <f t="shared" si="49"/>
        <v>14</v>
      </c>
    </row>
    <row r="2089" spans="1:6" x14ac:dyDescent="0.2">
      <c r="A2089" t="s">
        <v>563</v>
      </c>
      <c r="B2089" t="s">
        <v>1351</v>
      </c>
      <c r="C2089" t="s">
        <v>797</v>
      </c>
      <c r="D2089" t="s">
        <v>1969</v>
      </c>
      <c r="E2089" t="s">
        <v>3470</v>
      </c>
      <c r="F2089">
        <f t="shared" si="49"/>
        <v>14</v>
      </c>
    </row>
    <row r="2090" spans="1:6" x14ac:dyDescent="0.2">
      <c r="A2090" t="s">
        <v>563</v>
      </c>
      <c r="B2090" t="s">
        <v>2345</v>
      </c>
      <c r="C2090" t="s">
        <v>2229</v>
      </c>
      <c r="D2090" t="s">
        <v>1670</v>
      </c>
      <c r="E2090" t="s">
        <v>3470</v>
      </c>
      <c r="F2090">
        <f t="shared" si="49"/>
        <v>14</v>
      </c>
    </row>
    <row r="2091" spans="1:6" x14ac:dyDescent="0.2">
      <c r="A2091" s="67" t="s">
        <v>8284</v>
      </c>
      <c r="E2091" t="s">
        <v>6554</v>
      </c>
      <c r="F2091">
        <f t="shared" si="49"/>
        <v>9</v>
      </c>
    </row>
    <row r="2092" spans="1:6" x14ac:dyDescent="0.2">
      <c r="A2092" t="s">
        <v>647</v>
      </c>
      <c r="B2092" t="s">
        <v>2783</v>
      </c>
      <c r="C2092" t="s">
        <v>649</v>
      </c>
      <c r="D2092" t="s">
        <v>474</v>
      </c>
      <c r="E2092" t="s">
        <v>6554</v>
      </c>
      <c r="F2092">
        <f t="shared" si="49"/>
        <v>9</v>
      </c>
    </row>
    <row r="2093" spans="1:6" x14ac:dyDescent="0.2">
      <c r="A2093" t="s">
        <v>647</v>
      </c>
      <c r="B2093" t="s">
        <v>2339</v>
      </c>
      <c r="C2093" t="s">
        <v>650</v>
      </c>
      <c r="D2093" t="s">
        <v>542</v>
      </c>
      <c r="E2093" t="s">
        <v>6554</v>
      </c>
      <c r="F2093">
        <f t="shared" si="49"/>
        <v>9</v>
      </c>
    </row>
    <row r="2094" spans="1:6" x14ac:dyDescent="0.2">
      <c r="A2094" t="s">
        <v>647</v>
      </c>
      <c r="B2094" t="s">
        <v>2343</v>
      </c>
      <c r="C2094" t="s">
        <v>1820</v>
      </c>
      <c r="D2094" t="s">
        <v>542</v>
      </c>
      <c r="E2094" t="s">
        <v>6554</v>
      </c>
      <c r="F2094">
        <f t="shared" si="49"/>
        <v>9</v>
      </c>
    </row>
    <row r="2095" spans="1:6" x14ac:dyDescent="0.2">
      <c r="A2095" t="s">
        <v>647</v>
      </c>
      <c r="B2095" t="s">
        <v>2344</v>
      </c>
      <c r="C2095" t="s">
        <v>651</v>
      </c>
      <c r="D2095" t="s">
        <v>542</v>
      </c>
      <c r="E2095" t="s">
        <v>6554</v>
      </c>
      <c r="F2095">
        <f t="shared" si="49"/>
        <v>9</v>
      </c>
    </row>
    <row r="2096" spans="1:6" x14ac:dyDescent="0.2">
      <c r="A2096" t="s">
        <v>2225</v>
      </c>
      <c r="B2096" t="s">
        <v>2344</v>
      </c>
      <c r="C2096" t="s">
        <v>2230</v>
      </c>
      <c r="D2096" t="s">
        <v>1670</v>
      </c>
      <c r="E2096" t="s">
        <v>3470</v>
      </c>
      <c r="F2096">
        <f t="shared" si="49"/>
        <v>14</v>
      </c>
    </row>
    <row r="2097" spans="1:6" x14ac:dyDescent="0.2">
      <c r="A2097" t="s">
        <v>2225</v>
      </c>
      <c r="B2097" t="s">
        <v>2346</v>
      </c>
      <c r="C2097" t="s">
        <v>2228</v>
      </c>
      <c r="D2097" t="s">
        <v>1670</v>
      </c>
      <c r="E2097" t="s">
        <v>3470</v>
      </c>
      <c r="F2097">
        <f t="shared" si="49"/>
        <v>14</v>
      </c>
    </row>
    <row r="2098" spans="1:6" x14ac:dyDescent="0.2">
      <c r="A2098" s="20" t="s">
        <v>564</v>
      </c>
      <c r="B2098" t="s">
        <v>1025</v>
      </c>
      <c r="C2098" t="s">
        <v>1024</v>
      </c>
      <c r="D2098" t="s">
        <v>543</v>
      </c>
      <c r="E2098" t="s">
        <v>3470</v>
      </c>
      <c r="F2098">
        <f t="shared" si="49"/>
        <v>14</v>
      </c>
    </row>
    <row r="2099" spans="1:6" x14ac:dyDescent="0.2">
      <c r="A2099" t="s">
        <v>564</v>
      </c>
      <c r="B2099" t="s">
        <v>2344</v>
      </c>
      <c r="C2099" t="s">
        <v>798</v>
      </c>
      <c r="D2099" t="s">
        <v>542</v>
      </c>
      <c r="E2099" t="s">
        <v>3470</v>
      </c>
      <c r="F2099">
        <f t="shared" si="49"/>
        <v>14</v>
      </c>
    </row>
    <row r="2100" spans="1:6" x14ac:dyDescent="0.2">
      <c r="A2100" t="s">
        <v>564</v>
      </c>
      <c r="B2100" t="s">
        <v>2736</v>
      </c>
      <c r="C2100" t="s">
        <v>799</v>
      </c>
      <c r="D2100" t="s">
        <v>542</v>
      </c>
      <c r="E2100" t="s">
        <v>3470</v>
      </c>
      <c r="F2100">
        <f t="shared" si="49"/>
        <v>14</v>
      </c>
    </row>
    <row r="2101" spans="1:6" x14ac:dyDescent="0.2">
      <c r="A2101" t="s">
        <v>564</v>
      </c>
      <c r="B2101" t="s">
        <v>2335</v>
      </c>
      <c r="C2101" t="s">
        <v>1299</v>
      </c>
      <c r="D2101" t="s">
        <v>542</v>
      </c>
      <c r="E2101" t="s">
        <v>3470</v>
      </c>
      <c r="F2101">
        <f t="shared" si="49"/>
        <v>14</v>
      </c>
    </row>
    <row r="2102" spans="1:6" x14ac:dyDescent="0.2">
      <c r="A2102" t="s">
        <v>564</v>
      </c>
      <c r="B2102" t="s">
        <v>2347</v>
      </c>
      <c r="C2102" t="s">
        <v>1300</v>
      </c>
      <c r="D2102" t="s">
        <v>542</v>
      </c>
      <c r="E2102" t="s">
        <v>3470</v>
      </c>
      <c r="F2102">
        <f t="shared" si="49"/>
        <v>14</v>
      </c>
    </row>
    <row r="2103" spans="1:6" x14ac:dyDescent="0.2">
      <c r="A2103" t="s">
        <v>564</v>
      </c>
      <c r="B2103" t="s">
        <v>2348</v>
      </c>
      <c r="C2103" t="s">
        <v>800</v>
      </c>
      <c r="D2103" t="s">
        <v>1671</v>
      </c>
      <c r="E2103" t="s">
        <v>3470</v>
      </c>
      <c r="F2103">
        <f t="shared" si="49"/>
        <v>14</v>
      </c>
    </row>
    <row r="2104" spans="1:6" x14ac:dyDescent="0.2">
      <c r="A2104" t="s">
        <v>2216</v>
      </c>
      <c r="B2104" t="s">
        <v>2343</v>
      </c>
      <c r="C2104" t="s">
        <v>2231</v>
      </c>
      <c r="D2104" t="s">
        <v>542</v>
      </c>
      <c r="E2104" t="s">
        <v>3470</v>
      </c>
      <c r="F2104">
        <f t="shared" si="49"/>
        <v>14</v>
      </c>
    </row>
    <row r="2105" spans="1:6" x14ac:dyDescent="0.2">
      <c r="A2105" t="s">
        <v>2216</v>
      </c>
      <c r="B2105" t="s">
        <v>2219</v>
      </c>
      <c r="C2105" t="s">
        <v>2221</v>
      </c>
      <c r="D2105" t="s">
        <v>2217</v>
      </c>
      <c r="E2105" t="s">
        <v>3470</v>
      </c>
      <c r="F2105">
        <f t="shared" si="49"/>
        <v>14</v>
      </c>
    </row>
    <row r="2106" spans="1:6" x14ac:dyDescent="0.2">
      <c r="A2106" t="s">
        <v>2216</v>
      </c>
      <c r="B2106" t="s">
        <v>2220</v>
      </c>
      <c r="C2106" t="s">
        <v>2218</v>
      </c>
      <c r="D2106" t="s">
        <v>2217</v>
      </c>
      <c r="E2106" t="s">
        <v>3470</v>
      </c>
      <c r="F2106">
        <f t="shared" si="49"/>
        <v>14</v>
      </c>
    </row>
    <row r="2107" spans="1:6" x14ac:dyDescent="0.2">
      <c r="A2107" t="s">
        <v>2216</v>
      </c>
      <c r="B2107" t="s">
        <v>2349</v>
      </c>
      <c r="C2107" t="s">
        <v>2232</v>
      </c>
      <c r="D2107" t="s">
        <v>542</v>
      </c>
      <c r="E2107" t="s">
        <v>3470</v>
      </c>
      <c r="F2107">
        <f t="shared" si="49"/>
        <v>14</v>
      </c>
    </row>
    <row r="2108" spans="1:6" x14ac:dyDescent="0.2">
      <c r="A2108" t="s">
        <v>2735</v>
      </c>
      <c r="B2108" t="s">
        <v>2343</v>
      </c>
      <c r="C2108" t="s">
        <v>2759</v>
      </c>
      <c r="D2108" t="s">
        <v>542</v>
      </c>
      <c r="E2108" t="s">
        <v>6555</v>
      </c>
      <c r="F2108">
        <f t="shared" si="49"/>
        <v>10</v>
      </c>
    </row>
    <row r="2109" spans="1:6" x14ac:dyDescent="0.2">
      <c r="A2109" t="s">
        <v>2735</v>
      </c>
      <c r="B2109" t="s">
        <v>2349</v>
      </c>
      <c r="C2109" t="s">
        <v>2760</v>
      </c>
      <c r="D2109" t="s">
        <v>542</v>
      </c>
      <c r="E2109" t="s">
        <v>6555</v>
      </c>
      <c r="F2109">
        <f t="shared" si="49"/>
        <v>10</v>
      </c>
    </row>
    <row r="2110" spans="1:6" x14ac:dyDescent="0.2">
      <c r="A2110" t="s">
        <v>2735</v>
      </c>
      <c r="B2110" t="s">
        <v>2742</v>
      </c>
      <c r="C2110" t="s">
        <v>2745</v>
      </c>
      <c r="D2110" t="s">
        <v>1671</v>
      </c>
      <c r="E2110" t="s">
        <v>6555</v>
      </c>
      <c r="F2110">
        <f t="shared" si="49"/>
        <v>10</v>
      </c>
    </row>
    <row r="2111" spans="1:6" x14ac:dyDescent="0.2">
      <c r="A2111" t="s">
        <v>2735</v>
      </c>
      <c r="B2111" t="s">
        <v>2738</v>
      </c>
      <c r="C2111" t="s">
        <v>2748</v>
      </c>
      <c r="D2111" t="s">
        <v>546</v>
      </c>
      <c r="E2111" t="s">
        <v>6555</v>
      </c>
      <c r="F2111">
        <f t="shared" si="49"/>
        <v>10</v>
      </c>
    </row>
    <row r="2112" spans="1:6" x14ac:dyDescent="0.2">
      <c r="A2112" t="s">
        <v>566</v>
      </c>
      <c r="B2112" t="s">
        <v>1439</v>
      </c>
      <c r="C2112" t="s">
        <v>804</v>
      </c>
      <c r="D2112" t="s">
        <v>543</v>
      </c>
      <c r="E2112" t="s">
        <v>6555</v>
      </c>
      <c r="F2112">
        <f t="shared" si="49"/>
        <v>10</v>
      </c>
    </row>
    <row r="2113" spans="1:6" x14ac:dyDescent="0.2">
      <c r="A2113" t="s">
        <v>566</v>
      </c>
      <c r="B2113" t="s">
        <v>2349</v>
      </c>
      <c r="C2113" t="s">
        <v>805</v>
      </c>
      <c r="D2113" t="s">
        <v>543</v>
      </c>
      <c r="E2113" t="s">
        <v>6555</v>
      </c>
      <c r="F2113">
        <f t="shared" si="49"/>
        <v>10</v>
      </c>
    </row>
    <row r="2114" spans="1:6" x14ac:dyDescent="0.2">
      <c r="A2114" s="20" t="s">
        <v>7652</v>
      </c>
      <c r="E2114" t="s">
        <v>6555</v>
      </c>
      <c r="F2114">
        <f>VLOOKUP(E2114,$H$2:$I$12,2,0)</f>
        <v>10</v>
      </c>
    </row>
    <row r="2115" spans="1:6" x14ac:dyDescent="0.2">
      <c r="A2115" s="20" t="s">
        <v>565</v>
      </c>
      <c r="B2115" t="s">
        <v>2736</v>
      </c>
      <c r="C2115" t="s">
        <v>801</v>
      </c>
      <c r="D2115" t="s">
        <v>542</v>
      </c>
      <c r="E2115" t="s">
        <v>6555</v>
      </c>
      <c r="F2115">
        <f t="shared" si="49"/>
        <v>10</v>
      </c>
    </row>
    <row r="2116" spans="1:6" x14ac:dyDescent="0.2">
      <c r="A2116" t="s">
        <v>565</v>
      </c>
      <c r="B2116" t="s">
        <v>2347</v>
      </c>
      <c r="C2116" t="s">
        <v>802</v>
      </c>
      <c r="D2116" t="s">
        <v>542</v>
      </c>
      <c r="E2116" t="s">
        <v>6555</v>
      </c>
      <c r="F2116">
        <f t="shared" si="49"/>
        <v>10</v>
      </c>
    </row>
    <row r="2117" spans="1:6" x14ac:dyDescent="0.2">
      <c r="A2117" t="s">
        <v>565</v>
      </c>
      <c r="B2117" t="s">
        <v>2351</v>
      </c>
      <c r="C2117" t="s">
        <v>1827</v>
      </c>
      <c r="D2117" t="s">
        <v>1671</v>
      </c>
      <c r="E2117" t="s">
        <v>6555</v>
      </c>
      <c r="F2117">
        <f t="shared" si="49"/>
        <v>10</v>
      </c>
    </row>
    <row r="2118" spans="1:6" x14ac:dyDescent="0.2">
      <c r="A2118" t="s">
        <v>565</v>
      </c>
      <c r="B2118" t="s">
        <v>2352</v>
      </c>
      <c r="C2118" t="s">
        <v>1828</v>
      </c>
      <c r="D2118" t="s">
        <v>1671</v>
      </c>
      <c r="E2118" t="s">
        <v>6555</v>
      </c>
      <c r="F2118">
        <f t="shared" si="49"/>
        <v>10</v>
      </c>
    </row>
    <row r="2119" spans="1:6" x14ac:dyDescent="0.2">
      <c r="A2119" t="s">
        <v>565</v>
      </c>
      <c r="B2119" t="s">
        <v>2353</v>
      </c>
      <c r="C2119" t="s">
        <v>803</v>
      </c>
      <c r="D2119" t="s">
        <v>543</v>
      </c>
      <c r="E2119" t="s">
        <v>6555</v>
      </c>
      <c r="F2119">
        <f t="shared" si="49"/>
        <v>10</v>
      </c>
    </row>
    <row r="2120" spans="1:6" x14ac:dyDescent="0.2">
      <c r="A2120" t="s">
        <v>565</v>
      </c>
      <c r="B2120" t="s">
        <v>2354</v>
      </c>
      <c r="C2120" t="s">
        <v>1829</v>
      </c>
      <c r="D2120" t="s">
        <v>1671</v>
      </c>
      <c r="E2120" t="s">
        <v>6555</v>
      </c>
      <c r="F2120">
        <f t="shared" si="49"/>
        <v>10</v>
      </c>
    </row>
    <row r="2121" spans="1:6" x14ac:dyDescent="0.2">
      <c r="A2121" t="s">
        <v>565</v>
      </c>
      <c r="B2121" t="s">
        <v>2794</v>
      </c>
      <c r="C2121" t="s">
        <v>2797</v>
      </c>
      <c r="D2121" t="s">
        <v>1671</v>
      </c>
      <c r="E2121" t="s">
        <v>6555</v>
      </c>
      <c r="F2121">
        <f t="shared" si="49"/>
        <v>10</v>
      </c>
    </row>
    <row r="2122" spans="1:6" x14ac:dyDescent="0.2">
      <c r="A2122" t="s">
        <v>2792</v>
      </c>
      <c r="B2122" t="s">
        <v>2349</v>
      </c>
      <c r="C2122" t="s">
        <v>2798</v>
      </c>
      <c r="D2122" t="s">
        <v>1671</v>
      </c>
      <c r="E2122" t="s">
        <v>6555</v>
      </c>
      <c r="F2122">
        <f t="shared" si="49"/>
        <v>10</v>
      </c>
    </row>
    <row r="2123" spans="1:6" x14ac:dyDescent="0.2">
      <c r="A2123" t="s">
        <v>2792</v>
      </c>
      <c r="B2123" t="s">
        <v>2805</v>
      </c>
      <c r="C2123" t="s">
        <v>2796</v>
      </c>
      <c r="D2123" t="s">
        <v>1671</v>
      </c>
      <c r="E2123" t="s">
        <v>6555</v>
      </c>
      <c r="F2123">
        <f t="shared" ref="F2123:F2185" si="50">VLOOKUP(E2123,$H$2:$I$12,2,0)</f>
        <v>10</v>
      </c>
    </row>
    <row r="2124" spans="1:6" x14ac:dyDescent="0.2">
      <c r="A2124" t="s">
        <v>567</v>
      </c>
      <c r="B2124" t="s">
        <v>2371</v>
      </c>
      <c r="C2124" t="s">
        <v>807</v>
      </c>
      <c r="D2124" t="s">
        <v>1519</v>
      </c>
      <c r="E2124" t="s">
        <v>3442</v>
      </c>
      <c r="F2124">
        <f t="shared" si="50"/>
        <v>13</v>
      </c>
    </row>
    <row r="2125" spans="1:6" x14ac:dyDescent="0.2">
      <c r="A2125" t="s">
        <v>567</v>
      </c>
      <c r="B2125" t="s">
        <v>2372</v>
      </c>
      <c r="C2125" t="s">
        <v>808</v>
      </c>
      <c r="D2125" t="s">
        <v>1519</v>
      </c>
      <c r="E2125" t="s">
        <v>3442</v>
      </c>
      <c r="F2125">
        <f t="shared" si="50"/>
        <v>13</v>
      </c>
    </row>
    <row r="2126" spans="1:6" x14ac:dyDescent="0.2">
      <c r="A2126" t="s">
        <v>567</v>
      </c>
      <c r="B2126" t="s">
        <v>2328</v>
      </c>
      <c r="C2126" t="s">
        <v>894</v>
      </c>
      <c r="D2126" t="s">
        <v>1519</v>
      </c>
      <c r="E2126" t="s">
        <v>3442</v>
      </c>
      <c r="F2126">
        <f t="shared" si="50"/>
        <v>13</v>
      </c>
    </row>
    <row r="2127" spans="1:6" x14ac:dyDescent="0.2">
      <c r="A2127" t="s">
        <v>568</v>
      </c>
      <c r="B2127" t="s">
        <v>2326</v>
      </c>
      <c r="C2127" t="s">
        <v>895</v>
      </c>
      <c r="D2127" t="s">
        <v>1519</v>
      </c>
      <c r="E2127" t="s">
        <v>3442</v>
      </c>
      <c r="F2127">
        <f t="shared" si="50"/>
        <v>13</v>
      </c>
    </row>
    <row r="2128" spans="1:6" x14ac:dyDescent="0.2">
      <c r="A2128" t="s">
        <v>568</v>
      </c>
      <c r="B2128" t="s">
        <v>2373</v>
      </c>
      <c r="C2128" t="s">
        <v>896</v>
      </c>
      <c r="D2128" t="s">
        <v>1519</v>
      </c>
      <c r="E2128" t="s">
        <v>3442</v>
      </c>
      <c r="F2128">
        <f t="shared" si="50"/>
        <v>13</v>
      </c>
    </row>
    <row r="2129" spans="1:6" x14ac:dyDescent="0.2">
      <c r="A2129" t="s">
        <v>568</v>
      </c>
      <c r="B2129" t="s">
        <v>2374</v>
      </c>
      <c r="C2129" t="s">
        <v>897</v>
      </c>
      <c r="D2129" t="s">
        <v>1519</v>
      </c>
      <c r="E2129" t="s">
        <v>3442</v>
      </c>
      <c r="F2129">
        <f t="shared" si="50"/>
        <v>13</v>
      </c>
    </row>
    <row r="2130" spans="1:6" x14ac:dyDescent="0.2">
      <c r="A2130" t="s">
        <v>569</v>
      </c>
      <c r="B2130" t="s">
        <v>2375</v>
      </c>
      <c r="C2130" t="s">
        <v>898</v>
      </c>
      <c r="D2130" t="s">
        <v>542</v>
      </c>
      <c r="E2130" s="20" t="s">
        <v>3454</v>
      </c>
      <c r="F2130">
        <f t="shared" si="50"/>
        <v>6</v>
      </c>
    </row>
    <row r="2131" spans="1:6" x14ac:dyDescent="0.2">
      <c r="A2131" t="s">
        <v>569</v>
      </c>
      <c r="B2131" t="s">
        <v>2376</v>
      </c>
      <c r="C2131" t="s">
        <v>899</v>
      </c>
      <c r="D2131" t="s">
        <v>542</v>
      </c>
      <c r="E2131" s="20" t="s">
        <v>3454</v>
      </c>
      <c r="F2131">
        <f t="shared" si="50"/>
        <v>6</v>
      </c>
    </row>
    <row r="2132" spans="1:6" x14ac:dyDescent="0.2">
      <c r="A2132" t="s">
        <v>569</v>
      </c>
      <c r="B2132" t="s">
        <v>1429</v>
      </c>
      <c r="C2132" t="s">
        <v>900</v>
      </c>
      <c r="D2132" t="s">
        <v>542</v>
      </c>
      <c r="E2132" s="20" t="s">
        <v>3454</v>
      </c>
      <c r="F2132">
        <f t="shared" si="50"/>
        <v>6</v>
      </c>
    </row>
    <row r="2133" spans="1:6" x14ac:dyDescent="0.2">
      <c r="A2133" t="s">
        <v>570</v>
      </c>
      <c r="B2133" t="s">
        <v>535</v>
      </c>
      <c r="C2133" t="s">
        <v>533</v>
      </c>
      <c r="D2133" t="s">
        <v>3053</v>
      </c>
      <c r="E2133" s="20" t="s">
        <v>3454</v>
      </c>
      <c r="F2133">
        <f t="shared" si="50"/>
        <v>6</v>
      </c>
    </row>
    <row r="2134" spans="1:6" x14ac:dyDescent="0.2">
      <c r="A2134" t="s">
        <v>570</v>
      </c>
      <c r="B2134" t="s">
        <v>536</v>
      </c>
      <c r="C2134" t="s">
        <v>534</v>
      </c>
      <c r="D2134" t="s">
        <v>3053</v>
      </c>
      <c r="E2134" s="20" t="s">
        <v>3454</v>
      </c>
      <c r="F2134">
        <f t="shared" si="50"/>
        <v>6</v>
      </c>
    </row>
    <row r="2135" spans="1:6" x14ac:dyDescent="0.2">
      <c r="A2135" t="s">
        <v>570</v>
      </c>
      <c r="B2135" t="s">
        <v>1437</v>
      </c>
      <c r="C2135" t="s">
        <v>1436</v>
      </c>
      <c r="D2135" t="s">
        <v>3053</v>
      </c>
      <c r="E2135" s="20" t="s">
        <v>3454</v>
      </c>
      <c r="F2135">
        <f t="shared" si="50"/>
        <v>6</v>
      </c>
    </row>
    <row r="2136" spans="1:6" x14ac:dyDescent="0.2">
      <c r="A2136" t="s">
        <v>570</v>
      </c>
      <c r="B2136" t="s">
        <v>2377</v>
      </c>
      <c r="C2136" t="s">
        <v>901</v>
      </c>
      <c r="D2136" t="s">
        <v>542</v>
      </c>
      <c r="E2136" s="20" t="s">
        <v>3454</v>
      </c>
      <c r="F2136">
        <f t="shared" si="50"/>
        <v>6</v>
      </c>
    </row>
    <row r="2137" spans="1:6" x14ac:dyDescent="0.2">
      <c r="A2137" t="s">
        <v>570</v>
      </c>
      <c r="B2137" t="s">
        <v>2378</v>
      </c>
      <c r="C2137" t="s">
        <v>902</v>
      </c>
      <c r="D2137" t="s">
        <v>542</v>
      </c>
      <c r="E2137" s="20" t="s">
        <v>3454</v>
      </c>
      <c r="F2137">
        <f t="shared" si="50"/>
        <v>6</v>
      </c>
    </row>
    <row r="2138" spans="1:6" x14ac:dyDescent="0.2">
      <c r="A2138" t="s">
        <v>570</v>
      </c>
      <c r="B2138" t="s">
        <v>987</v>
      </c>
      <c r="C2138" t="s">
        <v>532</v>
      </c>
      <c r="D2138" t="s">
        <v>544</v>
      </c>
      <c r="E2138" s="20" t="s">
        <v>3454</v>
      </c>
      <c r="F2138">
        <f t="shared" si="50"/>
        <v>6</v>
      </c>
    </row>
    <row r="2139" spans="1:6" x14ac:dyDescent="0.2">
      <c r="A2139" t="s">
        <v>570</v>
      </c>
      <c r="B2139" t="s">
        <v>987</v>
      </c>
      <c r="C2139" t="s">
        <v>903</v>
      </c>
      <c r="D2139" t="s">
        <v>544</v>
      </c>
      <c r="E2139" s="20" t="s">
        <v>3454</v>
      </c>
      <c r="F2139">
        <f t="shared" si="50"/>
        <v>6</v>
      </c>
    </row>
    <row r="2140" spans="1:6" x14ac:dyDescent="0.2">
      <c r="A2140" t="s">
        <v>570</v>
      </c>
      <c r="B2140" t="s">
        <v>1838</v>
      </c>
      <c r="C2140" t="s">
        <v>1837</v>
      </c>
      <c r="D2140" t="s">
        <v>1837</v>
      </c>
      <c r="E2140" s="20" t="s">
        <v>3454</v>
      </c>
      <c r="F2140">
        <f t="shared" si="50"/>
        <v>6</v>
      </c>
    </row>
    <row r="2141" spans="1:6" x14ac:dyDescent="0.2">
      <c r="A2141" t="s">
        <v>1418</v>
      </c>
      <c r="B2141" t="s">
        <v>2326</v>
      </c>
      <c r="C2141" t="s">
        <v>1156</v>
      </c>
      <c r="D2141" t="s">
        <v>1519</v>
      </c>
      <c r="E2141" s="20" t="s">
        <v>3454</v>
      </c>
      <c r="F2141">
        <f t="shared" si="50"/>
        <v>6</v>
      </c>
    </row>
    <row r="2142" spans="1:6" x14ac:dyDescent="0.2">
      <c r="A2142" t="s">
        <v>1418</v>
      </c>
      <c r="B2142" t="s">
        <v>2378</v>
      </c>
      <c r="C2142" t="s">
        <v>1421</v>
      </c>
      <c r="D2142" t="s">
        <v>1519</v>
      </c>
      <c r="E2142" s="20" t="s">
        <v>3454</v>
      </c>
      <c r="F2142">
        <f t="shared" si="50"/>
        <v>6</v>
      </c>
    </row>
    <row r="2143" spans="1:6" x14ac:dyDescent="0.2">
      <c r="A2143" t="s">
        <v>1418</v>
      </c>
      <c r="B2143" t="s">
        <v>2380</v>
      </c>
      <c r="C2143" t="s">
        <v>1159</v>
      </c>
      <c r="D2143" t="s">
        <v>1519</v>
      </c>
      <c r="E2143" s="20" t="s">
        <v>3454</v>
      </c>
      <c r="F2143">
        <f t="shared" si="50"/>
        <v>6</v>
      </c>
    </row>
    <row r="2144" spans="1:6" x14ac:dyDescent="0.2">
      <c r="A2144" t="s">
        <v>1418</v>
      </c>
      <c r="B2144" t="s">
        <v>2373</v>
      </c>
      <c r="C2144" t="s">
        <v>574</v>
      </c>
      <c r="D2144" t="s">
        <v>1519</v>
      </c>
      <c r="E2144" s="20" t="s">
        <v>3454</v>
      </c>
      <c r="F2144">
        <f t="shared" si="50"/>
        <v>6</v>
      </c>
    </row>
    <row r="2145" spans="1:6" x14ac:dyDescent="0.2">
      <c r="A2145" t="s">
        <v>1419</v>
      </c>
      <c r="B2145" t="s">
        <v>2371</v>
      </c>
      <c r="C2145" t="s">
        <v>1157</v>
      </c>
      <c r="D2145" t="s">
        <v>1519</v>
      </c>
      <c r="E2145" s="20" t="s">
        <v>3454</v>
      </c>
      <c r="F2145">
        <f t="shared" si="50"/>
        <v>6</v>
      </c>
    </row>
    <row r="2146" spans="1:6" x14ac:dyDescent="0.2">
      <c r="A2146" t="s">
        <v>1419</v>
      </c>
      <c r="B2146" t="s">
        <v>2378</v>
      </c>
      <c r="C2146" t="s">
        <v>1422</v>
      </c>
      <c r="D2146" t="s">
        <v>1519</v>
      </c>
      <c r="E2146" s="20" t="s">
        <v>3454</v>
      </c>
      <c r="F2146">
        <f t="shared" si="50"/>
        <v>6</v>
      </c>
    </row>
    <row r="2147" spans="1:6" x14ac:dyDescent="0.2">
      <c r="A2147" t="s">
        <v>1419</v>
      </c>
      <c r="B2147" t="s">
        <v>2379</v>
      </c>
      <c r="C2147" t="s">
        <v>1158</v>
      </c>
      <c r="D2147" t="s">
        <v>1519</v>
      </c>
      <c r="E2147" s="20" t="s">
        <v>3454</v>
      </c>
      <c r="F2147">
        <f t="shared" si="50"/>
        <v>6</v>
      </c>
    </row>
    <row r="2148" spans="1:6" x14ac:dyDescent="0.2">
      <c r="A2148" t="s">
        <v>1419</v>
      </c>
      <c r="B2148" t="s">
        <v>2372</v>
      </c>
      <c r="C2148" t="s">
        <v>573</v>
      </c>
      <c r="D2148" t="s">
        <v>1519</v>
      </c>
      <c r="E2148" s="20" t="s">
        <v>3454</v>
      </c>
      <c r="F2148">
        <f t="shared" si="50"/>
        <v>6</v>
      </c>
    </row>
    <row r="2149" spans="1:6" x14ac:dyDescent="0.2">
      <c r="A2149" t="s">
        <v>571</v>
      </c>
      <c r="B2149" t="s">
        <v>2372</v>
      </c>
      <c r="C2149" t="s">
        <v>904</v>
      </c>
      <c r="D2149" t="s">
        <v>1519</v>
      </c>
      <c r="E2149" s="20" t="s">
        <v>3454</v>
      </c>
      <c r="F2149">
        <f t="shared" si="50"/>
        <v>6</v>
      </c>
    </row>
    <row r="2150" spans="1:6" x14ac:dyDescent="0.2">
      <c r="A2150" t="s">
        <v>571</v>
      </c>
      <c r="B2150" t="s">
        <v>2373</v>
      </c>
      <c r="C2150" t="s">
        <v>905</v>
      </c>
      <c r="D2150" t="s">
        <v>1519</v>
      </c>
      <c r="E2150" s="20" t="s">
        <v>3454</v>
      </c>
      <c r="F2150">
        <f t="shared" si="50"/>
        <v>6</v>
      </c>
    </row>
    <row r="2151" spans="1:6" x14ac:dyDescent="0.2">
      <c r="A2151" t="s">
        <v>571</v>
      </c>
      <c r="B2151" t="s">
        <v>2375</v>
      </c>
      <c r="C2151" t="s">
        <v>906</v>
      </c>
      <c r="D2151" t="s">
        <v>542</v>
      </c>
      <c r="E2151" s="20" t="s">
        <v>3454</v>
      </c>
      <c r="F2151">
        <f t="shared" si="50"/>
        <v>6</v>
      </c>
    </row>
    <row r="2152" spans="1:6" x14ac:dyDescent="0.2">
      <c r="A2152" t="s">
        <v>571</v>
      </c>
      <c r="B2152" t="s">
        <v>2381</v>
      </c>
      <c r="C2152" t="s">
        <v>907</v>
      </c>
      <c r="D2152" t="s">
        <v>1519</v>
      </c>
      <c r="E2152" s="20" t="s">
        <v>3454</v>
      </c>
      <c r="F2152">
        <f t="shared" si="50"/>
        <v>6</v>
      </c>
    </row>
    <row r="2153" spans="1:6" x14ac:dyDescent="0.2">
      <c r="A2153" t="s">
        <v>571</v>
      </c>
      <c r="B2153" t="s">
        <v>2382</v>
      </c>
      <c r="C2153" t="s">
        <v>908</v>
      </c>
      <c r="D2153" t="s">
        <v>1519</v>
      </c>
      <c r="E2153" s="20" t="s">
        <v>3454</v>
      </c>
      <c r="F2153">
        <f t="shared" si="50"/>
        <v>6</v>
      </c>
    </row>
    <row r="2154" spans="1:6" x14ac:dyDescent="0.2">
      <c r="A2154" t="s">
        <v>571</v>
      </c>
      <c r="B2154" t="s">
        <v>1920</v>
      </c>
      <c r="C2154" t="s">
        <v>1918</v>
      </c>
      <c r="D2154" t="s">
        <v>1970</v>
      </c>
      <c r="E2154" s="20" t="s">
        <v>3454</v>
      </c>
      <c r="F2154">
        <f t="shared" si="50"/>
        <v>6</v>
      </c>
    </row>
    <row r="2155" spans="1:6" x14ac:dyDescent="0.2">
      <c r="A2155" t="s">
        <v>571</v>
      </c>
      <c r="B2155" t="s">
        <v>1429</v>
      </c>
      <c r="C2155" t="s">
        <v>911</v>
      </c>
      <c r="D2155" t="s">
        <v>542</v>
      </c>
      <c r="E2155" s="20" t="s">
        <v>3454</v>
      </c>
      <c r="F2155">
        <f t="shared" si="50"/>
        <v>6</v>
      </c>
    </row>
    <row r="2156" spans="1:6" x14ac:dyDescent="0.2">
      <c r="A2156" t="s">
        <v>572</v>
      </c>
      <c r="B2156" t="s">
        <v>2372</v>
      </c>
      <c r="C2156" t="s">
        <v>514</v>
      </c>
      <c r="D2156" t="s">
        <v>1519</v>
      </c>
      <c r="E2156" t="s">
        <v>3454</v>
      </c>
      <c r="F2156">
        <f t="shared" si="50"/>
        <v>6</v>
      </c>
    </row>
    <row r="2157" spans="1:6" x14ac:dyDescent="0.2">
      <c r="A2157" t="s">
        <v>572</v>
      </c>
      <c r="B2157" t="s">
        <v>2383</v>
      </c>
      <c r="C2157" t="s">
        <v>1447</v>
      </c>
      <c r="D2157" t="s">
        <v>1519</v>
      </c>
      <c r="E2157" t="s">
        <v>3454</v>
      </c>
      <c r="F2157">
        <f t="shared" si="50"/>
        <v>6</v>
      </c>
    </row>
    <row r="2158" spans="1:6" x14ac:dyDescent="0.2">
      <c r="A2158" t="s">
        <v>575</v>
      </c>
      <c r="B2158" t="s">
        <v>2373</v>
      </c>
      <c r="C2158" t="s">
        <v>522</v>
      </c>
      <c r="D2158" t="s">
        <v>1519</v>
      </c>
      <c r="E2158" t="s">
        <v>3454</v>
      </c>
      <c r="F2158">
        <f t="shared" si="50"/>
        <v>6</v>
      </c>
    </row>
    <row r="2159" spans="1:6" x14ac:dyDescent="0.2">
      <c r="A2159" t="s">
        <v>575</v>
      </c>
      <c r="B2159" t="s">
        <v>2384</v>
      </c>
      <c r="C2159" t="s">
        <v>912</v>
      </c>
      <c r="D2159" t="s">
        <v>1519</v>
      </c>
      <c r="E2159" t="s">
        <v>3454</v>
      </c>
      <c r="F2159">
        <f t="shared" si="50"/>
        <v>6</v>
      </c>
    </row>
    <row r="2160" spans="1:6" x14ac:dyDescent="0.2">
      <c r="A2160" t="s">
        <v>575</v>
      </c>
      <c r="B2160" t="s">
        <v>2385</v>
      </c>
      <c r="C2160" t="s">
        <v>1345</v>
      </c>
      <c r="D2160" t="s">
        <v>1519</v>
      </c>
      <c r="E2160" t="s">
        <v>3454</v>
      </c>
      <c r="F2160">
        <f t="shared" si="50"/>
        <v>6</v>
      </c>
    </row>
    <row r="2161" spans="1:6" x14ac:dyDescent="0.2">
      <c r="A2161" t="s">
        <v>576</v>
      </c>
      <c r="B2161" t="s">
        <v>2380</v>
      </c>
      <c r="C2161" t="s">
        <v>913</v>
      </c>
      <c r="D2161" t="s">
        <v>1519</v>
      </c>
      <c r="E2161" t="s">
        <v>3454</v>
      </c>
      <c r="F2161">
        <f t="shared" si="50"/>
        <v>6</v>
      </c>
    </row>
    <row r="2162" spans="1:6" x14ac:dyDescent="0.2">
      <c r="A2162" t="s">
        <v>576</v>
      </c>
      <c r="B2162" t="s">
        <v>2386</v>
      </c>
      <c r="C2162" t="s">
        <v>1742</v>
      </c>
      <c r="D2162" t="s">
        <v>1519</v>
      </c>
      <c r="E2162" t="s">
        <v>3454</v>
      </c>
      <c r="F2162">
        <f t="shared" si="50"/>
        <v>6</v>
      </c>
    </row>
    <row r="2163" spans="1:6" x14ac:dyDescent="0.2">
      <c r="A2163" t="s">
        <v>1160</v>
      </c>
      <c r="B2163" t="s">
        <v>2379</v>
      </c>
      <c r="C2163" t="s">
        <v>1161</v>
      </c>
      <c r="D2163" t="s">
        <v>1519</v>
      </c>
      <c r="E2163" t="s">
        <v>3454</v>
      </c>
      <c r="F2163">
        <f t="shared" si="50"/>
        <v>6</v>
      </c>
    </row>
    <row r="2164" spans="1:6" x14ac:dyDescent="0.2">
      <c r="A2164" t="s">
        <v>1160</v>
      </c>
      <c r="B2164" t="s">
        <v>2386</v>
      </c>
      <c r="C2164" t="s">
        <v>1743</v>
      </c>
      <c r="D2164" t="s">
        <v>1519</v>
      </c>
      <c r="E2164" t="s">
        <v>3454</v>
      </c>
      <c r="F2164">
        <f t="shared" si="50"/>
        <v>6</v>
      </c>
    </row>
    <row r="2165" spans="1:6" x14ac:dyDescent="0.2">
      <c r="A2165" t="s">
        <v>1160</v>
      </c>
      <c r="B2165" t="s">
        <v>2387</v>
      </c>
      <c r="C2165" t="s">
        <v>1162</v>
      </c>
      <c r="D2165" t="s">
        <v>1519</v>
      </c>
      <c r="E2165" t="s">
        <v>3454</v>
      </c>
      <c r="F2165">
        <f t="shared" si="50"/>
        <v>6</v>
      </c>
    </row>
    <row r="2166" spans="1:6" x14ac:dyDescent="0.2">
      <c r="A2166" t="s">
        <v>1741</v>
      </c>
      <c r="B2166" t="s">
        <v>2383</v>
      </c>
      <c r="C2166" t="s">
        <v>1744</v>
      </c>
      <c r="D2166" t="s">
        <v>1519</v>
      </c>
      <c r="E2166" s="20" t="s">
        <v>3454</v>
      </c>
      <c r="F2166">
        <f t="shared" si="50"/>
        <v>6</v>
      </c>
    </row>
    <row r="2167" spans="1:6" x14ac:dyDescent="0.2">
      <c r="A2167" t="s">
        <v>1741</v>
      </c>
      <c r="B2167" t="s">
        <v>2384</v>
      </c>
      <c r="C2167" t="s">
        <v>1745</v>
      </c>
      <c r="D2167" t="s">
        <v>1519</v>
      </c>
      <c r="E2167" s="20" t="s">
        <v>3454</v>
      </c>
      <c r="F2167">
        <f t="shared" si="50"/>
        <v>6</v>
      </c>
    </row>
    <row r="2168" spans="1:6" x14ac:dyDescent="0.2">
      <c r="A2168" t="s">
        <v>1741</v>
      </c>
      <c r="B2168" t="s">
        <v>1885</v>
      </c>
      <c r="C2168" t="s">
        <v>1886</v>
      </c>
      <c r="D2168" t="s">
        <v>1519</v>
      </c>
      <c r="E2168" s="20" t="s">
        <v>3454</v>
      </c>
      <c r="F2168">
        <f t="shared" si="50"/>
        <v>6</v>
      </c>
    </row>
    <row r="2169" spans="1:6" x14ac:dyDescent="0.2">
      <c r="A2169" t="s">
        <v>1741</v>
      </c>
      <c r="B2169" t="s">
        <v>1885</v>
      </c>
      <c r="C2169" t="s">
        <v>1887</v>
      </c>
      <c r="D2169" t="s">
        <v>1519</v>
      </c>
      <c r="E2169" s="20" t="s">
        <v>3454</v>
      </c>
      <c r="F2169">
        <f t="shared" si="50"/>
        <v>6</v>
      </c>
    </row>
    <row r="2170" spans="1:6" x14ac:dyDescent="0.2">
      <c r="A2170" t="s">
        <v>1741</v>
      </c>
      <c r="B2170" t="s">
        <v>2388</v>
      </c>
      <c r="C2170" t="s">
        <v>1750</v>
      </c>
      <c r="D2170" t="s">
        <v>1519</v>
      </c>
      <c r="E2170" s="20" t="s">
        <v>3454</v>
      </c>
      <c r="F2170">
        <f t="shared" si="50"/>
        <v>6</v>
      </c>
    </row>
    <row r="2171" spans="1:6" x14ac:dyDescent="0.2">
      <c r="A2171" t="s">
        <v>577</v>
      </c>
      <c r="B2171" t="s">
        <v>538</v>
      </c>
      <c r="C2171" t="s">
        <v>914</v>
      </c>
      <c r="D2171" t="s">
        <v>8365</v>
      </c>
      <c r="E2171" s="20" t="s">
        <v>3454</v>
      </c>
      <c r="F2171">
        <f t="shared" si="50"/>
        <v>6</v>
      </c>
    </row>
    <row r="2172" spans="1:6" x14ac:dyDescent="0.2">
      <c r="A2172" t="s">
        <v>1880</v>
      </c>
      <c r="B2172" t="s">
        <v>1890</v>
      </c>
      <c r="C2172" t="s">
        <v>1891</v>
      </c>
      <c r="D2172" t="s">
        <v>1898</v>
      </c>
      <c r="E2172" s="20" t="s">
        <v>3454</v>
      </c>
      <c r="F2172">
        <f t="shared" si="50"/>
        <v>6</v>
      </c>
    </row>
    <row r="2173" spans="1:6" x14ac:dyDescent="0.2">
      <c r="A2173" t="s">
        <v>1880</v>
      </c>
      <c r="B2173" t="s">
        <v>1925</v>
      </c>
      <c r="C2173" t="s">
        <v>1923</v>
      </c>
      <c r="D2173" t="s">
        <v>1924</v>
      </c>
      <c r="E2173" s="20" t="s">
        <v>3454</v>
      </c>
      <c r="F2173">
        <f t="shared" si="50"/>
        <v>6</v>
      </c>
    </row>
    <row r="2174" spans="1:6" x14ac:dyDescent="0.2">
      <c r="A2174" t="s">
        <v>1880</v>
      </c>
      <c r="B2174" t="s">
        <v>2764</v>
      </c>
      <c r="C2174" t="s">
        <v>2763</v>
      </c>
      <c r="D2174" t="s">
        <v>2791</v>
      </c>
      <c r="E2174" s="20" t="s">
        <v>3454</v>
      </c>
      <c r="F2174">
        <f t="shared" si="50"/>
        <v>6</v>
      </c>
    </row>
    <row r="2175" spans="1:6" x14ac:dyDescent="0.2">
      <c r="A2175" t="s">
        <v>1880</v>
      </c>
      <c r="B2175" t="s">
        <v>2386</v>
      </c>
      <c r="C2175" t="s">
        <v>1889</v>
      </c>
      <c r="D2175" t="s">
        <v>1519</v>
      </c>
      <c r="E2175" s="20" t="s">
        <v>3454</v>
      </c>
      <c r="F2175">
        <f t="shared" si="50"/>
        <v>6</v>
      </c>
    </row>
    <row r="2176" spans="1:6" x14ac:dyDescent="0.2">
      <c r="A2176" t="s">
        <v>1880</v>
      </c>
      <c r="B2176" t="s">
        <v>2386</v>
      </c>
      <c r="C2176" t="s">
        <v>1888</v>
      </c>
      <c r="D2176" t="s">
        <v>1519</v>
      </c>
      <c r="E2176" s="20" t="s">
        <v>3454</v>
      </c>
      <c r="F2176">
        <f t="shared" si="50"/>
        <v>6</v>
      </c>
    </row>
    <row r="2177" spans="1:6" x14ac:dyDescent="0.2">
      <c r="A2177" t="s">
        <v>1880</v>
      </c>
      <c r="B2177" t="s">
        <v>2389</v>
      </c>
      <c r="C2177" t="s">
        <v>1881</v>
      </c>
      <c r="D2177" t="s">
        <v>1519</v>
      </c>
      <c r="E2177" s="20" t="s">
        <v>3454</v>
      </c>
      <c r="F2177">
        <f t="shared" si="50"/>
        <v>6</v>
      </c>
    </row>
    <row r="2178" spans="1:6" x14ac:dyDescent="0.2">
      <c r="A2178" t="s">
        <v>1880</v>
      </c>
      <c r="B2178" t="s">
        <v>2390</v>
      </c>
      <c r="C2178" t="s">
        <v>1882</v>
      </c>
      <c r="D2178" t="s">
        <v>1519</v>
      </c>
      <c r="E2178" s="20" t="s">
        <v>3454</v>
      </c>
      <c r="F2178">
        <f t="shared" si="50"/>
        <v>6</v>
      </c>
    </row>
    <row r="2179" spans="1:6" x14ac:dyDescent="0.2">
      <c r="A2179" t="s">
        <v>1880</v>
      </c>
      <c r="B2179" t="s">
        <v>2391</v>
      </c>
      <c r="C2179" t="s">
        <v>1883</v>
      </c>
      <c r="D2179" t="s">
        <v>1519</v>
      </c>
      <c r="E2179" s="20" t="s">
        <v>3454</v>
      </c>
      <c r="F2179">
        <f t="shared" si="50"/>
        <v>6</v>
      </c>
    </row>
    <row r="2180" spans="1:6" x14ac:dyDescent="0.2">
      <c r="A2180" t="s">
        <v>1163</v>
      </c>
      <c r="B2180" t="s">
        <v>1885</v>
      </c>
      <c r="C2180" t="s">
        <v>1884</v>
      </c>
      <c r="D2180" t="s">
        <v>1519</v>
      </c>
      <c r="E2180" s="20" t="s">
        <v>3454</v>
      </c>
      <c r="F2180">
        <f t="shared" si="50"/>
        <v>6</v>
      </c>
    </row>
    <row r="2181" spans="1:6" x14ac:dyDescent="0.2">
      <c r="A2181" t="s">
        <v>1163</v>
      </c>
      <c r="B2181" t="s">
        <v>1233</v>
      </c>
      <c r="C2181" t="s">
        <v>915</v>
      </c>
      <c r="D2181" t="s">
        <v>1519</v>
      </c>
      <c r="E2181" s="20" t="s">
        <v>3454</v>
      </c>
      <c r="F2181">
        <f t="shared" si="50"/>
        <v>6</v>
      </c>
    </row>
    <row r="2182" spans="1:6" x14ac:dyDescent="0.2">
      <c r="A2182" t="s">
        <v>578</v>
      </c>
      <c r="B2182" t="s">
        <v>1885</v>
      </c>
      <c r="C2182" t="s">
        <v>1165</v>
      </c>
      <c r="D2182" t="s">
        <v>1519</v>
      </c>
      <c r="E2182" t="s">
        <v>3456</v>
      </c>
      <c r="F2182">
        <f t="shared" si="50"/>
        <v>7</v>
      </c>
    </row>
    <row r="2183" spans="1:6" x14ac:dyDescent="0.2">
      <c r="A2183" t="s">
        <v>578</v>
      </c>
      <c r="B2183" t="s">
        <v>2332</v>
      </c>
      <c r="C2183" t="s">
        <v>918</v>
      </c>
      <c r="D2183" t="s">
        <v>1519</v>
      </c>
      <c r="E2183" t="s">
        <v>3456</v>
      </c>
      <c r="F2183">
        <f t="shared" si="50"/>
        <v>7</v>
      </c>
    </row>
    <row r="2184" spans="1:6" x14ac:dyDescent="0.2">
      <c r="A2184" t="s">
        <v>1164</v>
      </c>
      <c r="B2184" t="s">
        <v>1885</v>
      </c>
      <c r="C2184" t="s">
        <v>916</v>
      </c>
      <c r="D2184" t="s">
        <v>1519</v>
      </c>
      <c r="E2184" t="s">
        <v>3456</v>
      </c>
      <c r="F2184">
        <f t="shared" si="50"/>
        <v>7</v>
      </c>
    </row>
    <row r="2185" spans="1:6" x14ac:dyDescent="0.2">
      <c r="A2185" t="s">
        <v>1164</v>
      </c>
      <c r="B2185" t="s">
        <v>2332</v>
      </c>
      <c r="C2185" t="s">
        <v>921</v>
      </c>
      <c r="D2185" t="s">
        <v>1519</v>
      </c>
      <c r="E2185" t="s">
        <v>3456</v>
      </c>
      <c r="F2185">
        <f t="shared" si="50"/>
        <v>7</v>
      </c>
    </row>
    <row r="2186" spans="1:6" x14ac:dyDescent="0.2">
      <c r="A2186" t="s">
        <v>1164</v>
      </c>
      <c r="B2186" t="s">
        <v>2392</v>
      </c>
      <c r="C2186" t="s">
        <v>920</v>
      </c>
      <c r="D2186" t="s">
        <v>1519</v>
      </c>
      <c r="E2186" t="s">
        <v>3456</v>
      </c>
      <c r="F2186">
        <f t="shared" ref="F2186:F2252" si="51">VLOOKUP(E2186,$H$2:$I$12,2,0)</f>
        <v>7</v>
      </c>
    </row>
    <row r="2187" spans="1:6" x14ac:dyDescent="0.2">
      <c r="A2187" t="s">
        <v>1164</v>
      </c>
      <c r="B2187" t="s">
        <v>2392</v>
      </c>
      <c r="C2187" t="s">
        <v>922</v>
      </c>
      <c r="D2187" t="s">
        <v>1519</v>
      </c>
      <c r="E2187" t="s">
        <v>3456</v>
      </c>
      <c r="F2187">
        <f t="shared" si="51"/>
        <v>7</v>
      </c>
    </row>
    <row r="2188" spans="1:6" x14ac:dyDescent="0.2">
      <c r="A2188" t="s">
        <v>1164</v>
      </c>
      <c r="B2188" t="s">
        <v>1869</v>
      </c>
      <c r="C2188" t="s">
        <v>919</v>
      </c>
      <c r="D2188" t="s">
        <v>8365</v>
      </c>
      <c r="E2188" t="s">
        <v>3456</v>
      </c>
      <c r="F2188">
        <f t="shared" si="51"/>
        <v>7</v>
      </c>
    </row>
    <row r="2189" spans="1:6" x14ac:dyDescent="0.2">
      <c r="A2189" t="s">
        <v>1164</v>
      </c>
      <c r="B2189" t="s">
        <v>2086</v>
      </c>
      <c r="C2189" t="s">
        <v>2085</v>
      </c>
      <c r="D2189" t="s">
        <v>1969</v>
      </c>
      <c r="E2189" t="s">
        <v>3456</v>
      </c>
      <c r="F2189">
        <f t="shared" si="51"/>
        <v>7</v>
      </c>
    </row>
    <row r="2190" spans="1:6" x14ac:dyDescent="0.2">
      <c r="A2190" t="s">
        <v>1164</v>
      </c>
      <c r="B2190" t="s">
        <v>2393</v>
      </c>
      <c r="C2190" t="s">
        <v>1734</v>
      </c>
      <c r="D2190" t="s">
        <v>1519</v>
      </c>
      <c r="E2190" t="s">
        <v>3456</v>
      </c>
      <c r="F2190">
        <f t="shared" si="51"/>
        <v>7</v>
      </c>
    </row>
    <row r="2191" spans="1:6" x14ac:dyDescent="0.2">
      <c r="A2191" s="20" t="s">
        <v>7677</v>
      </c>
      <c r="E2191" t="s">
        <v>3456</v>
      </c>
      <c r="F2191">
        <f>VLOOKUP(E2191,$H$2:$I$12,2,0)</f>
        <v>7</v>
      </c>
    </row>
    <row r="2192" spans="1:6" x14ac:dyDescent="0.2">
      <c r="A2192" t="s">
        <v>579</v>
      </c>
      <c r="B2192" t="s">
        <v>1440</v>
      </c>
      <c r="C2192" t="s">
        <v>923</v>
      </c>
      <c r="D2192" t="s">
        <v>8365</v>
      </c>
      <c r="E2192" t="s">
        <v>3456</v>
      </c>
      <c r="F2192">
        <f t="shared" si="51"/>
        <v>7</v>
      </c>
    </row>
    <row r="2193" spans="1:6" x14ac:dyDescent="0.2">
      <c r="A2193" t="s">
        <v>579</v>
      </c>
      <c r="B2193" t="s">
        <v>1441</v>
      </c>
      <c r="C2193" t="s">
        <v>924</v>
      </c>
      <c r="D2193" t="s">
        <v>8365</v>
      </c>
      <c r="E2193" t="s">
        <v>3456</v>
      </c>
      <c r="F2193">
        <f t="shared" si="51"/>
        <v>7</v>
      </c>
    </row>
    <row r="2194" spans="1:6" x14ac:dyDescent="0.2">
      <c r="A2194" t="s">
        <v>579</v>
      </c>
      <c r="B2194" t="s">
        <v>2394</v>
      </c>
      <c r="C2194" t="s">
        <v>925</v>
      </c>
      <c r="D2194" t="s">
        <v>8365</v>
      </c>
      <c r="E2194" t="s">
        <v>3456</v>
      </c>
      <c r="F2194">
        <f t="shared" si="51"/>
        <v>7</v>
      </c>
    </row>
    <row r="2195" spans="1:6" x14ac:dyDescent="0.2">
      <c r="A2195" t="s">
        <v>579</v>
      </c>
      <c r="B2195" t="s">
        <v>3209</v>
      </c>
      <c r="C2195" t="s">
        <v>887</v>
      </c>
      <c r="D2195" t="s">
        <v>3210</v>
      </c>
      <c r="E2195" t="s">
        <v>3456</v>
      </c>
      <c r="F2195">
        <f t="shared" si="51"/>
        <v>7</v>
      </c>
    </row>
    <row r="2196" spans="1:6" x14ac:dyDescent="0.2">
      <c r="A2196" s="65" t="s">
        <v>7700</v>
      </c>
      <c r="E2196" t="s">
        <v>3456</v>
      </c>
      <c r="F2196">
        <f>VLOOKUP(E2196,$H$2:$I$12,2,0)</f>
        <v>7</v>
      </c>
    </row>
    <row r="2197" spans="1:6" x14ac:dyDescent="0.2">
      <c r="A2197" s="65" t="s">
        <v>7702</v>
      </c>
      <c r="E2197" t="s">
        <v>3456</v>
      </c>
      <c r="F2197">
        <f>VLOOKUP(E2197,$H$2:$I$12,2,0)</f>
        <v>7</v>
      </c>
    </row>
    <row r="2198" spans="1:6" x14ac:dyDescent="0.2">
      <c r="A2198" t="s">
        <v>580</v>
      </c>
      <c r="B2198" t="s">
        <v>1442</v>
      </c>
      <c r="C2198" t="s">
        <v>926</v>
      </c>
      <c r="D2198" t="s">
        <v>8365</v>
      </c>
      <c r="E2198" s="20" t="s">
        <v>3456</v>
      </c>
      <c r="F2198">
        <f t="shared" si="51"/>
        <v>7</v>
      </c>
    </row>
    <row r="2199" spans="1:6" x14ac:dyDescent="0.2">
      <c r="A2199" t="s">
        <v>580</v>
      </c>
      <c r="B2199" t="s">
        <v>1953</v>
      </c>
      <c r="C2199" t="s">
        <v>1954</v>
      </c>
      <c r="D2199" t="s">
        <v>8365</v>
      </c>
      <c r="E2199" s="20" t="s">
        <v>3456</v>
      </c>
      <c r="F2199">
        <f t="shared" si="51"/>
        <v>7</v>
      </c>
    </row>
    <row r="2200" spans="1:6" x14ac:dyDescent="0.2">
      <c r="A2200" t="s">
        <v>580</v>
      </c>
      <c r="B2200" t="s">
        <v>2395</v>
      </c>
      <c r="C2200" t="s">
        <v>927</v>
      </c>
      <c r="D2200" t="s">
        <v>8365</v>
      </c>
      <c r="E2200" s="20" t="s">
        <v>3456</v>
      </c>
      <c r="F2200">
        <f t="shared" si="51"/>
        <v>7</v>
      </c>
    </row>
    <row r="2201" spans="1:6" x14ac:dyDescent="0.2">
      <c r="A2201" t="s">
        <v>580</v>
      </c>
      <c r="B2201" t="s">
        <v>2396</v>
      </c>
      <c r="C2201" t="s">
        <v>928</v>
      </c>
      <c r="D2201" t="s">
        <v>8365</v>
      </c>
      <c r="E2201" s="20" t="s">
        <v>3456</v>
      </c>
      <c r="F2201">
        <f t="shared" si="51"/>
        <v>7</v>
      </c>
    </row>
    <row r="2202" spans="1:6" x14ac:dyDescent="0.2">
      <c r="A2202" t="s">
        <v>581</v>
      </c>
      <c r="B2202" t="s">
        <v>1442</v>
      </c>
      <c r="C2202" t="s">
        <v>929</v>
      </c>
      <c r="D2202" t="s">
        <v>544</v>
      </c>
      <c r="E2202" s="20" t="s">
        <v>3456</v>
      </c>
      <c r="F2202">
        <f t="shared" si="51"/>
        <v>7</v>
      </c>
    </row>
    <row r="2203" spans="1:6" x14ac:dyDescent="0.2">
      <c r="A2203" t="s">
        <v>581</v>
      </c>
      <c r="B2203" t="s">
        <v>2334</v>
      </c>
      <c r="C2203" t="s">
        <v>930</v>
      </c>
      <c r="D2203" t="s">
        <v>1519</v>
      </c>
      <c r="E2203" s="20" t="s">
        <v>3456</v>
      </c>
      <c r="F2203">
        <f t="shared" si="51"/>
        <v>7</v>
      </c>
    </row>
    <row r="2204" spans="1:6" x14ac:dyDescent="0.2">
      <c r="A2204" t="s">
        <v>581</v>
      </c>
      <c r="B2204" t="s">
        <v>2390</v>
      </c>
      <c r="C2204" t="s">
        <v>931</v>
      </c>
      <c r="D2204" t="s">
        <v>1519</v>
      </c>
      <c r="E2204" s="20" t="s">
        <v>3456</v>
      </c>
      <c r="F2204">
        <f t="shared" si="51"/>
        <v>7</v>
      </c>
    </row>
    <row r="2205" spans="1:6" x14ac:dyDescent="0.2">
      <c r="A2205" t="s">
        <v>581</v>
      </c>
      <c r="B2205" t="s">
        <v>2391</v>
      </c>
      <c r="C2205" t="s">
        <v>932</v>
      </c>
      <c r="D2205" t="s">
        <v>1519</v>
      </c>
      <c r="E2205" s="20" t="s">
        <v>3456</v>
      </c>
      <c r="F2205">
        <f t="shared" si="51"/>
        <v>7</v>
      </c>
    </row>
    <row r="2206" spans="1:6" x14ac:dyDescent="0.2">
      <c r="A2206" t="s">
        <v>581</v>
      </c>
      <c r="B2206" t="s">
        <v>2397</v>
      </c>
      <c r="C2206" t="s">
        <v>933</v>
      </c>
      <c r="D2206" t="s">
        <v>1519</v>
      </c>
      <c r="E2206" s="20" t="s">
        <v>3456</v>
      </c>
      <c r="F2206">
        <f t="shared" si="51"/>
        <v>7</v>
      </c>
    </row>
    <row r="2207" spans="1:6" x14ac:dyDescent="0.2">
      <c r="A2207" t="s">
        <v>581</v>
      </c>
      <c r="B2207" t="s">
        <v>2398</v>
      </c>
      <c r="C2207" t="s">
        <v>934</v>
      </c>
      <c r="D2207" t="s">
        <v>1519</v>
      </c>
      <c r="E2207" s="20" t="s">
        <v>3456</v>
      </c>
      <c r="F2207">
        <f t="shared" si="51"/>
        <v>7</v>
      </c>
    </row>
    <row r="2208" spans="1:6" x14ac:dyDescent="0.2">
      <c r="A2208" t="s">
        <v>581</v>
      </c>
      <c r="B2208" t="s">
        <v>2398</v>
      </c>
      <c r="C2208" t="s">
        <v>935</v>
      </c>
      <c r="D2208" t="s">
        <v>1519</v>
      </c>
      <c r="E2208" s="20" t="s">
        <v>3456</v>
      </c>
      <c r="F2208">
        <f t="shared" si="51"/>
        <v>7</v>
      </c>
    </row>
    <row r="2209" spans="1:6" x14ac:dyDescent="0.2">
      <c r="A2209" t="s">
        <v>581</v>
      </c>
      <c r="B2209" t="s">
        <v>2395</v>
      </c>
      <c r="C2209" t="s">
        <v>936</v>
      </c>
      <c r="D2209" t="s">
        <v>8365</v>
      </c>
      <c r="E2209" s="20" t="s">
        <v>3456</v>
      </c>
      <c r="F2209">
        <f t="shared" si="51"/>
        <v>7</v>
      </c>
    </row>
    <row r="2210" spans="1:6" x14ac:dyDescent="0.2">
      <c r="A2210" t="s">
        <v>581</v>
      </c>
      <c r="B2210" t="s">
        <v>1443</v>
      </c>
      <c r="C2210" t="s">
        <v>937</v>
      </c>
      <c r="D2210" t="s">
        <v>8365</v>
      </c>
      <c r="E2210" s="20" t="s">
        <v>3456</v>
      </c>
      <c r="F2210">
        <f t="shared" si="51"/>
        <v>7</v>
      </c>
    </row>
    <row r="2211" spans="1:6" x14ac:dyDescent="0.2">
      <c r="A2211" t="s">
        <v>581</v>
      </c>
      <c r="B2211" t="s">
        <v>1429</v>
      </c>
      <c r="C2211" t="s">
        <v>938</v>
      </c>
      <c r="D2211" t="s">
        <v>542</v>
      </c>
      <c r="E2211" s="20" t="s">
        <v>3456</v>
      </c>
      <c r="F2211">
        <f t="shared" si="51"/>
        <v>7</v>
      </c>
    </row>
    <row r="2212" spans="1:6" x14ac:dyDescent="0.2">
      <c r="A2212" t="s">
        <v>582</v>
      </c>
      <c r="B2212" t="s">
        <v>2332</v>
      </c>
      <c r="C2212" t="s">
        <v>939</v>
      </c>
      <c r="D2212" t="s">
        <v>8365</v>
      </c>
      <c r="E2212" s="20" t="s">
        <v>3456</v>
      </c>
      <c r="F2212">
        <f t="shared" si="51"/>
        <v>7</v>
      </c>
    </row>
    <row r="2213" spans="1:6" x14ac:dyDescent="0.2">
      <c r="A2213" t="s">
        <v>582</v>
      </c>
      <c r="B2213" t="s">
        <v>2394</v>
      </c>
      <c r="C2213" t="s">
        <v>940</v>
      </c>
      <c r="D2213" t="s">
        <v>8365</v>
      </c>
      <c r="E2213" s="20" t="s">
        <v>3456</v>
      </c>
      <c r="F2213">
        <f t="shared" si="51"/>
        <v>7</v>
      </c>
    </row>
    <row r="2214" spans="1:6" x14ac:dyDescent="0.2">
      <c r="A2214" t="s">
        <v>582</v>
      </c>
      <c r="B2214" t="s">
        <v>1444</v>
      </c>
      <c r="C2214" t="s">
        <v>941</v>
      </c>
      <c r="D2214" t="s">
        <v>544</v>
      </c>
      <c r="E2214" s="20" t="s">
        <v>3456</v>
      </c>
      <c r="F2214">
        <f t="shared" si="51"/>
        <v>7</v>
      </c>
    </row>
    <row r="2215" spans="1:6" x14ac:dyDescent="0.2">
      <c r="A2215" t="s">
        <v>583</v>
      </c>
      <c r="B2215" t="s">
        <v>2332</v>
      </c>
      <c r="C2215" t="s">
        <v>942</v>
      </c>
      <c r="D2215" t="s">
        <v>1519</v>
      </c>
      <c r="E2215" t="s">
        <v>3456</v>
      </c>
      <c r="F2215">
        <f t="shared" si="51"/>
        <v>7</v>
      </c>
    </row>
    <row r="2216" spans="1:6" x14ac:dyDescent="0.2">
      <c r="A2216" t="s">
        <v>583</v>
      </c>
      <c r="B2216" t="s">
        <v>2399</v>
      </c>
      <c r="C2216" t="s">
        <v>2285</v>
      </c>
      <c r="D2216" t="s">
        <v>1519</v>
      </c>
      <c r="E2216" t="s">
        <v>3456</v>
      </c>
      <c r="F2216">
        <f t="shared" si="51"/>
        <v>7</v>
      </c>
    </row>
    <row r="2217" spans="1:6" x14ac:dyDescent="0.2">
      <c r="A2217" t="s">
        <v>583</v>
      </c>
      <c r="B2217" t="s">
        <v>2400</v>
      </c>
      <c r="C2217" t="s">
        <v>943</v>
      </c>
      <c r="D2217" t="s">
        <v>1519</v>
      </c>
      <c r="E2217" t="s">
        <v>3456</v>
      </c>
      <c r="F2217">
        <f t="shared" si="51"/>
        <v>7</v>
      </c>
    </row>
    <row r="2218" spans="1:6" x14ac:dyDescent="0.2">
      <c r="A2218" t="s">
        <v>2284</v>
      </c>
      <c r="B2218" t="s">
        <v>2397</v>
      </c>
      <c r="C2218" t="s">
        <v>2286</v>
      </c>
      <c r="D2218" t="s">
        <v>1519</v>
      </c>
      <c r="E2218" t="s">
        <v>3456</v>
      </c>
      <c r="F2218">
        <f t="shared" si="51"/>
        <v>7</v>
      </c>
    </row>
    <row r="2219" spans="1:6" x14ac:dyDescent="0.2">
      <c r="A2219" t="s">
        <v>2284</v>
      </c>
      <c r="B2219" t="s">
        <v>2401</v>
      </c>
      <c r="C2219" t="s">
        <v>2287</v>
      </c>
      <c r="D2219" t="s">
        <v>1519</v>
      </c>
      <c r="E2219" t="s">
        <v>3456</v>
      </c>
      <c r="F2219">
        <f t="shared" si="51"/>
        <v>7</v>
      </c>
    </row>
    <row r="2220" spans="1:6" x14ac:dyDescent="0.2">
      <c r="A2220" t="s">
        <v>2284</v>
      </c>
      <c r="B2220" t="s">
        <v>2402</v>
      </c>
      <c r="C2220" t="s">
        <v>2289</v>
      </c>
      <c r="D2220" t="s">
        <v>1519</v>
      </c>
      <c r="E2220" t="s">
        <v>3456</v>
      </c>
      <c r="F2220">
        <f t="shared" si="51"/>
        <v>7</v>
      </c>
    </row>
    <row r="2221" spans="1:6" x14ac:dyDescent="0.2">
      <c r="A2221" t="s">
        <v>584</v>
      </c>
      <c r="B2221" t="s">
        <v>2399</v>
      </c>
      <c r="C2221" t="s">
        <v>2288</v>
      </c>
      <c r="D2221" t="s">
        <v>1519</v>
      </c>
      <c r="E2221" t="s">
        <v>3456</v>
      </c>
      <c r="F2221">
        <f t="shared" si="51"/>
        <v>7</v>
      </c>
    </row>
    <row r="2222" spans="1:6" x14ac:dyDescent="0.2">
      <c r="A2222" t="s">
        <v>584</v>
      </c>
      <c r="B2222" t="s">
        <v>2403</v>
      </c>
      <c r="C2222" t="s">
        <v>944</v>
      </c>
      <c r="D2222" t="s">
        <v>1519</v>
      </c>
      <c r="E2222" t="s">
        <v>3456</v>
      </c>
      <c r="F2222">
        <f t="shared" si="51"/>
        <v>7</v>
      </c>
    </row>
    <row r="2223" spans="1:6" x14ac:dyDescent="0.2">
      <c r="A2223" t="s">
        <v>584</v>
      </c>
      <c r="B2223" t="s">
        <v>2404</v>
      </c>
      <c r="C2223" t="s">
        <v>945</v>
      </c>
      <c r="D2223" t="s">
        <v>1519</v>
      </c>
      <c r="E2223" t="s">
        <v>3456</v>
      </c>
      <c r="F2223">
        <f t="shared" si="51"/>
        <v>7</v>
      </c>
    </row>
    <row r="2224" spans="1:6" x14ac:dyDescent="0.2">
      <c r="A2224" t="s">
        <v>585</v>
      </c>
      <c r="B2224" t="s">
        <v>2401</v>
      </c>
      <c r="C2224" t="s">
        <v>946</v>
      </c>
      <c r="D2224" t="s">
        <v>1519</v>
      </c>
      <c r="E2224" t="s">
        <v>3456</v>
      </c>
      <c r="F2224">
        <f t="shared" si="51"/>
        <v>7</v>
      </c>
    </row>
    <row r="2225" spans="1:6" x14ac:dyDescent="0.2">
      <c r="A2225" t="s">
        <v>585</v>
      </c>
      <c r="B2225" t="s">
        <v>2878</v>
      </c>
      <c r="C2225" t="s">
        <v>2877</v>
      </c>
      <c r="D2225" t="s">
        <v>1519</v>
      </c>
      <c r="E2225" t="s">
        <v>3456</v>
      </c>
      <c r="F2225">
        <f t="shared" si="51"/>
        <v>7</v>
      </c>
    </row>
    <row r="2226" spans="1:6" x14ac:dyDescent="0.2">
      <c r="A2226" t="s">
        <v>585</v>
      </c>
      <c r="B2226" t="s">
        <v>2405</v>
      </c>
      <c r="C2226" t="s">
        <v>947</v>
      </c>
      <c r="D2226" t="s">
        <v>1519</v>
      </c>
      <c r="E2226" t="s">
        <v>3456</v>
      </c>
      <c r="F2226">
        <f t="shared" si="51"/>
        <v>7</v>
      </c>
    </row>
    <row r="2227" spans="1:6" x14ac:dyDescent="0.2">
      <c r="A2227" t="s">
        <v>585</v>
      </c>
      <c r="B2227" t="s">
        <v>2405</v>
      </c>
      <c r="C2227" t="s">
        <v>948</v>
      </c>
      <c r="D2227" t="s">
        <v>1519</v>
      </c>
      <c r="E2227" t="s">
        <v>3456</v>
      </c>
      <c r="F2227">
        <f t="shared" si="51"/>
        <v>7</v>
      </c>
    </row>
    <row r="2228" spans="1:6" x14ac:dyDescent="0.2">
      <c r="A2228" t="s">
        <v>2875</v>
      </c>
      <c r="B2228" t="s">
        <v>2403</v>
      </c>
      <c r="C2228" t="s">
        <v>2880</v>
      </c>
      <c r="D2228" t="s">
        <v>1519</v>
      </c>
      <c r="E2228" s="20" t="s">
        <v>3459</v>
      </c>
      <c r="F2228">
        <f t="shared" si="51"/>
        <v>8</v>
      </c>
    </row>
    <row r="2229" spans="1:6" x14ac:dyDescent="0.2">
      <c r="A2229" t="s">
        <v>2875</v>
      </c>
      <c r="B2229" t="s">
        <v>2337</v>
      </c>
      <c r="C2229" t="s">
        <v>2881</v>
      </c>
      <c r="D2229" t="s">
        <v>1519</v>
      </c>
      <c r="E2229" s="20" t="s">
        <v>3459</v>
      </c>
      <c r="F2229">
        <f t="shared" si="51"/>
        <v>8</v>
      </c>
    </row>
    <row r="2230" spans="1:6" x14ac:dyDescent="0.2">
      <c r="A2230" t="s">
        <v>2875</v>
      </c>
      <c r="B2230" t="s">
        <v>2890</v>
      </c>
      <c r="C2230" t="s">
        <v>2889</v>
      </c>
      <c r="D2230" t="s">
        <v>1519</v>
      </c>
      <c r="E2230" s="20" t="s">
        <v>3459</v>
      </c>
      <c r="F2230">
        <f t="shared" si="51"/>
        <v>8</v>
      </c>
    </row>
    <row r="2231" spans="1:6" x14ac:dyDescent="0.2">
      <c r="A2231" t="s">
        <v>586</v>
      </c>
      <c r="B2231" t="s">
        <v>2337</v>
      </c>
      <c r="C2231" t="s">
        <v>949</v>
      </c>
      <c r="D2231" t="s">
        <v>1519</v>
      </c>
      <c r="E2231" s="20" t="s">
        <v>3459</v>
      </c>
      <c r="F2231">
        <f t="shared" si="51"/>
        <v>8</v>
      </c>
    </row>
    <row r="2232" spans="1:6" x14ac:dyDescent="0.2">
      <c r="A2232" t="s">
        <v>586</v>
      </c>
      <c r="B2232" t="s">
        <v>2406</v>
      </c>
      <c r="C2232" t="s">
        <v>950</v>
      </c>
      <c r="D2232" t="s">
        <v>1519</v>
      </c>
      <c r="E2232" s="20" t="s">
        <v>3459</v>
      </c>
      <c r="F2232">
        <f t="shared" si="51"/>
        <v>8</v>
      </c>
    </row>
    <row r="2233" spans="1:6" x14ac:dyDescent="0.2">
      <c r="A2233" t="s">
        <v>587</v>
      </c>
      <c r="B2233" t="s">
        <v>1448</v>
      </c>
      <c r="C2233" t="s">
        <v>951</v>
      </c>
      <c r="D2233" t="s">
        <v>8365</v>
      </c>
      <c r="E2233" s="20" t="s">
        <v>3459</v>
      </c>
      <c r="F2233">
        <f t="shared" si="51"/>
        <v>8</v>
      </c>
    </row>
    <row r="2234" spans="1:6" x14ac:dyDescent="0.2">
      <c r="A2234" t="s">
        <v>587</v>
      </c>
      <c r="B2234" t="s">
        <v>2878</v>
      </c>
      <c r="C2234" t="s">
        <v>2879</v>
      </c>
      <c r="D2234" t="s">
        <v>1519</v>
      </c>
      <c r="E2234" s="20" t="s">
        <v>3459</v>
      </c>
      <c r="F2234">
        <f t="shared" si="51"/>
        <v>8</v>
      </c>
    </row>
    <row r="2235" spans="1:6" x14ac:dyDescent="0.2">
      <c r="A2235" t="s">
        <v>587</v>
      </c>
      <c r="B2235" t="s">
        <v>2407</v>
      </c>
      <c r="C2235" t="s">
        <v>456</v>
      </c>
      <c r="D2235" t="s">
        <v>1519</v>
      </c>
      <c r="E2235" s="20" t="s">
        <v>3459</v>
      </c>
      <c r="F2235">
        <f t="shared" si="51"/>
        <v>8</v>
      </c>
    </row>
    <row r="2236" spans="1:6" x14ac:dyDescent="0.2">
      <c r="A2236" t="s">
        <v>587</v>
      </c>
      <c r="B2236" t="s">
        <v>2408</v>
      </c>
      <c r="C2236" t="s">
        <v>952</v>
      </c>
      <c r="D2236" t="s">
        <v>1670</v>
      </c>
      <c r="E2236" s="20" t="s">
        <v>3459</v>
      </c>
      <c r="F2236">
        <f t="shared" si="51"/>
        <v>8</v>
      </c>
    </row>
    <row r="2237" spans="1:6" x14ac:dyDescent="0.2">
      <c r="A2237" t="s">
        <v>587</v>
      </c>
      <c r="B2237" t="s">
        <v>2340</v>
      </c>
      <c r="C2237" t="s">
        <v>953</v>
      </c>
      <c r="D2237" t="s">
        <v>1670</v>
      </c>
      <c r="E2237" s="20" t="s">
        <v>3459</v>
      </c>
      <c r="F2237">
        <f t="shared" si="51"/>
        <v>8</v>
      </c>
    </row>
    <row r="2238" spans="1:6" x14ac:dyDescent="0.2">
      <c r="A2238" t="s">
        <v>587</v>
      </c>
      <c r="B2238" t="s">
        <v>2060</v>
      </c>
      <c r="C2238" t="s">
        <v>954</v>
      </c>
      <c r="D2238" t="s">
        <v>1519</v>
      </c>
      <c r="E2238" s="20" t="s">
        <v>3459</v>
      </c>
      <c r="F2238">
        <f t="shared" si="51"/>
        <v>8</v>
      </c>
    </row>
    <row r="2239" spans="1:6" x14ac:dyDescent="0.2">
      <c r="A2239" t="s">
        <v>587</v>
      </c>
      <c r="B2239" t="s">
        <v>2409</v>
      </c>
      <c r="C2239" t="s">
        <v>955</v>
      </c>
      <c r="D2239" t="s">
        <v>1519</v>
      </c>
      <c r="E2239" s="20" t="s">
        <v>3459</v>
      </c>
      <c r="F2239">
        <f t="shared" si="51"/>
        <v>8</v>
      </c>
    </row>
    <row r="2240" spans="1:6" x14ac:dyDescent="0.2">
      <c r="A2240" t="s">
        <v>587</v>
      </c>
      <c r="B2240" t="s">
        <v>2207</v>
      </c>
      <c r="C2240" t="s">
        <v>2206</v>
      </c>
      <c r="D2240" t="s">
        <v>8401</v>
      </c>
      <c r="E2240" s="20" t="s">
        <v>3459</v>
      </c>
      <c r="F2240">
        <f t="shared" si="51"/>
        <v>8</v>
      </c>
    </row>
    <row r="2241" spans="1:6" x14ac:dyDescent="0.2">
      <c r="A2241" t="s">
        <v>587</v>
      </c>
      <c r="B2241" t="s">
        <v>2215</v>
      </c>
      <c r="C2241" t="s">
        <v>2214</v>
      </c>
      <c r="D2241" t="s">
        <v>8401</v>
      </c>
      <c r="E2241" s="20" t="s">
        <v>3459</v>
      </c>
      <c r="F2241">
        <f t="shared" si="51"/>
        <v>8</v>
      </c>
    </row>
    <row r="2242" spans="1:6" x14ac:dyDescent="0.2">
      <c r="A2242" t="s">
        <v>587</v>
      </c>
      <c r="B2242" t="s">
        <v>346</v>
      </c>
      <c r="C2242" t="s">
        <v>344</v>
      </c>
      <c r="D2242" t="s">
        <v>394</v>
      </c>
      <c r="E2242" s="20" t="s">
        <v>3459</v>
      </c>
      <c r="F2242">
        <f t="shared" si="51"/>
        <v>8</v>
      </c>
    </row>
    <row r="2243" spans="1:6" x14ac:dyDescent="0.2">
      <c r="A2243" t="s">
        <v>587</v>
      </c>
      <c r="B2243" t="s">
        <v>347</v>
      </c>
      <c r="C2243" t="s">
        <v>345</v>
      </c>
      <c r="D2243" t="s">
        <v>394</v>
      </c>
      <c r="E2243" s="20" t="s">
        <v>3459</v>
      </c>
      <c r="F2243">
        <f t="shared" si="51"/>
        <v>8</v>
      </c>
    </row>
    <row r="2244" spans="1:6" x14ac:dyDescent="0.2">
      <c r="A2244" t="s">
        <v>587</v>
      </c>
      <c r="B2244" t="s">
        <v>346</v>
      </c>
      <c r="C2244" t="s">
        <v>2163</v>
      </c>
      <c r="D2244" t="s">
        <v>394</v>
      </c>
      <c r="E2244" s="20" t="s">
        <v>3459</v>
      </c>
      <c r="F2244">
        <f t="shared" si="51"/>
        <v>8</v>
      </c>
    </row>
    <row r="2245" spans="1:6" x14ac:dyDescent="0.2">
      <c r="A2245" t="s">
        <v>587</v>
      </c>
      <c r="B2245" t="s">
        <v>346</v>
      </c>
      <c r="C2245" t="s">
        <v>2891</v>
      </c>
      <c r="D2245" t="s">
        <v>394</v>
      </c>
      <c r="E2245" s="20" t="s">
        <v>3459</v>
      </c>
      <c r="F2245">
        <f t="shared" si="51"/>
        <v>8</v>
      </c>
    </row>
    <row r="2246" spans="1:6" x14ac:dyDescent="0.2">
      <c r="A2246" t="s">
        <v>587</v>
      </c>
      <c r="B2246" t="s">
        <v>2945</v>
      </c>
      <c r="C2246" t="s">
        <v>2918</v>
      </c>
      <c r="D2246" t="s">
        <v>394</v>
      </c>
      <c r="E2246" s="20" t="s">
        <v>3459</v>
      </c>
      <c r="F2246">
        <f t="shared" si="51"/>
        <v>8</v>
      </c>
    </row>
    <row r="2247" spans="1:6" x14ac:dyDescent="0.2">
      <c r="A2247" t="s">
        <v>588</v>
      </c>
      <c r="B2247" t="s">
        <v>2337</v>
      </c>
      <c r="C2247" t="s">
        <v>956</v>
      </c>
      <c r="D2247" t="s">
        <v>1670</v>
      </c>
      <c r="E2247" t="s">
        <v>3459</v>
      </c>
      <c r="F2247">
        <f t="shared" si="51"/>
        <v>8</v>
      </c>
    </row>
    <row r="2248" spans="1:6" x14ac:dyDescent="0.2">
      <c r="A2248" t="s">
        <v>588</v>
      </c>
      <c r="B2248" t="s">
        <v>2871</v>
      </c>
      <c r="C2248" t="s">
        <v>2873</v>
      </c>
      <c r="D2248" t="s">
        <v>3189</v>
      </c>
      <c r="E2248" t="s">
        <v>3459</v>
      </c>
      <c r="F2248">
        <f t="shared" si="51"/>
        <v>8</v>
      </c>
    </row>
    <row r="2249" spans="1:6" x14ac:dyDescent="0.2">
      <c r="A2249" t="s">
        <v>588</v>
      </c>
      <c r="B2249" t="s">
        <v>2410</v>
      </c>
      <c r="C2249" t="s">
        <v>957</v>
      </c>
      <c r="D2249" t="s">
        <v>1670</v>
      </c>
      <c r="E2249" t="s">
        <v>3459</v>
      </c>
      <c r="F2249">
        <f t="shared" si="51"/>
        <v>8</v>
      </c>
    </row>
    <row r="2250" spans="1:6" x14ac:dyDescent="0.2">
      <c r="A2250" t="s">
        <v>588</v>
      </c>
      <c r="B2250" t="s">
        <v>1429</v>
      </c>
      <c r="C2250" t="s">
        <v>958</v>
      </c>
      <c r="D2250" t="s">
        <v>542</v>
      </c>
      <c r="E2250" t="s">
        <v>3459</v>
      </c>
      <c r="F2250">
        <f t="shared" si="51"/>
        <v>8</v>
      </c>
    </row>
    <row r="2251" spans="1:6" x14ac:dyDescent="0.2">
      <c r="A2251" t="s">
        <v>2870</v>
      </c>
      <c r="B2251" t="s">
        <v>3190</v>
      </c>
      <c r="C2251" t="s">
        <v>2769</v>
      </c>
      <c r="D2251" t="s">
        <v>3189</v>
      </c>
      <c r="E2251" t="s">
        <v>3459</v>
      </c>
      <c r="F2251">
        <f t="shared" si="51"/>
        <v>8</v>
      </c>
    </row>
    <row r="2252" spans="1:6" x14ac:dyDescent="0.2">
      <c r="A2252" t="s">
        <v>2870</v>
      </c>
      <c r="B2252" t="s">
        <v>3191</v>
      </c>
      <c r="C2252" t="s">
        <v>2790</v>
      </c>
      <c r="D2252" t="s">
        <v>3189</v>
      </c>
      <c r="E2252" t="s">
        <v>3459</v>
      </c>
      <c r="F2252">
        <f t="shared" si="51"/>
        <v>8</v>
      </c>
    </row>
    <row r="2253" spans="1:6" x14ac:dyDescent="0.2">
      <c r="A2253" t="s">
        <v>2870</v>
      </c>
      <c r="B2253" t="s">
        <v>2872</v>
      </c>
      <c r="C2253" t="s">
        <v>2874</v>
      </c>
      <c r="D2253" t="s">
        <v>3189</v>
      </c>
      <c r="E2253" t="s">
        <v>3459</v>
      </c>
      <c r="F2253">
        <f t="shared" ref="F2253:F2313" si="52">VLOOKUP(E2253,$H$2:$I$12,2,0)</f>
        <v>8</v>
      </c>
    </row>
    <row r="2254" spans="1:6" x14ac:dyDescent="0.2">
      <c r="A2254" t="s">
        <v>3017</v>
      </c>
      <c r="B2254" t="s">
        <v>3021</v>
      </c>
      <c r="C2254" t="s">
        <v>3020</v>
      </c>
      <c r="D2254" t="s">
        <v>2081</v>
      </c>
      <c r="E2254" t="s">
        <v>3459</v>
      </c>
      <c r="F2254">
        <f t="shared" si="52"/>
        <v>8</v>
      </c>
    </row>
    <row r="2255" spans="1:6" x14ac:dyDescent="0.2">
      <c r="A2255" t="s">
        <v>3017</v>
      </c>
      <c r="B2255" t="s">
        <v>1808</v>
      </c>
      <c r="C2255" t="s">
        <v>3008</v>
      </c>
      <c r="D2255" t="s">
        <v>3002</v>
      </c>
      <c r="E2255" t="s">
        <v>3459</v>
      </c>
      <c r="F2255">
        <f t="shared" si="52"/>
        <v>8</v>
      </c>
    </row>
    <row r="2256" spans="1:6" x14ac:dyDescent="0.2">
      <c r="A2256" t="s">
        <v>3017</v>
      </c>
      <c r="B2256" t="s">
        <v>3005</v>
      </c>
      <c r="C2256" t="s">
        <v>3009</v>
      </c>
      <c r="D2256" t="s">
        <v>3002</v>
      </c>
      <c r="E2256" t="s">
        <v>3459</v>
      </c>
      <c r="F2256">
        <f t="shared" si="52"/>
        <v>8</v>
      </c>
    </row>
    <row r="2257" spans="1:6" x14ac:dyDescent="0.2">
      <c r="A2257" t="s">
        <v>3017</v>
      </c>
      <c r="B2257" t="s">
        <v>3036</v>
      </c>
      <c r="C2257" t="s">
        <v>2988</v>
      </c>
      <c r="D2257" t="s">
        <v>2081</v>
      </c>
      <c r="E2257" t="s">
        <v>3459</v>
      </c>
      <c r="F2257">
        <f t="shared" si="52"/>
        <v>8</v>
      </c>
    </row>
    <row r="2258" spans="1:6" x14ac:dyDescent="0.2">
      <c r="A2258" t="s">
        <v>3017</v>
      </c>
      <c r="B2258" t="s">
        <v>2998</v>
      </c>
      <c r="C2258" t="s">
        <v>2989</v>
      </c>
      <c r="D2258" t="s">
        <v>2081</v>
      </c>
      <c r="E2258" t="s">
        <v>3459</v>
      </c>
      <c r="F2258">
        <f t="shared" si="52"/>
        <v>8</v>
      </c>
    </row>
    <row r="2259" spans="1:6" x14ac:dyDescent="0.2">
      <c r="A2259" t="s">
        <v>3017</v>
      </c>
      <c r="B2259" t="s">
        <v>2999</v>
      </c>
      <c r="C2259" t="s">
        <v>2990</v>
      </c>
      <c r="D2259" t="s">
        <v>2081</v>
      </c>
      <c r="E2259" t="s">
        <v>3459</v>
      </c>
      <c r="F2259">
        <f t="shared" si="52"/>
        <v>8</v>
      </c>
    </row>
    <row r="2260" spans="1:6" x14ac:dyDescent="0.2">
      <c r="A2260" t="s">
        <v>3017</v>
      </c>
      <c r="B2260" t="s">
        <v>3000</v>
      </c>
      <c r="C2260" t="s">
        <v>2991</v>
      </c>
      <c r="D2260" t="s">
        <v>2081</v>
      </c>
      <c r="E2260" t="s">
        <v>3459</v>
      </c>
      <c r="F2260">
        <f t="shared" si="52"/>
        <v>8</v>
      </c>
    </row>
    <row r="2261" spans="1:6" x14ac:dyDescent="0.2">
      <c r="A2261" t="s">
        <v>3017</v>
      </c>
      <c r="B2261" t="s">
        <v>3001</v>
      </c>
      <c r="C2261" t="s">
        <v>2992</v>
      </c>
      <c r="D2261" t="s">
        <v>2081</v>
      </c>
      <c r="E2261" t="s">
        <v>3459</v>
      </c>
      <c r="F2261">
        <f t="shared" si="52"/>
        <v>8</v>
      </c>
    </row>
    <row r="2262" spans="1:6" x14ac:dyDescent="0.2">
      <c r="A2262" t="s">
        <v>589</v>
      </c>
      <c r="B2262" t="s">
        <v>2337</v>
      </c>
      <c r="C2262" t="s">
        <v>959</v>
      </c>
      <c r="D2262" t="s">
        <v>1670</v>
      </c>
      <c r="E2262" t="s">
        <v>3459</v>
      </c>
      <c r="F2262">
        <f t="shared" si="52"/>
        <v>8</v>
      </c>
    </row>
    <row r="2263" spans="1:6" x14ac:dyDescent="0.2">
      <c r="A2263" t="s">
        <v>589</v>
      </c>
      <c r="B2263" t="s">
        <v>2411</v>
      </c>
      <c r="C2263" t="s">
        <v>960</v>
      </c>
      <c r="D2263" t="s">
        <v>1670</v>
      </c>
      <c r="E2263" t="s">
        <v>3459</v>
      </c>
      <c r="F2263">
        <f t="shared" si="52"/>
        <v>8</v>
      </c>
    </row>
    <row r="2264" spans="1:6" x14ac:dyDescent="0.2">
      <c r="A2264" t="s">
        <v>589</v>
      </c>
      <c r="B2264" t="s">
        <v>2411</v>
      </c>
      <c r="C2264" t="s">
        <v>961</v>
      </c>
      <c r="D2264" t="s">
        <v>1670</v>
      </c>
      <c r="E2264" t="s">
        <v>3459</v>
      </c>
      <c r="F2264">
        <f t="shared" si="52"/>
        <v>8</v>
      </c>
    </row>
    <row r="2265" spans="1:6" x14ac:dyDescent="0.2">
      <c r="A2265" t="s">
        <v>589</v>
      </c>
      <c r="B2265" t="s">
        <v>2336</v>
      </c>
      <c r="C2265" t="s">
        <v>962</v>
      </c>
      <c r="D2265" t="s">
        <v>1670</v>
      </c>
      <c r="E2265" t="s">
        <v>3459</v>
      </c>
      <c r="F2265">
        <f t="shared" si="52"/>
        <v>8</v>
      </c>
    </row>
    <row r="2266" spans="1:6" x14ac:dyDescent="0.2">
      <c r="A2266" t="s">
        <v>589</v>
      </c>
      <c r="B2266" t="s">
        <v>2412</v>
      </c>
      <c r="C2266" t="s">
        <v>963</v>
      </c>
      <c r="D2266" t="s">
        <v>1670</v>
      </c>
      <c r="E2266" t="s">
        <v>3459</v>
      </c>
      <c r="F2266">
        <f t="shared" si="52"/>
        <v>8</v>
      </c>
    </row>
    <row r="2267" spans="1:6" x14ac:dyDescent="0.2">
      <c r="A2267" t="s">
        <v>589</v>
      </c>
      <c r="B2267" t="s">
        <v>2412</v>
      </c>
      <c r="C2267" t="s">
        <v>964</v>
      </c>
      <c r="D2267" t="s">
        <v>1670</v>
      </c>
      <c r="E2267" t="s">
        <v>3459</v>
      </c>
      <c r="F2267">
        <f t="shared" si="52"/>
        <v>8</v>
      </c>
    </row>
    <row r="2268" spans="1:6" x14ac:dyDescent="0.2">
      <c r="A2268" t="s">
        <v>589</v>
      </c>
      <c r="B2268" t="s">
        <v>2412</v>
      </c>
      <c r="C2268" t="s">
        <v>965</v>
      </c>
      <c r="D2268" t="s">
        <v>1670</v>
      </c>
      <c r="E2268" t="s">
        <v>3459</v>
      </c>
      <c r="F2268">
        <f t="shared" si="52"/>
        <v>8</v>
      </c>
    </row>
    <row r="2269" spans="1:6" x14ac:dyDescent="0.2">
      <c r="A2269" t="s">
        <v>589</v>
      </c>
      <c r="B2269" t="s">
        <v>1853</v>
      </c>
      <c r="C2269" t="s">
        <v>47</v>
      </c>
      <c r="D2269" t="s">
        <v>1670</v>
      </c>
      <c r="E2269" t="s">
        <v>3459</v>
      </c>
      <c r="F2269">
        <f t="shared" si="52"/>
        <v>8</v>
      </c>
    </row>
    <row r="2270" spans="1:6" x14ac:dyDescent="0.2">
      <c r="A2270" t="s">
        <v>128</v>
      </c>
      <c r="B2270" t="s">
        <v>2340</v>
      </c>
      <c r="C2270" t="s">
        <v>48</v>
      </c>
      <c r="D2270" t="s">
        <v>1670</v>
      </c>
      <c r="E2270" t="s">
        <v>3459</v>
      </c>
      <c r="F2270">
        <f t="shared" si="52"/>
        <v>8</v>
      </c>
    </row>
    <row r="2271" spans="1:6" x14ac:dyDescent="0.2">
      <c r="A2271" t="s">
        <v>128</v>
      </c>
      <c r="B2271" t="s">
        <v>46</v>
      </c>
      <c r="C2271" t="s">
        <v>49</v>
      </c>
      <c r="D2271" t="s">
        <v>1670</v>
      </c>
      <c r="E2271" t="s">
        <v>3459</v>
      </c>
      <c r="F2271">
        <f t="shared" si="52"/>
        <v>8</v>
      </c>
    </row>
    <row r="2272" spans="1:6" x14ac:dyDescent="0.2">
      <c r="A2272" t="s">
        <v>590</v>
      </c>
      <c r="B2272" t="s">
        <v>2413</v>
      </c>
      <c r="C2272" t="s">
        <v>966</v>
      </c>
      <c r="D2272" t="s">
        <v>1670</v>
      </c>
      <c r="E2272" t="s">
        <v>3459</v>
      </c>
      <c r="F2272">
        <f t="shared" si="52"/>
        <v>8</v>
      </c>
    </row>
    <row r="2273" spans="1:6" x14ac:dyDescent="0.2">
      <c r="A2273" t="s">
        <v>590</v>
      </c>
      <c r="B2273" t="s">
        <v>2411</v>
      </c>
      <c r="C2273" t="s">
        <v>967</v>
      </c>
      <c r="D2273" t="s">
        <v>1670</v>
      </c>
      <c r="E2273" t="s">
        <v>3459</v>
      </c>
      <c r="F2273">
        <f t="shared" si="52"/>
        <v>8</v>
      </c>
    </row>
    <row r="2274" spans="1:6" x14ac:dyDescent="0.2">
      <c r="A2274" t="s">
        <v>590</v>
      </c>
      <c r="B2274" t="s">
        <v>2414</v>
      </c>
      <c r="C2274" t="s">
        <v>968</v>
      </c>
      <c r="D2274" t="s">
        <v>1670</v>
      </c>
      <c r="E2274" t="s">
        <v>3459</v>
      </c>
      <c r="F2274">
        <f t="shared" si="52"/>
        <v>8</v>
      </c>
    </row>
    <row r="2275" spans="1:6" x14ac:dyDescent="0.2">
      <c r="A2275" t="s">
        <v>590</v>
      </c>
      <c r="B2275" t="s">
        <v>2057</v>
      </c>
      <c r="C2275" t="s">
        <v>969</v>
      </c>
      <c r="D2275" t="s">
        <v>1670</v>
      </c>
      <c r="E2275" t="s">
        <v>3459</v>
      </c>
      <c r="F2275">
        <f t="shared" si="52"/>
        <v>8</v>
      </c>
    </row>
    <row r="2276" spans="1:6" x14ac:dyDescent="0.2">
      <c r="A2276" t="s">
        <v>590</v>
      </c>
      <c r="B2276" t="s">
        <v>2415</v>
      </c>
      <c r="C2276" t="s">
        <v>970</v>
      </c>
      <c r="D2276" t="s">
        <v>985</v>
      </c>
      <c r="E2276" t="s">
        <v>3459</v>
      </c>
      <c r="F2276">
        <f t="shared" si="52"/>
        <v>8</v>
      </c>
    </row>
    <row r="2277" spans="1:6" x14ac:dyDescent="0.2">
      <c r="A2277" t="s">
        <v>591</v>
      </c>
      <c r="B2277" t="s">
        <v>2340</v>
      </c>
      <c r="C2277" t="s">
        <v>971</v>
      </c>
      <c r="D2277" t="s">
        <v>1670</v>
      </c>
      <c r="E2277" t="s">
        <v>3459</v>
      </c>
      <c r="F2277">
        <f t="shared" si="52"/>
        <v>8</v>
      </c>
    </row>
    <row r="2278" spans="1:6" x14ac:dyDescent="0.2">
      <c r="A2278" t="s">
        <v>591</v>
      </c>
      <c r="B2278" t="s">
        <v>2340</v>
      </c>
      <c r="C2278" t="s">
        <v>972</v>
      </c>
      <c r="D2278" t="s">
        <v>1670</v>
      </c>
      <c r="E2278" t="s">
        <v>3459</v>
      </c>
      <c r="F2278">
        <f t="shared" si="52"/>
        <v>8</v>
      </c>
    </row>
    <row r="2279" spans="1:6" x14ac:dyDescent="0.2">
      <c r="A2279" t="s">
        <v>591</v>
      </c>
      <c r="B2279" t="s">
        <v>2413</v>
      </c>
      <c r="C2279" t="s">
        <v>973</v>
      </c>
      <c r="D2279" t="s">
        <v>1670</v>
      </c>
      <c r="E2279" t="s">
        <v>3459</v>
      </c>
      <c r="F2279">
        <f t="shared" si="52"/>
        <v>8</v>
      </c>
    </row>
    <row r="2280" spans="1:6" x14ac:dyDescent="0.2">
      <c r="A2280" t="s">
        <v>591</v>
      </c>
      <c r="B2280" t="s">
        <v>2341</v>
      </c>
      <c r="C2280" t="s">
        <v>974</v>
      </c>
      <c r="D2280" t="s">
        <v>1670</v>
      </c>
      <c r="E2280" t="s">
        <v>3459</v>
      </c>
      <c r="F2280">
        <f t="shared" si="52"/>
        <v>8</v>
      </c>
    </row>
    <row r="2281" spans="1:6" x14ac:dyDescent="0.2">
      <c r="A2281" t="s">
        <v>591</v>
      </c>
      <c r="B2281" t="s">
        <v>2416</v>
      </c>
      <c r="C2281" t="s">
        <v>975</v>
      </c>
      <c r="D2281" t="s">
        <v>1670</v>
      </c>
      <c r="E2281" t="s">
        <v>3459</v>
      </c>
      <c r="F2281">
        <f t="shared" si="52"/>
        <v>8</v>
      </c>
    </row>
    <row r="2282" spans="1:6" x14ac:dyDescent="0.2">
      <c r="A2282" t="s">
        <v>591</v>
      </c>
      <c r="B2282" t="s">
        <v>2417</v>
      </c>
      <c r="C2282" t="s">
        <v>976</v>
      </c>
      <c r="D2282" t="s">
        <v>1670</v>
      </c>
      <c r="E2282" t="s">
        <v>3459</v>
      </c>
      <c r="F2282">
        <f t="shared" si="52"/>
        <v>8</v>
      </c>
    </row>
    <row r="2283" spans="1:6" x14ac:dyDescent="0.2">
      <c r="A2283" t="s">
        <v>591</v>
      </c>
      <c r="B2283" t="s">
        <v>51</v>
      </c>
      <c r="C2283" t="s">
        <v>55</v>
      </c>
      <c r="D2283" t="s">
        <v>1670</v>
      </c>
      <c r="E2283" t="s">
        <v>3459</v>
      </c>
      <c r="F2283">
        <f t="shared" si="52"/>
        <v>8</v>
      </c>
    </row>
    <row r="2284" spans="1:6" x14ac:dyDescent="0.2">
      <c r="A2284" t="s">
        <v>591</v>
      </c>
      <c r="B2284" t="s">
        <v>539</v>
      </c>
      <c r="C2284" t="s">
        <v>977</v>
      </c>
      <c r="D2284" t="s">
        <v>8365</v>
      </c>
      <c r="E2284" t="s">
        <v>3459</v>
      </c>
      <c r="F2284">
        <f t="shared" si="52"/>
        <v>8</v>
      </c>
    </row>
    <row r="2285" spans="1:6" x14ac:dyDescent="0.2">
      <c r="A2285" t="s">
        <v>591</v>
      </c>
      <c r="B2285" t="s">
        <v>1449</v>
      </c>
      <c r="C2285" t="s">
        <v>978</v>
      </c>
      <c r="D2285" t="s">
        <v>8365</v>
      </c>
      <c r="E2285" t="s">
        <v>3459</v>
      </c>
      <c r="F2285">
        <f t="shared" si="52"/>
        <v>8</v>
      </c>
    </row>
    <row r="2286" spans="1:6" x14ac:dyDescent="0.2">
      <c r="A2286" t="s">
        <v>591</v>
      </c>
      <c r="B2286" t="s">
        <v>1429</v>
      </c>
      <c r="C2286" t="s">
        <v>979</v>
      </c>
      <c r="D2286" t="s">
        <v>542</v>
      </c>
      <c r="E2286" t="s">
        <v>3459</v>
      </c>
      <c r="F2286">
        <f t="shared" si="52"/>
        <v>8</v>
      </c>
    </row>
    <row r="2287" spans="1:6" x14ac:dyDescent="0.2">
      <c r="A2287" t="s">
        <v>50</v>
      </c>
      <c r="B2287" t="s">
        <v>2411</v>
      </c>
      <c r="C2287" t="s">
        <v>53</v>
      </c>
      <c r="D2287" t="s">
        <v>1670</v>
      </c>
      <c r="E2287" t="s">
        <v>3459</v>
      </c>
      <c r="F2287">
        <f t="shared" si="52"/>
        <v>8</v>
      </c>
    </row>
    <row r="2288" spans="1:6" x14ac:dyDescent="0.2">
      <c r="A2288" t="s">
        <v>50</v>
      </c>
      <c r="B2288" t="s">
        <v>2418</v>
      </c>
      <c r="C2288" t="s">
        <v>54</v>
      </c>
      <c r="D2288" t="s">
        <v>1670</v>
      </c>
      <c r="E2288" t="s">
        <v>3459</v>
      </c>
      <c r="F2288">
        <f t="shared" si="52"/>
        <v>8</v>
      </c>
    </row>
    <row r="2289" spans="1:6" x14ac:dyDescent="0.2">
      <c r="A2289" t="s">
        <v>592</v>
      </c>
      <c r="B2289" t="s">
        <v>2413</v>
      </c>
      <c r="C2289" t="s">
        <v>980</v>
      </c>
      <c r="D2289" t="s">
        <v>8365</v>
      </c>
      <c r="E2289" t="s">
        <v>3459</v>
      </c>
      <c r="F2289">
        <f t="shared" si="52"/>
        <v>8</v>
      </c>
    </row>
    <row r="2290" spans="1:6" x14ac:dyDescent="0.2">
      <c r="A2290" t="s">
        <v>592</v>
      </c>
      <c r="B2290" t="s">
        <v>2419</v>
      </c>
      <c r="C2290" t="s">
        <v>991</v>
      </c>
      <c r="D2290" t="s">
        <v>8365</v>
      </c>
      <c r="E2290" t="s">
        <v>3459</v>
      </c>
      <c r="F2290">
        <f t="shared" si="52"/>
        <v>8</v>
      </c>
    </row>
    <row r="2291" spans="1:6" x14ac:dyDescent="0.2">
      <c r="A2291" t="s">
        <v>592</v>
      </c>
      <c r="B2291" t="s">
        <v>1450</v>
      </c>
      <c r="C2291" t="s">
        <v>992</v>
      </c>
      <c r="D2291" t="s">
        <v>8365</v>
      </c>
      <c r="E2291" t="s">
        <v>3459</v>
      </c>
      <c r="F2291">
        <f t="shared" si="52"/>
        <v>8</v>
      </c>
    </row>
    <row r="2292" spans="1:6" x14ac:dyDescent="0.2">
      <c r="A2292" t="s">
        <v>117</v>
      </c>
      <c r="B2292" t="s">
        <v>2420</v>
      </c>
      <c r="C2292" t="s">
        <v>993</v>
      </c>
      <c r="D2292" t="s">
        <v>8365</v>
      </c>
      <c r="E2292" t="s">
        <v>3459</v>
      </c>
      <c r="F2292">
        <f t="shared" si="52"/>
        <v>8</v>
      </c>
    </row>
    <row r="2293" spans="1:6" x14ac:dyDescent="0.2">
      <c r="A2293" t="s">
        <v>117</v>
      </c>
      <c r="B2293" t="s">
        <v>540</v>
      </c>
      <c r="C2293" t="s">
        <v>994</v>
      </c>
      <c r="D2293" t="s">
        <v>1969</v>
      </c>
      <c r="E2293" t="s">
        <v>3459</v>
      </c>
      <c r="F2293">
        <f t="shared" si="52"/>
        <v>8</v>
      </c>
    </row>
    <row r="2294" spans="1:6" x14ac:dyDescent="0.2">
      <c r="A2294" t="s">
        <v>593</v>
      </c>
      <c r="B2294" t="s">
        <v>2411</v>
      </c>
      <c r="C2294" t="s">
        <v>995</v>
      </c>
      <c r="D2294" t="s">
        <v>1670</v>
      </c>
      <c r="E2294" t="s">
        <v>3459</v>
      </c>
      <c r="F2294">
        <f t="shared" si="52"/>
        <v>8</v>
      </c>
    </row>
    <row r="2295" spans="1:6" x14ac:dyDescent="0.2">
      <c r="A2295" t="s">
        <v>593</v>
      </c>
      <c r="B2295" t="s">
        <v>2341</v>
      </c>
      <c r="C2295" t="s">
        <v>996</v>
      </c>
      <c r="D2295" t="s">
        <v>1670</v>
      </c>
      <c r="E2295" t="s">
        <v>3459</v>
      </c>
      <c r="F2295">
        <f t="shared" si="52"/>
        <v>8</v>
      </c>
    </row>
    <row r="2296" spans="1:6" x14ac:dyDescent="0.2">
      <c r="A2296" t="s">
        <v>593</v>
      </c>
      <c r="B2296" t="s">
        <v>2420</v>
      </c>
      <c r="C2296" t="s">
        <v>997</v>
      </c>
      <c r="D2296" t="s">
        <v>8365</v>
      </c>
      <c r="E2296" t="s">
        <v>3459</v>
      </c>
      <c r="F2296">
        <f t="shared" si="52"/>
        <v>8</v>
      </c>
    </row>
    <row r="2297" spans="1:6" x14ac:dyDescent="0.2">
      <c r="A2297" t="s">
        <v>594</v>
      </c>
      <c r="B2297" t="s">
        <v>1451</v>
      </c>
      <c r="C2297" t="s">
        <v>998</v>
      </c>
      <c r="D2297" t="s">
        <v>8365</v>
      </c>
      <c r="E2297" t="s">
        <v>3459</v>
      </c>
      <c r="F2297">
        <f t="shared" si="52"/>
        <v>8</v>
      </c>
    </row>
    <row r="2298" spans="1:6" x14ac:dyDescent="0.2">
      <c r="A2298" t="s">
        <v>594</v>
      </c>
      <c r="B2298" t="s">
        <v>2065</v>
      </c>
      <c r="C2298" t="s">
        <v>999</v>
      </c>
      <c r="D2298" t="s">
        <v>542</v>
      </c>
      <c r="E2298" t="s">
        <v>3459</v>
      </c>
      <c r="F2298">
        <f t="shared" si="52"/>
        <v>8</v>
      </c>
    </row>
    <row r="2299" spans="1:6" x14ac:dyDescent="0.2">
      <c r="A2299" t="s">
        <v>595</v>
      </c>
      <c r="B2299" t="s">
        <v>2341</v>
      </c>
      <c r="C2299" t="s">
        <v>1000</v>
      </c>
      <c r="D2299" t="s">
        <v>1670</v>
      </c>
      <c r="E2299" t="s">
        <v>3459</v>
      </c>
      <c r="F2299">
        <f t="shared" si="52"/>
        <v>8</v>
      </c>
    </row>
    <row r="2300" spans="1:6" x14ac:dyDescent="0.2">
      <c r="A2300" t="s">
        <v>595</v>
      </c>
      <c r="B2300" t="s">
        <v>2063</v>
      </c>
      <c r="C2300" t="s">
        <v>1001</v>
      </c>
      <c r="D2300" t="s">
        <v>1670</v>
      </c>
      <c r="E2300" t="s">
        <v>3459</v>
      </c>
      <c r="F2300">
        <f t="shared" si="52"/>
        <v>8</v>
      </c>
    </row>
    <row r="2301" spans="1:6" x14ac:dyDescent="0.2">
      <c r="A2301" t="s">
        <v>595</v>
      </c>
      <c r="B2301" t="s">
        <v>984</v>
      </c>
      <c r="C2301" t="s">
        <v>1002</v>
      </c>
      <c r="D2301" t="s">
        <v>8365</v>
      </c>
      <c r="E2301" t="s">
        <v>3459</v>
      </c>
      <c r="F2301">
        <f t="shared" si="52"/>
        <v>8</v>
      </c>
    </row>
    <row r="2302" spans="1:6" x14ac:dyDescent="0.2">
      <c r="A2302" t="s">
        <v>596</v>
      </c>
      <c r="B2302" t="s">
        <v>2414</v>
      </c>
      <c r="C2302" t="s">
        <v>1003</v>
      </c>
      <c r="D2302" t="s">
        <v>1670</v>
      </c>
      <c r="E2302" t="s">
        <v>3459</v>
      </c>
      <c r="F2302">
        <f t="shared" si="52"/>
        <v>8</v>
      </c>
    </row>
    <row r="2303" spans="1:6" x14ac:dyDescent="0.2">
      <c r="A2303" t="s">
        <v>596</v>
      </c>
      <c r="B2303" t="s">
        <v>1446</v>
      </c>
      <c r="C2303" t="s">
        <v>1445</v>
      </c>
      <c r="D2303" t="s">
        <v>1696</v>
      </c>
      <c r="E2303" t="s">
        <v>3459</v>
      </c>
      <c r="F2303">
        <f t="shared" si="52"/>
        <v>8</v>
      </c>
    </row>
    <row r="2304" spans="1:6" x14ac:dyDescent="0.2">
      <c r="A2304" t="s">
        <v>596</v>
      </c>
      <c r="B2304" t="s">
        <v>983</v>
      </c>
      <c r="C2304" t="s">
        <v>1004</v>
      </c>
      <c r="D2304" t="s">
        <v>1696</v>
      </c>
      <c r="E2304" t="s">
        <v>3459</v>
      </c>
      <c r="F2304">
        <f t="shared" si="52"/>
        <v>8</v>
      </c>
    </row>
    <row r="2305" spans="1:6" x14ac:dyDescent="0.2">
      <c r="A2305" t="s">
        <v>596</v>
      </c>
      <c r="B2305" t="s">
        <v>2054</v>
      </c>
      <c r="C2305" t="s">
        <v>2064</v>
      </c>
      <c r="D2305" t="s">
        <v>1670</v>
      </c>
      <c r="E2305" t="s">
        <v>3459</v>
      </c>
      <c r="F2305">
        <f t="shared" si="52"/>
        <v>8</v>
      </c>
    </row>
    <row r="2306" spans="1:6" x14ac:dyDescent="0.2">
      <c r="A2306" t="s">
        <v>2051</v>
      </c>
      <c r="B2306" t="s">
        <v>2053</v>
      </c>
      <c r="C2306" t="s">
        <v>2055</v>
      </c>
      <c r="D2306" t="s">
        <v>1670</v>
      </c>
      <c r="E2306" t="s">
        <v>3459</v>
      </c>
      <c r="F2306">
        <f t="shared" si="52"/>
        <v>8</v>
      </c>
    </row>
    <row r="2307" spans="1:6" x14ac:dyDescent="0.2">
      <c r="A2307" t="s">
        <v>2051</v>
      </c>
      <c r="B2307" t="s">
        <v>2063</v>
      </c>
      <c r="C2307" t="s">
        <v>2062</v>
      </c>
      <c r="D2307" t="s">
        <v>1670</v>
      </c>
      <c r="E2307" t="s">
        <v>3459</v>
      </c>
      <c r="F2307">
        <f t="shared" si="52"/>
        <v>8</v>
      </c>
    </row>
    <row r="2308" spans="1:6" x14ac:dyDescent="0.2">
      <c r="A2308" t="s">
        <v>2051</v>
      </c>
      <c r="B2308" t="s">
        <v>2065</v>
      </c>
      <c r="C2308" t="s">
        <v>2066</v>
      </c>
      <c r="D2308" t="s">
        <v>1670</v>
      </c>
      <c r="E2308" t="s">
        <v>3459</v>
      </c>
      <c r="F2308">
        <f t="shared" si="52"/>
        <v>8</v>
      </c>
    </row>
    <row r="2309" spans="1:6" x14ac:dyDescent="0.2">
      <c r="A2309" t="s">
        <v>597</v>
      </c>
      <c r="B2309" t="s">
        <v>2421</v>
      </c>
      <c r="C2309" t="s">
        <v>1005</v>
      </c>
      <c r="D2309" t="s">
        <v>1670</v>
      </c>
      <c r="E2309" t="s">
        <v>3459</v>
      </c>
      <c r="F2309">
        <f t="shared" si="52"/>
        <v>8</v>
      </c>
    </row>
    <row r="2310" spans="1:6" x14ac:dyDescent="0.2">
      <c r="A2310" t="s">
        <v>597</v>
      </c>
      <c r="B2310" t="s">
        <v>2422</v>
      </c>
      <c r="C2310" t="s">
        <v>1006</v>
      </c>
      <c r="D2310" t="s">
        <v>542</v>
      </c>
      <c r="E2310" t="s">
        <v>3459</v>
      </c>
      <c r="F2310">
        <f t="shared" si="52"/>
        <v>8</v>
      </c>
    </row>
    <row r="2311" spans="1:6" x14ac:dyDescent="0.2">
      <c r="A2311" t="s">
        <v>597</v>
      </c>
      <c r="B2311" t="s">
        <v>2054</v>
      </c>
      <c r="C2311" t="s">
        <v>2067</v>
      </c>
      <c r="D2311" t="s">
        <v>1670</v>
      </c>
      <c r="E2311" t="s">
        <v>3459</v>
      </c>
      <c r="F2311">
        <f t="shared" si="52"/>
        <v>8</v>
      </c>
    </row>
    <row r="2312" spans="1:6" x14ac:dyDescent="0.2">
      <c r="A2312" t="s">
        <v>598</v>
      </c>
      <c r="B2312" t="s">
        <v>2065</v>
      </c>
      <c r="C2312" t="s">
        <v>1007</v>
      </c>
      <c r="D2312" t="s">
        <v>1670</v>
      </c>
      <c r="E2312" t="s">
        <v>3459</v>
      </c>
      <c r="F2312">
        <f t="shared" si="52"/>
        <v>8</v>
      </c>
    </row>
    <row r="2313" spans="1:6" x14ac:dyDescent="0.2">
      <c r="A2313" t="s">
        <v>598</v>
      </c>
      <c r="B2313" t="s">
        <v>2423</v>
      </c>
      <c r="C2313" t="s">
        <v>1008</v>
      </c>
      <c r="D2313" t="s">
        <v>1670</v>
      </c>
      <c r="E2313" t="s">
        <v>3459</v>
      </c>
      <c r="F2313">
        <f t="shared" si="52"/>
        <v>8</v>
      </c>
    </row>
    <row r="2314" spans="1:6" x14ac:dyDescent="0.2">
      <c r="A2314" t="s">
        <v>598</v>
      </c>
      <c r="B2314" t="s">
        <v>2423</v>
      </c>
      <c r="C2314" t="s">
        <v>1009</v>
      </c>
      <c r="D2314" t="s">
        <v>1670</v>
      </c>
      <c r="E2314" t="s">
        <v>3459</v>
      </c>
      <c r="F2314">
        <f t="shared" ref="F2314:F2378" si="53">VLOOKUP(E2314,$H$2:$I$12,2,0)</f>
        <v>8</v>
      </c>
    </row>
    <row r="2315" spans="1:6" x14ac:dyDescent="0.2">
      <c r="A2315" t="s">
        <v>599</v>
      </c>
      <c r="B2315" t="s">
        <v>3181</v>
      </c>
      <c r="C2315" t="s">
        <v>3182</v>
      </c>
      <c r="D2315" t="s">
        <v>1672</v>
      </c>
      <c r="E2315" t="s">
        <v>3442</v>
      </c>
      <c r="F2315">
        <f t="shared" si="53"/>
        <v>13</v>
      </c>
    </row>
    <row r="2316" spans="1:6" x14ac:dyDescent="0.2">
      <c r="A2316" t="s">
        <v>599</v>
      </c>
      <c r="B2316" t="s">
        <v>2424</v>
      </c>
      <c r="C2316" t="s">
        <v>1075</v>
      </c>
      <c r="D2316" t="s">
        <v>542</v>
      </c>
      <c r="E2316" t="s">
        <v>3442</v>
      </c>
      <c r="F2316">
        <f t="shared" si="53"/>
        <v>13</v>
      </c>
    </row>
    <row r="2317" spans="1:6" x14ac:dyDescent="0.2">
      <c r="A2317" t="s">
        <v>599</v>
      </c>
      <c r="B2317" t="s">
        <v>2424</v>
      </c>
      <c r="C2317" t="s">
        <v>1076</v>
      </c>
      <c r="D2317" t="s">
        <v>542</v>
      </c>
      <c r="E2317" t="s">
        <v>3442</v>
      </c>
      <c r="F2317">
        <f t="shared" si="53"/>
        <v>13</v>
      </c>
    </row>
    <row r="2318" spans="1:6" x14ac:dyDescent="0.2">
      <c r="A2318" t="s">
        <v>599</v>
      </c>
      <c r="B2318" t="s">
        <v>2328</v>
      </c>
      <c r="C2318" t="s">
        <v>1077</v>
      </c>
      <c r="D2318" t="s">
        <v>1672</v>
      </c>
      <c r="E2318" t="s">
        <v>3442</v>
      </c>
      <c r="F2318">
        <f t="shared" si="53"/>
        <v>13</v>
      </c>
    </row>
    <row r="2319" spans="1:6" x14ac:dyDescent="0.2">
      <c r="A2319" t="s">
        <v>599</v>
      </c>
      <c r="B2319" t="s">
        <v>2425</v>
      </c>
      <c r="C2319" t="s">
        <v>1078</v>
      </c>
      <c r="D2319" t="s">
        <v>1519</v>
      </c>
      <c r="E2319" t="s">
        <v>3442</v>
      </c>
      <c r="F2319">
        <f t="shared" si="53"/>
        <v>13</v>
      </c>
    </row>
    <row r="2320" spans="1:6" x14ac:dyDescent="0.2">
      <c r="A2320" t="s">
        <v>1977</v>
      </c>
      <c r="B2320" t="s">
        <v>2694</v>
      </c>
      <c r="C2320" t="s">
        <v>1986</v>
      </c>
      <c r="D2320" t="s">
        <v>543</v>
      </c>
      <c r="E2320" t="s">
        <v>3442</v>
      </c>
      <c r="F2320">
        <f t="shared" si="53"/>
        <v>13</v>
      </c>
    </row>
    <row r="2321" spans="1:6" x14ac:dyDescent="0.2">
      <c r="A2321" t="s">
        <v>1977</v>
      </c>
      <c r="B2321" t="s">
        <v>2329</v>
      </c>
      <c r="C2321" t="s">
        <v>1985</v>
      </c>
      <c r="D2321" t="s">
        <v>543</v>
      </c>
      <c r="E2321" t="s">
        <v>3442</v>
      </c>
      <c r="F2321">
        <f t="shared" si="53"/>
        <v>13</v>
      </c>
    </row>
    <row r="2322" spans="1:6" x14ac:dyDescent="0.2">
      <c r="A2322" t="s">
        <v>1977</v>
      </c>
      <c r="B2322" t="s">
        <v>2696</v>
      </c>
      <c r="C2322" t="s">
        <v>1979</v>
      </c>
      <c r="D2322" t="s">
        <v>1519</v>
      </c>
      <c r="E2322" t="s">
        <v>3442</v>
      </c>
      <c r="F2322">
        <f t="shared" si="53"/>
        <v>13</v>
      </c>
    </row>
    <row r="2323" spans="1:6" x14ac:dyDescent="0.2">
      <c r="A2323" t="s">
        <v>1982</v>
      </c>
      <c r="B2323" t="s">
        <v>2427</v>
      </c>
      <c r="C2323" t="s">
        <v>1987</v>
      </c>
      <c r="D2323" t="s">
        <v>543</v>
      </c>
      <c r="E2323" t="s">
        <v>3442</v>
      </c>
      <c r="F2323">
        <f t="shared" si="53"/>
        <v>13</v>
      </c>
    </row>
    <row r="2324" spans="1:6" x14ac:dyDescent="0.2">
      <c r="A2324" t="s">
        <v>1982</v>
      </c>
      <c r="B2324" t="s">
        <v>2996</v>
      </c>
      <c r="C2324" t="s">
        <v>3023</v>
      </c>
      <c r="D2324" t="s">
        <v>3002</v>
      </c>
      <c r="E2324" t="s">
        <v>3442</v>
      </c>
      <c r="F2324">
        <f t="shared" si="53"/>
        <v>13</v>
      </c>
    </row>
    <row r="2325" spans="1:6" x14ac:dyDescent="0.2">
      <c r="A2325" t="s">
        <v>1982</v>
      </c>
      <c r="B2325" t="s">
        <v>2996</v>
      </c>
      <c r="C2325" t="s">
        <v>3024</v>
      </c>
      <c r="D2325" t="s">
        <v>2081</v>
      </c>
      <c r="E2325" t="s">
        <v>3442</v>
      </c>
      <c r="F2325">
        <f t="shared" si="53"/>
        <v>13</v>
      </c>
    </row>
    <row r="2326" spans="1:6" x14ac:dyDescent="0.2">
      <c r="A2326" t="s">
        <v>1982</v>
      </c>
      <c r="B2326" t="s">
        <v>2996</v>
      </c>
      <c r="C2326" t="s">
        <v>3025</v>
      </c>
      <c r="D2326" t="s">
        <v>2024</v>
      </c>
      <c r="E2326" t="s">
        <v>3442</v>
      </c>
      <c r="F2326">
        <f t="shared" si="53"/>
        <v>13</v>
      </c>
    </row>
    <row r="2327" spans="1:6" x14ac:dyDescent="0.2">
      <c r="A2327" t="s">
        <v>1982</v>
      </c>
      <c r="B2327" t="s">
        <v>2996</v>
      </c>
      <c r="C2327" t="s">
        <v>3039</v>
      </c>
      <c r="D2327" t="s">
        <v>1898</v>
      </c>
      <c r="E2327" t="s">
        <v>3442</v>
      </c>
      <c r="F2327">
        <f t="shared" si="53"/>
        <v>13</v>
      </c>
    </row>
    <row r="2328" spans="1:6" x14ac:dyDescent="0.2">
      <c r="A2328" t="s">
        <v>1982</v>
      </c>
      <c r="B2328" t="s">
        <v>2996</v>
      </c>
      <c r="C2328" t="s">
        <v>3040</v>
      </c>
      <c r="D2328" t="s">
        <v>2791</v>
      </c>
      <c r="E2328" t="s">
        <v>3442</v>
      </c>
      <c r="F2328">
        <f t="shared" si="53"/>
        <v>13</v>
      </c>
    </row>
    <row r="2329" spans="1:6" x14ac:dyDescent="0.2">
      <c r="A2329" t="s">
        <v>1982</v>
      </c>
      <c r="B2329" t="s">
        <v>2695</v>
      </c>
      <c r="C2329" t="s">
        <v>1989</v>
      </c>
      <c r="D2329" t="s">
        <v>543</v>
      </c>
      <c r="E2329" t="s">
        <v>3442</v>
      </c>
      <c r="F2329">
        <f t="shared" si="53"/>
        <v>13</v>
      </c>
    </row>
    <row r="2330" spans="1:6" x14ac:dyDescent="0.2">
      <c r="A2330" t="s">
        <v>118</v>
      </c>
      <c r="B2330" t="s">
        <v>1870</v>
      </c>
      <c r="C2330" t="s">
        <v>1549</v>
      </c>
      <c r="D2330" t="s">
        <v>1575</v>
      </c>
      <c r="E2330" t="s">
        <v>3454</v>
      </c>
      <c r="F2330">
        <f t="shared" si="53"/>
        <v>6</v>
      </c>
    </row>
    <row r="2331" spans="1:6" x14ac:dyDescent="0.2">
      <c r="A2331" t="s">
        <v>118</v>
      </c>
      <c r="B2331" t="s">
        <v>1073</v>
      </c>
      <c r="C2331" t="s">
        <v>1070</v>
      </c>
      <c r="D2331" t="s">
        <v>8365</v>
      </c>
      <c r="E2331" t="s">
        <v>3454</v>
      </c>
      <c r="F2331">
        <f t="shared" si="53"/>
        <v>6</v>
      </c>
    </row>
    <row r="2332" spans="1:6" x14ac:dyDescent="0.2">
      <c r="A2332" t="s">
        <v>118</v>
      </c>
      <c r="B2332" t="s">
        <v>465</v>
      </c>
      <c r="C2332" t="s">
        <v>1079</v>
      </c>
      <c r="D2332" t="s">
        <v>8365</v>
      </c>
      <c r="E2332" t="s">
        <v>3454</v>
      </c>
      <c r="F2332">
        <f t="shared" si="53"/>
        <v>6</v>
      </c>
    </row>
    <row r="2333" spans="1:6" x14ac:dyDescent="0.2">
      <c r="A2333" t="s">
        <v>118</v>
      </c>
      <c r="B2333" t="s">
        <v>2025</v>
      </c>
      <c r="C2333" t="s">
        <v>2239</v>
      </c>
      <c r="D2333" t="s">
        <v>2024</v>
      </c>
      <c r="E2333" t="s">
        <v>3454</v>
      </c>
      <c r="F2333">
        <f t="shared" si="53"/>
        <v>6</v>
      </c>
    </row>
    <row r="2334" spans="1:6" x14ac:dyDescent="0.2">
      <c r="A2334" t="s">
        <v>118</v>
      </c>
      <c r="B2334" t="s">
        <v>2327</v>
      </c>
      <c r="C2334" t="s">
        <v>1080</v>
      </c>
      <c r="D2334" t="s">
        <v>542</v>
      </c>
      <c r="E2334" t="s">
        <v>3454</v>
      </c>
      <c r="F2334">
        <f t="shared" si="53"/>
        <v>6</v>
      </c>
    </row>
    <row r="2335" spans="1:6" x14ac:dyDescent="0.2">
      <c r="A2335" t="s">
        <v>118</v>
      </c>
      <c r="B2335" t="s">
        <v>2327</v>
      </c>
      <c r="C2335" t="s">
        <v>1081</v>
      </c>
      <c r="D2335" t="s">
        <v>542</v>
      </c>
      <c r="E2335" t="s">
        <v>3454</v>
      </c>
      <c r="F2335">
        <f t="shared" si="53"/>
        <v>6</v>
      </c>
    </row>
    <row r="2336" spans="1:6" x14ac:dyDescent="0.2">
      <c r="A2336" t="s">
        <v>119</v>
      </c>
      <c r="B2336" t="s">
        <v>2025</v>
      </c>
      <c r="C2336" t="s">
        <v>2240</v>
      </c>
      <c r="D2336" t="s">
        <v>2024</v>
      </c>
      <c r="E2336" t="s">
        <v>3454</v>
      </c>
      <c r="F2336">
        <f t="shared" si="53"/>
        <v>6</v>
      </c>
    </row>
    <row r="2337" spans="1:6" x14ac:dyDescent="0.2">
      <c r="A2337" t="s">
        <v>119</v>
      </c>
      <c r="B2337" t="s">
        <v>511</v>
      </c>
      <c r="C2337" t="s">
        <v>510</v>
      </c>
      <c r="D2337" t="s">
        <v>1026</v>
      </c>
      <c r="E2337" t="s">
        <v>3454</v>
      </c>
      <c r="F2337">
        <f t="shared" si="53"/>
        <v>6</v>
      </c>
    </row>
    <row r="2338" spans="1:6" x14ac:dyDescent="0.2">
      <c r="A2338" t="s">
        <v>119</v>
      </c>
      <c r="B2338" t="s">
        <v>2426</v>
      </c>
      <c r="C2338" t="s">
        <v>1083</v>
      </c>
      <c r="D2338" t="s">
        <v>8365</v>
      </c>
      <c r="E2338" t="s">
        <v>3454</v>
      </c>
      <c r="F2338">
        <f t="shared" si="53"/>
        <v>6</v>
      </c>
    </row>
    <row r="2339" spans="1:6" x14ac:dyDescent="0.2">
      <c r="A2339" t="s">
        <v>119</v>
      </c>
      <c r="B2339" t="s">
        <v>2377</v>
      </c>
      <c r="C2339" t="s">
        <v>1082</v>
      </c>
      <c r="D2339" t="s">
        <v>542</v>
      </c>
      <c r="E2339" t="s">
        <v>3454</v>
      </c>
      <c r="F2339">
        <f t="shared" si="53"/>
        <v>6</v>
      </c>
    </row>
    <row r="2340" spans="1:6" x14ac:dyDescent="0.2">
      <c r="A2340" t="s">
        <v>119</v>
      </c>
      <c r="B2340" t="s">
        <v>1074</v>
      </c>
      <c r="C2340" t="s">
        <v>466</v>
      </c>
      <c r="D2340" t="s">
        <v>8365</v>
      </c>
      <c r="E2340" t="s">
        <v>3454</v>
      </c>
      <c r="F2340">
        <f t="shared" si="53"/>
        <v>6</v>
      </c>
    </row>
    <row r="2341" spans="1:6" x14ac:dyDescent="0.2">
      <c r="A2341" t="s">
        <v>119</v>
      </c>
      <c r="B2341" t="s">
        <v>1431</v>
      </c>
      <c r="C2341" t="s">
        <v>1084</v>
      </c>
      <c r="D2341" t="s">
        <v>8365</v>
      </c>
      <c r="E2341" t="s">
        <v>3454</v>
      </c>
      <c r="F2341">
        <f t="shared" si="53"/>
        <v>6</v>
      </c>
    </row>
    <row r="2342" spans="1:6" x14ac:dyDescent="0.2">
      <c r="A2342" t="s">
        <v>3081</v>
      </c>
      <c r="B2342" t="s">
        <v>2025</v>
      </c>
      <c r="C2342" t="s">
        <v>2043</v>
      </c>
      <c r="D2342" t="s">
        <v>2024</v>
      </c>
      <c r="E2342" t="s">
        <v>3454</v>
      </c>
      <c r="F2342">
        <f t="shared" si="53"/>
        <v>6</v>
      </c>
    </row>
    <row r="2343" spans="1:6" x14ac:dyDescent="0.2">
      <c r="A2343" t="s">
        <v>3081</v>
      </c>
      <c r="B2343" t="s">
        <v>3065</v>
      </c>
      <c r="C2343" t="s">
        <v>3069</v>
      </c>
      <c r="D2343" t="s">
        <v>543</v>
      </c>
      <c r="E2343" t="s">
        <v>3454</v>
      </c>
      <c r="F2343">
        <f t="shared" si="53"/>
        <v>6</v>
      </c>
    </row>
    <row r="2344" spans="1:6" x14ac:dyDescent="0.2">
      <c r="A2344" t="s">
        <v>3081</v>
      </c>
      <c r="B2344" t="s">
        <v>3071</v>
      </c>
      <c r="C2344" t="s">
        <v>2299</v>
      </c>
      <c r="D2344" t="s">
        <v>543</v>
      </c>
      <c r="E2344" t="s">
        <v>3454</v>
      </c>
      <c r="F2344">
        <f t="shared" si="53"/>
        <v>6</v>
      </c>
    </row>
    <row r="2345" spans="1:6" x14ac:dyDescent="0.2">
      <c r="A2345" t="s">
        <v>3081</v>
      </c>
      <c r="B2345" t="s">
        <v>3071</v>
      </c>
      <c r="C2345" t="s">
        <v>3070</v>
      </c>
      <c r="D2345" t="s">
        <v>1026</v>
      </c>
      <c r="E2345" t="s">
        <v>3454</v>
      </c>
      <c r="F2345">
        <f t="shared" si="53"/>
        <v>6</v>
      </c>
    </row>
    <row r="2346" spans="1:6" x14ac:dyDescent="0.2">
      <c r="A2346" t="s">
        <v>600</v>
      </c>
      <c r="B2346" t="s">
        <v>2325</v>
      </c>
      <c r="C2346" t="s">
        <v>1085</v>
      </c>
      <c r="D2346" t="s">
        <v>543</v>
      </c>
      <c r="E2346" t="s">
        <v>3442</v>
      </c>
      <c r="F2346">
        <f t="shared" si="53"/>
        <v>13</v>
      </c>
    </row>
    <row r="2347" spans="1:6" x14ac:dyDescent="0.2">
      <c r="A2347" t="s">
        <v>600</v>
      </c>
      <c r="B2347" t="s">
        <v>2427</v>
      </c>
      <c r="C2347" t="s">
        <v>1984</v>
      </c>
      <c r="D2347" t="s">
        <v>543</v>
      </c>
      <c r="E2347" t="s">
        <v>3442</v>
      </c>
      <c r="F2347">
        <f t="shared" si="53"/>
        <v>13</v>
      </c>
    </row>
    <row r="2348" spans="1:6" x14ac:dyDescent="0.2">
      <c r="A2348" t="s">
        <v>2737</v>
      </c>
      <c r="B2348" t="s">
        <v>2428</v>
      </c>
      <c r="C2348" t="s">
        <v>2746</v>
      </c>
      <c r="D2348" t="s">
        <v>546</v>
      </c>
      <c r="E2348" t="s">
        <v>3470</v>
      </c>
      <c r="F2348">
        <f t="shared" si="53"/>
        <v>14</v>
      </c>
    </row>
    <row r="2349" spans="1:6" x14ac:dyDescent="0.2">
      <c r="A2349" t="s">
        <v>2737</v>
      </c>
      <c r="B2349" t="s">
        <v>2736</v>
      </c>
      <c r="C2349" t="s">
        <v>2749</v>
      </c>
      <c r="D2349" t="s">
        <v>546</v>
      </c>
      <c r="E2349" t="s">
        <v>3470</v>
      </c>
      <c r="F2349">
        <f t="shared" si="53"/>
        <v>14</v>
      </c>
    </row>
    <row r="2350" spans="1:6" x14ac:dyDescent="0.2">
      <c r="A2350" t="s">
        <v>3212</v>
      </c>
      <c r="B2350" t="s">
        <v>2352</v>
      </c>
      <c r="C2350" t="s">
        <v>3215</v>
      </c>
      <c r="D2350" t="s">
        <v>1671</v>
      </c>
      <c r="E2350" t="s">
        <v>6555</v>
      </c>
      <c r="F2350">
        <f t="shared" si="53"/>
        <v>10</v>
      </c>
    </row>
    <row r="2351" spans="1:6" x14ac:dyDescent="0.2">
      <c r="A2351" t="s">
        <v>3212</v>
      </c>
      <c r="B2351" t="s">
        <v>2355</v>
      </c>
      <c r="C2351" t="s">
        <v>3214</v>
      </c>
      <c r="D2351" t="s">
        <v>1671</v>
      </c>
      <c r="E2351" t="s">
        <v>6555</v>
      </c>
      <c r="F2351">
        <f t="shared" si="53"/>
        <v>10</v>
      </c>
    </row>
    <row r="2352" spans="1:6" x14ac:dyDescent="0.2">
      <c r="A2352" t="s">
        <v>3212</v>
      </c>
      <c r="B2352" t="s">
        <v>3231</v>
      </c>
      <c r="C2352" t="s">
        <v>3218</v>
      </c>
      <c r="D2352" t="s">
        <v>1671</v>
      </c>
      <c r="E2352" t="s">
        <v>6555</v>
      </c>
      <c r="F2352">
        <f t="shared" si="53"/>
        <v>10</v>
      </c>
    </row>
    <row r="2353" spans="1:6" x14ac:dyDescent="0.2">
      <c r="A2353" s="20" t="s">
        <v>7633</v>
      </c>
      <c r="E2353" t="s">
        <v>6555</v>
      </c>
      <c r="F2353">
        <f>VLOOKUP(E2353,$H$2:$I$12,2,0)</f>
        <v>10</v>
      </c>
    </row>
    <row r="2354" spans="1:6" x14ac:dyDescent="0.2">
      <c r="A2354" t="s">
        <v>1297</v>
      </c>
      <c r="B2354" t="s">
        <v>2349</v>
      </c>
      <c r="C2354" t="s">
        <v>1027</v>
      </c>
      <c r="D2354" t="s">
        <v>1671</v>
      </c>
      <c r="E2354" t="s">
        <v>6555</v>
      </c>
      <c r="F2354">
        <f t="shared" si="53"/>
        <v>10</v>
      </c>
    </row>
    <row r="2355" spans="1:6" x14ac:dyDescent="0.2">
      <c r="A2355" t="s">
        <v>1297</v>
      </c>
      <c r="B2355" t="s">
        <v>3216</v>
      </c>
      <c r="C2355" t="s">
        <v>1713</v>
      </c>
      <c r="D2355" t="s">
        <v>1671</v>
      </c>
      <c r="E2355" t="s">
        <v>6555</v>
      </c>
      <c r="F2355">
        <f t="shared" si="53"/>
        <v>10</v>
      </c>
    </row>
    <row r="2356" spans="1:6" x14ac:dyDescent="0.2">
      <c r="A2356" t="s">
        <v>1486</v>
      </c>
      <c r="B2356" t="s">
        <v>3216</v>
      </c>
      <c r="C2356" t="s">
        <v>3213</v>
      </c>
      <c r="D2356" t="s">
        <v>1671</v>
      </c>
      <c r="E2356" t="s">
        <v>6556</v>
      </c>
      <c r="F2356">
        <f t="shared" si="53"/>
        <v>14</v>
      </c>
    </row>
    <row r="2357" spans="1:6" x14ac:dyDescent="0.2">
      <c r="A2357" t="s">
        <v>1486</v>
      </c>
      <c r="B2357" t="s">
        <v>2356</v>
      </c>
      <c r="C2357" t="s">
        <v>1901</v>
      </c>
      <c r="D2357" t="s">
        <v>1671</v>
      </c>
      <c r="E2357" t="s">
        <v>6556</v>
      </c>
      <c r="F2357">
        <f t="shared" si="53"/>
        <v>14</v>
      </c>
    </row>
    <row r="2358" spans="1:6" x14ac:dyDescent="0.2">
      <c r="A2358" t="s">
        <v>1486</v>
      </c>
      <c r="B2358" t="s">
        <v>1494</v>
      </c>
      <c r="C2358" t="s">
        <v>1493</v>
      </c>
      <c r="D2358" t="s">
        <v>1487</v>
      </c>
      <c r="E2358" t="s">
        <v>6556</v>
      </c>
      <c r="F2358">
        <f t="shared" si="53"/>
        <v>14</v>
      </c>
    </row>
    <row r="2359" spans="1:6" x14ac:dyDescent="0.2">
      <c r="A2359" t="s">
        <v>1486</v>
      </c>
      <c r="B2359" t="s">
        <v>1488</v>
      </c>
      <c r="C2359" t="s">
        <v>1675</v>
      </c>
      <c r="D2359" t="s">
        <v>1487</v>
      </c>
      <c r="E2359" t="s">
        <v>6556</v>
      </c>
      <c r="F2359">
        <f t="shared" si="53"/>
        <v>14</v>
      </c>
    </row>
    <row r="2360" spans="1:6" x14ac:dyDescent="0.2">
      <c r="A2360" t="s">
        <v>1420</v>
      </c>
      <c r="B2360" t="s">
        <v>2356</v>
      </c>
      <c r="C2360" t="s">
        <v>680</v>
      </c>
      <c r="D2360" t="s">
        <v>1671</v>
      </c>
      <c r="E2360" t="s">
        <v>6555</v>
      </c>
      <c r="F2360">
        <f t="shared" si="53"/>
        <v>10</v>
      </c>
    </row>
    <row r="2361" spans="1:6" x14ac:dyDescent="0.2">
      <c r="A2361" t="s">
        <v>1420</v>
      </c>
      <c r="B2361" t="s">
        <v>2357</v>
      </c>
      <c r="C2361" t="s">
        <v>681</v>
      </c>
      <c r="D2361" t="s">
        <v>1671</v>
      </c>
      <c r="E2361" t="s">
        <v>6555</v>
      </c>
      <c r="F2361">
        <f t="shared" si="53"/>
        <v>10</v>
      </c>
    </row>
    <row r="2362" spans="1:6" x14ac:dyDescent="0.2">
      <c r="A2362" t="s">
        <v>2793</v>
      </c>
      <c r="B2362" t="s">
        <v>2794</v>
      </c>
      <c r="C2362" t="s">
        <v>2795</v>
      </c>
      <c r="D2362" t="s">
        <v>1671</v>
      </c>
      <c r="E2362" t="s">
        <v>6555</v>
      </c>
      <c r="F2362">
        <f t="shared" si="53"/>
        <v>10</v>
      </c>
    </row>
    <row r="2363" spans="1:6" x14ac:dyDescent="0.2">
      <c r="A2363" t="s">
        <v>2793</v>
      </c>
      <c r="B2363" t="s">
        <v>2359</v>
      </c>
      <c r="C2363" t="s">
        <v>2799</v>
      </c>
      <c r="D2363" t="s">
        <v>1671</v>
      </c>
      <c r="E2363" t="s">
        <v>6555</v>
      </c>
      <c r="F2363">
        <f t="shared" si="53"/>
        <v>10</v>
      </c>
    </row>
    <row r="2364" spans="1:6" x14ac:dyDescent="0.2">
      <c r="A2364" t="s">
        <v>2793</v>
      </c>
      <c r="B2364" t="s">
        <v>2806</v>
      </c>
      <c r="C2364" t="s">
        <v>2801</v>
      </c>
      <c r="D2364" t="s">
        <v>1671</v>
      </c>
      <c r="E2364" t="s">
        <v>6555</v>
      </c>
      <c r="F2364">
        <f t="shared" si="53"/>
        <v>10</v>
      </c>
    </row>
    <row r="2365" spans="1:6" x14ac:dyDescent="0.2">
      <c r="A2365" t="s">
        <v>2793</v>
      </c>
      <c r="B2365" t="s">
        <v>2807</v>
      </c>
      <c r="C2365" t="s">
        <v>2803</v>
      </c>
      <c r="D2365" t="s">
        <v>1671</v>
      </c>
      <c r="E2365" t="s">
        <v>6555</v>
      </c>
      <c r="F2365">
        <f t="shared" si="53"/>
        <v>10</v>
      </c>
    </row>
    <row r="2366" spans="1:6" x14ac:dyDescent="0.2">
      <c r="A2366" t="s">
        <v>2793</v>
      </c>
      <c r="B2366" t="s">
        <v>3047</v>
      </c>
      <c r="C2366" t="s">
        <v>3044</v>
      </c>
      <c r="D2366" t="s">
        <v>3063</v>
      </c>
      <c r="E2366" t="s">
        <v>6555</v>
      </c>
      <c r="F2366">
        <f t="shared" si="53"/>
        <v>10</v>
      </c>
    </row>
    <row r="2367" spans="1:6" x14ac:dyDescent="0.2">
      <c r="A2367" t="s">
        <v>1071</v>
      </c>
      <c r="B2367" t="s">
        <v>2805</v>
      </c>
      <c r="C2367" t="s">
        <v>2800</v>
      </c>
      <c r="D2367" t="s">
        <v>1671</v>
      </c>
      <c r="E2367" t="s">
        <v>6555</v>
      </c>
      <c r="F2367">
        <f t="shared" si="53"/>
        <v>10</v>
      </c>
    </row>
    <row r="2368" spans="1:6" x14ac:dyDescent="0.2">
      <c r="A2368" t="s">
        <v>1071</v>
      </c>
      <c r="B2368" t="s">
        <v>3089</v>
      </c>
      <c r="C2368" t="s">
        <v>2027</v>
      </c>
      <c r="D2368" t="s">
        <v>545</v>
      </c>
      <c r="E2368" t="s">
        <v>6555</v>
      </c>
      <c r="F2368">
        <f t="shared" si="53"/>
        <v>10</v>
      </c>
    </row>
    <row r="2369" spans="1:6" x14ac:dyDescent="0.2">
      <c r="A2369" t="s">
        <v>1071</v>
      </c>
      <c r="B2369" t="s">
        <v>2361</v>
      </c>
      <c r="C2369" t="s">
        <v>306</v>
      </c>
      <c r="D2369" t="s">
        <v>1671</v>
      </c>
      <c r="E2369" t="s">
        <v>6555</v>
      </c>
      <c r="F2369">
        <f t="shared" si="53"/>
        <v>10</v>
      </c>
    </row>
    <row r="2370" spans="1:6" x14ac:dyDescent="0.2">
      <c r="A2370" t="s">
        <v>3046</v>
      </c>
      <c r="B2370" t="s">
        <v>2805</v>
      </c>
      <c r="C2370" t="s">
        <v>3045</v>
      </c>
      <c r="D2370" t="s">
        <v>3063</v>
      </c>
      <c r="E2370" t="s">
        <v>6555</v>
      </c>
      <c r="F2370">
        <f t="shared" si="53"/>
        <v>10</v>
      </c>
    </row>
    <row r="2371" spans="1:6" x14ac:dyDescent="0.2">
      <c r="A2371" t="s">
        <v>3046</v>
      </c>
      <c r="B2371" t="s">
        <v>3048</v>
      </c>
      <c r="C2371" t="s">
        <v>3049</v>
      </c>
      <c r="D2371" t="s">
        <v>3063</v>
      </c>
      <c r="E2371" t="s">
        <v>6555</v>
      </c>
      <c r="F2371">
        <f t="shared" si="53"/>
        <v>10</v>
      </c>
    </row>
    <row r="2372" spans="1:6" x14ac:dyDescent="0.2">
      <c r="A2372" t="s">
        <v>3046</v>
      </c>
      <c r="B2372" t="s">
        <v>3051</v>
      </c>
      <c r="C2372" t="s">
        <v>3050</v>
      </c>
      <c r="D2372" t="s">
        <v>3063</v>
      </c>
      <c r="E2372" t="s">
        <v>6555</v>
      </c>
      <c r="F2372">
        <f t="shared" si="53"/>
        <v>10</v>
      </c>
    </row>
    <row r="2373" spans="1:6" x14ac:dyDescent="0.2">
      <c r="A2373" t="s">
        <v>1072</v>
      </c>
      <c r="B2373" t="s">
        <v>2805</v>
      </c>
      <c r="C2373" t="s">
        <v>2802</v>
      </c>
      <c r="D2373" t="s">
        <v>1671</v>
      </c>
      <c r="E2373" t="s">
        <v>6555</v>
      </c>
      <c r="F2373">
        <f t="shared" si="53"/>
        <v>10</v>
      </c>
    </row>
    <row r="2374" spans="1:6" x14ac:dyDescent="0.2">
      <c r="A2374" t="s">
        <v>1072</v>
      </c>
      <c r="B2374" t="s">
        <v>3090</v>
      </c>
      <c r="C2374" t="s">
        <v>1867</v>
      </c>
      <c r="D2374" t="s">
        <v>2311</v>
      </c>
      <c r="E2374" t="s">
        <v>6555</v>
      </c>
      <c r="F2374">
        <f t="shared" si="53"/>
        <v>10</v>
      </c>
    </row>
    <row r="2375" spans="1:6" x14ac:dyDescent="0.2">
      <c r="A2375" t="s">
        <v>1072</v>
      </c>
      <c r="B2375" t="s">
        <v>1868</v>
      </c>
      <c r="C2375" t="s">
        <v>1868</v>
      </c>
      <c r="D2375" t="s">
        <v>2311</v>
      </c>
      <c r="E2375" t="s">
        <v>6555</v>
      </c>
      <c r="F2375">
        <f t="shared" si="53"/>
        <v>10</v>
      </c>
    </row>
    <row r="2376" spans="1:6" x14ac:dyDescent="0.2">
      <c r="A2376" t="s">
        <v>1072</v>
      </c>
      <c r="B2376" t="s">
        <v>2363</v>
      </c>
      <c r="C2376" t="s">
        <v>309</v>
      </c>
      <c r="D2376" t="s">
        <v>1671</v>
      </c>
      <c r="E2376" t="s">
        <v>6555</v>
      </c>
      <c r="F2376">
        <f t="shared" si="53"/>
        <v>10</v>
      </c>
    </row>
    <row r="2377" spans="1:6" x14ac:dyDescent="0.2">
      <c r="A2377" t="s">
        <v>525</v>
      </c>
      <c r="B2377" t="s">
        <v>2805</v>
      </c>
      <c r="C2377" t="s">
        <v>2804</v>
      </c>
      <c r="D2377" t="s">
        <v>1671</v>
      </c>
      <c r="E2377" t="s">
        <v>6555</v>
      </c>
      <c r="F2377">
        <f t="shared" si="53"/>
        <v>10</v>
      </c>
    </row>
    <row r="2378" spans="1:6" x14ac:dyDescent="0.2">
      <c r="A2378" t="s">
        <v>525</v>
      </c>
      <c r="B2378" t="s">
        <v>2364</v>
      </c>
      <c r="C2378" t="s">
        <v>1940</v>
      </c>
      <c r="D2378" t="s">
        <v>1671</v>
      </c>
      <c r="E2378" t="s">
        <v>6555</v>
      </c>
      <c r="F2378">
        <f t="shared" si="53"/>
        <v>10</v>
      </c>
    </row>
    <row r="2379" spans="1:6" x14ac:dyDescent="0.2">
      <c r="A2379" t="s">
        <v>525</v>
      </c>
      <c r="B2379" t="s">
        <v>2365</v>
      </c>
      <c r="C2379" t="s">
        <v>311</v>
      </c>
      <c r="D2379" t="s">
        <v>1671</v>
      </c>
      <c r="E2379" t="s">
        <v>6555</v>
      </c>
      <c r="F2379">
        <f t="shared" ref="F2379:F2444" si="54">VLOOKUP(E2379,$H$2:$I$12,2,0)</f>
        <v>10</v>
      </c>
    </row>
    <row r="2380" spans="1:6" x14ac:dyDescent="0.2">
      <c r="A2380" t="s">
        <v>525</v>
      </c>
      <c r="B2380" t="s">
        <v>3092</v>
      </c>
      <c r="C2380" t="s">
        <v>1676</v>
      </c>
      <c r="D2380" t="s">
        <v>545</v>
      </c>
      <c r="E2380" t="s">
        <v>6555</v>
      </c>
      <c r="F2380">
        <f t="shared" si="54"/>
        <v>10</v>
      </c>
    </row>
    <row r="2381" spans="1:6" x14ac:dyDescent="0.2">
      <c r="A2381" s="65" t="s">
        <v>8267</v>
      </c>
      <c r="E2381" t="s">
        <v>6555</v>
      </c>
      <c r="F2381">
        <f>VLOOKUP(E2381,$H$2:$I$12,2,0)</f>
        <v>10</v>
      </c>
    </row>
    <row r="2382" spans="1:6" x14ac:dyDescent="0.2">
      <c r="A2382" s="73" t="s">
        <v>8274</v>
      </c>
      <c r="E2382" t="s">
        <v>6555</v>
      </c>
      <c r="F2382">
        <f>VLOOKUP(E2382,$H$2:$I$12,2,0)</f>
        <v>10</v>
      </c>
    </row>
    <row r="2383" spans="1:6" x14ac:dyDescent="0.2">
      <c r="A2383" t="s">
        <v>526</v>
      </c>
      <c r="B2383" t="s">
        <v>2364</v>
      </c>
      <c r="C2383" t="s">
        <v>1939</v>
      </c>
      <c r="D2383" t="s">
        <v>1671</v>
      </c>
      <c r="E2383" t="s">
        <v>6555</v>
      </c>
      <c r="F2383">
        <f t="shared" si="54"/>
        <v>10</v>
      </c>
    </row>
    <row r="2384" spans="1:6" x14ac:dyDescent="0.2">
      <c r="A2384" t="s">
        <v>526</v>
      </c>
      <c r="B2384" t="s">
        <v>3093</v>
      </c>
      <c r="C2384" t="s">
        <v>1926</v>
      </c>
      <c r="D2384" t="s">
        <v>1927</v>
      </c>
      <c r="E2384" t="s">
        <v>6555</v>
      </c>
      <c r="F2384">
        <f t="shared" si="54"/>
        <v>10</v>
      </c>
    </row>
    <row r="2385" spans="1:6" x14ac:dyDescent="0.2">
      <c r="A2385" t="s">
        <v>526</v>
      </c>
      <c r="B2385" t="s">
        <v>1928</v>
      </c>
      <c r="C2385" t="s">
        <v>8622</v>
      </c>
      <c r="D2385" t="s">
        <v>1927</v>
      </c>
      <c r="E2385" t="s">
        <v>6555</v>
      </c>
      <c r="F2385">
        <f t="shared" si="54"/>
        <v>10</v>
      </c>
    </row>
    <row r="2386" spans="1:6" x14ac:dyDescent="0.2">
      <c r="A2386" t="s">
        <v>526</v>
      </c>
      <c r="B2386" t="s">
        <v>2368</v>
      </c>
      <c r="C2386" t="s">
        <v>310</v>
      </c>
      <c r="D2386" t="s">
        <v>1671</v>
      </c>
      <c r="E2386" t="s">
        <v>6555</v>
      </c>
      <c r="F2386">
        <f t="shared" si="54"/>
        <v>10</v>
      </c>
    </row>
    <row r="2387" spans="1:6" x14ac:dyDescent="0.2">
      <c r="A2387" t="s">
        <v>526</v>
      </c>
      <c r="B2387" t="s">
        <v>2369</v>
      </c>
      <c r="C2387" t="s">
        <v>1484</v>
      </c>
      <c r="D2387" t="s">
        <v>1671</v>
      </c>
      <c r="E2387" t="s">
        <v>6555</v>
      </c>
      <c r="F2387">
        <f t="shared" si="54"/>
        <v>10</v>
      </c>
    </row>
    <row r="2388" spans="1:6" x14ac:dyDescent="0.2">
      <c r="A2388" t="s">
        <v>512</v>
      </c>
      <c r="B2388" t="s">
        <v>3091</v>
      </c>
      <c r="C2388" t="s">
        <v>1089</v>
      </c>
      <c r="D2388" t="s">
        <v>545</v>
      </c>
      <c r="E2388" t="s">
        <v>6555</v>
      </c>
      <c r="F2388">
        <f t="shared" si="54"/>
        <v>10</v>
      </c>
    </row>
    <row r="2389" spans="1:6" x14ac:dyDescent="0.2">
      <c r="A2389" t="s">
        <v>512</v>
      </c>
      <c r="B2389" t="s">
        <v>3140</v>
      </c>
      <c r="C2389" t="s">
        <v>506</v>
      </c>
      <c r="D2389" t="s">
        <v>545</v>
      </c>
      <c r="E2389" t="s">
        <v>6555</v>
      </c>
      <c r="F2389">
        <f t="shared" si="54"/>
        <v>10</v>
      </c>
    </row>
    <row r="2390" spans="1:6" x14ac:dyDescent="0.2">
      <c r="A2390" t="s">
        <v>512</v>
      </c>
      <c r="B2390" t="s">
        <v>2366</v>
      </c>
      <c r="C2390" t="s">
        <v>1485</v>
      </c>
      <c r="D2390" t="s">
        <v>1671</v>
      </c>
      <c r="E2390" t="s">
        <v>6555</v>
      </c>
      <c r="F2390">
        <f t="shared" si="54"/>
        <v>10</v>
      </c>
    </row>
    <row r="2391" spans="1:6" x14ac:dyDescent="0.2">
      <c r="A2391" t="s">
        <v>512</v>
      </c>
      <c r="B2391" t="s">
        <v>3094</v>
      </c>
      <c r="C2391" t="s">
        <v>513</v>
      </c>
      <c r="D2391" t="s">
        <v>515</v>
      </c>
      <c r="E2391" t="s">
        <v>6555</v>
      </c>
      <c r="F2391">
        <f t="shared" si="54"/>
        <v>10</v>
      </c>
    </row>
    <row r="2392" spans="1:6" x14ac:dyDescent="0.2">
      <c r="A2392" t="s">
        <v>512</v>
      </c>
      <c r="B2392" t="s">
        <v>2370</v>
      </c>
      <c r="C2392" t="s">
        <v>298</v>
      </c>
      <c r="D2392" t="s">
        <v>1671</v>
      </c>
      <c r="E2392" t="s">
        <v>6555</v>
      </c>
      <c r="F2392">
        <f t="shared" si="54"/>
        <v>10</v>
      </c>
    </row>
    <row r="2393" spans="1:6" x14ac:dyDescent="0.2">
      <c r="A2393" t="s">
        <v>1899</v>
      </c>
      <c r="B2393" t="s">
        <v>2691</v>
      </c>
      <c r="C2393" t="s">
        <v>1823</v>
      </c>
      <c r="D2393" t="s">
        <v>1671</v>
      </c>
      <c r="E2393" t="s">
        <v>6555</v>
      </c>
      <c r="F2393">
        <f t="shared" si="54"/>
        <v>10</v>
      </c>
    </row>
    <row r="2394" spans="1:6" x14ac:dyDescent="0.2">
      <c r="A2394" t="s">
        <v>1899</v>
      </c>
      <c r="B2394" t="s">
        <v>2355</v>
      </c>
      <c r="C2394" t="s">
        <v>1903</v>
      </c>
      <c r="D2394" t="s">
        <v>1671</v>
      </c>
      <c r="E2394" t="s">
        <v>6555</v>
      </c>
      <c r="F2394">
        <f t="shared" si="54"/>
        <v>10</v>
      </c>
    </row>
    <row r="2395" spans="1:6" x14ac:dyDescent="0.2">
      <c r="A2395" t="s">
        <v>1899</v>
      </c>
      <c r="B2395" t="s">
        <v>2358</v>
      </c>
      <c r="C2395" t="s">
        <v>1167</v>
      </c>
      <c r="D2395" t="s">
        <v>1671</v>
      </c>
      <c r="E2395" t="s">
        <v>6555</v>
      </c>
      <c r="F2395">
        <f t="shared" si="54"/>
        <v>10</v>
      </c>
    </row>
    <row r="2396" spans="1:6" x14ac:dyDescent="0.2">
      <c r="A2396" t="s">
        <v>1899</v>
      </c>
      <c r="B2396" t="s">
        <v>2692</v>
      </c>
      <c r="C2396" t="s">
        <v>1904</v>
      </c>
      <c r="D2396" t="s">
        <v>1671</v>
      </c>
      <c r="E2396" t="s">
        <v>6555</v>
      </c>
      <c r="F2396">
        <f t="shared" si="54"/>
        <v>10</v>
      </c>
    </row>
    <row r="2397" spans="1:6" x14ac:dyDescent="0.2">
      <c r="A2397" t="s">
        <v>1900</v>
      </c>
      <c r="B2397" t="s">
        <v>2690</v>
      </c>
      <c r="C2397" t="s">
        <v>1902</v>
      </c>
      <c r="D2397" t="s">
        <v>1671</v>
      </c>
      <c r="E2397" t="s">
        <v>6555</v>
      </c>
      <c r="F2397">
        <f t="shared" si="54"/>
        <v>10</v>
      </c>
    </row>
    <row r="2398" spans="1:6" x14ac:dyDescent="0.2">
      <c r="A2398" t="s">
        <v>1900</v>
      </c>
      <c r="B2398" t="s">
        <v>2356</v>
      </c>
      <c r="C2398" t="s">
        <v>1822</v>
      </c>
      <c r="D2398" t="s">
        <v>1671</v>
      </c>
      <c r="E2398" t="s">
        <v>6555</v>
      </c>
      <c r="F2398">
        <f t="shared" si="54"/>
        <v>10</v>
      </c>
    </row>
    <row r="2399" spans="1:6" x14ac:dyDescent="0.2">
      <c r="A2399" t="s">
        <v>1935</v>
      </c>
      <c r="B2399" t="s">
        <v>2366</v>
      </c>
      <c r="C2399" t="s">
        <v>1937</v>
      </c>
      <c r="D2399" t="s">
        <v>1671</v>
      </c>
      <c r="E2399" t="s">
        <v>6555</v>
      </c>
      <c r="F2399">
        <f t="shared" si="54"/>
        <v>10</v>
      </c>
    </row>
    <row r="2400" spans="1:6" x14ac:dyDescent="0.2">
      <c r="A2400" t="s">
        <v>1935</v>
      </c>
      <c r="B2400" t="s">
        <v>2362</v>
      </c>
      <c r="C2400" t="s">
        <v>1938</v>
      </c>
      <c r="D2400" t="s">
        <v>1671</v>
      </c>
      <c r="E2400" t="s">
        <v>6555</v>
      </c>
      <c r="F2400">
        <f t="shared" si="54"/>
        <v>10</v>
      </c>
    </row>
    <row r="2401" spans="1:6" x14ac:dyDescent="0.2">
      <c r="A2401" t="s">
        <v>1935</v>
      </c>
      <c r="B2401" t="s">
        <v>2367</v>
      </c>
      <c r="C2401" t="s">
        <v>1941</v>
      </c>
      <c r="D2401" t="s">
        <v>1671</v>
      </c>
      <c r="E2401" t="s">
        <v>6555</v>
      </c>
      <c r="F2401">
        <f t="shared" si="54"/>
        <v>10</v>
      </c>
    </row>
    <row r="2402" spans="1:6" x14ac:dyDescent="0.2">
      <c r="A2402" t="s">
        <v>601</v>
      </c>
      <c r="B2402" t="s">
        <v>2327</v>
      </c>
      <c r="C2402" t="s">
        <v>1086</v>
      </c>
      <c r="D2402" t="s">
        <v>1519</v>
      </c>
      <c r="E2402" t="s">
        <v>3442</v>
      </c>
      <c r="F2402">
        <f t="shared" si="54"/>
        <v>13</v>
      </c>
    </row>
    <row r="2403" spans="1:6" x14ac:dyDescent="0.2">
      <c r="A2403" t="s">
        <v>601</v>
      </c>
      <c r="B2403" t="s">
        <v>2429</v>
      </c>
      <c r="C2403" t="s">
        <v>1087</v>
      </c>
      <c r="D2403" t="s">
        <v>1519</v>
      </c>
      <c r="E2403" t="s">
        <v>3442</v>
      </c>
      <c r="F2403">
        <f t="shared" si="54"/>
        <v>13</v>
      </c>
    </row>
    <row r="2404" spans="1:6" x14ac:dyDescent="0.2">
      <c r="A2404" t="s">
        <v>601</v>
      </c>
      <c r="B2404" t="s">
        <v>981</v>
      </c>
      <c r="C2404" t="s">
        <v>2961</v>
      </c>
      <c r="D2404" t="s">
        <v>1704</v>
      </c>
      <c r="E2404" t="s">
        <v>3442</v>
      </c>
      <c r="F2404">
        <f t="shared" si="54"/>
        <v>13</v>
      </c>
    </row>
    <row r="2405" spans="1:6" x14ac:dyDescent="0.2">
      <c r="A2405" t="s">
        <v>604</v>
      </c>
      <c r="B2405" t="s">
        <v>2425</v>
      </c>
      <c r="C2405" t="s">
        <v>1088</v>
      </c>
      <c r="D2405" t="s">
        <v>1519</v>
      </c>
      <c r="E2405" t="s">
        <v>3442</v>
      </c>
      <c r="F2405">
        <f t="shared" si="54"/>
        <v>13</v>
      </c>
    </row>
    <row r="2406" spans="1:6" x14ac:dyDescent="0.2">
      <c r="A2406" t="s">
        <v>604</v>
      </c>
      <c r="B2406" t="s">
        <v>2374</v>
      </c>
      <c r="C2406" t="s">
        <v>1090</v>
      </c>
      <c r="D2406" t="s">
        <v>1519</v>
      </c>
      <c r="E2406" s="20" t="s">
        <v>3442</v>
      </c>
      <c r="F2406">
        <f t="shared" si="54"/>
        <v>13</v>
      </c>
    </row>
    <row r="2407" spans="1:6" x14ac:dyDescent="0.2">
      <c r="A2407" t="s">
        <v>604</v>
      </c>
      <c r="B2407" t="s">
        <v>2430</v>
      </c>
      <c r="C2407" t="s">
        <v>1054</v>
      </c>
      <c r="D2407" t="s">
        <v>1519</v>
      </c>
      <c r="E2407" s="20" t="s">
        <v>3442</v>
      </c>
      <c r="F2407">
        <f t="shared" si="54"/>
        <v>13</v>
      </c>
    </row>
    <row r="2408" spans="1:6" x14ac:dyDescent="0.2">
      <c r="A2408" t="s">
        <v>604</v>
      </c>
      <c r="B2408" t="s">
        <v>2431</v>
      </c>
      <c r="C2408" t="s">
        <v>1527</v>
      </c>
      <c r="D2408" t="s">
        <v>1519</v>
      </c>
      <c r="E2408" s="20" t="s">
        <v>3442</v>
      </c>
      <c r="F2408">
        <f t="shared" si="54"/>
        <v>13</v>
      </c>
    </row>
    <row r="2409" spans="1:6" x14ac:dyDescent="0.2">
      <c r="A2409" t="s">
        <v>1489</v>
      </c>
      <c r="B2409" t="s">
        <v>2434</v>
      </c>
      <c r="C2409" t="s">
        <v>1492</v>
      </c>
      <c r="D2409" t="s">
        <v>1519</v>
      </c>
      <c r="E2409" t="s">
        <v>3442</v>
      </c>
      <c r="F2409">
        <f t="shared" si="54"/>
        <v>13</v>
      </c>
    </row>
    <row r="2410" spans="1:6" x14ac:dyDescent="0.2">
      <c r="A2410" t="s">
        <v>1489</v>
      </c>
      <c r="B2410" t="s">
        <v>2429</v>
      </c>
      <c r="C2410" t="s">
        <v>1055</v>
      </c>
      <c r="D2410" t="s">
        <v>1519</v>
      </c>
      <c r="E2410" t="s">
        <v>3442</v>
      </c>
      <c r="F2410">
        <f t="shared" si="54"/>
        <v>13</v>
      </c>
    </row>
    <row r="2411" spans="1:6" x14ac:dyDescent="0.2">
      <c r="A2411" t="s">
        <v>1489</v>
      </c>
      <c r="B2411" t="s">
        <v>2435</v>
      </c>
      <c r="C2411" t="s">
        <v>1491</v>
      </c>
      <c r="D2411" t="s">
        <v>1519</v>
      </c>
      <c r="E2411" t="s">
        <v>3442</v>
      </c>
      <c r="F2411">
        <f t="shared" si="54"/>
        <v>13</v>
      </c>
    </row>
    <row r="2412" spans="1:6" x14ac:dyDescent="0.2">
      <c r="A2412" t="s">
        <v>605</v>
      </c>
      <c r="B2412" t="s">
        <v>2371</v>
      </c>
      <c r="C2412" t="s">
        <v>1091</v>
      </c>
      <c r="D2412" t="s">
        <v>1519</v>
      </c>
      <c r="E2412" t="s">
        <v>3442</v>
      </c>
      <c r="F2412">
        <f t="shared" si="54"/>
        <v>13</v>
      </c>
    </row>
    <row r="2413" spans="1:6" x14ac:dyDescent="0.2">
      <c r="A2413" t="s">
        <v>605</v>
      </c>
      <c r="B2413" t="s">
        <v>2429</v>
      </c>
      <c r="C2413" t="s">
        <v>1092</v>
      </c>
      <c r="D2413" t="s">
        <v>1519</v>
      </c>
      <c r="E2413" t="s">
        <v>3442</v>
      </c>
      <c r="F2413">
        <f t="shared" si="54"/>
        <v>13</v>
      </c>
    </row>
    <row r="2414" spans="1:6" x14ac:dyDescent="0.2">
      <c r="A2414" t="s">
        <v>605</v>
      </c>
      <c r="B2414" t="s">
        <v>2432</v>
      </c>
      <c r="C2414" t="s">
        <v>1093</v>
      </c>
      <c r="D2414" t="s">
        <v>1519</v>
      </c>
      <c r="E2414" t="s">
        <v>3442</v>
      </c>
      <c r="F2414">
        <f t="shared" si="54"/>
        <v>13</v>
      </c>
    </row>
    <row r="2415" spans="1:6" x14ac:dyDescent="0.2">
      <c r="A2415" t="s">
        <v>605</v>
      </c>
      <c r="B2415" t="s">
        <v>2433</v>
      </c>
      <c r="C2415" t="s">
        <v>1817</v>
      </c>
      <c r="D2415" t="s">
        <v>1519</v>
      </c>
      <c r="E2415" t="s">
        <v>3442</v>
      </c>
      <c r="F2415">
        <f t="shared" si="54"/>
        <v>13</v>
      </c>
    </row>
    <row r="2416" spans="1:6" x14ac:dyDescent="0.2">
      <c r="A2416" t="s">
        <v>1810</v>
      </c>
      <c r="B2416" t="s">
        <v>2374</v>
      </c>
      <c r="C2416" t="s">
        <v>1812</v>
      </c>
      <c r="D2416" t="s">
        <v>1519</v>
      </c>
      <c r="E2416" t="s">
        <v>3442</v>
      </c>
      <c r="F2416">
        <f t="shared" si="54"/>
        <v>13</v>
      </c>
    </row>
    <row r="2417" spans="1:6" x14ac:dyDescent="0.2">
      <c r="A2417" t="s">
        <v>1810</v>
      </c>
      <c r="B2417" t="s">
        <v>2434</v>
      </c>
      <c r="C2417" t="s">
        <v>1811</v>
      </c>
      <c r="D2417" t="s">
        <v>1519</v>
      </c>
      <c r="E2417" t="s">
        <v>3442</v>
      </c>
      <c r="F2417">
        <f t="shared" si="54"/>
        <v>13</v>
      </c>
    </row>
    <row r="2418" spans="1:6" x14ac:dyDescent="0.2">
      <c r="A2418" t="s">
        <v>606</v>
      </c>
      <c r="B2418" t="s">
        <v>2432</v>
      </c>
      <c r="C2418" t="s">
        <v>1813</v>
      </c>
      <c r="D2418" t="s">
        <v>1519</v>
      </c>
      <c r="E2418" t="s">
        <v>3442</v>
      </c>
      <c r="F2418">
        <f t="shared" si="54"/>
        <v>13</v>
      </c>
    </row>
    <row r="2419" spans="1:6" x14ac:dyDescent="0.2">
      <c r="A2419" t="s">
        <v>606</v>
      </c>
      <c r="B2419" t="s">
        <v>2430</v>
      </c>
      <c r="C2419" t="s">
        <v>527</v>
      </c>
      <c r="D2419" t="s">
        <v>1519</v>
      </c>
      <c r="E2419" t="s">
        <v>3442</v>
      </c>
      <c r="F2419">
        <f t="shared" si="54"/>
        <v>13</v>
      </c>
    </row>
    <row r="2420" spans="1:6" x14ac:dyDescent="0.2">
      <c r="A2420" t="s">
        <v>606</v>
      </c>
      <c r="B2420" t="s">
        <v>2437</v>
      </c>
      <c r="C2420" t="s">
        <v>370</v>
      </c>
      <c r="D2420" t="s">
        <v>1519</v>
      </c>
      <c r="E2420" t="s">
        <v>3442</v>
      </c>
      <c r="F2420">
        <f t="shared" si="54"/>
        <v>13</v>
      </c>
    </row>
    <row r="2421" spans="1:6" x14ac:dyDescent="0.2">
      <c r="A2421" t="s">
        <v>606</v>
      </c>
      <c r="B2421" t="s">
        <v>981</v>
      </c>
      <c r="C2421" t="s">
        <v>2962</v>
      </c>
      <c r="D2421" t="s">
        <v>1704</v>
      </c>
      <c r="E2421" t="s">
        <v>3442</v>
      </c>
      <c r="F2421">
        <f t="shared" si="54"/>
        <v>13</v>
      </c>
    </row>
    <row r="2422" spans="1:6" x14ac:dyDescent="0.2">
      <c r="A2422" t="s">
        <v>1814</v>
      </c>
      <c r="B2422" t="s">
        <v>2374</v>
      </c>
      <c r="C2422" t="s">
        <v>1816</v>
      </c>
      <c r="D2422" t="s">
        <v>1519</v>
      </c>
      <c r="E2422" s="20" t="s">
        <v>3442</v>
      </c>
      <c r="F2422">
        <f t="shared" si="54"/>
        <v>13</v>
      </c>
    </row>
    <row r="2423" spans="1:6" x14ac:dyDescent="0.2">
      <c r="A2423" t="s">
        <v>1814</v>
      </c>
      <c r="B2423" t="s">
        <v>2049</v>
      </c>
      <c r="C2423" t="s">
        <v>2048</v>
      </c>
      <c r="D2423" t="s">
        <v>1519</v>
      </c>
      <c r="E2423" s="20" t="s">
        <v>3442</v>
      </c>
      <c r="F2423">
        <f t="shared" si="54"/>
        <v>13</v>
      </c>
    </row>
    <row r="2424" spans="1:6" x14ac:dyDescent="0.2">
      <c r="A2424" t="s">
        <v>1814</v>
      </c>
      <c r="B2424" t="s">
        <v>2438</v>
      </c>
      <c r="C2424" t="s">
        <v>1815</v>
      </c>
      <c r="D2424" t="s">
        <v>1519</v>
      </c>
      <c r="E2424" s="20" t="s">
        <v>3442</v>
      </c>
      <c r="F2424">
        <f t="shared" si="54"/>
        <v>13</v>
      </c>
    </row>
    <row r="2425" spans="1:6" x14ac:dyDescent="0.2">
      <c r="A2425" t="s">
        <v>1814</v>
      </c>
      <c r="B2425" t="s">
        <v>2301</v>
      </c>
      <c r="C2425" t="s">
        <v>3010</v>
      </c>
      <c r="D2425" t="s">
        <v>3002</v>
      </c>
      <c r="E2425" s="20" t="s">
        <v>3442</v>
      </c>
      <c r="F2425">
        <f t="shared" si="54"/>
        <v>13</v>
      </c>
    </row>
    <row r="2426" spans="1:6" x14ac:dyDescent="0.2">
      <c r="A2426" t="s">
        <v>1814</v>
      </c>
      <c r="B2426" t="s">
        <v>2301</v>
      </c>
      <c r="C2426" t="s">
        <v>2300</v>
      </c>
      <c r="D2426" t="s">
        <v>2081</v>
      </c>
      <c r="E2426" s="20" t="s">
        <v>3442</v>
      </c>
      <c r="F2426">
        <f t="shared" si="54"/>
        <v>13</v>
      </c>
    </row>
    <row r="2427" spans="1:6" x14ac:dyDescent="0.2">
      <c r="A2427" t="s">
        <v>607</v>
      </c>
      <c r="B2427" t="s">
        <v>468</v>
      </c>
      <c r="C2427" t="s">
        <v>1094</v>
      </c>
      <c r="D2427" t="s">
        <v>1970</v>
      </c>
      <c r="E2427" t="s">
        <v>3442</v>
      </c>
      <c r="F2427">
        <f t="shared" si="54"/>
        <v>13</v>
      </c>
    </row>
    <row r="2428" spans="1:6" x14ac:dyDescent="0.2">
      <c r="A2428" t="s">
        <v>607</v>
      </c>
      <c r="B2428" t="s">
        <v>2439</v>
      </c>
      <c r="C2428" t="s">
        <v>1095</v>
      </c>
      <c r="D2428" t="s">
        <v>1519</v>
      </c>
      <c r="E2428" t="s">
        <v>3442</v>
      </c>
      <c r="F2428">
        <f t="shared" si="54"/>
        <v>13</v>
      </c>
    </row>
    <row r="2429" spans="1:6" x14ac:dyDescent="0.2">
      <c r="A2429" t="s">
        <v>607</v>
      </c>
      <c r="B2429" t="s">
        <v>2440</v>
      </c>
      <c r="C2429" t="s">
        <v>1756</v>
      </c>
      <c r="D2429" t="s">
        <v>1519</v>
      </c>
      <c r="E2429" t="s">
        <v>3442</v>
      </c>
      <c r="F2429">
        <f t="shared" si="54"/>
        <v>13</v>
      </c>
    </row>
    <row r="2430" spans="1:6" x14ac:dyDescent="0.2">
      <c r="A2430" t="s">
        <v>608</v>
      </c>
      <c r="B2430" t="s">
        <v>2436</v>
      </c>
      <c r="C2430" t="s">
        <v>1096</v>
      </c>
      <c r="D2430" t="s">
        <v>1519</v>
      </c>
      <c r="E2430" s="20" t="s">
        <v>3454</v>
      </c>
      <c r="F2430">
        <f t="shared" si="54"/>
        <v>6</v>
      </c>
    </row>
    <row r="2431" spans="1:6" x14ac:dyDescent="0.2">
      <c r="A2431" t="s">
        <v>608</v>
      </c>
      <c r="B2431" t="s">
        <v>2441</v>
      </c>
      <c r="C2431" t="s">
        <v>1097</v>
      </c>
      <c r="D2431" t="s">
        <v>1519</v>
      </c>
      <c r="E2431" s="20" t="s">
        <v>3454</v>
      </c>
      <c r="F2431">
        <f t="shared" si="54"/>
        <v>6</v>
      </c>
    </row>
    <row r="2432" spans="1:6" x14ac:dyDescent="0.2">
      <c r="A2432" t="s">
        <v>608</v>
      </c>
      <c r="B2432" t="s">
        <v>2442</v>
      </c>
      <c r="C2432" t="s">
        <v>288</v>
      </c>
      <c r="D2432" t="s">
        <v>1519</v>
      </c>
      <c r="E2432" s="20" t="s">
        <v>3454</v>
      </c>
      <c r="F2432">
        <f t="shared" si="54"/>
        <v>6</v>
      </c>
    </row>
    <row r="2433" spans="1:6" x14ac:dyDescent="0.2">
      <c r="A2433" t="s">
        <v>608</v>
      </c>
      <c r="B2433" t="s">
        <v>981</v>
      </c>
      <c r="C2433" t="s">
        <v>2960</v>
      </c>
      <c r="D2433" t="s">
        <v>1704</v>
      </c>
      <c r="E2433" s="20" t="s">
        <v>3454</v>
      </c>
      <c r="F2433">
        <f t="shared" si="54"/>
        <v>6</v>
      </c>
    </row>
    <row r="2434" spans="1:6" x14ac:dyDescent="0.2">
      <c r="A2434" t="s">
        <v>609</v>
      </c>
      <c r="B2434" t="s">
        <v>2439</v>
      </c>
      <c r="C2434" t="s">
        <v>1098</v>
      </c>
      <c r="D2434" t="s">
        <v>1519</v>
      </c>
      <c r="E2434" s="20" t="s">
        <v>3454</v>
      </c>
      <c r="F2434">
        <f t="shared" si="54"/>
        <v>6</v>
      </c>
    </row>
    <row r="2435" spans="1:6" x14ac:dyDescent="0.2">
      <c r="A2435" t="s">
        <v>609</v>
      </c>
      <c r="B2435" t="s">
        <v>2443</v>
      </c>
      <c r="C2435" t="s">
        <v>1099</v>
      </c>
      <c r="D2435" t="s">
        <v>1519</v>
      </c>
      <c r="E2435" s="20" t="s">
        <v>3454</v>
      </c>
      <c r="F2435">
        <f t="shared" si="54"/>
        <v>6</v>
      </c>
    </row>
    <row r="2436" spans="1:6" x14ac:dyDescent="0.2">
      <c r="A2436" t="s">
        <v>609</v>
      </c>
      <c r="B2436" t="s">
        <v>469</v>
      </c>
      <c r="C2436" t="s">
        <v>1100</v>
      </c>
      <c r="D2436" t="s">
        <v>8365</v>
      </c>
      <c r="E2436" s="20" t="s">
        <v>3454</v>
      </c>
      <c r="F2436">
        <f t="shared" si="54"/>
        <v>6</v>
      </c>
    </row>
    <row r="2437" spans="1:6" x14ac:dyDescent="0.2">
      <c r="A2437" t="s">
        <v>610</v>
      </c>
      <c r="B2437" t="s">
        <v>2441</v>
      </c>
      <c r="C2437" t="s">
        <v>1101</v>
      </c>
      <c r="D2437" t="s">
        <v>1519</v>
      </c>
      <c r="E2437" s="20" t="s">
        <v>3454</v>
      </c>
      <c r="F2437">
        <f t="shared" si="54"/>
        <v>6</v>
      </c>
    </row>
    <row r="2438" spans="1:6" x14ac:dyDescent="0.2">
      <c r="A2438" t="s">
        <v>610</v>
      </c>
      <c r="B2438" t="s">
        <v>2382</v>
      </c>
      <c r="C2438" t="s">
        <v>1102</v>
      </c>
      <c r="D2438" t="s">
        <v>1519</v>
      </c>
      <c r="E2438" s="20" t="s">
        <v>3454</v>
      </c>
      <c r="F2438">
        <f t="shared" si="54"/>
        <v>6</v>
      </c>
    </row>
    <row r="2439" spans="1:6" x14ac:dyDescent="0.2">
      <c r="A2439" t="s">
        <v>611</v>
      </c>
      <c r="B2439" t="s">
        <v>2443</v>
      </c>
      <c r="C2439" t="s">
        <v>1103</v>
      </c>
      <c r="D2439" t="s">
        <v>1519</v>
      </c>
      <c r="E2439" s="20" t="s">
        <v>3454</v>
      </c>
      <c r="F2439">
        <f t="shared" si="54"/>
        <v>6</v>
      </c>
    </row>
    <row r="2440" spans="1:6" x14ac:dyDescent="0.2">
      <c r="A2440" t="s">
        <v>611</v>
      </c>
      <c r="B2440" t="s">
        <v>2444</v>
      </c>
      <c r="C2440" t="s">
        <v>1104</v>
      </c>
      <c r="D2440" t="s">
        <v>1519</v>
      </c>
      <c r="E2440" s="20" t="s">
        <v>3454</v>
      </c>
      <c r="F2440">
        <f t="shared" si="54"/>
        <v>6</v>
      </c>
    </row>
    <row r="2441" spans="1:6" x14ac:dyDescent="0.2">
      <c r="A2441" t="s">
        <v>611</v>
      </c>
      <c r="B2441" t="s">
        <v>2378</v>
      </c>
      <c r="C2441" t="s">
        <v>1105</v>
      </c>
      <c r="D2441" t="s">
        <v>1519</v>
      </c>
      <c r="E2441" s="20" t="s">
        <v>3454</v>
      </c>
      <c r="F2441">
        <f t="shared" si="54"/>
        <v>6</v>
      </c>
    </row>
    <row r="2442" spans="1:6" x14ac:dyDescent="0.2">
      <c r="A2442" t="s">
        <v>612</v>
      </c>
      <c r="B2442" t="s">
        <v>2378</v>
      </c>
      <c r="C2442" t="s">
        <v>1106</v>
      </c>
      <c r="D2442" t="s">
        <v>1519</v>
      </c>
      <c r="E2442" s="20" t="s">
        <v>3454</v>
      </c>
      <c r="F2442">
        <f t="shared" si="54"/>
        <v>6</v>
      </c>
    </row>
    <row r="2443" spans="1:6" x14ac:dyDescent="0.2">
      <c r="A2443" t="s">
        <v>612</v>
      </c>
      <c r="B2443" t="s">
        <v>2445</v>
      </c>
      <c r="C2443" t="s">
        <v>724</v>
      </c>
      <c r="D2443" t="s">
        <v>1519</v>
      </c>
      <c r="E2443" s="20" t="s">
        <v>3454</v>
      </c>
      <c r="F2443">
        <f t="shared" si="54"/>
        <v>6</v>
      </c>
    </row>
    <row r="2444" spans="1:6" x14ac:dyDescent="0.2">
      <c r="A2444" t="s">
        <v>1497</v>
      </c>
      <c r="B2444" t="s">
        <v>2446</v>
      </c>
      <c r="C2444" t="s">
        <v>1505</v>
      </c>
      <c r="D2444" t="s">
        <v>1519</v>
      </c>
      <c r="E2444" s="20" t="s">
        <v>3454</v>
      </c>
      <c r="F2444">
        <f t="shared" si="54"/>
        <v>6</v>
      </c>
    </row>
    <row r="2445" spans="1:6" x14ac:dyDescent="0.2">
      <c r="A2445" t="s">
        <v>1497</v>
      </c>
      <c r="B2445" t="s">
        <v>2381</v>
      </c>
      <c r="C2445" t="s">
        <v>725</v>
      </c>
      <c r="D2445" t="s">
        <v>1519</v>
      </c>
      <c r="E2445" s="20" t="s">
        <v>3454</v>
      </c>
      <c r="F2445">
        <f t="shared" ref="F2445:F2511" si="55">VLOOKUP(E2445,$H$2:$I$12,2,0)</f>
        <v>6</v>
      </c>
    </row>
    <row r="2446" spans="1:6" x14ac:dyDescent="0.2">
      <c r="A2446" t="s">
        <v>1498</v>
      </c>
      <c r="B2446" t="s">
        <v>2447</v>
      </c>
      <c r="C2446" t="s">
        <v>1499</v>
      </c>
      <c r="D2446" t="s">
        <v>1519</v>
      </c>
      <c r="E2446" s="20" t="s">
        <v>3454</v>
      </c>
      <c r="F2446">
        <f t="shared" si="55"/>
        <v>6</v>
      </c>
    </row>
    <row r="2447" spans="1:6" x14ac:dyDescent="0.2">
      <c r="A2447" t="s">
        <v>1498</v>
      </c>
      <c r="B2447" t="s">
        <v>2385</v>
      </c>
      <c r="C2447" t="s">
        <v>457</v>
      </c>
      <c r="D2447" t="s">
        <v>1519</v>
      </c>
      <c r="E2447" s="20" t="s">
        <v>3454</v>
      </c>
      <c r="F2447">
        <f t="shared" si="55"/>
        <v>6</v>
      </c>
    </row>
    <row r="2448" spans="1:6" x14ac:dyDescent="0.2">
      <c r="A2448" t="s">
        <v>1498</v>
      </c>
      <c r="B2448" t="s">
        <v>2448</v>
      </c>
      <c r="C2448" t="s">
        <v>1878</v>
      </c>
      <c r="D2448" t="s">
        <v>1519</v>
      </c>
      <c r="E2448" s="20" t="s">
        <v>3454</v>
      </c>
      <c r="F2448">
        <f t="shared" si="55"/>
        <v>6</v>
      </c>
    </row>
    <row r="2449" spans="1:6" x14ac:dyDescent="0.2">
      <c r="A2449" t="s">
        <v>1873</v>
      </c>
      <c r="B2449" t="s">
        <v>2449</v>
      </c>
      <c r="C2449" t="s">
        <v>1874</v>
      </c>
      <c r="D2449" t="s">
        <v>1519</v>
      </c>
      <c r="E2449" t="s">
        <v>3454</v>
      </c>
      <c r="F2449">
        <f t="shared" si="55"/>
        <v>6</v>
      </c>
    </row>
    <row r="2450" spans="1:6" x14ac:dyDescent="0.2">
      <c r="A2450" t="s">
        <v>1873</v>
      </c>
      <c r="B2450" t="s">
        <v>2450</v>
      </c>
      <c r="C2450" t="s">
        <v>1875</v>
      </c>
      <c r="D2450" t="s">
        <v>1519</v>
      </c>
      <c r="E2450" t="s">
        <v>3454</v>
      </c>
      <c r="F2450">
        <f t="shared" si="55"/>
        <v>6</v>
      </c>
    </row>
    <row r="2451" spans="1:6" x14ac:dyDescent="0.2">
      <c r="A2451" t="s">
        <v>120</v>
      </c>
      <c r="B2451" t="s">
        <v>2379</v>
      </c>
      <c r="C2451" t="s">
        <v>1346</v>
      </c>
      <c r="D2451" t="s">
        <v>1519</v>
      </c>
      <c r="E2451" t="s">
        <v>3454</v>
      </c>
      <c r="F2451">
        <f t="shared" si="55"/>
        <v>6</v>
      </c>
    </row>
    <row r="2452" spans="1:6" x14ac:dyDescent="0.2">
      <c r="A2452" t="s">
        <v>120</v>
      </c>
      <c r="B2452" t="s">
        <v>2454</v>
      </c>
      <c r="C2452" t="s">
        <v>462</v>
      </c>
      <c r="D2452" t="s">
        <v>1519</v>
      </c>
      <c r="E2452" t="s">
        <v>3454</v>
      </c>
      <c r="F2452">
        <f t="shared" si="55"/>
        <v>6</v>
      </c>
    </row>
    <row r="2453" spans="1:6" x14ac:dyDescent="0.2">
      <c r="A2453" t="s">
        <v>120</v>
      </c>
      <c r="B2453" t="s">
        <v>2455</v>
      </c>
      <c r="C2453" t="s">
        <v>460</v>
      </c>
      <c r="D2453" t="s">
        <v>1519</v>
      </c>
      <c r="E2453" t="s">
        <v>3454</v>
      </c>
      <c r="F2453">
        <f t="shared" si="55"/>
        <v>6</v>
      </c>
    </row>
    <row r="2454" spans="1:6" x14ac:dyDescent="0.2">
      <c r="A2454" t="s">
        <v>120</v>
      </c>
      <c r="B2454" t="s">
        <v>2456</v>
      </c>
      <c r="C2454" t="s">
        <v>464</v>
      </c>
      <c r="D2454" t="s">
        <v>1519</v>
      </c>
      <c r="E2454" t="s">
        <v>3454</v>
      </c>
      <c r="F2454">
        <f t="shared" si="55"/>
        <v>6</v>
      </c>
    </row>
    <row r="2455" spans="1:6" x14ac:dyDescent="0.2">
      <c r="A2455" t="s">
        <v>120</v>
      </c>
      <c r="B2455" t="s">
        <v>2449</v>
      </c>
      <c r="C2455" t="s">
        <v>458</v>
      </c>
      <c r="D2455" t="s">
        <v>1519</v>
      </c>
      <c r="E2455" t="s">
        <v>3454</v>
      </c>
      <c r="F2455">
        <f t="shared" si="55"/>
        <v>6</v>
      </c>
    </row>
    <row r="2456" spans="1:6" x14ac:dyDescent="0.2">
      <c r="A2456" t="s">
        <v>121</v>
      </c>
      <c r="B2456" t="s">
        <v>2453</v>
      </c>
      <c r="C2456" t="s">
        <v>1504</v>
      </c>
      <c r="D2456" t="s">
        <v>1519</v>
      </c>
      <c r="E2456" s="20" t="s">
        <v>3454</v>
      </c>
      <c r="F2456">
        <f t="shared" si="55"/>
        <v>6</v>
      </c>
    </row>
    <row r="2457" spans="1:6" x14ac:dyDescent="0.2">
      <c r="A2457" t="s">
        <v>121</v>
      </c>
      <c r="B2457" t="s">
        <v>2385</v>
      </c>
      <c r="C2457" t="s">
        <v>463</v>
      </c>
      <c r="D2457" t="s">
        <v>1519</v>
      </c>
      <c r="E2457" s="20" t="s">
        <v>3454</v>
      </c>
      <c r="F2457">
        <f t="shared" si="55"/>
        <v>6</v>
      </c>
    </row>
    <row r="2458" spans="1:6" x14ac:dyDescent="0.2">
      <c r="A2458" t="s">
        <v>1500</v>
      </c>
      <c r="B2458" t="s">
        <v>2451</v>
      </c>
      <c r="C2458" t="s">
        <v>1502</v>
      </c>
      <c r="D2458" t="s">
        <v>1519</v>
      </c>
      <c r="E2458" s="20" t="s">
        <v>3454</v>
      </c>
      <c r="F2458">
        <f t="shared" si="55"/>
        <v>6</v>
      </c>
    </row>
    <row r="2459" spans="1:6" x14ac:dyDescent="0.2">
      <c r="A2459" t="s">
        <v>1500</v>
      </c>
      <c r="B2459" t="s">
        <v>2385</v>
      </c>
      <c r="C2459" t="s">
        <v>459</v>
      </c>
      <c r="D2459" t="s">
        <v>1519</v>
      </c>
      <c r="E2459" s="20" t="s">
        <v>3454</v>
      </c>
      <c r="F2459">
        <f t="shared" si="55"/>
        <v>6</v>
      </c>
    </row>
    <row r="2460" spans="1:6" x14ac:dyDescent="0.2">
      <c r="A2460" t="s">
        <v>1501</v>
      </c>
      <c r="B2460" t="s">
        <v>2452</v>
      </c>
      <c r="C2460" t="s">
        <v>1503</v>
      </c>
      <c r="D2460" t="s">
        <v>1519</v>
      </c>
      <c r="E2460" s="20" t="s">
        <v>3454</v>
      </c>
      <c r="F2460">
        <f t="shared" si="55"/>
        <v>6</v>
      </c>
    </row>
    <row r="2461" spans="1:6" x14ac:dyDescent="0.2">
      <c r="A2461" t="s">
        <v>1501</v>
      </c>
      <c r="B2461" t="s">
        <v>2385</v>
      </c>
      <c r="C2461" t="s">
        <v>461</v>
      </c>
      <c r="D2461" t="s">
        <v>1519</v>
      </c>
      <c r="E2461" s="20" t="s">
        <v>3454</v>
      </c>
      <c r="F2461">
        <f t="shared" si="55"/>
        <v>6</v>
      </c>
    </row>
    <row r="2462" spans="1:6" x14ac:dyDescent="0.2">
      <c r="A2462" t="s">
        <v>615</v>
      </c>
      <c r="B2462" t="s">
        <v>2382</v>
      </c>
      <c r="C2462" t="s">
        <v>1107</v>
      </c>
      <c r="D2462" t="s">
        <v>1519</v>
      </c>
      <c r="E2462" s="20" t="s">
        <v>3454</v>
      </c>
      <c r="F2462">
        <f t="shared" si="55"/>
        <v>6</v>
      </c>
    </row>
    <row r="2463" spans="1:6" x14ac:dyDescent="0.2">
      <c r="A2463" t="s">
        <v>615</v>
      </c>
      <c r="B2463" t="s">
        <v>2457</v>
      </c>
      <c r="C2463" t="s">
        <v>1108</v>
      </c>
      <c r="D2463" t="s">
        <v>1519</v>
      </c>
      <c r="E2463" s="20" t="s">
        <v>3454</v>
      </c>
      <c r="F2463">
        <f t="shared" si="55"/>
        <v>6</v>
      </c>
    </row>
    <row r="2464" spans="1:6" x14ac:dyDescent="0.2">
      <c r="A2464" t="s">
        <v>615</v>
      </c>
      <c r="B2464" t="s">
        <v>2458</v>
      </c>
      <c r="C2464" t="s">
        <v>1109</v>
      </c>
      <c r="D2464" t="s">
        <v>1970</v>
      </c>
      <c r="E2464" s="20" t="s">
        <v>3454</v>
      </c>
      <c r="F2464">
        <f t="shared" si="55"/>
        <v>6</v>
      </c>
    </row>
    <row r="2465" spans="1:6" x14ac:dyDescent="0.2">
      <c r="A2465" t="s">
        <v>616</v>
      </c>
      <c r="B2465" t="s">
        <v>2444</v>
      </c>
      <c r="C2465" t="s">
        <v>1110</v>
      </c>
      <c r="D2465" t="s">
        <v>1519</v>
      </c>
      <c r="E2465" s="20" t="s">
        <v>3454</v>
      </c>
      <c r="F2465">
        <f t="shared" si="55"/>
        <v>6</v>
      </c>
    </row>
    <row r="2466" spans="1:6" x14ac:dyDescent="0.2">
      <c r="A2466" t="s">
        <v>616</v>
      </c>
      <c r="B2466" t="s">
        <v>2459</v>
      </c>
      <c r="C2466" t="s">
        <v>1111</v>
      </c>
      <c r="D2466" t="s">
        <v>1519</v>
      </c>
      <c r="E2466" s="20" t="s">
        <v>3454</v>
      </c>
      <c r="F2466">
        <f t="shared" si="55"/>
        <v>6</v>
      </c>
    </row>
    <row r="2467" spans="1:6" x14ac:dyDescent="0.2">
      <c r="A2467" t="s">
        <v>616</v>
      </c>
      <c r="B2467" t="s">
        <v>981</v>
      </c>
      <c r="C2467" t="s">
        <v>2964</v>
      </c>
      <c r="D2467" t="s">
        <v>1704</v>
      </c>
      <c r="E2467" s="20" t="s">
        <v>3454</v>
      </c>
      <c r="F2467">
        <f t="shared" si="55"/>
        <v>6</v>
      </c>
    </row>
    <row r="2468" spans="1:6" x14ac:dyDescent="0.2">
      <c r="A2468" t="s">
        <v>617</v>
      </c>
      <c r="B2468" t="s">
        <v>2457</v>
      </c>
      <c r="C2468" t="s">
        <v>1112</v>
      </c>
      <c r="D2468" t="s">
        <v>1519</v>
      </c>
      <c r="E2468" t="s">
        <v>3454</v>
      </c>
      <c r="F2468">
        <f t="shared" si="55"/>
        <v>6</v>
      </c>
    </row>
    <row r="2469" spans="1:6" x14ac:dyDescent="0.2">
      <c r="A2469" t="s">
        <v>617</v>
      </c>
      <c r="B2469" t="s">
        <v>2460</v>
      </c>
      <c r="C2469" t="s">
        <v>1011</v>
      </c>
      <c r="D2469" t="s">
        <v>1519</v>
      </c>
      <c r="E2469" t="s">
        <v>3454</v>
      </c>
      <c r="F2469">
        <f t="shared" si="55"/>
        <v>6</v>
      </c>
    </row>
    <row r="2470" spans="1:6" x14ac:dyDescent="0.2">
      <c r="A2470" t="s">
        <v>617</v>
      </c>
      <c r="B2470" t="s">
        <v>2461</v>
      </c>
      <c r="C2470" t="s">
        <v>1475</v>
      </c>
      <c r="D2470" t="s">
        <v>1519</v>
      </c>
      <c r="E2470" t="s">
        <v>3454</v>
      </c>
      <c r="F2470">
        <f t="shared" si="55"/>
        <v>6</v>
      </c>
    </row>
    <row r="2471" spans="1:6" x14ac:dyDescent="0.2">
      <c r="A2471" t="s">
        <v>1010</v>
      </c>
      <c r="B2471" t="s">
        <v>2459</v>
      </c>
      <c r="C2471" t="s">
        <v>1012</v>
      </c>
      <c r="D2471" t="s">
        <v>1519</v>
      </c>
      <c r="E2471" t="s">
        <v>3454</v>
      </c>
      <c r="F2471">
        <f t="shared" si="55"/>
        <v>6</v>
      </c>
    </row>
    <row r="2472" spans="1:6" x14ac:dyDescent="0.2">
      <c r="A2472" t="s">
        <v>1010</v>
      </c>
      <c r="B2472" t="s">
        <v>2462</v>
      </c>
      <c r="C2472" t="s">
        <v>1013</v>
      </c>
      <c r="D2472" t="s">
        <v>1519</v>
      </c>
      <c r="E2472" t="s">
        <v>3454</v>
      </c>
      <c r="F2472">
        <f t="shared" si="55"/>
        <v>6</v>
      </c>
    </row>
    <row r="2473" spans="1:6" x14ac:dyDescent="0.2">
      <c r="A2473" t="s">
        <v>1010</v>
      </c>
      <c r="B2473" t="s">
        <v>2463</v>
      </c>
      <c r="C2473" t="s">
        <v>1014</v>
      </c>
      <c r="D2473" t="s">
        <v>1519</v>
      </c>
      <c r="E2473" t="s">
        <v>3454</v>
      </c>
      <c r="F2473">
        <f t="shared" si="55"/>
        <v>6</v>
      </c>
    </row>
    <row r="2474" spans="1:6" x14ac:dyDescent="0.2">
      <c r="A2474" t="s">
        <v>618</v>
      </c>
      <c r="B2474" t="s">
        <v>2460</v>
      </c>
      <c r="C2474" t="s">
        <v>1015</v>
      </c>
      <c r="D2474" t="s">
        <v>1519</v>
      </c>
      <c r="E2474" t="s">
        <v>3454</v>
      </c>
      <c r="F2474">
        <f t="shared" si="55"/>
        <v>6</v>
      </c>
    </row>
    <row r="2475" spans="1:6" x14ac:dyDescent="0.2">
      <c r="A2475" t="s">
        <v>618</v>
      </c>
      <c r="B2475" t="s">
        <v>2464</v>
      </c>
      <c r="C2475" t="s">
        <v>1113</v>
      </c>
      <c r="D2475" t="s">
        <v>1519</v>
      </c>
      <c r="E2475" t="s">
        <v>3454</v>
      </c>
      <c r="F2475">
        <f t="shared" si="55"/>
        <v>6</v>
      </c>
    </row>
    <row r="2476" spans="1:6" x14ac:dyDescent="0.2">
      <c r="A2476" t="s">
        <v>618</v>
      </c>
      <c r="B2476" t="s">
        <v>2465</v>
      </c>
      <c r="C2476" t="s">
        <v>1809</v>
      </c>
      <c r="D2476" t="s">
        <v>1519</v>
      </c>
      <c r="E2476" t="s">
        <v>3454</v>
      </c>
      <c r="F2476">
        <f t="shared" si="55"/>
        <v>6</v>
      </c>
    </row>
    <row r="2477" spans="1:6" x14ac:dyDescent="0.2">
      <c r="A2477" t="s">
        <v>618</v>
      </c>
      <c r="B2477" t="s">
        <v>981</v>
      </c>
      <c r="C2477" t="s">
        <v>2967</v>
      </c>
      <c r="D2477" t="s">
        <v>1704</v>
      </c>
      <c r="E2477" t="s">
        <v>3454</v>
      </c>
      <c r="F2477">
        <f t="shared" si="55"/>
        <v>6</v>
      </c>
    </row>
    <row r="2478" spans="1:6" x14ac:dyDescent="0.2">
      <c r="A2478" t="s">
        <v>619</v>
      </c>
      <c r="B2478" t="s">
        <v>2462</v>
      </c>
      <c r="C2478" t="s">
        <v>1114</v>
      </c>
      <c r="D2478" t="s">
        <v>1519</v>
      </c>
      <c r="E2478" t="s">
        <v>3454</v>
      </c>
      <c r="F2478">
        <f t="shared" si="55"/>
        <v>6</v>
      </c>
    </row>
    <row r="2479" spans="1:6" x14ac:dyDescent="0.2">
      <c r="A2479" t="s">
        <v>619</v>
      </c>
      <c r="B2479" t="s">
        <v>1233</v>
      </c>
      <c r="C2479" t="s">
        <v>1115</v>
      </c>
      <c r="D2479" t="s">
        <v>1519</v>
      </c>
      <c r="E2479" t="s">
        <v>3454</v>
      </c>
      <c r="F2479">
        <f t="shared" si="55"/>
        <v>6</v>
      </c>
    </row>
    <row r="2480" spans="1:6" x14ac:dyDescent="0.2">
      <c r="A2480" t="s">
        <v>619</v>
      </c>
      <c r="B2480" t="s">
        <v>2466</v>
      </c>
      <c r="C2480" t="s">
        <v>505</v>
      </c>
      <c r="D2480" t="s">
        <v>1519</v>
      </c>
      <c r="E2480" t="s">
        <v>3454</v>
      </c>
      <c r="F2480">
        <f t="shared" si="55"/>
        <v>6</v>
      </c>
    </row>
    <row r="2481" spans="1:6" x14ac:dyDescent="0.2">
      <c r="A2481" t="s">
        <v>619</v>
      </c>
      <c r="B2481" t="s">
        <v>2388</v>
      </c>
      <c r="C2481" t="s">
        <v>1748</v>
      </c>
      <c r="D2481" t="s">
        <v>1519</v>
      </c>
      <c r="E2481" t="s">
        <v>3454</v>
      </c>
      <c r="F2481">
        <f t="shared" si="55"/>
        <v>6</v>
      </c>
    </row>
    <row r="2482" spans="1:6" x14ac:dyDescent="0.2">
      <c r="A2482" t="s">
        <v>1746</v>
      </c>
      <c r="B2482" t="s">
        <v>2464</v>
      </c>
      <c r="C2482" t="s">
        <v>1747</v>
      </c>
      <c r="D2482" t="s">
        <v>1519</v>
      </c>
      <c r="E2482" s="20" t="s">
        <v>3454</v>
      </c>
      <c r="F2482">
        <f t="shared" si="55"/>
        <v>6</v>
      </c>
    </row>
    <row r="2483" spans="1:6" x14ac:dyDescent="0.2">
      <c r="A2483" t="s">
        <v>1746</v>
      </c>
      <c r="B2483" t="s">
        <v>2386</v>
      </c>
      <c r="C2483" t="s">
        <v>1749</v>
      </c>
      <c r="D2483" t="s">
        <v>1519</v>
      </c>
      <c r="E2483" s="20" t="s">
        <v>3454</v>
      </c>
      <c r="F2483">
        <f t="shared" si="55"/>
        <v>6</v>
      </c>
    </row>
    <row r="2484" spans="1:6" x14ac:dyDescent="0.2">
      <c r="A2484" t="s">
        <v>1746</v>
      </c>
      <c r="B2484" t="s">
        <v>2467</v>
      </c>
      <c r="C2484" t="s">
        <v>1228</v>
      </c>
      <c r="D2484" t="s">
        <v>1519</v>
      </c>
      <c r="E2484" s="20" t="s">
        <v>3454</v>
      </c>
      <c r="F2484">
        <f t="shared" si="55"/>
        <v>6</v>
      </c>
    </row>
    <row r="2485" spans="1:6" x14ac:dyDescent="0.2">
      <c r="A2485" t="s">
        <v>1746</v>
      </c>
      <c r="B2485" t="s">
        <v>2468</v>
      </c>
      <c r="C2485" t="s">
        <v>1231</v>
      </c>
      <c r="D2485" t="s">
        <v>1519</v>
      </c>
      <c r="E2485" s="20" t="s">
        <v>3454</v>
      </c>
      <c r="F2485">
        <f t="shared" si="55"/>
        <v>6</v>
      </c>
    </row>
    <row r="2486" spans="1:6" x14ac:dyDescent="0.2">
      <c r="A2486" t="s">
        <v>1746</v>
      </c>
      <c r="B2486" t="s">
        <v>2469</v>
      </c>
      <c r="C2486" t="s">
        <v>2982</v>
      </c>
      <c r="D2486" t="s">
        <v>1519</v>
      </c>
      <c r="E2486" s="20" t="s">
        <v>3454</v>
      </c>
      <c r="F2486">
        <f t="shared" si="55"/>
        <v>6</v>
      </c>
    </row>
    <row r="2487" spans="1:6" x14ac:dyDescent="0.2">
      <c r="A2487" s="65" t="s">
        <v>7632</v>
      </c>
      <c r="D2487" t="s">
        <v>1519</v>
      </c>
      <c r="E2487" s="20" t="s">
        <v>3454</v>
      </c>
      <c r="F2487">
        <f>VLOOKUP(E2487,$H$2:$I$12,2,0)</f>
        <v>6</v>
      </c>
    </row>
    <row r="2488" spans="1:6" x14ac:dyDescent="0.2">
      <c r="A2488" t="s">
        <v>1215</v>
      </c>
      <c r="B2488" t="s">
        <v>2469</v>
      </c>
      <c r="C2488" t="s">
        <v>1224</v>
      </c>
      <c r="D2488" t="s">
        <v>1519</v>
      </c>
      <c r="E2488" t="s">
        <v>3454</v>
      </c>
      <c r="F2488">
        <f t="shared" si="55"/>
        <v>6</v>
      </c>
    </row>
    <row r="2489" spans="1:6" x14ac:dyDescent="0.2">
      <c r="A2489" t="s">
        <v>1215</v>
      </c>
      <c r="B2489" t="s">
        <v>2478</v>
      </c>
      <c r="C2489" t="s">
        <v>1225</v>
      </c>
      <c r="D2489" t="s">
        <v>1519</v>
      </c>
      <c r="E2489" t="s">
        <v>3454</v>
      </c>
      <c r="F2489">
        <f t="shared" si="55"/>
        <v>6</v>
      </c>
    </row>
    <row r="2490" spans="1:6" x14ac:dyDescent="0.2">
      <c r="A2490" t="s">
        <v>1215</v>
      </c>
      <c r="B2490" t="s">
        <v>1233</v>
      </c>
      <c r="C2490" t="s">
        <v>1226</v>
      </c>
      <c r="D2490" t="s">
        <v>1519</v>
      </c>
      <c r="E2490" t="s">
        <v>3454</v>
      </c>
      <c r="F2490">
        <f t="shared" si="55"/>
        <v>6</v>
      </c>
    </row>
    <row r="2491" spans="1:6" x14ac:dyDescent="0.2">
      <c r="A2491" t="s">
        <v>122</v>
      </c>
      <c r="B2491" t="s">
        <v>2476</v>
      </c>
      <c r="C2491" t="s">
        <v>1221</v>
      </c>
      <c r="D2491" t="s">
        <v>1519</v>
      </c>
      <c r="E2491" t="s">
        <v>3454</v>
      </c>
      <c r="F2491">
        <f t="shared" si="55"/>
        <v>6</v>
      </c>
    </row>
    <row r="2492" spans="1:6" x14ac:dyDescent="0.2">
      <c r="A2492" t="s">
        <v>122</v>
      </c>
      <c r="B2492" t="s">
        <v>2473</v>
      </c>
      <c r="C2492" t="s">
        <v>1222</v>
      </c>
      <c r="D2492" t="s">
        <v>1519</v>
      </c>
      <c r="E2492" t="s">
        <v>3454</v>
      </c>
      <c r="F2492">
        <f t="shared" si="55"/>
        <v>6</v>
      </c>
    </row>
    <row r="2493" spans="1:6" x14ac:dyDescent="0.2">
      <c r="A2493" t="s">
        <v>122</v>
      </c>
      <c r="B2493" t="s">
        <v>2388</v>
      </c>
      <c r="C2493" t="s">
        <v>679</v>
      </c>
      <c r="D2493" t="s">
        <v>1519</v>
      </c>
      <c r="E2493" t="s">
        <v>3454</v>
      </c>
      <c r="F2493">
        <f t="shared" si="55"/>
        <v>6</v>
      </c>
    </row>
    <row r="2494" spans="1:6" x14ac:dyDescent="0.2">
      <c r="A2494" t="s">
        <v>122</v>
      </c>
      <c r="B2494" t="s">
        <v>2477</v>
      </c>
      <c r="C2494" t="s">
        <v>1223</v>
      </c>
      <c r="D2494" t="s">
        <v>1519</v>
      </c>
      <c r="E2494" t="s">
        <v>3454</v>
      </c>
      <c r="F2494">
        <f t="shared" si="55"/>
        <v>6</v>
      </c>
    </row>
    <row r="2495" spans="1:6" x14ac:dyDescent="0.2">
      <c r="A2495" t="s">
        <v>1213</v>
      </c>
      <c r="B2495" t="s">
        <v>2474</v>
      </c>
      <c r="C2495" t="s">
        <v>1218</v>
      </c>
      <c r="D2495" t="s">
        <v>1519</v>
      </c>
      <c r="E2495" t="s">
        <v>3454</v>
      </c>
      <c r="F2495">
        <f t="shared" si="55"/>
        <v>6</v>
      </c>
    </row>
    <row r="2496" spans="1:6" x14ac:dyDescent="0.2">
      <c r="A2496" t="s">
        <v>1213</v>
      </c>
      <c r="B2496" t="s">
        <v>2475</v>
      </c>
      <c r="C2496" t="s">
        <v>1219</v>
      </c>
      <c r="D2496" t="s">
        <v>1519</v>
      </c>
      <c r="E2496" t="s">
        <v>3454</v>
      </c>
      <c r="F2496">
        <f t="shared" si="55"/>
        <v>6</v>
      </c>
    </row>
    <row r="2497" spans="1:6" x14ac:dyDescent="0.2">
      <c r="A2497" t="s">
        <v>1213</v>
      </c>
      <c r="B2497" t="s">
        <v>3131</v>
      </c>
      <c r="C2497" t="s">
        <v>8628</v>
      </c>
      <c r="D2497" t="s">
        <v>3034</v>
      </c>
      <c r="E2497" t="s">
        <v>3454</v>
      </c>
      <c r="F2497">
        <f t="shared" si="55"/>
        <v>6</v>
      </c>
    </row>
    <row r="2498" spans="1:6" x14ac:dyDescent="0.2">
      <c r="A2498" t="s">
        <v>1213</v>
      </c>
      <c r="B2498" t="s">
        <v>2469</v>
      </c>
      <c r="C2498" t="s">
        <v>1220</v>
      </c>
      <c r="D2498" t="s">
        <v>1519</v>
      </c>
      <c r="E2498" t="s">
        <v>3454</v>
      </c>
      <c r="F2498">
        <f t="shared" si="55"/>
        <v>6</v>
      </c>
    </row>
    <row r="2499" spans="1:6" x14ac:dyDescent="0.2">
      <c r="A2499" t="s">
        <v>1214</v>
      </c>
      <c r="B2499" t="s">
        <v>2472</v>
      </c>
      <c r="C2499" t="s">
        <v>1216</v>
      </c>
      <c r="D2499" t="s">
        <v>1519</v>
      </c>
      <c r="E2499" t="s">
        <v>3454</v>
      </c>
      <c r="F2499">
        <f t="shared" si="55"/>
        <v>6</v>
      </c>
    </row>
    <row r="2500" spans="1:6" x14ac:dyDescent="0.2">
      <c r="A2500" t="s">
        <v>1214</v>
      </c>
      <c r="B2500" t="s">
        <v>2473</v>
      </c>
      <c r="C2500" t="s">
        <v>1217</v>
      </c>
      <c r="D2500" t="s">
        <v>1519</v>
      </c>
      <c r="E2500" t="s">
        <v>3454</v>
      </c>
      <c r="F2500">
        <f t="shared" si="55"/>
        <v>6</v>
      </c>
    </row>
    <row r="2501" spans="1:6" x14ac:dyDescent="0.2">
      <c r="A2501" t="s">
        <v>1232</v>
      </c>
      <c r="B2501" t="s">
        <v>2471</v>
      </c>
      <c r="C2501" t="s">
        <v>1235</v>
      </c>
      <c r="D2501" t="s">
        <v>1519</v>
      </c>
      <c r="E2501" t="s">
        <v>3454</v>
      </c>
      <c r="F2501">
        <f t="shared" si="55"/>
        <v>6</v>
      </c>
    </row>
    <row r="2502" spans="1:6" x14ac:dyDescent="0.2">
      <c r="A2502" t="s">
        <v>1232</v>
      </c>
      <c r="B2502" t="s">
        <v>1233</v>
      </c>
      <c r="C2502" t="s">
        <v>1234</v>
      </c>
      <c r="D2502" t="s">
        <v>1519</v>
      </c>
      <c r="E2502" t="s">
        <v>3454</v>
      </c>
      <c r="F2502">
        <f t="shared" si="55"/>
        <v>6</v>
      </c>
    </row>
    <row r="2503" spans="1:6" x14ac:dyDescent="0.2">
      <c r="A2503" t="s">
        <v>1232</v>
      </c>
      <c r="B2503" t="s">
        <v>3130</v>
      </c>
      <c r="C2503" t="s">
        <v>2303</v>
      </c>
      <c r="D2503" t="s">
        <v>2302</v>
      </c>
      <c r="E2503" t="s">
        <v>3454</v>
      </c>
      <c r="F2503">
        <f t="shared" si="55"/>
        <v>6</v>
      </c>
    </row>
    <row r="2504" spans="1:6" x14ac:dyDescent="0.2">
      <c r="A2504" t="s">
        <v>620</v>
      </c>
      <c r="B2504" t="s">
        <v>2464</v>
      </c>
      <c r="C2504" t="s">
        <v>1116</v>
      </c>
      <c r="D2504" t="s">
        <v>1519</v>
      </c>
      <c r="E2504" s="20" t="s">
        <v>3454</v>
      </c>
      <c r="F2504">
        <f t="shared" si="55"/>
        <v>6</v>
      </c>
    </row>
    <row r="2505" spans="1:6" x14ac:dyDescent="0.2">
      <c r="A2505" s="20" t="s">
        <v>8283</v>
      </c>
      <c r="E2505" s="20" t="s">
        <v>3454</v>
      </c>
      <c r="F2505">
        <f>VLOOKUP(E2505,$H$2:$I$12,2,0)</f>
        <v>6</v>
      </c>
    </row>
    <row r="2506" spans="1:6" x14ac:dyDescent="0.2">
      <c r="A2506" s="65" t="s">
        <v>7625</v>
      </c>
      <c r="E2506" s="20" t="s">
        <v>3454</v>
      </c>
      <c r="F2506">
        <f>VLOOKUP(E2506,$H$2:$I$12,2,0)</f>
        <v>6</v>
      </c>
    </row>
    <row r="2507" spans="1:6" x14ac:dyDescent="0.2">
      <c r="A2507" t="s">
        <v>620</v>
      </c>
      <c r="B2507" t="s">
        <v>2470</v>
      </c>
      <c r="C2507" t="s">
        <v>1117</v>
      </c>
      <c r="D2507" t="s">
        <v>1519</v>
      </c>
      <c r="E2507" s="20" t="s">
        <v>3454</v>
      </c>
      <c r="F2507">
        <f t="shared" si="55"/>
        <v>6</v>
      </c>
    </row>
    <row r="2508" spans="1:6" x14ac:dyDescent="0.2">
      <c r="A2508" t="s">
        <v>620</v>
      </c>
      <c r="B2508" t="s">
        <v>2389</v>
      </c>
      <c r="C2508" t="s">
        <v>1118</v>
      </c>
      <c r="D2508" t="s">
        <v>1519</v>
      </c>
      <c r="E2508" s="20" t="s">
        <v>3454</v>
      </c>
      <c r="F2508">
        <f t="shared" si="55"/>
        <v>6</v>
      </c>
    </row>
    <row r="2509" spans="1:6" x14ac:dyDescent="0.2">
      <c r="A2509" t="s">
        <v>620</v>
      </c>
      <c r="B2509" t="s">
        <v>2477</v>
      </c>
      <c r="C2509" t="s">
        <v>1227</v>
      </c>
      <c r="D2509" t="s">
        <v>1519</v>
      </c>
      <c r="E2509" s="20" t="s">
        <v>3454</v>
      </c>
      <c r="F2509">
        <f t="shared" si="55"/>
        <v>6</v>
      </c>
    </row>
    <row r="2510" spans="1:6" x14ac:dyDescent="0.2">
      <c r="A2510" t="s">
        <v>620</v>
      </c>
      <c r="B2510" t="s">
        <v>2479</v>
      </c>
      <c r="C2510" t="s">
        <v>1236</v>
      </c>
      <c r="D2510" t="s">
        <v>1519</v>
      </c>
      <c r="E2510" s="20" t="s">
        <v>3454</v>
      </c>
      <c r="F2510">
        <f t="shared" si="55"/>
        <v>6</v>
      </c>
    </row>
    <row r="2511" spans="1:6" x14ac:dyDescent="0.2">
      <c r="A2511" t="s">
        <v>620</v>
      </c>
      <c r="B2511" t="s">
        <v>981</v>
      </c>
      <c r="C2511" t="s">
        <v>2968</v>
      </c>
      <c r="D2511" t="s">
        <v>1704</v>
      </c>
      <c r="E2511" s="20" t="s">
        <v>3454</v>
      </c>
      <c r="F2511">
        <f t="shared" si="55"/>
        <v>6</v>
      </c>
    </row>
    <row r="2512" spans="1:6" x14ac:dyDescent="0.2">
      <c r="A2512" t="s">
        <v>620</v>
      </c>
      <c r="B2512" t="s">
        <v>2480</v>
      </c>
      <c r="C2512" t="s">
        <v>1649</v>
      </c>
      <c r="D2512" t="s">
        <v>1519</v>
      </c>
      <c r="E2512" s="20" t="s">
        <v>3454</v>
      </c>
      <c r="F2512">
        <f t="shared" ref="F2512:F2575" si="56">VLOOKUP(E2512,$H$2:$I$12,2,0)</f>
        <v>6</v>
      </c>
    </row>
    <row r="2513" spans="1:6" x14ac:dyDescent="0.2">
      <c r="A2513" t="s">
        <v>1646</v>
      </c>
      <c r="B2513" t="s">
        <v>1233</v>
      </c>
      <c r="C2513" t="s">
        <v>1650</v>
      </c>
      <c r="D2513" t="s">
        <v>1519</v>
      </c>
      <c r="E2513" t="s">
        <v>3454</v>
      </c>
      <c r="F2513">
        <f t="shared" si="56"/>
        <v>6</v>
      </c>
    </row>
    <row r="2514" spans="1:6" x14ac:dyDescent="0.2">
      <c r="A2514" t="s">
        <v>1646</v>
      </c>
      <c r="B2514" t="s">
        <v>2481</v>
      </c>
      <c r="C2514" t="s">
        <v>1653</v>
      </c>
      <c r="D2514" t="s">
        <v>1519</v>
      </c>
      <c r="E2514" t="s">
        <v>3454</v>
      </c>
      <c r="F2514">
        <f t="shared" si="56"/>
        <v>6</v>
      </c>
    </row>
    <row r="2515" spans="1:6" x14ac:dyDescent="0.2">
      <c r="A2515" t="s">
        <v>1646</v>
      </c>
      <c r="B2515" t="s">
        <v>2482</v>
      </c>
      <c r="C2515" t="s">
        <v>1652</v>
      </c>
      <c r="D2515" t="s">
        <v>1519</v>
      </c>
      <c r="E2515" t="s">
        <v>3454</v>
      </c>
      <c r="F2515">
        <f t="shared" si="56"/>
        <v>6</v>
      </c>
    </row>
    <row r="2516" spans="1:6" x14ac:dyDescent="0.2">
      <c r="A2516" t="s">
        <v>1647</v>
      </c>
      <c r="B2516" t="s">
        <v>2480</v>
      </c>
      <c r="C2516" t="s">
        <v>1654</v>
      </c>
      <c r="D2516" t="s">
        <v>1519</v>
      </c>
      <c r="E2516" t="s">
        <v>3454</v>
      </c>
      <c r="F2516">
        <f t="shared" si="56"/>
        <v>6</v>
      </c>
    </row>
    <row r="2517" spans="1:6" x14ac:dyDescent="0.2">
      <c r="A2517" t="s">
        <v>1647</v>
      </c>
      <c r="B2517" t="s">
        <v>2483</v>
      </c>
      <c r="C2517" t="s">
        <v>1655</v>
      </c>
      <c r="D2517" t="s">
        <v>1519</v>
      </c>
      <c r="E2517" t="s">
        <v>3454</v>
      </c>
      <c r="F2517">
        <f t="shared" si="56"/>
        <v>6</v>
      </c>
    </row>
    <row r="2518" spans="1:6" x14ac:dyDescent="0.2">
      <c r="A2518" t="s">
        <v>621</v>
      </c>
      <c r="B2518" t="s">
        <v>1233</v>
      </c>
      <c r="C2518" t="s">
        <v>1119</v>
      </c>
      <c r="D2518" t="s">
        <v>1519</v>
      </c>
      <c r="E2518" t="s">
        <v>3454</v>
      </c>
      <c r="F2518">
        <f t="shared" si="56"/>
        <v>6</v>
      </c>
    </row>
    <row r="2519" spans="1:6" x14ac:dyDescent="0.2">
      <c r="A2519" t="s">
        <v>621</v>
      </c>
      <c r="B2519" t="s">
        <v>2484</v>
      </c>
      <c r="C2519" t="s">
        <v>1120</v>
      </c>
      <c r="D2519" t="s">
        <v>1519</v>
      </c>
      <c r="E2519" t="s">
        <v>3454</v>
      </c>
      <c r="F2519">
        <f t="shared" si="56"/>
        <v>6</v>
      </c>
    </row>
    <row r="2520" spans="1:6" x14ac:dyDescent="0.2">
      <c r="A2520" t="s">
        <v>621</v>
      </c>
      <c r="B2520" t="s">
        <v>1761</v>
      </c>
      <c r="C2520" t="s">
        <v>1760</v>
      </c>
      <c r="D2520" t="s">
        <v>1519</v>
      </c>
      <c r="E2520" t="s">
        <v>3454</v>
      </c>
      <c r="F2520">
        <f t="shared" si="56"/>
        <v>6</v>
      </c>
    </row>
    <row r="2521" spans="1:6" x14ac:dyDescent="0.2">
      <c r="A2521" t="s">
        <v>622</v>
      </c>
      <c r="B2521" t="s">
        <v>2485</v>
      </c>
      <c r="C2521" t="s">
        <v>452</v>
      </c>
      <c r="D2521" t="s">
        <v>1519</v>
      </c>
      <c r="E2521" t="s">
        <v>3456</v>
      </c>
      <c r="F2521">
        <f t="shared" si="56"/>
        <v>7</v>
      </c>
    </row>
    <row r="2522" spans="1:6" x14ac:dyDescent="0.2">
      <c r="A2522" t="s">
        <v>622</v>
      </c>
      <c r="B2522" t="s">
        <v>2470</v>
      </c>
      <c r="C2522" t="s">
        <v>1121</v>
      </c>
      <c r="D2522" t="s">
        <v>1519</v>
      </c>
      <c r="E2522" t="s">
        <v>3456</v>
      </c>
      <c r="F2522">
        <f t="shared" si="56"/>
        <v>7</v>
      </c>
    </row>
    <row r="2523" spans="1:6" x14ac:dyDescent="0.2">
      <c r="A2523" t="s">
        <v>622</v>
      </c>
      <c r="B2523" t="s">
        <v>2392</v>
      </c>
      <c r="C2523" t="s">
        <v>1122</v>
      </c>
      <c r="D2523" t="s">
        <v>1519</v>
      </c>
      <c r="E2523" t="s">
        <v>3456</v>
      </c>
      <c r="F2523">
        <f t="shared" si="56"/>
        <v>7</v>
      </c>
    </row>
    <row r="2524" spans="1:6" x14ac:dyDescent="0.2">
      <c r="A2524" t="s">
        <v>622</v>
      </c>
      <c r="B2524" t="s">
        <v>981</v>
      </c>
      <c r="C2524" t="s">
        <v>2971</v>
      </c>
      <c r="D2524" t="s">
        <v>1704</v>
      </c>
      <c r="E2524" t="s">
        <v>3456</v>
      </c>
      <c r="F2524">
        <f t="shared" si="56"/>
        <v>7</v>
      </c>
    </row>
    <row r="2525" spans="1:6" x14ac:dyDescent="0.2">
      <c r="A2525" t="s">
        <v>1426</v>
      </c>
      <c r="B2525" t="s">
        <v>3128</v>
      </c>
      <c r="C2525" t="s">
        <v>2046</v>
      </c>
      <c r="D2525" t="s">
        <v>2030</v>
      </c>
      <c r="E2525" t="s">
        <v>3456</v>
      </c>
      <c r="F2525">
        <f t="shared" si="56"/>
        <v>7</v>
      </c>
    </row>
    <row r="2526" spans="1:6" x14ac:dyDescent="0.2">
      <c r="A2526" t="s">
        <v>1426</v>
      </c>
      <c r="B2526" t="s">
        <v>2486</v>
      </c>
      <c r="C2526" t="s">
        <v>1123</v>
      </c>
      <c r="D2526" t="s">
        <v>1519</v>
      </c>
      <c r="E2526" t="s">
        <v>3456</v>
      </c>
      <c r="F2526">
        <f t="shared" si="56"/>
        <v>7</v>
      </c>
    </row>
    <row r="2527" spans="1:6" x14ac:dyDescent="0.2">
      <c r="A2527" t="s">
        <v>1426</v>
      </c>
      <c r="B2527" t="s">
        <v>2398</v>
      </c>
      <c r="C2527" t="s">
        <v>1124</v>
      </c>
      <c r="D2527" t="s">
        <v>1519</v>
      </c>
      <c r="E2527" t="s">
        <v>3456</v>
      </c>
      <c r="F2527">
        <f t="shared" si="56"/>
        <v>7</v>
      </c>
    </row>
    <row r="2528" spans="1:6" x14ac:dyDescent="0.2">
      <c r="A2528" t="s">
        <v>1426</v>
      </c>
      <c r="B2528" t="s">
        <v>2487</v>
      </c>
      <c r="C2528" t="s">
        <v>224</v>
      </c>
      <c r="D2528" t="s">
        <v>1519</v>
      </c>
      <c r="E2528" t="s">
        <v>3456</v>
      </c>
      <c r="F2528">
        <f t="shared" si="56"/>
        <v>7</v>
      </c>
    </row>
    <row r="2529" spans="1:6" x14ac:dyDescent="0.2">
      <c r="A2529" t="s">
        <v>1426</v>
      </c>
      <c r="B2529" t="s">
        <v>3209</v>
      </c>
      <c r="C2529" t="s">
        <v>874</v>
      </c>
      <c r="D2529" t="s">
        <v>3210</v>
      </c>
      <c r="E2529" t="s">
        <v>3456</v>
      </c>
      <c r="F2529">
        <f t="shared" si="56"/>
        <v>7</v>
      </c>
    </row>
    <row r="2530" spans="1:6" x14ac:dyDescent="0.2">
      <c r="A2530" t="s">
        <v>623</v>
      </c>
      <c r="B2530" t="s">
        <v>1678</v>
      </c>
      <c r="C2530" t="s">
        <v>1677</v>
      </c>
      <c r="D2530" t="s">
        <v>1487</v>
      </c>
      <c r="E2530" t="s">
        <v>3456</v>
      </c>
      <c r="F2530">
        <f t="shared" si="56"/>
        <v>7</v>
      </c>
    </row>
    <row r="2531" spans="1:6" x14ac:dyDescent="0.2">
      <c r="A2531" t="s">
        <v>623</v>
      </c>
      <c r="B2531" t="s">
        <v>1680</v>
      </c>
      <c r="C2531" t="s">
        <v>1679</v>
      </c>
      <c r="D2531" t="s">
        <v>1487</v>
      </c>
      <c r="E2531" t="s">
        <v>3456</v>
      </c>
      <c r="F2531">
        <f t="shared" si="56"/>
        <v>7</v>
      </c>
    </row>
    <row r="2532" spans="1:6" x14ac:dyDescent="0.2">
      <c r="A2532" t="s">
        <v>623</v>
      </c>
      <c r="B2532" t="s">
        <v>2391</v>
      </c>
      <c r="C2532" t="s">
        <v>1125</v>
      </c>
      <c r="D2532" t="s">
        <v>1519</v>
      </c>
      <c r="E2532" t="s">
        <v>3456</v>
      </c>
      <c r="F2532">
        <f t="shared" si="56"/>
        <v>7</v>
      </c>
    </row>
    <row r="2533" spans="1:6" x14ac:dyDescent="0.2">
      <c r="A2533" t="s">
        <v>623</v>
      </c>
      <c r="B2533" t="s">
        <v>2391</v>
      </c>
      <c r="C2533" t="s">
        <v>1126</v>
      </c>
      <c r="D2533" t="s">
        <v>1519</v>
      </c>
      <c r="E2533" t="s">
        <v>3456</v>
      </c>
      <c r="F2533">
        <f t="shared" si="56"/>
        <v>7</v>
      </c>
    </row>
    <row r="2534" spans="1:6" x14ac:dyDescent="0.2">
      <c r="A2534" t="s">
        <v>623</v>
      </c>
      <c r="B2534" t="s">
        <v>2488</v>
      </c>
      <c r="C2534" t="s">
        <v>1766</v>
      </c>
      <c r="D2534" t="s">
        <v>1519</v>
      </c>
      <c r="E2534" t="s">
        <v>3456</v>
      </c>
      <c r="F2534">
        <f t="shared" si="56"/>
        <v>7</v>
      </c>
    </row>
    <row r="2535" spans="1:6" x14ac:dyDescent="0.2">
      <c r="A2535" t="s">
        <v>623</v>
      </c>
      <c r="B2535" t="s">
        <v>2484</v>
      </c>
      <c r="C2535" t="s">
        <v>1127</v>
      </c>
      <c r="D2535" t="s">
        <v>1519</v>
      </c>
      <c r="E2535" t="s">
        <v>3456</v>
      </c>
      <c r="F2535">
        <f t="shared" si="56"/>
        <v>7</v>
      </c>
    </row>
    <row r="2536" spans="1:6" x14ac:dyDescent="0.2">
      <c r="A2536" t="s">
        <v>1762</v>
      </c>
      <c r="B2536" t="s">
        <v>2486</v>
      </c>
      <c r="C2536" t="s">
        <v>1763</v>
      </c>
      <c r="D2536" t="s">
        <v>1519</v>
      </c>
      <c r="E2536" t="s">
        <v>3456</v>
      </c>
      <c r="F2536">
        <f t="shared" si="56"/>
        <v>7</v>
      </c>
    </row>
    <row r="2537" spans="1:6" x14ac:dyDescent="0.2">
      <c r="A2537" t="s">
        <v>1762</v>
      </c>
      <c r="B2537" t="s">
        <v>2392</v>
      </c>
      <c r="C2537" t="s">
        <v>1764</v>
      </c>
      <c r="D2537" t="s">
        <v>1519</v>
      </c>
      <c r="E2537" t="s">
        <v>3456</v>
      </c>
      <c r="F2537">
        <f t="shared" si="56"/>
        <v>7</v>
      </c>
    </row>
    <row r="2538" spans="1:6" x14ac:dyDescent="0.2">
      <c r="A2538" t="s">
        <v>1762</v>
      </c>
      <c r="B2538" t="s">
        <v>2489</v>
      </c>
      <c r="C2538" t="s">
        <v>1765</v>
      </c>
      <c r="D2538" t="s">
        <v>1519</v>
      </c>
      <c r="E2538" t="s">
        <v>3456</v>
      </c>
      <c r="F2538">
        <f t="shared" si="56"/>
        <v>7</v>
      </c>
    </row>
    <row r="2539" spans="1:6" x14ac:dyDescent="0.2">
      <c r="A2539" t="s">
        <v>624</v>
      </c>
      <c r="B2539" t="s">
        <v>2488</v>
      </c>
      <c r="C2539" t="s">
        <v>1767</v>
      </c>
      <c r="D2539" t="s">
        <v>1519</v>
      </c>
      <c r="E2539" t="s">
        <v>3456</v>
      </c>
      <c r="F2539">
        <f t="shared" si="56"/>
        <v>7</v>
      </c>
    </row>
    <row r="2540" spans="1:6" x14ac:dyDescent="0.2">
      <c r="A2540" t="s">
        <v>624</v>
      </c>
      <c r="B2540" t="s">
        <v>2490</v>
      </c>
      <c r="C2540" t="s">
        <v>1128</v>
      </c>
      <c r="D2540" t="s">
        <v>1519</v>
      </c>
      <c r="E2540" t="s">
        <v>3456</v>
      </c>
      <c r="F2540">
        <f t="shared" si="56"/>
        <v>7</v>
      </c>
    </row>
    <row r="2541" spans="1:6" x14ac:dyDescent="0.2">
      <c r="A2541" t="s">
        <v>624</v>
      </c>
      <c r="B2541" t="s">
        <v>3108</v>
      </c>
      <c r="C2541" t="s">
        <v>1865</v>
      </c>
      <c r="D2541" t="s">
        <v>1866</v>
      </c>
      <c r="E2541" t="s">
        <v>3456</v>
      </c>
      <c r="F2541">
        <f t="shared" si="56"/>
        <v>7</v>
      </c>
    </row>
    <row r="2542" spans="1:6" x14ac:dyDescent="0.2">
      <c r="A2542" t="s">
        <v>624</v>
      </c>
      <c r="B2542" t="s">
        <v>2491</v>
      </c>
      <c r="C2542" t="s">
        <v>446</v>
      </c>
      <c r="D2542" t="s">
        <v>1519</v>
      </c>
      <c r="E2542" t="s">
        <v>3456</v>
      </c>
      <c r="F2542">
        <f t="shared" si="56"/>
        <v>7</v>
      </c>
    </row>
    <row r="2543" spans="1:6" x14ac:dyDescent="0.2">
      <c r="A2543" t="s">
        <v>624</v>
      </c>
      <c r="B2543" t="s">
        <v>2727</v>
      </c>
      <c r="C2543" t="s">
        <v>2726</v>
      </c>
      <c r="D2543" t="s">
        <v>1519</v>
      </c>
      <c r="E2543" t="s">
        <v>3456</v>
      </c>
      <c r="F2543">
        <f t="shared" si="56"/>
        <v>7</v>
      </c>
    </row>
    <row r="2544" spans="1:6" x14ac:dyDescent="0.2">
      <c r="A2544" t="s">
        <v>624</v>
      </c>
      <c r="B2544" t="s">
        <v>981</v>
      </c>
      <c r="C2544" t="s">
        <v>2959</v>
      </c>
      <c r="D2544" t="s">
        <v>1704</v>
      </c>
      <c r="E2544" t="s">
        <v>3456</v>
      </c>
      <c r="F2544">
        <f t="shared" si="56"/>
        <v>7</v>
      </c>
    </row>
    <row r="2545" spans="1:6" x14ac:dyDescent="0.2">
      <c r="A2545" t="s">
        <v>625</v>
      </c>
      <c r="B2545" t="s">
        <v>2332</v>
      </c>
      <c r="C2545" t="s">
        <v>1129</v>
      </c>
      <c r="D2545" t="s">
        <v>1519</v>
      </c>
      <c r="E2545" s="20" t="s">
        <v>3456</v>
      </c>
      <c r="F2545">
        <f t="shared" si="56"/>
        <v>7</v>
      </c>
    </row>
    <row r="2546" spans="1:6" x14ac:dyDescent="0.2">
      <c r="A2546" t="s">
        <v>625</v>
      </c>
      <c r="B2546" t="s">
        <v>2332</v>
      </c>
      <c r="C2546" t="s">
        <v>1130</v>
      </c>
      <c r="D2546" t="s">
        <v>1519</v>
      </c>
      <c r="E2546" s="20" t="s">
        <v>3456</v>
      </c>
      <c r="F2546">
        <f t="shared" si="56"/>
        <v>7</v>
      </c>
    </row>
    <row r="2547" spans="1:6" x14ac:dyDescent="0.2">
      <c r="A2547" t="s">
        <v>625</v>
      </c>
      <c r="B2547" t="s">
        <v>2490</v>
      </c>
      <c r="C2547" t="s">
        <v>1131</v>
      </c>
      <c r="D2547" t="s">
        <v>1519</v>
      </c>
      <c r="E2547" s="20" t="s">
        <v>3456</v>
      </c>
      <c r="F2547">
        <f t="shared" si="56"/>
        <v>7</v>
      </c>
    </row>
    <row r="2548" spans="1:6" x14ac:dyDescent="0.2">
      <c r="A2548" t="s">
        <v>625</v>
      </c>
      <c r="B2548" t="s">
        <v>2492</v>
      </c>
      <c r="C2548" t="s">
        <v>1132</v>
      </c>
      <c r="D2548" t="s">
        <v>1519</v>
      </c>
      <c r="E2548" s="20" t="s">
        <v>3456</v>
      </c>
      <c r="F2548">
        <f t="shared" si="56"/>
        <v>7</v>
      </c>
    </row>
    <row r="2549" spans="1:6" x14ac:dyDescent="0.2">
      <c r="A2549" t="s">
        <v>625</v>
      </c>
      <c r="B2549" t="s">
        <v>2493</v>
      </c>
      <c r="C2549" t="s">
        <v>1133</v>
      </c>
      <c r="D2549" t="s">
        <v>1519</v>
      </c>
      <c r="E2549" s="20" t="s">
        <v>3456</v>
      </c>
      <c r="F2549">
        <f t="shared" si="56"/>
        <v>7</v>
      </c>
    </row>
    <row r="2550" spans="1:6" x14ac:dyDescent="0.2">
      <c r="A2550" t="s">
        <v>625</v>
      </c>
      <c r="B2550" t="s">
        <v>981</v>
      </c>
      <c r="C2550" t="s">
        <v>2963</v>
      </c>
      <c r="D2550" t="s">
        <v>1704</v>
      </c>
      <c r="E2550" s="20" t="s">
        <v>3456</v>
      </c>
      <c r="F2550">
        <f t="shared" si="56"/>
        <v>7</v>
      </c>
    </row>
    <row r="2551" spans="1:6" x14ac:dyDescent="0.2">
      <c r="A2551" t="s">
        <v>625</v>
      </c>
      <c r="B2551" t="s">
        <v>2494</v>
      </c>
      <c r="C2551" t="s">
        <v>1533</v>
      </c>
      <c r="D2551" t="s">
        <v>1519</v>
      </c>
      <c r="E2551" s="20" t="s">
        <v>3456</v>
      </c>
      <c r="F2551">
        <f t="shared" si="56"/>
        <v>7</v>
      </c>
    </row>
    <row r="2552" spans="1:6" x14ac:dyDescent="0.2">
      <c r="A2552" t="s">
        <v>626</v>
      </c>
      <c r="B2552" t="s">
        <v>2398</v>
      </c>
      <c r="C2552" t="s">
        <v>1134</v>
      </c>
      <c r="D2552" t="s">
        <v>1519</v>
      </c>
      <c r="E2552" t="s">
        <v>3456</v>
      </c>
      <c r="F2552">
        <f t="shared" si="56"/>
        <v>7</v>
      </c>
    </row>
    <row r="2553" spans="1:6" x14ac:dyDescent="0.2">
      <c r="A2553" t="s">
        <v>626</v>
      </c>
      <c r="B2553" t="s">
        <v>2495</v>
      </c>
      <c r="C2553" t="s">
        <v>1135</v>
      </c>
      <c r="D2553" t="s">
        <v>1519</v>
      </c>
      <c r="E2553" t="s">
        <v>3456</v>
      </c>
      <c r="F2553">
        <f t="shared" si="56"/>
        <v>7</v>
      </c>
    </row>
    <row r="2554" spans="1:6" x14ac:dyDescent="0.2">
      <c r="A2554" t="s">
        <v>626</v>
      </c>
      <c r="B2554" t="s">
        <v>2496</v>
      </c>
      <c r="C2554" t="s">
        <v>1641</v>
      </c>
      <c r="D2554" t="s">
        <v>1519</v>
      </c>
      <c r="E2554" t="s">
        <v>3456</v>
      </c>
      <c r="F2554">
        <f t="shared" si="56"/>
        <v>7</v>
      </c>
    </row>
    <row r="2555" spans="1:6" x14ac:dyDescent="0.2">
      <c r="A2555" t="s">
        <v>1510</v>
      </c>
      <c r="B2555" t="s">
        <v>2398</v>
      </c>
      <c r="C2555" t="s">
        <v>1136</v>
      </c>
      <c r="D2555" t="s">
        <v>1519</v>
      </c>
      <c r="E2555" t="s">
        <v>3456</v>
      </c>
      <c r="F2555">
        <f t="shared" si="56"/>
        <v>7</v>
      </c>
    </row>
    <row r="2556" spans="1:6" x14ac:dyDescent="0.2">
      <c r="A2556" t="s">
        <v>1510</v>
      </c>
      <c r="B2556" t="s">
        <v>2497</v>
      </c>
      <c r="C2556" t="s">
        <v>1137</v>
      </c>
      <c r="D2556" t="s">
        <v>1519</v>
      </c>
      <c r="E2556" t="s">
        <v>3456</v>
      </c>
      <c r="F2556">
        <f t="shared" si="56"/>
        <v>7</v>
      </c>
    </row>
    <row r="2557" spans="1:6" x14ac:dyDescent="0.2">
      <c r="A2557" t="s">
        <v>1510</v>
      </c>
      <c r="B2557" t="s">
        <v>2498</v>
      </c>
      <c r="C2557" t="s">
        <v>1520</v>
      </c>
      <c r="D2557" t="s">
        <v>1519</v>
      </c>
      <c r="E2557" t="s">
        <v>3456</v>
      </c>
      <c r="F2557">
        <f t="shared" si="56"/>
        <v>7</v>
      </c>
    </row>
    <row r="2558" spans="1:6" x14ac:dyDescent="0.2">
      <c r="A2558" t="s">
        <v>1514</v>
      </c>
      <c r="B2558" t="s">
        <v>2492</v>
      </c>
      <c r="C2558" t="s">
        <v>1521</v>
      </c>
      <c r="D2558" t="s">
        <v>1519</v>
      </c>
      <c r="E2558" t="s">
        <v>3456</v>
      </c>
      <c r="F2558">
        <f t="shared" si="56"/>
        <v>7</v>
      </c>
    </row>
    <row r="2559" spans="1:6" x14ac:dyDescent="0.2">
      <c r="A2559" t="s">
        <v>1514</v>
      </c>
      <c r="B2559" t="s">
        <v>2499</v>
      </c>
      <c r="C2559" t="s">
        <v>1522</v>
      </c>
      <c r="D2559" t="s">
        <v>1519</v>
      </c>
      <c r="E2559" t="s">
        <v>3456</v>
      </c>
      <c r="F2559">
        <f t="shared" si="56"/>
        <v>7</v>
      </c>
    </row>
    <row r="2560" spans="1:6" x14ac:dyDescent="0.2">
      <c r="A2560" t="s">
        <v>1514</v>
      </c>
      <c r="B2560" t="s">
        <v>2500</v>
      </c>
      <c r="C2560" t="s">
        <v>1663</v>
      </c>
      <c r="D2560" t="s">
        <v>1519</v>
      </c>
      <c r="E2560" t="s">
        <v>3456</v>
      </c>
      <c r="F2560">
        <f t="shared" si="56"/>
        <v>7</v>
      </c>
    </row>
    <row r="2561" spans="1:6" x14ac:dyDescent="0.2">
      <c r="A2561" t="s">
        <v>1515</v>
      </c>
      <c r="B2561" t="s">
        <v>2498</v>
      </c>
      <c r="C2561" t="s">
        <v>1523</v>
      </c>
      <c r="D2561" t="s">
        <v>1519</v>
      </c>
      <c r="E2561" t="s">
        <v>3456</v>
      </c>
      <c r="F2561">
        <f t="shared" si="56"/>
        <v>7</v>
      </c>
    </row>
    <row r="2562" spans="1:6" x14ac:dyDescent="0.2">
      <c r="A2562" t="s">
        <v>1515</v>
      </c>
      <c r="B2562" t="s">
        <v>2501</v>
      </c>
      <c r="C2562" t="s">
        <v>1524</v>
      </c>
      <c r="D2562" t="s">
        <v>1519</v>
      </c>
      <c r="E2562" t="s">
        <v>3456</v>
      </c>
      <c r="F2562">
        <f t="shared" si="56"/>
        <v>7</v>
      </c>
    </row>
    <row r="2563" spans="1:6" x14ac:dyDescent="0.2">
      <c r="A2563" t="s">
        <v>1515</v>
      </c>
      <c r="B2563" t="s">
        <v>2502</v>
      </c>
      <c r="C2563" t="s">
        <v>1735</v>
      </c>
      <c r="D2563" t="s">
        <v>1519</v>
      </c>
      <c r="E2563" t="s">
        <v>3456</v>
      </c>
      <c r="F2563">
        <f t="shared" si="56"/>
        <v>7</v>
      </c>
    </row>
    <row r="2564" spans="1:6" x14ac:dyDescent="0.2">
      <c r="A2564" t="s">
        <v>1516</v>
      </c>
      <c r="B2564" t="s">
        <v>2499</v>
      </c>
      <c r="C2564" t="s">
        <v>1525</v>
      </c>
      <c r="D2564" t="s">
        <v>1519</v>
      </c>
      <c r="E2564" t="s">
        <v>3456</v>
      </c>
      <c r="F2564">
        <f t="shared" si="56"/>
        <v>7</v>
      </c>
    </row>
    <row r="2565" spans="1:6" x14ac:dyDescent="0.2">
      <c r="A2565" t="s">
        <v>1516</v>
      </c>
      <c r="B2565" t="s">
        <v>2503</v>
      </c>
      <c r="C2565" t="s">
        <v>1526</v>
      </c>
      <c r="D2565" t="s">
        <v>1519</v>
      </c>
      <c r="E2565" t="s">
        <v>3456</v>
      </c>
      <c r="F2565">
        <f t="shared" si="56"/>
        <v>7</v>
      </c>
    </row>
    <row r="2566" spans="1:6" x14ac:dyDescent="0.2">
      <c r="A2566" t="s">
        <v>1516</v>
      </c>
      <c r="B2566" t="s">
        <v>2504</v>
      </c>
      <c r="C2566" t="s">
        <v>1528</v>
      </c>
      <c r="D2566" t="s">
        <v>1519</v>
      </c>
      <c r="E2566" t="s">
        <v>3456</v>
      </c>
      <c r="F2566">
        <f t="shared" si="56"/>
        <v>7</v>
      </c>
    </row>
    <row r="2567" spans="1:6" x14ac:dyDescent="0.2">
      <c r="A2567" t="s">
        <v>1516</v>
      </c>
      <c r="B2567" t="s">
        <v>2505</v>
      </c>
      <c r="C2567" t="s">
        <v>1665</v>
      </c>
      <c r="D2567" t="s">
        <v>1519</v>
      </c>
      <c r="E2567" t="s">
        <v>3456</v>
      </c>
      <c r="F2567">
        <f t="shared" si="56"/>
        <v>7</v>
      </c>
    </row>
    <row r="2568" spans="1:6" x14ac:dyDescent="0.2">
      <c r="A2568" t="s">
        <v>1517</v>
      </c>
      <c r="B2568" t="s">
        <v>2501</v>
      </c>
      <c r="C2568" t="s">
        <v>1529</v>
      </c>
      <c r="D2568" t="s">
        <v>1519</v>
      </c>
      <c r="E2568" t="s">
        <v>3456</v>
      </c>
      <c r="F2568">
        <f t="shared" si="56"/>
        <v>7</v>
      </c>
    </row>
    <row r="2569" spans="1:6" x14ac:dyDescent="0.2">
      <c r="A2569" t="s">
        <v>1517</v>
      </c>
      <c r="B2569" t="s">
        <v>471</v>
      </c>
      <c r="C2569" t="s">
        <v>1138</v>
      </c>
      <c r="D2569" t="s">
        <v>1969</v>
      </c>
      <c r="E2569" t="s">
        <v>3456</v>
      </c>
      <c r="F2569">
        <f t="shared" si="56"/>
        <v>7</v>
      </c>
    </row>
    <row r="2570" spans="1:6" x14ac:dyDescent="0.2">
      <c r="A2570" t="s">
        <v>1517</v>
      </c>
      <c r="B2570" t="s">
        <v>1352</v>
      </c>
      <c r="C2570" t="s">
        <v>1139</v>
      </c>
      <c r="D2570" t="s">
        <v>1969</v>
      </c>
      <c r="E2570" t="s">
        <v>3456</v>
      </c>
      <c r="F2570">
        <f t="shared" si="56"/>
        <v>7</v>
      </c>
    </row>
    <row r="2571" spans="1:6" x14ac:dyDescent="0.2">
      <c r="A2571" t="s">
        <v>1517</v>
      </c>
      <c r="B2571" t="s">
        <v>2506</v>
      </c>
      <c r="C2571" t="s">
        <v>1737</v>
      </c>
      <c r="D2571" t="s">
        <v>1519</v>
      </c>
      <c r="E2571" t="s">
        <v>3456</v>
      </c>
      <c r="F2571">
        <f t="shared" si="56"/>
        <v>7</v>
      </c>
    </row>
    <row r="2572" spans="1:6" x14ac:dyDescent="0.2">
      <c r="A2572" t="s">
        <v>1518</v>
      </c>
      <c r="B2572" t="s">
        <v>2501</v>
      </c>
      <c r="C2572" t="s">
        <v>1530</v>
      </c>
      <c r="D2572" t="s">
        <v>1519</v>
      </c>
      <c r="E2572" t="s">
        <v>3456</v>
      </c>
      <c r="F2572">
        <f t="shared" si="56"/>
        <v>7</v>
      </c>
    </row>
    <row r="2573" spans="1:6" x14ac:dyDescent="0.2">
      <c r="A2573" t="s">
        <v>1518</v>
      </c>
      <c r="B2573" t="s">
        <v>2507</v>
      </c>
      <c r="C2573" t="s">
        <v>1669</v>
      </c>
      <c r="D2573" t="s">
        <v>1519</v>
      </c>
      <c r="E2573" t="s">
        <v>3456</v>
      </c>
      <c r="F2573">
        <f t="shared" si="56"/>
        <v>7</v>
      </c>
    </row>
    <row r="2574" spans="1:6" x14ac:dyDescent="0.2">
      <c r="A2574" t="s">
        <v>627</v>
      </c>
      <c r="B2574" t="s">
        <v>2492</v>
      </c>
      <c r="C2574" t="s">
        <v>1140</v>
      </c>
      <c r="D2574" t="s">
        <v>1519</v>
      </c>
      <c r="E2574" t="s">
        <v>3456</v>
      </c>
      <c r="F2574">
        <f t="shared" si="56"/>
        <v>7</v>
      </c>
    </row>
    <row r="2575" spans="1:6" x14ac:dyDescent="0.2">
      <c r="A2575" t="s">
        <v>627</v>
      </c>
      <c r="B2575" t="s">
        <v>2508</v>
      </c>
      <c r="C2575" t="s">
        <v>1141</v>
      </c>
      <c r="D2575" t="s">
        <v>1519</v>
      </c>
      <c r="E2575" t="s">
        <v>3456</v>
      </c>
      <c r="F2575">
        <f t="shared" si="56"/>
        <v>7</v>
      </c>
    </row>
    <row r="2576" spans="1:6" x14ac:dyDescent="0.2">
      <c r="A2576" t="s">
        <v>627</v>
      </c>
      <c r="B2576" t="s">
        <v>8720</v>
      </c>
      <c r="C2576" t="s">
        <v>1818</v>
      </c>
      <c r="D2576" t="s">
        <v>1519</v>
      </c>
      <c r="E2576" t="s">
        <v>3456</v>
      </c>
      <c r="F2576">
        <f t="shared" ref="F2576:F2640" si="57">VLOOKUP(E2576,$H$2:$I$12,2,0)</f>
        <v>7</v>
      </c>
    </row>
    <row r="2577" spans="1:6" x14ac:dyDescent="0.2">
      <c r="A2577" t="s">
        <v>8705</v>
      </c>
      <c r="B2577" t="s">
        <v>2493</v>
      </c>
      <c r="C2577" t="s">
        <v>1142</v>
      </c>
      <c r="D2577" t="s">
        <v>1519</v>
      </c>
      <c r="E2577" t="s">
        <v>3456</v>
      </c>
      <c r="F2577">
        <f t="shared" si="57"/>
        <v>7</v>
      </c>
    </row>
    <row r="2578" spans="1:6" x14ac:dyDescent="0.2">
      <c r="A2578" t="s">
        <v>8705</v>
      </c>
      <c r="B2578" t="s">
        <v>2508</v>
      </c>
      <c r="C2578" t="s">
        <v>1143</v>
      </c>
      <c r="D2578" t="s">
        <v>1519</v>
      </c>
      <c r="E2578" t="s">
        <v>3456</v>
      </c>
      <c r="F2578">
        <f t="shared" si="57"/>
        <v>7</v>
      </c>
    </row>
    <row r="2579" spans="1:6" x14ac:dyDescent="0.2">
      <c r="A2579" t="s">
        <v>8705</v>
      </c>
      <c r="B2579" t="s">
        <v>981</v>
      </c>
      <c r="C2579" t="s">
        <v>2966</v>
      </c>
      <c r="D2579" t="s">
        <v>1704</v>
      </c>
      <c r="E2579" t="s">
        <v>3456</v>
      </c>
      <c r="F2579">
        <f t="shared" si="57"/>
        <v>7</v>
      </c>
    </row>
    <row r="2580" spans="1:6" x14ac:dyDescent="0.2">
      <c r="A2580" t="s">
        <v>628</v>
      </c>
      <c r="B2580" t="s">
        <v>2509</v>
      </c>
      <c r="C2580" t="s">
        <v>1144</v>
      </c>
      <c r="D2580" t="s">
        <v>1519</v>
      </c>
      <c r="E2580" t="s">
        <v>3456</v>
      </c>
      <c r="F2580">
        <f t="shared" si="57"/>
        <v>7</v>
      </c>
    </row>
    <row r="2581" spans="1:6" x14ac:dyDescent="0.2">
      <c r="A2581" t="s">
        <v>628</v>
      </c>
      <c r="B2581" t="s">
        <v>2397</v>
      </c>
      <c r="C2581" t="s">
        <v>1145</v>
      </c>
      <c r="D2581" t="s">
        <v>1519</v>
      </c>
      <c r="E2581" t="s">
        <v>3456</v>
      </c>
      <c r="F2581">
        <f t="shared" si="57"/>
        <v>7</v>
      </c>
    </row>
    <row r="2582" spans="1:6" x14ac:dyDescent="0.2">
      <c r="A2582" t="s">
        <v>628</v>
      </c>
      <c r="B2582" t="s">
        <v>2510</v>
      </c>
      <c r="C2582" t="s">
        <v>155</v>
      </c>
      <c r="D2582" t="s">
        <v>1519</v>
      </c>
      <c r="E2582" t="s">
        <v>3456</v>
      </c>
      <c r="F2582">
        <f t="shared" si="57"/>
        <v>7</v>
      </c>
    </row>
    <row r="2583" spans="1:6" x14ac:dyDescent="0.2">
      <c r="A2583" t="s">
        <v>628</v>
      </c>
      <c r="B2583" t="s">
        <v>2511</v>
      </c>
      <c r="C2583" t="s">
        <v>1778</v>
      </c>
      <c r="D2583" t="s">
        <v>1519</v>
      </c>
      <c r="E2583" t="s">
        <v>3456</v>
      </c>
      <c r="F2583">
        <f t="shared" si="57"/>
        <v>7</v>
      </c>
    </row>
    <row r="2584" spans="1:6" x14ac:dyDescent="0.2">
      <c r="A2584" t="s">
        <v>628</v>
      </c>
      <c r="B2584" t="s">
        <v>1931</v>
      </c>
      <c r="C2584" t="s">
        <v>1929</v>
      </c>
      <c r="D2584" t="s">
        <v>1930</v>
      </c>
      <c r="E2584" t="s">
        <v>3456</v>
      </c>
      <c r="F2584">
        <f t="shared" si="57"/>
        <v>7</v>
      </c>
    </row>
    <row r="2585" spans="1:6" x14ac:dyDescent="0.2">
      <c r="A2585" t="s">
        <v>628</v>
      </c>
      <c r="B2585" t="s">
        <v>667</v>
      </c>
      <c r="C2585" t="s">
        <v>666</v>
      </c>
      <c r="D2585" t="s">
        <v>665</v>
      </c>
      <c r="E2585" t="s">
        <v>3456</v>
      </c>
      <c r="F2585">
        <f t="shared" si="57"/>
        <v>7</v>
      </c>
    </row>
    <row r="2586" spans="1:6" x14ac:dyDescent="0.2">
      <c r="A2586" t="s">
        <v>628</v>
      </c>
      <c r="B2586" t="s">
        <v>3095</v>
      </c>
      <c r="C2586" t="s">
        <v>2259</v>
      </c>
      <c r="D2586" t="s">
        <v>2260</v>
      </c>
      <c r="E2586" t="s">
        <v>3456</v>
      </c>
      <c r="F2586">
        <f t="shared" si="57"/>
        <v>7</v>
      </c>
    </row>
    <row r="2587" spans="1:6" x14ac:dyDescent="0.2">
      <c r="A2587" t="s">
        <v>2290</v>
      </c>
      <c r="B2587" t="s">
        <v>429</v>
      </c>
      <c r="C2587" t="s">
        <v>2278</v>
      </c>
      <c r="D2587" t="s">
        <v>395</v>
      </c>
      <c r="E2587" t="s">
        <v>3456</v>
      </c>
      <c r="F2587">
        <f t="shared" si="57"/>
        <v>7</v>
      </c>
    </row>
    <row r="2588" spans="1:6" x14ac:dyDescent="0.2">
      <c r="A2588" t="s">
        <v>2290</v>
      </c>
      <c r="B2588" t="s">
        <v>430</v>
      </c>
      <c r="C2588" t="s">
        <v>2279</v>
      </c>
      <c r="D2588" t="s">
        <v>395</v>
      </c>
      <c r="E2588" t="s">
        <v>3456</v>
      </c>
      <c r="F2588">
        <f t="shared" si="57"/>
        <v>7</v>
      </c>
    </row>
    <row r="2589" spans="1:6" x14ac:dyDescent="0.2">
      <c r="A2589" t="s">
        <v>2290</v>
      </c>
      <c r="B2589" t="s">
        <v>429</v>
      </c>
      <c r="C2589" t="s">
        <v>2280</v>
      </c>
      <c r="D2589" t="s">
        <v>395</v>
      </c>
      <c r="E2589" t="s">
        <v>3456</v>
      </c>
      <c r="F2589">
        <f t="shared" si="57"/>
        <v>7</v>
      </c>
    </row>
    <row r="2590" spans="1:6" x14ac:dyDescent="0.2">
      <c r="A2590" t="s">
        <v>2290</v>
      </c>
      <c r="B2590" t="s">
        <v>430</v>
      </c>
      <c r="C2590" t="s">
        <v>2281</v>
      </c>
      <c r="D2590" t="s">
        <v>395</v>
      </c>
      <c r="E2590" t="s">
        <v>3456</v>
      </c>
      <c r="F2590">
        <f t="shared" si="57"/>
        <v>7</v>
      </c>
    </row>
    <row r="2591" spans="1:6" x14ac:dyDescent="0.2">
      <c r="A2591" t="s">
        <v>2290</v>
      </c>
      <c r="B2591" t="s">
        <v>429</v>
      </c>
      <c r="C2591" t="s">
        <v>2282</v>
      </c>
      <c r="D2591" t="s">
        <v>395</v>
      </c>
      <c r="E2591" t="s">
        <v>3456</v>
      </c>
      <c r="F2591">
        <f t="shared" si="57"/>
        <v>7</v>
      </c>
    </row>
    <row r="2592" spans="1:6" x14ac:dyDescent="0.2">
      <c r="A2592" t="s">
        <v>2290</v>
      </c>
      <c r="B2592" t="s">
        <v>2399</v>
      </c>
      <c r="C2592" t="s">
        <v>2283</v>
      </c>
      <c r="D2592" t="s">
        <v>1519</v>
      </c>
      <c r="E2592" t="s">
        <v>3456</v>
      </c>
      <c r="F2592">
        <f t="shared" si="57"/>
        <v>7</v>
      </c>
    </row>
    <row r="2593" spans="1:6" x14ac:dyDescent="0.2">
      <c r="A2593" t="s">
        <v>2290</v>
      </c>
      <c r="B2593" t="s">
        <v>429</v>
      </c>
      <c r="C2593" t="s">
        <v>2950</v>
      </c>
      <c r="D2593" t="s">
        <v>395</v>
      </c>
      <c r="E2593" t="s">
        <v>3456</v>
      </c>
      <c r="F2593">
        <f t="shared" si="57"/>
        <v>7</v>
      </c>
    </row>
    <row r="2594" spans="1:6" x14ac:dyDescent="0.2">
      <c r="A2594" t="s">
        <v>2290</v>
      </c>
      <c r="B2594" t="s">
        <v>429</v>
      </c>
      <c r="C2594" t="s">
        <v>3183</v>
      </c>
      <c r="D2594" t="s">
        <v>395</v>
      </c>
      <c r="E2594" t="s">
        <v>3456</v>
      </c>
      <c r="F2594">
        <f t="shared" si="57"/>
        <v>7</v>
      </c>
    </row>
    <row r="2595" spans="1:6" x14ac:dyDescent="0.2">
      <c r="A2595" t="s">
        <v>2290</v>
      </c>
      <c r="B2595" t="s">
        <v>3022</v>
      </c>
      <c r="C2595" t="s">
        <v>2954</v>
      </c>
      <c r="D2595" t="s">
        <v>395</v>
      </c>
      <c r="E2595" t="s">
        <v>3456</v>
      </c>
      <c r="F2595">
        <f t="shared" si="57"/>
        <v>7</v>
      </c>
    </row>
    <row r="2596" spans="1:6" x14ac:dyDescent="0.2">
      <c r="A2596" t="s">
        <v>631</v>
      </c>
      <c r="B2596" t="s">
        <v>2510</v>
      </c>
      <c r="C2596" t="s">
        <v>1146</v>
      </c>
      <c r="D2596" t="s">
        <v>1519</v>
      </c>
      <c r="E2596" t="s">
        <v>3456</v>
      </c>
      <c r="F2596">
        <f t="shared" si="57"/>
        <v>7</v>
      </c>
    </row>
    <row r="2597" spans="1:6" x14ac:dyDescent="0.2">
      <c r="A2597" t="s">
        <v>631</v>
      </c>
      <c r="B2597" t="s">
        <v>2400</v>
      </c>
      <c r="C2597" t="s">
        <v>1147</v>
      </c>
      <c r="D2597" t="s">
        <v>1519</v>
      </c>
      <c r="E2597" t="s">
        <v>3456</v>
      </c>
      <c r="F2597">
        <f t="shared" si="57"/>
        <v>7</v>
      </c>
    </row>
    <row r="2598" spans="1:6" x14ac:dyDescent="0.2">
      <c r="A2598" t="s">
        <v>631</v>
      </c>
      <c r="B2598" t="s">
        <v>2512</v>
      </c>
      <c r="C2598" t="s">
        <v>206</v>
      </c>
      <c r="D2598" t="s">
        <v>1519</v>
      </c>
      <c r="E2598" t="s">
        <v>3456</v>
      </c>
      <c r="F2598">
        <f t="shared" si="57"/>
        <v>7</v>
      </c>
    </row>
    <row r="2599" spans="1:6" x14ac:dyDescent="0.2">
      <c r="A2599" t="s">
        <v>1805</v>
      </c>
      <c r="B2599" t="s">
        <v>2513</v>
      </c>
      <c r="C2599" t="s">
        <v>2</v>
      </c>
      <c r="D2599" t="s">
        <v>1670</v>
      </c>
      <c r="E2599" t="s">
        <v>3459</v>
      </c>
      <c r="F2599">
        <f t="shared" si="57"/>
        <v>8</v>
      </c>
    </row>
    <row r="2600" spans="1:6" x14ac:dyDescent="0.2">
      <c r="A2600" t="s">
        <v>1805</v>
      </c>
      <c r="B2600" t="s">
        <v>2514</v>
      </c>
      <c r="C2600" t="s">
        <v>3</v>
      </c>
      <c r="D2600" t="s">
        <v>1670</v>
      </c>
      <c r="E2600" t="s">
        <v>3459</v>
      </c>
      <c r="F2600">
        <f t="shared" si="57"/>
        <v>8</v>
      </c>
    </row>
    <row r="2601" spans="1:6" x14ac:dyDescent="0.2">
      <c r="A2601" t="s">
        <v>1806</v>
      </c>
      <c r="B2601" t="s">
        <v>2515</v>
      </c>
      <c r="C2601" t="s">
        <v>4</v>
      </c>
      <c r="D2601" t="s">
        <v>1670</v>
      </c>
      <c r="E2601" t="s">
        <v>3459</v>
      </c>
      <c r="F2601">
        <f t="shared" si="57"/>
        <v>8</v>
      </c>
    </row>
    <row r="2602" spans="1:6" x14ac:dyDescent="0.2">
      <c r="A2602" t="s">
        <v>1806</v>
      </c>
      <c r="B2602" t="s">
        <v>2418</v>
      </c>
      <c r="C2602" t="s">
        <v>5</v>
      </c>
      <c r="D2602" t="s">
        <v>1670</v>
      </c>
      <c r="E2602" t="s">
        <v>3459</v>
      </c>
      <c r="F2602">
        <f t="shared" si="57"/>
        <v>8</v>
      </c>
    </row>
    <row r="2603" spans="1:6" x14ac:dyDescent="0.2">
      <c r="A2603" t="s">
        <v>1806</v>
      </c>
      <c r="B2603" t="s">
        <v>2516</v>
      </c>
      <c r="C2603" t="s">
        <v>6</v>
      </c>
      <c r="D2603" t="s">
        <v>1670</v>
      </c>
      <c r="E2603" t="s">
        <v>3459</v>
      </c>
      <c r="F2603">
        <f t="shared" si="57"/>
        <v>8</v>
      </c>
    </row>
    <row r="2604" spans="1:6" x14ac:dyDescent="0.2">
      <c r="A2604" t="s">
        <v>632</v>
      </c>
      <c r="B2604" t="s">
        <v>2497</v>
      </c>
      <c r="C2604" t="s">
        <v>1149</v>
      </c>
      <c r="D2604" t="s">
        <v>1519</v>
      </c>
      <c r="E2604" t="s">
        <v>3456</v>
      </c>
      <c r="F2604">
        <f t="shared" si="57"/>
        <v>7</v>
      </c>
    </row>
    <row r="2605" spans="1:6" x14ac:dyDescent="0.2">
      <c r="A2605" t="s">
        <v>632</v>
      </c>
      <c r="B2605" t="s">
        <v>2495</v>
      </c>
      <c r="C2605" t="s">
        <v>1150</v>
      </c>
      <c r="D2605" t="s">
        <v>1519</v>
      </c>
      <c r="E2605" t="s">
        <v>3456</v>
      </c>
      <c r="F2605">
        <f t="shared" si="57"/>
        <v>7</v>
      </c>
    </row>
    <row r="2606" spans="1:6" x14ac:dyDescent="0.2">
      <c r="A2606" t="s">
        <v>632</v>
      </c>
      <c r="B2606" t="s">
        <v>2704</v>
      </c>
      <c r="C2606" t="s">
        <v>1383</v>
      </c>
      <c r="D2606" t="s">
        <v>1519</v>
      </c>
      <c r="E2606" t="s">
        <v>3456</v>
      </c>
      <c r="F2606">
        <f t="shared" si="57"/>
        <v>7</v>
      </c>
    </row>
    <row r="2607" spans="1:6" x14ac:dyDescent="0.2">
      <c r="A2607" t="s">
        <v>632</v>
      </c>
      <c r="B2607" t="s">
        <v>2883</v>
      </c>
      <c r="C2607" t="s">
        <v>2884</v>
      </c>
      <c r="D2607" t="s">
        <v>1519</v>
      </c>
      <c r="E2607" t="s">
        <v>3456</v>
      </c>
      <c r="F2607">
        <f t="shared" si="57"/>
        <v>7</v>
      </c>
    </row>
    <row r="2608" spans="1:6" x14ac:dyDescent="0.2">
      <c r="A2608" t="s">
        <v>2882</v>
      </c>
      <c r="B2608" t="s">
        <v>472</v>
      </c>
      <c r="C2608" t="s">
        <v>1148</v>
      </c>
      <c r="D2608" t="s">
        <v>543</v>
      </c>
      <c r="E2608" t="s">
        <v>3456</v>
      </c>
      <c r="F2608">
        <f t="shared" si="57"/>
        <v>7</v>
      </c>
    </row>
    <row r="2609" spans="1:6" x14ac:dyDescent="0.2">
      <c r="A2609" t="s">
        <v>2882</v>
      </c>
      <c r="B2609" t="s">
        <v>3205</v>
      </c>
      <c r="C2609" t="s">
        <v>1469</v>
      </c>
      <c r="D2609" t="s">
        <v>3211</v>
      </c>
      <c r="E2609" t="s">
        <v>3456</v>
      </c>
      <c r="F2609">
        <f t="shared" si="57"/>
        <v>7</v>
      </c>
    </row>
    <row r="2610" spans="1:6" x14ac:dyDescent="0.2">
      <c r="A2610" t="s">
        <v>2882</v>
      </c>
      <c r="B2610" t="s">
        <v>3206</v>
      </c>
      <c r="C2610" t="s">
        <v>1470</v>
      </c>
      <c r="D2610" t="s">
        <v>3211</v>
      </c>
      <c r="E2610" t="s">
        <v>3456</v>
      </c>
      <c r="F2610">
        <f t="shared" si="57"/>
        <v>7</v>
      </c>
    </row>
    <row r="2611" spans="1:6" x14ac:dyDescent="0.2">
      <c r="A2611" t="s">
        <v>2882</v>
      </c>
      <c r="B2611" t="s">
        <v>3207</v>
      </c>
      <c r="C2611" t="s">
        <v>2771</v>
      </c>
      <c r="D2611" t="s">
        <v>3211</v>
      </c>
      <c r="E2611" t="s">
        <v>3456</v>
      </c>
      <c r="F2611">
        <f t="shared" si="57"/>
        <v>7</v>
      </c>
    </row>
    <row r="2612" spans="1:6" x14ac:dyDescent="0.2">
      <c r="A2612" t="s">
        <v>2882</v>
      </c>
      <c r="B2612" t="s">
        <v>3209</v>
      </c>
      <c r="C2612" t="s">
        <v>882</v>
      </c>
      <c r="D2612" t="s">
        <v>3210</v>
      </c>
      <c r="E2612" t="s">
        <v>3456</v>
      </c>
      <c r="F2612">
        <f t="shared" si="57"/>
        <v>7</v>
      </c>
    </row>
    <row r="2613" spans="1:6" x14ac:dyDescent="0.2">
      <c r="A2613" t="s">
        <v>2882</v>
      </c>
      <c r="B2613" t="s">
        <v>2705</v>
      </c>
      <c r="C2613" t="s">
        <v>2885</v>
      </c>
      <c r="D2613" t="s">
        <v>1519</v>
      </c>
      <c r="E2613" t="s">
        <v>3456</v>
      </c>
      <c r="F2613">
        <f t="shared" si="57"/>
        <v>7</v>
      </c>
    </row>
    <row r="2614" spans="1:6" x14ac:dyDescent="0.2">
      <c r="A2614" t="s">
        <v>7666</v>
      </c>
      <c r="D2614" t="s">
        <v>1519</v>
      </c>
      <c r="E2614" t="s">
        <v>3456</v>
      </c>
      <c r="F2614">
        <f>VLOOKUP(E2614,$H$2:$I$12,2,0)</f>
        <v>7</v>
      </c>
    </row>
    <row r="2615" spans="1:6" x14ac:dyDescent="0.2">
      <c r="A2615" t="s">
        <v>633</v>
      </c>
      <c r="B2615" t="s">
        <v>2509</v>
      </c>
      <c r="C2615" t="s">
        <v>1151</v>
      </c>
      <c r="D2615" t="s">
        <v>1519</v>
      </c>
      <c r="E2615" t="s">
        <v>3456</v>
      </c>
      <c r="F2615">
        <f t="shared" si="57"/>
        <v>7</v>
      </c>
    </row>
    <row r="2616" spans="1:6" x14ac:dyDescent="0.2">
      <c r="A2616" t="s">
        <v>633</v>
      </c>
      <c r="B2616" t="s">
        <v>2517</v>
      </c>
      <c r="C2616" t="s">
        <v>1773</v>
      </c>
      <c r="D2616" t="s">
        <v>1519</v>
      </c>
      <c r="E2616" t="s">
        <v>3456</v>
      </c>
      <c r="F2616">
        <f t="shared" si="57"/>
        <v>7</v>
      </c>
    </row>
    <row r="2617" spans="1:6" x14ac:dyDescent="0.2">
      <c r="A2617" t="s">
        <v>633</v>
      </c>
      <c r="B2617" t="s">
        <v>2518</v>
      </c>
      <c r="C2617" t="s">
        <v>1780</v>
      </c>
      <c r="D2617" t="s">
        <v>1519</v>
      </c>
      <c r="E2617" t="s">
        <v>3456</v>
      </c>
      <c r="F2617">
        <f t="shared" si="57"/>
        <v>7</v>
      </c>
    </row>
    <row r="2618" spans="1:6" x14ac:dyDescent="0.2">
      <c r="A2618" t="s">
        <v>633</v>
      </c>
      <c r="B2618" t="s">
        <v>2704</v>
      </c>
      <c r="C2618" t="s">
        <v>1382</v>
      </c>
      <c r="D2618" t="s">
        <v>1519</v>
      </c>
      <c r="E2618" t="s">
        <v>3456</v>
      </c>
      <c r="F2618">
        <f t="shared" si="57"/>
        <v>7</v>
      </c>
    </row>
    <row r="2619" spans="1:6" x14ac:dyDescent="0.2">
      <c r="A2619" t="s">
        <v>633</v>
      </c>
      <c r="B2619" t="s">
        <v>2400</v>
      </c>
      <c r="C2619" t="s">
        <v>154</v>
      </c>
      <c r="D2619" t="s">
        <v>1519</v>
      </c>
      <c r="E2619" t="s">
        <v>3456</v>
      </c>
      <c r="F2619">
        <f t="shared" si="57"/>
        <v>7</v>
      </c>
    </row>
    <row r="2620" spans="1:6" x14ac:dyDescent="0.2">
      <c r="A2620" t="s">
        <v>1768</v>
      </c>
      <c r="B2620" t="s">
        <v>2510</v>
      </c>
      <c r="C2620" t="s">
        <v>1770</v>
      </c>
      <c r="D2620" t="s">
        <v>1519</v>
      </c>
      <c r="E2620" t="s">
        <v>3456</v>
      </c>
      <c r="F2620">
        <f t="shared" si="57"/>
        <v>7</v>
      </c>
    </row>
    <row r="2621" spans="1:6" x14ac:dyDescent="0.2">
      <c r="A2621" t="s">
        <v>1768</v>
      </c>
      <c r="B2621" t="s">
        <v>2522</v>
      </c>
      <c r="C2621" t="s">
        <v>1771</v>
      </c>
      <c r="D2621" t="s">
        <v>1519</v>
      </c>
      <c r="E2621" t="s">
        <v>3456</v>
      </c>
      <c r="F2621">
        <f t="shared" si="57"/>
        <v>7</v>
      </c>
    </row>
    <row r="2622" spans="1:6" x14ac:dyDescent="0.2">
      <c r="A2622" t="s">
        <v>1768</v>
      </c>
      <c r="B2622" t="s">
        <v>1769</v>
      </c>
      <c r="C2622" t="s">
        <v>1772</v>
      </c>
      <c r="D2622" t="s">
        <v>1519</v>
      </c>
      <c r="E2622" t="s">
        <v>3456</v>
      </c>
      <c r="F2622">
        <f t="shared" si="57"/>
        <v>7</v>
      </c>
    </row>
    <row r="2623" spans="1:6" x14ac:dyDescent="0.2">
      <c r="A2623" t="s">
        <v>1779</v>
      </c>
      <c r="B2623" t="s">
        <v>2510</v>
      </c>
      <c r="C2623" t="s">
        <v>1781</v>
      </c>
      <c r="D2623" t="s">
        <v>1519</v>
      </c>
      <c r="E2623" t="s">
        <v>3456</v>
      </c>
      <c r="F2623">
        <f t="shared" si="57"/>
        <v>7</v>
      </c>
    </row>
    <row r="2624" spans="1:6" x14ac:dyDescent="0.2">
      <c r="A2624" t="s">
        <v>1779</v>
      </c>
      <c r="B2624" t="s">
        <v>2519</v>
      </c>
      <c r="C2624" t="s">
        <v>1782</v>
      </c>
      <c r="D2624" t="s">
        <v>1519</v>
      </c>
      <c r="E2624" t="s">
        <v>3456</v>
      </c>
      <c r="F2624">
        <f t="shared" si="57"/>
        <v>7</v>
      </c>
    </row>
    <row r="2625" spans="1:6" x14ac:dyDescent="0.2">
      <c r="A2625" t="s">
        <v>0</v>
      </c>
      <c r="B2625" t="s">
        <v>51</v>
      </c>
      <c r="C2625" t="s">
        <v>52</v>
      </c>
      <c r="D2625" t="s">
        <v>1670</v>
      </c>
      <c r="E2625" t="s">
        <v>3459</v>
      </c>
      <c r="F2625">
        <f t="shared" si="57"/>
        <v>8</v>
      </c>
    </row>
    <row r="2626" spans="1:6" x14ac:dyDescent="0.2">
      <c r="A2626" t="s">
        <v>0</v>
      </c>
      <c r="B2626" t="s">
        <v>2513</v>
      </c>
      <c r="C2626" t="s">
        <v>7</v>
      </c>
      <c r="D2626" t="s">
        <v>1670</v>
      </c>
      <c r="E2626" t="s">
        <v>3459</v>
      </c>
      <c r="F2626">
        <f t="shared" si="57"/>
        <v>8</v>
      </c>
    </row>
    <row r="2627" spans="1:6" x14ac:dyDescent="0.2">
      <c r="A2627" t="s">
        <v>0</v>
      </c>
      <c r="B2627" t="s">
        <v>2520</v>
      </c>
      <c r="C2627" t="s">
        <v>8</v>
      </c>
      <c r="D2627" t="s">
        <v>1670</v>
      </c>
      <c r="E2627" t="s">
        <v>3459</v>
      </c>
      <c r="F2627">
        <f t="shared" si="57"/>
        <v>8</v>
      </c>
    </row>
    <row r="2628" spans="1:6" x14ac:dyDescent="0.2">
      <c r="A2628" t="s">
        <v>0</v>
      </c>
      <c r="B2628" t="s">
        <v>2521</v>
      </c>
      <c r="C2628" t="s">
        <v>9</v>
      </c>
      <c r="D2628" t="s">
        <v>1670</v>
      </c>
      <c r="E2628" t="s">
        <v>3459</v>
      </c>
      <c r="F2628">
        <f t="shared" si="57"/>
        <v>8</v>
      </c>
    </row>
    <row r="2629" spans="1:6" x14ac:dyDescent="0.2">
      <c r="A2629" t="s">
        <v>634</v>
      </c>
      <c r="B2629" t="s">
        <v>2193</v>
      </c>
      <c r="C2629" t="s">
        <v>2194</v>
      </c>
      <c r="D2629" t="s">
        <v>1519</v>
      </c>
      <c r="E2629" t="s">
        <v>3456</v>
      </c>
      <c r="F2629">
        <f t="shared" si="57"/>
        <v>7</v>
      </c>
    </row>
    <row r="2630" spans="1:6" x14ac:dyDescent="0.2">
      <c r="A2630" t="s">
        <v>634</v>
      </c>
      <c r="B2630" t="s">
        <v>2517</v>
      </c>
      <c r="C2630" t="s">
        <v>1774</v>
      </c>
      <c r="D2630" t="s">
        <v>1519</v>
      </c>
      <c r="E2630" t="s">
        <v>3456</v>
      </c>
      <c r="F2630">
        <f t="shared" si="57"/>
        <v>7</v>
      </c>
    </row>
    <row r="2631" spans="1:6" x14ac:dyDescent="0.2">
      <c r="A2631" t="s">
        <v>634</v>
      </c>
      <c r="B2631" t="s">
        <v>2523</v>
      </c>
      <c r="C2631" t="s">
        <v>1152</v>
      </c>
      <c r="D2631" t="s">
        <v>1519</v>
      </c>
      <c r="E2631" t="s">
        <v>3456</v>
      </c>
      <c r="F2631">
        <f t="shared" si="57"/>
        <v>7</v>
      </c>
    </row>
    <row r="2632" spans="1:6" x14ac:dyDescent="0.2">
      <c r="A2632" t="s">
        <v>634</v>
      </c>
      <c r="B2632" t="s">
        <v>2524</v>
      </c>
      <c r="C2632" t="s">
        <v>1637</v>
      </c>
      <c r="D2632" t="s">
        <v>1519</v>
      </c>
      <c r="E2632" t="s">
        <v>3456</v>
      </c>
      <c r="F2632">
        <f t="shared" si="57"/>
        <v>7</v>
      </c>
    </row>
    <row r="2633" spans="1:6" x14ac:dyDescent="0.2">
      <c r="A2633" t="s">
        <v>2191</v>
      </c>
      <c r="B2633" t="s">
        <v>1769</v>
      </c>
      <c r="C2633" t="s">
        <v>2195</v>
      </c>
      <c r="D2633" t="s">
        <v>1519</v>
      </c>
      <c r="E2633" t="s">
        <v>3456</v>
      </c>
      <c r="F2633">
        <f t="shared" si="57"/>
        <v>7</v>
      </c>
    </row>
    <row r="2634" spans="1:6" x14ac:dyDescent="0.2">
      <c r="A2634" t="s">
        <v>2191</v>
      </c>
      <c r="B2634" t="s">
        <v>2525</v>
      </c>
      <c r="C2634" t="s">
        <v>2196</v>
      </c>
      <c r="D2634" t="s">
        <v>1519</v>
      </c>
      <c r="E2634" t="s">
        <v>3456</v>
      </c>
      <c r="F2634">
        <f t="shared" si="57"/>
        <v>7</v>
      </c>
    </row>
    <row r="2635" spans="1:6" x14ac:dyDescent="0.2">
      <c r="A2635" t="s">
        <v>2191</v>
      </c>
      <c r="B2635" t="s">
        <v>2200</v>
      </c>
      <c r="C2635" t="s">
        <v>2198</v>
      </c>
      <c r="D2635" t="s">
        <v>1519</v>
      </c>
      <c r="E2635" t="s">
        <v>3456</v>
      </c>
      <c r="F2635">
        <f t="shared" si="57"/>
        <v>7</v>
      </c>
    </row>
    <row r="2636" spans="1:6" x14ac:dyDescent="0.2">
      <c r="A2636" t="s">
        <v>635</v>
      </c>
      <c r="B2636" t="s">
        <v>473</v>
      </c>
      <c r="C2636" t="s">
        <v>1153</v>
      </c>
      <c r="D2636" t="s">
        <v>1969</v>
      </c>
      <c r="E2636" t="s">
        <v>3456</v>
      </c>
      <c r="F2636">
        <f t="shared" si="57"/>
        <v>7</v>
      </c>
    </row>
    <row r="2637" spans="1:6" x14ac:dyDescent="0.2">
      <c r="A2637" t="s">
        <v>635</v>
      </c>
      <c r="B2637" t="s">
        <v>1353</v>
      </c>
      <c r="C2637" t="s">
        <v>1154</v>
      </c>
      <c r="D2637" t="s">
        <v>1969</v>
      </c>
      <c r="E2637" t="s">
        <v>3456</v>
      </c>
      <c r="F2637">
        <f t="shared" si="57"/>
        <v>7</v>
      </c>
    </row>
    <row r="2638" spans="1:6" x14ac:dyDescent="0.2">
      <c r="A2638" t="s">
        <v>635</v>
      </c>
      <c r="B2638" t="s">
        <v>2188</v>
      </c>
      <c r="C2638" t="s">
        <v>2187</v>
      </c>
      <c r="D2638" t="s">
        <v>1969</v>
      </c>
      <c r="E2638" t="s">
        <v>3456</v>
      </c>
      <c r="F2638">
        <f t="shared" si="57"/>
        <v>7</v>
      </c>
    </row>
    <row r="2639" spans="1:6" x14ac:dyDescent="0.2">
      <c r="A2639" t="s">
        <v>635</v>
      </c>
      <c r="B2639" t="s">
        <v>2190</v>
      </c>
      <c r="C2639" t="s">
        <v>2189</v>
      </c>
      <c r="D2639" t="s">
        <v>1969</v>
      </c>
      <c r="E2639" t="s">
        <v>3456</v>
      </c>
      <c r="F2639">
        <f t="shared" si="57"/>
        <v>7</v>
      </c>
    </row>
    <row r="2640" spans="1:6" x14ac:dyDescent="0.2">
      <c r="A2640" t="s">
        <v>635</v>
      </c>
      <c r="B2640" t="s">
        <v>2193</v>
      </c>
      <c r="C2640" t="s">
        <v>2197</v>
      </c>
      <c r="D2640" t="s">
        <v>1519</v>
      </c>
      <c r="E2640" t="s">
        <v>3456</v>
      </c>
      <c r="F2640">
        <f t="shared" si="57"/>
        <v>7</v>
      </c>
    </row>
    <row r="2641" spans="1:6" x14ac:dyDescent="0.2">
      <c r="A2641" t="s">
        <v>635</v>
      </c>
      <c r="B2641" t="s">
        <v>2526</v>
      </c>
      <c r="C2641" t="s">
        <v>1155</v>
      </c>
      <c r="D2641" t="s">
        <v>1971</v>
      </c>
      <c r="E2641" t="s">
        <v>3456</v>
      </c>
      <c r="F2641">
        <f t="shared" ref="F2641:F2704" si="58">VLOOKUP(E2641,$H$2:$I$12,2,0)</f>
        <v>7</v>
      </c>
    </row>
    <row r="2642" spans="1:6" x14ac:dyDescent="0.2">
      <c r="A2642" t="s">
        <v>635</v>
      </c>
      <c r="B2642" t="s">
        <v>2527</v>
      </c>
      <c r="C2642" t="s">
        <v>1546</v>
      </c>
      <c r="D2642" t="s">
        <v>1519</v>
      </c>
      <c r="E2642" t="s">
        <v>3456</v>
      </c>
      <c r="F2642">
        <f t="shared" si="58"/>
        <v>7</v>
      </c>
    </row>
    <row r="2643" spans="1:6" x14ac:dyDescent="0.2">
      <c r="A2643" t="s">
        <v>635</v>
      </c>
      <c r="B2643" t="s">
        <v>1037</v>
      </c>
      <c r="C2643" t="s">
        <v>1039</v>
      </c>
      <c r="D2643" t="s">
        <v>515</v>
      </c>
      <c r="E2643" t="s">
        <v>3456</v>
      </c>
      <c r="F2643">
        <f t="shared" si="58"/>
        <v>7</v>
      </c>
    </row>
    <row r="2644" spans="1:6" x14ac:dyDescent="0.2">
      <c r="A2644" t="s">
        <v>635</v>
      </c>
      <c r="B2644" t="s">
        <v>1038</v>
      </c>
      <c r="C2644" t="s">
        <v>986</v>
      </c>
      <c r="D2644" t="s">
        <v>515</v>
      </c>
      <c r="E2644" t="s">
        <v>3456</v>
      </c>
      <c r="F2644">
        <f t="shared" si="58"/>
        <v>7</v>
      </c>
    </row>
    <row r="2645" spans="1:6" x14ac:dyDescent="0.2">
      <c r="A2645" t="s">
        <v>636</v>
      </c>
      <c r="B2645" t="s">
        <v>1769</v>
      </c>
      <c r="C2645" t="s">
        <v>1169</v>
      </c>
      <c r="D2645" t="s">
        <v>1519</v>
      </c>
      <c r="E2645" t="s">
        <v>3456</v>
      </c>
      <c r="F2645">
        <f t="shared" si="58"/>
        <v>7</v>
      </c>
    </row>
    <row r="2646" spans="1:6" x14ac:dyDescent="0.2">
      <c r="A2646" t="s">
        <v>636</v>
      </c>
      <c r="B2646" t="s">
        <v>2528</v>
      </c>
      <c r="C2646" t="s">
        <v>1170</v>
      </c>
      <c r="D2646" t="s">
        <v>1519</v>
      </c>
      <c r="E2646" t="s">
        <v>3456</v>
      </c>
      <c r="F2646">
        <f t="shared" si="58"/>
        <v>7</v>
      </c>
    </row>
    <row r="2647" spans="1:6" x14ac:dyDescent="0.2">
      <c r="A2647" t="s">
        <v>636</v>
      </c>
      <c r="B2647" t="s">
        <v>2529</v>
      </c>
      <c r="C2647" t="s">
        <v>1582</v>
      </c>
      <c r="D2647" t="s">
        <v>1519</v>
      </c>
      <c r="E2647" t="s">
        <v>3456</v>
      </c>
      <c r="F2647">
        <f t="shared" si="58"/>
        <v>7</v>
      </c>
    </row>
    <row r="2648" spans="1:6" x14ac:dyDescent="0.2">
      <c r="A2648" t="s">
        <v>636</v>
      </c>
      <c r="B2648" t="s">
        <v>981</v>
      </c>
      <c r="C2648" t="s">
        <v>2969</v>
      </c>
      <c r="D2648" t="s">
        <v>1704</v>
      </c>
      <c r="E2648" t="s">
        <v>3456</v>
      </c>
      <c r="F2648">
        <f t="shared" si="58"/>
        <v>7</v>
      </c>
    </row>
    <row r="2649" spans="1:6" x14ac:dyDescent="0.2">
      <c r="A2649" t="s">
        <v>637</v>
      </c>
      <c r="B2649" t="s">
        <v>2530</v>
      </c>
      <c r="C2649" t="s">
        <v>1171</v>
      </c>
      <c r="D2649" t="s">
        <v>1519</v>
      </c>
      <c r="E2649" t="s">
        <v>3456</v>
      </c>
      <c r="F2649">
        <f t="shared" si="58"/>
        <v>7</v>
      </c>
    </row>
    <row r="2650" spans="1:6" x14ac:dyDescent="0.2">
      <c r="A2650" t="s">
        <v>637</v>
      </c>
      <c r="B2650" t="s">
        <v>1789</v>
      </c>
      <c r="C2650" t="s">
        <v>1790</v>
      </c>
      <c r="D2650" t="s">
        <v>1519</v>
      </c>
      <c r="E2650" t="s">
        <v>3456</v>
      </c>
      <c r="F2650">
        <f t="shared" si="58"/>
        <v>7</v>
      </c>
    </row>
    <row r="2651" spans="1:6" x14ac:dyDescent="0.2">
      <c r="A2651" t="s">
        <v>637</v>
      </c>
      <c r="B2651" t="s">
        <v>3127</v>
      </c>
      <c r="C2651" t="s">
        <v>2306</v>
      </c>
      <c r="D2651" t="s">
        <v>2307</v>
      </c>
      <c r="E2651" t="s">
        <v>3456</v>
      </c>
      <c r="F2651">
        <f t="shared" si="58"/>
        <v>7</v>
      </c>
    </row>
    <row r="2652" spans="1:6" x14ac:dyDescent="0.2">
      <c r="A2652" t="s">
        <v>1481</v>
      </c>
      <c r="B2652" t="s">
        <v>2404</v>
      </c>
      <c r="C2652" t="s">
        <v>1172</v>
      </c>
      <c r="D2652" t="s">
        <v>1519</v>
      </c>
      <c r="E2652" t="s">
        <v>3456</v>
      </c>
      <c r="F2652">
        <f t="shared" si="58"/>
        <v>7</v>
      </c>
    </row>
    <row r="2653" spans="1:6" x14ac:dyDescent="0.2">
      <c r="A2653" t="s">
        <v>1481</v>
      </c>
      <c r="B2653" t="s">
        <v>1787</v>
      </c>
      <c r="C2653" t="s">
        <v>1173</v>
      </c>
      <c r="D2653" t="s">
        <v>1519</v>
      </c>
      <c r="E2653" t="s">
        <v>3456</v>
      </c>
      <c r="F2653">
        <f t="shared" si="58"/>
        <v>7</v>
      </c>
    </row>
    <row r="2654" spans="1:6" x14ac:dyDescent="0.2">
      <c r="A2654" t="s">
        <v>1481</v>
      </c>
      <c r="B2654" t="s">
        <v>2531</v>
      </c>
      <c r="C2654" t="s">
        <v>1576</v>
      </c>
      <c r="D2654" t="s">
        <v>1519</v>
      </c>
      <c r="E2654" t="s">
        <v>3456</v>
      </c>
      <c r="F2654">
        <f t="shared" si="58"/>
        <v>7</v>
      </c>
    </row>
    <row r="2655" spans="1:6" x14ac:dyDescent="0.2">
      <c r="A2655" t="s">
        <v>1480</v>
      </c>
      <c r="B2655" t="s">
        <v>2523</v>
      </c>
      <c r="C2655" t="s">
        <v>1174</v>
      </c>
      <c r="D2655" t="s">
        <v>1519</v>
      </c>
      <c r="E2655" t="s">
        <v>3456</v>
      </c>
      <c r="F2655">
        <f t="shared" si="58"/>
        <v>7</v>
      </c>
    </row>
    <row r="2656" spans="1:6" x14ac:dyDescent="0.2">
      <c r="A2656" t="s">
        <v>1480</v>
      </c>
      <c r="B2656" t="s">
        <v>2532</v>
      </c>
      <c r="C2656" t="s">
        <v>1777</v>
      </c>
      <c r="D2656" t="s">
        <v>1519</v>
      </c>
      <c r="E2656" t="s">
        <v>3456</v>
      </c>
      <c r="F2656">
        <f t="shared" si="58"/>
        <v>7</v>
      </c>
    </row>
    <row r="2657" spans="1:6" x14ac:dyDescent="0.2">
      <c r="A2657" t="s">
        <v>1480</v>
      </c>
      <c r="B2657" t="s">
        <v>2404</v>
      </c>
      <c r="C2657" t="s">
        <v>1175</v>
      </c>
      <c r="D2657" t="s">
        <v>1519</v>
      </c>
      <c r="E2657" t="s">
        <v>3456</v>
      </c>
      <c r="F2657">
        <f t="shared" si="58"/>
        <v>7</v>
      </c>
    </row>
    <row r="2658" spans="1:6" x14ac:dyDescent="0.2">
      <c r="A2658" t="s">
        <v>638</v>
      </c>
      <c r="B2658" t="s">
        <v>1683</v>
      </c>
      <c r="C2658" t="s">
        <v>1681</v>
      </c>
      <c r="D2658" t="s">
        <v>1682</v>
      </c>
      <c r="E2658" t="s">
        <v>3456</v>
      </c>
      <c r="F2658">
        <f t="shared" si="58"/>
        <v>7</v>
      </c>
    </row>
    <row r="2659" spans="1:6" x14ac:dyDescent="0.2">
      <c r="A2659" t="s">
        <v>638</v>
      </c>
      <c r="B2659" t="s">
        <v>2530</v>
      </c>
      <c r="C2659" t="s">
        <v>1176</v>
      </c>
      <c r="D2659" t="s">
        <v>1519</v>
      </c>
      <c r="E2659" t="s">
        <v>3456</v>
      </c>
      <c r="F2659">
        <f t="shared" si="58"/>
        <v>7</v>
      </c>
    </row>
    <row r="2660" spans="1:6" x14ac:dyDescent="0.2">
      <c r="A2660" t="s">
        <v>638</v>
      </c>
      <c r="B2660" t="s">
        <v>2401</v>
      </c>
      <c r="C2660" t="s">
        <v>1177</v>
      </c>
      <c r="D2660" t="s">
        <v>1519</v>
      </c>
      <c r="E2660" t="s">
        <v>3456</v>
      </c>
      <c r="F2660">
        <f t="shared" si="58"/>
        <v>7</v>
      </c>
    </row>
    <row r="2661" spans="1:6" x14ac:dyDescent="0.2">
      <c r="A2661" t="s">
        <v>638</v>
      </c>
      <c r="B2661" t="s">
        <v>2528</v>
      </c>
      <c r="C2661" t="s">
        <v>1178</v>
      </c>
      <c r="D2661" t="s">
        <v>1519</v>
      </c>
      <c r="E2661" t="s">
        <v>3456</v>
      </c>
      <c r="F2661">
        <f t="shared" si="58"/>
        <v>7</v>
      </c>
    </row>
    <row r="2662" spans="1:6" x14ac:dyDescent="0.2">
      <c r="A2662" t="s">
        <v>638</v>
      </c>
      <c r="B2662" t="s">
        <v>2533</v>
      </c>
      <c r="C2662" t="s">
        <v>1190</v>
      </c>
      <c r="D2662" t="s">
        <v>1519</v>
      </c>
      <c r="E2662" t="s">
        <v>3456</v>
      </c>
      <c r="F2662">
        <f t="shared" si="58"/>
        <v>7</v>
      </c>
    </row>
    <row r="2663" spans="1:6" x14ac:dyDescent="0.2">
      <c r="A2663" t="s">
        <v>638</v>
      </c>
      <c r="B2663" t="s">
        <v>2534</v>
      </c>
      <c r="C2663" t="s">
        <v>1645</v>
      </c>
      <c r="D2663" t="s">
        <v>1519</v>
      </c>
      <c r="E2663" t="s">
        <v>3456</v>
      </c>
      <c r="F2663">
        <f t="shared" si="58"/>
        <v>7</v>
      </c>
    </row>
    <row r="2664" spans="1:6" x14ac:dyDescent="0.2">
      <c r="A2664" t="s">
        <v>639</v>
      </c>
      <c r="B2664" t="s">
        <v>2404</v>
      </c>
      <c r="C2664" t="s">
        <v>1191</v>
      </c>
      <c r="D2664" t="s">
        <v>1519</v>
      </c>
      <c r="E2664" t="s">
        <v>3456</v>
      </c>
      <c r="F2664">
        <f t="shared" si="58"/>
        <v>7</v>
      </c>
    </row>
    <row r="2665" spans="1:6" x14ac:dyDescent="0.2">
      <c r="A2665" t="s">
        <v>639</v>
      </c>
      <c r="B2665" t="s">
        <v>2535</v>
      </c>
      <c r="C2665" t="s">
        <v>1192</v>
      </c>
      <c r="D2665" t="s">
        <v>1519</v>
      </c>
      <c r="E2665" t="s">
        <v>3456</v>
      </c>
      <c r="F2665">
        <f t="shared" si="58"/>
        <v>7</v>
      </c>
    </row>
    <row r="2666" spans="1:6" x14ac:dyDescent="0.2">
      <c r="A2666" t="s">
        <v>639</v>
      </c>
      <c r="B2666" t="s">
        <v>981</v>
      </c>
      <c r="C2666" t="s">
        <v>2965</v>
      </c>
      <c r="D2666" t="s">
        <v>1704</v>
      </c>
      <c r="E2666" t="s">
        <v>3456</v>
      </c>
      <c r="F2666">
        <f t="shared" si="58"/>
        <v>7</v>
      </c>
    </row>
    <row r="2667" spans="1:6" x14ac:dyDescent="0.2">
      <c r="A2667" t="s">
        <v>639</v>
      </c>
      <c r="B2667" t="s">
        <v>2536</v>
      </c>
      <c r="C2667" t="s">
        <v>1785</v>
      </c>
      <c r="D2667" t="s">
        <v>1519</v>
      </c>
      <c r="E2667" t="s">
        <v>3456</v>
      </c>
      <c r="F2667">
        <f t="shared" si="58"/>
        <v>7</v>
      </c>
    </row>
    <row r="2668" spans="1:6" x14ac:dyDescent="0.2">
      <c r="A2668" t="s">
        <v>640</v>
      </c>
      <c r="B2668" t="s">
        <v>2533</v>
      </c>
      <c r="C2668" t="s">
        <v>1193</v>
      </c>
      <c r="D2668" t="s">
        <v>1519</v>
      </c>
      <c r="E2668" t="s">
        <v>3459</v>
      </c>
      <c r="F2668">
        <f t="shared" si="58"/>
        <v>8</v>
      </c>
    </row>
    <row r="2669" spans="1:6" x14ac:dyDescent="0.2">
      <c r="A2669" t="s">
        <v>640</v>
      </c>
      <c r="B2669" t="s">
        <v>2405</v>
      </c>
      <c r="C2669" t="s">
        <v>1194</v>
      </c>
      <c r="D2669" t="s">
        <v>1519</v>
      </c>
      <c r="E2669" t="s">
        <v>3459</v>
      </c>
      <c r="F2669">
        <f t="shared" si="58"/>
        <v>8</v>
      </c>
    </row>
    <row r="2670" spans="1:6" x14ac:dyDescent="0.2">
      <c r="A2670" t="s">
        <v>640</v>
      </c>
      <c r="B2670" t="s">
        <v>2537</v>
      </c>
      <c r="C2670" t="s">
        <v>1542</v>
      </c>
      <c r="D2670" t="s">
        <v>1519</v>
      </c>
      <c r="E2670" t="s">
        <v>3459</v>
      </c>
      <c r="F2670">
        <f t="shared" si="58"/>
        <v>8</v>
      </c>
    </row>
    <row r="2671" spans="1:6" x14ac:dyDescent="0.2">
      <c r="A2671" t="s">
        <v>641</v>
      </c>
      <c r="B2671" t="s">
        <v>2403</v>
      </c>
      <c r="C2671" t="s">
        <v>1195</v>
      </c>
      <c r="D2671" t="s">
        <v>1519</v>
      </c>
      <c r="E2671" t="s">
        <v>3456</v>
      </c>
      <c r="F2671">
        <f t="shared" si="58"/>
        <v>7</v>
      </c>
    </row>
    <row r="2672" spans="1:6" x14ac:dyDescent="0.2">
      <c r="A2672" t="s">
        <v>641</v>
      </c>
      <c r="B2672" t="s">
        <v>2403</v>
      </c>
      <c r="C2672" t="s">
        <v>1196</v>
      </c>
      <c r="D2672" t="s">
        <v>1519</v>
      </c>
      <c r="E2672" t="s">
        <v>3456</v>
      </c>
      <c r="F2672">
        <f t="shared" si="58"/>
        <v>7</v>
      </c>
    </row>
    <row r="2673" spans="1:6" x14ac:dyDescent="0.2">
      <c r="A2673" t="s">
        <v>641</v>
      </c>
      <c r="B2673" t="s">
        <v>1797</v>
      </c>
      <c r="C2673" t="s">
        <v>1798</v>
      </c>
      <c r="D2673" t="s">
        <v>1519</v>
      </c>
      <c r="E2673" t="s">
        <v>3456</v>
      </c>
      <c r="F2673">
        <f t="shared" si="58"/>
        <v>7</v>
      </c>
    </row>
    <row r="2674" spans="1:6" x14ac:dyDescent="0.2">
      <c r="A2674" t="s">
        <v>641</v>
      </c>
      <c r="B2674" t="s">
        <v>2535</v>
      </c>
      <c r="C2674" t="s">
        <v>1197</v>
      </c>
      <c r="D2674" t="s">
        <v>1519</v>
      </c>
      <c r="E2674" t="s">
        <v>3456</v>
      </c>
      <c r="F2674">
        <f t="shared" si="58"/>
        <v>7</v>
      </c>
    </row>
    <row r="2675" spans="1:6" x14ac:dyDescent="0.2">
      <c r="A2675" t="s">
        <v>641</v>
      </c>
      <c r="B2675" t="s">
        <v>2538</v>
      </c>
      <c r="C2675" t="s">
        <v>1535</v>
      </c>
      <c r="D2675" t="s">
        <v>1519</v>
      </c>
      <c r="E2675" t="s">
        <v>3456</v>
      </c>
      <c r="F2675">
        <f t="shared" si="58"/>
        <v>7</v>
      </c>
    </row>
    <row r="2676" spans="1:6" x14ac:dyDescent="0.2">
      <c r="A2676" t="s">
        <v>641</v>
      </c>
      <c r="B2676" t="s">
        <v>8410</v>
      </c>
      <c r="C2676" t="s">
        <v>8408</v>
      </c>
      <c r="D2676" t="s">
        <v>1519</v>
      </c>
      <c r="E2676" t="s">
        <v>3456</v>
      </c>
      <c r="F2676">
        <f t="shared" si="58"/>
        <v>7</v>
      </c>
    </row>
    <row r="2677" spans="1:6" x14ac:dyDescent="0.2">
      <c r="A2677" t="s">
        <v>2876</v>
      </c>
      <c r="B2677" t="s">
        <v>2878</v>
      </c>
      <c r="C2677" t="s">
        <v>2981</v>
      </c>
      <c r="D2677" t="s">
        <v>1519</v>
      </c>
      <c r="E2677" s="20" t="s">
        <v>3459</v>
      </c>
      <c r="F2677">
        <f t="shared" si="58"/>
        <v>8</v>
      </c>
    </row>
    <row r="2678" spans="1:6" x14ac:dyDescent="0.2">
      <c r="A2678" t="s">
        <v>2876</v>
      </c>
      <c r="B2678" t="s">
        <v>3013</v>
      </c>
      <c r="C2678" t="s">
        <v>3011</v>
      </c>
      <c r="D2678" t="s">
        <v>1519</v>
      </c>
      <c r="E2678" s="20" t="s">
        <v>3459</v>
      </c>
      <c r="F2678">
        <f t="shared" si="58"/>
        <v>8</v>
      </c>
    </row>
    <row r="2679" spans="1:6" x14ac:dyDescent="0.2">
      <c r="A2679" t="s">
        <v>2876</v>
      </c>
      <c r="B2679" t="s">
        <v>3016</v>
      </c>
      <c r="C2679" t="s">
        <v>3014</v>
      </c>
      <c r="D2679" t="s">
        <v>1519</v>
      </c>
      <c r="E2679" s="20" t="s">
        <v>3459</v>
      </c>
      <c r="F2679">
        <f t="shared" si="58"/>
        <v>8</v>
      </c>
    </row>
    <row r="2680" spans="1:6" x14ac:dyDescent="0.2">
      <c r="A2680" t="s">
        <v>1537</v>
      </c>
      <c r="B2680" t="s">
        <v>8410</v>
      </c>
      <c r="C2680" t="s">
        <v>8409</v>
      </c>
      <c r="D2680" t="s">
        <v>1519</v>
      </c>
      <c r="E2680" s="20" t="s">
        <v>3459</v>
      </c>
      <c r="F2680">
        <f t="shared" si="58"/>
        <v>8</v>
      </c>
    </row>
    <row r="2681" spans="1:6" x14ac:dyDescent="0.2">
      <c r="A2681" t="s">
        <v>1537</v>
      </c>
      <c r="B2681" t="s">
        <v>2540</v>
      </c>
      <c r="C2681" t="s">
        <v>1540</v>
      </c>
      <c r="D2681" t="s">
        <v>1519</v>
      </c>
      <c r="E2681" s="20" t="s">
        <v>3459</v>
      </c>
      <c r="F2681">
        <f t="shared" si="58"/>
        <v>8</v>
      </c>
    </row>
    <row r="2682" spans="1:6" x14ac:dyDescent="0.2">
      <c r="A2682" t="s">
        <v>1537</v>
      </c>
      <c r="B2682" t="s">
        <v>2541</v>
      </c>
      <c r="C2682" t="s">
        <v>1791</v>
      </c>
      <c r="D2682" t="s">
        <v>1519</v>
      </c>
      <c r="E2682" s="20" t="s">
        <v>3459</v>
      </c>
      <c r="F2682">
        <f t="shared" si="58"/>
        <v>8</v>
      </c>
    </row>
    <row r="2683" spans="1:6" x14ac:dyDescent="0.2">
      <c r="A2683" t="s">
        <v>123</v>
      </c>
      <c r="B2683" t="s">
        <v>2542</v>
      </c>
      <c r="C2683" t="s">
        <v>1792</v>
      </c>
      <c r="D2683" t="s">
        <v>1519</v>
      </c>
      <c r="E2683" t="s">
        <v>3456</v>
      </c>
      <c r="F2683">
        <f t="shared" si="58"/>
        <v>7</v>
      </c>
    </row>
    <row r="2684" spans="1:6" x14ac:dyDescent="0.2">
      <c r="A2684" t="s">
        <v>123</v>
      </c>
      <c r="B2684" t="s">
        <v>2539</v>
      </c>
      <c r="C2684" t="s">
        <v>1793</v>
      </c>
      <c r="D2684" t="s">
        <v>1519</v>
      </c>
      <c r="E2684" t="s">
        <v>3456</v>
      </c>
      <c r="F2684">
        <f t="shared" si="58"/>
        <v>7</v>
      </c>
    </row>
    <row r="2685" spans="1:6" x14ac:dyDescent="0.2">
      <c r="A2685" t="s">
        <v>1795</v>
      </c>
      <c r="B2685" t="s">
        <v>2405</v>
      </c>
      <c r="C2685" t="s">
        <v>1800</v>
      </c>
      <c r="D2685" t="s">
        <v>1519</v>
      </c>
      <c r="E2685" t="s">
        <v>3456</v>
      </c>
      <c r="F2685">
        <f t="shared" si="58"/>
        <v>7</v>
      </c>
    </row>
    <row r="2686" spans="1:6" x14ac:dyDescent="0.2">
      <c r="A2686" t="s">
        <v>1795</v>
      </c>
      <c r="B2686" t="s">
        <v>1799</v>
      </c>
      <c r="C2686" t="s">
        <v>1801</v>
      </c>
      <c r="D2686" t="s">
        <v>1519</v>
      </c>
      <c r="E2686" t="s">
        <v>3456</v>
      </c>
      <c r="F2686">
        <f t="shared" si="58"/>
        <v>7</v>
      </c>
    </row>
    <row r="2687" spans="1:6" x14ac:dyDescent="0.2">
      <c r="A2687" t="s">
        <v>1795</v>
      </c>
      <c r="B2687" t="s">
        <v>2543</v>
      </c>
      <c r="C2687" t="s">
        <v>1802</v>
      </c>
      <c r="D2687" t="s">
        <v>1519</v>
      </c>
      <c r="E2687" t="s">
        <v>3456</v>
      </c>
      <c r="F2687">
        <f t="shared" si="58"/>
        <v>7</v>
      </c>
    </row>
    <row r="2688" spans="1:6" x14ac:dyDescent="0.2">
      <c r="A2688" t="s">
        <v>1795</v>
      </c>
      <c r="B2688" t="s">
        <v>1686</v>
      </c>
      <c r="C2688" t="s">
        <v>1684</v>
      </c>
      <c r="D2688" t="s">
        <v>1682</v>
      </c>
      <c r="E2688" t="s">
        <v>3456</v>
      </c>
      <c r="F2688">
        <f t="shared" si="58"/>
        <v>7</v>
      </c>
    </row>
    <row r="2689" spans="1:6" x14ac:dyDescent="0.2">
      <c r="A2689" t="s">
        <v>1795</v>
      </c>
      <c r="B2689" t="s">
        <v>3209</v>
      </c>
      <c r="C2689" t="s">
        <v>3188</v>
      </c>
      <c r="D2689" t="s">
        <v>3210</v>
      </c>
      <c r="E2689" t="s">
        <v>3456</v>
      </c>
      <c r="F2689">
        <f t="shared" si="58"/>
        <v>7</v>
      </c>
    </row>
    <row r="2690" spans="1:6" x14ac:dyDescent="0.2">
      <c r="A2690" t="s">
        <v>642</v>
      </c>
      <c r="B2690" t="s">
        <v>1797</v>
      </c>
      <c r="C2690" t="s">
        <v>1804</v>
      </c>
      <c r="D2690" t="s">
        <v>1519</v>
      </c>
      <c r="E2690" t="s">
        <v>3459</v>
      </c>
      <c r="F2690">
        <f t="shared" si="58"/>
        <v>8</v>
      </c>
    </row>
    <row r="2691" spans="1:6" x14ac:dyDescent="0.2">
      <c r="A2691" t="s">
        <v>642</v>
      </c>
      <c r="B2691" t="s">
        <v>2544</v>
      </c>
      <c r="C2691" t="s">
        <v>1198</v>
      </c>
      <c r="D2691" t="s">
        <v>1519</v>
      </c>
      <c r="E2691" t="s">
        <v>3459</v>
      </c>
      <c r="F2691">
        <f t="shared" si="58"/>
        <v>8</v>
      </c>
    </row>
    <row r="2692" spans="1:6" x14ac:dyDescent="0.2">
      <c r="A2692" t="s">
        <v>642</v>
      </c>
      <c r="B2692" t="s">
        <v>981</v>
      </c>
      <c r="C2692" t="s">
        <v>2983</v>
      </c>
      <c r="D2692" t="s">
        <v>1704</v>
      </c>
      <c r="E2692" t="s">
        <v>3459</v>
      </c>
      <c r="F2692">
        <f t="shared" si="58"/>
        <v>8</v>
      </c>
    </row>
    <row r="2693" spans="1:6" x14ac:dyDescent="0.2">
      <c r="A2693" t="s">
        <v>643</v>
      </c>
      <c r="B2693" t="s">
        <v>2545</v>
      </c>
      <c r="C2693" t="s">
        <v>1199</v>
      </c>
      <c r="D2693" t="s">
        <v>1519</v>
      </c>
      <c r="E2693" t="s">
        <v>3459</v>
      </c>
      <c r="F2693">
        <f t="shared" si="58"/>
        <v>8</v>
      </c>
    </row>
    <row r="2694" spans="1:6" x14ac:dyDescent="0.2">
      <c r="A2694" t="s">
        <v>643</v>
      </c>
      <c r="B2694" t="s">
        <v>2543</v>
      </c>
      <c r="C2694" t="s">
        <v>1200</v>
      </c>
      <c r="D2694" t="s">
        <v>1519</v>
      </c>
      <c r="E2694" t="s">
        <v>3459</v>
      </c>
      <c r="F2694">
        <f t="shared" si="58"/>
        <v>8</v>
      </c>
    </row>
    <row r="2695" spans="1:6" x14ac:dyDescent="0.2">
      <c r="A2695" t="s">
        <v>643</v>
      </c>
      <c r="B2695" t="s">
        <v>2546</v>
      </c>
      <c r="C2695" t="s">
        <v>1201</v>
      </c>
      <c r="D2695" t="s">
        <v>1519</v>
      </c>
      <c r="E2695" t="s">
        <v>3459</v>
      </c>
      <c r="F2695">
        <f t="shared" si="58"/>
        <v>8</v>
      </c>
    </row>
    <row r="2696" spans="1:6" x14ac:dyDescent="0.2">
      <c r="A2696" t="s">
        <v>644</v>
      </c>
      <c r="B2696" t="s">
        <v>2890</v>
      </c>
      <c r="C2696" t="s">
        <v>3012</v>
      </c>
      <c r="D2696" t="s">
        <v>1519</v>
      </c>
      <c r="E2696" t="s">
        <v>3459</v>
      </c>
      <c r="F2696">
        <f t="shared" si="58"/>
        <v>8</v>
      </c>
    </row>
    <row r="2697" spans="1:6" x14ac:dyDescent="0.2">
      <c r="A2697" t="s">
        <v>644</v>
      </c>
      <c r="B2697" t="s">
        <v>2547</v>
      </c>
      <c r="C2697" t="s">
        <v>256</v>
      </c>
      <c r="D2697" t="s">
        <v>1519</v>
      </c>
      <c r="E2697" t="s">
        <v>3459</v>
      </c>
      <c r="F2697">
        <f t="shared" si="58"/>
        <v>8</v>
      </c>
    </row>
    <row r="2698" spans="1:6" x14ac:dyDescent="0.2">
      <c r="A2698" t="s">
        <v>644</v>
      </c>
      <c r="B2698" t="s">
        <v>2730</v>
      </c>
      <c r="C2698" t="s">
        <v>2729</v>
      </c>
      <c r="D2698" t="s">
        <v>1519</v>
      </c>
      <c r="E2698" t="s">
        <v>3459</v>
      </c>
      <c r="F2698">
        <f t="shared" si="58"/>
        <v>8</v>
      </c>
    </row>
    <row r="2699" spans="1:6" x14ac:dyDescent="0.2">
      <c r="A2699" t="s">
        <v>644</v>
      </c>
      <c r="B2699" t="s">
        <v>2544</v>
      </c>
      <c r="C2699" t="s">
        <v>1202</v>
      </c>
      <c r="D2699" t="s">
        <v>1519</v>
      </c>
      <c r="E2699" t="s">
        <v>3459</v>
      </c>
      <c r="F2699">
        <f t="shared" si="58"/>
        <v>8</v>
      </c>
    </row>
    <row r="2700" spans="1:6" x14ac:dyDescent="0.2">
      <c r="A2700" t="s">
        <v>644</v>
      </c>
      <c r="B2700" t="s">
        <v>981</v>
      </c>
      <c r="C2700" t="s">
        <v>2958</v>
      </c>
      <c r="D2700" t="s">
        <v>1704</v>
      </c>
      <c r="E2700" t="s">
        <v>3459</v>
      </c>
      <c r="F2700">
        <f t="shared" si="58"/>
        <v>8</v>
      </c>
    </row>
    <row r="2701" spans="1:6" x14ac:dyDescent="0.2">
      <c r="A2701" t="s">
        <v>644</v>
      </c>
      <c r="B2701" t="s">
        <v>3209</v>
      </c>
      <c r="C2701" t="s">
        <v>890</v>
      </c>
      <c r="D2701" t="s">
        <v>3210</v>
      </c>
      <c r="E2701" t="s">
        <v>3459</v>
      </c>
      <c r="F2701">
        <f t="shared" si="58"/>
        <v>8</v>
      </c>
    </row>
    <row r="2702" spans="1:6" x14ac:dyDescent="0.2">
      <c r="A2702" t="s">
        <v>644</v>
      </c>
      <c r="B2702" t="s">
        <v>2698</v>
      </c>
      <c r="C2702" t="s">
        <v>1852</v>
      </c>
      <c r="D2702" t="s">
        <v>1519</v>
      </c>
      <c r="E2702" t="s">
        <v>3459</v>
      </c>
      <c r="F2702">
        <f t="shared" si="58"/>
        <v>8</v>
      </c>
    </row>
    <row r="2703" spans="1:6" x14ac:dyDescent="0.2">
      <c r="A2703" t="s">
        <v>645</v>
      </c>
      <c r="B2703" t="s">
        <v>2890</v>
      </c>
      <c r="C2703" t="s">
        <v>3015</v>
      </c>
      <c r="D2703" t="s">
        <v>1519</v>
      </c>
      <c r="E2703" t="s">
        <v>3459</v>
      </c>
      <c r="F2703">
        <f t="shared" si="58"/>
        <v>8</v>
      </c>
    </row>
    <row r="2704" spans="1:6" x14ac:dyDescent="0.2">
      <c r="A2704" t="s">
        <v>645</v>
      </c>
      <c r="B2704" t="s">
        <v>2407</v>
      </c>
      <c r="C2704" t="s">
        <v>1203</v>
      </c>
      <c r="D2704" t="s">
        <v>1519</v>
      </c>
      <c r="E2704" t="s">
        <v>3459</v>
      </c>
      <c r="F2704">
        <f t="shared" si="58"/>
        <v>8</v>
      </c>
    </row>
    <row r="2705" spans="1:6" x14ac:dyDescent="0.2">
      <c r="A2705" t="s">
        <v>645</v>
      </c>
      <c r="B2705" t="s">
        <v>2548</v>
      </c>
      <c r="C2705" t="s">
        <v>1028</v>
      </c>
      <c r="D2705" t="s">
        <v>1519</v>
      </c>
      <c r="E2705" t="s">
        <v>3459</v>
      </c>
      <c r="F2705">
        <f t="shared" ref="F2705:F2769" si="59">VLOOKUP(E2705,$H$2:$I$12,2,0)</f>
        <v>8</v>
      </c>
    </row>
    <row r="2706" spans="1:6" x14ac:dyDescent="0.2">
      <c r="A2706" t="s">
        <v>645</v>
      </c>
      <c r="B2706" t="s">
        <v>2549</v>
      </c>
      <c r="C2706" t="s">
        <v>1204</v>
      </c>
      <c r="D2706" t="s">
        <v>1519</v>
      </c>
      <c r="E2706" t="s">
        <v>3459</v>
      </c>
      <c r="F2706">
        <f t="shared" si="59"/>
        <v>8</v>
      </c>
    </row>
    <row r="2707" spans="1:6" x14ac:dyDescent="0.2">
      <c r="A2707" t="s">
        <v>645</v>
      </c>
      <c r="B2707" t="s">
        <v>2550</v>
      </c>
      <c r="C2707" t="s">
        <v>1205</v>
      </c>
      <c r="D2707" t="s">
        <v>1519</v>
      </c>
      <c r="E2707" t="s">
        <v>3459</v>
      </c>
      <c r="F2707">
        <f t="shared" si="59"/>
        <v>8</v>
      </c>
    </row>
    <row r="2708" spans="1:6" x14ac:dyDescent="0.2">
      <c r="A2708" t="s">
        <v>1298</v>
      </c>
      <c r="B2708" t="s">
        <v>1031</v>
      </c>
      <c r="C2708" t="s">
        <v>629</v>
      </c>
      <c r="D2708" t="s">
        <v>1969</v>
      </c>
      <c r="E2708" t="s">
        <v>3459</v>
      </c>
      <c r="F2708">
        <f t="shared" si="59"/>
        <v>8</v>
      </c>
    </row>
    <row r="2709" spans="1:6" x14ac:dyDescent="0.2">
      <c r="A2709" t="s">
        <v>1298</v>
      </c>
      <c r="B2709" t="s">
        <v>1031</v>
      </c>
      <c r="C2709" t="s">
        <v>630</v>
      </c>
      <c r="D2709" t="s">
        <v>1969</v>
      </c>
      <c r="E2709" t="s">
        <v>3459</v>
      </c>
      <c r="F2709">
        <f t="shared" si="59"/>
        <v>8</v>
      </c>
    </row>
    <row r="2710" spans="1:6" x14ac:dyDescent="0.2">
      <c r="A2710" t="s">
        <v>1298</v>
      </c>
      <c r="B2710" t="s">
        <v>1031</v>
      </c>
      <c r="C2710" t="s">
        <v>1206</v>
      </c>
      <c r="D2710" t="s">
        <v>1969</v>
      </c>
      <c r="E2710" t="s">
        <v>3459</v>
      </c>
      <c r="F2710">
        <f t="shared" si="59"/>
        <v>8</v>
      </c>
    </row>
    <row r="2711" spans="1:6" x14ac:dyDescent="0.2">
      <c r="A2711" t="s">
        <v>1298</v>
      </c>
      <c r="B2711" t="s">
        <v>541</v>
      </c>
      <c r="C2711" t="s">
        <v>1032</v>
      </c>
      <c r="D2711" t="s">
        <v>1969</v>
      </c>
      <c r="E2711" t="s">
        <v>3459</v>
      </c>
      <c r="F2711">
        <f t="shared" si="59"/>
        <v>8</v>
      </c>
    </row>
    <row r="2712" spans="1:6" x14ac:dyDescent="0.2">
      <c r="A2712" t="s">
        <v>1298</v>
      </c>
      <c r="B2712" t="s">
        <v>541</v>
      </c>
      <c r="C2712" t="s">
        <v>467</v>
      </c>
      <c r="D2712" t="s">
        <v>1969</v>
      </c>
      <c r="E2712" t="s">
        <v>3459</v>
      </c>
      <c r="F2712">
        <f t="shared" si="59"/>
        <v>8</v>
      </c>
    </row>
    <row r="2713" spans="1:6" x14ac:dyDescent="0.2">
      <c r="A2713" t="s">
        <v>1298</v>
      </c>
      <c r="B2713" t="s">
        <v>2406</v>
      </c>
      <c r="C2713" t="s">
        <v>1033</v>
      </c>
      <c r="D2713" t="s">
        <v>1519</v>
      </c>
      <c r="E2713" t="s">
        <v>3459</v>
      </c>
      <c r="F2713">
        <f t="shared" si="59"/>
        <v>8</v>
      </c>
    </row>
    <row r="2714" spans="1:6" x14ac:dyDescent="0.2">
      <c r="A2714" t="s">
        <v>1298</v>
      </c>
      <c r="B2714" t="s">
        <v>2551</v>
      </c>
      <c r="C2714" t="s">
        <v>531</v>
      </c>
      <c r="D2714" t="s">
        <v>1519</v>
      </c>
      <c r="E2714" t="s">
        <v>3459</v>
      </c>
      <c r="F2714">
        <f t="shared" si="59"/>
        <v>8</v>
      </c>
    </row>
    <row r="2715" spans="1:6" x14ac:dyDescent="0.2">
      <c r="A2715" t="s">
        <v>646</v>
      </c>
      <c r="B2715" t="s">
        <v>2406</v>
      </c>
      <c r="C2715" t="s">
        <v>1207</v>
      </c>
      <c r="D2715" t="s">
        <v>1519</v>
      </c>
      <c r="E2715" t="s">
        <v>3459</v>
      </c>
      <c r="F2715">
        <f t="shared" si="59"/>
        <v>8</v>
      </c>
    </row>
    <row r="2716" spans="1:6" x14ac:dyDescent="0.2">
      <c r="A2716" t="s">
        <v>646</v>
      </c>
      <c r="B2716" t="s">
        <v>2552</v>
      </c>
      <c r="C2716" t="s">
        <v>1208</v>
      </c>
      <c r="D2716" t="s">
        <v>1519</v>
      </c>
      <c r="E2716" t="s">
        <v>3459</v>
      </c>
      <c r="F2716">
        <f t="shared" si="59"/>
        <v>8</v>
      </c>
    </row>
    <row r="2717" spans="1:6" x14ac:dyDescent="0.2">
      <c r="A2717" t="s">
        <v>646</v>
      </c>
      <c r="B2717" t="s">
        <v>2553</v>
      </c>
      <c r="C2717" t="s">
        <v>1718</v>
      </c>
      <c r="D2717" t="s">
        <v>1519</v>
      </c>
      <c r="E2717" t="s">
        <v>3459</v>
      </c>
      <c r="F2717">
        <f t="shared" si="59"/>
        <v>8</v>
      </c>
    </row>
    <row r="2718" spans="1:6" x14ac:dyDescent="0.2">
      <c r="A2718" t="s">
        <v>652</v>
      </c>
      <c r="B2718" t="s">
        <v>2549</v>
      </c>
      <c r="C2718" t="s">
        <v>1209</v>
      </c>
      <c r="D2718" t="s">
        <v>1519</v>
      </c>
      <c r="E2718" t="s">
        <v>3459</v>
      </c>
      <c r="F2718">
        <f t="shared" si="59"/>
        <v>8</v>
      </c>
    </row>
    <row r="2719" spans="1:6" x14ac:dyDescent="0.2">
      <c r="A2719" t="s">
        <v>652</v>
      </c>
      <c r="B2719" t="s">
        <v>2409</v>
      </c>
      <c r="C2719" t="s">
        <v>1210</v>
      </c>
      <c r="D2719" t="s">
        <v>1519</v>
      </c>
      <c r="E2719" t="s">
        <v>3459</v>
      </c>
      <c r="F2719">
        <f t="shared" si="59"/>
        <v>8</v>
      </c>
    </row>
    <row r="2720" spans="1:6" x14ac:dyDescent="0.2">
      <c r="A2720" t="s">
        <v>652</v>
      </c>
      <c r="B2720" t="s">
        <v>981</v>
      </c>
      <c r="C2720" t="s">
        <v>2970</v>
      </c>
      <c r="D2720" t="s">
        <v>1704</v>
      </c>
      <c r="E2720" t="s">
        <v>3459</v>
      </c>
      <c r="F2720">
        <f t="shared" si="59"/>
        <v>8</v>
      </c>
    </row>
    <row r="2721" spans="1:6" x14ac:dyDescent="0.2">
      <c r="A2721" t="s">
        <v>652</v>
      </c>
      <c r="B2721" t="s">
        <v>2559</v>
      </c>
      <c r="C2721" t="s">
        <v>442</v>
      </c>
      <c r="D2721" t="s">
        <v>1519</v>
      </c>
      <c r="E2721" t="s">
        <v>3459</v>
      </c>
      <c r="F2721">
        <f t="shared" si="59"/>
        <v>8</v>
      </c>
    </row>
    <row r="2722" spans="1:6" x14ac:dyDescent="0.2">
      <c r="A2722" s="65" t="s">
        <v>7722</v>
      </c>
      <c r="E2722" t="s">
        <v>3459</v>
      </c>
      <c r="F2722">
        <f>VLOOKUP(E2722,$H$2:$I$12,2,0)</f>
        <v>8</v>
      </c>
    </row>
    <row r="2723" spans="1:6" x14ac:dyDescent="0.2">
      <c r="A2723" t="s">
        <v>653</v>
      </c>
      <c r="B2723" t="s">
        <v>2337</v>
      </c>
      <c r="C2723" t="s">
        <v>1237</v>
      </c>
      <c r="D2723" t="s">
        <v>1519</v>
      </c>
      <c r="E2723" s="20" t="s">
        <v>3459</v>
      </c>
      <c r="F2723">
        <f t="shared" si="59"/>
        <v>8</v>
      </c>
    </row>
    <row r="2724" spans="1:6" x14ac:dyDescent="0.2">
      <c r="A2724" t="s">
        <v>653</v>
      </c>
      <c r="B2724" t="s">
        <v>2560</v>
      </c>
      <c r="C2724" t="s">
        <v>1211</v>
      </c>
      <c r="D2724" t="s">
        <v>1519</v>
      </c>
      <c r="E2724" s="20" t="s">
        <v>3459</v>
      </c>
      <c r="F2724">
        <f t="shared" si="59"/>
        <v>8</v>
      </c>
    </row>
    <row r="2725" spans="1:6" x14ac:dyDescent="0.2">
      <c r="A2725" t="s">
        <v>653</v>
      </c>
      <c r="B2725" t="s">
        <v>2561</v>
      </c>
      <c r="C2725" t="s">
        <v>1212</v>
      </c>
      <c r="D2725" t="s">
        <v>1519</v>
      </c>
      <c r="E2725" s="20" t="s">
        <v>3459</v>
      </c>
      <c r="F2725">
        <f t="shared" si="59"/>
        <v>8</v>
      </c>
    </row>
    <row r="2726" spans="1:6" x14ac:dyDescent="0.2">
      <c r="A2726" t="s">
        <v>653</v>
      </c>
      <c r="B2726" t="s">
        <v>2562</v>
      </c>
      <c r="C2726" t="s">
        <v>1687</v>
      </c>
      <c r="D2726" t="s">
        <v>1519</v>
      </c>
      <c r="E2726" s="20" t="s">
        <v>3459</v>
      </c>
      <c r="F2726">
        <f t="shared" si="59"/>
        <v>8</v>
      </c>
    </row>
    <row r="2727" spans="1:6" x14ac:dyDescent="0.2">
      <c r="A2727" t="s">
        <v>653</v>
      </c>
      <c r="B2727" t="s">
        <v>2563</v>
      </c>
      <c r="C2727" t="s">
        <v>1238</v>
      </c>
      <c r="D2727" t="s">
        <v>1519</v>
      </c>
      <c r="E2727" s="20" t="s">
        <v>3459</v>
      </c>
      <c r="F2727">
        <f t="shared" si="59"/>
        <v>8</v>
      </c>
    </row>
    <row r="2728" spans="1:6" x14ac:dyDescent="0.2">
      <c r="A2728" t="s">
        <v>653</v>
      </c>
      <c r="B2728" t="s">
        <v>2552</v>
      </c>
      <c r="C2728" t="s">
        <v>1239</v>
      </c>
      <c r="D2728" t="s">
        <v>1519</v>
      </c>
      <c r="E2728" s="20" t="s">
        <v>3459</v>
      </c>
      <c r="F2728">
        <f t="shared" si="59"/>
        <v>8</v>
      </c>
    </row>
    <row r="2729" spans="1:6" x14ac:dyDescent="0.2">
      <c r="A2729" t="s">
        <v>653</v>
      </c>
      <c r="B2729" t="s">
        <v>981</v>
      </c>
      <c r="C2729" t="s">
        <v>2975</v>
      </c>
      <c r="D2729" t="s">
        <v>2115</v>
      </c>
      <c r="E2729" s="20" t="s">
        <v>3459</v>
      </c>
      <c r="F2729">
        <f t="shared" si="59"/>
        <v>8</v>
      </c>
    </row>
    <row r="2730" spans="1:6" x14ac:dyDescent="0.2">
      <c r="A2730" t="s">
        <v>653</v>
      </c>
      <c r="B2730" t="s">
        <v>475</v>
      </c>
      <c r="C2730" t="s">
        <v>1240</v>
      </c>
      <c r="D2730" t="s">
        <v>1970</v>
      </c>
      <c r="E2730" s="20" t="s">
        <v>3459</v>
      </c>
      <c r="F2730">
        <f t="shared" si="59"/>
        <v>8</v>
      </c>
    </row>
    <row r="2731" spans="1:6" x14ac:dyDescent="0.2">
      <c r="A2731" t="s">
        <v>653</v>
      </c>
      <c r="B2731" t="s">
        <v>537</v>
      </c>
      <c r="C2731" t="s">
        <v>806</v>
      </c>
      <c r="D2731" t="s">
        <v>1970</v>
      </c>
      <c r="E2731" s="20" t="s">
        <v>3459</v>
      </c>
      <c r="F2731">
        <f t="shared" si="59"/>
        <v>8</v>
      </c>
    </row>
    <row r="2732" spans="1:6" x14ac:dyDescent="0.2">
      <c r="A2732" t="s">
        <v>653</v>
      </c>
      <c r="B2732" t="s">
        <v>346</v>
      </c>
      <c r="C2732" t="s">
        <v>348</v>
      </c>
      <c r="D2732" t="s">
        <v>394</v>
      </c>
      <c r="E2732" s="20" t="s">
        <v>3459</v>
      </c>
      <c r="F2732">
        <f t="shared" si="59"/>
        <v>8</v>
      </c>
    </row>
    <row r="2733" spans="1:6" x14ac:dyDescent="0.2">
      <c r="A2733" t="s">
        <v>653</v>
      </c>
      <c r="B2733" t="s">
        <v>347</v>
      </c>
      <c r="C2733" t="s">
        <v>349</v>
      </c>
      <c r="D2733" t="s">
        <v>394</v>
      </c>
      <c r="E2733" s="20" t="s">
        <v>3459</v>
      </c>
      <c r="F2733">
        <f t="shared" si="59"/>
        <v>8</v>
      </c>
    </row>
    <row r="2734" spans="1:6" x14ac:dyDescent="0.2">
      <c r="A2734" t="s">
        <v>653</v>
      </c>
      <c r="B2734" t="s">
        <v>346</v>
      </c>
      <c r="C2734" t="s">
        <v>2171</v>
      </c>
      <c r="D2734" t="s">
        <v>394</v>
      </c>
      <c r="E2734" s="20" t="s">
        <v>3459</v>
      </c>
      <c r="F2734">
        <f t="shared" si="59"/>
        <v>8</v>
      </c>
    </row>
    <row r="2735" spans="1:6" x14ac:dyDescent="0.2">
      <c r="A2735" t="s">
        <v>653</v>
      </c>
      <c r="B2735" t="s">
        <v>346</v>
      </c>
      <c r="C2735" t="s">
        <v>2892</v>
      </c>
      <c r="D2735" t="s">
        <v>394</v>
      </c>
      <c r="E2735" s="20" t="s">
        <v>3459</v>
      </c>
      <c r="F2735">
        <f t="shared" si="59"/>
        <v>8</v>
      </c>
    </row>
    <row r="2736" spans="1:6" x14ac:dyDescent="0.2">
      <c r="A2736" t="s">
        <v>653</v>
      </c>
      <c r="B2736" t="s">
        <v>2945</v>
      </c>
      <c r="C2736" t="s">
        <v>2919</v>
      </c>
      <c r="D2736" t="s">
        <v>394</v>
      </c>
      <c r="E2736" s="20" t="s">
        <v>3459</v>
      </c>
      <c r="F2736">
        <f t="shared" si="59"/>
        <v>8</v>
      </c>
    </row>
    <row r="2737" spans="1:8" x14ac:dyDescent="0.2">
      <c r="A2737" t="s">
        <v>1688</v>
      </c>
      <c r="B2737" t="s">
        <v>2409</v>
      </c>
      <c r="C2737" t="s">
        <v>1690</v>
      </c>
      <c r="D2737" t="s">
        <v>1519</v>
      </c>
      <c r="E2737" s="20" t="s">
        <v>3459</v>
      </c>
      <c r="F2737">
        <f t="shared" si="59"/>
        <v>8</v>
      </c>
    </row>
    <row r="2738" spans="1:8" x14ac:dyDescent="0.2">
      <c r="A2738" t="s">
        <v>1688</v>
      </c>
      <c r="B2738" t="s">
        <v>2564</v>
      </c>
      <c r="C2738" t="s">
        <v>1691</v>
      </c>
      <c r="D2738" t="s">
        <v>1519</v>
      </c>
      <c r="E2738" s="20" t="s">
        <v>3459</v>
      </c>
      <c r="F2738">
        <f t="shared" si="59"/>
        <v>8</v>
      </c>
    </row>
    <row r="2739" spans="1:8" x14ac:dyDescent="0.2">
      <c r="A2739" t="s">
        <v>654</v>
      </c>
      <c r="B2739" t="s">
        <v>2409</v>
      </c>
      <c r="C2739" t="s">
        <v>1241</v>
      </c>
      <c r="D2739" t="s">
        <v>1519</v>
      </c>
      <c r="E2739" s="20" t="s">
        <v>3459</v>
      </c>
      <c r="F2739">
        <f t="shared" si="59"/>
        <v>8</v>
      </c>
      <c r="H2739" t="s">
        <v>9222</v>
      </c>
    </row>
    <row r="2740" spans="1:8" x14ac:dyDescent="0.2">
      <c r="A2740" t="s">
        <v>654</v>
      </c>
      <c r="B2740" t="s">
        <v>981</v>
      </c>
      <c r="C2740" t="s">
        <v>2972</v>
      </c>
      <c r="D2740" t="s">
        <v>2115</v>
      </c>
      <c r="E2740" s="20" t="s">
        <v>3459</v>
      </c>
      <c r="F2740">
        <f t="shared" si="59"/>
        <v>8</v>
      </c>
    </row>
    <row r="2741" spans="1:8" x14ac:dyDescent="0.2">
      <c r="A2741" t="s">
        <v>654</v>
      </c>
      <c r="B2741" t="s">
        <v>2565</v>
      </c>
      <c r="C2741" t="s">
        <v>1242</v>
      </c>
      <c r="D2741" t="s">
        <v>1519</v>
      </c>
      <c r="E2741" s="20" t="s">
        <v>3459</v>
      </c>
      <c r="F2741">
        <f t="shared" si="59"/>
        <v>8</v>
      </c>
    </row>
    <row r="2742" spans="1:8" x14ac:dyDescent="0.2">
      <c r="A2742" t="s">
        <v>654</v>
      </c>
      <c r="B2742" t="s">
        <v>1429</v>
      </c>
      <c r="C2742" t="s">
        <v>1243</v>
      </c>
      <c r="D2742" t="s">
        <v>542</v>
      </c>
      <c r="E2742" s="20" t="s">
        <v>3459</v>
      </c>
      <c r="F2742">
        <f t="shared" si="59"/>
        <v>8</v>
      </c>
    </row>
    <row r="2743" spans="1:8" x14ac:dyDescent="0.2">
      <c r="A2743" t="s">
        <v>655</v>
      </c>
      <c r="B2743" t="s">
        <v>2409</v>
      </c>
      <c r="C2743" t="s">
        <v>1245</v>
      </c>
      <c r="D2743" t="s">
        <v>1519</v>
      </c>
      <c r="E2743" s="20" t="s">
        <v>3459</v>
      </c>
      <c r="F2743">
        <f t="shared" si="59"/>
        <v>8</v>
      </c>
    </row>
    <row r="2744" spans="1:8" x14ac:dyDescent="0.2">
      <c r="A2744" t="s">
        <v>655</v>
      </c>
      <c r="B2744" t="s">
        <v>476</v>
      </c>
      <c r="C2744" t="s">
        <v>1246</v>
      </c>
      <c r="D2744" t="s">
        <v>1969</v>
      </c>
      <c r="E2744" s="20" t="s">
        <v>3459</v>
      </c>
      <c r="F2744">
        <f t="shared" si="59"/>
        <v>8</v>
      </c>
    </row>
    <row r="2745" spans="1:8" x14ac:dyDescent="0.2">
      <c r="A2745" t="s">
        <v>655</v>
      </c>
      <c r="B2745" t="s">
        <v>1354</v>
      </c>
      <c r="C2745" t="s">
        <v>1247</v>
      </c>
      <c r="D2745" t="s">
        <v>1969</v>
      </c>
      <c r="E2745" s="20" t="s">
        <v>3459</v>
      </c>
      <c r="F2745">
        <f t="shared" si="59"/>
        <v>8</v>
      </c>
    </row>
    <row r="2746" spans="1:8" x14ac:dyDescent="0.2">
      <c r="A2746" t="s">
        <v>656</v>
      </c>
      <c r="B2746" t="s">
        <v>2566</v>
      </c>
      <c r="C2746" t="s">
        <v>1248</v>
      </c>
      <c r="D2746" t="s">
        <v>1670</v>
      </c>
      <c r="E2746" t="s">
        <v>3459</v>
      </c>
      <c r="F2746">
        <f t="shared" si="59"/>
        <v>8</v>
      </c>
    </row>
    <row r="2747" spans="1:8" x14ac:dyDescent="0.2">
      <c r="A2747" t="s">
        <v>656</v>
      </c>
      <c r="B2747" t="s">
        <v>3126</v>
      </c>
      <c r="C2747" t="s">
        <v>1975</v>
      </c>
      <c r="D2747" t="s">
        <v>1974</v>
      </c>
      <c r="E2747" t="s">
        <v>3459</v>
      </c>
      <c r="F2747">
        <f t="shared" si="59"/>
        <v>8</v>
      </c>
    </row>
    <row r="2748" spans="1:8" x14ac:dyDescent="0.2">
      <c r="A2748" t="s">
        <v>656</v>
      </c>
      <c r="B2748" t="s">
        <v>2116</v>
      </c>
      <c r="C2748" t="s">
        <v>8611</v>
      </c>
      <c r="D2748" t="s">
        <v>1974</v>
      </c>
      <c r="E2748" t="s">
        <v>3459</v>
      </c>
      <c r="F2748">
        <f t="shared" si="59"/>
        <v>8</v>
      </c>
    </row>
    <row r="2749" spans="1:8" x14ac:dyDescent="0.2">
      <c r="A2749" t="s">
        <v>656</v>
      </c>
      <c r="B2749" t="s">
        <v>3125</v>
      </c>
      <c r="C2749" t="s">
        <v>2045</v>
      </c>
      <c r="D2749" t="s">
        <v>545</v>
      </c>
      <c r="E2749" t="s">
        <v>3459</v>
      </c>
      <c r="F2749">
        <f t="shared" si="59"/>
        <v>8</v>
      </c>
    </row>
    <row r="2750" spans="1:8" x14ac:dyDescent="0.2">
      <c r="A2750" t="s">
        <v>656</v>
      </c>
      <c r="B2750" t="s">
        <v>2408</v>
      </c>
      <c r="C2750" t="s">
        <v>1249</v>
      </c>
      <c r="D2750" t="s">
        <v>1670</v>
      </c>
      <c r="E2750" t="s">
        <v>3459</v>
      </c>
      <c r="F2750">
        <f t="shared" si="59"/>
        <v>8</v>
      </c>
    </row>
    <row r="2751" spans="1:8" x14ac:dyDescent="0.2">
      <c r="A2751" t="s">
        <v>656</v>
      </c>
      <c r="B2751" t="s">
        <v>2567</v>
      </c>
      <c r="C2751" t="s">
        <v>1250</v>
      </c>
      <c r="D2751" t="s">
        <v>1670</v>
      </c>
      <c r="E2751" t="s">
        <v>3459</v>
      </c>
      <c r="F2751">
        <f t="shared" si="59"/>
        <v>8</v>
      </c>
    </row>
    <row r="2752" spans="1:8" x14ac:dyDescent="0.2">
      <c r="A2752" t="s">
        <v>656</v>
      </c>
      <c r="B2752" t="s">
        <v>2568</v>
      </c>
      <c r="C2752" t="s">
        <v>1251</v>
      </c>
      <c r="D2752" t="s">
        <v>1670</v>
      </c>
      <c r="E2752" t="s">
        <v>3459</v>
      </c>
      <c r="F2752">
        <f t="shared" si="59"/>
        <v>8</v>
      </c>
    </row>
    <row r="2753" spans="1:6" x14ac:dyDescent="0.2">
      <c r="A2753" t="s">
        <v>656</v>
      </c>
      <c r="B2753" t="s">
        <v>2569</v>
      </c>
      <c r="C2753" t="s">
        <v>65</v>
      </c>
      <c r="D2753" t="s">
        <v>1670</v>
      </c>
      <c r="E2753" t="s">
        <v>3459</v>
      </c>
      <c r="F2753">
        <f t="shared" si="59"/>
        <v>8</v>
      </c>
    </row>
    <row r="2754" spans="1:6" x14ac:dyDescent="0.2">
      <c r="A2754" t="s">
        <v>56</v>
      </c>
      <c r="B2754" t="s">
        <v>2410</v>
      </c>
      <c r="C2754" t="s">
        <v>60</v>
      </c>
      <c r="D2754" t="s">
        <v>1670</v>
      </c>
      <c r="E2754" t="s">
        <v>3459</v>
      </c>
      <c r="F2754">
        <f t="shared" si="59"/>
        <v>8</v>
      </c>
    </row>
    <row r="2755" spans="1:6" x14ac:dyDescent="0.2">
      <c r="A2755" t="s">
        <v>56</v>
      </c>
      <c r="B2755" t="s">
        <v>58</v>
      </c>
      <c r="C2755" t="s">
        <v>61</v>
      </c>
      <c r="D2755" t="s">
        <v>1670</v>
      </c>
      <c r="E2755" t="s">
        <v>3459</v>
      </c>
      <c r="F2755">
        <f t="shared" si="59"/>
        <v>8</v>
      </c>
    </row>
    <row r="2756" spans="1:6" x14ac:dyDescent="0.2">
      <c r="A2756" t="s">
        <v>56</v>
      </c>
      <c r="B2756" t="s">
        <v>2571</v>
      </c>
      <c r="C2756" t="s">
        <v>62</v>
      </c>
      <c r="D2756" t="s">
        <v>1670</v>
      </c>
      <c r="E2756" t="s">
        <v>3459</v>
      </c>
      <c r="F2756">
        <f t="shared" si="59"/>
        <v>8</v>
      </c>
    </row>
    <row r="2757" spans="1:6" x14ac:dyDescent="0.2">
      <c r="A2757" t="s">
        <v>57</v>
      </c>
      <c r="B2757" t="s">
        <v>2569</v>
      </c>
      <c r="C2757" t="s">
        <v>63</v>
      </c>
      <c r="D2757" t="s">
        <v>1670</v>
      </c>
      <c r="E2757" t="s">
        <v>3459</v>
      </c>
      <c r="F2757">
        <f t="shared" si="59"/>
        <v>8</v>
      </c>
    </row>
    <row r="2758" spans="1:6" x14ac:dyDescent="0.2">
      <c r="A2758" t="s">
        <v>57</v>
      </c>
      <c r="B2758" t="s">
        <v>3132</v>
      </c>
      <c r="C2758" t="s">
        <v>2004</v>
      </c>
      <c r="D2758" t="s">
        <v>3062</v>
      </c>
      <c r="E2758" t="s">
        <v>3459</v>
      </c>
      <c r="F2758">
        <f t="shared" si="59"/>
        <v>8</v>
      </c>
    </row>
    <row r="2759" spans="1:6" x14ac:dyDescent="0.2">
      <c r="A2759" t="s">
        <v>57</v>
      </c>
      <c r="B2759" t="s">
        <v>59</v>
      </c>
      <c r="C2759" t="s">
        <v>64</v>
      </c>
      <c r="D2759" t="s">
        <v>1670</v>
      </c>
      <c r="E2759" t="s">
        <v>3459</v>
      </c>
      <c r="F2759">
        <f t="shared" si="59"/>
        <v>8</v>
      </c>
    </row>
    <row r="2760" spans="1:6" x14ac:dyDescent="0.2">
      <c r="A2760" t="s">
        <v>66</v>
      </c>
      <c r="B2760" t="s">
        <v>3176</v>
      </c>
      <c r="C2760" t="s">
        <v>3173</v>
      </c>
      <c r="D2760" t="s">
        <v>1670</v>
      </c>
      <c r="E2760" t="s">
        <v>3459</v>
      </c>
      <c r="F2760">
        <f t="shared" si="59"/>
        <v>8</v>
      </c>
    </row>
    <row r="2761" spans="1:6" x14ac:dyDescent="0.2">
      <c r="A2761" t="s">
        <v>66</v>
      </c>
      <c r="B2761" t="s">
        <v>2570</v>
      </c>
      <c r="C2761" t="s">
        <v>67</v>
      </c>
      <c r="D2761" t="s">
        <v>1670</v>
      </c>
      <c r="E2761" t="s">
        <v>3459</v>
      </c>
      <c r="F2761">
        <f t="shared" si="59"/>
        <v>8</v>
      </c>
    </row>
    <row r="2762" spans="1:6" x14ac:dyDescent="0.2">
      <c r="A2762" t="s">
        <v>66</v>
      </c>
      <c r="B2762" t="s">
        <v>8627</v>
      </c>
      <c r="C2762" t="s">
        <v>8627</v>
      </c>
      <c r="D2762" t="s">
        <v>2316</v>
      </c>
      <c r="E2762" t="s">
        <v>3459</v>
      </c>
      <c r="F2762">
        <f t="shared" si="59"/>
        <v>8</v>
      </c>
    </row>
    <row r="2763" spans="1:6" x14ac:dyDescent="0.2">
      <c r="A2763" t="s">
        <v>657</v>
      </c>
      <c r="B2763" t="s">
        <v>2410</v>
      </c>
      <c r="C2763" t="s">
        <v>1252</v>
      </c>
      <c r="D2763" t="s">
        <v>1670</v>
      </c>
      <c r="E2763" t="s">
        <v>3459</v>
      </c>
      <c r="F2763">
        <f t="shared" si="59"/>
        <v>8</v>
      </c>
    </row>
    <row r="2764" spans="1:6" x14ac:dyDescent="0.2">
      <c r="A2764" t="s">
        <v>657</v>
      </c>
      <c r="B2764" t="s">
        <v>3133</v>
      </c>
      <c r="C2764" t="s">
        <v>3072</v>
      </c>
      <c r="D2764" t="s">
        <v>3143</v>
      </c>
      <c r="E2764" t="s">
        <v>3459</v>
      </c>
      <c r="F2764">
        <f t="shared" si="59"/>
        <v>8</v>
      </c>
    </row>
    <row r="2765" spans="1:6" x14ac:dyDescent="0.2">
      <c r="A2765" t="s">
        <v>657</v>
      </c>
      <c r="B2765" t="s">
        <v>3074</v>
      </c>
      <c r="C2765" t="s">
        <v>3073</v>
      </c>
      <c r="D2765" t="s">
        <v>3143</v>
      </c>
      <c r="E2765" t="s">
        <v>3459</v>
      </c>
      <c r="F2765">
        <f t="shared" si="59"/>
        <v>8</v>
      </c>
    </row>
    <row r="2766" spans="1:6" x14ac:dyDescent="0.2">
      <c r="A2766" t="s">
        <v>657</v>
      </c>
      <c r="B2766" t="s">
        <v>478</v>
      </c>
      <c r="C2766" t="s">
        <v>1253</v>
      </c>
      <c r="D2766" t="s">
        <v>8365</v>
      </c>
      <c r="E2766" t="s">
        <v>3459</v>
      </c>
      <c r="F2766">
        <f t="shared" si="59"/>
        <v>8</v>
      </c>
    </row>
    <row r="2767" spans="1:6" x14ac:dyDescent="0.2">
      <c r="A2767" t="s">
        <v>658</v>
      </c>
      <c r="B2767" t="s">
        <v>2410</v>
      </c>
      <c r="C2767" t="s">
        <v>1254</v>
      </c>
      <c r="D2767" t="s">
        <v>1670</v>
      </c>
      <c r="E2767" t="s">
        <v>3459</v>
      </c>
      <c r="F2767">
        <f t="shared" si="59"/>
        <v>8</v>
      </c>
    </row>
    <row r="2768" spans="1:6" x14ac:dyDescent="0.2">
      <c r="A2768" t="s">
        <v>658</v>
      </c>
      <c r="B2768" t="s">
        <v>2572</v>
      </c>
      <c r="C2768" t="s">
        <v>1255</v>
      </c>
      <c r="D2768" t="s">
        <v>1670</v>
      </c>
      <c r="E2768" t="s">
        <v>3459</v>
      </c>
      <c r="F2768">
        <f t="shared" si="59"/>
        <v>8</v>
      </c>
    </row>
    <row r="2769" spans="1:6" x14ac:dyDescent="0.2">
      <c r="A2769" t="s">
        <v>658</v>
      </c>
      <c r="B2769" t="s">
        <v>8337</v>
      </c>
      <c r="C2769" t="s">
        <v>1697</v>
      </c>
      <c r="D2769" t="s">
        <v>1670</v>
      </c>
      <c r="E2769" t="s">
        <v>3459</v>
      </c>
      <c r="F2769">
        <f t="shared" si="59"/>
        <v>8</v>
      </c>
    </row>
    <row r="2770" spans="1:6" x14ac:dyDescent="0.2">
      <c r="A2770" t="s">
        <v>661</v>
      </c>
      <c r="B2770" t="s">
        <v>2567</v>
      </c>
      <c r="C2770" t="s">
        <v>1256</v>
      </c>
      <c r="D2770" t="s">
        <v>1670</v>
      </c>
      <c r="E2770" t="s">
        <v>3459</v>
      </c>
      <c r="F2770">
        <f t="shared" ref="F2770:F2835" si="60">VLOOKUP(E2770,$H$2:$I$12,2,0)</f>
        <v>8</v>
      </c>
    </row>
    <row r="2771" spans="1:6" x14ac:dyDescent="0.2">
      <c r="A2771" t="s">
        <v>661</v>
      </c>
      <c r="B2771" t="s">
        <v>2573</v>
      </c>
      <c r="C2771" t="s">
        <v>1257</v>
      </c>
      <c r="D2771" t="s">
        <v>1670</v>
      </c>
      <c r="E2771" t="s">
        <v>3459</v>
      </c>
      <c r="F2771">
        <f t="shared" si="60"/>
        <v>8</v>
      </c>
    </row>
    <row r="2772" spans="1:6" x14ac:dyDescent="0.2">
      <c r="A2772" t="s">
        <v>661</v>
      </c>
      <c r="B2772" t="s">
        <v>981</v>
      </c>
      <c r="C2772" t="s">
        <v>2976</v>
      </c>
      <c r="D2772" t="s">
        <v>2115</v>
      </c>
      <c r="E2772" t="s">
        <v>3459</v>
      </c>
      <c r="F2772">
        <f t="shared" si="60"/>
        <v>8</v>
      </c>
    </row>
    <row r="2773" spans="1:6" x14ac:dyDescent="0.2">
      <c r="A2773" t="s">
        <v>662</v>
      </c>
      <c r="B2773" t="s">
        <v>3096</v>
      </c>
      <c r="C2773" t="s">
        <v>603</v>
      </c>
      <c r="D2773" t="s">
        <v>545</v>
      </c>
      <c r="E2773" t="s">
        <v>3459</v>
      </c>
      <c r="F2773">
        <f t="shared" si="60"/>
        <v>8</v>
      </c>
    </row>
    <row r="2774" spans="1:6" x14ac:dyDescent="0.2">
      <c r="A2774" t="s">
        <v>662</v>
      </c>
      <c r="B2774" t="s">
        <v>2572</v>
      </c>
      <c r="C2774" t="s">
        <v>1258</v>
      </c>
      <c r="D2774" t="s">
        <v>1670</v>
      </c>
      <c r="E2774" t="s">
        <v>3459</v>
      </c>
      <c r="F2774">
        <f t="shared" si="60"/>
        <v>8</v>
      </c>
    </row>
    <row r="2775" spans="1:6" x14ac:dyDescent="0.2">
      <c r="A2775" t="s">
        <v>662</v>
      </c>
      <c r="B2775" t="s">
        <v>2574</v>
      </c>
      <c r="C2775" t="s">
        <v>1259</v>
      </c>
      <c r="D2775" t="s">
        <v>1670</v>
      </c>
      <c r="E2775" t="s">
        <v>3459</v>
      </c>
      <c r="F2775">
        <f t="shared" si="60"/>
        <v>8</v>
      </c>
    </row>
    <row r="2776" spans="1:6" x14ac:dyDescent="0.2">
      <c r="A2776" t="s">
        <v>662</v>
      </c>
      <c r="B2776" t="s">
        <v>2575</v>
      </c>
      <c r="C2776" t="s">
        <v>1260</v>
      </c>
      <c r="D2776" t="s">
        <v>1670</v>
      </c>
      <c r="E2776" t="s">
        <v>3459</v>
      </c>
      <c r="F2776">
        <f t="shared" si="60"/>
        <v>8</v>
      </c>
    </row>
    <row r="2777" spans="1:6" x14ac:dyDescent="0.2">
      <c r="A2777" t="s">
        <v>662</v>
      </c>
      <c r="B2777" t="s">
        <v>2576</v>
      </c>
      <c r="C2777" t="s">
        <v>2263</v>
      </c>
      <c r="D2777" t="s">
        <v>1670</v>
      </c>
      <c r="E2777" t="s">
        <v>3459</v>
      </c>
      <c r="F2777">
        <f t="shared" si="60"/>
        <v>8</v>
      </c>
    </row>
    <row r="2778" spans="1:6" x14ac:dyDescent="0.2">
      <c r="A2778" t="s">
        <v>662</v>
      </c>
      <c r="B2778" t="s">
        <v>3028</v>
      </c>
      <c r="C2778" t="s">
        <v>2948</v>
      </c>
      <c r="D2778" t="s">
        <v>1670</v>
      </c>
      <c r="E2778" t="s">
        <v>3459</v>
      </c>
      <c r="F2778">
        <f t="shared" si="60"/>
        <v>8</v>
      </c>
    </row>
    <row r="2779" spans="1:6" x14ac:dyDescent="0.2">
      <c r="A2779" t="s">
        <v>3026</v>
      </c>
      <c r="B2779" t="s">
        <v>3099</v>
      </c>
      <c r="C2779" t="s">
        <v>1976</v>
      </c>
      <c r="D2779" t="s">
        <v>545</v>
      </c>
      <c r="E2779" t="s">
        <v>3459</v>
      </c>
      <c r="F2779">
        <f t="shared" si="60"/>
        <v>8</v>
      </c>
    </row>
    <row r="2780" spans="1:6" x14ac:dyDescent="0.2">
      <c r="A2780" t="s">
        <v>3026</v>
      </c>
      <c r="B2780" t="s">
        <v>2573</v>
      </c>
      <c r="C2780" t="s">
        <v>2949</v>
      </c>
      <c r="D2780" t="s">
        <v>1670</v>
      </c>
      <c r="E2780" t="s">
        <v>3459</v>
      </c>
      <c r="F2780">
        <f t="shared" si="60"/>
        <v>8</v>
      </c>
    </row>
    <row r="2781" spans="1:6" x14ac:dyDescent="0.2">
      <c r="A2781" t="s">
        <v>3026</v>
      </c>
      <c r="B2781" t="s">
        <v>3029</v>
      </c>
      <c r="C2781" t="s">
        <v>2946</v>
      </c>
      <c r="D2781" t="s">
        <v>1670</v>
      </c>
      <c r="E2781" t="s">
        <v>3459</v>
      </c>
      <c r="F2781">
        <f t="shared" si="60"/>
        <v>8</v>
      </c>
    </row>
    <row r="2782" spans="1:6" x14ac:dyDescent="0.2">
      <c r="A2782" t="s">
        <v>663</v>
      </c>
      <c r="B2782" t="s">
        <v>2573</v>
      </c>
      <c r="C2782" t="s">
        <v>1261</v>
      </c>
      <c r="D2782" t="s">
        <v>1670</v>
      </c>
      <c r="E2782" t="s">
        <v>6554</v>
      </c>
      <c r="F2782">
        <f t="shared" si="60"/>
        <v>9</v>
      </c>
    </row>
    <row r="2783" spans="1:6" x14ac:dyDescent="0.2">
      <c r="A2783" t="s">
        <v>663</v>
      </c>
      <c r="B2783" t="s">
        <v>2577</v>
      </c>
      <c r="C2783" t="s">
        <v>1262</v>
      </c>
      <c r="D2783" t="s">
        <v>1670</v>
      </c>
      <c r="E2783" t="s">
        <v>6554</v>
      </c>
      <c r="F2783">
        <f t="shared" si="60"/>
        <v>9</v>
      </c>
    </row>
    <row r="2784" spans="1:6" x14ac:dyDescent="0.2">
      <c r="A2784" t="s">
        <v>663</v>
      </c>
      <c r="B2784" t="s">
        <v>2578</v>
      </c>
      <c r="C2784" t="s">
        <v>1263</v>
      </c>
      <c r="D2784" t="s">
        <v>1670</v>
      </c>
      <c r="E2784" t="s">
        <v>6554</v>
      </c>
      <c r="F2784">
        <f t="shared" si="60"/>
        <v>9</v>
      </c>
    </row>
    <row r="2785" spans="1:6" x14ac:dyDescent="0.2">
      <c r="A2785" t="s">
        <v>663</v>
      </c>
      <c r="B2785" t="s">
        <v>981</v>
      </c>
      <c r="C2785" t="s">
        <v>2977</v>
      </c>
      <c r="D2785" t="s">
        <v>2115</v>
      </c>
      <c r="E2785" t="s">
        <v>6554</v>
      </c>
      <c r="F2785">
        <f t="shared" si="60"/>
        <v>9</v>
      </c>
    </row>
    <row r="2786" spans="1:6" x14ac:dyDescent="0.2">
      <c r="A2786" t="s">
        <v>663</v>
      </c>
      <c r="B2786" t="s">
        <v>3084</v>
      </c>
      <c r="C2786" t="s">
        <v>1288</v>
      </c>
      <c r="D2786" t="s">
        <v>545</v>
      </c>
      <c r="E2786" t="s">
        <v>6554</v>
      </c>
      <c r="F2786">
        <f t="shared" si="60"/>
        <v>9</v>
      </c>
    </row>
    <row r="2787" spans="1:6" x14ac:dyDescent="0.2">
      <c r="A2787" t="s">
        <v>664</v>
      </c>
      <c r="B2787" t="s">
        <v>2574</v>
      </c>
      <c r="C2787" t="s">
        <v>1264</v>
      </c>
      <c r="D2787" t="s">
        <v>1670</v>
      </c>
      <c r="E2787" t="s">
        <v>6554</v>
      </c>
      <c r="F2787">
        <f t="shared" si="60"/>
        <v>9</v>
      </c>
    </row>
    <row r="2788" spans="1:6" x14ac:dyDescent="0.2">
      <c r="A2788" t="s">
        <v>664</v>
      </c>
      <c r="B2788" t="s">
        <v>2579</v>
      </c>
      <c r="C2788" t="s">
        <v>1265</v>
      </c>
      <c r="D2788" t="s">
        <v>1670</v>
      </c>
      <c r="E2788" t="s">
        <v>6554</v>
      </c>
      <c r="F2788">
        <f t="shared" si="60"/>
        <v>9</v>
      </c>
    </row>
    <row r="2789" spans="1:6" x14ac:dyDescent="0.2">
      <c r="A2789" t="s">
        <v>664</v>
      </c>
      <c r="B2789" t="s">
        <v>2580</v>
      </c>
      <c r="C2789" t="s">
        <v>1266</v>
      </c>
      <c r="D2789" t="s">
        <v>1670</v>
      </c>
      <c r="E2789" t="s">
        <v>6554</v>
      </c>
      <c r="F2789">
        <f t="shared" si="60"/>
        <v>9</v>
      </c>
    </row>
    <row r="2790" spans="1:6" x14ac:dyDescent="0.2">
      <c r="A2790" t="s">
        <v>664</v>
      </c>
      <c r="B2790" t="s">
        <v>2581</v>
      </c>
      <c r="C2790" t="s">
        <v>8445</v>
      </c>
      <c r="D2790" t="s">
        <v>1670</v>
      </c>
      <c r="E2790" t="s">
        <v>6554</v>
      </c>
      <c r="F2790">
        <f t="shared" si="60"/>
        <v>9</v>
      </c>
    </row>
    <row r="2791" spans="1:6" x14ac:dyDescent="0.2">
      <c r="A2791" t="s">
        <v>664</v>
      </c>
      <c r="B2791" t="s">
        <v>75</v>
      </c>
      <c r="C2791" t="s">
        <v>78</v>
      </c>
      <c r="D2791" t="s">
        <v>1670</v>
      </c>
      <c r="E2791" t="s">
        <v>6554</v>
      </c>
      <c r="F2791">
        <f t="shared" si="60"/>
        <v>9</v>
      </c>
    </row>
    <row r="2792" spans="1:6" x14ac:dyDescent="0.2">
      <c r="A2792" t="s">
        <v>68</v>
      </c>
      <c r="B2792" t="s">
        <v>3098</v>
      </c>
      <c r="C2792" t="s">
        <v>8613</v>
      </c>
      <c r="D2792" t="s">
        <v>545</v>
      </c>
      <c r="E2792" t="s">
        <v>6554</v>
      </c>
      <c r="F2792">
        <f t="shared" si="60"/>
        <v>9</v>
      </c>
    </row>
    <row r="2793" spans="1:6" x14ac:dyDescent="0.2">
      <c r="A2793" t="s">
        <v>68</v>
      </c>
      <c r="B2793" t="s">
        <v>3135</v>
      </c>
      <c r="C2793" t="s">
        <v>2028</v>
      </c>
      <c r="D2793" t="s">
        <v>545</v>
      </c>
      <c r="E2793" t="s">
        <v>6554</v>
      </c>
      <c r="F2793">
        <f t="shared" si="60"/>
        <v>9</v>
      </c>
    </row>
    <row r="2794" spans="1:6" x14ac:dyDescent="0.2">
      <c r="A2794" t="s">
        <v>68</v>
      </c>
      <c r="B2794" t="s">
        <v>2577</v>
      </c>
      <c r="C2794" t="s">
        <v>8446</v>
      </c>
      <c r="D2794" t="s">
        <v>1670</v>
      </c>
      <c r="E2794" t="s">
        <v>6554</v>
      </c>
      <c r="F2794">
        <f t="shared" si="60"/>
        <v>9</v>
      </c>
    </row>
    <row r="2795" spans="1:6" x14ac:dyDescent="0.2">
      <c r="A2795" t="s">
        <v>68</v>
      </c>
      <c r="B2795" t="s">
        <v>2582</v>
      </c>
      <c r="C2795" t="s">
        <v>69</v>
      </c>
      <c r="D2795" t="s">
        <v>1670</v>
      </c>
      <c r="E2795" t="s">
        <v>6554</v>
      </c>
      <c r="F2795">
        <f t="shared" si="60"/>
        <v>9</v>
      </c>
    </row>
    <row r="2796" spans="1:6" x14ac:dyDescent="0.2">
      <c r="A2796" t="s">
        <v>71</v>
      </c>
      <c r="B2796" t="s">
        <v>3097</v>
      </c>
      <c r="C2796" t="s">
        <v>8614</v>
      </c>
      <c r="D2796" t="s">
        <v>545</v>
      </c>
      <c r="E2796" t="s">
        <v>6554</v>
      </c>
      <c r="F2796">
        <f t="shared" si="60"/>
        <v>9</v>
      </c>
    </row>
    <row r="2797" spans="1:6" x14ac:dyDescent="0.2">
      <c r="A2797" t="s">
        <v>71</v>
      </c>
      <c r="B2797" t="s">
        <v>75</v>
      </c>
      <c r="C2797" t="s">
        <v>72</v>
      </c>
      <c r="D2797" t="s">
        <v>1670</v>
      </c>
      <c r="E2797" t="s">
        <v>6554</v>
      </c>
      <c r="F2797">
        <f t="shared" si="60"/>
        <v>9</v>
      </c>
    </row>
    <row r="2798" spans="1:6" x14ac:dyDescent="0.2">
      <c r="A2798" t="s">
        <v>71</v>
      </c>
      <c r="B2798" t="s">
        <v>2584</v>
      </c>
      <c r="C2798" t="s">
        <v>73</v>
      </c>
      <c r="D2798" t="s">
        <v>1670</v>
      </c>
      <c r="E2798" t="s">
        <v>6554</v>
      </c>
      <c r="F2798">
        <f t="shared" si="60"/>
        <v>9</v>
      </c>
    </row>
    <row r="2799" spans="1:6" x14ac:dyDescent="0.2">
      <c r="A2799" t="s">
        <v>74</v>
      </c>
      <c r="B2799" t="s">
        <v>2577</v>
      </c>
      <c r="C2799" t="s">
        <v>76</v>
      </c>
      <c r="D2799" t="s">
        <v>1670</v>
      </c>
      <c r="E2799" t="s">
        <v>6554</v>
      </c>
      <c r="F2799">
        <f t="shared" si="60"/>
        <v>9</v>
      </c>
    </row>
    <row r="2800" spans="1:6" x14ac:dyDescent="0.2">
      <c r="A2800" t="s">
        <v>74</v>
      </c>
      <c r="B2800" t="s">
        <v>2583</v>
      </c>
      <c r="C2800" t="s">
        <v>77</v>
      </c>
      <c r="D2800" t="s">
        <v>1670</v>
      </c>
      <c r="E2800" t="s">
        <v>6554</v>
      </c>
      <c r="F2800">
        <f t="shared" si="60"/>
        <v>9</v>
      </c>
    </row>
    <row r="2801" spans="1:6" x14ac:dyDescent="0.2">
      <c r="A2801" t="s">
        <v>74</v>
      </c>
      <c r="B2801" t="s">
        <v>981</v>
      </c>
      <c r="C2801" t="s">
        <v>2978</v>
      </c>
      <c r="D2801" t="s">
        <v>2115</v>
      </c>
      <c r="E2801" t="s">
        <v>6554</v>
      </c>
      <c r="F2801">
        <f t="shared" si="60"/>
        <v>9</v>
      </c>
    </row>
    <row r="2802" spans="1:6" x14ac:dyDescent="0.2">
      <c r="A2802" t="s">
        <v>668</v>
      </c>
      <c r="B2802" t="s">
        <v>2577</v>
      </c>
      <c r="C2802" t="s">
        <v>1267</v>
      </c>
      <c r="D2802" t="s">
        <v>1670</v>
      </c>
      <c r="E2802" t="s">
        <v>6554</v>
      </c>
      <c r="F2802">
        <f t="shared" si="60"/>
        <v>9</v>
      </c>
    </row>
    <row r="2803" spans="1:6" x14ac:dyDescent="0.2">
      <c r="A2803" t="s">
        <v>668</v>
      </c>
      <c r="B2803" t="s">
        <v>2585</v>
      </c>
      <c r="C2803" t="s">
        <v>1268</v>
      </c>
      <c r="D2803" t="s">
        <v>1670</v>
      </c>
      <c r="E2803" t="s">
        <v>6554</v>
      </c>
      <c r="F2803">
        <f t="shared" si="60"/>
        <v>9</v>
      </c>
    </row>
    <row r="2804" spans="1:6" x14ac:dyDescent="0.2">
      <c r="A2804" t="s">
        <v>668</v>
      </c>
      <c r="B2804" t="s">
        <v>2586</v>
      </c>
      <c r="C2804" t="s">
        <v>1269</v>
      </c>
      <c r="D2804" t="s">
        <v>1670</v>
      </c>
      <c r="E2804" t="s">
        <v>6554</v>
      </c>
      <c r="F2804">
        <f t="shared" si="60"/>
        <v>9</v>
      </c>
    </row>
    <row r="2805" spans="1:6" x14ac:dyDescent="0.2">
      <c r="A2805" t="s">
        <v>668</v>
      </c>
      <c r="B2805" t="s">
        <v>2023</v>
      </c>
      <c r="C2805" t="s">
        <v>2021</v>
      </c>
      <c r="D2805" t="s">
        <v>2022</v>
      </c>
      <c r="E2805" t="s">
        <v>6554</v>
      </c>
      <c r="F2805">
        <f t="shared" si="60"/>
        <v>9</v>
      </c>
    </row>
    <row r="2806" spans="1:6" x14ac:dyDescent="0.2">
      <c r="A2806" t="s">
        <v>668</v>
      </c>
      <c r="B2806" t="s">
        <v>2118</v>
      </c>
      <c r="C2806" t="s">
        <v>2117</v>
      </c>
      <c r="D2806" t="s">
        <v>2022</v>
      </c>
      <c r="E2806" t="s">
        <v>6554</v>
      </c>
      <c r="F2806">
        <f t="shared" si="60"/>
        <v>9</v>
      </c>
    </row>
    <row r="2807" spans="1:6" x14ac:dyDescent="0.2">
      <c r="A2807" t="s">
        <v>668</v>
      </c>
      <c r="B2807" t="s">
        <v>981</v>
      </c>
      <c r="C2807" t="s">
        <v>2979</v>
      </c>
      <c r="D2807" t="s">
        <v>2115</v>
      </c>
      <c r="E2807" t="s">
        <v>6554</v>
      </c>
      <c r="F2807">
        <f t="shared" si="60"/>
        <v>9</v>
      </c>
    </row>
    <row r="2808" spans="1:6" x14ac:dyDescent="0.2">
      <c r="A2808" t="s">
        <v>668</v>
      </c>
      <c r="B2808" t="s">
        <v>3136</v>
      </c>
      <c r="C2808" t="s">
        <v>1968</v>
      </c>
      <c r="D2808" t="s">
        <v>545</v>
      </c>
      <c r="E2808" t="s">
        <v>6554</v>
      </c>
      <c r="F2808">
        <f t="shared" si="60"/>
        <v>9</v>
      </c>
    </row>
    <row r="2809" spans="1:6" x14ac:dyDescent="0.2">
      <c r="A2809" t="s">
        <v>668</v>
      </c>
      <c r="B2809" t="s">
        <v>3100</v>
      </c>
      <c r="C2809" t="s">
        <v>8630</v>
      </c>
      <c r="D2809" t="s">
        <v>545</v>
      </c>
      <c r="E2809" t="s">
        <v>6554</v>
      </c>
      <c r="F2809">
        <f t="shared" si="60"/>
        <v>9</v>
      </c>
    </row>
    <row r="2810" spans="1:6" x14ac:dyDescent="0.2">
      <c r="A2810" t="s">
        <v>668</v>
      </c>
      <c r="B2810" t="s">
        <v>3085</v>
      </c>
      <c r="C2810" t="s">
        <v>8624</v>
      </c>
      <c r="D2810" t="s">
        <v>1830</v>
      </c>
      <c r="E2810" t="s">
        <v>6554</v>
      </c>
      <c r="F2810">
        <f t="shared" si="60"/>
        <v>9</v>
      </c>
    </row>
    <row r="2811" spans="1:6" x14ac:dyDescent="0.2">
      <c r="A2811" t="s">
        <v>26</v>
      </c>
      <c r="B2811" t="s">
        <v>46</v>
      </c>
      <c r="C2811" t="s">
        <v>27</v>
      </c>
      <c r="D2811" t="s">
        <v>1670</v>
      </c>
      <c r="E2811" t="s">
        <v>3459</v>
      </c>
      <c r="F2811">
        <f t="shared" si="60"/>
        <v>8</v>
      </c>
    </row>
    <row r="2812" spans="1:6" x14ac:dyDescent="0.2">
      <c r="A2812" t="s">
        <v>26</v>
      </c>
      <c r="B2812" t="s">
        <v>2412</v>
      </c>
      <c r="C2812" t="s">
        <v>28</v>
      </c>
      <c r="D2812" t="s">
        <v>1670</v>
      </c>
      <c r="E2812" t="s">
        <v>3459</v>
      </c>
      <c r="F2812">
        <f t="shared" si="60"/>
        <v>8</v>
      </c>
    </row>
    <row r="2813" spans="1:6" x14ac:dyDescent="0.2">
      <c r="A2813" t="s">
        <v>26</v>
      </c>
      <c r="B2813" t="s">
        <v>2591</v>
      </c>
      <c r="C2813" t="s">
        <v>29</v>
      </c>
      <c r="D2813" t="s">
        <v>1670</v>
      </c>
      <c r="E2813" t="s">
        <v>3459</v>
      </c>
      <c r="F2813">
        <f t="shared" si="60"/>
        <v>8</v>
      </c>
    </row>
    <row r="2814" spans="1:6" x14ac:dyDescent="0.2">
      <c r="A2814" t="s">
        <v>669</v>
      </c>
      <c r="B2814" t="s">
        <v>2587</v>
      </c>
      <c r="C2814" t="s">
        <v>1270</v>
      </c>
      <c r="D2814" t="s">
        <v>1670</v>
      </c>
      <c r="E2814" t="s">
        <v>3459</v>
      </c>
      <c r="F2814">
        <f t="shared" si="60"/>
        <v>8</v>
      </c>
    </row>
    <row r="2815" spans="1:6" x14ac:dyDescent="0.2">
      <c r="A2815" t="s">
        <v>669</v>
      </c>
      <c r="B2815" t="s">
        <v>2588</v>
      </c>
      <c r="C2815" t="s">
        <v>1271</v>
      </c>
      <c r="D2815" t="s">
        <v>1670</v>
      </c>
      <c r="E2815" t="s">
        <v>3459</v>
      </c>
      <c r="F2815">
        <f t="shared" si="60"/>
        <v>8</v>
      </c>
    </row>
    <row r="2816" spans="1:6" x14ac:dyDescent="0.2">
      <c r="A2816" t="s">
        <v>669</v>
      </c>
      <c r="B2816" t="s">
        <v>2340</v>
      </c>
      <c r="C2816" t="s">
        <v>1272</v>
      </c>
      <c r="D2816" t="s">
        <v>1670</v>
      </c>
      <c r="E2816" t="s">
        <v>3459</v>
      </c>
      <c r="F2816">
        <f t="shared" si="60"/>
        <v>8</v>
      </c>
    </row>
    <row r="2817" spans="1:6" x14ac:dyDescent="0.2">
      <c r="A2817" t="s">
        <v>669</v>
      </c>
      <c r="B2817" t="s">
        <v>2340</v>
      </c>
      <c r="C2817" t="s">
        <v>1273</v>
      </c>
      <c r="D2817" t="s">
        <v>1670</v>
      </c>
      <c r="E2817" t="s">
        <v>3459</v>
      </c>
      <c r="F2817">
        <f t="shared" si="60"/>
        <v>8</v>
      </c>
    </row>
    <row r="2818" spans="1:6" x14ac:dyDescent="0.2">
      <c r="A2818" t="s">
        <v>669</v>
      </c>
      <c r="B2818" t="s">
        <v>2340</v>
      </c>
      <c r="C2818" t="s">
        <v>1274</v>
      </c>
      <c r="D2818" t="s">
        <v>1670</v>
      </c>
      <c r="E2818" t="s">
        <v>3459</v>
      </c>
      <c r="F2818">
        <f t="shared" si="60"/>
        <v>8</v>
      </c>
    </row>
    <row r="2819" spans="1:6" x14ac:dyDescent="0.2">
      <c r="A2819" t="s">
        <v>669</v>
      </c>
      <c r="B2819" t="s">
        <v>2589</v>
      </c>
      <c r="C2819" t="s">
        <v>31</v>
      </c>
      <c r="D2819" t="s">
        <v>1670</v>
      </c>
      <c r="E2819" t="s">
        <v>3459</v>
      </c>
      <c r="F2819">
        <f t="shared" si="60"/>
        <v>8</v>
      </c>
    </row>
    <row r="2820" spans="1:6" x14ac:dyDescent="0.2">
      <c r="A2820" t="s">
        <v>669</v>
      </c>
      <c r="B2820" t="s">
        <v>2590</v>
      </c>
      <c r="C2820" t="s">
        <v>30</v>
      </c>
      <c r="D2820" t="s">
        <v>1670</v>
      </c>
      <c r="E2820" t="s">
        <v>3459</v>
      </c>
      <c r="F2820">
        <f t="shared" si="60"/>
        <v>8</v>
      </c>
    </row>
    <row r="2821" spans="1:6" x14ac:dyDescent="0.2">
      <c r="A2821" t="s">
        <v>669</v>
      </c>
      <c r="B2821" t="s">
        <v>981</v>
      </c>
      <c r="C2821" t="s">
        <v>2973</v>
      </c>
      <c r="D2821" t="s">
        <v>2115</v>
      </c>
      <c r="E2821" t="s">
        <v>3459</v>
      </c>
      <c r="F2821">
        <f t="shared" si="60"/>
        <v>8</v>
      </c>
    </row>
    <row r="2822" spans="1:6" x14ac:dyDescent="0.2">
      <c r="A2822" s="65" t="s">
        <v>7669</v>
      </c>
      <c r="E2822" t="s">
        <v>3459</v>
      </c>
      <c r="F2822">
        <f>VLOOKUP(E2822,$H$2:$I$12,2,0)</f>
        <v>8</v>
      </c>
    </row>
    <row r="2823" spans="1:6" x14ac:dyDescent="0.2">
      <c r="A2823" s="65" t="s">
        <v>7670</v>
      </c>
      <c r="E2823" t="s">
        <v>3459</v>
      </c>
      <c r="F2823">
        <f>VLOOKUP(E2823,$H$2:$I$12,2,0)</f>
        <v>8</v>
      </c>
    </row>
    <row r="2824" spans="1:6" x14ac:dyDescent="0.2">
      <c r="A2824" t="s">
        <v>13</v>
      </c>
      <c r="B2824" t="s">
        <v>46</v>
      </c>
      <c r="C2824" t="s">
        <v>14</v>
      </c>
      <c r="D2824" t="s">
        <v>1670</v>
      </c>
      <c r="E2824" t="s">
        <v>3459</v>
      </c>
      <c r="F2824">
        <f t="shared" si="60"/>
        <v>8</v>
      </c>
    </row>
    <row r="2825" spans="1:6" x14ac:dyDescent="0.2">
      <c r="A2825" t="s">
        <v>13</v>
      </c>
      <c r="B2825" t="s">
        <v>981</v>
      </c>
      <c r="C2825" t="s">
        <v>2974</v>
      </c>
      <c r="D2825" t="s">
        <v>2115</v>
      </c>
      <c r="E2825" t="s">
        <v>3459</v>
      </c>
      <c r="F2825">
        <f t="shared" si="60"/>
        <v>8</v>
      </c>
    </row>
    <row r="2826" spans="1:6" x14ac:dyDescent="0.2">
      <c r="A2826" t="s">
        <v>13</v>
      </c>
      <c r="B2826" t="s">
        <v>2594</v>
      </c>
      <c r="C2826" t="s">
        <v>15</v>
      </c>
      <c r="D2826" t="s">
        <v>1670</v>
      </c>
      <c r="E2826" t="s">
        <v>3459</v>
      </c>
      <c r="F2826">
        <f t="shared" si="60"/>
        <v>8</v>
      </c>
    </row>
    <row r="2827" spans="1:6" x14ac:dyDescent="0.2">
      <c r="A2827" t="s">
        <v>20</v>
      </c>
      <c r="B2827" t="s">
        <v>2597</v>
      </c>
      <c r="C2827" t="s">
        <v>21</v>
      </c>
      <c r="D2827" t="s">
        <v>1670</v>
      </c>
      <c r="E2827" t="s">
        <v>3459</v>
      </c>
      <c r="F2827">
        <f t="shared" si="60"/>
        <v>8</v>
      </c>
    </row>
    <row r="2828" spans="1:6" x14ac:dyDescent="0.2">
      <c r="A2828" t="s">
        <v>20</v>
      </c>
      <c r="B2828" t="s">
        <v>2598</v>
      </c>
      <c r="C2828" t="s">
        <v>22</v>
      </c>
      <c r="D2828" t="s">
        <v>1670</v>
      </c>
      <c r="E2828" t="s">
        <v>3459</v>
      </c>
      <c r="F2828">
        <f t="shared" si="60"/>
        <v>8</v>
      </c>
    </row>
    <row r="2829" spans="1:6" x14ac:dyDescent="0.2">
      <c r="A2829" t="s">
        <v>32</v>
      </c>
      <c r="B2829" t="s">
        <v>46</v>
      </c>
      <c r="C2829" t="s">
        <v>33</v>
      </c>
      <c r="D2829" t="s">
        <v>1670</v>
      </c>
      <c r="E2829" t="s">
        <v>3459</v>
      </c>
      <c r="F2829">
        <f t="shared" si="60"/>
        <v>8</v>
      </c>
    </row>
    <row r="2830" spans="1:6" x14ac:dyDescent="0.2">
      <c r="A2830" t="s">
        <v>32</v>
      </c>
      <c r="B2830" t="s">
        <v>2595</v>
      </c>
      <c r="C2830" t="s">
        <v>34</v>
      </c>
      <c r="D2830" t="s">
        <v>1670</v>
      </c>
      <c r="E2830" t="s">
        <v>3459</v>
      </c>
      <c r="F2830">
        <f t="shared" si="60"/>
        <v>8</v>
      </c>
    </row>
    <row r="2831" spans="1:6" x14ac:dyDescent="0.2">
      <c r="A2831" t="s">
        <v>35</v>
      </c>
      <c r="B2831" t="s">
        <v>46</v>
      </c>
      <c r="C2831" t="s">
        <v>36</v>
      </c>
      <c r="D2831" t="s">
        <v>1670</v>
      </c>
      <c r="E2831" t="s">
        <v>3459</v>
      </c>
      <c r="F2831">
        <f t="shared" si="60"/>
        <v>8</v>
      </c>
    </row>
    <row r="2832" spans="1:6" x14ac:dyDescent="0.2">
      <c r="A2832" t="s">
        <v>35</v>
      </c>
      <c r="B2832" t="s">
        <v>2596</v>
      </c>
      <c r="C2832" t="s">
        <v>37</v>
      </c>
      <c r="D2832" t="s">
        <v>1670</v>
      </c>
      <c r="E2832" t="s">
        <v>3459</v>
      </c>
      <c r="F2832">
        <f t="shared" si="60"/>
        <v>8</v>
      </c>
    </row>
    <row r="2833" spans="1:6" x14ac:dyDescent="0.2">
      <c r="A2833" t="s">
        <v>670</v>
      </c>
      <c r="B2833" t="s">
        <v>2599</v>
      </c>
      <c r="C2833" t="s">
        <v>1275</v>
      </c>
      <c r="D2833" t="s">
        <v>1670</v>
      </c>
      <c r="E2833" t="s">
        <v>3459</v>
      </c>
      <c r="F2833">
        <f t="shared" si="60"/>
        <v>8</v>
      </c>
    </row>
    <row r="2834" spans="1:6" x14ac:dyDescent="0.2">
      <c r="A2834" t="s">
        <v>670</v>
      </c>
      <c r="B2834" t="s">
        <v>2600</v>
      </c>
      <c r="C2834" t="s">
        <v>1276</v>
      </c>
      <c r="D2834" t="s">
        <v>1670</v>
      </c>
      <c r="E2834" t="s">
        <v>3459</v>
      </c>
      <c r="F2834">
        <f t="shared" si="60"/>
        <v>8</v>
      </c>
    </row>
    <row r="2835" spans="1:6" x14ac:dyDescent="0.2">
      <c r="A2835" t="s">
        <v>670</v>
      </c>
      <c r="B2835" t="s">
        <v>2601</v>
      </c>
      <c r="C2835" t="s">
        <v>25</v>
      </c>
      <c r="D2835" t="s">
        <v>1670</v>
      </c>
      <c r="E2835" t="s">
        <v>3459</v>
      </c>
      <c r="F2835">
        <f t="shared" si="60"/>
        <v>8</v>
      </c>
    </row>
    <row r="2836" spans="1:6" x14ac:dyDescent="0.2">
      <c r="A2836" t="s">
        <v>670</v>
      </c>
      <c r="B2836" t="s">
        <v>8610</v>
      </c>
      <c r="C2836" t="s">
        <v>8610</v>
      </c>
      <c r="D2836" t="s">
        <v>3038</v>
      </c>
      <c r="E2836" t="s">
        <v>3459</v>
      </c>
      <c r="F2836">
        <f t="shared" ref="F2836:F2899" si="61">VLOOKUP(E2836,$H$2:$I$12,2,0)</f>
        <v>8</v>
      </c>
    </row>
    <row r="2837" spans="1:6" x14ac:dyDescent="0.2">
      <c r="A2837" t="s">
        <v>18</v>
      </c>
      <c r="B2837" t="s">
        <v>2602</v>
      </c>
      <c r="C2837" t="s">
        <v>23</v>
      </c>
      <c r="D2837" t="s">
        <v>1670</v>
      </c>
      <c r="E2837" t="s">
        <v>3459</v>
      </c>
      <c r="F2837">
        <f t="shared" si="61"/>
        <v>8</v>
      </c>
    </row>
    <row r="2838" spans="1:6" x14ac:dyDescent="0.2">
      <c r="A2838" t="s">
        <v>18</v>
      </c>
      <c r="B2838" t="s">
        <v>2605</v>
      </c>
      <c r="C2838" t="s">
        <v>24</v>
      </c>
      <c r="D2838" t="s">
        <v>1670</v>
      </c>
      <c r="E2838" t="s">
        <v>3459</v>
      </c>
      <c r="F2838">
        <f t="shared" si="61"/>
        <v>8</v>
      </c>
    </row>
    <row r="2839" spans="1:6" x14ac:dyDescent="0.2">
      <c r="A2839" t="s">
        <v>114</v>
      </c>
      <c r="B2839" t="s">
        <v>2589</v>
      </c>
      <c r="C2839" t="s">
        <v>115</v>
      </c>
      <c r="D2839" t="s">
        <v>1670</v>
      </c>
      <c r="E2839" t="s">
        <v>3459</v>
      </c>
      <c r="F2839">
        <f t="shared" si="61"/>
        <v>8</v>
      </c>
    </row>
    <row r="2840" spans="1:6" x14ac:dyDescent="0.2">
      <c r="A2840" t="s">
        <v>114</v>
      </c>
      <c r="B2840" t="s">
        <v>2604</v>
      </c>
      <c r="C2840" t="s">
        <v>116</v>
      </c>
      <c r="D2840" t="s">
        <v>1670</v>
      </c>
      <c r="E2840" t="s">
        <v>3459</v>
      </c>
      <c r="F2840">
        <f t="shared" si="61"/>
        <v>8</v>
      </c>
    </row>
    <row r="2841" spans="1:6" x14ac:dyDescent="0.2">
      <c r="A2841" t="s">
        <v>114</v>
      </c>
      <c r="B2841" t="s">
        <v>1189</v>
      </c>
      <c r="C2841" t="s">
        <v>157</v>
      </c>
      <c r="D2841" t="s">
        <v>8365</v>
      </c>
      <c r="E2841" t="s">
        <v>3459</v>
      </c>
      <c r="F2841">
        <f t="shared" si="61"/>
        <v>8</v>
      </c>
    </row>
    <row r="2842" spans="1:6" x14ac:dyDescent="0.2">
      <c r="A2842" t="s">
        <v>671</v>
      </c>
      <c r="B2842" t="s">
        <v>2412</v>
      </c>
      <c r="C2842" t="s">
        <v>1277</v>
      </c>
      <c r="D2842" t="s">
        <v>1670</v>
      </c>
      <c r="E2842" t="s">
        <v>3459</v>
      </c>
      <c r="F2842">
        <f t="shared" si="61"/>
        <v>8</v>
      </c>
    </row>
    <row r="2843" spans="1:6" x14ac:dyDescent="0.2">
      <c r="A2843" t="s">
        <v>671</v>
      </c>
      <c r="B2843" t="s">
        <v>2600</v>
      </c>
      <c r="C2843" t="s">
        <v>1278</v>
      </c>
      <c r="D2843" t="s">
        <v>1670</v>
      </c>
      <c r="E2843" t="s">
        <v>3459</v>
      </c>
      <c r="F2843">
        <f t="shared" si="61"/>
        <v>8</v>
      </c>
    </row>
    <row r="2844" spans="1:6" x14ac:dyDescent="0.2">
      <c r="A2844" t="s">
        <v>671</v>
      </c>
      <c r="B2844" t="s">
        <v>2602</v>
      </c>
      <c r="C2844" t="s">
        <v>16</v>
      </c>
      <c r="D2844" t="s">
        <v>1670</v>
      </c>
      <c r="E2844" t="s">
        <v>3459</v>
      </c>
      <c r="F2844">
        <f t="shared" si="61"/>
        <v>8</v>
      </c>
    </row>
    <row r="2845" spans="1:6" x14ac:dyDescent="0.2">
      <c r="A2845" t="s">
        <v>671</v>
      </c>
      <c r="B2845" t="s">
        <v>46</v>
      </c>
      <c r="C2845" t="s">
        <v>17</v>
      </c>
      <c r="D2845" t="s">
        <v>1670</v>
      </c>
      <c r="E2845" t="s">
        <v>3459</v>
      </c>
      <c r="F2845">
        <f t="shared" si="61"/>
        <v>8</v>
      </c>
    </row>
    <row r="2846" spans="1:6" x14ac:dyDescent="0.2">
      <c r="A2846" t="s">
        <v>671</v>
      </c>
      <c r="B2846" t="s">
        <v>2603</v>
      </c>
      <c r="C2846" t="s">
        <v>19</v>
      </c>
      <c r="D2846" t="s">
        <v>1670</v>
      </c>
      <c r="E2846" t="s">
        <v>3459</v>
      </c>
      <c r="F2846">
        <f t="shared" si="61"/>
        <v>8</v>
      </c>
    </row>
    <row r="2847" spans="1:6" x14ac:dyDescent="0.2">
      <c r="A2847" t="s">
        <v>1</v>
      </c>
      <c r="B2847" t="s">
        <v>2418</v>
      </c>
      <c r="C2847" t="s">
        <v>10</v>
      </c>
      <c r="D2847" t="s">
        <v>1670</v>
      </c>
      <c r="E2847" t="s">
        <v>3459</v>
      </c>
      <c r="F2847">
        <f t="shared" si="61"/>
        <v>8</v>
      </c>
    </row>
    <row r="2848" spans="1:6" x14ac:dyDescent="0.2">
      <c r="A2848" t="s">
        <v>1</v>
      </c>
      <c r="B2848" t="s">
        <v>2606</v>
      </c>
      <c r="C2848" t="s">
        <v>11</v>
      </c>
      <c r="D2848" t="s">
        <v>1670</v>
      </c>
      <c r="E2848" t="s">
        <v>3459</v>
      </c>
      <c r="F2848">
        <f t="shared" si="61"/>
        <v>8</v>
      </c>
    </row>
    <row r="2849" spans="1:6" x14ac:dyDescent="0.2">
      <c r="A2849" t="s">
        <v>1</v>
      </c>
      <c r="B2849" t="s">
        <v>46</v>
      </c>
      <c r="C2849" t="s">
        <v>12</v>
      </c>
      <c r="D2849" t="s">
        <v>1670</v>
      </c>
      <c r="E2849" t="s">
        <v>3459</v>
      </c>
      <c r="F2849">
        <f t="shared" si="61"/>
        <v>8</v>
      </c>
    </row>
    <row r="2850" spans="1:6" x14ac:dyDescent="0.2">
      <c r="A2850" t="s">
        <v>124</v>
      </c>
      <c r="B2850" t="s">
        <v>2592</v>
      </c>
      <c r="C2850" t="s">
        <v>39</v>
      </c>
      <c r="D2850" t="s">
        <v>1670</v>
      </c>
      <c r="E2850" t="s">
        <v>3459</v>
      </c>
      <c r="F2850">
        <f t="shared" si="61"/>
        <v>8</v>
      </c>
    </row>
    <row r="2851" spans="1:6" x14ac:dyDescent="0.2">
      <c r="A2851" t="s">
        <v>124</v>
      </c>
      <c r="B2851" t="s">
        <v>2593</v>
      </c>
      <c r="C2851" t="s">
        <v>40</v>
      </c>
      <c r="D2851" t="s">
        <v>1670</v>
      </c>
      <c r="E2851" t="s">
        <v>3459</v>
      </c>
      <c r="F2851">
        <f t="shared" si="61"/>
        <v>8</v>
      </c>
    </row>
    <row r="2852" spans="1:6" x14ac:dyDescent="0.2">
      <c r="A2852" t="s">
        <v>124</v>
      </c>
      <c r="B2852" t="s">
        <v>38</v>
      </c>
      <c r="C2852" t="s">
        <v>41</v>
      </c>
      <c r="D2852" t="s">
        <v>1670</v>
      </c>
      <c r="E2852" t="s">
        <v>3459</v>
      </c>
      <c r="F2852">
        <f t="shared" si="61"/>
        <v>8</v>
      </c>
    </row>
    <row r="2853" spans="1:6" x14ac:dyDescent="0.2">
      <c r="A2853" t="s">
        <v>124</v>
      </c>
      <c r="B2853" t="s">
        <v>2520</v>
      </c>
      <c r="C2853" t="s">
        <v>42</v>
      </c>
      <c r="D2853" t="s">
        <v>1670</v>
      </c>
      <c r="E2853" t="s">
        <v>3459</v>
      </c>
      <c r="F2853">
        <f t="shared" si="61"/>
        <v>8</v>
      </c>
    </row>
    <row r="2854" spans="1:6" x14ac:dyDescent="0.2">
      <c r="A2854" t="s">
        <v>124</v>
      </c>
      <c r="B2854" t="s">
        <v>2589</v>
      </c>
      <c r="C2854" t="s">
        <v>43</v>
      </c>
      <c r="D2854" t="s">
        <v>1670</v>
      </c>
      <c r="E2854" t="s">
        <v>3459</v>
      </c>
      <c r="F2854">
        <f t="shared" si="61"/>
        <v>8</v>
      </c>
    </row>
    <row r="2855" spans="1:6" x14ac:dyDescent="0.2">
      <c r="A2855" t="s">
        <v>124</v>
      </c>
      <c r="B2855" t="s">
        <v>2590</v>
      </c>
      <c r="C2855" t="s">
        <v>44</v>
      </c>
      <c r="D2855" t="s">
        <v>1670</v>
      </c>
      <c r="E2855" t="s">
        <v>3459</v>
      </c>
      <c r="F2855">
        <f t="shared" si="61"/>
        <v>8</v>
      </c>
    </row>
    <row r="2856" spans="1:6" x14ac:dyDescent="0.2">
      <c r="A2856" t="s">
        <v>124</v>
      </c>
      <c r="B2856" t="s">
        <v>1853</v>
      </c>
      <c r="C2856" t="s">
        <v>45</v>
      </c>
      <c r="D2856" t="s">
        <v>1670</v>
      </c>
      <c r="E2856" t="s">
        <v>3459</v>
      </c>
      <c r="F2856">
        <f t="shared" si="61"/>
        <v>8</v>
      </c>
    </row>
    <row r="2857" spans="1:6" x14ac:dyDescent="0.2">
      <c r="A2857" t="s">
        <v>672</v>
      </c>
      <c r="B2857" t="s">
        <v>2589</v>
      </c>
      <c r="C2857" t="s">
        <v>1279</v>
      </c>
      <c r="D2857" t="s">
        <v>1670</v>
      </c>
      <c r="E2857" t="s">
        <v>3459</v>
      </c>
      <c r="F2857">
        <f t="shared" si="61"/>
        <v>8</v>
      </c>
    </row>
    <row r="2858" spans="1:6" x14ac:dyDescent="0.2">
      <c r="A2858" t="s">
        <v>672</v>
      </c>
      <c r="B2858" t="s">
        <v>2597</v>
      </c>
      <c r="C2858" t="s">
        <v>1280</v>
      </c>
      <c r="D2858" t="s">
        <v>1670</v>
      </c>
      <c r="E2858" t="s">
        <v>3459</v>
      </c>
      <c r="F2858">
        <f t="shared" si="61"/>
        <v>8</v>
      </c>
    </row>
    <row r="2859" spans="1:6" x14ac:dyDescent="0.2">
      <c r="A2859" t="s">
        <v>125</v>
      </c>
      <c r="B2859" t="s">
        <v>2412</v>
      </c>
      <c r="C2859" t="s">
        <v>613</v>
      </c>
      <c r="D2859" t="s">
        <v>1670</v>
      </c>
      <c r="E2859" t="s">
        <v>3459</v>
      </c>
      <c r="F2859">
        <f t="shared" si="61"/>
        <v>8</v>
      </c>
    </row>
    <row r="2860" spans="1:6" x14ac:dyDescent="0.2">
      <c r="A2860" t="s">
        <v>125</v>
      </c>
      <c r="B2860" t="s">
        <v>2423</v>
      </c>
      <c r="C2860" t="s">
        <v>1285</v>
      </c>
      <c r="D2860" t="s">
        <v>1670</v>
      </c>
      <c r="E2860" t="s">
        <v>3459</v>
      </c>
      <c r="F2860">
        <f t="shared" si="61"/>
        <v>8</v>
      </c>
    </row>
    <row r="2861" spans="1:6" x14ac:dyDescent="0.2">
      <c r="A2861" t="s">
        <v>125</v>
      </c>
      <c r="B2861" t="s">
        <v>3042</v>
      </c>
      <c r="C2861" t="s">
        <v>3041</v>
      </c>
      <c r="D2861" t="s">
        <v>3052</v>
      </c>
      <c r="E2861" t="s">
        <v>3459</v>
      </c>
      <c r="F2861">
        <f t="shared" si="61"/>
        <v>8</v>
      </c>
    </row>
    <row r="2862" spans="1:6" x14ac:dyDescent="0.2">
      <c r="A2862" t="s">
        <v>125</v>
      </c>
      <c r="B2862" t="s">
        <v>3042</v>
      </c>
      <c r="C2862" t="s">
        <v>3043</v>
      </c>
      <c r="D2862" t="s">
        <v>3052</v>
      </c>
      <c r="E2862" t="s">
        <v>3459</v>
      </c>
      <c r="F2862">
        <f t="shared" si="61"/>
        <v>8</v>
      </c>
    </row>
    <row r="2863" spans="1:6" x14ac:dyDescent="0.2">
      <c r="A2863" t="s">
        <v>125</v>
      </c>
      <c r="B2863" t="s">
        <v>989</v>
      </c>
      <c r="C2863" t="s">
        <v>1947</v>
      </c>
      <c r="D2863" t="s">
        <v>1970</v>
      </c>
      <c r="E2863" t="s">
        <v>3459</v>
      </c>
      <c r="F2863">
        <f t="shared" si="61"/>
        <v>8</v>
      </c>
    </row>
    <row r="2864" spans="1:6" x14ac:dyDescent="0.2">
      <c r="A2864" t="s">
        <v>1991</v>
      </c>
      <c r="B2864" t="s">
        <v>2412</v>
      </c>
      <c r="C2864" t="s">
        <v>614</v>
      </c>
      <c r="D2864" t="s">
        <v>1670</v>
      </c>
      <c r="E2864" t="s">
        <v>3459</v>
      </c>
      <c r="F2864">
        <f t="shared" si="61"/>
        <v>8</v>
      </c>
    </row>
    <row r="2865" spans="1:6" x14ac:dyDescent="0.2">
      <c r="A2865" t="s">
        <v>1991</v>
      </c>
      <c r="B2865" t="s">
        <v>2607</v>
      </c>
      <c r="C2865" t="s">
        <v>1283</v>
      </c>
      <c r="D2865" t="s">
        <v>1670</v>
      </c>
      <c r="E2865" t="s">
        <v>3459</v>
      </c>
      <c r="F2865">
        <f t="shared" si="61"/>
        <v>8</v>
      </c>
    </row>
    <row r="2866" spans="1:6" x14ac:dyDescent="0.2">
      <c r="A2866" t="s">
        <v>1991</v>
      </c>
      <c r="B2866" t="s">
        <v>2608</v>
      </c>
      <c r="C2866" t="s">
        <v>504</v>
      </c>
      <c r="D2866" t="s">
        <v>1670</v>
      </c>
      <c r="E2866" t="s">
        <v>3459</v>
      </c>
      <c r="F2866">
        <f t="shared" si="61"/>
        <v>8</v>
      </c>
    </row>
    <row r="2867" spans="1:6" x14ac:dyDescent="0.2">
      <c r="A2867" t="s">
        <v>673</v>
      </c>
      <c r="B2867" t="s">
        <v>2588</v>
      </c>
      <c r="C2867" t="s">
        <v>1284</v>
      </c>
      <c r="D2867" t="s">
        <v>1670</v>
      </c>
      <c r="E2867" t="s">
        <v>3459</v>
      </c>
      <c r="F2867">
        <f t="shared" si="61"/>
        <v>8</v>
      </c>
    </row>
    <row r="2868" spans="1:6" x14ac:dyDescent="0.2">
      <c r="A2868" t="s">
        <v>673</v>
      </c>
      <c r="B2868" t="s">
        <v>2423</v>
      </c>
      <c r="C2868" t="s">
        <v>1286</v>
      </c>
      <c r="D2868" t="s">
        <v>1670</v>
      </c>
      <c r="E2868" t="s">
        <v>3459</v>
      </c>
      <c r="F2868">
        <f t="shared" si="61"/>
        <v>8</v>
      </c>
    </row>
    <row r="2869" spans="1:6" x14ac:dyDescent="0.2">
      <c r="A2869" t="s">
        <v>673</v>
      </c>
      <c r="B2869" t="s">
        <v>2610</v>
      </c>
      <c r="C2869" t="s">
        <v>88</v>
      </c>
      <c r="D2869" t="s">
        <v>1670</v>
      </c>
      <c r="E2869" t="s">
        <v>3459</v>
      </c>
      <c r="F2869">
        <f t="shared" si="61"/>
        <v>8</v>
      </c>
    </row>
    <row r="2870" spans="1:6" x14ac:dyDescent="0.2">
      <c r="A2870" t="s">
        <v>80</v>
      </c>
      <c r="B2870" t="s">
        <v>2611</v>
      </c>
      <c r="C2870" t="s">
        <v>81</v>
      </c>
      <c r="D2870" t="s">
        <v>1670</v>
      </c>
      <c r="E2870" t="s">
        <v>3459</v>
      </c>
      <c r="F2870">
        <f t="shared" si="61"/>
        <v>8</v>
      </c>
    </row>
    <row r="2871" spans="1:6" x14ac:dyDescent="0.2">
      <c r="A2871" t="s">
        <v>80</v>
      </c>
      <c r="B2871" t="s">
        <v>87</v>
      </c>
      <c r="C2871" t="s">
        <v>82</v>
      </c>
      <c r="D2871" t="s">
        <v>1670</v>
      </c>
      <c r="E2871" t="s">
        <v>3459</v>
      </c>
      <c r="F2871">
        <f t="shared" si="61"/>
        <v>8</v>
      </c>
    </row>
    <row r="2872" spans="1:6" x14ac:dyDescent="0.2">
      <c r="A2872" t="s">
        <v>83</v>
      </c>
      <c r="B2872" t="s">
        <v>2609</v>
      </c>
      <c r="C2872" t="s">
        <v>85</v>
      </c>
      <c r="D2872" t="s">
        <v>1670</v>
      </c>
      <c r="E2872" t="s">
        <v>3459</v>
      </c>
      <c r="F2872">
        <f t="shared" si="61"/>
        <v>8</v>
      </c>
    </row>
    <row r="2873" spans="1:6" x14ac:dyDescent="0.2">
      <c r="A2873" t="s">
        <v>83</v>
      </c>
      <c r="B2873" t="s">
        <v>2612</v>
      </c>
      <c r="C2873" t="s">
        <v>86</v>
      </c>
      <c r="D2873" t="s">
        <v>1670</v>
      </c>
      <c r="E2873" t="s">
        <v>3459</v>
      </c>
      <c r="F2873">
        <f t="shared" si="61"/>
        <v>8</v>
      </c>
    </row>
    <row r="2874" spans="1:6" x14ac:dyDescent="0.2">
      <c r="A2874" t="s">
        <v>83</v>
      </c>
      <c r="B2874" t="s">
        <v>2313</v>
      </c>
      <c r="C2874" t="s">
        <v>2312</v>
      </c>
      <c r="D2874" t="s">
        <v>1970</v>
      </c>
      <c r="E2874" t="s">
        <v>3459</v>
      </c>
      <c r="F2874">
        <f t="shared" si="61"/>
        <v>8</v>
      </c>
    </row>
    <row r="2875" spans="1:6" x14ac:dyDescent="0.2">
      <c r="A2875" t="s">
        <v>84</v>
      </c>
      <c r="B2875" t="s">
        <v>87</v>
      </c>
      <c r="C2875" t="s">
        <v>95</v>
      </c>
      <c r="D2875" t="s">
        <v>1670</v>
      </c>
      <c r="E2875" t="s">
        <v>3459</v>
      </c>
      <c r="F2875">
        <f t="shared" si="61"/>
        <v>8</v>
      </c>
    </row>
    <row r="2876" spans="1:6" x14ac:dyDescent="0.2">
      <c r="A2876" t="s">
        <v>84</v>
      </c>
      <c r="B2876" t="s">
        <v>2423</v>
      </c>
      <c r="C2876" t="s">
        <v>91</v>
      </c>
      <c r="D2876" t="s">
        <v>1670</v>
      </c>
      <c r="E2876" t="s">
        <v>3459</v>
      </c>
      <c r="F2876">
        <f t="shared" si="61"/>
        <v>8</v>
      </c>
    </row>
    <row r="2877" spans="1:6" x14ac:dyDescent="0.2">
      <c r="A2877" t="s">
        <v>84</v>
      </c>
      <c r="B2877" t="s">
        <v>2613</v>
      </c>
      <c r="C2877" t="s">
        <v>92</v>
      </c>
      <c r="D2877" t="s">
        <v>1670</v>
      </c>
      <c r="E2877" t="s">
        <v>3459</v>
      </c>
      <c r="F2877">
        <f t="shared" si="61"/>
        <v>8</v>
      </c>
    </row>
    <row r="2878" spans="1:6" x14ac:dyDescent="0.2">
      <c r="A2878" t="s">
        <v>84</v>
      </c>
      <c r="B2878" t="s">
        <v>2614</v>
      </c>
      <c r="C2878" t="s">
        <v>90</v>
      </c>
      <c r="D2878" t="s">
        <v>1670</v>
      </c>
      <c r="E2878" t="s">
        <v>3459</v>
      </c>
      <c r="F2878">
        <f t="shared" si="61"/>
        <v>8</v>
      </c>
    </row>
    <row r="2879" spans="1:6" x14ac:dyDescent="0.2">
      <c r="A2879" t="s">
        <v>89</v>
      </c>
      <c r="B2879" t="s">
        <v>2612</v>
      </c>
      <c r="C2879" t="s">
        <v>93</v>
      </c>
      <c r="D2879" t="s">
        <v>1670</v>
      </c>
      <c r="E2879" t="s">
        <v>3459</v>
      </c>
      <c r="F2879">
        <f t="shared" si="61"/>
        <v>8</v>
      </c>
    </row>
    <row r="2880" spans="1:6" x14ac:dyDescent="0.2">
      <c r="A2880" t="s">
        <v>89</v>
      </c>
      <c r="B2880" t="s">
        <v>2615</v>
      </c>
      <c r="C2880" t="s">
        <v>94</v>
      </c>
      <c r="D2880" t="s">
        <v>1670</v>
      </c>
      <c r="E2880" t="s">
        <v>3459</v>
      </c>
      <c r="F2880">
        <f t="shared" si="61"/>
        <v>8</v>
      </c>
    </row>
    <row r="2881" spans="1:6" x14ac:dyDescent="0.2">
      <c r="A2881" t="s">
        <v>674</v>
      </c>
      <c r="B2881" t="s">
        <v>2587</v>
      </c>
      <c r="C2881" t="s">
        <v>1287</v>
      </c>
      <c r="D2881" t="s">
        <v>1670</v>
      </c>
      <c r="E2881" t="s">
        <v>3459</v>
      </c>
      <c r="F2881">
        <f t="shared" si="61"/>
        <v>8</v>
      </c>
    </row>
    <row r="2882" spans="1:6" x14ac:dyDescent="0.2">
      <c r="A2882" t="s">
        <v>674</v>
      </c>
      <c r="B2882" t="s">
        <v>2607</v>
      </c>
      <c r="C2882" t="s">
        <v>1289</v>
      </c>
      <c r="D2882" t="s">
        <v>1670</v>
      </c>
      <c r="E2882" t="s">
        <v>3459</v>
      </c>
      <c r="F2882">
        <f t="shared" si="61"/>
        <v>8</v>
      </c>
    </row>
    <row r="2883" spans="1:6" x14ac:dyDescent="0.2">
      <c r="A2883" t="s">
        <v>674</v>
      </c>
      <c r="B2883" t="s">
        <v>2421</v>
      </c>
      <c r="C2883" t="s">
        <v>1294</v>
      </c>
      <c r="D2883" t="s">
        <v>1670</v>
      </c>
      <c r="E2883" t="s">
        <v>3459</v>
      </c>
      <c r="F2883">
        <f t="shared" si="61"/>
        <v>8</v>
      </c>
    </row>
    <row r="2884" spans="1:6" x14ac:dyDescent="0.2">
      <c r="A2884" t="s">
        <v>674</v>
      </c>
      <c r="B2884" t="s">
        <v>2421</v>
      </c>
      <c r="C2884" t="s">
        <v>1295</v>
      </c>
      <c r="D2884" t="s">
        <v>1670</v>
      </c>
      <c r="E2884" t="s">
        <v>3459</v>
      </c>
      <c r="F2884">
        <f t="shared" si="61"/>
        <v>8</v>
      </c>
    </row>
    <row r="2885" spans="1:6" x14ac:dyDescent="0.2">
      <c r="A2885" t="s">
        <v>674</v>
      </c>
      <c r="B2885" t="s">
        <v>2616</v>
      </c>
      <c r="C2885" t="s">
        <v>136</v>
      </c>
      <c r="D2885" t="s">
        <v>1670</v>
      </c>
      <c r="E2885" t="s">
        <v>3459</v>
      </c>
      <c r="F2885">
        <f t="shared" si="61"/>
        <v>8</v>
      </c>
    </row>
    <row r="2886" spans="1:6" x14ac:dyDescent="0.2">
      <c r="A2886" t="s">
        <v>674</v>
      </c>
      <c r="B2886" t="s">
        <v>2617</v>
      </c>
      <c r="C2886" t="s">
        <v>131</v>
      </c>
      <c r="D2886" t="s">
        <v>1670</v>
      </c>
      <c r="E2886" t="s">
        <v>3459</v>
      </c>
      <c r="F2886">
        <f t="shared" si="61"/>
        <v>8</v>
      </c>
    </row>
    <row r="2887" spans="1:6" x14ac:dyDescent="0.2">
      <c r="A2887" t="s">
        <v>674</v>
      </c>
      <c r="B2887" t="s">
        <v>2612</v>
      </c>
      <c r="C2887" t="s">
        <v>96</v>
      </c>
      <c r="D2887" t="s">
        <v>1670</v>
      </c>
      <c r="E2887" t="s">
        <v>3459</v>
      </c>
      <c r="F2887">
        <f t="shared" si="61"/>
        <v>8</v>
      </c>
    </row>
    <row r="2888" spans="1:6" x14ac:dyDescent="0.2">
      <c r="A2888" t="s">
        <v>674</v>
      </c>
      <c r="B2888" t="s">
        <v>2618</v>
      </c>
      <c r="C2888" t="s">
        <v>129</v>
      </c>
      <c r="D2888" t="s">
        <v>8365</v>
      </c>
      <c r="E2888" t="s">
        <v>3459</v>
      </c>
      <c r="F2888">
        <f t="shared" si="61"/>
        <v>8</v>
      </c>
    </row>
    <row r="2889" spans="1:6" x14ac:dyDescent="0.2">
      <c r="A2889" t="s">
        <v>674</v>
      </c>
      <c r="B2889" t="s">
        <v>2619</v>
      </c>
      <c r="C2889" t="s">
        <v>132</v>
      </c>
      <c r="D2889" t="s">
        <v>1670</v>
      </c>
      <c r="E2889" t="s">
        <v>3459</v>
      </c>
      <c r="F2889">
        <f t="shared" si="61"/>
        <v>8</v>
      </c>
    </row>
    <row r="2890" spans="1:6" x14ac:dyDescent="0.2">
      <c r="A2890" t="s">
        <v>1855</v>
      </c>
      <c r="B2890" t="s">
        <v>2423</v>
      </c>
      <c r="C2890" t="s">
        <v>1857</v>
      </c>
      <c r="D2890" t="s">
        <v>8365</v>
      </c>
      <c r="E2890" t="s">
        <v>3459</v>
      </c>
      <c r="F2890">
        <f t="shared" si="61"/>
        <v>8</v>
      </c>
    </row>
    <row r="2891" spans="1:6" x14ac:dyDescent="0.2">
      <c r="A2891" t="s">
        <v>1855</v>
      </c>
      <c r="B2891" t="s">
        <v>2620</v>
      </c>
      <c r="C2891" t="s">
        <v>1858</v>
      </c>
      <c r="D2891" t="s">
        <v>8365</v>
      </c>
      <c r="E2891" t="s">
        <v>3459</v>
      </c>
      <c r="F2891">
        <f t="shared" si="61"/>
        <v>8</v>
      </c>
    </row>
    <row r="2892" spans="1:6" x14ac:dyDescent="0.2">
      <c r="A2892" t="s">
        <v>130</v>
      </c>
      <c r="B2892" t="s">
        <v>2762</v>
      </c>
      <c r="C2892" t="s">
        <v>2761</v>
      </c>
      <c r="D2892" t="s">
        <v>543</v>
      </c>
      <c r="E2892" t="s">
        <v>3459</v>
      </c>
      <c r="F2892">
        <f t="shared" si="61"/>
        <v>8</v>
      </c>
    </row>
    <row r="2893" spans="1:6" x14ac:dyDescent="0.2">
      <c r="A2893" t="s">
        <v>130</v>
      </c>
      <c r="B2893" t="s">
        <v>2621</v>
      </c>
      <c r="C2893" t="s">
        <v>138</v>
      </c>
      <c r="D2893" t="s">
        <v>1670</v>
      </c>
      <c r="E2893" t="s">
        <v>3459</v>
      </c>
      <c r="F2893">
        <f t="shared" si="61"/>
        <v>8</v>
      </c>
    </row>
    <row r="2894" spans="1:6" x14ac:dyDescent="0.2">
      <c r="A2894" t="s">
        <v>130</v>
      </c>
      <c r="B2894" t="s">
        <v>2423</v>
      </c>
      <c r="C2894" t="s">
        <v>134</v>
      </c>
      <c r="D2894" t="s">
        <v>1670</v>
      </c>
      <c r="E2894" t="s">
        <v>3459</v>
      </c>
      <c r="F2894">
        <f t="shared" si="61"/>
        <v>8</v>
      </c>
    </row>
    <row r="2895" spans="1:6" x14ac:dyDescent="0.2">
      <c r="A2895" t="s">
        <v>130</v>
      </c>
      <c r="B2895" t="s">
        <v>2622</v>
      </c>
      <c r="C2895" t="s">
        <v>135</v>
      </c>
      <c r="D2895" t="s">
        <v>1670</v>
      </c>
      <c r="E2895" t="s">
        <v>3459</v>
      </c>
      <c r="F2895">
        <f t="shared" si="61"/>
        <v>8</v>
      </c>
    </row>
    <row r="2896" spans="1:6" x14ac:dyDescent="0.2">
      <c r="A2896" t="s">
        <v>675</v>
      </c>
      <c r="B2896" t="s">
        <v>2423</v>
      </c>
      <c r="C2896" t="s">
        <v>146</v>
      </c>
      <c r="D2896" t="s">
        <v>1670</v>
      </c>
      <c r="E2896" t="s">
        <v>3459</v>
      </c>
      <c r="F2896">
        <f t="shared" si="61"/>
        <v>8</v>
      </c>
    </row>
    <row r="2897" spans="1:6" x14ac:dyDescent="0.2">
      <c r="A2897" t="s">
        <v>675</v>
      </c>
      <c r="B2897" t="s">
        <v>2623</v>
      </c>
      <c r="C2897" t="s">
        <v>145</v>
      </c>
      <c r="D2897" t="s">
        <v>1670</v>
      </c>
      <c r="E2897" t="s">
        <v>3459</v>
      </c>
      <c r="F2897">
        <f t="shared" si="61"/>
        <v>8</v>
      </c>
    </row>
    <row r="2898" spans="1:6" x14ac:dyDescent="0.2">
      <c r="A2898" t="s">
        <v>675</v>
      </c>
      <c r="B2898" t="s">
        <v>2624</v>
      </c>
      <c r="C2898" t="s">
        <v>1700</v>
      </c>
      <c r="D2898" t="s">
        <v>1670</v>
      </c>
      <c r="E2898" t="s">
        <v>3459</v>
      </c>
      <c r="F2898">
        <f t="shared" si="61"/>
        <v>8</v>
      </c>
    </row>
    <row r="2899" spans="1:6" x14ac:dyDescent="0.2">
      <c r="A2899" t="s">
        <v>676</v>
      </c>
      <c r="B2899" t="s">
        <v>2617</v>
      </c>
      <c r="C2899" t="s">
        <v>140</v>
      </c>
      <c r="D2899" t="s">
        <v>1670</v>
      </c>
      <c r="E2899" t="s">
        <v>3459</v>
      </c>
      <c r="F2899">
        <f t="shared" si="61"/>
        <v>8</v>
      </c>
    </row>
    <row r="2900" spans="1:6" x14ac:dyDescent="0.2">
      <c r="A2900" t="s">
        <v>676</v>
      </c>
      <c r="B2900" t="s">
        <v>2623</v>
      </c>
      <c r="C2900" t="s">
        <v>141</v>
      </c>
      <c r="D2900" t="s">
        <v>1670</v>
      </c>
      <c r="E2900" t="s">
        <v>3459</v>
      </c>
      <c r="F2900">
        <f t="shared" ref="F2900:F2963" si="62">VLOOKUP(E2900,$H$2:$I$12,2,0)</f>
        <v>8</v>
      </c>
    </row>
    <row r="2901" spans="1:6" x14ac:dyDescent="0.2">
      <c r="A2901" t="s">
        <v>676</v>
      </c>
      <c r="B2901" t="s">
        <v>2625</v>
      </c>
      <c r="C2901" t="s">
        <v>139</v>
      </c>
      <c r="D2901" t="s">
        <v>1670</v>
      </c>
      <c r="E2901" t="s">
        <v>3459</v>
      </c>
      <c r="F2901">
        <f t="shared" si="62"/>
        <v>8</v>
      </c>
    </row>
    <row r="2902" spans="1:6" x14ac:dyDescent="0.2">
      <c r="A2902" t="s">
        <v>137</v>
      </c>
      <c r="B2902" t="s">
        <v>2621</v>
      </c>
      <c r="C2902" t="s">
        <v>142</v>
      </c>
      <c r="D2902" t="s">
        <v>1670</v>
      </c>
      <c r="E2902" t="s">
        <v>3459</v>
      </c>
      <c r="F2902">
        <f t="shared" si="62"/>
        <v>8</v>
      </c>
    </row>
    <row r="2903" spans="1:6" x14ac:dyDescent="0.2">
      <c r="A2903" t="s">
        <v>137</v>
      </c>
      <c r="B2903" t="s">
        <v>2616</v>
      </c>
      <c r="C2903" t="s">
        <v>143</v>
      </c>
      <c r="D2903" t="s">
        <v>1670</v>
      </c>
      <c r="E2903" t="s">
        <v>3459</v>
      </c>
      <c r="F2903">
        <f t="shared" si="62"/>
        <v>8</v>
      </c>
    </row>
    <row r="2904" spans="1:6" x14ac:dyDescent="0.2">
      <c r="A2904" t="s">
        <v>137</v>
      </c>
      <c r="B2904" t="s">
        <v>2626</v>
      </c>
      <c r="C2904" t="s">
        <v>144</v>
      </c>
      <c r="D2904" t="s">
        <v>1670</v>
      </c>
      <c r="E2904" t="s">
        <v>3459</v>
      </c>
      <c r="F2904">
        <f t="shared" si="62"/>
        <v>8</v>
      </c>
    </row>
    <row r="2905" spans="1:6" x14ac:dyDescent="0.2">
      <c r="A2905" t="s">
        <v>137</v>
      </c>
      <c r="B2905" t="s">
        <v>479</v>
      </c>
      <c r="C2905" t="s">
        <v>1302</v>
      </c>
      <c r="D2905" t="s">
        <v>1969</v>
      </c>
      <c r="E2905" t="s">
        <v>3459</v>
      </c>
      <c r="F2905">
        <f t="shared" si="62"/>
        <v>8</v>
      </c>
    </row>
    <row r="2906" spans="1:6" x14ac:dyDescent="0.2">
      <c r="A2906" t="s">
        <v>137</v>
      </c>
      <c r="B2906" t="s">
        <v>1355</v>
      </c>
      <c r="C2906" t="s">
        <v>1303</v>
      </c>
      <c r="D2906" t="s">
        <v>1969</v>
      </c>
      <c r="E2906" t="s">
        <v>3459</v>
      </c>
      <c r="F2906">
        <f t="shared" si="62"/>
        <v>8</v>
      </c>
    </row>
    <row r="2907" spans="1:6" x14ac:dyDescent="0.2">
      <c r="A2907" t="s">
        <v>137</v>
      </c>
      <c r="B2907" t="s">
        <v>1036</v>
      </c>
      <c r="C2907" t="s">
        <v>1035</v>
      </c>
      <c r="D2907" t="s">
        <v>1969</v>
      </c>
      <c r="E2907" t="s">
        <v>3459</v>
      </c>
      <c r="F2907">
        <f t="shared" si="62"/>
        <v>8</v>
      </c>
    </row>
    <row r="2908" spans="1:6" x14ac:dyDescent="0.2">
      <c r="A2908" t="s">
        <v>677</v>
      </c>
      <c r="B2908" t="s">
        <v>2623</v>
      </c>
      <c r="C2908" t="s">
        <v>147</v>
      </c>
      <c r="D2908" t="s">
        <v>1670</v>
      </c>
      <c r="E2908" t="s">
        <v>3459</v>
      </c>
      <c r="F2908">
        <f t="shared" si="62"/>
        <v>8</v>
      </c>
    </row>
    <row r="2909" spans="1:6" x14ac:dyDescent="0.2">
      <c r="A2909" t="s">
        <v>677</v>
      </c>
      <c r="B2909" t="s">
        <v>2627</v>
      </c>
      <c r="C2909" t="s">
        <v>1305</v>
      </c>
      <c r="D2909" t="s">
        <v>1670</v>
      </c>
      <c r="E2909" t="s">
        <v>3459</v>
      </c>
      <c r="F2909">
        <f t="shared" si="62"/>
        <v>8</v>
      </c>
    </row>
    <row r="2910" spans="1:6" x14ac:dyDescent="0.2">
      <c r="A2910" t="s">
        <v>677</v>
      </c>
      <c r="B2910" t="s">
        <v>2628</v>
      </c>
      <c r="C2910" t="s">
        <v>149</v>
      </c>
      <c r="D2910" t="s">
        <v>1670</v>
      </c>
      <c r="E2910" t="s">
        <v>3459</v>
      </c>
      <c r="F2910">
        <f t="shared" si="62"/>
        <v>8</v>
      </c>
    </row>
    <row r="2911" spans="1:6" x14ac:dyDescent="0.2">
      <c r="A2911" t="s">
        <v>682</v>
      </c>
      <c r="B2911" t="s">
        <v>3137</v>
      </c>
      <c r="C2911" t="s">
        <v>2719</v>
      </c>
      <c r="D2911" t="s">
        <v>545</v>
      </c>
      <c r="E2911" t="s">
        <v>3459</v>
      </c>
      <c r="F2911">
        <f t="shared" si="62"/>
        <v>8</v>
      </c>
    </row>
    <row r="2912" spans="1:6" x14ac:dyDescent="0.2">
      <c r="A2912" t="s">
        <v>682</v>
      </c>
      <c r="B2912" t="s">
        <v>2626</v>
      </c>
      <c r="C2912" t="s">
        <v>1306</v>
      </c>
      <c r="D2912" t="s">
        <v>1670</v>
      </c>
      <c r="E2912" t="s">
        <v>3459</v>
      </c>
      <c r="F2912">
        <f t="shared" si="62"/>
        <v>8</v>
      </c>
    </row>
    <row r="2913" spans="1:6" x14ac:dyDescent="0.2">
      <c r="A2913" t="s">
        <v>682</v>
      </c>
      <c r="B2913" t="s">
        <v>2629</v>
      </c>
      <c r="C2913" t="s">
        <v>153</v>
      </c>
      <c r="D2913" t="s">
        <v>1670</v>
      </c>
      <c r="E2913" t="s">
        <v>3459</v>
      </c>
      <c r="F2913">
        <f t="shared" si="62"/>
        <v>8</v>
      </c>
    </row>
    <row r="2914" spans="1:6" x14ac:dyDescent="0.2">
      <c r="A2914" t="s">
        <v>682</v>
      </c>
      <c r="B2914" t="s">
        <v>2630</v>
      </c>
      <c r="C2914" t="s">
        <v>1307</v>
      </c>
      <c r="D2914" t="s">
        <v>1670</v>
      </c>
      <c r="E2914" t="s">
        <v>3459</v>
      </c>
      <c r="F2914">
        <f t="shared" si="62"/>
        <v>8</v>
      </c>
    </row>
    <row r="2915" spans="1:6" x14ac:dyDescent="0.2">
      <c r="A2915" t="s">
        <v>683</v>
      </c>
      <c r="B2915" t="s">
        <v>3102</v>
      </c>
      <c r="C2915" t="s">
        <v>782</v>
      </c>
      <c r="D2915" t="s">
        <v>545</v>
      </c>
      <c r="E2915" t="s">
        <v>3459</v>
      </c>
      <c r="F2915">
        <f t="shared" si="62"/>
        <v>8</v>
      </c>
    </row>
    <row r="2916" spans="1:6" x14ac:dyDescent="0.2">
      <c r="A2916" t="s">
        <v>683</v>
      </c>
      <c r="B2916" t="s">
        <v>3110</v>
      </c>
      <c r="C2916" t="s">
        <v>2323</v>
      </c>
      <c r="D2916" t="s">
        <v>545</v>
      </c>
      <c r="E2916" t="s">
        <v>3459</v>
      </c>
      <c r="F2916">
        <f t="shared" si="62"/>
        <v>8</v>
      </c>
    </row>
    <row r="2917" spans="1:6" x14ac:dyDescent="0.2">
      <c r="A2917" t="s">
        <v>683</v>
      </c>
      <c r="B2917" t="s">
        <v>2631</v>
      </c>
      <c r="C2917" t="s">
        <v>1308</v>
      </c>
      <c r="D2917" t="s">
        <v>1670</v>
      </c>
      <c r="E2917" t="s">
        <v>3459</v>
      </c>
      <c r="F2917">
        <f t="shared" si="62"/>
        <v>8</v>
      </c>
    </row>
    <row r="2918" spans="1:6" x14ac:dyDescent="0.2">
      <c r="A2918" t="s">
        <v>683</v>
      </c>
      <c r="B2918" t="s">
        <v>2627</v>
      </c>
      <c r="C2918" t="s">
        <v>1309</v>
      </c>
      <c r="D2918" t="s">
        <v>1670</v>
      </c>
      <c r="E2918" t="s">
        <v>3459</v>
      </c>
      <c r="F2918">
        <f t="shared" si="62"/>
        <v>8</v>
      </c>
    </row>
    <row r="2919" spans="1:6" x14ac:dyDescent="0.2">
      <c r="A2919" t="s">
        <v>683</v>
      </c>
      <c r="B2919" t="s">
        <v>2632</v>
      </c>
      <c r="C2919" t="s">
        <v>1310</v>
      </c>
      <c r="D2919" t="s">
        <v>1670</v>
      </c>
      <c r="E2919" t="s">
        <v>3459</v>
      </c>
      <c r="F2919">
        <f t="shared" si="62"/>
        <v>8</v>
      </c>
    </row>
    <row r="2920" spans="1:6" x14ac:dyDescent="0.2">
      <c r="A2920" t="s">
        <v>683</v>
      </c>
      <c r="B2920" t="s">
        <v>2717</v>
      </c>
      <c r="C2920" t="s">
        <v>2715</v>
      </c>
      <c r="D2920" t="s">
        <v>1670</v>
      </c>
      <c r="E2920" t="s">
        <v>3459</v>
      </c>
      <c r="F2920">
        <f t="shared" si="62"/>
        <v>8</v>
      </c>
    </row>
    <row r="2921" spans="1:6" x14ac:dyDescent="0.2">
      <c r="A2921" t="s">
        <v>2713</v>
      </c>
      <c r="B2921" t="s">
        <v>3134</v>
      </c>
      <c r="C2921" t="s">
        <v>2261</v>
      </c>
      <c r="D2921" t="s">
        <v>545</v>
      </c>
      <c r="E2921" t="s">
        <v>3459</v>
      </c>
      <c r="F2921">
        <f t="shared" si="62"/>
        <v>8</v>
      </c>
    </row>
    <row r="2922" spans="1:6" x14ac:dyDescent="0.2">
      <c r="A2922" t="s">
        <v>2713</v>
      </c>
      <c r="B2922" t="s">
        <v>3101</v>
      </c>
      <c r="C2922" t="s">
        <v>602</v>
      </c>
      <c r="D2922" t="s">
        <v>545</v>
      </c>
      <c r="E2922" t="s">
        <v>3459</v>
      </c>
      <c r="F2922">
        <f t="shared" si="62"/>
        <v>8</v>
      </c>
    </row>
    <row r="2923" spans="1:6" x14ac:dyDescent="0.2">
      <c r="A2923" t="s">
        <v>2713</v>
      </c>
      <c r="B2923" t="s">
        <v>3109</v>
      </c>
      <c r="C2923" t="s">
        <v>2026</v>
      </c>
      <c r="D2923" t="s">
        <v>545</v>
      </c>
      <c r="E2923" t="s">
        <v>3459</v>
      </c>
      <c r="F2923">
        <f t="shared" si="62"/>
        <v>8</v>
      </c>
    </row>
    <row r="2924" spans="1:6" x14ac:dyDescent="0.2">
      <c r="A2924" t="s">
        <v>2713</v>
      </c>
      <c r="B2924" t="s">
        <v>2630</v>
      </c>
      <c r="C2924" t="s">
        <v>2718</v>
      </c>
      <c r="D2924" t="s">
        <v>1670</v>
      </c>
      <c r="E2924" t="s">
        <v>3459</v>
      </c>
      <c r="F2924">
        <f t="shared" si="62"/>
        <v>8</v>
      </c>
    </row>
    <row r="2925" spans="1:6" x14ac:dyDescent="0.2">
      <c r="A2925" t="s">
        <v>2713</v>
      </c>
      <c r="B2925" t="s">
        <v>2723</v>
      </c>
      <c r="C2925" t="s">
        <v>2714</v>
      </c>
      <c r="D2925" t="s">
        <v>1670</v>
      </c>
      <c r="E2925" t="s">
        <v>3459</v>
      </c>
      <c r="F2925">
        <f t="shared" si="62"/>
        <v>8</v>
      </c>
    </row>
    <row r="2926" spans="1:6" x14ac:dyDescent="0.2">
      <c r="A2926" t="s">
        <v>684</v>
      </c>
      <c r="B2926" t="s">
        <v>2630</v>
      </c>
      <c r="C2926" t="s">
        <v>1311</v>
      </c>
      <c r="D2926" t="s">
        <v>1670</v>
      </c>
      <c r="E2926" t="s">
        <v>3459</v>
      </c>
      <c r="F2926">
        <f t="shared" si="62"/>
        <v>8</v>
      </c>
    </row>
    <row r="2927" spans="1:6" x14ac:dyDescent="0.2">
      <c r="A2927" t="s">
        <v>684</v>
      </c>
      <c r="B2927" t="s">
        <v>2633</v>
      </c>
      <c r="C2927" t="s">
        <v>1312</v>
      </c>
      <c r="D2927" t="s">
        <v>1670</v>
      </c>
      <c r="E2927" t="s">
        <v>3459</v>
      </c>
      <c r="F2927">
        <f t="shared" si="62"/>
        <v>8</v>
      </c>
    </row>
    <row r="2928" spans="1:6" x14ac:dyDescent="0.2">
      <c r="A2928" t="s">
        <v>685</v>
      </c>
      <c r="B2928" t="s">
        <v>1511</v>
      </c>
      <c r="C2928" t="s">
        <v>1513</v>
      </c>
      <c r="D2928" t="s">
        <v>1512</v>
      </c>
      <c r="E2928" t="s">
        <v>3459</v>
      </c>
      <c r="F2928">
        <f t="shared" si="62"/>
        <v>8</v>
      </c>
    </row>
    <row r="2929" spans="1:6" x14ac:dyDescent="0.2">
      <c r="A2929" t="s">
        <v>685</v>
      </c>
      <c r="B2929" t="s">
        <v>1914</v>
      </c>
      <c r="C2929" t="s">
        <v>1915</v>
      </c>
      <c r="D2929" t="s">
        <v>1512</v>
      </c>
      <c r="E2929" t="s">
        <v>3459</v>
      </c>
      <c r="F2929">
        <f t="shared" si="62"/>
        <v>8</v>
      </c>
    </row>
    <row r="2930" spans="1:6" x14ac:dyDescent="0.2">
      <c r="A2930" t="s">
        <v>685</v>
      </c>
      <c r="B2930" t="s">
        <v>2632</v>
      </c>
      <c r="C2930" t="s">
        <v>1313</v>
      </c>
      <c r="D2930" t="s">
        <v>1670</v>
      </c>
      <c r="E2930" t="s">
        <v>3459</v>
      </c>
      <c r="F2930">
        <f t="shared" si="62"/>
        <v>8</v>
      </c>
    </row>
    <row r="2931" spans="1:6" x14ac:dyDescent="0.2">
      <c r="A2931" t="s">
        <v>685</v>
      </c>
      <c r="B2931" t="s">
        <v>2634</v>
      </c>
      <c r="C2931" t="s">
        <v>1314</v>
      </c>
      <c r="D2931" t="s">
        <v>1670</v>
      </c>
      <c r="E2931" t="s">
        <v>3459</v>
      </c>
      <c r="F2931">
        <f t="shared" si="62"/>
        <v>8</v>
      </c>
    </row>
    <row r="2932" spans="1:6" x14ac:dyDescent="0.2">
      <c r="A2932" t="s">
        <v>685</v>
      </c>
      <c r="B2932" t="s">
        <v>3111</v>
      </c>
      <c r="C2932" t="s">
        <v>8631</v>
      </c>
      <c r="D2932" t="s">
        <v>545</v>
      </c>
      <c r="E2932" t="s">
        <v>3459</v>
      </c>
      <c r="F2932">
        <f t="shared" si="62"/>
        <v>8</v>
      </c>
    </row>
    <row r="2933" spans="1:6" x14ac:dyDescent="0.2">
      <c r="A2933" t="s">
        <v>686</v>
      </c>
      <c r="B2933" t="s">
        <v>480</v>
      </c>
      <c r="C2933" t="s">
        <v>1315</v>
      </c>
      <c r="D2933" t="s">
        <v>985</v>
      </c>
      <c r="E2933" t="s">
        <v>3459</v>
      </c>
      <c r="F2933">
        <f t="shared" si="62"/>
        <v>8</v>
      </c>
    </row>
    <row r="2934" spans="1:6" x14ac:dyDescent="0.2">
      <c r="A2934" t="s">
        <v>686</v>
      </c>
      <c r="B2934" t="s">
        <v>1863</v>
      </c>
      <c r="C2934" t="s">
        <v>1862</v>
      </c>
      <c r="D2934" t="s">
        <v>985</v>
      </c>
      <c r="E2934" t="s">
        <v>3459</v>
      </c>
      <c r="F2934">
        <f t="shared" si="62"/>
        <v>8</v>
      </c>
    </row>
    <row r="2935" spans="1:6" x14ac:dyDescent="0.2">
      <c r="A2935" t="s">
        <v>686</v>
      </c>
      <c r="B2935" t="s">
        <v>2341</v>
      </c>
      <c r="C2935" t="s">
        <v>1316</v>
      </c>
      <c r="D2935" t="s">
        <v>985</v>
      </c>
      <c r="E2935" t="s">
        <v>3459</v>
      </c>
      <c r="F2935">
        <f t="shared" si="62"/>
        <v>8</v>
      </c>
    </row>
    <row r="2936" spans="1:6" x14ac:dyDescent="0.2">
      <c r="A2936" t="s">
        <v>686</v>
      </c>
      <c r="B2936" t="s">
        <v>523</v>
      </c>
      <c r="C2936" t="s">
        <v>523</v>
      </c>
      <c r="D2936" t="s">
        <v>985</v>
      </c>
      <c r="E2936" t="s">
        <v>3459</v>
      </c>
      <c r="F2936">
        <f t="shared" si="62"/>
        <v>8</v>
      </c>
    </row>
    <row r="2937" spans="1:6" x14ac:dyDescent="0.2">
      <c r="A2937" t="s">
        <v>686</v>
      </c>
      <c r="B2937" t="s">
        <v>481</v>
      </c>
      <c r="C2937" t="s">
        <v>1317</v>
      </c>
      <c r="D2937" t="s">
        <v>985</v>
      </c>
      <c r="E2937" t="s">
        <v>3459</v>
      </c>
      <c r="F2937">
        <f t="shared" si="62"/>
        <v>8</v>
      </c>
    </row>
    <row r="2938" spans="1:6" x14ac:dyDescent="0.2">
      <c r="A2938" t="s">
        <v>686</v>
      </c>
      <c r="B2938" t="s">
        <v>982</v>
      </c>
      <c r="C2938" t="s">
        <v>524</v>
      </c>
      <c r="D2938" t="s">
        <v>985</v>
      </c>
      <c r="E2938" t="s">
        <v>3459</v>
      </c>
      <c r="F2938">
        <f t="shared" si="62"/>
        <v>8</v>
      </c>
    </row>
    <row r="2939" spans="1:6" x14ac:dyDescent="0.2">
      <c r="A2939" t="s">
        <v>687</v>
      </c>
      <c r="B2939" t="s">
        <v>2411</v>
      </c>
      <c r="C2939" t="s">
        <v>1318</v>
      </c>
      <c r="D2939" t="s">
        <v>1670</v>
      </c>
      <c r="E2939" t="s">
        <v>3459</v>
      </c>
      <c r="F2939">
        <f t="shared" si="62"/>
        <v>8</v>
      </c>
    </row>
    <row r="2940" spans="1:6" x14ac:dyDescent="0.2">
      <c r="A2940" t="s">
        <v>687</v>
      </c>
      <c r="B2940" t="s">
        <v>2635</v>
      </c>
      <c r="C2940" t="s">
        <v>1319</v>
      </c>
      <c r="D2940" t="s">
        <v>542</v>
      </c>
      <c r="E2940" t="s">
        <v>3459</v>
      </c>
      <c r="F2940">
        <f t="shared" si="62"/>
        <v>8</v>
      </c>
    </row>
    <row r="2941" spans="1:6" x14ac:dyDescent="0.2">
      <c r="A2941" t="s">
        <v>687</v>
      </c>
      <c r="B2941" t="s">
        <v>1705</v>
      </c>
      <c r="C2941" t="s">
        <v>1703</v>
      </c>
      <c r="D2941" t="s">
        <v>1704</v>
      </c>
      <c r="E2941" t="s">
        <v>3459</v>
      </c>
      <c r="F2941">
        <f t="shared" si="62"/>
        <v>8</v>
      </c>
    </row>
    <row r="2942" spans="1:6" x14ac:dyDescent="0.2">
      <c r="A2942" t="s">
        <v>688</v>
      </c>
      <c r="B2942" t="s">
        <v>2416</v>
      </c>
      <c r="C2942" t="s">
        <v>1320</v>
      </c>
      <c r="D2942" t="s">
        <v>542</v>
      </c>
      <c r="E2942" t="s">
        <v>3459</v>
      </c>
      <c r="F2942">
        <f t="shared" si="62"/>
        <v>8</v>
      </c>
    </row>
    <row r="2943" spans="1:6" x14ac:dyDescent="0.2">
      <c r="A2943" t="s">
        <v>688</v>
      </c>
      <c r="B2943" t="s">
        <v>1356</v>
      </c>
      <c r="C2943" t="s">
        <v>1948</v>
      </c>
      <c r="D2943" t="s">
        <v>8365</v>
      </c>
      <c r="E2943" t="s">
        <v>3459</v>
      </c>
      <c r="F2943">
        <f t="shared" si="62"/>
        <v>8</v>
      </c>
    </row>
    <row r="2944" spans="1:6" x14ac:dyDescent="0.2">
      <c r="A2944" t="s">
        <v>689</v>
      </c>
      <c r="B2944" t="s">
        <v>2339</v>
      </c>
      <c r="C2944" t="s">
        <v>1321</v>
      </c>
      <c r="D2944" t="s">
        <v>1670</v>
      </c>
      <c r="E2944" t="s">
        <v>6554</v>
      </c>
      <c r="F2944">
        <f t="shared" si="62"/>
        <v>9</v>
      </c>
    </row>
    <row r="2945" spans="1:6" x14ac:dyDescent="0.2">
      <c r="A2945" t="s">
        <v>689</v>
      </c>
      <c r="B2945" t="s">
        <v>2339</v>
      </c>
      <c r="C2945" t="s">
        <v>1325</v>
      </c>
      <c r="D2945" t="s">
        <v>1670</v>
      </c>
      <c r="E2945" t="s">
        <v>6554</v>
      </c>
      <c r="F2945">
        <f t="shared" si="62"/>
        <v>9</v>
      </c>
    </row>
    <row r="2946" spans="1:6" x14ac:dyDescent="0.2">
      <c r="A2946" t="s">
        <v>689</v>
      </c>
      <c r="B2946" t="s">
        <v>2339</v>
      </c>
      <c r="C2946" t="s">
        <v>2721</v>
      </c>
      <c r="D2946" t="s">
        <v>1670</v>
      </c>
      <c r="E2946" t="s">
        <v>6554</v>
      </c>
      <c r="F2946">
        <f t="shared" si="62"/>
        <v>9</v>
      </c>
    </row>
    <row r="2947" spans="1:6" x14ac:dyDescent="0.2">
      <c r="A2947" t="s">
        <v>689</v>
      </c>
      <c r="B2947" t="s">
        <v>2637</v>
      </c>
      <c r="C2947" t="s">
        <v>1322</v>
      </c>
      <c r="D2947" t="s">
        <v>1670</v>
      </c>
      <c r="E2947" t="s">
        <v>6554</v>
      </c>
      <c r="F2947">
        <f t="shared" si="62"/>
        <v>9</v>
      </c>
    </row>
    <row r="2948" spans="1:6" x14ac:dyDescent="0.2">
      <c r="A2948" t="s">
        <v>689</v>
      </c>
      <c r="B2948" t="s">
        <v>2585</v>
      </c>
      <c r="C2948" t="s">
        <v>1323</v>
      </c>
      <c r="D2948" t="s">
        <v>1670</v>
      </c>
      <c r="E2948" t="s">
        <v>6554</v>
      </c>
      <c r="F2948">
        <f t="shared" si="62"/>
        <v>9</v>
      </c>
    </row>
    <row r="2949" spans="1:6" x14ac:dyDescent="0.2">
      <c r="A2949" t="s">
        <v>689</v>
      </c>
      <c r="B2949" t="s">
        <v>2638</v>
      </c>
      <c r="C2949" t="s">
        <v>1324</v>
      </c>
      <c r="D2949" t="s">
        <v>1670</v>
      </c>
      <c r="E2949" t="s">
        <v>6554</v>
      </c>
      <c r="F2949">
        <f t="shared" si="62"/>
        <v>9</v>
      </c>
    </row>
    <row r="2950" spans="1:6" x14ac:dyDescent="0.2">
      <c r="A2950" t="s">
        <v>689</v>
      </c>
      <c r="B2950" t="s">
        <v>2639</v>
      </c>
      <c r="C2950" t="s">
        <v>551</v>
      </c>
      <c r="D2950" t="s">
        <v>1670</v>
      </c>
      <c r="E2950" t="s">
        <v>6554</v>
      </c>
      <c r="F2950">
        <f t="shared" si="62"/>
        <v>9</v>
      </c>
    </row>
    <row r="2951" spans="1:6" x14ac:dyDescent="0.2">
      <c r="A2951" t="s">
        <v>689</v>
      </c>
      <c r="B2951" t="s">
        <v>2640</v>
      </c>
      <c r="C2951" t="s">
        <v>101</v>
      </c>
      <c r="D2951" t="s">
        <v>1670</v>
      </c>
      <c r="E2951" t="s">
        <v>6554</v>
      </c>
      <c r="F2951">
        <f t="shared" si="62"/>
        <v>9</v>
      </c>
    </row>
    <row r="2952" spans="1:6" x14ac:dyDescent="0.2">
      <c r="A2952" t="s">
        <v>550</v>
      </c>
      <c r="B2952" t="s">
        <v>2342</v>
      </c>
      <c r="C2952" t="s">
        <v>552</v>
      </c>
      <c r="D2952" t="s">
        <v>1670</v>
      </c>
      <c r="E2952" t="s">
        <v>6554</v>
      </c>
      <c r="F2952">
        <f t="shared" si="62"/>
        <v>9</v>
      </c>
    </row>
    <row r="2953" spans="1:6" x14ac:dyDescent="0.2">
      <c r="A2953" t="s">
        <v>550</v>
      </c>
      <c r="B2953" t="s">
        <v>2642</v>
      </c>
      <c r="C2953" t="s">
        <v>553</v>
      </c>
      <c r="D2953" t="s">
        <v>1670</v>
      </c>
      <c r="E2953" t="s">
        <v>6554</v>
      </c>
      <c r="F2953">
        <f t="shared" si="62"/>
        <v>9</v>
      </c>
    </row>
    <row r="2954" spans="1:6" x14ac:dyDescent="0.2">
      <c r="A2954" t="s">
        <v>550</v>
      </c>
      <c r="B2954" t="s">
        <v>2643</v>
      </c>
      <c r="C2954" t="s">
        <v>105</v>
      </c>
      <c r="D2954" t="s">
        <v>1670</v>
      </c>
      <c r="E2954" t="s">
        <v>6554</v>
      </c>
      <c r="F2954">
        <f t="shared" si="62"/>
        <v>9</v>
      </c>
    </row>
    <row r="2955" spans="1:6" x14ac:dyDescent="0.2">
      <c r="A2955" t="s">
        <v>97</v>
      </c>
      <c r="B2955" t="s">
        <v>2342</v>
      </c>
      <c r="C2955" t="s">
        <v>99</v>
      </c>
      <c r="D2955" t="s">
        <v>1670</v>
      </c>
      <c r="E2955" t="s">
        <v>6554</v>
      </c>
      <c r="F2955">
        <f t="shared" si="62"/>
        <v>9</v>
      </c>
    </row>
    <row r="2956" spans="1:6" x14ac:dyDescent="0.2">
      <c r="A2956" t="s">
        <v>97</v>
      </c>
      <c r="B2956" t="s">
        <v>2641</v>
      </c>
      <c r="C2956" t="s">
        <v>100</v>
      </c>
      <c r="D2956" t="s">
        <v>1670</v>
      </c>
      <c r="E2956" t="s">
        <v>6554</v>
      </c>
      <c r="F2956">
        <f t="shared" si="62"/>
        <v>9</v>
      </c>
    </row>
    <row r="2957" spans="1:6" x14ac:dyDescent="0.2">
      <c r="A2957" t="s">
        <v>98</v>
      </c>
      <c r="B2957" t="s">
        <v>2639</v>
      </c>
      <c r="C2957" t="s">
        <v>102</v>
      </c>
      <c r="D2957" t="s">
        <v>1670</v>
      </c>
      <c r="E2957" t="s">
        <v>6554</v>
      </c>
      <c r="F2957">
        <f t="shared" si="62"/>
        <v>9</v>
      </c>
    </row>
    <row r="2958" spans="1:6" x14ac:dyDescent="0.2">
      <c r="A2958" t="s">
        <v>98</v>
      </c>
      <c r="B2958" t="s">
        <v>2644</v>
      </c>
      <c r="C2958" t="s">
        <v>103</v>
      </c>
      <c r="D2958" t="s">
        <v>1670</v>
      </c>
      <c r="E2958" t="s">
        <v>6554</v>
      </c>
      <c r="F2958">
        <f t="shared" si="62"/>
        <v>9</v>
      </c>
    </row>
    <row r="2959" spans="1:6" x14ac:dyDescent="0.2">
      <c r="A2959" t="s">
        <v>917</v>
      </c>
      <c r="B2959" t="s">
        <v>2342</v>
      </c>
      <c r="C2959" t="s">
        <v>1326</v>
      </c>
      <c r="D2959" t="s">
        <v>1670</v>
      </c>
      <c r="E2959" t="s">
        <v>6554</v>
      </c>
      <c r="F2959">
        <f t="shared" si="62"/>
        <v>9</v>
      </c>
    </row>
    <row r="2960" spans="1:6" x14ac:dyDescent="0.2">
      <c r="A2960" t="s">
        <v>917</v>
      </c>
      <c r="B2960" t="s">
        <v>2579</v>
      </c>
      <c r="C2960" t="s">
        <v>1327</v>
      </c>
      <c r="D2960" t="s">
        <v>1670</v>
      </c>
      <c r="E2960" t="s">
        <v>6554</v>
      </c>
      <c r="F2960">
        <f t="shared" si="62"/>
        <v>9</v>
      </c>
    </row>
    <row r="2961" spans="1:6" x14ac:dyDescent="0.2">
      <c r="A2961" t="s">
        <v>917</v>
      </c>
      <c r="B2961" t="s">
        <v>2636</v>
      </c>
      <c r="C2961" t="s">
        <v>156</v>
      </c>
      <c r="D2961" t="s">
        <v>1670</v>
      </c>
      <c r="E2961" t="s">
        <v>6554</v>
      </c>
      <c r="F2961">
        <f t="shared" si="62"/>
        <v>9</v>
      </c>
    </row>
    <row r="2962" spans="1:6" x14ac:dyDescent="0.2">
      <c r="A2962" t="s">
        <v>1282</v>
      </c>
      <c r="B2962" t="s">
        <v>2342</v>
      </c>
      <c r="C2962" t="s">
        <v>1328</v>
      </c>
      <c r="D2962" t="s">
        <v>1670</v>
      </c>
      <c r="E2962" t="s">
        <v>6554</v>
      </c>
      <c r="F2962">
        <f t="shared" si="62"/>
        <v>9</v>
      </c>
    </row>
    <row r="2963" spans="1:6" x14ac:dyDescent="0.2">
      <c r="A2963" t="s">
        <v>1282</v>
      </c>
      <c r="B2963" t="s">
        <v>2645</v>
      </c>
      <c r="C2963" t="s">
        <v>1329</v>
      </c>
      <c r="D2963" t="s">
        <v>1670</v>
      </c>
      <c r="E2963" t="s">
        <v>6554</v>
      </c>
      <c r="F2963">
        <f t="shared" si="62"/>
        <v>9</v>
      </c>
    </row>
    <row r="2964" spans="1:6" x14ac:dyDescent="0.2">
      <c r="A2964" t="s">
        <v>1282</v>
      </c>
      <c r="B2964" t="s">
        <v>2646</v>
      </c>
      <c r="C2964" t="s">
        <v>104</v>
      </c>
      <c r="D2964" t="s">
        <v>1670</v>
      </c>
      <c r="E2964" t="s">
        <v>6554</v>
      </c>
      <c r="F2964">
        <f t="shared" ref="F2964:F3029" si="63">VLOOKUP(E2964,$H$2:$I$12,2,0)</f>
        <v>9</v>
      </c>
    </row>
    <row r="2965" spans="1:6" x14ac:dyDescent="0.2">
      <c r="A2965" t="s">
        <v>1281</v>
      </c>
      <c r="B2965" t="s">
        <v>3103</v>
      </c>
      <c r="C2965" t="s">
        <v>528</v>
      </c>
      <c r="D2965" t="s">
        <v>529</v>
      </c>
      <c r="E2965" t="s">
        <v>6554</v>
      </c>
      <c r="F2965">
        <f t="shared" si="63"/>
        <v>9</v>
      </c>
    </row>
    <row r="2966" spans="1:6" x14ac:dyDescent="0.2">
      <c r="A2966" t="s">
        <v>1281</v>
      </c>
      <c r="B2966" t="s">
        <v>3104</v>
      </c>
      <c r="C2966" t="s">
        <v>2095</v>
      </c>
      <c r="D2966" t="s">
        <v>2184</v>
      </c>
      <c r="E2966" t="s">
        <v>6554</v>
      </c>
      <c r="F2966">
        <f t="shared" si="63"/>
        <v>9</v>
      </c>
    </row>
    <row r="2967" spans="1:6" x14ac:dyDescent="0.2">
      <c r="A2967" t="s">
        <v>1281</v>
      </c>
      <c r="B2967" t="s">
        <v>2113</v>
      </c>
      <c r="C2967" t="s">
        <v>2112</v>
      </c>
      <c r="D2967" t="s">
        <v>2184</v>
      </c>
      <c r="E2967" t="s">
        <v>6554</v>
      </c>
      <c r="F2967">
        <f t="shared" si="63"/>
        <v>9</v>
      </c>
    </row>
    <row r="2968" spans="1:6" x14ac:dyDescent="0.2">
      <c r="A2968" t="s">
        <v>1281</v>
      </c>
      <c r="B2968" t="s">
        <v>3105</v>
      </c>
      <c r="C2968" t="s">
        <v>2114</v>
      </c>
      <c r="D2968" t="s">
        <v>2115</v>
      </c>
      <c r="E2968" t="s">
        <v>6554</v>
      </c>
      <c r="F2968">
        <f t="shared" si="63"/>
        <v>9</v>
      </c>
    </row>
    <row r="2969" spans="1:6" x14ac:dyDescent="0.2">
      <c r="A2969" t="s">
        <v>1281</v>
      </c>
      <c r="B2969" t="s">
        <v>3106</v>
      </c>
      <c r="C2969" t="s">
        <v>1739</v>
      </c>
      <c r="D2969" t="s">
        <v>1740</v>
      </c>
      <c r="E2969" t="s">
        <v>6554</v>
      </c>
      <c r="F2969">
        <f t="shared" si="63"/>
        <v>9</v>
      </c>
    </row>
    <row r="2970" spans="1:6" x14ac:dyDescent="0.2">
      <c r="A2970" t="s">
        <v>1281</v>
      </c>
      <c r="B2970" t="s">
        <v>2638</v>
      </c>
      <c r="C2970" t="s">
        <v>790</v>
      </c>
      <c r="D2970" t="s">
        <v>1670</v>
      </c>
      <c r="E2970" t="s">
        <v>6554</v>
      </c>
      <c r="F2970">
        <f t="shared" si="63"/>
        <v>9</v>
      </c>
    </row>
    <row r="2971" spans="1:6" x14ac:dyDescent="0.2">
      <c r="A2971" t="s">
        <v>1281</v>
      </c>
      <c r="B2971" t="s">
        <v>2647</v>
      </c>
      <c r="C2971" t="s">
        <v>789</v>
      </c>
      <c r="D2971" t="s">
        <v>1670</v>
      </c>
      <c r="E2971" t="s">
        <v>6554</v>
      </c>
      <c r="F2971">
        <f t="shared" si="63"/>
        <v>9</v>
      </c>
    </row>
    <row r="2972" spans="1:6" x14ac:dyDescent="0.2">
      <c r="A2972" t="s">
        <v>1281</v>
      </c>
      <c r="B2972" t="s">
        <v>2648</v>
      </c>
      <c r="C2972" t="s">
        <v>1706</v>
      </c>
      <c r="D2972" t="s">
        <v>1670</v>
      </c>
      <c r="E2972" t="s">
        <v>6554</v>
      </c>
      <c r="F2972">
        <f t="shared" si="63"/>
        <v>9</v>
      </c>
    </row>
    <row r="2973" spans="1:6" x14ac:dyDescent="0.2">
      <c r="A2973" t="s">
        <v>1281</v>
      </c>
      <c r="B2973" t="s">
        <v>2649</v>
      </c>
      <c r="C2973" t="s">
        <v>1667</v>
      </c>
      <c r="D2973" t="s">
        <v>1670</v>
      </c>
      <c r="E2973" t="s">
        <v>6554</v>
      </c>
      <c r="F2973">
        <f t="shared" si="63"/>
        <v>9</v>
      </c>
    </row>
    <row r="2974" spans="1:6" x14ac:dyDescent="0.2">
      <c r="A2974" t="s">
        <v>1707</v>
      </c>
      <c r="B2974" t="s">
        <v>2645</v>
      </c>
      <c r="C2974" t="s">
        <v>1710</v>
      </c>
      <c r="D2974" t="s">
        <v>1670</v>
      </c>
      <c r="E2974" t="s">
        <v>6554</v>
      </c>
      <c r="F2974">
        <f t="shared" si="63"/>
        <v>9</v>
      </c>
    </row>
    <row r="2975" spans="1:6" x14ac:dyDescent="0.2">
      <c r="A2975" t="s">
        <v>1707</v>
      </c>
      <c r="B2975" t="s">
        <v>2650</v>
      </c>
      <c r="C2975" t="s">
        <v>1711</v>
      </c>
      <c r="D2975" t="s">
        <v>1670</v>
      </c>
      <c r="E2975" t="s">
        <v>6554</v>
      </c>
      <c r="F2975">
        <f t="shared" si="63"/>
        <v>9</v>
      </c>
    </row>
    <row r="2976" spans="1:6" x14ac:dyDescent="0.2">
      <c r="A2976" t="s">
        <v>690</v>
      </c>
      <c r="B2976" t="s">
        <v>2645</v>
      </c>
      <c r="C2976" t="s">
        <v>1330</v>
      </c>
      <c r="D2976" t="s">
        <v>1670</v>
      </c>
      <c r="E2976" t="s">
        <v>6554</v>
      </c>
      <c r="F2976">
        <f t="shared" si="63"/>
        <v>9</v>
      </c>
    </row>
    <row r="2977" spans="1:6" x14ac:dyDescent="0.2">
      <c r="A2977" t="s">
        <v>690</v>
      </c>
      <c r="B2977" t="s">
        <v>2651</v>
      </c>
      <c r="C2977" t="s">
        <v>1331</v>
      </c>
      <c r="D2977" t="s">
        <v>1670</v>
      </c>
      <c r="E2977" t="s">
        <v>6554</v>
      </c>
      <c r="F2977">
        <f t="shared" si="63"/>
        <v>9</v>
      </c>
    </row>
    <row r="2978" spans="1:6" x14ac:dyDescent="0.2">
      <c r="A2978" t="s">
        <v>690</v>
      </c>
      <c r="B2978" t="s">
        <v>981</v>
      </c>
      <c r="C2978" t="s">
        <v>2980</v>
      </c>
      <c r="D2978" t="s">
        <v>2115</v>
      </c>
      <c r="E2978" t="s">
        <v>6554</v>
      </c>
      <c r="F2978">
        <f t="shared" si="63"/>
        <v>9</v>
      </c>
    </row>
    <row r="2979" spans="1:6" x14ac:dyDescent="0.2">
      <c r="A2979" t="s">
        <v>691</v>
      </c>
      <c r="B2979" t="s">
        <v>2647</v>
      </c>
      <c r="C2979" t="s">
        <v>1332</v>
      </c>
      <c r="D2979" t="s">
        <v>1670</v>
      </c>
      <c r="E2979" t="s">
        <v>6554</v>
      </c>
      <c r="F2979">
        <f t="shared" si="63"/>
        <v>9</v>
      </c>
    </row>
    <row r="2980" spans="1:6" x14ac:dyDescent="0.2">
      <c r="A2980" t="s">
        <v>691</v>
      </c>
      <c r="B2980" t="s">
        <v>3112</v>
      </c>
      <c r="C2980" t="s">
        <v>2003</v>
      </c>
      <c r="D2980" t="s">
        <v>2002</v>
      </c>
      <c r="E2980" t="s">
        <v>6554</v>
      </c>
      <c r="F2980">
        <f t="shared" si="63"/>
        <v>9</v>
      </c>
    </row>
    <row r="2981" spans="1:6" x14ac:dyDescent="0.2">
      <c r="A2981" t="s">
        <v>691</v>
      </c>
      <c r="B2981" t="s">
        <v>3113</v>
      </c>
      <c r="C2981" t="s">
        <v>2765</v>
      </c>
      <c r="D2981" t="s">
        <v>3035</v>
      </c>
      <c r="E2981" t="s">
        <v>6554</v>
      </c>
      <c r="F2981">
        <f t="shared" si="63"/>
        <v>9</v>
      </c>
    </row>
    <row r="2982" spans="1:6" x14ac:dyDescent="0.2">
      <c r="A2982" t="s">
        <v>691</v>
      </c>
      <c r="B2982" t="s">
        <v>2652</v>
      </c>
      <c r="C2982" t="s">
        <v>1333</v>
      </c>
      <c r="D2982" t="s">
        <v>1670</v>
      </c>
      <c r="E2982" t="s">
        <v>6554</v>
      </c>
      <c r="F2982">
        <f t="shared" si="63"/>
        <v>9</v>
      </c>
    </row>
    <row r="2983" spans="1:6" x14ac:dyDescent="0.2">
      <c r="A2983" t="s">
        <v>691</v>
      </c>
      <c r="B2983" t="s">
        <v>2653</v>
      </c>
      <c r="C2983" t="s">
        <v>1334</v>
      </c>
      <c r="D2983" t="s">
        <v>1670</v>
      </c>
      <c r="E2983" t="s">
        <v>6554</v>
      </c>
      <c r="F2983">
        <f t="shared" si="63"/>
        <v>9</v>
      </c>
    </row>
    <row r="2984" spans="1:6" x14ac:dyDescent="0.2">
      <c r="A2984" t="s">
        <v>692</v>
      </c>
      <c r="B2984" t="s">
        <v>2654</v>
      </c>
      <c r="C2984" t="s">
        <v>1335</v>
      </c>
      <c r="D2984" t="s">
        <v>8365</v>
      </c>
      <c r="E2984" t="s">
        <v>6554</v>
      </c>
      <c r="F2984">
        <f t="shared" si="63"/>
        <v>9</v>
      </c>
    </row>
    <row r="2985" spans="1:6" x14ac:dyDescent="0.2">
      <c r="A2985" t="s">
        <v>692</v>
      </c>
      <c r="B2985" t="s">
        <v>2654</v>
      </c>
      <c r="C2985" t="s">
        <v>1336</v>
      </c>
      <c r="D2985" t="s">
        <v>8365</v>
      </c>
      <c r="E2985" t="s">
        <v>6554</v>
      </c>
      <c r="F2985">
        <f t="shared" si="63"/>
        <v>9</v>
      </c>
    </row>
    <row r="2986" spans="1:6" x14ac:dyDescent="0.2">
      <c r="A2986" t="s">
        <v>692</v>
      </c>
      <c r="B2986" t="s">
        <v>2655</v>
      </c>
      <c r="C2986" t="s">
        <v>1337</v>
      </c>
      <c r="D2986" t="s">
        <v>1670</v>
      </c>
      <c r="E2986" t="s">
        <v>6554</v>
      </c>
      <c r="F2986">
        <f t="shared" si="63"/>
        <v>9</v>
      </c>
    </row>
    <row r="2987" spans="1:6" x14ac:dyDescent="0.2">
      <c r="A2987" t="s">
        <v>692</v>
      </c>
      <c r="B2987" t="s">
        <v>2651</v>
      </c>
      <c r="C2987" t="s">
        <v>1338</v>
      </c>
      <c r="D2987" t="s">
        <v>1670</v>
      </c>
      <c r="E2987" t="s">
        <v>6554</v>
      </c>
      <c r="F2987">
        <f t="shared" si="63"/>
        <v>9</v>
      </c>
    </row>
    <row r="2988" spans="1:6" x14ac:dyDescent="0.2">
      <c r="A2988" t="s">
        <v>692</v>
      </c>
      <c r="B2988" t="s">
        <v>2656</v>
      </c>
      <c r="C2988" t="s">
        <v>113</v>
      </c>
      <c r="D2988" t="s">
        <v>1670</v>
      </c>
      <c r="E2988" t="s">
        <v>6554</v>
      </c>
      <c r="F2988">
        <f t="shared" si="63"/>
        <v>9</v>
      </c>
    </row>
    <row r="2989" spans="1:6" x14ac:dyDescent="0.2">
      <c r="A2989" s="65" t="s">
        <v>7612</v>
      </c>
      <c r="D2989" t="s">
        <v>1670</v>
      </c>
      <c r="E2989" t="s">
        <v>6554</v>
      </c>
      <c r="F2989">
        <f t="shared" si="63"/>
        <v>9</v>
      </c>
    </row>
    <row r="2990" spans="1:6" x14ac:dyDescent="0.2">
      <c r="A2990" s="65" t="s">
        <v>7614</v>
      </c>
      <c r="D2990" t="s">
        <v>1670</v>
      </c>
      <c r="E2990" t="s">
        <v>6554</v>
      </c>
      <c r="F2990">
        <f>VLOOKUP(E2990,$H$2:$I$12,2,0)</f>
        <v>9</v>
      </c>
    </row>
    <row r="2991" spans="1:6" x14ac:dyDescent="0.2">
      <c r="A2991" t="s">
        <v>106</v>
      </c>
      <c r="B2991" t="s">
        <v>2652</v>
      </c>
      <c r="C2991" t="s">
        <v>108</v>
      </c>
      <c r="D2991" t="s">
        <v>1670</v>
      </c>
      <c r="E2991" s="20" t="s">
        <v>6554</v>
      </c>
      <c r="F2991">
        <f t="shared" si="63"/>
        <v>9</v>
      </c>
    </row>
    <row r="2992" spans="1:6" x14ac:dyDescent="0.2">
      <c r="A2992" t="s">
        <v>106</v>
      </c>
      <c r="B2992" t="s">
        <v>2657</v>
      </c>
      <c r="C2992" t="s">
        <v>109</v>
      </c>
      <c r="D2992" t="s">
        <v>1670</v>
      </c>
      <c r="E2992" s="20" t="s">
        <v>6554</v>
      </c>
      <c r="F2992">
        <f t="shared" si="63"/>
        <v>9</v>
      </c>
    </row>
    <row r="2993" spans="1:6" x14ac:dyDescent="0.2">
      <c r="A2993" t="s">
        <v>106</v>
      </c>
      <c r="B2993" t="s">
        <v>2658</v>
      </c>
      <c r="C2993" t="s">
        <v>110</v>
      </c>
      <c r="D2993" t="s">
        <v>1670</v>
      </c>
      <c r="E2993" s="20" t="s">
        <v>6554</v>
      </c>
      <c r="F2993">
        <f t="shared" si="63"/>
        <v>9</v>
      </c>
    </row>
    <row r="2994" spans="1:6" x14ac:dyDescent="0.2">
      <c r="A2994" t="s">
        <v>107</v>
      </c>
      <c r="B2994" t="s">
        <v>2656</v>
      </c>
      <c r="C2994" t="s">
        <v>111</v>
      </c>
      <c r="D2994" t="s">
        <v>1670</v>
      </c>
      <c r="E2994" t="s">
        <v>6554</v>
      </c>
      <c r="F2994">
        <f t="shared" si="63"/>
        <v>9</v>
      </c>
    </row>
    <row r="2995" spans="1:6" x14ac:dyDescent="0.2">
      <c r="A2995" t="s">
        <v>107</v>
      </c>
      <c r="B2995" t="s">
        <v>2659</v>
      </c>
      <c r="C2995" t="s">
        <v>112</v>
      </c>
      <c r="D2995" t="s">
        <v>1670</v>
      </c>
      <c r="E2995" t="s">
        <v>6554</v>
      </c>
      <c r="F2995">
        <f t="shared" si="63"/>
        <v>9</v>
      </c>
    </row>
    <row r="2996" spans="1:6" x14ac:dyDescent="0.2">
      <c r="A2996" t="s">
        <v>693</v>
      </c>
      <c r="B2996" t="s">
        <v>1753</v>
      </c>
      <c r="C2996" t="s">
        <v>1751</v>
      </c>
      <c r="D2996" t="s">
        <v>1752</v>
      </c>
      <c r="E2996" t="s">
        <v>3470</v>
      </c>
      <c r="F2996">
        <f t="shared" si="63"/>
        <v>14</v>
      </c>
    </row>
    <row r="2997" spans="1:6" x14ac:dyDescent="0.2">
      <c r="A2997" t="s">
        <v>693</v>
      </c>
      <c r="B2997" t="s">
        <v>2652</v>
      </c>
      <c r="C2997" t="s">
        <v>1339</v>
      </c>
      <c r="D2997" t="s">
        <v>8365</v>
      </c>
      <c r="E2997" t="s">
        <v>3470</v>
      </c>
      <c r="F2997">
        <f t="shared" si="63"/>
        <v>14</v>
      </c>
    </row>
    <row r="2998" spans="1:6" x14ac:dyDescent="0.2">
      <c r="A2998" t="s">
        <v>693</v>
      </c>
      <c r="B2998" t="s">
        <v>2652</v>
      </c>
      <c r="C2998" t="s">
        <v>1340</v>
      </c>
      <c r="D2998" t="s">
        <v>8365</v>
      </c>
      <c r="E2998" t="s">
        <v>3470</v>
      </c>
      <c r="F2998">
        <f t="shared" si="63"/>
        <v>14</v>
      </c>
    </row>
    <row r="2999" spans="1:6" x14ac:dyDescent="0.2">
      <c r="A2999" t="s">
        <v>693</v>
      </c>
      <c r="B2999" t="s">
        <v>2660</v>
      </c>
      <c r="C2999" t="s">
        <v>1341</v>
      </c>
      <c r="D2999" t="s">
        <v>542</v>
      </c>
      <c r="E2999" t="s">
        <v>3470</v>
      </c>
      <c r="F2999">
        <f t="shared" si="63"/>
        <v>14</v>
      </c>
    </row>
    <row r="3000" spans="1:6" x14ac:dyDescent="0.2">
      <c r="A3000" t="s">
        <v>693</v>
      </c>
      <c r="B3000" t="s">
        <v>2661</v>
      </c>
      <c r="C3000" t="s">
        <v>1342</v>
      </c>
      <c r="D3000" t="s">
        <v>542</v>
      </c>
      <c r="E3000" t="s">
        <v>3470</v>
      </c>
      <c r="F3000">
        <f t="shared" si="63"/>
        <v>14</v>
      </c>
    </row>
    <row r="3001" spans="1:6" x14ac:dyDescent="0.2">
      <c r="A3001" t="s">
        <v>694</v>
      </c>
      <c r="B3001" t="s">
        <v>2662</v>
      </c>
      <c r="C3001" t="s">
        <v>1343</v>
      </c>
      <c r="D3001" t="s">
        <v>1671</v>
      </c>
      <c r="E3001" t="s">
        <v>3470</v>
      </c>
      <c r="F3001">
        <f t="shared" si="63"/>
        <v>14</v>
      </c>
    </row>
    <row r="3002" spans="1:6" x14ac:dyDescent="0.2">
      <c r="A3002" t="s">
        <v>694</v>
      </c>
      <c r="B3002" t="s">
        <v>2654</v>
      </c>
      <c r="C3002" t="s">
        <v>1344</v>
      </c>
      <c r="D3002" t="s">
        <v>542</v>
      </c>
      <c r="E3002" t="s">
        <v>3470</v>
      </c>
      <c r="F3002">
        <f t="shared" si="63"/>
        <v>14</v>
      </c>
    </row>
    <row r="3003" spans="1:6" x14ac:dyDescent="0.2">
      <c r="A3003" t="s">
        <v>694</v>
      </c>
      <c r="B3003" t="s">
        <v>2020</v>
      </c>
      <c r="C3003" t="s">
        <v>2019</v>
      </c>
      <c r="D3003" t="s">
        <v>2030</v>
      </c>
      <c r="E3003" t="s">
        <v>3470</v>
      </c>
      <c r="F3003">
        <f t="shared" si="63"/>
        <v>14</v>
      </c>
    </row>
    <row r="3004" spans="1:6" x14ac:dyDescent="0.2">
      <c r="A3004" t="s">
        <v>694</v>
      </c>
      <c r="B3004" t="s">
        <v>3124</v>
      </c>
      <c r="C3004" t="s">
        <v>1967</v>
      </c>
      <c r="D3004" t="s">
        <v>545</v>
      </c>
      <c r="E3004" t="s">
        <v>3470</v>
      </c>
      <c r="F3004">
        <f t="shared" si="63"/>
        <v>14</v>
      </c>
    </row>
    <row r="3005" spans="1:6" x14ac:dyDescent="0.2">
      <c r="A3005" t="s">
        <v>694</v>
      </c>
      <c r="B3005" t="s">
        <v>3229</v>
      </c>
      <c r="C3005" t="s">
        <v>8609</v>
      </c>
      <c r="D3005" t="s">
        <v>3228</v>
      </c>
      <c r="E3005" t="s">
        <v>3470</v>
      </c>
      <c r="F3005">
        <f t="shared" si="63"/>
        <v>14</v>
      </c>
    </row>
    <row r="3006" spans="1:6" x14ac:dyDescent="0.2">
      <c r="A3006" t="s">
        <v>694</v>
      </c>
      <c r="B3006" t="s">
        <v>2660</v>
      </c>
      <c r="C3006" t="s">
        <v>1347</v>
      </c>
      <c r="D3006" t="s">
        <v>542</v>
      </c>
      <c r="E3006" t="s">
        <v>3470</v>
      </c>
      <c r="F3006">
        <f t="shared" si="63"/>
        <v>14</v>
      </c>
    </row>
    <row r="3007" spans="1:6" x14ac:dyDescent="0.2">
      <c r="A3007" t="s">
        <v>695</v>
      </c>
      <c r="B3007" t="s">
        <v>2343</v>
      </c>
      <c r="C3007" t="s">
        <v>1348</v>
      </c>
      <c r="D3007" t="s">
        <v>1671</v>
      </c>
      <c r="E3007" t="s">
        <v>3470</v>
      </c>
      <c r="F3007">
        <f t="shared" si="63"/>
        <v>14</v>
      </c>
    </row>
    <row r="3008" spans="1:6" x14ac:dyDescent="0.2">
      <c r="A3008" t="s">
        <v>695</v>
      </c>
      <c r="B3008" t="s">
        <v>2663</v>
      </c>
      <c r="C3008" t="s">
        <v>1349</v>
      </c>
      <c r="D3008" t="s">
        <v>1671</v>
      </c>
      <c r="E3008" t="s">
        <v>3470</v>
      </c>
      <c r="F3008">
        <f t="shared" si="63"/>
        <v>14</v>
      </c>
    </row>
    <row r="3009" spans="1:6" x14ac:dyDescent="0.2">
      <c r="A3009" t="s">
        <v>695</v>
      </c>
      <c r="B3009" t="s">
        <v>2663</v>
      </c>
      <c r="C3009" t="s">
        <v>1350</v>
      </c>
      <c r="D3009" t="s">
        <v>1671</v>
      </c>
      <c r="E3009" t="s">
        <v>3470</v>
      </c>
      <c r="F3009">
        <f t="shared" si="63"/>
        <v>14</v>
      </c>
    </row>
    <row r="3010" spans="1:6" x14ac:dyDescent="0.2">
      <c r="A3010" t="s">
        <v>695</v>
      </c>
      <c r="B3010" t="s">
        <v>2664</v>
      </c>
      <c r="C3010" t="s">
        <v>1040</v>
      </c>
      <c r="D3010" t="s">
        <v>546</v>
      </c>
      <c r="E3010" t="s">
        <v>3470</v>
      </c>
      <c r="F3010">
        <f t="shared" si="63"/>
        <v>14</v>
      </c>
    </row>
    <row r="3011" spans="1:6" x14ac:dyDescent="0.2">
      <c r="A3011" t="s">
        <v>695</v>
      </c>
      <c r="B3011" t="s">
        <v>3141</v>
      </c>
      <c r="C3011" t="s">
        <v>1962</v>
      </c>
      <c r="D3011" t="s">
        <v>545</v>
      </c>
      <c r="E3011" t="s">
        <v>3470</v>
      </c>
      <c r="F3011">
        <f t="shared" si="63"/>
        <v>14</v>
      </c>
    </row>
    <row r="3012" spans="1:6" x14ac:dyDescent="0.2">
      <c r="A3012" t="s">
        <v>695</v>
      </c>
      <c r="B3012" t="s">
        <v>2665</v>
      </c>
      <c r="C3012" t="s">
        <v>1041</v>
      </c>
      <c r="D3012" t="s">
        <v>1671</v>
      </c>
      <c r="E3012" t="s">
        <v>3470</v>
      </c>
      <c r="F3012">
        <f t="shared" si="63"/>
        <v>14</v>
      </c>
    </row>
    <row r="3013" spans="1:6" x14ac:dyDescent="0.2">
      <c r="A3013" t="s">
        <v>695</v>
      </c>
      <c r="B3013" t="s">
        <v>2660</v>
      </c>
      <c r="C3013" t="s">
        <v>1042</v>
      </c>
      <c r="D3013" t="s">
        <v>1671</v>
      </c>
      <c r="E3013" t="s">
        <v>3470</v>
      </c>
      <c r="F3013">
        <f t="shared" si="63"/>
        <v>14</v>
      </c>
    </row>
    <row r="3014" spans="1:6" x14ac:dyDescent="0.2">
      <c r="A3014" t="s">
        <v>696</v>
      </c>
      <c r="B3014" t="s">
        <v>2348</v>
      </c>
      <c r="C3014" t="s">
        <v>1043</v>
      </c>
      <c r="D3014" t="s">
        <v>546</v>
      </c>
      <c r="E3014" t="s">
        <v>3470</v>
      </c>
      <c r="F3014">
        <f t="shared" si="63"/>
        <v>14</v>
      </c>
    </row>
    <row r="3015" spans="1:6" x14ac:dyDescent="0.2">
      <c r="A3015" t="s">
        <v>696</v>
      </c>
      <c r="B3015" t="s">
        <v>2997</v>
      </c>
      <c r="C3015" t="s">
        <v>3003</v>
      </c>
      <c r="D3015" t="s">
        <v>3002</v>
      </c>
      <c r="E3015" t="s">
        <v>3470</v>
      </c>
      <c r="F3015">
        <f t="shared" si="63"/>
        <v>14</v>
      </c>
    </row>
    <row r="3016" spans="1:6" x14ac:dyDescent="0.2">
      <c r="A3016" t="s">
        <v>696</v>
      </c>
      <c r="B3016" t="s">
        <v>2997</v>
      </c>
      <c r="C3016" t="s">
        <v>2994</v>
      </c>
      <c r="D3016" t="s">
        <v>2081</v>
      </c>
      <c r="E3016" t="s">
        <v>3470</v>
      </c>
      <c r="F3016">
        <f t="shared" si="63"/>
        <v>14</v>
      </c>
    </row>
    <row r="3017" spans="1:6" x14ac:dyDescent="0.2">
      <c r="A3017" t="s">
        <v>697</v>
      </c>
      <c r="B3017" t="s">
        <v>2666</v>
      </c>
      <c r="C3017" t="s">
        <v>1357</v>
      </c>
      <c r="D3017" t="s">
        <v>1671</v>
      </c>
      <c r="E3017" t="s">
        <v>3470</v>
      </c>
      <c r="F3017">
        <f t="shared" si="63"/>
        <v>14</v>
      </c>
    </row>
    <row r="3018" spans="1:6" x14ac:dyDescent="0.2">
      <c r="A3018" t="s">
        <v>697</v>
      </c>
      <c r="B3018" t="s">
        <v>2348</v>
      </c>
      <c r="C3018" t="s">
        <v>1044</v>
      </c>
      <c r="D3018" t="s">
        <v>1671</v>
      </c>
      <c r="E3018" t="s">
        <v>3470</v>
      </c>
      <c r="F3018">
        <f t="shared" si="63"/>
        <v>14</v>
      </c>
    </row>
    <row r="3019" spans="1:6" x14ac:dyDescent="0.2">
      <c r="A3019" t="s">
        <v>697</v>
      </c>
      <c r="B3019" t="s">
        <v>2667</v>
      </c>
      <c r="C3019" t="s">
        <v>1506</v>
      </c>
      <c r="D3019" t="s">
        <v>1671</v>
      </c>
      <c r="E3019" t="s">
        <v>3470</v>
      </c>
      <c r="F3019">
        <f t="shared" si="63"/>
        <v>14</v>
      </c>
    </row>
    <row r="3020" spans="1:6" x14ac:dyDescent="0.2">
      <c r="A3020" t="s">
        <v>698</v>
      </c>
      <c r="B3020" t="s">
        <v>2668</v>
      </c>
      <c r="C3020" t="s">
        <v>1358</v>
      </c>
      <c r="D3020" t="s">
        <v>1671</v>
      </c>
      <c r="E3020" t="s">
        <v>3470</v>
      </c>
      <c r="F3020">
        <f t="shared" si="63"/>
        <v>14</v>
      </c>
    </row>
    <row r="3021" spans="1:6" x14ac:dyDescent="0.2">
      <c r="A3021" t="s">
        <v>698</v>
      </c>
      <c r="B3021" t="s">
        <v>2654</v>
      </c>
      <c r="C3021" t="s">
        <v>1359</v>
      </c>
      <c r="D3021" t="s">
        <v>542</v>
      </c>
      <c r="E3021" t="s">
        <v>3470</v>
      </c>
      <c r="F3021">
        <f t="shared" si="63"/>
        <v>14</v>
      </c>
    </row>
    <row r="3022" spans="1:6" x14ac:dyDescent="0.2">
      <c r="A3022" t="s">
        <v>698</v>
      </c>
      <c r="B3022" t="s">
        <v>2661</v>
      </c>
      <c r="C3022" t="s">
        <v>1360</v>
      </c>
      <c r="D3022" t="s">
        <v>542</v>
      </c>
      <c r="E3022" t="s">
        <v>3470</v>
      </c>
      <c r="F3022">
        <f t="shared" si="63"/>
        <v>14</v>
      </c>
    </row>
    <row r="3023" spans="1:6" x14ac:dyDescent="0.2">
      <c r="A3023" t="s">
        <v>698</v>
      </c>
      <c r="B3023" t="s">
        <v>2348</v>
      </c>
      <c r="C3023" t="s">
        <v>1045</v>
      </c>
      <c r="D3023" t="s">
        <v>1671</v>
      </c>
      <c r="E3023" t="s">
        <v>3470</v>
      </c>
      <c r="F3023">
        <f t="shared" si="63"/>
        <v>14</v>
      </c>
    </row>
    <row r="3024" spans="1:6" x14ac:dyDescent="0.2">
      <c r="A3024" t="s">
        <v>698</v>
      </c>
      <c r="B3024" t="s">
        <v>2669</v>
      </c>
      <c r="C3024" t="s">
        <v>1046</v>
      </c>
      <c r="D3024" t="s">
        <v>1671</v>
      </c>
      <c r="E3024" t="s">
        <v>3470</v>
      </c>
      <c r="F3024">
        <f t="shared" si="63"/>
        <v>14</v>
      </c>
    </row>
    <row r="3025" spans="1:6" x14ac:dyDescent="0.2">
      <c r="A3025" t="s">
        <v>699</v>
      </c>
      <c r="B3025" t="s">
        <v>2670</v>
      </c>
      <c r="C3025" t="s">
        <v>164</v>
      </c>
      <c r="D3025" t="s">
        <v>1671</v>
      </c>
      <c r="E3025" t="s">
        <v>3470</v>
      </c>
      <c r="F3025">
        <f t="shared" si="63"/>
        <v>14</v>
      </c>
    </row>
    <row r="3026" spans="1:6" x14ac:dyDescent="0.2">
      <c r="A3026" t="s">
        <v>699</v>
      </c>
      <c r="B3026" t="s">
        <v>2660</v>
      </c>
      <c r="C3026" t="s">
        <v>1047</v>
      </c>
      <c r="D3026" t="s">
        <v>1671</v>
      </c>
      <c r="E3026" t="s">
        <v>3470</v>
      </c>
      <c r="F3026">
        <f t="shared" si="63"/>
        <v>14</v>
      </c>
    </row>
    <row r="3027" spans="1:6" x14ac:dyDescent="0.2">
      <c r="A3027" t="s">
        <v>699</v>
      </c>
      <c r="B3027" t="s">
        <v>2671</v>
      </c>
      <c r="C3027" t="s">
        <v>1048</v>
      </c>
      <c r="D3027" t="s">
        <v>1671</v>
      </c>
      <c r="E3027" t="s">
        <v>3470</v>
      </c>
      <c r="F3027">
        <f t="shared" si="63"/>
        <v>14</v>
      </c>
    </row>
    <row r="3028" spans="1:6" x14ac:dyDescent="0.2">
      <c r="A3028" t="s">
        <v>700</v>
      </c>
      <c r="B3028" t="s">
        <v>3107</v>
      </c>
      <c r="C3028" t="s">
        <v>1921</v>
      </c>
      <c r="D3028" t="s">
        <v>1922</v>
      </c>
      <c r="E3028" t="s">
        <v>3470</v>
      </c>
      <c r="F3028">
        <f t="shared" si="63"/>
        <v>14</v>
      </c>
    </row>
    <row r="3029" spans="1:6" x14ac:dyDescent="0.2">
      <c r="A3029" t="s">
        <v>700</v>
      </c>
      <c r="B3029" t="s">
        <v>1928</v>
      </c>
      <c r="C3029" t="s">
        <v>8615</v>
      </c>
      <c r="D3029" t="s">
        <v>1922</v>
      </c>
      <c r="E3029" t="s">
        <v>3470</v>
      </c>
      <c r="F3029">
        <f t="shared" si="63"/>
        <v>14</v>
      </c>
    </row>
    <row r="3030" spans="1:6" x14ac:dyDescent="0.2">
      <c r="A3030" t="s">
        <v>700</v>
      </c>
      <c r="B3030" t="s">
        <v>3114</v>
      </c>
      <c r="C3030" t="s">
        <v>2031</v>
      </c>
      <c r="D3030" t="s">
        <v>2032</v>
      </c>
      <c r="E3030" t="s">
        <v>3470</v>
      </c>
      <c r="F3030">
        <f t="shared" ref="F3030:F3099" si="64">VLOOKUP(E3030,$H$2:$I$12,2,0)</f>
        <v>14</v>
      </c>
    </row>
    <row r="3031" spans="1:6" x14ac:dyDescent="0.2">
      <c r="A3031" t="s">
        <v>700</v>
      </c>
      <c r="B3031" t="s">
        <v>2672</v>
      </c>
      <c r="C3031" t="s">
        <v>1361</v>
      </c>
      <c r="D3031" t="s">
        <v>1671</v>
      </c>
      <c r="E3031" t="s">
        <v>3470</v>
      </c>
      <c r="F3031">
        <f t="shared" si="64"/>
        <v>14</v>
      </c>
    </row>
    <row r="3032" spans="1:6" x14ac:dyDescent="0.2">
      <c r="A3032" t="s">
        <v>700</v>
      </c>
      <c r="B3032" t="s">
        <v>2669</v>
      </c>
      <c r="C3032" t="s">
        <v>1049</v>
      </c>
      <c r="D3032" t="s">
        <v>1671</v>
      </c>
      <c r="E3032" t="s">
        <v>3470</v>
      </c>
      <c r="F3032">
        <f t="shared" si="64"/>
        <v>14</v>
      </c>
    </row>
    <row r="3033" spans="1:6" x14ac:dyDescent="0.2">
      <c r="A3033" t="s">
        <v>700</v>
      </c>
      <c r="B3033" t="s">
        <v>2673</v>
      </c>
      <c r="C3033" t="s">
        <v>1050</v>
      </c>
      <c r="D3033" t="s">
        <v>1671</v>
      </c>
      <c r="E3033" t="s">
        <v>3470</v>
      </c>
      <c r="F3033">
        <f t="shared" si="64"/>
        <v>14</v>
      </c>
    </row>
    <row r="3034" spans="1:6" x14ac:dyDescent="0.2">
      <c r="A3034" t="s">
        <v>701</v>
      </c>
      <c r="B3034" t="s">
        <v>2674</v>
      </c>
      <c r="C3034" t="s">
        <v>1362</v>
      </c>
      <c r="D3034" t="s">
        <v>1671</v>
      </c>
      <c r="E3034" t="s">
        <v>3470</v>
      </c>
      <c r="F3034">
        <f t="shared" si="64"/>
        <v>14</v>
      </c>
    </row>
    <row r="3035" spans="1:6" x14ac:dyDescent="0.2">
      <c r="A3035" t="s">
        <v>701</v>
      </c>
      <c r="B3035" t="s">
        <v>3129</v>
      </c>
      <c r="C3035" t="s">
        <v>2008</v>
      </c>
      <c r="D3035" t="s">
        <v>545</v>
      </c>
      <c r="E3035" t="s">
        <v>3470</v>
      </c>
      <c r="F3035">
        <f t="shared" si="64"/>
        <v>14</v>
      </c>
    </row>
    <row r="3036" spans="1:6" x14ac:dyDescent="0.2">
      <c r="A3036" t="s">
        <v>701</v>
      </c>
      <c r="B3036" t="s">
        <v>8619</v>
      </c>
      <c r="C3036" t="s">
        <v>8619</v>
      </c>
      <c r="D3036" t="s">
        <v>2732</v>
      </c>
      <c r="E3036" t="s">
        <v>3470</v>
      </c>
      <c r="F3036">
        <f t="shared" si="64"/>
        <v>14</v>
      </c>
    </row>
    <row r="3037" spans="1:6" x14ac:dyDescent="0.2">
      <c r="A3037" t="s">
        <v>701</v>
      </c>
      <c r="B3037" t="s">
        <v>2671</v>
      </c>
      <c r="C3037" t="s">
        <v>1051</v>
      </c>
      <c r="D3037" t="s">
        <v>1671</v>
      </c>
      <c r="E3037" t="s">
        <v>3470</v>
      </c>
      <c r="F3037">
        <f t="shared" si="64"/>
        <v>14</v>
      </c>
    </row>
    <row r="3038" spans="1:6" x14ac:dyDescent="0.2">
      <c r="A3038" t="s">
        <v>701</v>
      </c>
      <c r="B3038" t="s">
        <v>3202</v>
      </c>
      <c r="C3038" t="s">
        <v>2757</v>
      </c>
      <c r="D3038" t="s">
        <v>1671</v>
      </c>
      <c r="E3038" t="s">
        <v>3470</v>
      </c>
      <c r="F3038">
        <f t="shared" si="64"/>
        <v>14</v>
      </c>
    </row>
    <row r="3039" spans="1:6" x14ac:dyDescent="0.2">
      <c r="A3039" t="s">
        <v>701</v>
      </c>
      <c r="B3039" t="s">
        <v>2675</v>
      </c>
      <c r="C3039" t="s">
        <v>1052</v>
      </c>
      <c r="D3039" t="s">
        <v>1671</v>
      </c>
      <c r="E3039" t="s">
        <v>3470</v>
      </c>
      <c r="F3039">
        <f t="shared" si="64"/>
        <v>14</v>
      </c>
    </row>
    <row r="3040" spans="1:6" x14ac:dyDescent="0.2">
      <c r="A3040" t="s">
        <v>3197</v>
      </c>
      <c r="B3040" t="s">
        <v>3203</v>
      </c>
      <c r="C3040" t="s">
        <v>3200</v>
      </c>
      <c r="D3040" t="s">
        <v>1671</v>
      </c>
      <c r="E3040" t="s">
        <v>3470</v>
      </c>
      <c r="F3040">
        <f t="shared" si="64"/>
        <v>14</v>
      </c>
    </row>
    <row r="3041" spans="1:6" x14ac:dyDescent="0.2">
      <c r="A3041" t="s">
        <v>3197</v>
      </c>
      <c r="B3041" t="s">
        <v>2742</v>
      </c>
      <c r="C3041" t="s">
        <v>3204</v>
      </c>
      <c r="D3041" t="s">
        <v>1671</v>
      </c>
      <c r="E3041" t="s">
        <v>3470</v>
      </c>
      <c r="F3041">
        <f t="shared" si="64"/>
        <v>14</v>
      </c>
    </row>
    <row r="3042" spans="1:6" x14ac:dyDescent="0.2">
      <c r="A3042" t="s">
        <v>3197</v>
      </c>
      <c r="B3042" t="s">
        <v>2673</v>
      </c>
      <c r="C3042" t="s">
        <v>3201</v>
      </c>
      <c r="D3042" t="s">
        <v>1671</v>
      </c>
      <c r="E3042" t="s">
        <v>3470</v>
      </c>
      <c r="F3042">
        <f t="shared" si="64"/>
        <v>14</v>
      </c>
    </row>
    <row r="3043" spans="1:6" x14ac:dyDescent="0.2">
      <c r="A3043" t="s">
        <v>1495</v>
      </c>
      <c r="B3043" t="s">
        <v>2665</v>
      </c>
      <c r="C3043" t="s">
        <v>1496</v>
      </c>
      <c r="D3043" t="s">
        <v>1671</v>
      </c>
      <c r="E3043" t="s">
        <v>3470</v>
      </c>
      <c r="F3043">
        <f t="shared" si="64"/>
        <v>14</v>
      </c>
    </row>
    <row r="3044" spans="1:6" x14ac:dyDescent="0.2">
      <c r="A3044" t="s">
        <v>1495</v>
      </c>
      <c r="B3044" t="s">
        <v>2676</v>
      </c>
      <c r="C3044" t="s">
        <v>1508</v>
      </c>
      <c r="D3044" t="s">
        <v>1671</v>
      </c>
      <c r="E3044" t="s">
        <v>3470</v>
      </c>
      <c r="F3044">
        <f t="shared" si="64"/>
        <v>14</v>
      </c>
    </row>
    <row r="3045" spans="1:6" x14ac:dyDescent="0.2">
      <c r="A3045" t="s">
        <v>1507</v>
      </c>
      <c r="B3045" t="s">
        <v>2667</v>
      </c>
      <c r="C3045" t="s">
        <v>1509</v>
      </c>
      <c r="D3045" t="s">
        <v>1671</v>
      </c>
      <c r="E3045" t="s">
        <v>3470</v>
      </c>
      <c r="F3045">
        <f t="shared" si="64"/>
        <v>14</v>
      </c>
    </row>
    <row r="3046" spans="1:6" x14ac:dyDescent="0.2">
      <c r="A3046" t="s">
        <v>1507</v>
      </c>
      <c r="B3046" t="s">
        <v>2677</v>
      </c>
      <c r="C3046" t="s">
        <v>265</v>
      </c>
      <c r="D3046" t="s">
        <v>1671</v>
      </c>
      <c r="E3046" t="s">
        <v>3470</v>
      </c>
      <c r="F3046">
        <f t="shared" si="64"/>
        <v>14</v>
      </c>
    </row>
    <row r="3047" spans="1:6" x14ac:dyDescent="0.2">
      <c r="A3047" t="s">
        <v>702</v>
      </c>
      <c r="B3047" t="s">
        <v>484</v>
      </c>
      <c r="C3047" t="s">
        <v>1363</v>
      </c>
      <c r="D3047" t="s">
        <v>1752</v>
      </c>
      <c r="E3047" t="s">
        <v>3470</v>
      </c>
      <c r="F3047">
        <f t="shared" si="64"/>
        <v>14</v>
      </c>
    </row>
    <row r="3048" spans="1:6" x14ac:dyDescent="0.2">
      <c r="A3048" t="s">
        <v>702</v>
      </c>
      <c r="B3048" t="s">
        <v>2205</v>
      </c>
      <c r="C3048" t="s">
        <v>2204</v>
      </c>
      <c r="D3048" t="s">
        <v>1752</v>
      </c>
      <c r="E3048" t="s">
        <v>3470</v>
      </c>
      <c r="F3048">
        <f t="shared" si="64"/>
        <v>14</v>
      </c>
    </row>
    <row r="3049" spans="1:6" x14ac:dyDescent="0.2">
      <c r="A3049" t="s">
        <v>702</v>
      </c>
      <c r="B3049" t="s">
        <v>2678</v>
      </c>
      <c r="C3049" t="s">
        <v>1364</v>
      </c>
      <c r="D3049" t="s">
        <v>1671</v>
      </c>
      <c r="E3049" t="s">
        <v>3470</v>
      </c>
      <c r="F3049">
        <f t="shared" si="64"/>
        <v>14</v>
      </c>
    </row>
    <row r="3050" spans="1:6" x14ac:dyDescent="0.2">
      <c r="A3050" t="s">
        <v>702</v>
      </c>
      <c r="B3050" t="s">
        <v>2675</v>
      </c>
      <c r="C3050" t="s">
        <v>1365</v>
      </c>
      <c r="D3050" t="s">
        <v>1752</v>
      </c>
      <c r="E3050" t="s">
        <v>3470</v>
      </c>
      <c r="F3050">
        <f t="shared" si="64"/>
        <v>14</v>
      </c>
    </row>
    <row r="3051" spans="1:6" x14ac:dyDescent="0.2">
      <c r="A3051" t="s">
        <v>702</v>
      </c>
      <c r="B3051" t="s">
        <v>2679</v>
      </c>
      <c r="C3051" t="s">
        <v>1366</v>
      </c>
      <c r="D3051" t="s">
        <v>1752</v>
      </c>
      <c r="E3051" t="s">
        <v>3470</v>
      </c>
      <c r="F3051">
        <f t="shared" si="64"/>
        <v>14</v>
      </c>
    </row>
    <row r="3052" spans="1:6" x14ac:dyDescent="0.2">
      <c r="A3052" t="s">
        <v>702</v>
      </c>
      <c r="B3052" t="s">
        <v>3115</v>
      </c>
      <c r="C3052" t="s">
        <v>2304</v>
      </c>
      <c r="D3052" t="s">
        <v>2305</v>
      </c>
      <c r="E3052" t="s">
        <v>3470</v>
      </c>
      <c r="F3052">
        <f t="shared" si="64"/>
        <v>14</v>
      </c>
    </row>
    <row r="3053" spans="1:6" x14ac:dyDescent="0.2">
      <c r="A3053" t="s">
        <v>702</v>
      </c>
      <c r="B3053" t="s">
        <v>3170</v>
      </c>
      <c r="C3053" t="s">
        <v>3169</v>
      </c>
      <c r="D3053" t="s">
        <v>3171</v>
      </c>
      <c r="E3053" t="s">
        <v>3470</v>
      </c>
      <c r="F3053">
        <f t="shared" si="64"/>
        <v>14</v>
      </c>
    </row>
    <row r="3054" spans="1:6" x14ac:dyDescent="0.2">
      <c r="A3054" t="s">
        <v>702</v>
      </c>
      <c r="B3054" t="s">
        <v>3086</v>
      </c>
      <c r="C3054" t="s">
        <v>1872</v>
      </c>
      <c r="D3054" t="s">
        <v>2047</v>
      </c>
      <c r="E3054" t="s">
        <v>3470</v>
      </c>
      <c r="F3054">
        <f t="shared" si="64"/>
        <v>14</v>
      </c>
    </row>
    <row r="3055" spans="1:6" x14ac:dyDescent="0.2">
      <c r="A3055" t="s">
        <v>702</v>
      </c>
      <c r="B3055" t="s">
        <v>3087</v>
      </c>
      <c r="C3055" t="s">
        <v>2321</v>
      </c>
      <c r="D3055" t="s">
        <v>2047</v>
      </c>
      <c r="E3055" t="s">
        <v>3470</v>
      </c>
      <c r="F3055">
        <f t="shared" si="64"/>
        <v>14</v>
      </c>
    </row>
    <row r="3056" spans="1:6" x14ac:dyDescent="0.2">
      <c r="A3056" t="s">
        <v>702</v>
      </c>
      <c r="B3056" t="s">
        <v>8620</v>
      </c>
      <c r="C3056" t="s">
        <v>8620</v>
      </c>
      <c r="D3056" t="s">
        <v>2322</v>
      </c>
      <c r="E3056" t="s">
        <v>3470</v>
      </c>
      <c r="F3056">
        <f t="shared" si="64"/>
        <v>14</v>
      </c>
    </row>
    <row r="3057" spans="1:6" x14ac:dyDescent="0.2">
      <c r="A3057" t="s">
        <v>702</v>
      </c>
      <c r="B3057" t="s">
        <v>3088</v>
      </c>
      <c r="C3057" t="s">
        <v>2009</v>
      </c>
      <c r="D3057" t="s">
        <v>1065</v>
      </c>
      <c r="E3057" t="s">
        <v>3470</v>
      </c>
      <c r="F3057">
        <f t="shared" si="64"/>
        <v>14</v>
      </c>
    </row>
    <row r="3058" spans="1:6" x14ac:dyDescent="0.2">
      <c r="A3058" t="s">
        <v>704</v>
      </c>
      <c r="B3058" t="s">
        <v>3142</v>
      </c>
      <c r="C3058" t="s">
        <v>1369</v>
      </c>
      <c r="D3058" t="s">
        <v>2047</v>
      </c>
      <c r="E3058" t="s">
        <v>3470</v>
      </c>
      <c r="F3058">
        <f t="shared" si="64"/>
        <v>14</v>
      </c>
    </row>
    <row r="3059" spans="1:6" x14ac:dyDescent="0.2">
      <c r="A3059" t="s">
        <v>704</v>
      </c>
      <c r="B3059" t="s">
        <v>2016</v>
      </c>
      <c r="C3059" t="s">
        <v>2010</v>
      </c>
      <c r="D3059" t="s">
        <v>546</v>
      </c>
      <c r="E3059" t="s">
        <v>3470</v>
      </c>
      <c r="F3059">
        <f t="shared" si="64"/>
        <v>14</v>
      </c>
    </row>
    <row r="3060" spans="1:6" x14ac:dyDescent="0.2">
      <c r="A3060" t="s">
        <v>2011</v>
      </c>
      <c r="B3060" t="s">
        <v>2681</v>
      </c>
      <c r="C3060" t="s">
        <v>2012</v>
      </c>
      <c r="D3060" t="s">
        <v>546</v>
      </c>
      <c r="E3060" t="s">
        <v>3470</v>
      </c>
      <c r="F3060">
        <f t="shared" si="64"/>
        <v>14</v>
      </c>
    </row>
    <row r="3061" spans="1:6" x14ac:dyDescent="0.2">
      <c r="A3061" t="s">
        <v>2011</v>
      </c>
      <c r="B3061" t="s">
        <v>2682</v>
      </c>
      <c r="C3061" t="s">
        <v>2015</v>
      </c>
      <c r="D3061" t="s">
        <v>1671</v>
      </c>
      <c r="E3061" t="s">
        <v>3470</v>
      </c>
      <c r="F3061">
        <f t="shared" si="64"/>
        <v>14</v>
      </c>
    </row>
    <row r="3062" spans="1:6" x14ac:dyDescent="0.2">
      <c r="A3062" t="s">
        <v>2011</v>
      </c>
      <c r="B3062" t="s">
        <v>2428</v>
      </c>
      <c r="C3062" t="s">
        <v>2256</v>
      </c>
      <c r="D3062" t="s">
        <v>546</v>
      </c>
      <c r="E3062" t="s">
        <v>3470</v>
      </c>
      <c r="F3062">
        <f t="shared" si="64"/>
        <v>14</v>
      </c>
    </row>
    <row r="3063" spans="1:6" x14ac:dyDescent="0.2">
      <c r="A3063" t="s">
        <v>703</v>
      </c>
      <c r="B3063" t="s">
        <v>2675</v>
      </c>
      <c r="C3063" t="s">
        <v>1367</v>
      </c>
      <c r="D3063" t="s">
        <v>1752</v>
      </c>
      <c r="E3063" t="s">
        <v>3470</v>
      </c>
      <c r="F3063">
        <f t="shared" si="64"/>
        <v>14</v>
      </c>
    </row>
    <row r="3064" spans="1:6" x14ac:dyDescent="0.2">
      <c r="A3064" t="s">
        <v>703</v>
      </c>
      <c r="B3064" t="s">
        <v>2680</v>
      </c>
      <c r="C3064" t="s">
        <v>1368</v>
      </c>
      <c r="D3064" t="s">
        <v>1752</v>
      </c>
      <c r="E3064" t="s">
        <v>3470</v>
      </c>
      <c r="F3064">
        <f t="shared" si="64"/>
        <v>14</v>
      </c>
    </row>
    <row r="3065" spans="1:6" x14ac:dyDescent="0.2">
      <c r="A3065" s="20" t="s">
        <v>8281</v>
      </c>
      <c r="E3065" t="s">
        <v>3470</v>
      </c>
      <c r="F3065">
        <f>VLOOKUP(E3065,$H$2:$I$12,2,0)</f>
        <v>14</v>
      </c>
    </row>
    <row r="3066" spans="1:6" x14ac:dyDescent="0.2">
      <c r="A3066" s="20" t="s">
        <v>8282</v>
      </c>
      <c r="E3066" t="s">
        <v>3470</v>
      </c>
      <c r="F3066">
        <f>VLOOKUP(E3066,$H$2:$I$12,2,0)</f>
        <v>14</v>
      </c>
    </row>
    <row r="3067" spans="1:6" x14ac:dyDescent="0.2">
      <c r="A3067" s="20" t="s">
        <v>7615</v>
      </c>
      <c r="E3067" t="s">
        <v>3470</v>
      </c>
      <c r="F3067">
        <f>VLOOKUP(E3067,$H$2:$I$12,2,0)</f>
        <v>14</v>
      </c>
    </row>
    <row r="3068" spans="1:6" x14ac:dyDescent="0.2">
      <c r="A3068" t="s">
        <v>705</v>
      </c>
      <c r="B3068" t="s">
        <v>2742</v>
      </c>
      <c r="C3068" t="s">
        <v>2750</v>
      </c>
      <c r="D3068" t="s">
        <v>1671</v>
      </c>
      <c r="E3068" t="s">
        <v>6555</v>
      </c>
      <c r="F3068">
        <f t="shared" si="64"/>
        <v>10</v>
      </c>
    </row>
    <row r="3069" spans="1:6" x14ac:dyDescent="0.2">
      <c r="A3069" t="s">
        <v>705</v>
      </c>
      <c r="B3069" t="s">
        <v>2683</v>
      </c>
      <c r="C3069" t="s">
        <v>1053</v>
      </c>
      <c r="D3069" t="s">
        <v>1671</v>
      </c>
      <c r="E3069" t="s">
        <v>6555</v>
      </c>
      <c r="F3069">
        <f t="shared" si="64"/>
        <v>10</v>
      </c>
    </row>
    <row r="3070" spans="1:6" x14ac:dyDescent="0.2">
      <c r="A3070" t="s">
        <v>705</v>
      </c>
      <c r="B3070" t="s">
        <v>660</v>
      </c>
      <c r="C3070" t="s">
        <v>659</v>
      </c>
      <c r="D3070" t="s">
        <v>545</v>
      </c>
      <c r="E3070" t="s">
        <v>6555</v>
      </c>
      <c r="F3070">
        <f t="shared" si="64"/>
        <v>10</v>
      </c>
    </row>
    <row r="3071" spans="1:6" x14ac:dyDescent="0.2">
      <c r="A3071" t="s">
        <v>705</v>
      </c>
      <c r="B3071" t="s">
        <v>3150</v>
      </c>
      <c r="C3071" t="s">
        <v>3149</v>
      </c>
      <c r="D3071" t="s">
        <v>1671</v>
      </c>
      <c r="E3071" t="s">
        <v>6555</v>
      </c>
      <c r="F3071">
        <f t="shared" si="64"/>
        <v>10</v>
      </c>
    </row>
    <row r="3072" spans="1:6" x14ac:dyDescent="0.2">
      <c r="A3072" s="65" t="s">
        <v>7684</v>
      </c>
      <c r="E3072" t="s">
        <v>6555</v>
      </c>
      <c r="F3072">
        <f>VLOOKUP(E3072,$H$2:$I$12,2,0)</f>
        <v>10</v>
      </c>
    </row>
    <row r="3073" spans="1:6" x14ac:dyDescent="0.2">
      <c r="A3073" s="65" t="s">
        <v>7683</v>
      </c>
      <c r="E3073" t="s">
        <v>6555</v>
      </c>
      <c r="F3073">
        <f t="shared" si="64"/>
        <v>10</v>
      </c>
    </row>
    <row r="3074" spans="1:6" x14ac:dyDescent="0.2">
      <c r="A3074" s="20" t="s">
        <v>7704</v>
      </c>
      <c r="E3074" t="s">
        <v>3470</v>
      </c>
      <c r="F3074">
        <f>VLOOKUP(E3074,$H$2:$I$12,2,0)</f>
        <v>14</v>
      </c>
    </row>
    <row r="3075" spans="1:6" x14ac:dyDescent="0.2">
      <c r="A3075" t="s">
        <v>2739</v>
      </c>
      <c r="B3075" t="s">
        <v>2210</v>
      </c>
      <c r="C3075" t="s">
        <v>2208</v>
      </c>
      <c r="D3075" t="s">
        <v>2209</v>
      </c>
      <c r="E3075" t="s">
        <v>3470</v>
      </c>
      <c r="F3075">
        <f t="shared" si="64"/>
        <v>14</v>
      </c>
    </row>
    <row r="3076" spans="1:6" x14ac:dyDescent="0.2">
      <c r="A3076" t="s">
        <v>2739</v>
      </c>
      <c r="B3076" t="s">
        <v>2213</v>
      </c>
      <c r="C3076" t="s">
        <v>2211</v>
      </c>
      <c r="D3076" t="s">
        <v>2212</v>
      </c>
      <c r="E3076" t="s">
        <v>3470</v>
      </c>
      <c r="F3076">
        <f t="shared" si="64"/>
        <v>14</v>
      </c>
    </row>
    <row r="3077" spans="1:6" x14ac:dyDescent="0.2">
      <c r="A3077" t="s">
        <v>2739</v>
      </c>
      <c r="B3077" t="s">
        <v>2428</v>
      </c>
      <c r="C3077" t="s">
        <v>2257</v>
      </c>
      <c r="D3077" t="s">
        <v>546</v>
      </c>
      <c r="E3077" t="s">
        <v>3470</v>
      </c>
      <c r="F3077">
        <f t="shared" si="64"/>
        <v>14</v>
      </c>
    </row>
    <row r="3078" spans="1:6" x14ac:dyDescent="0.2">
      <c r="A3078" t="s">
        <v>2739</v>
      </c>
      <c r="B3078" t="s">
        <v>3116</v>
      </c>
      <c r="C3078" t="s">
        <v>2319</v>
      </c>
      <c r="D3078" t="s">
        <v>2320</v>
      </c>
      <c r="E3078" t="s">
        <v>3470</v>
      </c>
      <c r="F3078">
        <f t="shared" si="64"/>
        <v>14</v>
      </c>
    </row>
    <row r="3079" spans="1:6" x14ac:dyDescent="0.2">
      <c r="A3079" t="s">
        <v>2739</v>
      </c>
      <c r="B3079" t="s">
        <v>3116</v>
      </c>
      <c r="C3079" t="s">
        <v>2318</v>
      </c>
      <c r="D3079" t="s">
        <v>2320</v>
      </c>
      <c r="E3079" t="s">
        <v>3470</v>
      </c>
      <c r="F3079">
        <f t="shared" si="64"/>
        <v>14</v>
      </c>
    </row>
    <row r="3080" spans="1:6" x14ac:dyDescent="0.2">
      <c r="A3080" t="s">
        <v>2254</v>
      </c>
      <c r="B3080" t="s">
        <v>2740</v>
      </c>
      <c r="C3080" t="s">
        <v>2258</v>
      </c>
      <c r="D3080" t="s">
        <v>546</v>
      </c>
      <c r="E3080" t="s">
        <v>3470</v>
      </c>
      <c r="F3080">
        <f t="shared" si="64"/>
        <v>14</v>
      </c>
    </row>
    <row r="3081" spans="1:6" x14ac:dyDescent="0.2">
      <c r="A3081" t="s">
        <v>2254</v>
      </c>
      <c r="B3081" t="s">
        <v>2016</v>
      </c>
      <c r="C3081" t="s">
        <v>2255</v>
      </c>
      <c r="D3081" t="s">
        <v>546</v>
      </c>
      <c r="E3081" t="s">
        <v>3470</v>
      </c>
      <c r="F3081">
        <f t="shared" si="64"/>
        <v>14</v>
      </c>
    </row>
    <row r="3082" spans="1:6" x14ac:dyDescent="0.2">
      <c r="A3082" t="s">
        <v>2254</v>
      </c>
      <c r="B3082" t="s">
        <v>8400</v>
      </c>
      <c r="C3082" t="s">
        <v>1996</v>
      </c>
      <c r="D3082" t="s">
        <v>1993</v>
      </c>
      <c r="E3082" t="s">
        <v>3470</v>
      </c>
      <c r="F3082">
        <f t="shared" si="64"/>
        <v>14</v>
      </c>
    </row>
    <row r="3083" spans="1:6" x14ac:dyDescent="0.2">
      <c r="A3083" t="s">
        <v>2254</v>
      </c>
      <c r="B3083" t="s">
        <v>2738</v>
      </c>
      <c r="C3083" t="s">
        <v>2747</v>
      </c>
      <c r="D3083" t="s">
        <v>546</v>
      </c>
      <c r="E3083" t="s">
        <v>3470</v>
      </c>
      <c r="F3083">
        <f t="shared" si="64"/>
        <v>14</v>
      </c>
    </row>
    <row r="3084" spans="1:6" x14ac:dyDescent="0.2">
      <c r="A3084" t="s">
        <v>706</v>
      </c>
      <c r="B3084" t="s">
        <v>2684</v>
      </c>
      <c r="C3084" t="s">
        <v>1370</v>
      </c>
      <c r="D3084" t="s">
        <v>1671</v>
      </c>
      <c r="E3084" t="s">
        <v>6555</v>
      </c>
      <c r="F3084">
        <f t="shared" si="64"/>
        <v>10</v>
      </c>
    </row>
    <row r="3085" spans="1:6" x14ac:dyDescent="0.2">
      <c r="A3085" t="s">
        <v>706</v>
      </c>
      <c r="B3085" t="s">
        <v>3083</v>
      </c>
      <c r="C3085" t="s">
        <v>2090</v>
      </c>
      <c r="D3085" t="s">
        <v>545</v>
      </c>
      <c r="E3085" t="s">
        <v>6555</v>
      </c>
      <c r="F3085">
        <f t="shared" si="64"/>
        <v>10</v>
      </c>
    </row>
    <row r="3086" spans="1:6" x14ac:dyDescent="0.2">
      <c r="A3086" t="s">
        <v>706</v>
      </c>
      <c r="B3086" t="s">
        <v>2679</v>
      </c>
      <c r="C3086" t="s">
        <v>1371</v>
      </c>
      <c r="D3086" t="s">
        <v>1752</v>
      </c>
      <c r="E3086" t="s">
        <v>6555</v>
      </c>
      <c r="F3086">
        <f t="shared" si="64"/>
        <v>10</v>
      </c>
    </row>
    <row r="3087" spans="1:6" x14ac:dyDescent="0.2">
      <c r="A3087" t="s">
        <v>706</v>
      </c>
      <c r="B3087" t="s">
        <v>2673</v>
      </c>
      <c r="C3087" t="s">
        <v>1069</v>
      </c>
      <c r="D3087" t="s">
        <v>1671</v>
      </c>
      <c r="E3087" t="s">
        <v>6555</v>
      </c>
      <c r="F3087">
        <f t="shared" si="64"/>
        <v>10</v>
      </c>
    </row>
    <row r="3088" spans="1:6" x14ac:dyDescent="0.2">
      <c r="A3088" t="s">
        <v>706</v>
      </c>
      <c r="B3088" t="s">
        <v>3119</v>
      </c>
      <c r="C3088" t="s">
        <v>2007</v>
      </c>
      <c r="D3088" t="s">
        <v>545</v>
      </c>
      <c r="E3088" t="s">
        <v>6555</v>
      </c>
      <c r="F3088">
        <f t="shared" si="64"/>
        <v>10</v>
      </c>
    </row>
    <row r="3089" spans="1:6" x14ac:dyDescent="0.2">
      <c r="A3089" t="s">
        <v>706</v>
      </c>
      <c r="B3089" t="s">
        <v>3161</v>
      </c>
      <c r="C3089" t="s">
        <v>3162</v>
      </c>
      <c r="D3089" t="s">
        <v>3163</v>
      </c>
      <c r="E3089" t="s">
        <v>6555</v>
      </c>
      <c r="F3089">
        <f t="shared" si="64"/>
        <v>10</v>
      </c>
    </row>
    <row r="3090" spans="1:6" x14ac:dyDescent="0.2">
      <c r="A3090" t="s">
        <v>706</v>
      </c>
      <c r="B3090" t="s">
        <v>3117</v>
      </c>
      <c r="C3090" t="s">
        <v>1965</v>
      </c>
      <c r="D3090" t="s">
        <v>545</v>
      </c>
      <c r="E3090" t="s">
        <v>6555</v>
      </c>
      <c r="F3090">
        <f t="shared" si="64"/>
        <v>10</v>
      </c>
    </row>
    <row r="3091" spans="1:6" x14ac:dyDescent="0.2">
      <c r="A3091" t="s">
        <v>706</v>
      </c>
      <c r="B3091" t="s">
        <v>3118</v>
      </c>
      <c r="C3091" t="s">
        <v>1966</v>
      </c>
      <c r="D3091" t="s">
        <v>545</v>
      </c>
      <c r="E3091" t="s">
        <v>6555</v>
      </c>
      <c r="F3091">
        <f t="shared" si="64"/>
        <v>10</v>
      </c>
    </row>
    <row r="3092" spans="1:6" x14ac:dyDescent="0.2">
      <c r="A3092" t="s">
        <v>706</v>
      </c>
      <c r="B3092" t="s">
        <v>2742</v>
      </c>
      <c r="C3092" t="s">
        <v>2754</v>
      </c>
      <c r="D3092" t="s">
        <v>1671</v>
      </c>
      <c r="E3092" t="s">
        <v>6555</v>
      </c>
      <c r="F3092">
        <f t="shared" si="64"/>
        <v>10</v>
      </c>
    </row>
    <row r="3093" spans="1:6" x14ac:dyDescent="0.2">
      <c r="A3093" t="s">
        <v>706</v>
      </c>
      <c r="B3093" t="s">
        <v>2680</v>
      </c>
      <c r="C3093" t="s">
        <v>1372</v>
      </c>
      <c r="D3093" t="s">
        <v>1752</v>
      </c>
      <c r="E3093" t="s">
        <v>6555</v>
      </c>
      <c r="F3093">
        <f t="shared" si="64"/>
        <v>10</v>
      </c>
    </row>
    <row r="3094" spans="1:6" x14ac:dyDescent="0.2">
      <c r="A3094" t="s">
        <v>2741</v>
      </c>
      <c r="B3094" t="s">
        <v>2744</v>
      </c>
      <c r="C3094" t="s">
        <v>2743</v>
      </c>
      <c r="D3094" t="s">
        <v>1671</v>
      </c>
      <c r="E3094" t="s">
        <v>6555</v>
      </c>
      <c r="F3094">
        <f t="shared" si="64"/>
        <v>10</v>
      </c>
    </row>
    <row r="3095" spans="1:6" x14ac:dyDescent="0.2">
      <c r="A3095" t="s">
        <v>2741</v>
      </c>
      <c r="B3095" t="s">
        <v>2753</v>
      </c>
      <c r="C3095" t="s">
        <v>2751</v>
      </c>
      <c r="D3095" t="s">
        <v>1671</v>
      </c>
      <c r="E3095" t="s">
        <v>6555</v>
      </c>
      <c r="F3095">
        <f t="shared" si="64"/>
        <v>10</v>
      </c>
    </row>
    <row r="3096" spans="1:6" x14ac:dyDescent="0.2">
      <c r="A3096" t="s">
        <v>2741</v>
      </c>
      <c r="B3096" t="s">
        <v>2756</v>
      </c>
      <c r="C3096" t="s">
        <v>2752</v>
      </c>
      <c r="D3096" t="s">
        <v>1671</v>
      </c>
      <c r="E3096" t="s">
        <v>6555</v>
      </c>
      <c r="F3096">
        <f t="shared" si="64"/>
        <v>10</v>
      </c>
    </row>
    <row r="3097" spans="1:6" x14ac:dyDescent="0.2">
      <c r="A3097" t="s">
        <v>2741</v>
      </c>
      <c r="B3097" t="s">
        <v>3202</v>
      </c>
      <c r="C3097" t="s">
        <v>2755</v>
      </c>
      <c r="D3097" t="s">
        <v>1671</v>
      </c>
      <c r="E3097" t="s">
        <v>6555</v>
      </c>
      <c r="F3097">
        <f t="shared" si="64"/>
        <v>10</v>
      </c>
    </row>
    <row r="3098" spans="1:6" x14ac:dyDescent="0.2">
      <c r="A3098" t="s">
        <v>707</v>
      </c>
      <c r="B3098" t="s">
        <v>2685</v>
      </c>
      <c r="C3098" t="s">
        <v>1373</v>
      </c>
      <c r="D3098" t="s">
        <v>1671</v>
      </c>
      <c r="E3098" t="s">
        <v>6555</v>
      </c>
      <c r="F3098">
        <f t="shared" si="64"/>
        <v>10</v>
      </c>
    </row>
    <row r="3099" spans="1:6" x14ac:dyDescent="0.2">
      <c r="A3099" t="s">
        <v>707</v>
      </c>
      <c r="B3099" t="s">
        <v>2350</v>
      </c>
      <c r="C3099" t="s">
        <v>1056</v>
      </c>
      <c r="D3099" t="s">
        <v>1671</v>
      </c>
      <c r="E3099" t="s">
        <v>6555</v>
      </c>
      <c r="F3099">
        <f t="shared" si="64"/>
        <v>10</v>
      </c>
    </row>
    <row r="3100" spans="1:6" x14ac:dyDescent="0.2">
      <c r="A3100" t="s">
        <v>707</v>
      </c>
      <c r="B3100" t="s">
        <v>2686</v>
      </c>
      <c r="C3100" t="s">
        <v>1057</v>
      </c>
      <c r="D3100" t="s">
        <v>1671</v>
      </c>
      <c r="E3100" t="s">
        <v>6555</v>
      </c>
      <c r="F3100">
        <f t="shared" ref="F3100:F3160" si="65">VLOOKUP(E3100,$H$2:$I$12,2,0)</f>
        <v>10</v>
      </c>
    </row>
    <row r="3101" spans="1:6" x14ac:dyDescent="0.2">
      <c r="A3101" t="s">
        <v>708</v>
      </c>
      <c r="B3101" t="s">
        <v>2687</v>
      </c>
      <c r="C3101" t="s">
        <v>1374</v>
      </c>
      <c r="D3101" t="s">
        <v>1671</v>
      </c>
      <c r="E3101" t="s">
        <v>6555</v>
      </c>
      <c r="F3101">
        <f t="shared" si="65"/>
        <v>10</v>
      </c>
    </row>
    <row r="3102" spans="1:6" x14ac:dyDescent="0.2">
      <c r="A3102" t="s">
        <v>708</v>
      </c>
      <c r="B3102" t="s">
        <v>2683</v>
      </c>
      <c r="C3102" t="s">
        <v>1058</v>
      </c>
      <c r="D3102" t="s">
        <v>1671</v>
      </c>
      <c r="E3102" t="s">
        <v>6555</v>
      </c>
      <c r="F3102">
        <f t="shared" si="65"/>
        <v>10</v>
      </c>
    </row>
    <row r="3103" spans="1:6" x14ac:dyDescent="0.2">
      <c r="A3103" t="s">
        <v>708</v>
      </c>
      <c r="B3103" t="s">
        <v>2688</v>
      </c>
      <c r="C3103" t="s">
        <v>1059</v>
      </c>
      <c r="D3103" t="s">
        <v>1671</v>
      </c>
      <c r="E3103" t="s">
        <v>6555</v>
      </c>
      <c r="F3103">
        <f t="shared" si="65"/>
        <v>10</v>
      </c>
    </row>
    <row r="3104" spans="1:6" x14ac:dyDescent="0.2">
      <c r="A3104" t="s">
        <v>709</v>
      </c>
      <c r="B3104" t="s">
        <v>2689</v>
      </c>
      <c r="C3104" t="s">
        <v>1375</v>
      </c>
      <c r="D3104" t="s">
        <v>1671</v>
      </c>
      <c r="E3104" t="s">
        <v>6555</v>
      </c>
      <c r="F3104">
        <f t="shared" si="65"/>
        <v>10</v>
      </c>
    </row>
    <row r="3105" spans="1:6" x14ac:dyDescent="0.2">
      <c r="A3105" t="s">
        <v>709</v>
      </c>
      <c r="B3105" t="s">
        <v>2689</v>
      </c>
      <c r="C3105" t="s">
        <v>1376</v>
      </c>
      <c r="D3105" t="s">
        <v>1671</v>
      </c>
      <c r="E3105" t="s">
        <v>6555</v>
      </c>
      <c r="F3105">
        <f t="shared" si="65"/>
        <v>10</v>
      </c>
    </row>
    <row r="3106" spans="1:6" x14ac:dyDescent="0.2">
      <c r="A3106" t="s">
        <v>709</v>
      </c>
      <c r="B3106" t="s">
        <v>2686</v>
      </c>
      <c r="C3106" t="s">
        <v>1060</v>
      </c>
      <c r="D3106" t="s">
        <v>1671</v>
      </c>
      <c r="E3106" t="s">
        <v>6555</v>
      </c>
      <c r="F3106">
        <f t="shared" si="65"/>
        <v>10</v>
      </c>
    </row>
    <row r="3107" spans="1:6" x14ac:dyDescent="0.2">
      <c r="A3107" t="s">
        <v>709</v>
      </c>
      <c r="B3107" t="s">
        <v>2351</v>
      </c>
      <c r="C3107" t="s">
        <v>1061</v>
      </c>
      <c r="D3107" t="s">
        <v>1671</v>
      </c>
      <c r="E3107" t="s">
        <v>6555</v>
      </c>
      <c r="F3107">
        <f t="shared" si="65"/>
        <v>10</v>
      </c>
    </row>
    <row r="3108" spans="1:6" x14ac:dyDescent="0.2">
      <c r="A3108" t="s">
        <v>709</v>
      </c>
      <c r="B3108" t="s">
        <v>3120</v>
      </c>
      <c r="C3108" t="s">
        <v>8621</v>
      </c>
      <c r="D3108" t="s">
        <v>2317</v>
      </c>
      <c r="E3108" t="s">
        <v>6555</v>
      </c>
      <c r="F3108">
        <f t="shared" si="65"/>
        <v>10</v>
      </c>
    </row>
    <row r="3109" spans="1:6" x14ac:dyDescent="0.2">
      <c r="A3109" t="s">
        <v>1301</v>
      </c>
      <c r="B3109" t="s">
        <v>2349</v>
      </c>
      <c r="C3109" t="s">
        <v>1062</v>
      </c>
      <c r="D3109" t="s">
        <v>1671</v>
      </c>
      <c r="E3109" t="s">
        <v>6555</v>
      </c>
      <c r="F3109">
        <f t="shared" si="65"/>
        <v>10</v>
      </c>
    </row>
    <row r="3110" spans="1:6" x14ac:dyDescent="0.2">
      <c r="A3110" t="s">
        <v>1301</v>
      </c>
      <c r="B3110" t="s">
        <v>2688</v>
      </c>
      <c r="C3110" t="s">
        <v>1824</v>
      </c>
      <c r="D3110" t="s">
        <v>1671</v>
      </c>
      <c r="E3110" t="s">
        <v>6555</v>
      </c>
      <c r="F3110">
        <f t="shared" si="65"/>
        <v>10</v>
      </c>
    </row>
    <row r="3111" spans="1:6" x14ac:dyDescent="0.2">
      <c r="A3111" t="s">
        <v>1301</v>
      </c>
      <c r="B3111" t="s">
        <v>3121</v>
      </c>
      <c r="C3111" t="s">
        <v>2035</v>
      </c>
      <c r="D3111" t="s">
        <v>2036</v>
      </c>
      <c r="E3111" t="s">
        <v>6555</v>
      </c>
      <c r="F3111">
        <f t="shared" si="65"/>
        <v>10</v>
      </c>
    </row>
    <row r="3112" spans="1:6" x14ac:dyDescent="0.2">
      <c r="A3112" t="s">
        <v>1301</v>
      </c>
      <c r="B3112" t="s">
        <v>3122</v>
      </c>
      <c r="C3112" t="s">
        <v>1963</v>
      </c>
      <c r="D3112" t="s">
        <v>545</v>
      </c>
      <c r="E3112" t="s">
        <v>6555</v>
      </c>
      <c r="F3112">
        <f t="shared" si="65"/>
        <v>10</v>
      </c>
    </row>
    <row r="3113" spans="1:6" x14ac:dyDescent="0.2">
      <c r="A3113" t="s">
        <v>1301</v>
      </c>
      <c r="B3113" t="s">
        <v>3123</v>
      </c>
      <c r="C3113" t="s">
        <v>1964</v>
      </c>
      <c r="D3113" t="s">
        <v>545</v>
      </c>
      <c r="E3113" t="s">
        <v>6555</v>
      </c>
      <c r="F3113">
        <f t="shared" si="65"/>
        <v>10</v>
      </c>
    </row>
    <row r="3114" spans="1:6" x14ac:dyDescent="0.2">
      <c r="A3114" t="s">
        <v>1983</v>
      </c>
      <c r="B3114" t="s">
        <v>2694</v>
      </c>
      <c r="C3114" t="s">
        <v>1988</v>
      </c>
      <c r="D3114" t="s">
        <v>543</v>
      </c>
      <c r="E3114" t="s">
        <v>3442</v>
      </c>
      <c r="F3114">
        <f t="shared" si="65"/>
        <v>13</v>
      </c>
    </row>
    <row r="3115" spans="1:6" x14ac:dyDescent="0.2">
      <c r="A3115" t="s">
        <v>1983</v>
      </c>
      <c r="B3115" t="s">
        <v>1981</v>
      </c>
      <c r="C3115" t="s">
        <v>1980</v>
      </c>
      <c r="D3115" t="s">
        <v>543</v>
      </c>
      <c r="E3115" t="s">
        <v>3442</v>
      </c>
      <c r="F3115">
        <f t="shared" si="65"/>
        <v>13</v>
      </c>
    </row>
    <row r="3116" spans="1:6" x14ac:dyDescent="0.2">
      <c r="A3116" t="s">
        <v>1983</v>
      </c>
      <c r="B3116" t="s">
        <v>2706</v>
      </c>
      <c r="C3116" t="s">
        <v>1990</v>
      </c>
      <c r="D3116" t="s">
        <v>543</v>
      </c>
      <c r="E3116" t="s">
        <v>3442</v>
      </c>
      <c r="F3116">
        <f t="shared" si="65"/>
        <v>13</v>
      </c>
    </row>
    <row r="3117" spans="1:6" x14ac:dyDescent="0.2">
      <c r="A3117" t="s">
        <v>1831</v>
      </c>
      <c r="B3117" t="s">
        <v>2546</v>
      </c>
      <c r="C3117" t="s">
        <v>1839</v>
      </c>
      <c r="D3117" t="s">
        <v>1519</v>
      </c>
      <c r="E3117" t="s">
        <v>3459</v>
      </c>
      <c r="F3117">
        <f t="shared" si="65"/>
        <v>8</v>
      </c>
    </row>
    <row r="3118" spans="1:6" x14ac:dyDescent="0.2">
      <c r="A3118" t="s">
        <v>1831</v>
      </c>
      <c r="B3118" t="s">
        <v>2697</v>
      </c>
      <c r="C3118" t="s">
        <v>1840</v>
      </c>
      <c r="D3118" t="s">
        <v>1519</v>
      </c>
      <c r="E3118" t="s">
        <v>3459</v>
      </c>
      <c r="F3118">
        <f t="shared" si="65"/>
        <v>8</v>
      </c>
    </row>
    <row r="3119" spans="1:6" x14ac:dyDescent="0.2">
      <c r="A3119" t="s">
        <v>1833</v>
      </c>
      <c r="B3119" t="s">
        <v>2697</v>
      </c>
      <c r="C3119" t="s">
        <v>1844</v>
      </c>
      <c r="D3119" t="s">
        <v>1519</v>
      </c>
      <c r="E3119" t="s">
        <v>3459</v>
      </c>
      <c r="F3119">
        <f t="shared" si="65"/>
        <v>8</v>
      </c>
    </row>
    <row r="3120" spans="1:6" x14ac:dyDescent="0.2">
      <c r="A3120" t="s">
        <v>1833</v>
      </c>
      <c r="B3120" t="s">
        <v>2701</v>
      </c>
      <c r="C3120" t="s">
        <v>1845</v>
      </c>
      <c r="D3120" t="s">
        <v>1519</v>
      </c>
      <c r="E3120" t="s">
        <v>3459</v>
      </c>
      <c r="F3120">
        <f t="shared" si="65"/>
        <v>8</v>
      </c>
    </row>
    <row r="3121" spans="1:6" x14ac:dyDescent="0.2">
      <c r="A3121" s="20" t="s">
        <v>7662</v>
      </c>
      <c r="E3121" t="s">
        <v>3459</v>
      </c>
      <c r="F3121">
        <f>VLOOKUP(E3121,$H$2:$I$12,2,0)</f>
        <v>8</v>
      </c>
    </row>
    <row r="3122" spans="1:6" x14ac:dyDescent="0.2">
      <c r="A3122" t="s">
        <v>1836</v>
      </c>
      <c r="B3122" t="s">
        <v>2698</v>
      </c>
      <c r="C3122" t="s">
        <v>1841</v>
      </c>
      <c r="D3122" t="s">
        <v>1519</v>
      </c>
      <c r="E3122" t="s">
        <v>3459</v>
      </c>
      <c r="F3122">
        <f t="shared" si="65"/>
        <v>8</v>
      </c>
    </row>
    <row r="3123" spans="1:6" x14ac:dyDescent="0.2">
      <c r="A3123" t="s">
        <v>1836</v>
      </c>
      <c r="B3123" t="s">
        <v>2699</v>
      </c>
      <c r="C3123" t="s">
        <v>1842</v>
      </c>
      <c r="D3123" t="s">
        <v>1519</v>
      </c>
      <c r="E3123" t="s">
        <v>3459</v>
      </c>
      <c r="F3123">
        <f t="shared" si="65"/>
        <v>8</v>
      </c>
    </row>
    <row r="3124" spans="1:6" x14ac:dyDescent="0.2">
      <c r="A3124" t="s">
        <v>1836</v>
      </c>
      <c r="B3124" t="s">
        <v>2700</v>
      </c>
      <c r="C3124" t="s">
        <v>1843</v>
      </c>
      <c r="D3124" t="s">
        <v>1519</v>
      </c>
      <c r="E3124" t="s">
        <v>3459</v>
      </c>
      <c r="F3124">
        <f t="shared" si="65"/>
        <v>8</v>
      </c>
    </row>
    <row r="3125" spans="1:6" x14ac:dyDescent="0.2">
      <c r="A3125" t="s">
        <v>2784</v>
      </c>
      <c r="B3125" t="s">
        <v>2785</v>
      </c>
      <c r="C3125" t="s">
        <v>2786</v>
      </c>
      <c r="D3125" t="s">
        <v>1670</v>
      </c>
      <c r="E3125" t="s">
        <v>3459</v>
      </c>
      <c r="F3125">
        <f t="shared" si="65"/>
        <v>8</v>
      </c>
    </row>
    <row r="3126" spans="1:6" x14ac:dyDescent="0.2">
      <c r="A3126" t="s">
        <v>2784</v>
      </c>
      <c r="B3126" t="s">
        <v>346</v>
      </c>
      <c r="C3126" t="s">
        <v>2787</v>
      </c>
      <c r="D3126" t="s">
        <v>394</v>
      </c>
      <c r="E3126" t="s">
        <v>3459</v>
      </c>
      <c r="F3126">
        <f t="shared" si="65"/>
        <v>8</v>
      </c>
    </row>
    <row r="3127" spans="1:6" x14ac:dyDescent="0.2">
      <c r="A3127" t="s">
        <v>2784</v>
      </c>
      <c r="B3127" t="s">
        <v>347</v>
      </c>
      <c r="C3127" t="s">
        <v>2789</v>
      </c>
      <c r="D3127" t="s">
        <v>394</v>
      </c>
      <c r="E3127" t="s">
        <v>3459</v>
      </c>
      <c r="F3127">
        <f t="shared" si="65"/>
        <v>8</v>
      </c>
    </row>
    <row r="3128" spans="1:6" x14ac:dyDescent="0.2">
      <c r="A3128" t="s">
        <v>2784</v>
      </c>
      <c r="B3128" t="s">
        <v>346</v>
      </c>
      <c r="C3128" t="s">
        <v>2788</v>
      </c>
      <c r="D3128" t="s">
        <v>394</v>
      </c>
      <c r="E3128" t="s">
        <v>3459</v>
      </c>
      <c r="F3128">
        <f t="shared" si="65"/>
        <v>8</v>
      </c>
    </row>
    <row r="3129" spans="1:6" x14ac:dyDescent="0.2">
      <c r="A3129" t="s">
        <v>2784</v>
      </c>
      <c r="B3129" t="s">
        <v>346</v>
      </c>
      <c r="C3129" t="s">
        <v>2909</v>
      </c>
      <c r="D3129" t="s">
        <v>394</v>
      </c>
      <c r="E3129" t="s">
        <v>3459</v>
      </c>
      <c r="F3129">
        <f t="shared" si="65"/>
        <v>8</v>
      </c>
    </row>
    <row r="3130" spans="1:6" x14ac:dyDescent="0.2">
      <c r="A3130" t="s">
        <v>2784</v>
      </c>
      <c r="B3130" t="s">
        <v>2945</v>
      </c>
      <c r="C3130" t="s">
        <v>2936</v>
      </c>
      <c r="D3130" t="s">
        <v>394</v>
      </c>
      <c r="E3130" t="s">
        <v>3459</v>
      </c>
      <c r="F3130">
        <f t="shared" si="65"/>
        <v>8</v>
      </c>
    </row>
    <row r="3131" spans="1:6" x14ac:dyDescent="0.2">
      <c r="A3131" t="s">
        <v>1714</v>
      </c>
      <c r="B3131" t="s">
        <v>2549</v>
      </c>
      <c r="C3131" t="s">
        <v>1719</v>
      </c>
      <c r="D3131" t="s">
        <v>1519</v>
      </c>
      <c r="E3131" t="s">
        <v>3459</v>
      </c>
      <c r="F3131">
        <f t="shared" si="65"/>
        <v>8</v>
      </c>
    </row>
    <row r="3132" spans="1:6" x14ac:dyDescent="0.2">
      <c r="A3132" t="s">
        <v>1714</v>
      </c>
      <c r="B3132" t="s">
        <v>2554</v>
      </c>
      <c r="C3132" t="s">
        <v>1720</v>
      </c>
      <c r="D3132" t="s">
        <v>1519</v>
      </c>
      <c r="E3132" t="s">
        <v>3459</v>
      </c>
      <c r="F3132">
        <f t="shared" si="65"/>
        <v>8</v>
      </c>
    </row>
    <row r="3133" spans="1:6" x14ac:dyDescent="0.2">
      <c r="A3133" t="s">
        <v>1715</v>
      </c>
      <c r="B3133" t="s">
        <v>2553</v>
      </c>
      <c r="C3133" t="s">
        <v>1721</v>
      </c>
      <c r="D3133" t="s">
        <v>1519</v>
      </c>
      <c r="E3133" t="s">
        <v>3459</v>
      </c>
      <c r="F3133">
        <f t="shared" si="65"/>
        <v>8</v>
      </c>
    </row>
    <row r="3134" spans="1:6" x14ac:dyDescent="0.2">
      <c r="A3134" t="s">
        <v>1715</v>
      </c>
      <c r="B3134" t="s">
        <v>2555</v>
      </c>
      <c r="C3134" t="s">
        <v>1722</v>
      </c>
      <c r="D3134" t="s">
        <v>1519</v>
      </c>
      <c r="E3134" t="s">
        <v>3459</v>
      </c>
      <c r="F3134">
        <f t="shared" si="65"/>
        <v>8</v>
      </c>
    </row>
    <row r="3135" spans="1:6" x14ac:dyDescent="0.2">
      <c r="A3135" t="s">
        <v>1715</v>
      </c>
      <c r="B3135" t="s">
        <v>2556</v>
      </c>
      <c r="C3135" t="s">
        <v>1723</v>
      </c>
      <c r="D3135" t="s">
        <v>1519</v>
      </c>
      <c r="E3135" t="s">
        <v>3459</v>
      </c>
      <c r="F3135">
        <f t="shared" si="65"/>
        <v>8</v>
      </c>
    </row>
    <row r="3136" spans="1:6" x14ac:dyDescent="0.2">
      <c r="A3136" t="s">
        <v>1716</v>
      </c>
      <c r="B3136" t="s">
        <v>2554</v>
      </c>
      <c r="C3136" t="s">
        <v>1726</v>
      </c>
      <c r="D3136" t="s">
        <v>1519</v>
      </c>
      <c r="E3136" t="s">
        <v>3459</v>
      </c>
      <c r="F3136">
        <f t="shared" si="65"/>
        <v>8</v>
      </c>
    </row>
    <row r="3137" spans="1:6" x14ac:dyDescent="0.2">
      <c r="A3137" t="s">
        <v>1716</v>
      </c>
      <c r="B3137" t="s">
        <v>2557</v>
      </c>
      <c r="C3137" t="s">
        <v>1728</v>
      </c>
      <c r="D3137" t="s">
        <v>1519</v>
      </c>
      <c r="E3137" t="s">
        <v>3459</v>
      </c>
      <c r="F3137">
        <f t="shared" si="65"/>
        <v>8</v>
      </c>
    </row>
    <row r="3138" spans="1:6" x14ac:dyDescent="0.2">
      <c r="A3138" t="s">
        <v>1717</v>
      </c>
      <c r="B3138" t="s">
        <v>2554</v>
      </c>
      <c r="C3138" t="s">
        <v>1731</v>
      </c>
      <c r="D3138" t="s">
        <v>1519</v>
      </c>
      <c r="E3138" t="s">
        <v>3459</v>
      </c>
      <c r="F3138">
        <f t="shared" si="65"/>
        <v>8</v>
      </c>
    </row>
    <row r="3139" spans="1:6" x14ac:dyDescent="0.2">
      <c r="A3139" t="s">
        <v>1717</v>
      </c>
      <c r="B3139" t="s">
        <v>2558</v>
      </c>
      <c r="C3139" t="s">
        <v>1730</v>
      </c>
      <c r="D3139" t="s">
        <v>1519</v>
      </c>
      <c r="E3139" t="s">
        <v>3459</v>
      </c>
      <c r="F3139">
        <f t="shared" si="65"/>
        <v>8</v>
      </c>
    </row>
    <row r="3140" spans="1:6" x14ac:dyDescent="0.2">
      <c r="A3140" t="s">
        <v>2262</v>
      </c>
      <c r="B3140" t="s">
        <v>2573</v>
      </c>
      <c r="C3140" t="s">
        <v>2265</v>
      </c>
      <c r="D3140" t="s">
        <v>1670</v>
      </c>
      <c r="E3140" t="s">
        <v>3459</v>
      </c>
      <c r="F3140">
        <f t="shared" si="65"/>
        <v>8</v>
      </c>
    </row>
    <row r="3141" spans="1:6" x14ac:dyDescent="0.2">
      <c r="A3141" t="s">
        <v>2262</v>
      </c>
      <c r="B3141" t="s">
        <v>2267</v>
      </c>
      <c r="C3141" t="s">
        <v>2264</v>
      </c>
      <c r="D3141" t="s">
        <v>3031</v>
      </c>
      <c r="E3141" t="s">
        <v>3459</v>
      </c>
      <c r="F3141">
        <f t="shared" si="65"/>
        <v>8</v>
      </c>
    </row>
    <row r="3142" spans="1:6" x14ac:dyDescent="0.2">
      <c r="A3142" t="s">
        <v>2262</v>
      </c>
      <c r="B3142" t="s">
        <v>2268</v>
      </c>
      <c r="C3142" t="s">
        <v>2266</v>
      </c>
      <c r="D3142" t="s">
        <v>3031</v>
      </c>
      <c r="E3142" t="s">
        <v>3459</v>
      </c>
      <c r="F3142">
        <f t="shared" si="65"/>
        <v>8</v>
      </c>
    </row>
    <row r="3143" spans="1:6" x14ac:dyDescent="0.2">
      <c r="A3143" t="s">
        <v>3027</v>
      </c>
      <c r="B3143" t="s">
        <v>3028</v>
      </c>
      <c r="C3143" t="s">
        <v>2947</v>
      </c>
      <c r="D3143" t="s">
        <v>1670</v>
      </c>
      <c r="E3143" t="s">
        <v>3459</v>
      </c>
      <c r="F3143">
        <f t="shared" si="65"/>
        <v>8</v>
      </c>
    </row>
    <row r="3144" spans="1:6" x14ac:dyDescent="0.2">
      <c r="A3144" t="s">
        <v>3027</v>
      </c>
      <c r="B3144" t="s">
        <v>346</v>
      </c>
      <c r="C3144" t="s">
        <v>2774</v>
      </c>
      <c r="D3144" t="s">
        <v>394</v>
      </c>
      <c r="E3144" t="s">
        <v>3459</v>
      </c>
      <c r="F3144">
        <f t="shared" si="65"/>
        <v>8</v>
      </c>
    </row>
    <row r="3145" spans="1:6" x14ac:dyDescent="0.2">
      <c r="A3145" t="s">
        <v>3027</v>
      </c>
      <c r="B3145" t="s">
        <v>347</v>
      </c>
      <c r="C3145" t="s">
        <v>2775</v>
      </c>
      <c r="D3145" t="s">
        <v>394</v>
      </c>
      <c r="E3145" t="s">
        <v>3459</v>
      </c>
      <c r="F3145">
        <f t="shared" si="65"/>
        <v>8</v>
      </c>
    </row>
    <row r="3146" spans="1:6" x14ac:dyDescent="0.2">
      <c r="A3146" t="s">
        <v>3027</v>
      </c>
      <c r="B3146" t="s">
        <v>346</v>
      </c>
      <c r="C3146" t="s">
        <v>2776</v>
      </c>
      <c r="D3146" t="s">
        <v>394</v>
      </c>
      <c r="E3146" t="s">
        <v>3459</v>
      </c>
      <c r="F3146">
        <f t="shared" si="65"/>
        <v>8</v>
      </c>
    </row>
    <row r="3147" spans="1:6" x14ac:dyDescent="0.2">
      <c r="A3147" t="s">
        <v>3027</v>
      </c>
      <c r="B3147" t="s">
        <v>346</v>
      </c>
      <c r="C3147" t="s">
        <v>2908</v>
      </c>
      <c r="D3147" t="s">
        <v>394</v>
      </c>
      <c r="E3147" t="s">
        <v>3459</v>
      </c>
      <c r="F3147">
        <f t="shared" si="65"/>
        <v>8</v>
      </c>
    </row>
    <row r="3148" spans="1:6" x14ac:dyDescent="0.2">
      <c r="A3148" t="s">
        <v>1544</v>
      </c>
      <c r="B3148" t="s">
        <v>2525</v>
      </c>
      <c r="C3148" t="s">
        <v>1545</v>
      </c>
      <c r="D3148" t="s">
        <v>1519</v>
      </c>
      <c r="E3148" t="s">
        <v>3456</v>
      </c>
      <c r="F3148">
        <f t="shared" si="65"/>
        <v>7</v>
      </c>
    </row>
    <row r="3149" spans="1:6" x14ac:dyDescent="0.2">
      <c r="A3149" t="s">
        <v>1544</v>
      </c>
      <c r="B3149" t="s">
        <v>3209</v>
      </c>
      <c r="C3149" t="s">
        <v>885</v>
      </c>
      <c r="D3149" t="s">
        <v>3210</v>
      </c>
      <c r="E3149" t="s">
        <v>3456</v>
      </c>
      <c r="F3149">
        <f t="shared" si="65"/>
        <v>7</v>
      </c>
    </row>
    <row r="3150" spans="1:6" x14ac:dyDescent="0.2">
      <c r="A3150" t="s">
        <v>711</v>
      </c>
      <c r="B3150" t="s">
        <v>1244</v>
      </c>
      <c r="C3150" t="s">
        <v>1377</v>
      </c>
      <c r="D3150" t="s">
        <v>1970</v>
      </c>
      <c r="E3150" t="s">
        <v>3456</v>
      </c>
      <c r="F3150">
        <f t="shared" si="65"/>
        <v>7</v>
      </c>
    </row>
    <row r="3151" spans="1:6" x14ac:dyDescent="0.2">
      <c r="A3151" t="s">
        <v>711</v>
      </c>
      <c r="B3151" t="s">
        <v>2253</v>
      </c>
      <c r="C3151" t="s">
        <v>2252</v>
      </c>
      <c r="D3151" t="s">
        <v>1970</v>
      </c>
      <c r="E3151" t="s">
        <v>3456</v>
      </c>
      <c r="F3151">
        <f t="shared" si="65"/>
        <v>7</v>
      </c>
    </row>
    <row r="3152" spans="1:6" x14ac:dyDescent="0.2">
      <c r="A3152" t="s">
        <v>711</v>
      </c>
      <c r="B3152" t="s">
        <v>2525</v>
      </c>
      <c r="C3152" t="s">
        <v>1378</v>
      </c>
      <c r="D3152" t="s">
        <v>1971</v>
      </c>
      <c r="E3152" t="s">
        <v>3456</v>
      </c>
      <c r="F3152">
        <f t="shared" si="65"/>
        <v>7</v>
      </c>
    </row>
    <row r="3153" spans="1:6" x14ac:dyDescent="0.2">
      <c r="A3153" t="s">
        <v>711</v>
      </c>
      <c r="B3153" t="s">
        <v>429</v>
      </c>
      <c r="C3153" t="s">
        <v>436</v>
      </c>
      <c r="D3153" t="s">
        <v>395</v>
      </c>
      <c r="E3153" t="s">
        <v>3456</v>
      </c>
      <c r="F3153">
        <f t="shared" si="65"/>
        <v>7</v>
      </c>
    </row>
    <row r="3154" spans="1:6" x14ac:dyDescent="0.2">
      <c r="A3154" t="s">
        <v>711</v>
      </c>
      <c r="B3154" t="s">
        <v>430</v>
      </c>
      <c r="C3154" t="s">
        <v>437</v>
      </c>
      <c r="D3154" t="s">
        <v>395</v>
      </c>
      <c r="E3154" t="s">
        <v>3456</v>
      </c>
      <c r="F3154">
        <f t="shared" si="65"/>
        <v>7</v>
      </c>
    </row>
    <row r="3155" spans="1:6" x14ac:dyDescent="0.2">
      <c r="A3155" t="s">
        <v>711</v>
      </c>
      <c r="B3155" t="s">
        <v>429</v>
      </c>
      <c r="C3155" t="s">
        <v>438</v>
      </c>
      <c r="D3155" t="s">
        <v>395</v>
      </c>
      <c r="E3155" t="s">
        <v>3456</v>
      </c>
      <c r="F3155">
        <f t="shared" si="65"/>
        <v>7</v>
      </c>
    </row>
    <row r="3156" spans="1:6" x14ac:dyDescent="0.2">
      <c r="A3156" t="s">
        <v>711</v>
      </c>
      <c r="B3156" t="s">
        <v>430</v>
      </c>
      <c r="C3156" t="s">
        <v>439</v>
      </c>
      <c r="D3156" t="s">
        <v>395</v>
      </c>
      <c r="E3156" t="s">
        <v>3456</v>
      </c>
      <c r="F3156">
        <f t="shared" si="65"/>
        <v>7</v>
      </c>
    </row>
    <row r="3157" spans="1:6" x14ac:dyDescent="0.2">
      <c r="A3157" t="s">
        <v>711</v>
      </c>
      <c r="B3157" t="s">
        <v>429</v>
      </c>
      <c r="C3157" t="s">
        <v>440</v>
      </c>
      <c r="D3157" t="s">
        <v>395</v>
      </c>
      <c r="E3157" t="s">
        <v>3456</v>
      </c>
      <c r="F3157">
        <f t="shared" si="65"/>
        <v>7</v>
      </c>
    </row>
    <row r="3158" spans="1:6" x14ac:dyDescent="0.2">
      <c r="A3158" t="s">
        <v>711</v>
      </c>
      <c r="B3158" t="s">
        <v>429</v>
      </c>
      <c r="C3158" t="s">
        <v>2952</v>
      </c>
      <c r="D3158" t="s">
        <v>395</v>
      </c>
      <c r="E3158" t="s">
        <v>3456</v>
      </c>
      <c r="F3158">
        <f t="shared" si="65"/>
        <v>7</v>
      </c>
    </row>
    <row r="3159" spans="1:6" x14ac:dyDescent="0.2">
      <c r="A3159" t="s">
        <v>711</v>
      </c>
      <c r="B3159" t="s">
        <v>429</v>
      </c>
      <c r="C3159" t="s">
        <v>3185</v>
      </c>
      <c r="D3159" t="s">
        <v>395</v>
      </c>
      <c r="E3159" t="s">
        <v>3456</v>
      </c>
      <c r="F3159">
        <f t="shared" si="65"/>
        <v>7</v>
      </c>
    </row>
    <row r="3160" spans="1:6" x14ac:dyDescent="0.2">
      <c r="A3160" t="s">
        <v>711</v>
      </c>
      <c r="B3160" t="s">
        <v>3022</v>
      </c>
      <c r="C3160" t="s">
        <v>2956</v>
      </c>
      <c r="D3160" t="s">
        <v>395</v>
      </c>
      <c r="E3160" t="s">
        <v>3456</v>
      </c>
      <c r="F3160">
        <f t="shared" si="65"/>
        <v>7</v>
      </c>
    </row>
    <row r="3161" spans="1:6" x14ac:dyDescent="0.2">
      <c r="A3161" t="s">
        <v>1636</v>
      </c>
      <c r="B3161" t="s">
        <v>1769</v>
      </c>
      <c r="C3161" t="s">
        <v>1638</v>
      </c>
      <c r="D3161" t="s">
        <v>1519</v>
      </c>
      <c r="E3161" t="s">
        <v>3456</v>
      </c>
      <c r="F3161">
        <f t="shared" ref="F3161:F3225" si="66">VLOOKUP(E3161,$H$2:$I$12,2,0)</f>
        <v>7</v>
      </c>
    </row>
    <row r="3162" spans="1:6" x14ac:dyDescent="0.2">
      <c r="A3162" t="s">
        <v>1636</v>
      </c>
      <c r="B3162" t="s">
        <v>3209</v>
      </c>
      <c r="C3162" t="s">
        <v>884</v>
      </c>
      <c r="D3162" t="s">
        <v>3210</v>
      </c>
      <c r="E3162" t="s">
        <v>3456</v>
      </c>
      <c r="F3162">
        <f t="shared" si="66"/>
        <v>7</v>
      </c>
    </row>
    <row r="3163" spans="1:6" x14ac:dyDescent="0.2">
      <c r="A3163" t="s">
        <v>1636</v>
      </c>
      <c r="B3163" t="s">
        <v>3205</v>
      </c>
      <c r="C3163" t="s">
        <v>2733</v>
      </c>
      <c r="D3163" t="s">
        <v>3211</v>
      </c>
      <c r="E3163" t="s">
        <v>3456</v>
      </c>
      <c r="F3163">
        <f t="shared" si="66"/>
        <v>7</v>
      </c>
    </row>
    <row r="3164" spans="1:6" x14ac:dyDescent="0.2">
      <c r="A3164" t="s">
        <v>1636</v>
      </c>
      <c r="B3164" t="s">
        <v>3206</v>
      </c>
      <c r="C3164" t="s">
        <v>2734</v>
      </c>
      <c r="D3164" t="s">
        <v>3211</v>
      </c>
      <c r="E3164" t="s">
        <v>3456</v>
      </c>
      <c r="F3164">
        <f t="shared" si="66"/>
        <v>7</v>
      </c>
    </row>
    <row r="3165" spans="1:6" x14ac:dyDescent="0.2">
      <c r="A3165" t="s">
        <v>1636</v>
      </c>
      <c r="B3165" t="s">
        <v>3207</v>
      </c>
      <c r="C3165" t="s">
        <v>2773</v>
      </c>
      <c r="D3165" t="s">
        <v>3211</v>
      </c>
      <c r="E3165" t="s">
        <v>3456</v>
      </c>
      <c r="F3165">
        <f t="shared" si="66"/>
        <v>7</v>
      </c>
    </row>
    <row r="3166" spans="1:6" x14ac:dyDescent="0.2">
      <c r="A3166" t="s">
        <v>2192</v>
      </c>
      <c r="B3166" t="s">
        <v>2193</v>
      </c>
      <c r="C3166" t="s">
        <v>2199</v>
      </c>
      <c r="D3166" t="s">
        <v>1519</v>
      </c>
      <c r="E3166" t="s">
        <v>3456</v>
      </c>
      <c r="F3166">
        <f t="shared" si="66"/>
        <v>7</v>
      </c>
    </row>
    <row r="3167" spans="1:6" x14ac:dyDescent="0.2">
      <c r="A3167" t="s">
        <v>2192</v>
      </c>
      <c r="B3167" t="s">
        <v>3209</v>
      </c>
      <c r="C3167" t="s">
        <v>2201</v>
      </c>
      <c r="D3167" t="s">
        <v>3210</v>
      </c>
      <c r="E3167" t="s">
        <v>3456</v>
      </c>
      <c r="F3167">
        <f t="shared" si="66"/>
        <v>7</v>
      </c>
    </row>
    <row r="3168" spans="1:6" x14ac:dyDescent="0.2">
      <c r="A3168" t="s">
        <v>1639</v>
      </c>
      <c r="B3168" t="s">
        <v>2705</v>
      </c>
      <c r="C3168" t="s">
        <v>1640</v>
      </c>
      <c r="D3168" t="s">
        <v>1519</v>
      </c>
      <c r="E3168" t="s">
        <v>3456</v>
      </c>
      <c r="F3168">
        <f t="shared" si="66"/>
        <v>7</v>
      </c>
    </row>
    <row r="3169" spans="1:6" x14ac:dyDescent="0.2">
      <c r="A3169" t="s">
        <v>1639</v>
      </c>
      <c r="B3169" t="s">
        <v>1870</v>
      </c>
      <c r="C3169" t="s">
        <v>810</v>
      </c>
      <c r="D3169" t="s">
        <v>1575</v>
      </c>
      <c r="E3169" t="s">
        <v>3456</v>
      </c>
      <c r="F3169">
        <f t="shared" si="66"/>
        <v>7</v>
      </c>
    </row>
    <row r="3170" spans="1:6" x14ac:dyDescent="0.2">
      <c r="A3170" t="s">
        <v>1639</v>
      </c>
      <c r="B3170" t="s">
        <v>3205</v>
      </c>
      <c r="C3170" t="s">
        <v>1471</v>
      </c>
      <c r="D3170" t="s">
        <v>3211</v>
      </c>
      <c r="E3170" t="s">
        <v>3456</v>
      </c>
      <c r="F3170">
        <f t="shared" si="66"/>
        <v>7</v>
      </c>
    </row>
    <row r="3171" spans="1:6" x14ac:dyDescent="0.2">
      <c r="A3171" t="s">
        <v>1639</v>
      </c>
      <c r="B3171" t="s">
        <v>3206</v>
      </c>
      <c r="C3171" t="s">
        <v>1472</v>
      </c>
      <c r="D3171" t="s">
        <v>3211</v>
      </c>
      <c r="E3171" t="s">
        <v>3456</v>
      </c>
      <c r="F3171">
        <f t="shared" si="66"/>
        <v>7</v>
      </c>
    </row>
    <row r="3172" spans="1:6" x14ac:dyDescent="0.2">
      <c r="A3172" t="s">
        <v>1639</v>
      </c>
      <c r="B3172" t="s">
        <v>3207</v>
      </c>
      <c r="C3172" t="s">
        <v>2772</v>
      </c>
      <c r="D3172" t="s">
        <v>3211</v>
      </c>
      <c r="E3172" t="s">
        <v>3456</v>
      </c>
      <c r="F3172">
        <f t="shared" si="66"/>
        <v>7</v>
      </c>
    </row>
    <row r="3173" spans="1:6" x14ac:dyDescent="0.2">
      <c r="A3173" t="s">
        <v>1639</v>
      </c>
      <c r="B3173" t="s">
        <v>3209</v>
      </c>
      <c r="C3173" t="s">
        <v>883</v>
      </c>
      <c r="D3173" t="s">
        <v>3210</v>
      </c>
      <c r="E3173" t="s">
        <v>3456</v>
      </c>
      <c r="F3173">
        <f t="shared" si="66"/>
        <v>7</v>
      </c>
    </row>
    <row r="3174" spans="1:6" x14ac:dyDescent="0.2">
      <c r="A3174" t="s">
        <v>1832</v>
      </c>
      <c r="B3174" t="s">
        <v>2699</v>
      </c>
      <c r="C3174" t="s">
        <v>1846</v>
      </c>
      <c r="D3174" t="s">
        <v>1519</v>
      </c>
      <c r="E3174" t="s">
        <v>3459</v>
      </c>
      <c r="F3174">
        <f t="shared" si="66"/>
        <v>8</v>
      </c>
    </row>
    <row r="3175" spans="1:6" x14ac:dyDescent="0.2">
      <c r="A3175" t="s">
        <v>1832</v>
      </c>
      <c r="B3175" t="s">
        <v>2702</v>
      </c>
      <c r="C3175" t="s">
        <v>1847</v>
      </c>
      <c r="D3175" t="s">
        <v>1519</v>
      </c>
      <c r="E3175" t="s">
        <v>3459</v>
      </c>
      <c r="F3175">
        <f t="shared" si="66"/>
        <v>8</v>
      </c>
    </row>
    <row r="3176" spans="1:6" x14ac:dyDescent="0.2">
      <c r="A3176" t="s">
        <v>1724</v>
      </c>
      <c r="B3176" t="s">
        <v>2555</v>
      </c>
      <c r="C3176" t="s">
        <v>1727</v>
      </c>
      <c r="D3176" t="s">
        <v>1519</v>
      </c>
      <c r="E3176" t="s">
        <v>3459</v>
      </c>
      <c r="F3176">
        <f t="shared" si="66"/>
        <v>8</v>
      </c>
    </row>
    <row r="3177" spans="1:6" x14ac:dyDescent="0.2">
      <c r="A3177" t="s">
        <v>1724</v>
      </c>
      <c r="B3177" t="s">
        <v>444</v>
      </c>
      <c r="C3177" t="s">
        <v>1453</v>
      </c>
      <c r="D3177" t="s">
        <v>392</v>
      </c>
      <c r="E3177" t="s">
        <v>3459</v>
      </c>
      <c r="F3177">
        <f t="shared" si="66"/>
        <v>8</v>
      </c>
    </row>
    <row r="3178" spans="1:6" x14ac:dyDescent="0.2">
      <c r="A3178" t="s">
        <v>1724</v>
      </c>
      <c r="B3178" t="s">
        <v>445</v>
      </c>
      <c r="C3178" t="s">
        <v>1454</v>
      </c>
      <c r="D3178" t="s">
        <v>392</v>
      </c>
      <c r="E3178" t="s">
        <v>3459</v>
      </c>
      <c r="F3178">
        <f t="shared" si="66"/>
        <v>8</v>
      </c>
    </row>
    <row r="3179" spans="1:6" x14ac:dyDescent="0.2">
      <c r="A3179" t="s">
        <v>1724</v>
      </c>
      <c r="B3179" t="s">
        <v>444</v>
      </c>
      <c r="C3179" t="s">
        <v>2120</v>
      </c>
      <c r="D3179" t="s">
        <v>392</v>
      </c>
      <c r="E3179" t="s">
        <v>3459</v>
      </c>
      <c r="F3179">
        <f t="shared" si="66"/>
        <v>8</v>
      </c>
    </row>
    <row r="3180" spans="1:6" x14ac:dyDescent="0.2">
      <c r="A3180" t="s">
        <v>712</v>
      </c>
      <c r="B3180" t="s">
        <v>2597</v>
      </c>
      <c r="C3180" t="s">
        <v>1379</v>
      </c>
      <c r="D3180" t="s">
        <v>1670</v>
      </c>
      <c r="E3180" t="s">
        <v>3459</v>
      </c>
      <c r="F3180">
        <f t="shared" si="66"/>
        <v>8</v>
      </c>
    </row>
    <row r="3181" spans="1:6" x14ac:dyDescent="0.2">
      <c r="A3181" t="s">
        <v>712</v>
      </c>
      <c r="B3181" t="s">
        <v>1870</v>
      </c>
      <c r="C3181" t="s">
        <v>817</v>
      </c>
      <c r="D3181" t="s">
        <v>1575</v>
      </c>
      <c r="E3181" t="s">
        <v>3459</v>
      </c>
      <c r="F3181">
        <f t="shared" si="66"/>
        <v>8</v>
      </c>
    </row>
    <row r="3182" spans="1:6" x14ac:dyDescent="0.2">
      <c r="A3182" t="s">
        <v>712</v>
      </c>
      <c r="B3182" t="s">
        <v>3209</v>
      </c>
      <c r="C3182" t="s">
        <v>888</v>
      </c>
      <c r="D3182" t="s">
        <v>3210</v>
      </c>
      <c r="E3182" t="s">
        <v>3459</v>
      </c>
      <c r="F3182">
        <f t="shared" si="66"/>
        <v>8</v>
      </c>
    </row>
    <row r="3183" spans="1:6" x14ac:dyDescent="0.2">
      <c r="A3183" t="s">
        <v>713</v>
      </c>
      <c r="B3183" t="s">
        <v>2342</v>
      </c>
      <c r="C3183" t="s">
        <v>1380</v>
      </c>
      <c r="D3183" t="s">
        <v>1670</v>
      </c>
      <c r="E3183" t="s">
        <v>6554</v>
      </c>
      <c r="F3183">
        <f t="shared" si="66"/>
        <v>9</v>
      </c>
    </row>
    <row r="3184" spans="1:6" x14ac:dyDescent="0.2">
      <c r="A3184" t="s">
        <v>713</v>
      </c>
      <c r="B3184" t="s">
        <v>175</v>
      </c>
      <c r="C3184" t="s">
        <v>1179</v>
      </c>
      <c r="D3184" t="s">
        <v>390</v>
      </c>
      <c r="E3184" t="s">
        <v>6554</v>
      </c>
      <c r="F3184">
        <f t="shared" si="66"/>
        <v>9</v>
      </c>
    </row>
    <row r="3185" spans="1:6" x14ac:dyDescent="0.2">
      <c r="A3185" t="s">
        <v>713</v>
      </c>
      <c r="B3185" t="s">
        <v>176</v>
      </c>
      <c r="C3185" t="s">
        <v>1180</v>
      </c>
      <c r="D3185" t="s">
        <v>390</v>
      </c>
      <c r="E3185" t="s">
        <v>6554</v>
      </c>
      <c r="F3185">
        <f t="shared" si="66"/>
        <v>9</v>
      </c>
    </row>
    <row r="3186" spans="1:6" x14ac:dyDescent="0.2">
      <c r="A3186" t="s">
        <v>713</v>
      </c>
      <c r="B3186" t="s">
        <v>2865</v>
      </c>
      <c r="C3186" t="s">
        <v>2862</v>
      </c>
      <c r="D3186" t="s">
        <v>390</v>
      </c>
      <c r="E3186" t="s">
        <v>6554</v>
      </c>
      <c r="F3186">
        <f t="shared" si="66"/>
        <v>9</v>
      </c>
    </row>
    <row r="3187" spans="1:6" x14ac:dyDescent="0.2">
      <c r="A3187" t="s">
        <v>2226</v>
      </c>
      <c r="B3187" t="s">
        <v>2345</v>
      </c>
      <c r="C3187" t="s">
        <v>2227</v>
      </c>
      <c r="D3187" t="s">
        <v>1670</v>
      </c>
      <c r="E3187" t="s">
        <v>3470</v>
      </c>
      <c r="F3187">
        <f t="shared" si="66"/>
        <v>14</v>
      </c>
    </row>
    <row r="3188" spans="1:6" x14ac:dyDescent="0.2">
      <c r="A3188" t="s">
        <v>2226</v>
      </c>
      <c r="B3188" t="s">
        <v>269</v>
      </c>
      <c r="C3188" t="s">
        <v>2222</v>
      </c>
      <c r="D3188" t="s">
        <v>398</v>
      </c>
      <c r="E3188" t="s">
        <v>3470</v>
      </c>
      <c r="F3188">
        <f t="shared" si="66"/>
        <v>14</v>
      </c>
    </row>
    <row r="3189" spans="1:6" x14ac:dyDescent="0.2">
      <c r="A3189" t="s">
        <v>2226</v>
      </c>
      <c r="B3189" t="s">
        <v>269</v>
      </c>
      <c r="C3189" t="s">
        <v>2223</v>
      </c>
      <c r="D3189" t="s">
        <v>398</v>
      </c>
      <c r="E3189" t="s">
        <v>3470</v>
      </c>
      <c r="F3189">
        <f t="shared" si="66"/>
        <v>14</v>
      </c>
    </row>
    <row r="3190" spans="1:6" x14ac:dyDescent="0.2">
      <c r="A3190" t="s">
        <v>2226</v>
      </c>
      <c r="B3190" t="s">
        <v>270</v>
      </c>
      <c r="C3190" t="s">
        <v>2224</v>
      </c>
      <c r="D3190" t="s">
        <v>398</v>
      </c>
      <c r="E3190" t="s">
        <v>3470</v>
      </c>
      <c r="F3190">
        <f t="shared" si="66"/>
        <v>14</v>
      </c>
    </row>
    <row r="3191" spans="1:6" x14ac:dyDescent="0.2">
      <c r="A3191" t="s">
        <v>2226</v>
      </c>
      <c r="B3191" t="s">
        <v>269</v>
      </c>
      <c r="C3191" t="s">
        <v>2808</v>
      </c>
      <c r="D3191" t="s">
        <v>398</v>
      </c>
      <c r="E3191" t="s">
        <v>3470</v>
      </c>
      <c r="F3191">
        <f t="shared" si="66"/>
        <v>14</v>
      </c>
    </row>
    <row r="3192" spans="1:6" x14ac:dyDescent="0.2">
      <c r="A3192" t="s">
        <v>2226</v>
      </c>
      <c r="B3192" t="s">
        <v>2834</v>
      </c>
      <c r="C3192" t="s">
        <v>2833</v>
      </c>
      <c r="D3192" t="s">
        <v>398</v>
      </c>
      <c r="E3192" t="s">
        <v>3470</v>
      </c>
      <c r="F3192">
        <f t="shared" si="66"/>
        <v>14</v>
      </c>
    </row>
    <row r="3193" spans="1:6" x14ac:dyDescent="0.2">
      <c r="A3193" t="s">
        <v>714</v>
      </c>
      <c r="B3193" t="s">
        <v>269</v>
      </c>
      <c r="C3193" t="s">
        <v>2820</v>
      </c>
      <c r="D3193" t="s">
        <v>398</v>
      </c>
      <c r="E3193" t="s">
        <v>3470</v>
      </c>
      <c r="F3193">
        <f t="shared" si="66"/>
        <v>14</v>
      </c>
    </row>
    <row r="3194" spans="1:6" x14ac:dyDescent="0.2">
      <c r="A3194" t="s">
        <v>714</v>
      </c>
      <c r="B3194" t="s">
        <v>2834</v>
      </c>
      <c r="C3194" t="s">
        <v>2847</v>
      </c>
      <c r="D3194" t="s">
        <v>398</v>
      </c>
      <c r="E3194" t="s">
        <v>3470</v>
      </c>
      <c r="F3194">
        <f t="shared" si="66"/>
        <v>14</v>
      </c>
    </row>
    <row r="3195" spans="1:6" x14ac:dyDescent="0.2">
      <c r="A3195" t="s">
        <v>714</v>
      </c>
      <c r="B3195" t="s">
        <v>2661</v>
      </c>
      <c r="C3195" t="s">
        <v>1381</v>
      </c>
      <c r="D3195" t="s">
        <v>1671</v>
      </c>
      <c r="E3195" t="s">
        <v>3470</v>
      </c>
      <c r="F3195">
        <f t="shared" si="66"/>
        <v>14</v>
      </c>
    </row>
    <row r="3196" spans="1:6" x14ac:dyDescent="0.2">
      <c r="A3196" t="s">
        <v>714</v>
      </c>
      <c r="B3196" t="s">
        <v>269</v>
      </c>
      <c r="C3196" t="s">
        <v>258</v>
      </c>
      <c r="D3196" t="s">
        <v>398</v>
      </c>
      <c r="E3196" t="s">
        <v>3470</v>
      </c>
      <c r="F3196">
        <f t="shared" si="66"/>
        <v>14</v>
      </c>
    </row>
    <row r="3197" spans="1:6" x14ac:dyDescent="0.2">
      <c r="A3197" t="s">
        <v>714</v>
      </c>
      <c r="B3197" t="s">
        <v>270</v>
      </c>
      <c r="C3197" t="s">
        <v>259</v>
      </c>
      <c r="D3197" t="s">
        <v>398</v>
      </c>
      <c r="E3197" t="s">
        <v>3470</v>
      </c>
      <c r="F3197">
        <f t="shared" si="66"/>
        <v>14</v>
      </c>
    </row>
    <row r="3198" spans="1:6" x14ac:dyDescent="0.2">
      <c r="A3198" t="s">
        <v>714</v>
      </c>
      <c r="B3198" t="s">
        <v>269</v>
      </c>
      <c r="C3198" t="s">
        <v>2146</v>
      </c>
      <c r="D3198" t="s">
        <v>398</v>
      </c>
      <c r="E3198" t="s">
        <v>3470</v>
      </c>
      <c r="F3198">
        <f t="shared" si="66"/>
        <v>14</v>
      </c>
    </row>
    <row r="3199" spans="1:6" x14ac:dyDescent="0.2">
      <c r="A3199" t="s">
        <v>715</v>
      </c>
      <c r="B3199" t="s">
        <v>269</v>
      </c>
      <c r="C3199" t="s">
        <v>284</v>
      </c>
      <c r="D3199" t="s">
        <v>398</v>
      </c>
      <c r="E3199" t="s">
        <v>6555</v>
      </c>
      <c r="F3199">
        <f t="shared" si="66"/>
        <v>10</v>
      </c>
    </row>
    <row r="3200" spans="1:6" x14ac:dyDescent="0.2">
      <c r="A3200" s="20" t="s">
        <v>710</v>
      </c>
      <c r="E3200" t="s">
        <v>6555</v>
      </c>
      <c r="F3200">
        <f>VLOOKUP(E3200,$H$2:$I$12,2,0)</f>
        <v>10</v>
      </c>
    </row>
    <row r="3201" spans="1:6" x14ac:dyDescent="0.2">
      <c r="A3201" t="s">
        <v>715</v>
      </c>
      <c r="B3201" t="s">
        <v>270</v>
      </c>
      <c r="C3201" t="s">
        <v>283</v>
      </c>
      <c r="D3201" t="s">
        <v>398</v>
      </c>
      <c r="E3201" t="s">
        <v>6555</v>
      </c>
      <c r="F3201">
        <f t="shared" si="66"/>
        <v>10</v>
      </c>
    </row>
    <row r="3202" spans="1:6" x14ac:dyDescent="0.2">
      <c r="A3202" t="s">
        <v>715</v>
      </c>
      <c r="B3202" t="s">
        <v>269</v>
      </c>
      <c r="C3202" t="s">
        <v>2144</v>
      </c>
      <c r="D3202" t="s">
        <v>398</v>
      </c>
      <c r="E3202" t="s">
        <v>6555</v>
      </c>
      <c r="F3202">
        <f t="shared" si="66"/>
        <v>10</v>
      </c>
    </row>
    <row r="3203" spans="1:6" x14ac:dyDescent="0.2">
      <c r="A3203" t="s">
        <v>716</v>
      </c>
      <c r="B3203" t="s">
        <v>2444</v>
      </c>
      <c r="C3203" t="s">
        <v>1384</v>
      </c>
      <c r="D3203" t="s">
        <v>1970</v>
      </c>
      <c r="E3203" s="20" t="s">
        <v>3454</v>
      </c>
      <c r="F3203">
        <f t="shared" si="66"/>
        <v>6</v>
      </c>
    </row>
    <row r="3204" spans="1:6" x14ac:dyDescent="0.2">
      <c r="A3204" t="s">
        <v>716</v>
      </c>
      <c r="B3204" t="s">
        <v>1864</v>
      </c>
      <c r="C3204" t="s">
        <v>1919</v>
      </c>
      <c r="D3204" t="s">
        <v>1970</v>
      </c>
      <c r="E3204" s="20" t="s">
        <v>3454</v>
      </c>
      <c r="F3204">
        <f t="shared" si="66"/>
        <v>6</v>
      </c>
    </row>
    <row r="3205" spans="1:6" x14ac:dyDescent="0.2">
      <c r="A3205" t="s">
        <v>717</v>
      </c>
      <c r="B3205" t="s">
        <v>2376</v>
      </c>
      <c r="C3205" t="s">
        <v>1385</v>
      </c>
      <c r="D3205" t="s">
        <v>8365</v>
      </c>
      <c r="E3205" t="s">
        <v>3454</v>
      </c>
      <c r="F3205">
        <f t="shared" si="66"/>
        <v>6</v>
      </c>
    </row>
    <row r="3206" spans="1:6" x14ac:dyDescent="0.2">
      <c r="A3206" t="s">
        <v>717</v>
      </c>
      <c r="B3206" t="s">
        <v>2693</v>
      </c>
      <c r="C3206" t="s">
        <v>1386</v>
      </c>
      <c r="D3206" t="s">
        <v>8365</v>
      </c>
      <c r="E3206" t="s">
        <v>3454</v>
      </c>
      <c r="F3206">
        <f t="shared" si="66"/>
        <v>6</v>
      </c>
    </row>
    <row r="3207" spans="1:6" x14ac:dyDescent="0.2">
      <c r="A3207" t="s">
        <v>717</v>
      </c>
      <c r="B3207" t="s">
        <v>2693</v>
      </c>
      <c r="C3207" t="s">
        <v>1387</v>
      </c>
      <c r="D3207" t="s">
        <v>8365</v>
      </c>
      <c r="E3207" t="s">
        <v>3454</v>
      </c>
      <c r="F3207">
        <f t="shared" si="66"/>
        <v>6</v>
      </c>
    </row>
    <row r="3208" spans="1:6" x14ac:dyDescent="0.2">
      <c r="A3208" t="s">
        <v>718</v>
      </c>
      <c r="B3208" t="s">
        <v>485</v>
      </c>
      <c r="C3208" t="s">
        <v>1388</v>
      </c>
      <c r="D3208" t="s">
        <v>8365</v>
      </c>
      <c r="E3208" t="s">
        <v>3454</v>
      </c>
      <c r="F3208">
        <f t="shared" si="66"/>
        <v>6</v>
      </c>
    </row>
    <row r="3209" spans="1:6" x14ac:dyDescent="0.2">
      <c r="A3209" t="s">
        <v>718</v>
      </c>
      <c r="B3209" t="s">
        <v>2426</v>
      </c>
      <c r="C3209" t="s">
        <v>1389</v>
      </c>
      <c r="D3209" t="s">
        <v>8365</v>
      </c>
      <c r="E3209" t="s">
        <v>3454</v>
      </c>
      <c r="F3209">
        <f t="shared" si="66"/>
        <v>6</v>
      </c>
    </row>
    <row r="3210" spans="1:6" x14ac:dyDescent="0.2">
      <c r="A3210" t="s">
        <v>718</v>
      </c>
      <c r="B3210" t="s">
        <v>2426</v>
      </c>
      <c r="C3210" t="s">
        <v>1390</v>
      </c>
      <c r="D3210" t="s">
        <v>8365</v>
      </c>
      <c r="E3210" t="s">
        <v>3454</v>
      </c>
      <c r="F3210">
        <f t="shared" si="66"/>
        <v>6</v>
      </c>
    </row>
    <row r="3211" spans="1:6" x14ac:dyDescent="0.2">
      <c r="A3211" t="s">
        <v>718</v>
      </c>
      <c r="B3211" t="s">
        <v>486</v>
      </c>
      <c r="C3211" t="s">
        <v>1391</v>
      </c>
      <c r="D3211" t="s">
        <v>8365</v>
      </c>
      <c r="E3211" t="s">
        <v>3454</v>
      </c>
      <c r="F3211">
        <f t="shared" si="66"/>
        <v>6</v>
      </c>
    </row>
    <row r="3212" spans="1:6" x14ac:dyDescent="0.2">
      <c r="A3212" t="s">
        <v>1754</v>
      </c>
      <c r="B3212" t="s">
        <v>2436</v>
      </c>
      <c r="C3212" t="s">
        <v>1755</v>
      </c>
      <c r="D3212" t="s">
        <v>1519</v>
      </c>
      <c r="E3212" t="s">
        <v>3442</v>
      </c>
      <c r="F3212">
        <f t="shared" si="66"/>
        <v>13</v>
      </c>
    </row>
    <row r="3213" spans="1:6" x14ac:dyDescent="0.2">
      <c r="A3213" t="s">
        <v>1754</v>
      </c>
      <c r="B3213" t="s">
        <v>1870</v>
      </c>
      <c r="C3213" t="s">
        <v>809</v>
      </c>
      <c r="D3213" t="s">
        <v>1575</v>
      </c>
      <c r="E3213" t="s">
        <v>3442</v>
      </c>
      <c r="F3213">
        <f t="shared" si="66"/>
        <v>13</v>
      </c>
    </row>
    <row r="3214" spans="1:6" x14ac:dyDescent="0.2">
      <c r="A3214" t="s">
        <v>1754</v>
      </c>
      <c r="B3214" t="s">
        <v>1189</v>
      </c>
      <c r="C3214" t="s">
        <v>1569</v>
      </c>
      <c r="D3214" t="s">
        <v>8365</v>
      </c>
      <c r="E3214" t="s">
        <v>3442</v>
      </c>
      <c r="F3214">
        <f t="shared" si="66"/>
        <v>13</v>
      </c>
    </row>
    <row r="3215" spans="1:6" x14ac:dyDescent="0.2">
      <c r="A3215" t="s">
        <v>1754</v>
      </c>
      <c r="B3215" t="s">
        <v>2001</v>
      </c>
      <c r="C3215" t="s">
        <v>1999</v>
      </c>
      <c r="D3215" t="s">
        <v>1997</v>
      </c>
      <c r="E3215" t="s">
        <v>3442</v>
      </c>
      <c r="F3215">
        <f t="shared" si="66"/>
        <v>13</v>
      </c>
    </row>
    <row r="3216" spans="1:6" x14ac:dyDescent="0.2">
      <c r="A3216" t="s">
        <v>1754</v>
      </c>
      <c r="B3216" t="s">
        <v>2000</v>
      </c>
      <c r="C3216" t="s">
        <v>1998</v>
      </c>
      <c r="D3216" t="s">
        <v>1997</v>
      </c>
      <c r="E3216" t="s">
        <v>3442</v>
      </c>
      <c r="F3216">
        <f t="shared" si="66"/>
        <v>13</v>
      </c>
    </row>
    <row r="3217" spans="1:6" x14ac:dyDescent="0.2">
      <c r="A3217" t="s">
        <v>1754</v>
      </c>
      <c r="B3217" t="s">
        <v>990</v>
      </c>
      <c r="C3217" t="s">
        <v>2038</v>
      </c>
      <c r="D3217" t="s">
        <v>1997</v>
      </c>
      <c r="E3217" t="s">
        <v>3442</v>
      </c>
      <c r="F3217">
        <f t="shared" si="66"/>
        <v>13</v>
      </c>
    </row>
    <row r="3218" spans="1:6" x14ac:dyDescent="0.2">
      <c r="A3218" t="s">
        <v>1754</v>
      </c>
      <c r="B3218" t="s">
        <v>990</v>
      </c>
      <c r="C3218" t="s">
        <v>909</v>
      </c>
      <c r="D3218" t="s">
        <v>1997</v>
      </c>
      <c r="E3218" t="s">
        <v>3442</v>
      </c>
      <c r="F3218">
        <f t="shared" si="66"/>
        <v>13</v>
      </c>
    </row>
    <row r="3219" spans="1:6" x14ac:dyDescent="0.2">
      <c r="A3219" t="s">
        <v>1754</v>
      </c>
      <c r="B3219" t="s">
        <v>990</v>
      </c>
      <c r="C3219" t="s">
        <v>910</v>
      </c>
      <c r="D3219" t="s">
        <v>1970</v>
      </c>
      <c r="E3219" t="s">
        <v>3442</v>
      </c>
      <c r="F3219">
        <f t="shared" si="66"/>
        <v>13</v>
      </c>
    </row>
    <row r="3220" spans="1:6" x14ac:dyDescent="0.2">
      <c r="A3220" t="s">
        <v>483</v>
      </c>
      <c r="B3220" t="s">
        <v>2480</v>
      </c>
      <c r="C3220" t="s">
        <v>1651</v>
      </c>
      <c r="D3220" t="s">
        <v>1519</v>
      </c>
      <c r="E3220" t="s">
        <v>3454</v>
      </c>
      <c r="F3220">
        <f t="shared" si="66"/>
        <v>6</v>
      </c>
    </row>
    <row r="3221" spans="1:6" x14ac:dyDescent="0.2">
      <c r="A3221" t="s">
        <v>483</v>
      </c>
      <c r="B3221" t="s">
        <v>3209</v>
      </c>
      <c r="C3221" t="s">
        <v>872</v>
      </c>
      <c r="D3221" t="s">
        <v>3210</v>
      </c>
      <c r="E3221" t="s">
        <v>3454</v>
      </c>
      <c r="F3221">
        <f t="shared" si="66"/>
        <v>6</v>
      </c>
    </row>
    <row r="3222" spans="1:6" x14ac:dyDescent="0.2">
      <c r="A3222" t="s">
        <v>1648</v>
      </c>
      <c r="B3222" t="s">
        <v>2481</v>
      </c>
      <c r="C3222" t="s">
        <v>1656</v>
      </c>
      <c r="D3222" t="s">
        <v>1519</v>
      </c>
      <c r="E3222" t="s">
        <v>3454</v>
      </c>
      <c r="F3222">
        <f t="shared" si="66"/>
        <v>6</v>
      </c>
    </row>
    <row r="3223" spans="1:6" x14ac:dyDescent="0.2">
      <c r="A3223" t="s">
        <v>1648</v>
      </c>
      <c r="B3223" t="s">
        <v>3209</v>
      </c>
      <c r="C3223" t="s">
        <v>873</v>
      </c>
      <c r="D3223" t="s">
        <v>3210</v>
      </c>
      <c r="E3223" t="s">
        <v>3454</v>
      </c>
      <c r="F3223">
        <f t="shared" si="66"/>
        <v>6</v>
      </c>
    </row>
    <row r="3224" spans="1:6" x14ac:dyDescent="0.2">
      <c r="A3224" t="s">
        <v>1531</v>
      </c>
      <c r="B3224" t="s">
        <v>2398</v>
      </c>
      <c r="C3224" t="s">
        <v>1532</v>
      </c>
      <c r="D3224" t="s">
        <v>1519</v>
      </c>
      <c r="E3224" s="20" t="s">
        <v>3456</v>
      </c>
      <c r="F3224">
        <f t="shared" si="66"/>
        <v>7</v>
      </c>
    </row>
    <row r="3225" spans="1:6" x14ac:dyDescent="0.2">
      <c r="A3225" t="s">
        <v>1531</v>
      </c>
      <c r="B3225" t="s">
        <v>3209</v>
      </c>
      <c r="C3225" t="s">
        <v>875</v>
      </c>
      <c r="D3225" t="s">
        <v>3210</v>
      </c>
      <c r="E3225" s="20" t="s">
        <v>3456</v>
      </c>
      <c r="F3225">
        <f t="shared" si="66"/>
        <v>7</v>
      </c>
    </row>
    <row r="3226" spans="1:6" x14ac:dyDescent="0.2">
      <c r="A3226" t="s">
        <v>1531</v>
      </c>
      <c r="B3226" t="s">
        <v>3055</v>
      </c>
      <c r="C3226" t="s">
        <v>3054</v>
      </c>
      <c r="D3226" t="s">
        <v>2024</v>
      </c>
      <c r="E3226" s="20" t="s">
        <v>3456</v>
      </c>
      <c r="F3226">
        <f t="shared" ref="F3226:F3289" si="67">VLOOKUP(E3226,$H$2:$I$12,2,0)</f>
        <v>7</v>
      </c>
    </row>
    <row r="3227" spans="1:6" x14ac:dyDescent="0.2">
      <c r="A3227" t="s">
        <v>1531</v>
      </c>
      <c r="B3227" t="s">
        <v>3057</v>
      </c>
      <c r="C3227" t="s">
        <v>3056</v>
      </c>
      <c r="D3227" t="s">
        <v>1898</v>
      </c>
      <c r="E3227" s="20" t="s">
        <v>3456</v>
      </c>
      <c r="F3227">
        <f t="shared" si="67"/>
        <v>7</v>
      </c>
    </row>
    <row r="3228" spans="1:6" x14ac:dyDescent="0.2">
      <c r="A3228" t="s">
        <v>1534</v>
      </c>
      <c r="B3228" t="s">
        <v>2405</v>
      </c>
      <c r="C3228" t="s">
        <v>1536</v>
      </c>
      <c r="D3228" t="s">
        <v>1519</v>
      </c>
      <c r="E3228" t="s">
        <v>3456</v>
      </c>
      <c r="F3228">
        <f t="shared" si="67"/>
        <v>7</v>
      </c>
    </row>
    <row r="3229" spans="1:6" x14ac:dyDescent="0.2">
      <c r="A3229" t="s">
        <v>1534</v>
      </c>
      <c r="B3229" t="s">
        <v>3209</v>
      </c>
      <c r="C3229" t="s">
        <v>893</v>
      </c>
      <c r="D3229" t="s">
        <v>3210</v>
      </c>
      <c r="E3229" t="s">
        <v>3456</v>
      </c>
      <c r="F3229">
        <f t="shared" si="67"/>
        <v>7</v>
      </c>
    </row>
    <row r="3230" spans="1:6" x14ac:dyDescent="0.2">
      <c r="A3230" t="s">
        <v>1534</v>
      </c>
      <c r="B3230" t="s">
        <v>412</v>
      </c>
      <c r="C3230" t="s">
        <v>419</v>
      </c>
      <c r="D3230" t="s">
        <v>397</v>
      </c>
      <c r="E3230" t="s">
        <v>3456</v>
      </c>
      <c r="F3230">
        <f t="shared" si="67"/>
        <v>7</v>
      </c>
    </row>
    <row r="3231" spans="1:6" x14ac:dyDescent="0.2">
      <c r="A3231" t="s">
        <v>1534</v>
      </c>
      <c r="B3231" t="s">
        <v>413</v>
      </c>
      <c r="C3231" t="s">
        <v>420</v>
      </c>
      <c r="D3231" t="s">
        <v>397</v>
      </c>
      <c r="E3231" t="s">
        <v>3456</v>
      </c>
      <c r="F3231">
        <f t="shared" si="67"/>
        <v>7</v>
      </c>
    </row>
    <row r="3232" spans="1:6" x14ac:dyDescent="0.2">
      <c r="A3232" t="s">
        <v>1534</v>
      </c>
      <c r="B3232" t="s">
        <v>412</v>
      </c>
      <c r="C3232" t="s">
        <v>421</v>
      </c>
      <c r="D3232" t="s">
        <v>397</v>
      </c>
      <c r="E3232" t="s">
        <v>3456</v>
      </c>
      <c r="F3232">
        <f t="shared" si="67"/>
        <v>7</v>
      </c>
    </row>
    <row r="3233" spans="1:6" x14ac:dyDescent="0.2">
      <c r="A3233" t="s">
        <v>1534</v>
      </c>
      <c r="B3233" t="s">
        <v>413</v>
      </c>
      <c r="C3233" t="s">
        <v>422</v>
      </c>
      <c r="D3233" t="s">
        <v>397</v>
      </c>
      <c r="E3233" t="s">
        <v>3456</v>
      </c>
      <c r="F3233">
        <f t="shared" si="67"/>
        <v>7</v>
      </c>
    </row>
    <row r="3234" spans="1:6" x14ac:dyDescent="0.2">
      <c r="A3234" t="s">
        <v>1534</v>
      </c>
      <c r="B3234" t="s">
        <v>412</v>
      </c>
      <c r="C3234" t="s">
        <v>423</v>
      </c>
      <c r="D3234" t="s">
        <v>397</v>
      </c>
      <c r="E3234" t="s">
        <v>3456</v>
      </c>
      <c r="F3234">
        <f t="shared" si="67"/>
        <v>7</v>
      </c>
    </row>
    <row r="3235" spans="1:6" x14ac:dyDescent="0.2">
      <c r="A3235" t="s">
        <v>1538</v>
      </c>
      <c r="B3235" t="s">
        <v>2539</v>
      </c>
      <c r="C3235" t="s">
        <v>1539</v>
      </c>
      <c r="D3235" t="s">
        <v>1519</v>
      </c>
      <c r="E3235" s="20" t="s">
        <v>3459</v>
      </c>
      <c r="F3235">
        <f t="shared" si="67"/>
        <v>8</v>
      </c>
    </row>
    <row r="3236" spans="1:6" x14ac:dyDescent="0.2">
      <c r="A3236" t="s">
        <v>1538</v>
      </c>
      <c r="B3236" t="s">
        <v>3209</v>
      </c>
      <c r="C3236" t="s">
        <v>405</v>
      </c>
      <c r="D3236" t="s">
        <v>3210</v>
      </c>
      <c r="E3236" s="20" t="s">
        <v>3459</v>
      </c>
      <c r="F3236">
        <f t="shared" si="67"/>
        <v>8</v>
      </c>
    </row>
    <row r="3237" spans="1:6" x14ac:dyDescent="0.2">
      <c r="A3237" t="s">
        <v>126</v>
      </c>
      <c r="B3237" t="s">
        <v>2541</v>
      </c>
      <c r="C3237" t="s">
        <v>1794</v>
      </c>
      <c r="D3237" t="s">
        <v>1519</v>
      </c>
      <c r="E3237" t="s">
        <v>3456</v>
      </c>
      <c r="F3237">
        <f t="shared" si="67"/>
        <v>7</v>
      </c>
    </row>
    <row r="3238" spans="1:6" x14ac:dyDescent="0.2">
      <c r="A3238" t="s">
        <v>126</v>
      </c>
      <c r="B3238" t="s">
        <v>3209</v>
      </c>
      <c r="C3238" t="s">
        <v>892</v>
      </c>
      <c r="D3238" t="s">
        <v>3210</v>
      </c>
      <c r="E3238" t="s">
        <v>3456</v>
      </c>
      <c r="F3238">
        <f t="shared" si="67"/>
        <v>7</v>
      </c>
    </row>
    <row r="3239" spans="1:6" x14ac:dyDescent="0.2">
      <c r="A3239" t="s">
        <v>1796</v>
      </c>
      <c r="B3239" t="s">
        <v>412</v>
      </c>
      <c r="C3239" t="s">
        <v>407</v>
      </c>
      <c r="D3239" t="s">
        <v>397</v>
      </c>
      <c r="E3239" t="s">
        <v>3456</v>
      </c>
      <c r="F3239">
        <f t="shared" si="67"/>
        <v>7</v>
      </c>
    </row>
    <row r="3240" spans="1:6" x14ac:dyDescent="0.2">
      <c r="A3240" t="s">
        <v>1796</v>
      </c>
      <c r="B3240" t="s">
        <v>413</v>
      </c>
      <c r="C3240" t="s">
        <v>408</v>
      </c>
      <c r="D3240" t="s">
        <v>397</v>
      </c>
      <c r="E3240" t="s">
        <v>3456</v>
      </c>
      <c r="F3240">
        <f t="shared" si="67"/>
        <v>7</v>
      </c>
    </row>
    <row r="3241" spans="1:6" x14ac:dyDescent="0.2">
      <c r="A3241" t="s">
        <v>1796</v>
      </c>
      <c r="B3241" t="s">
        <v>412</v>
      </c>
      <c r="C3241" t="s">
        <v>409</v>
      </c>
      <c r="D3241" t="s">
        <v>397</v>
      </c>
      <c r="E3241" t="s">
        <v>3456</v>
      </c>
      <c r="F3241">
        <f t="shared" si="67"/>
        <v>7</v>
      </c>
    </row>
    <row r="3242" spans="1:6" x14ac:dyDescent="0.2">
      <c r="A3242" t="s">
        <v>1796</v>
      </c>
      <c r="B3242" t="s">
        <v>413</v>
      </c>
      <c r="C3242" t="s">
        <v>410</v>
      </c>
      <c r="D3242" t="s">
        <v>397</v>
      </c>
      <c r="E3242" t="s">
        <v>3456</v>
      </c>
      <c r="F3242">
        <f t="shared" si="67"/>
        <v>7</v>
      </c>
    </row>
    <row r="3243" spans="1:6" x14ac:dyDescent="0.2">
      <c r="A3243" t="s">
        <v>1796</v>
      </c>
      <c r="B3243" t="s">
        <v>412</v>
      </c>
      <c r="C3243" t="s">
        <v>411</v>
      </c>
      <c r="D3243" t="s">
        <v>397</v>
      </c>
      <c r="E3243" t="s">
        <v>3456</v>
      </c>
      <c r="F3243">
        <f t="shared" si="67"/>
        <v>7</v>
      </c>
    </row>
    <row r="3244" spans="1:6" x14ac:dyDescent="0.2">
      <c r="A3244" t="s">
        <v>1796</v>
      </c>
      <c r="B3244" t="s">
        <v>1797</v>
      </c>
      <c r="C3244" t="s">
        <v>1803</v>
      </c>
      <c r="D3244" t="s">
        <v>1519</v>
      </c>
      <c r="E3244" t="s">
        <v>3456</v>
      </c>
      <c r="F3244">
        <f t="shared" si="67"/>
        <v>7</v>
      </c>
    </row>
    <row r="3245" spans="1:6" x14ac:dyDescent="0.2">
      <c r="A3245" t="s">
        <v>1541</v>
      </c>
      <c r="B3245" t="s">
        <v>2535</v>
      </c>
      <c r="C3245" t="s">
        <v>1543</v>
      </c>
      <c r="D3245" t="s">
        <v>1519</v>
      </c>
      <c r="E3245" t="s">
        <v>3459</v>
      </c>
      <c r="F3245">
        <f t="shared" si="67"/>
        <v>8</v>
      </c>
    </row>
    <row r="3246" spans="1:6" x14ac:dyDescent="0.2">
      <c r="A3246" t="s">
        <v>1541</v>
      </c>
      <c r="B3246" t="s">
        <v>3209</v>
      </c>
      <c r="C3246" t="s">
        <v>406</v>
      </c>
      <c r="D3246" t="s">
        <v>3210</v>
      </c>
      <c r="E3246" t="s">
        <v>3459</v>
      </c>
      <c r="F3246">
        <f t="shared" si="67"/>
        <v>8</v>
      </c>
    </row>
    <row r="3247" spans="1:6" x14ac:dyDescent="0.2">
      <c r="A3247" t="s">
        <v>482</v>
      </c>
      <c r="B3247" t="s">
        <v>2493</v>
      </c>
      <c r="C3247" t="s">
        <v>1642</v>
      </c>
      <c r="D3247" t="s">
        <v>1519</v>
      </c>
      <c r="E3247" t="s">
        <v>3456</v>
      </c>
      <c r="F3247">
        <f t="shared" si="67"/>
        <v>7</v>
      </c>
    </row>
    <row r="3248" spans="1:6" x14ac:dyDescent="0.2">
      <c r="A3248" t="s">
        <v>482</v>
      </c>
      <c r="B3248" t="s">
        <v>3205</v>
      </c>
      <c r="C3248" t="s">
        <v>1467</v>
      </c>
      <c r="D3248" t="s">
        <v>3211</v>
      </c>
      <c r="E3248" t="s">
        <v>3456</v>
      </c>
      <c r="F3248">
        <f t="shared" si="67"/>
        <v>7</v>
      </c>
    </row>
    <row r="3249" spans="1:6" x14ac:dyDescent="0.2">
      <c r="A3249" t="s">
        <v>482</v>
      </c>
      <c r="B3249" t="s">
        <v>3206</v>
      </c>
      <c r="C3249" t="s">
        <v>1468</v>
      </c>
      <c r="D3249" t="s">
        <v>3211</v>
      </c>
      <c r="E3249" t="s">
        <v>3456</v>
      </c>
      <c r="F3249">
        <f t="shared" si="67"/>
        <v>7</v>
      </c>
    </row>
    <row r="3250" spans="1:6" x14ac:dyDescent="0.2">
      <c r="A3250" t="s">
        <v>482</v>
      </c>
      <c r="B3250" t="s">
        <v>3207</v>
      </c>
      <c r="C3250" t="s">
        <v>2770</v>
      </c>
      <c r="D3250" t="s">
        <v>3211</v>
      </c>
      <c r="E3250" t="s">
        <v>3456</v>
      </c>
      <c r="F3250">
        <f t="shared" si="67"/>
        <v>7</v>
      </c>
    </row>
    <row r="3251" spans="1:6" x14ac:dyDescent="0.2">
      <c r="A3251" t="s">
        <v>482</v>
      </c>
      <c r="B3251" t="s">
        <v>3209</v>
      </c>
      <c r="C3251" t="s">
        <v>876</v>
      </c>
      <c r="D3251" t="s">
        <v>3210</v>
      </c>
      <c r="E3251" t="s">
        <v>3456</v>
      </c>
      <c r="F3251">
        <f t="shared" si="67"/>
        <v>7</v>
      </c>
    </row>
    <row r="3252" spans="1:6" x14ac:dyDescent="0.2">
      <c r="A3252" t="s">
        <v>1775</v>
      </c>
      <c r="B3252" t="s">
        <v>429</v>
      </c>
      <c r="C3252" t="s">
        <v>424</v>
      </c>
      <c r="D3252" t="s">
        <v>395</v>
      </c>
      <c r="E3252" t="s">
        <v>3456</v>
      </c>
      <c r="F3252">
        <f t="shared" si="67"/>
        <v>7</v>
      </c>
    </row>
    <row r="3253" spans="1:6" x14ac:dyDescent="0.2">
      <c r="A3253" t="s">
        <v>1775</v>
      </c>
      <c r="B3253" t="s">
        <v>430</v>
      </c>
      <c r="C3253" t="s">
        <v>425</v>
      </c>
      <c r="D3253" t="s">
        <v>395</v>
      </c>
      <c r="E3253" t="s">
        <v>3456</v>
      </c>
      <c r="F3253">
        <f t="shared" si="67"/>
        <v>7</v>
      </c>
    </row>
    <row r="3254" spans="1:6" x14ac:dyDescent="0.2">
      <c r="A3254" t="s">
        <v>1775</v>
      </c>
      <c r="B3254" t="s">
        <v>429</v>
      </c>
      <c r="C3254" t="s">
        <v>426</v>
      </c>
      <c r="D3254" t="s">
        <v>395</v>
      </c>
      <c r="E3254" t="s">
        <v>3456</v>
      </c>
      <c r="F3254">
        <f t="shared" si="67"/>
        <v>7</v>
      </c>
    </row>
    <row r="3255" spans="1:6" x14ac:dyDescent="0.2">
      <c r="A3255" t="s">
        <v>1775</v>
      </c>
      <c r="B3255" t="s">
        <v>430</v>
      </c>
      <c r="C3255" t="s">
        <v>427</v>
      </c>
      <c r="D3255" t="s">
        <v>395</v>
      </c>
      <c r="E3255" t="s">
        <v>3456</v>
      </c>
      <c r="F3255">
        <f t="shared" si="67"/>
        <v>7</v>
      </c>
    </row>
    <row r="3256" spans="1:6" x14ac:dyDescent="0.2">
      <c r="A3256" t="s">
        <v>1775</v>
      </c>
      <c r="B3256" t="s">
        <v>429</v>
      </c>
      <c r="C3256" t="s">
        <v>428</v>
      </c>
      <c r="D3256" t="s">
        <v>395</v>
      </c>
      <c r="E3256" t="s">
        <v>3456</v>
      </c>
      <c r="F3256">
        <f t="shared" si="67"/>
        <v>7</v>
      </c>
    </row>
    <row r="3257" spans="1:6" x14ac:dyDescent="0.2">
      <c r="A3257" t="s">
        <v>1775</v>
      </c>
      <c r="B3257" t="s">
        <v>2528</v>
      </c>
      <c r="C3257" t="s">
        <v>1776</v>
      </c>
      <c r="D3257" t="s">
        <v>1519</v>
      </c>
      <c r="E3257" t="s">
        <v>3456</v>
      </c>
      <c r="F3257">
        <f t="shared" si="67"/>
        <v>7</v>
      </c>
    </row>
    <row r="3258" spans="1:6" x14ac:dyDescent="0.2">
      <c r="A3258" t="s">
        <v>1775</v>
      </c>
      <c r="B3258" t="s">
        <v>429</v>
      </c>
      <c r="C3258" t="s">
        <v>2951</v>
      </c>
      <c r="D3258" t="s">
        <v>395</v>
      </c>
      <c r="E3258" t="s">
        <v>3456</v>
      </c>
      <c r="F3258">
        <f t="shared" si="67"/>
        <v>7</v>
      </c>
    </row>
    <row r="3259" spans="1:6" x14ac:dyDescent="0.2">
      <c r="A3259" t="s">
        <v>1775</v>
      </c>
      <c r="B3259" t="s">
        <v>429</v>
      </c>
      <c r="C3259" t="s">
        <v>3184</v>
      </c>
      <c r="D3259" t="s">
        <v>395</v>
      </c>
      <c r="E3259" t="s">
        <v>3456</v>
      </c>
      <c r="F3259">
        <f t="shared" si="67"/>
        <v>7</v>
      </c>
    </row>
    <row r="3260" spans="1:6" x14ac:dyDescent="0.2">
      <c r="A3260" t="s">
        <v>1775</v>
      </c>
      <c r="B3260" t="s">
        <v>3022</v>
      </c>
      <c r="C3260" t="s">
        <v>2955</v>
      </c>
      <c r="D3260" t="s">
        <v>395</v>
      </c>
      <c r="E3260" t="s">
        <v>3456</v>
      </c>
      <c r="F3260">
        <f t="shared" si="67"/>
        <v>7</v>
      </c>
    </row>
    <row r="3261" spans="1:6" x14ac:dyDescent="0.2">
      <c r="A3261" t="s">
        <v>1643</v>
      </c>
      <c r="B3261" t="s">
        <v>2404</v>
      </c>
      <c r="C3261" t="s">
        <v>1644</v>
      </c>
      <c r="D3261" t="s">
        <v>1519</v>
      </c>
      <c r="E3261" t="s">
        <v>3456</v>
      </c>
      <c r="F3261">
        <f t="shared" si="67"/>
        <v>7</v>
      </c>
    </row>
    <row r="3262" spans="1:6" x14ac:dyDescent="0.2">
      <c r="A3262" t="s">
        <v>1643</v>
      </c>
      <c r="B3262" t="s">
        <v>3209</v>
      </c>
      <c r="C3262" t="s">
        <v>886</v>
      </c>
      <c r="D3262" t="s">
        <v>3210</v>
      </c>
      <c r="E3262" t="s">
        <v>3456</v>
      </c>
      <c r="F3262">
        <f t="shared" si="67"/>
        <v>7</v>
      </c>
    </row>
    <row r="3263" spans="1:6" x14ac:dyDescent="0.2">
      <c r="A3263" t="s">
        <v>1783</v>
      </c>
      <c r="B3263" t="s">
        <v>412</v>
      </c>
      <c r="C3263" t="s">
        <v>414</v>
      </c>
      <c r="D3263" t="s">
        <v>397</v>
      </c>
      <c r="E3263" t="s">
        <v>3456</v>
      </c>
      <c r="F3263">
        <f t="shared" si="67"/>
        <v>7</v>
      </c>
    </row>
    <row r="3264" spans="1:6" x14ac:dyDescent="0.2">
      <c r="A3264" t="s">
        <v>1783</v>
      </c>
      <c r="B3264" t="s">
        <v>413</v>
      </c>
      <c r="C3264" t="s">
        <v>415</v>
      </c>
      <c r="D3264" t="s">
        <v>397</v>
      </c>
      <c r="E3264" t="s">
        <v>3456</v>
      </c>
      <c r="F3264">
        <f t="shared" si="67"/>
        <v>7</v>
      </c>
    </row>
    <row r="3265" spans="1:6" x14ac:dyDescent="0.2">
      <c r="A3265" t="s">
        <v>1783</v>
      </c>
      <c r="B3265" t="s">
        <v>412</v>
      </c>
      <c r="C3265" t="s">
        <v>416</v>
      </c>
      <c r="D3265" t="s">
        <v>397</v>
      </c>
      <c r="E3265" t="s">
        <v>3456</v>
      </c>
      <c r="F3265">
        <f t="shared" si="67"/>
        <v>7</v>
      </c>
    </row>
    <row r="3266" spans="1:6" x14ac:dyDescent="0.2">
      <c r="A3266" t="s">
        <v>1783</v>
      </c>
      <c r="B3266" t="s">
        <v>413</v>
      </c>
      <c r="C3266" t="s">
        <v>417</v>
      </c>
      <c r="D3266" t="s">
        <v>397</v>
      </c>
      <c r="E3266" t="s">
        <v>3456</v>
      </c>
      <c r="F3266">
        <f t="shared" si="67"/>
        <v>7</v>
      </c>
    </row>
    <row r="3267" spans="1:6" x14ac:dyDescent="0.2">
      <c r="A3267" t="s">
        <v>1783</v>
      </c>
      <c r="B3267" t="s">
        <v>412</v>
      </c>
      <c r="C3267" t="s">
        <v>418</v>
      </c>
      <c r="D3267" t="s">
        <v>397</v>
      </c>
      <c r="E3267" t="s">
        <v>3456</v>
      </c>
      <c r="F3267">
        <f t="shared" si="67"/>
        <v>7</v>
      </c>
    </row>
    <row r="3268" spans="1:6" x14ac:dyDescent="0.2">
      <c r="A3268" t="s">
        <v>1783</v>
      </c>
      <c r="B3268" t="s">
        <v>2533</v>
      </c>
      <c r="C3268" t="s">
        <v>1784</v>
      </c>
      <c r="D3268" t="s">
        <v>1519</v>
      </c>
      <c r="E3268" t="s">
        <v>3456</v>
      </c>
      <c r="F3268">
        <f t="shared" si="67"/>
        <v>7</v>
      </c>
    </row>
    <row r="3269" spans="1:6" x14ac:dyDescent="0.2">
      <c r="A3269" t="s">
        <v>1657</v>
      </c>
      <c r="B3269" t="s">
        <v>2498</v>
      </c>
      <c r="C3269" t="s">
        <v>1662</v>
      </c>
      <c r="D3269" t="s">
        <v>1519</v>
      </c>
      <c r="E3269" t="s">
        <v>3456</v>
      </c>
      <c r="F3269">
        <f t="shared" si="67"/>
        <v>7</v>
      </c>
    </row>
    <row r="3270" spans="1:6" x14ac:dyDescent="0.2">
      <c r="A3270" t="s">
        <v>1657</v>
      </c>
      <c r="B3270" t="s">
        <v>3209</v>
      </c>
      <c r="C3270" t="s">
        <v>877</v>
      </c>
      <c r="D3270" t="s">
        <v>3210</v>
      </c>
      <c r="E3270" t="s">
        <v>3456</v>
      </c>
      <c r="F3270">
        <f t="shared" si="67"/>
        <v>7</v>
      </c>
    </row>
    <row r="3271" spans="1:6" x14ac:dyDescent="0.2">
      <c r="A3271" t="s">
        <v>1658</v>
      </c>
      <c r="B3271" t="s">
        <v>2499</v>
      </c>
      <c r="C3271" t="s">
        <v>1736</v>
      </c>
      <c r="D3271" t="s">
        <v>1519</v>
      </c>
      <c r="E3271" t="s">
        <v>3456</v>
      </c>
      <c r="F3271">
        <f t="shared" si="67"/>
        <v>7</v>
      </c>
    </row>
    <row r="3272" spans="1:6" x14ac:dyDescent="0.2">
      <c r="A3272" t="s">
        <v>1658</v>
      </c>
      <c r="B3272" t="s">
        <v>3209</v>
      </c>
      <c r="C3272" t="s">
        <v>878</v>
      </c>
      <c r="D3272" t="s">
        <v>3210</v>
      </c>
      <c r="E3272" t="s">
        <v>3456</v>
      </c>
      <c r="F3272">
        <f t="shared" si="67"/>
        <v>7</v>
      </c>
    </row>
    <row r="3273" spans="1:6" x14ac:dyDescent="0.2">
      <c r="A3273" t="s">
        <v>1659</v>
      </c>
      <c r="B3273" t="s">
        <v>2501</v>
      </c>
      <c r="C3273" t="s">
        <v>1664</v>
      </c>
      <c r="D3273" t="s">
        <v>1519</v>
      </c>
      <c r="E3273" t="s">
        <v>3456</v>
      </c>
      <c r="F3273">
        <f t="shared" si="67"/>
        <v>7</v>
      </c>
    </row>
    <row r="3274" spans="1:6" x14ac:dyDescent="0.2">
      <c r="A3274" t="s">
        <v>1659</v>
      </c>
      <c r="B3274" t="s">
        <v>3209</v>
      </c>
      <c r="C3274" t="s">
        <v>879</v>
      </c>
      <c r="D3274" t="s">
        <v>3210</v>
      </c>
      <c r="E3274" t="s">
        <v>3456</v>
      </c>
      <c r="F3274">
        <f t="shared" si="67"/>
        <v>7</v>
      </c>
    </row>
    <row r="3275" spans="1:6" x14ac:dyDescent="0.2">
      <c r="A3275" t="s">
        <v>1660</v>
      </c>
      <c r="B3275" t="s">
        <v>2504</v>
      </c>
      <c r="C3275" t="s">
        <v>1738</v>
      </c>
      <c r="D3275" t="s">
        <v>1519</v>
      </c>
      <c r="E3275" t="s">
        <v>3456</v>
      </c>
      <c r="F3275">
        <f t="shared" si="67"/>
        <v>7</v>
      </c>
    </row>
    <row r="3276" spans="1:6" x14ac:dyDescent="0.2">
      <c r="A3276" t="s">
        <v>1660</v>
      </c>
      <c r="B3276" t="s">
        <v>3209</v>
      </c>
      <c r="C3276" t="s">
        <v>880</v>
      </c>
      <c r="D3276" t="s">
        <v>3210</v>
      </c>
      <c r="E3276" t="s">
        <v>3456</v>
      </c>
      <c r="F3276">
        <f t="shared" si="67"/>
        <v>7</v>
      </c>
    </row>
    <row r="3277" spans="1:6" x14ac:dyDescent="0.2">
      <c r="A3277" t="s">
        <v>1661</v>
      </c>
      <c r="B3277" t="s">
        <v>2503</v>
      </c>
      <c r="C3277" t="s">
        <v>1668</v>
      </c>
      <c r="D3277" t="s">
        <v>1519</v>
      </c>
      <c r="E3277" t="s">
        <v>3456</v>
      </c>
      <c r="F3277">
        <f t="shared" si="67"/>
        <v>7</v>
      </c>
    </row>
    <row r="3278" spans="1:6" x14ac:dyDescent="0.2">
      <c r="A3278" t="s">
        <v>1661</v>
      </c>
      <c r="B3278" t="s">
        <v>3209</v>
      </c>
      <c r="C3278" t="s">
        <v>881</v>
      </c>
      <c r="D3278" t="s">
        <v>3210</v>
      </c>
      <c r="E3278" t="s">
        <v>3456</v>
      </c>
      <c r="F3278">
        <f t="shared" si="67"/>
        <v>7</v>
      </c>
    </row>
    <row r="3279" spans="1:6" x14ac:dyDescent="0.2">
      <c r="A3279" t="s">
        <v>1834</v>
      </c>
      <c r="B3279" t="s">
        <v>3209</v>
      </c>
      <c r="C3279" t="s">
        <v>1850</v>
      </c>
      <c r="D3279" t="s">
        <v>3210</v>
      </c>
      <c r="E3279" t="s">
        <v>3459</v>
      </c>
      <c r="F3279">
        <f t="shared" si="67"/>
        <v>8</v>
      </c>
    </row>
    <row r="3280" spans="1:6" x14ac:dyDescent="0.2">
      <c r="A3280" t="s">
        <v>1834</v>
      </c>
      <c r="B3280" t="s">
        <v>2701</v>
      </c>
      <c r="C3280" t="s">
        <v>1851</v>
      </c>
      <c r="D3280" t="s">
        <v>1519</v>
      </c>
      <c r="E3280" t="s">
        <v>3459</v>
      </c>
      <c r="F3280">
        <f t="shared" si="67"/>
        <v>8</v>
      </c>
    </row>
    <row r="3281" spans="1:6" x14ac:dyDescent="0.2">
      <c r="A3281" t="s">
        <v>1835</v>
      </c>
      <c r="B3281" t="s">
        <v>3209</v>
      </c>
      <c r="C3281" t="s">
        <v>1848</v>
      </c>
      <c r="D3281" t="s">
        <v>3210</v>
      </c>
      <c r="E3281" t="s">
        <v>3459</v>
      </c>
      <c r="F3281">
        <f t="shared" si="67"/>
        <v>8</v>
      </c>
    </row>
    <row r="3282" spans="1:6" x14ac:dyDescent="0.2">
      <c r="A3282" t="s">
        <v>1835</v>
      </c>
      <c r="B3282" t="s">
        <v>444</v>
      </c>
      <c r="C3282" t="s">
        <v>3144</v>
      </c>
      <c r="D3282" t="s">
        <v>392</v>
      </c>
      <c r="E3282" t="s">
        <v>3459</v>
      </c>
      <c r="F3282">
        <f t="shared" si="67"/>
        <v>8</v>
      </c>
    </row>
    <row r="3283" spans="1:6" x14ac:dyDescent="0.2">
      <c r="A3283" t="s">
        <v>1835</v>
      </c>
      <c r="B3283" t="s">
        <v>445</v>
      </c>
      <c r="C3283" t="s">
        <v>3145</v>
      </c>
      <c r="D3283" t="s">
        <v>392</v>
      </c>
      <c r="E3283" t="s">
        <v>3459</v>
      </c>
      <c r="F3283">
        <f t="shared" si="67"/>
        <v>8</v>
      </c>
    </row>
    <row r="3284" spans="1:6" x14ac:dyDescent="0.2">
      <c r="A3284" t="s">
        <v>1835</v>
      </c>
      <c r="B3284" t="s">
        <v>444</v>
      </c>
      <c r="C3284" t="s">
        <v>3146</v>
      </c>
      <c r="D3284" t="s">
        <v>392</v>
      </c>
      <c r="E3284" t="s">
        <v>3459</v>
      </c>
      <c r="F3284">
        <f t="shared" si="67"/>
        <v>8</v>
      </c>
    </row>
    <row r="3285" spans="1:6" x14ac:dyDescent="0.2">
      <c r="A3285" t="s">
        <v>1835</v>
      </c>
      <c r="B3285" t="s">
        <v>2697</v>
      </c>
      <c r="C3285" t="s">
        <v>1849</v>
      </c>
      <c r="D3285" t="s">
        <v>1519</v>
      </c>
      <c r="E3285" t="s">
        <v>3459</v>
      </c>
      <c r="F3285">
        <f t="shared" si="67"/>
        <v>8</v>
      </c>
    </row>
    <row r="3286" spans="1:6" x14ac:dyDescent="0.2">
      <c r="A3286" t="s">
        <v>1725</v>
      </c>
      <c r="B3286" t="s">
        <v>2556</v>
      </c>
      <c r="C3286" t="s">
        <v>1729</v>
      </c>
      <c r="D3286" t="s">
        <v>1519</v>
      </c>
      <c r="E3286" t="s">
        <v>3459</v>
      </c>
      <c r="F3286">
        <f t="shared" si="67"/>
        <v>8</v>
      </c>
    </row>
    <row r="3287" spans="1:6" x14ac:dyDescent="0.2">
      <c r="A3287" t="s">
        <v>1725</v>
      </c>
      <c r="B3287" t="s">
        <v>444</v>
      </c>
      <c r="C3287" t="s">
        <v>1463</v>
      </c>
      <c r="D3287" t="s">
        <v>392</v>
      </c>
      <c r="E3287" t="s">
        <v>3459</v>
      </c>
      <c r="F3287">
        <f t="shared" si="67"/>
        <v>8</v>
      </c>
    </row>
    <row r="3288" spans="1:6" x14ac:dyDescent="0.2">
      <c r="A3288" t="s">
        <v>1725</v>
      </c>
      <c r="B3288" t="s">
        <v>445</v>
      </c>
      <c r="C3288" t="s">
        <v>1464</v>
      </c>
      <c r="D3288" t="s">
        <v>392</v>
      </c>
      <c r="E3288" t="s">
        <v>3459</v>
      </c>
      <c r="F3288">
        <f t="shared" si="67"/>
        <v>8</v>
      </c>
    </row>
    <row r="3289" spans="1:6" x14ac:dyDescent="0.2">
      <c r="A3289" t="s">
        <v>1725</v>
      </c>
      <c r="B3289" t="s">
        <v>444</v>
      </c>
      <c r="C3289" t="s">
        <v>2121</v>
      </c>
      <c r="D3289" t="s">
        <v>392</v>
      </c>
      <c r="E3289" t="s">
        <v>3459</v>
      </c>
      <c r="F3289">
        <f t="shared" si="67"/>
        <v>8</v>
      </c>
    </row>
    <row r="3290" spans="1:6" x14ac:dyDescent="0.2">
      <c r="A3290" t="s">
        <v>1725</v>
      </c>
      <c r="B3290" t="s">
        <v>444</v>
      </c>
      <c r="C3290" t="s">
        <v>1465</v>
      </c>
      <c r="D3290" t="s">
        <v>392</v>
      </c>
      <c r="E3290" t="s">
        <v>3459</v>
      </c>
      <c r="F3290">
        <f t="shared" ref="F3290:F3353" si="68">VLOOKUP(E3290,$H$2:$I$12,2,0)</f>
        <v>8</v>
      </c>
    </row>
    <row r="3291" spans="1:6" x14ac:dyDescent="0.2">
      <c r="A3291" t="s">
        <v>1725</v>
      </c>
      <c r="B3291" t="s">
        <v>445</v>
      </c>
      <c r="C3291" t="s">
        <v>1466</v>
      </c>
      <c r="D3291" t="s">
        <v>392</v>
      </c>
      <c r="E3291" t="s">
        <v>3459</v>
      </c>
      <c r="F3291">
        <f t="shared" si="68"/>
        <v>8</v>
      </c>
    </row>
    <row r="3292" spans="1:6" x14ac:dyDescent="0.2">
      <c r="A3292" t="s">
        <v>1725</v>
      </c>
      <c r="B3292" t="s">
        <v>444</v>
      </c>
      <c r="C3292" t="s">
        <v>2122</v>
      </c>
      <c r="D3292" t="s">
        <v>392</v>
      </c>
      <c r="E3292" t="s">
        <v>3459</v>
      </c>
      <c r="F3292">
        <f t="shared" si="68"/>
        <v>8</v>
      </c>
    </row>
    <row r="3293" spans="1:6" x14ac:dyDescent="0.2">
      <c r="A3293" t="s">
        <v>719</v>
      </c>
      <c r="B3293" t="s">
        <v>2544</v>
      </c>
      <c r="C3293" t="s">
        <v>1392</v>
      </c>
      <c r="D3293" t="s">
        <v>1519</v>
      </c>
      <c r="E3293" t="s">
        <v>3459</v>
      </c>
      <c r="F3293">
        <f t="shared" si="68"/>
        <v>8</v>
      </c>
    </row>
    <row r="3294" spans="1:6" x14ac:dyDescent="0.2">
      <c r="A3294" t="s">
        <v>719</v>
      </c>
      <c r="B3294" t="s">
        <v>444</v>
      </c>
      <c r="C3294" t="s">
        <v>1457</v>
      </c>
      <c r="D3294" t="s">
        <v>392</v>
      </c>
      <c r="E3294" t="s">
        <v>3459</v>
      </c>
      <c r="F3294">
        <f t="shared" si="68"/>
        <v>8</v>
      </c>
    </row>
    <row r="3295" spans="1:6" x14ac:dyDescent="0.2">
      <c r="A3295" t="s">
        <v>719</v>
      </c>
      <c r="B3295" t="s">
        <v>445</v>
      </c>
      <c r="C3295" t="s">
        <v>1458</v>
      </c>
      <c r="D3295" t="s">
        <v>392</v>
      </c>
      <c r="E3295" t="s">
        <v>3459</v>
      </c>
      <c r="F3295">
        <f t="shared" si="68"/>
        <v>8</v>
      </c>
    </row>
    <row r="3296" spans="1:6" x14ac:dyDescent="0.2">
      <c r="A3296" t="s">
        <v>719</v>
      </c>
      <c r="B3296" t="s">
        <v>444</v>
      </c>
      <c r="C3296" t="s">
        <v>2124</v>
      </c>
      <c r="D3296" t="s">
        <v>392</v>
      </c>
      <c r="E3296" t="s">
        <v>3459</v>
      </c>
      <c r="F3296">
        <f t="shared" si="68"/>
        <v>8</v>
      </c>
    </row>
    <row r="3297" spans="1:6" x14ac:dyDescent="0.2">
      <c r="A3297" t="s">
        <v>719</v>
      </c>
      <c r="B3297" t="s">
        <v>3209</v>
      </c>
      <c r="C3297" t="s">
        <v>889</v>
      </c>
      <c r="D3297" t="s">
        <v>3210</v>
      </c>
      <c r="E3297" t="s">
        <v>3459</v>
      </c>
      <c r="F3297">
        <f t="shared" si="68"/>
        <v>8</v>
      </c>
    </row>
    <row r="3298" spans="1:6" x14ac:dyDescent="0.2">
      <c r="A3298" t="s">
        <v>720</v>
      </c>
      <c r="B3298" t="s">
        <v>2406</v>
      </c>
      <c r="C3298" t="s">
        <v>1393</v>
      </c>
      <c r="D3298" t="s">
        <v>1519</v>
      </c>
      <c r="E3298" t="s">
        <v>3459</v>
      </c>
      <c r="F3298">
        <f t="shared" si="68"/>
        <v>8</v>
      </c>
    </row>
    <row r="3299" spans="1:6" x14ac:dyDescent="0.2">
      <c r="A3299" t="s">
        <v>720</v>
      </c>
      <c r="B3299" t="s">
        <v>1870</v>
      </c>
      <c r="C3299" t="s">
        <v>812</v>
      </c>
      <c r="D3299" t="s">
        <v>1575</v>
      </c>
      <c r="E3299" t="s">
        <v>3459</v>
      </c>
      <c r="F3299">
        <f t="shared" si="68"/>
        <v>8</v>
      </c>
    </row>
    <row r="3300" spans="1:6" x14ac:dyDescent="0.2">
      <c r="A3300" t="s">
        <v>720</v>
      </c>
      <c r="B3300" t="s">
        <v>444</v>
      </c>
      <c r="C3300" t="s">
        <v>1461</v>
      </c>
      <c r="D3300" t="s">
        <v>392</v>
      </c>
      <c r="E3300" t="s">
        <v>3459</v>
      </c>
      <c r="F3300">
        <f t="shared" si="68"/>
        <v>8</v>
      </c>
    </row>
    <row r="3301" spans="1:6" x14ac:dyDescent="0.2">
      <c r="A3301" t="s">
        <v>720</v>
      </c>
      <c r="B3301" t="s">
        <v>445</v>
      </c>
      <c r="C3301" t="s">
        <v>1462</v>
      </c>
      <c r="D3301" t="s">
        <v>392</v>
      </c>
      <c r="E3301" t="s">
        <v>3459</v>
      </c>
      <c r="F3301">
        <f t="shared" si="68"/>
        <v>8</v>
      </c>
    </row>
    <row r="3302" spans="1:6" x14ac:dyDescent="0.2">
      <c r="A3302" t="s">
        <v>720</v>
      </c>
      <c r="B3302" t="s">
        <v>444</v>
      </c>
      <c r="C3302" t="s">
        <v>2126</v>
      </c>
      <c r="D3302" t="s">
        <v>392</v>
      </c>
      <c r="E3302" t="s">
        <v>3459</v>
      </c>
      <c r="F3302">
        <f t="shared" si="68"/>
        <v>8</v>
      </c>
    </row>
    <row r="3303" spans="1:6" x14ac:dyDescent="0.2">
      <c r="A3303" t="s">
        <v>720</v>
      </c>
      <c r="B3303" t="s">
        <v>3209</v>
      </c>
      <c r="C3303" t="s">
        <v>891</v>
      </c>
      <c r="D3303" t="s">
        <v>3210</v>
      </c>
      <c r="E3303" t="s">
        <v>3459</v>
      </c>
      <c r="F3303">
        <f t="shared" si="68"/>
        <v>8</v>
      </c>
    </row>
    <row r="3304" spans="1:6" x14ac:dyDescent="0.2">
      <c r="A3304" t="s">
        <v>721</v>
      </c>
      <c r="B3304" t="s">
        <v>2409</v>
      </c>
      <c r="C3304" t="s">
        <v>1394</v>
      </c>
      <c r="D3304" t="s">
        <v>1519</v>
      </c>
      <c r="E3304" s="20" t="s">
        <v>3459</v>
      </c>
      <c r="F3304">
        <f t="shared" si="68"/>
        <v>8</v>
      </c>
    </row>
    <row r="3305" spans="1:6" x14ac:dyDescent="0.2">
      <c r="A3305" t="s">
        <v>721</v>
      </c>
      <c r="B3305" t="s">
        <v>346</v>
      </c>
      <c r="C3305" t="s">
        <v>470</v>
      </c>
      <c r="D3305" t="s">
        <v>394</v>
      </c>
      <c r="E3305" s="20" t="s">
        <v>3459</v>
      </c>
      <c r="F3305">
        <f t="shared" si="68"/>
        <v>8</v>
      </c>
    </row>
    <row r="3306" spans="1:6" x14ac:dyDescent="0.2">
      <c r="A3306" t="s">
        <v>721</v>
      </c>
      <c r="B3306" t="s">
        <v>347</v>
      </c>
      <c r="C3306" t="s">
        <v>282</v>
      </c>
      <c r="D3306" t="s">
        <v>394</v>
      </c>
      <c r="E3306" s="20" t="s">
        <v>3459</v>
      </c>
      <c r="F3306">
        <f t="shared" si="68"/>
        <v>8</v>
      </c>
    </row>
    <row r="3307" spans="1:6" x14ac:dyDescent="0.2">
      <c r="A3307" t="s">
        <v>721</v>
      </c>
      <c r="B3307" t="s">
        <v>346</v>
      </c>
      <c r="C3307" t="s">
        <v>2165</v>
      </c>
      <c r="D3307" t="s">
        <v>394</v>
      </c>
      <c r="E3307" s="20" t="s">
        <v>3459</v>
      </c>
      <c r="F3307">
        <f t="shared" si="68"/>
        <v>8</v>
      </c>
    </row>
    <row r="3308" spans="1:6" x14ac:dyDescent="0.2">
      <c r="A3308" t="s">
        <v>721</v>
      </c>
      <c r="B3308" t="s">
        <v>346</v>
      </c>
      <c r="C3308" t="s">
        <v>2896</v>
      </c>
      <c r="D3308" t="s">
        <v>394</v>
      </c>
      <c r="E3308" s="20" t="s">
        <v>3459</v>
      </c>
      <c r="F3308">
        <f t="shared" si="68"/>
        <v>8</v>
      </c>
    </row>
    <row r="3309" spans="1:6" x14ac:dyDescent="0.2">
      <c r="A3309" t="s">
        <v>721</v>
      </c>
      <c r="B3309" t="s">
        <v>2945</v>
      </c>
      <c r="C3309" t="s">
        <v>2923</v>
      </c>
      <c r="D3309" t="s">
        <v>394</v>
      </c>
      <c r="E3309" s="20" t="s">
        <v>3459</v>
      </c>
      <c r="F3309">
        <f t="shared" si="68"/>
        <v>8</v>
      </c>
    </row>
    <row r="3310" spans="1:6" x14ac:dyDescent="0.2">
      <c r="A3310" t="s">
        <v>1689</v>
      </c>
      <c r="B3310" t="s">
        <v>2562</v>
      </c>
      <c r="C3310" t="s">
        <v>1695</v>
      </c>
      <c r="D3310" t="s">
        <v>1519</v>
      </c>
      <c r="E3310" s="20" t="s">
        <v>3459</v>
      </c>
      <c r="F3310">
        <f t="shared" si="68"/>
        <v>8</v>
      </c>
    </row>
    <row r="3311" spans="1:6" x14ac:dyDescent="0.2">
      <c r="A3311" t="s">
        <v>1689</v>
      </c>
      <c r="B3311" t="s">
        <v>1694</v>
      </c>
      <c r="C3311" t="s">
        <v>1692</v>
      </c>
      <c r="D3311" t="s">
        <v>1693</v>
      </c>
      <c r="E3311" s="20" t="s">
        <v>3459</v>
      </c>
      <c r="F3311">
        <f t="shared" si="68"/>
        <v>8</v>
      </c>
    </row>
    <row r="3312" spans="1:6" x14ac:dyDescent="0.2">
      <c r="A3312" t="s">
        <v>1689</v>
      </c>
      <c r="B3312" t="s">
        <v>1917</v>
      </c>
      <c r="C3312" t="s">
        <v>1916</v>
      </c>
      <c r="D3312" t="s">
        <v>2119</v>
      </c>
      <c r="E3312" s="20" t="s">
        <v>3459</v>
      </c>
      <c r="F3312">
        <f t="shared" si="68"/>
        <v>8</v>
      </c>
    </row>
    <row r="3313" spans="1:6" x14ac:dyDescent="0.2">
      <c r="A3313" t="s">
        <v>1689</v>
      </c>
      <c r="B3313" t="s">
        <v>1928</v>
      </c>
      <c r="C3313" t="s">
        <v>1934</v>
      </c>
      <c r="D3313" t="s">
        <v>2119</v>
      </c>
      <c r="E3313" s="20" t="s">
        <v>3459</v>
      </c>
      <c r="F3313">
        <f t="shared" si="68"/>
        <v>8</v>
      </c>
    </row>
    <row r="3314" spans="1:6" x14ac:dyDescent="0.2">
      <c r="A3314" t="s">
        <v>1689</v>
      </c>
      <c r="B3314" t="s">
        <v>1452</v>
      </c>
      <c r="C3314" t="s">
        <v>2044</v>
      </c>
      <c r="D3314" t="s">
        <v>8365</v>
      </c>
      <c r="E3314" s="20" t="s">
        <v>3459</v>
      </c>
      <c r="F3314">
        <f t="shared" si="68"/>
        <v>8</v>
      </c>
    </row>
    <row r="3315" spans="1:6" x14ac:dyDescent="0.2">
      <c r="A3315" t="s">
        <v>1689</v>
      </c>
      <c r="B3315" t="s">
        <v>346</v>
      </c>
      <c r="C3315" t="s">
        <v>352</v>
      </c>
      <c r="D3315" t="s">
        <v>394</v>
      </c>
      <c r="E3315" s="20" t="s">
        <v>3459</v>
      </c>
      <c r="F3315">
        <f t="shared" si="68"/>
        <v>8</v>
      </c>
    </row>
    <row r="3316" spans="1:6" x14ac:dyDescent="0.2">
      <c r="A3316" t="s">
        <v>1689</v>
      </c>
      <c r="B3316" t="s">
        <v>347</v>
      </c>
      <c r="C3316" t="s">
        <v>353</v>
      </c>
      <c r="D3316" t="s">
        <v>394</v>
      </c>
      <c r="E3316" s="20" t="s">
        <v>3459</v>
      </c>
      <c r="F3316">
        <f t="shared" si="68"/>
        <v>8</v>
      </c>
    </row>
    <row r="3317" spans="1:6" x14ac:dyDescent="0.2">
      <c r="A3317" t="s">
        <v>1689</v>
      </c>
      <c r="B3317" t="s">
        <v>346</v>
      </c>
      <c r="C3317" t="s">
        <v>2166</v>
      </c>
      <c r="D3317" t="s">
        <v>394</v>
      </c>
      <c r="E3317" s="20" t="s">
        <v>3459</v>
      </c>
      <c r="F3317">
        <f t="shared" si="68"/>
        <v>8</v>
      </c>
    </row>
    <row r="3318" spans="1:6" x14ac:dyDescent="0.2">
      <c r="A3318" t="s">
        <v>1689</v>
      </c>
      <c r="B3318" t="s">
        <v>1185</v>
      </c>
      <c r="C3318" t="s">
        <v>1478</v>
      </c>
      <c r="D3318" t="s">
        <v>400</v>
      </c>
      <c r="E3318" s="20" t="s">
        <v>3459</v>
      </c>
      <c r="F3318">
        <f t="shared" si="68"/>
        <v>8</v>
      </c>
    </row>
    <row r="3319" spans="1:6" x14ac:dyDescent="0.2">
      <c r="A3319" t="s">
        <v>1689</v>
      </c>
      <c r="B3319" t="s">
        <v>1186</v>
      </c>
      <c r="C3319" t="s">
        <v>1479</v>
      </c>
      <c r="D3319" t="s">
        <v>400</v>
      </c>
      <c r="E3319" s="20" t="s">
        <v>3459</v>
      </c>
      <c r="F3319">
        <f t="shared" si="68"/>
        <v>8</v>
      </c>
    </row>
    <row r="3320" spans="1:6" x14ac:dyDescent="0.2">
      <c r="A3320" t="s">
        <v>1689</v>
      </c>
      <c r="B3320" t="s">
        <v>1185</v>
      </c>
      <c r="C3320" t="s">
        <v>2185</v>
      </c>
      <c r="D3320" t="s">
        <v>400</v>
      </c>
      <c r="E3320" s="20" t="s">
        <v>3459</v>
      </c>
      <c r="F3320">
        <f t="shared" si="68"/>
        <v>8</v>
      </c>
    </row>
    <row r="3321" spans="1:6" x14ac:dyDescent="0.2">
      <c r="A3321" t="s">
        <v>1689</v>
      </c>
      <c r="B3321" t="s">
        <v>346</v>
      </c>
      <c r="C3321" t="s">
        <v>2894</v>
      </c>
      <c r="D3321" t="s">
        <v>394</v>
      </c>
      <c r="E3321" s="20" t="s">
        <v>3459</v>
      </c>
      <c r="F3321">
        <f t="shared" si="68"/>
        <v>8</v>
      </c>
    </row>
    <row r="3322" spans="1:6" x14ac:dyDescent="0.2">
      <c r="A3322" t="s">
        <v>1689</v>
      </c>
      <c r="B3322" t="s">
        <v>2945</v>
      </c>
      <c r="C3322" t="s">
        <v>2921</v>
      </c>
      <c r="D3322" t="s">
        <v>394</v>
      </c>
      <c r="E3322" s="20" t="s">
        <v>3459</v>
      </c>
      <c r="F3322">
        <f t="shared" si="68"/>
        <v>8</v>
      </c>
    </row>
    <row r="3323" spans="1:6" x14ac:dyDescent="0.2">
      <c r="A3323" t="s">
        <v>722</v>
      </c>
      <c r="B3323" t="s">
        <v>2561</v>
      </c>
      <c r="C3323" t="s">
        <v>1395</v>
      </c>
      <c r="D3323" t="s">
        <v>1519</v>
      </c>
      <c r="E3323" s="20" t="s">
        <v>3459</v>
      </c>
      <c r="F3323">
        <f t="shared" si="68"/>
        <v>8</v>
      </c>
    </row>
    <row r="3324" spans="1:6" x14ac:dyDescent="0.2">
      <c r="A3324" t="s">
        <v>722</v>
      </c>
      <c r="B3324" t="s">
        <v>346</v>
      </c>
      <c r="C3324" t="s">
        <v>364</v>
      </c>
      <c r="D3324" t="s">
        <v>394</v>
      </c>
      <c r="E3324" s="20" t="s">
        <v>3459</v>
      </c>
      <c r="F3324">
        <f t="shared" si="68"/>
        <v>8</v>
      </c>
    </row>
    <row r="3325" spans="1:6" x14ac:dyDescent="0.2">
      <c r="A3325" t="s">
        <v>722</v>
      </c>
      <c r="B3325" t="s">
        <v>347</v>
      </c>
      <c r="C3325" t="s">
        <v>365</v>
      </c>
      <c r="D3325" t="s">
        <v>394</v>
      </c>
      <c r="E3325" s="20" t="s">
        <v>3459</v>
      </c>
      <c r="F3325">
        <f t="shared" si="68"/>
        <v>8</v>
      </c>
    </row>
    <row r="3326" spans="1:6" x14ac:dyDescent="0.2">
      <c r="A3326" t="s">
        <v>722</v>
      </c>
      <c r="B3326" t="s">
        <v>346</v>
      </c>
      <c r="C3326" t="s">
        <v>2164</v>
      </c>
      <c r="D3326" t="s">
        <v>394</v>
      </c>
      <c r="E3326" s="20" t="s">
        <v>3459</v>
      </c>
      <c r="F3326">
        <f t="shared" si="68"/>
        <v>8</v>
      </c>
    </row>
    <row r="3327" spans="1:6" x14ac:dyDescent="0.2">
      <c r="A3327" t="s">
        <v>722</v>
      </c>
      <c r="B3327" t="s">
        <v>1185</v>
      </c>
      <c r="C3327" t="s">
        <v>2233</v>
      </c>
      <c r="D3327" t="s">
        <v>400</v>
      </c>
      <c r="E3327" s="20" t="s">
        <v>3459</v>
      </c>
      <c r="F3327">
        <f t="shared" si="68"/>
        <v>8</v>
      </c>
    </row>
    <row r="3328" spans="1:6" x14ac:dyDescent="0.2">
      <c r="A3328" t="s">
        <v>722</v>
      </c>
      <c r="B3328" t="s">
        <v>1186</v>
      </c>
      <c r="C3328" t="s">
        <v>2234</v>
      </c>
      <c r="D3328" t="s">
        <v>400</v>
      </c>
      <c r="E3328" s="20" t="s">
        <v>3459</v>
      </c>
      <c r="F3328">
        <f t="shared" si="68"/>
        <v>8</v>
      </c>
    </row>
    <row r="3329" spans="1:6" x14ac:dyDescent="0.2">
      <c r="A3329" t="s">
        <v>722</v>
      </c>
      <c r="B3329" t="s">
        <v>1185</v>
      </c>
      <c r="C3329" t="s">
        <v>2235</v>
      </c>
      <c r="D3329" t="s">
        <v>400</v>
      </c>
      <c r="E3329" s="20" t="s">
        <v>3459</v>
      </c>
      <c r="F3329">
        <f t="shared" si="68"/>
        <v>8</v>
      </c>
    </row>
    <row r="3330" spans="1:6" x14ac:dyDescent="0.2">
      <c r="A3330" t="s">
        <v>722</v>
      </c>
      <c r="B3330" t="s">
        <v>346</v>
      </c>
      <c r="C3330" t="s">
        <v>2901</v>
      </c>
      <c r="D3330" t="s">
        <v>394</v>
      </c>
      <c r="E3330" s="20" t="s">
        <v>3459</v>
      </c>
      <c r="F3330">
        <f t="shared" si="68"/>
        <v>8</v>
      </c>
    </row>
    <row r="3331" spans="1:6" x14ac:dyDescent="0.2">
      <c r="A3331" t="s">
        <v>722</v>
      </c>
      <c r="B3331" t="s">
        <v>2945</v>
      </c>
      <c r="C3331" t="s">
        <v>2928</v>
      </c>
      <c r="D3331" t="s">
        <v>394</v>
      </c>
      <c r="E3331" s="20" t="s">
        <v>3459</v>
      </c>
      <c r="F3331">
        <f t="shared" si="68"/>
        <v>8</v>
      </c>
    </row>
    <row r="3332" spans="1:6" x14ac:dyDescent="0.2">
      <c r="A3332" t="s">
        <v>723</v>
      </c>
      <c r="B3332" t="s">
        <v>2410</v>
      </c>
      <c r="C3332" t="s">
        <v>1396</v>
      </c>
      <c r="D3332" t="s">
        <v>1670</v>
      </c>
      <c r="E3332" t="s">
        <v>3459</v>
      </c>
      <c r="F3332">
        <f t="shared" si="68"/>
        <v>8</v>
      </c>
    </row>
    <row r="3333" spans="1:6" x14ac:dyDescent="0.2">
      <c r="A3333" t="s">
        <v>723</v>
      </c>
      <c r="B3333" t="s">
        <v>1870</v>
      </c>
      <c r="C3333" t="s">
        <v>813</v>
      </c>
      <c r="D3333" t="s">
        <v>1575</v>
      </c>
      <c r="E3333" t="s">
        <v>3459</v>
      </c>
      <c r="F3333">
        <f t="shared" si="68"/>
        <v>8</v>
      </c>
    </row>
    <row r="3334" spans="1:6" x14ac:dyDescent="0.2">
      <c r="A3334" t="s">
        <v>723</v>
      </c>
      <c r="B3334" t="s">
        <v>1189</v>
      </c>
      <c r="C3334" t="s">
        <v>1551</v>
      </c>
      <c r="D3334" t="s">
        <v>8365</v>
      </c>
      <c r="E3334" t="s">
        <v>3459</v>
      </c>
      <c r="F3334">
        <f t="shared" si="68"/>
        <v>8</v>
      </c>
    </row>
    <row r="3335" spans="1:6" x14ac:dyDescent="0.2">
      <c r="A3335" t="s">
        <v>723</v>
      </c>
      <c r="B3335" t="s">
        <v>158</v>
      </c>
      <c r="C3335" t="s">
        <v>1757</v>
      </c>
      <c r="D3335" t="s">
        <v>391</v>
      </c>
      <c r="E3335" t="s">
        <v>3459</v>
      </c>
      <c r="F3335">
        <f t="shared" si="68"/>
        <v>8</v>
      </c>
    </row>
    <row r="3336" spans="1:6" x14ac:dyDescent="0.2">
      <c r="A3336" t="s">
        <v>723</v>
      </c>
      <c r="B3336" t="s">
        <v>159</v>
      </c>
      <c r="C3336" t="s">
        <v>1758</v>
      </c>
      <c r="D3336" t="s">
        <v>391</v>
      </c>
      <c r="E3336" t="s">
        <v>3459</v>
      </c>
      <c r="F3336">
        <f t="shared" si="68"/>
        <v>8</v>
      </c>
    </row>
    <row r="3337" spans="1:6" x14ac:dyDescent="0.2">
      <c r="A3337" t="s">
        <v>723</v>
      </c>
      <c r="B3337" t="s">
        <v>159</v>
      </c>
      <c r="C3337" t="s">
        <v>1759</v>
      </c>
      <c r="D3337" t="s">
        <v>391</v>
      </c>
      <c r="E3337" t="s">
        <v>3459</v>
      </c>
      <c r="F3337">
        <f t="shared" si="68"/>
        <v>8</v>
      </c>
    </row>
    <row r="3338" spans="1:6" x14ac:dyDescent="0.2">
      <c r="A3338" t="s">
        <v>723</v>
      </c>
      <c r="B3338" t="s">
        <v>158</v>
      </c>
      <c r="C3338" t="s">
        <v>2102</v>
      </c>
      <c r="D3338" t="s">
        <v>391</v>
      </c>
      <c r="E3338" t="s">
        <v>3459</v>
      </c>
      <c r="F3338">
        <f t="shared" si="68"/>
        <v>8</v>
      </c>
    </row>
    <row r="3339" spans="1:6" x14ac:dyDescent="0.2">
      <c r="A3339" t="s">
        <v>723</v>
      </c>
      <c r="B3339" t="s">
        <v>346</v>
      </c>
      <c r="C3339" t="s">
        <v>368</v>
      </c>
      <c r="D3339" t="s">
        <v>394</v>
      </c>
      <c r="E3339" t="s">
        <v>3459</v>
      </c>
      <c r="F3339">
        <f t="shared" si="68"/>
        <v>8</v>
      </c>
    </row>
    <row r="3340" spans="1:6" x14ac:dyDescent="0.2">
      <c r="A3340" t="s">
        <v>723</v>
      </c>
      <c r="B3340" t="s">
        <v>347</v>
      </c>
      <c r="C3340" t="s">
        <v>369</v>
      </c>
      <c r="D3340" t="s">
        <v>394</v>
      </c>
      <c r="E3340" t="s">
        <v>3459</v>
      </c>
      <c r="F3340">
        <f t="shared" si="68"/>
        <v>8</v>
      </c>
    </row>
    <row r="3341" spans="1:6" x14ac:dyDescent="0.2">
      <c r="A3341" t="s">
        <v>723</v>
      </c>
      <c r="B3341" t="s">
        <v>346</v>
      </c>
      <c r="C3341" t="s">
        <v>2170</v>
      </c>
      <c r="D3341" t="s">
        <v>394</v>
      </c>
      <c r="E3341" t="s">
        <v>3459</v>
      </c>
      <c r="F3341">
        <f t="shared" si="68"/>
        <v>8</v>
      </c>
    </row>
    <row r="3342" spans="1:6" x14ac:dyDescent="0.2">
      <c r="A3342" t="s">
        <v>723</v>
      </c>
      <c r="B3342" t="s">
        <v>346</v>
      </c>
      <c r="C3342" t="s">
        <v>2903</v>
      </c>
      <c r="D3342" t="s">
        <v>394</v>
      </c>
      <c r="E3342" t="s">
        <v>3459</v>
      </c>
      <c r="F3342">
        <f t="shared" si="68"/>
        <v>8</v>
      </c>
    </row>
    <row r="3343" spans="1:6" x14ac:dyDescent="0.2">
      <c r="A3343" t="s">
        <v>723</v>
      </c>
      <c r="B3343" t="s">
        <v>2945</v>
      </c>
      <c r="C3343" t="s">
        <v>2930</v>
      </c>
      <c r="D3343" t="s">
        <v>394</v>
      </c>
      <c r="E3343" t="s">
        <v>3459</v>
      </c>
      <c r="F3343">
        <f t="shared" si="68"/>
        <v>8</v>
      </c>
    </row>
    <row r="3344" spans="1:6" x14ac:dyDescent="0.2">
      <c r="A3344" t="s">
        <v>726</v>
      </c>
      <c r="B3344" t="s">
        <v>2411</v>
      </c>
      <c r="C3344" t="s">
        <v>1397</v>
      </c>
      <c r="D3344" t="s">
        <v>1670</v>
      </c>
      <c r="E3344" t="s">
        <v>3459</v>
      </c>
      <c r="F3344">
        <f t="shared" si="68"/>
        <v>8</v>
      </c>
    </row>
    <row r="3345" spans="1:6" x14ac:dyDescent="0.2">
      <c r="A3345" t="s">
        <v>726</v>
      </c>
      <c r="B3345" t="s">
        <v>487</v>
      </c>
      <c r="C3345" t="s">
        <v>1398</v>
      </c>
      <c r="D3345" t="s">
        <v>8365</v>
      </c>
      <c r="E3345" t="s">
        <v>3459</v>
      </c>
      <c r="F3345">
        <f t="shared" si="68"/>
        <v>8</v>
      </c>
    </row>
    <row r="3346" spans="1:6" x14ac:dyDescent="0.2">
      <c r="A3346" t="s">
        <v>726</v>
      </c>
      <c r="B3346" t="s">
        <v>988</v>
      </c>
      <c r="C3346" t="s">
        <v>1399</v>
      </c>
      <c r="D3346" t="s">
        <v>8365</v>
      </c>
      <c r="E3346" t="s">
        <v>3459</v>
      </c>
      <c r="F3346">
        <f t="shared" si="68"/>
        <v>8</v>
      </c>
    </row>
    <row r="3347" spans="1:6" x14ac:dyDescent="0.2">
      <c r="A3347" t="s">
        <v>1701</v>
      </c>
      <c r="B3347" t="s">
        <v>2616</v>
      </c>
      <c r="C3347" t="s">
        <v>1702</v>
      </c>
      <c r="D3347" t="s">
        <v>1670</v>
      </c>
      <c r="E3347" t="s">
        <v>3459</v>
      </c>
      <c r="F3347">
        <f t="shared" si="68"/>
        <v>8</v>
      </c>
    </row>
    <row r="3348" spans="1:6" x14ac:dyDescent="0.2">
      <c r="A3348" t="s">
        <v>1701</v>
      </c>
      <c r="B3348" t="s">
        <v>346</v>
      </c>
      <c r="C3348" t="s">
        <v>371</v>
      </c>
      <c r="D3348" t="s">
        <v>394</v>
      </c>
      <c r="E3348" t="s">
        <v>3459</v>
      </c>
      <c r="F3348">
        <f t="shared" si="68"/>
        <v>8</v>
      </c>
    </row>
    <row r="3349" spans="1:6" x14ac:dyDescent="0.2">
      <c r="A3349" t="s">
        <v>1701</v>
      </c>
      <c r="B3349" t="s">
        <v>347</v>
      </c>
      <c r="C3349" t="s">
        <v>372</v>
      </c>
      <c r="D3349" t="s">
        <v>394</v>
      </c>
      <c r="E3349" t="s">
        <v>3459</v>
      </c>
      <c r="F3349">
        <f t="shared" si="68"/>
        <v>8</v>
      </c>
    </row>
    <row r="3350" spans="1:6" x14ac:dyDescent="0.2">
      <c r="A3350" t="s">
        <v>1701</v>
      </c>
      <c r="B3350" t="s">
        <v>346</v>
      </c>
      <c r="C3350" t="s">
        <v>2168</v>
      </c>
      <c r="D3350" t="s">
        <v>394</v>
      </c>
      <c r="E3350" t="s">
        <v>3459</v>
      </c>
      <c r="F3350">
        <f t="shared" si="68"/>
        <v>8</v>
      </c>
    </row>
    <row r="3351" spans="1:6" x14ac:dyDescent="0.2">
      <c r="A3351" t="s">
        <v>1701</v>
      </c>
      <c r="B3351" t="s">
        <v>346</v>
      </c>
      <c r="C3351" t="s">
        <v>2904</v>
      </c>
      <c r="D3351" t="s">
        <v>394</v>
      </c>
      <c r="E3351" t="s">
        <v>3459</v>
      </c>
      <c r="F3351">
        <f t="shared" si="68"/>
        <v>8</v>
      </c>
    </row>
    <row r="3352" spans="1:6" x14ac:dyDescent="0.2">
      <c r="A3352" t="s">
        <v>1701</v>
      </c>
      <c r="B3352" t="s">
        <v>2945</v>
      </c>
      <c r="C3352" t="s">
        <v>2931</v>
      </c>
      <c r="D3352" t="s">
        <v>394</v>
      </c>
      <c r="E3352" t="s">
        <v>3459</v>
      </c>
      <c r="F3352">
        <f t="shared" si="68"/>
        <v>8</v>
      </c>
    </row>
    <row r="3353" spans="1:6" x14ac:dyDescent="0.2">
      <c r="A3353" t="s">
        <v>727</v>
      </c>
      <c r="B3353" t="s">
        <v>2633</v>
      </c>
      <c r="C3353" t="s">
        <v>1400</v>
      </c>
      <c r="D3353" t="s">
        <v>1670</v>
      </c>
      <c r="E3353" t="s">
        <v>3459</v>
      </c>
      <c r="F3353">
        <f t="shared" si="68"/>
        <v>8</v>
      </c>
    </row>
    <row r="3354" spans="1:6" x14ac:dyDescent="0.2">
      <c r="A3354" t="s">
        <v>727</v>
      </c>
      <c r="B3354" t="s">
        <v>346</v>
      </c>
      <c r="C3354" t="s">
        <v>366</v>
      </c>
      <c r="D3354" t="s">
        <v>394</v>
      </c>
      <c r="E3354" t="s">
        <v>3459</v>
      </c>
      <c r="F3354">
        <f t="shared" ref="F3354:F3419" si="69">VLOOKUP(E3354,$H$2:$I$12,2,0)</f>
        <v>8</v>
      </c>
    </row>
    <row r="3355" spans="1:6" x14ac:dyDescent="0.2">
      <c r="A3355" t="s">
        <v>727</v>
      </c>
      <c r="B3355" t="s">
        <v>347</v>
      </c>
      <c r="C3355" t="s">
        <v>367</v>
      </c>
      <c r="D3355" t="s">
        <v>394</v>
      </c>
      <c r="E3355" t="s">
        <v>3459</v>
      </c>
      <c r="F3355">
        <f t="shared" si="69"/>
        <v>8</v>
      </c>
    </row>
    <row r="3356" spans="1:6" x14ac:dyDescent="0.2">
      <c r="A3356" t="s">
        <v>727</v>
      </c>
      <c r="B3356" t="s">
        <v>346</v>
      </c>
      <c r="C3356" t="s">
        <v>2158</v>
      </c>
      <c r="D3356" t="s">
        <v>394</v>
      </c>
      <c r="E3356" t="s">
        <v>3459</v>
      </c>
      <c r="F3356">
        <f t="shared" si="69"/>
        <v>8</v>
      </c>
    </row>
    <row r="3357" spans="1:6" x14ac:dyDescent="0.2">
      <c r="A3357" t="s">
        <v>727</v>
      </c>
      <c r="B3357" t="s">
        <v>346</v>
      </c>
      <c r="C3357" t="s">
        <v>2902</v>
      </c>
      <c r="D3357" t="s">
        <v>394</v>
      </c>
      <c r="E3357" t="s">
        <v>3459</v>
      </c>
      <c r="F3357">
        <f t="shared" si="69"/>
        <v>8</v>
      </c>
    </row>
    <row r="3358" spans="1:6" x14ac:dyDescent="0.2">
      <c r="A3358" t="s">
        <v>727</v>
      </c>
      <c r="B3358" t="s">
        <v>2945</v>
      </c>
      <c r="C3358" t="s">
        <v>2929</v>
      </c>
      <c r="D3358" t="s">
        <v>394</v>
      </c>
      <c r="E3358" t="s">
        <v>3459</v>
      </c>
      <c r="F3358">
        <f t="shared" si="69"/>
        <v>8</v>
      </c>
    </row>
    <row r="3359" spans="1:6" x14ac:dyDescent="0.2">
      <c r="A3359" s="20" t="s">
        <v>7665</v>
      </c>
      <c r="E3359" t="s">
        <v>3459</v>
      </c>
      <c r="F3359">
        <f>VLOOKUP(E3359,$H$2:$I$12,2,0)</f>
        <v>8</v>
      </c>
    </row>
    <row r="3360" spans="1:6" x14ac:dyDescent="0.2">
      <c r="A3360" t="s">
        <v>728</v>
      </c>
      <c r="B3360" t="s">
        <v>2630</v>
      </c>
      <c r="C3360" t="s">
        <v>1401</v>
      </c>
      <c r="D3360" t="s">
        <v>1670</v>
      </c>
      <c r="E3360" t="s">
        <v>3459</v>
      </c>
      <c r="F3360">
        <f t="shared" si="69"/>
        <v>8</v>
      </c>
    </row>
    <row r="3361" spans="1:6" x14ac:dyDescent="0.2">
      <c r="A3361" t="s">
        <v>728</v>
      </c>
      <c r="B3361" t="s">
        <v>346</v>
      </c>
      <c r="C3361" t="s">
        <v>375</v>
      </c>
      <c r="D3361" t="s">
        <v>394</v>
      </c>
      <c r="E3361" t="s">
        <v>3459</v>
      </c>
      <c r="F3361">
        <f t="shared" si="69"/>
        <v>8</v>
      </c>
    </row>
    <row r="3362" spans="1:6" x14ac:dyDescent="0.2">
      <c r="A3362" t="s">
        <v>728</v>
      </c>
      <c r="B3362" t="s">
        <v>347</v>
      </c>
      <c r="C3362" t="s">
        <v>376</v>
      </c>
      <c r="D3362" t="s">
        <v>394</v>
      </c>
      <c r="E3362" t="s">
        <v>3459</v>
      </c>
      <c r="F3362">
        <f t="shared" si="69"/>
        <v>8</v>
      </c>
    </row>
    <row r="3363" spans="1:6" x14ac:dyDescent="0.2">
      <c r="A3363" t="s">
        <v>728</v>
      </c>
      <c r="B3363" t="s">
        <v>346</v>
      </c>
      <c r="C3363" t="s">
        <v>2159</v>
      </c>
      <c r="D3363" t="s">
        <v>394</v>
      </c>
      <c r="E3363" t="s">
        <v>3459</v>
      </c>
      <c r="F3363">
        <f t="shared" si="69"/>
        <v>8</v>
      </c>
    </row>
    <row r="3364" spans="1:6" x14ac:dyDescent="0.2">
      <c r="A3364" t="s">
        <v>728</v>
      </c>
      <c r="B3364" t="s">
        <v>346</v>
      </c>
      <c r="C3364" t="s">
        <v>2906</v>
      </c>
      <c r="D3364" t="s">
        <v>394</v>
      </c>
      <c r="E3364" t="s">
        <v>3459</v>
      </c>
      <c r="F3364">
        <f t="shared" si="69"/>
        <v>8</v>
      </c>
    </row>
    <row r="3365" spans="1:6" x14ac:dyDescent="0.2">
      <c r="A3365" t="s">
        <v>728</v>
      </c>
      <c r="B3365" t="s">
        <v>2945</v>
      </c>
      <c r="C3365" t="s">
        <v>2933</v>
      </c>
      <c r="D3365" t="s">
        <v>394</v>
      </c>
      <c r="E3365" t="s">
        <v>3459</v>
      </c>
      <c r="F3365">
        <f t="shared" si="69"/>
        <v>8</v>
      </c>
    </row>
    <row r="3366" spans="1:6" x14ac:dyDescent="0.2">
      <c r="A3366" t="s">
        <v>8336</v>
      </c>
      <c r="B3366" t="s">
        <v>2567</v>
      </c>
      <c r="C3366" t="s">
        <v>1698</v>
      </c>
      <c r="D3366" t="s">
        <v>1670</v>
      </c>
      <c r="E3366" t="s">
        <v>3459</v>
      </c>
      <c r="F3366">
        <f t="shared" si="69"/>
        <v>8</v>
      </c>
    </row>
    <row r="3367" spans="1:6" x14ac:dyDescent="0.2">
      <c r="A3367" t="s">
        <v>8336</v>
      </c>
      <c r="B3367" t="s">
        <v>346</v>
      </c>
      <c r="C3367" t="s">
        <v>373</v>
      </c>
      <c r="D3367" t="s">
        <v>394</v>
      </c>
      <c r="E3367" t="s">
        <v>3459</v>
      </c>
      <c r="F3367">
        <f t="shared" si="69"/>
        <v>8</v>
      </c>
    </row>
    <row r="3368" spans="1:6" x14ac:dyDescent="0.2">
      <c r="A3368" t="s">
        <v>8336</v>
      </c>
      <c r="B3368" t="s">
        <v>347</v>
      </c>
      <c r="C3368" t="s">
        <v>374</v>
      </c>
      <c r="D3368" t="s">
        <v>394</v>
      </c>
      <c r="E3368" t="s">
        <v>3459</v>
      </c>
      <c r="F3368">
        <f t="shared" si="69"/>
        <v>8</v>
      </c>
    </row>
    <row r="3369" spans="1:6" x14ac:dyDescent="0.2">
      <c r="A3369" t="s">
        <v>8336</v>
      </c>
      <c r="B3369" t="s">
        <v>346</v>
      </c>
      <c r="C3369" t="s">
        <v>2169</v>
      </c>
      <c r="D3369" t="s">
        <v>394</v>
      </c>
      <c r="E3369" t="s">
        <v>3459</v>
      </c>
      <c r="F3369">
        <f t="shared" si="69"/>
        <v>8</v>
      </c>
    </row>
    <row r="3370" spans="1:6" x14ac:dyDescent="0.2">
      <c r="A3370" t="s">
        <v>8336</v>
      </c>
      <c r="B3370" t="s">
        <v>1185</v>
      </c>
      <c r="C3370" t="s">
        <v>2236</v>
      </c>
      <c r="D3370" t="s">
        <v>400</v>
      </c>
      <c r="E3370" t="s">
        <v>3459</v>
      </c>
      <c r="F3370">
        <f t="shared" si="69"/>
        <v>8</v>
      </c>
    </row>
    <row r="3371" spans="1:6" x14ac:dyDescent="0.2">
      <c r="A3371" t="s">
        <v>8336</v>
      </c>
      <c r="B3371" t="s">
        <v>1186</v>
      </c>
      <c r="C3371" t="s">
        <v>2237</v>
      </c>
      <c r="D3371" t="s">
        <v>400</v>
      </c>
      <c r="E3371" t="s">
        <v>3459</v>
      </c>
      <c r="F3371">
        <f t="shared" si="69"/>
        <v>8</v>
      </c>
    </row>
    <row r="3372" spans="1:6" x14ac:dyDescent="0.2">
      <c r="A3372" t="s">
        <v>8336</v>
      </c>
      <c r="B3372" t="s">
        <v>1185</v>
      </c>
      <c r="C3372" t="s">
        <v>2238</v>
      </c>
      <c r="D3372" t="s">
        <v>400</v>
      </c>
      <c r="E3372" t="s">
        <v>3459</v>
      </c>
      <c r="F3372">
        <f t="shared" si="69"/>
        <v>8</v>
      </c>
    </row>
    <row r="3373" spans="1:6" x14ac:dyDescent="0.2">
      <c r="A3373" t="s">
        <v>8336</v>
      </c>
      <c r="B3373" t="s">
        <v>346</v>
      </c>
      <c r="C3373" t="s">
        <v>2905</v>
      </c>
      <c r="D3373" t="s">
        <v>394</v>
      </c>
      <c r="E3373" t="s">
        <v>3459</v>
      </c>
      <c r="F3373">
        <f t="shared" si="69"/>
        <v>8</v>
      </c>
    </row>
    <row r="3374" spans="1:6" x14ac:dyDescent="0.2">
      <c r="A3374" t="s">
        <v>8336</v>
      </c>
      <c r="B3374" t="s">
        <v>2945</v>
      </c>
      <c r="C3374" t="s">
        <v>2932</v>
      </c>
      <c r="D3374" t="s">
        <v>394</v>
      </c>
      <c r="E3374" t="s">
        <v>3459</v>
      </c>
      <c r="F3374">
        <f t="shared" si="69"/>
        <v>8</v>
      </c>
    </row>
    <row r="3375" spans="1:6" x14ac:dyDescent="0.2">
      <c r="A3375" t="s">
        <v>2722</v>
      </c>
      <c r="B3375" t="s">
        <v>2717</v>
      </c>
      <c r="C3375" t="s">
        <v>2716</v>
      </c>
      <c r="D3375" t="s">
        <v>1670</v>
      </c>
      <c r="E3375" t="s">
        <v>3459</v>
      </c>
      <c r="F3375">
        <f t="shared" si="69"/>
        <v>8</v>
      </c>
    </row>
    <row r="3376" spans="1:6" x14ac:dyDescent="0.2">
      <c r="A3376" t="s">
        <v>2722</v>
      </c>
      <c r="B3376" t="s">
        <v>346</v>
      </c>
      <c r="C3376" t="s">
        <v>2269</v>
      </c>
      <c r="D3376" t="s">
        <v>394</v>
      </c>
      <c r="E3376" t="s">
        <v>3459</v>
      </c>
      <c r="F3376">
        <f t="shared" si="69"/>
        <v>8</v>
      </c>
    </row>
    <row r="3377" spans="1:6" x14ac:dyDescent="0.2">
      <c r="A3377" t="s">
        <v>2722</v>
      </c>
      <c r="B3377" t="s">
        <v>347</v>
      </c>
      <c r="C3377" t="s">
        <v>2270</v>
      </c>
      <c r="D3377" t="s">
        <v>394</v>
      </c>
      <c r="E3377" t="s">
        <v>3459</v>
      </c>
      <c r="F3377">
        <f t="shared" si="69"/>
        <v>8</v>
      </c>
    </row>
    <row r="3378" spans="1:6" x14ac:dyDescent="0.2">
      <c r="A3378" t="s">
        <v>2722</v>
      </c>
      <c r="B3378" t="s">
        <v>346</v>
      </c>
      <c r="C3378" t="s">
        <v>2271</v>
      </c>
      <c r="D3378" t="s">
        <v>394</v>
      </c>
      <c r="E3378" t="s">
        <v>3459</v>
      </c>
      <c r="F3378">
        <f t="shared" si="69"/>
        <v>8</v>
      </c>
    </row>
    <row r="3379" spans="1:6" x14ac:dyDescent="0.2">
      <c r="A3379" t="s">
        <v>2722</v>
      </c>
      <c r="B3379" t="s">
        <v>346</v>
      </c>
      <c r="C3379" t="s">
        <v>2907</v>
      </c>
      <c r="D3379" t="s">
        <v>394</v>
      </c>
      <c r="E3379" t="s">
        <v>3459</v>
      </c>
      <c r="F3379">
        <f t="shared" si="69"/>
        <v>8</v>
      </c>
    </row>
    <row r="3380" spans="1:6" x14ac:dyDescent="0.2">
      <c r="A3380" t="s">
        <v>2722</v>
      </c>
      <c r="B3380" t="s">
        <v>2945</v>
      </c>
      <c r="C3380" t="s">
        <v>2934</v>
      </c>
      <c r="D3380" t="s">
        <v>394</v>
      </c>
      <c r="E3380" t="s">
        <v>3459</v>
      </c>
      <c r="F3380">
        <f t="shared" si="69"/>
        <v>8</v>
      </c>
    </row>
    <row r="3381" spans="1:6" x14ac:dyDescent="0.2">
      <c r="A3381" t="s">
        <v>729</v>
      </c>
      <c r="B3381" t="s">
        <v>2573</v>
      </c>
      <c r="C3381" t="s">
        <v>1402</v>
      </c>
      <c r="D3381" t="s">
        <v>1670</v>
      </c>
      <c r="E3381" t="s">
        <v>3459</v>
      </c>
      <c r="F3381">
        <f t="shared" si="69"/>
        <v>8</v>
      </c>
    </row>
    <row r="3382" spans="1:6" x14ac:dyDescent="0.2">
      <c r="A3382" t="s">
        <v>729</v>
      </c>
      <c r="B3382" t="s">
        <v>346</v>
      </c>
      <c r="C3382" t="s">
        <v>350</v>
      </c>
      <c r="D3382" t="s">
        <v>394</v>
      </c>
      <c r="E3382" t="s">
        <v>3459</v>
      </c>
      <c r="F3382">
        <f t="shared" si="69"/>
        <v>8</v>
      </c>
    </row>
    <row r="3383" spans="1:6" x14ac:dyDescent="0.2">
      <c r="A3383" t="s">
        <v>729</v>
      </c>
      <c r="B3383" t="s">
        <v>347</v>
      </c>
      <c r="C3383" t="s">
        <v>351</v>
      </c>
      <c r="D3383" t="s">
        <v>394</v>
      </c>
      <c r="E3383" t="s">
        <v>3459</v>
      </c>
      <c r="F3383">
        <f t="shared" si="69"/>
        <v>8</v>
      </c>
    </row>
    <row r="3384" spans="1:6" x14ac:dyDescent="0.2">
      <c r="A3384" t="s">
        <v>729</v>
      </c>
      <c r="B3384" t="s">
        <v>346</v>
      </c>
      <c r="C3384" t="s">
        <v>2167</v>
      </c>
      <c r="D3384" t="s">
        <v>394</v>
      </c>
      <c r="E3384" t="s">
        <v>3459</v>
      </c>
      <c r="F3384">
        <f t="shared" si="69"/>
        <v>8</v>
      </c>
    </row>
    <row r="3385" spans="1:6" x14ac:dyDescent="0.2">
      <c r="A3385" t="s">
        <v>729</v>
      </c>
      <c r="B3385" t="s">
        <v>346</v>
      </c>
      <c r="C3385" t="s">
        <v>2893</v>
      </c>
      <c r="D3385" t="s">
        <v>394</v>
      </c>
      <c r="E3385" t="s">
        <v>3459</v>
      </c>
      <c r="F3385">
        <f t="shared" si="69"/>
        <v>8</v>
      </c>
    </row>
    <row r="3386" spans="1:6" x14ac:dyDescent="0.2">
      <c r="A3386" t="s">
        <v>729</v>
      </c>
      <c r="B3386" t="s">
        <v>2945</v>
      </c>
      <c r="C3386" t="s">
        <v>2920</v>
      </c>
      <c r="D3386" t="s">
        <v>394</v>
      </c>
      <c r="E3386" t="s">
        <v>3459</v>
      </c>
      <c r="F3386">
        <f t="shared" si="69"/>
        <v>8</v>
      </c>
    </row>
    <row r="3387" spans="1:6" x14ac:dyDescent="0.2">
      <c r="A3387" t="s">
        <v>729</v>
      </c>
      <c r="B3387" t="s">
        <v>2945</v>
      </c>
      <c r="C3387" t="s">
        <v>2935</v>
      </c>
      <c r="D3387" t="s">
        <v>394</v>
      </c>
      <c r="E3387" t="s">
        <v>3459</v>
      </c>
      <c r="F3387">
        <f t="shared" si="69"/>
        <v>8</v>
      </c>
    </row>
    <row r="3388" spans="1:6" x14ac:dyDescent="0.2">
      <c r="A3388" t="s">
        <v>730</v>
      </c>
      <c r="B3388" t="s">
        <v>2574</v>
      </c>
      <c r="C3388" t="s">
        <v>1403</v>
      </c>
      <c r="D3388" t="s">
        <v>1670</v>
      </c>
      <c r="E3388" t="s">
        <v>6554</v>
      </c>
      <c r="F3388">
        <f t="shared" si="69"/>
        <v>9</v>
      </c>
    </row>
    <row r="3389" spans="1:6" x14ac:dyDescent="0.2">
      <c r="A3389" t="s">
        <v>730</v>
      </c>
      <c r="B3389" t="s">
        <v>346</v>
      </c>
      <c r="C3389" t="s">
        <v>358</v>
      </c>
      <c r="D3389" t="s">
        <v>394</v>
      </c>
      <c r="E3389" t="s">
        <v>6554</v>
      </c>
      <c r="F3389">
        <f t="shared" si="69"/>
        <v>9</v>
      </c>
    </row>
    <row r="3390" spans="1:6" x14ac:dyDescent="0.2">
      <c r="A3390" t="s">
        <v>730</v>
      </c>
      <c r="B3390" t="s">
        <v>347</v>
      </c>
      <c r="C3390" t="s">
        <v>359</v>
      </c>
      <c r="D3390" t="s">
        <v>394</v>
      </c>
      <c r="E3390" t="s">
        <v>6554</v>
      </c>
      <c r="F3390">
        <f t="shared" si="69"/>
        <v>9</v>
      </c>
    </row>
    <row r="3391" spans="1:6" x14ac:dyDescent="0.2">
      <c r="A3391" t="s">
        <v>730</v>
      </c>
      <c r="B3391" t="s">
        <v>346</v>
      </c>
      <c r="C3391" t="s">
        <v>2172</v>
      </c>
      <c r="D3391" t="s">
        <v>394</v>
      </c>
      <c r="E3391" t="s">
        <v>6554</v>
      </c>
      <c r="F3391">
        <f t="shared" si="69"/>
        <v>9</v>
      </c>
    </row>
    <row r="3392" spans="1:6" x14ac:dyDescent="0.2">
      <c r="A3392" t="s">
        <v>730</v>
      </c>
      <c r="B3392" t="s">
        <v>346</v>
      </c>
      <c r="C3392" t="s">
        <v>2898</v>
      </c>
      <c r="D3392" t="s">
        <v>394</v>
      </c>
      <c r="E3392" t="s">
        <v>6554</v>
      </c>
      <c r="F3392">
        <f t="shared" si="69"/>
        <v>9</v>
      </c>
    </row>
    <row r="3393" spans="1:6" x14ac:dyDescent="0.2">
      <c r="A3393" t="s">
        <v>730</v>
      </c>
      <c r="B3393" t="s">
        <v>2945</v>
      </c>
      <c r="C3393" t="s">
        <v>2925</v>
      </c>
      <c r="D3393" t="s">
        <v>394</v>
      </c>
      <c r="E3393" t="s">
        <v>6554</v>
      </c>
      <c r="F3393">
        <f t="shared" si="69"/>
        <v>9</v>
      </c>
    </row>
    <row r="3394" spans="1:6" x14ac:dyDescent="0.2">
      <c r="A3394" t="s">
        <v>731</v>
      </c>
      <c r="B3394" t="s">
        <v>2577</v>
      </c>
      <c r="C3394" t="s">
        <v>1404</v>
      </c>
      <c r="D3394" t="s">
        <v>1670</v>
      </c>
      <c r="E3394" t="s">
        <v>6554</v>
      </c>
      <c r="F3394">
        <f t="shared" si="69"/>
        <v>9</v>
      </c>
    </row>
    <row r="3395" spans="1:6" x14ac:dyDescent="0.2">
      <c r="A3395" t="s">
        <v>731</v>
      </c>
      <c r="B3395" t="s">
        <v>175</v>
      </c>
      <c r="C3395" t="s">
        <v>177</v>
      </c>
      <c r="D3395" t="s">
        <v>390</v>
      </c>
      <c r="E3395" t="s">
        <v>6554</v>
      </c>
      <c r="F3395">
        <f t="shared" si="69"/>
        <v>9</v>
      </c>
    </row>
    <row r="3396" spans="1:6" x14ac:dyDescent="0.2">
      <c r="A3396" t="s">
        <v>731</v>
      </c>
      <c r="B3396" t="s">
        <v>176</v>
      </c>
      <c r="C3396" t="s">
        <v>178</v>
      </c>
      <c r="D3396" t="s">
        <v>390</v>
      </c>
      <c r="E3396" t="s">
        <v>6554</v>
      </c>
      <c r="F3396">
        <f t="shared" si="69"/>
        <v>9</v>
      </c>
    </row>
    <row r="3397" spans="1:6" x14ac:dyDescent="0.2">
      <c r="A3397" t="s">
        <v>731</v>
      </c>
      <c r="B3397" t="s">
        <v>2865</v>
      </c>
      <c r="C3397" t="s">
        <v>2859</v>
      </c>
      <c r="D3397" t="s">
        <v>390</v>
      </c>
      <c r="E3397" t="s">
        <v>6554</v>
      </c>
      <c r="F3397">
        <f t="shared" si="69"/>
        <v>9</v>
      </c>
    </row>
    <row r="3398" spans="1:6" x14ac:dyDescent="0.2">
      <c r="A3398" t="s">
        <v>731</v>
      </c>
      <c r="B3398" t="s">
        <v>346</v>
      </c>
      <c r="C3398" t="s">
        <v>403</v>
      </c>
      <c r="D3398" t="s">
        <v>394</v>
      </c>
      <c r="E3398" t="s">
        <v>6554</v>
      </c>
      <c r="F3398">
        <f t="shared" si="69"/>
        <v>9</v>
      </c>
    </row>
    <row r="3399" spans="1:6" x14ac:dyDescent="0.2">
      <c r="A3399" t="s">
        <v>731</v>
      </c>
      <c r="B3399" t="s">
        <v>347</v>
      </c>
      <c r="C3399" t="s">
        <v>404</v>
      </c>
      <c r="D3399" t="s">
        <v>394</v>
      </c>
      <c r="E3399" t="s">
        <v>6554</v>
      </c>
      <c r="F3399">
        <f t="shared" si="69"/>
        <v>9</v>
      </c>
    </row>
    <row r="3400" spans="1:6" x14ac:dyDescent="0.2">
      <c r="A3400" t="s">
        <v>731</v>
      </c>
      <c r="B3400" t="s">
        <v>346</v>
      </c>
      <c r="C3400" t="s">
        <v>2175</v>
      </c>
      <c r="D3400" t="s">
        <v>394</v>
      </c>
      <c r="E3400" t="s">
        <v>6554</v>
      </c>
      <c r="F3400">
        <f t="shared" si="69"/>
        <v>9</v>
      </c>
    </row>
    <row r="3401" spans="1:6" x14ac:dyDescent="0.2">
      <c r="A3401" t="s">
        <v>731</v>
      </c>
      <c r="B3401" t="s">
        <v>346</v>
      </c>
      <c r="C3401" t="s">
        <v>2917</v>
      </c>
      <c r="D3401" t="s">
        <v>394</v>
      </c>
      <c r="E3401" t="s">
        <v>6554</v>
      </c>
      <c r="F3401">
        <f t="shared" si="69"/>
        <v>9</v>
      </c>
    </row>
    <row r="3402" spans="1:6" x14ac:dyDescent="0.2">
      <c r="A3402" t="s">
        <v>731</v>
      </c>
      <c r="B3402" t="s">
        <v>2945</v>
      </c>
      <c r="C3402" t="s">
        <v>2944</v>
      </c>
      <c r="D3402" t="s">
        <v>394</v>
      </c>
      <c r="E3402" t="s">
        <v>6554</v>
      </c>
      <c r="F3402">
        <f t="shared" si="69"/>
        <v>9</v>
      </c>
    </row>
    <row r="3403" spans="1:6" x14ac:dyDescent="0.2">
      <c r="A3403" t="s">
        <v>732</v>
      </c>
      <c r="B3403" t="s">
        <v>2581</v>
      </c>
      <c r="C3403" t="s">
        <v>70</v>
      </c>
      <c r="D3403" t="s">
        <v>1670</v>
      </c>
      <c r="E3403" t="s">
        <v>6554</v>
      </c>
      <c r="F3403">
        <f t="shared" si="69"/>
        <v>9</v>
      </c>
    </row>
    <row r="3404" spans="1:6" x14ac:dyDescent="0.2">
      <c r="A3404" t="s">
        <v>732</v>
      </c>
      <c r="B3404" t="s">
        <v>1869</v>
      </c>
      <c r="C3404" t="s">
        <v>1405</v>
      </c>
      <c r="D3404" t="s">
        <v>8365</v>
      </c>
      <c r="E3404" t="s">
        <v>6554</v>
      </c>
      <c r="F3404">
        <f t="shared" si="69"/>
        <v>9</v>
      </c>
    </row>
    <row r="3405" spans="1:6" x14ac:dyDescent="0.2">
      <c r="A3405" t="s">
        <v>732</v>
      </c>
      <c r="B3405" t="s">
        <v>346</v>
      </c>
      <c r="C3405" t="s">
        <v>377</v>
      </c>
      <c r="D3405" t="s">
        <v>394</v>
      </c>
      <c r="E3405" t="s">
        <v>6554</v>
      </c>
      <c r="F3405">
        <f t="shared" si="69"/>
        <v>9</v>
      </c>
    </row>
    <row r="3406" spans="1:6" x14ac:dyDescent="0.2">
      <c r="A3406" t="s">
        <v>732</v>
      </c>
      <c r="B3406" t="s">
        <v>347</v>
      </c>
      <c r="C3406" t="s">
        <v>378</v>
      </c>
      <c r="D3406" t="s">
        <v>394</v>
      </c>
      <c r="E3406" t="s">
        <v>6554</v>
      </c>
      <c r="F3406">
        <f t="shared" si="69"/>
        <v>9</v>
      </c>
    </row>
    <row r="3407" spans="1:6" x14ac:dyDescent="0.2">
      <c r="A3407" t="s">
        <v>732</v>
      </c>
      <c r="B3407" t="s">
        <v>346</v>
      </c>
      <c r="C3407" t="s">
        <v>2174</v>
      </c>
      <c r="D3407" t="s">
        <v>394</v>
      </c>
      <c r="E3407" t="s">
        <v>6554</v>
      </c>
      <c r="F3407">
        <f t="shared" si="69"/>
        <v>9</v>
      </c>
    </row>
    <row r="3408" spans="1:6" x14ac:dyDescent="0.2">
      <c r="A3408" t="s">
        <v>732</v>
      </c>
      <c r="B3408" t="s">
        <v>346</v>
      </c>
      <c r="C3408" t="s">
        <v>2910</v>
      </c>
      <c r="D3408" t="s">
        <v>394</v>
      </c>
      <c r="E3408" t="s">
        <v>6554</v>
      </c>
      <c r="F3408">
        <f t="shared" si="69"/>
        <v>9</v>
      </c>
    </row>
    <row r="3409" spans="1:6" x14ac:dyDescent="0.2">
      <c r="A3409" t="s">
        <v>732</v>
      </c>
      <c r="B3409" t="s">
        <v>2945</v>
      </c>
      <c r="C3409" t="s">
        <v>2937</v>
      </c>
      <c r="D3409" t="s">
        <v>394</v>
      </c>
      <c r="E3409" t="s">
        <v>6554</v>
      </c>
      <c r="F3409">
        <f t="shared" si="69"/>
        <v>9</v>
      </c>
    </row>
    <row r="3410" spans="1:6" x14ac:dyDescent="0.2">
      <c r="A3410" t="s">
        <v>733</v>
      </c>
      <c r="B3410" t="s">
        <v>2583</v>
      </c>
      <c r="C3410" t="s">
        <v>79</v>
      </c>
      <c r="D3410" t="s">
        <v>1670</v>
      </c>
      <c r="E3410" t="s">
        <v>6554</v>
      </c>
      <c r="F3410">
        <f t="shared" si="69"/>
        <v>9</v>
      </c>
    </row>
    <row r="3411" spans="1:6" x14ac:dyDescent="0.2">
      <c r="A3411" t="s">
        <v>733</v>
      </c>
      <c r="B3411" t="s">
        <v>175</v>
      </c>
      <c r="C3411" t="s">
        <v>179</v>
      </c>
      <c r="D3411" t="s">
        <v>390</v>
      </c>
      <c r="E3411" t="s">
        <v>6554</v>
      </c>
      <c r="F3411">
        <f t="shared" si="69"/>
        <v>9</v>
      </c>
    </row>
    <row r="3412" spans="1:6" x14ac:dyDescent="0.2">
      <c r="A3412" t="s">
        <v>733</v>
      </c>
      <c r="B3412" t="s">
        <v>176</v>
      </c>
      <c r="C3412" t="s">
        <v>180</v>
      </c>
      <c r="D3412" t="s">
        <v>390</v>
      </c>
      <c r="E3412" t="s">
        <v>6554</v>
      </c>
      <c r="F3412">
        <f t="shared" si="69"/>
        <v>9</v>
      </c>
    </row>
    <row r="3413" spans="1:6" x14ac:dyDescent="0.2">
      <c r="A3413" t="s">
        <v>733</v>
      </c>
      <c r="B3413" t="s">
        <v>2865</v>
      </c>
      <c r="C3413" t="s">
        <v>2860</v>
      </c>
      <c r="D3413" t="s">
        <v>390</v>
      </c>
      <c r="E3413" t="s">
        <v>6554</v>
      </c>
      <c r="F3413">
        <f t="shared" si="69"/>
        <v>9</v>
      </c>
    </row>
    <row r="3414" spans="1:6" x14ac:dyDescent="0.2">
      <c r="A3414" t="s">
        <v>733</v>
      </c>
      <c r="B3414" t="s">
        <v>346</v>
      </c>
      <c r="C3414" t="s">
        <v>401</v>
      </c>
      <c r="D3414" t="s">
        <v>394</v>
      </c>
      <c r="E3414" t="s">
        <v>6554</v>
      </c>
      <c r="F3414">
        <f t="shared" si="69"/>
        <v>9</v>
      </c>
    </row>
    <row r="3415" spans="1:6" x14ac:dyDescent="0.2">
      <c r="A3415" t="s">
        <v>733</v>
      </c>
      <c r="B3415" t="s">
        <v>347</v>
      </c>
      <c r="C3415" t="s">
        <v>402</v>
      </c>
      <c r="D3415" t="s">
        <v>394</v>
      </c>
      <c r="E3415" t="s">
        <v>6554</v>
      </c>
      <c r="F3415">
        <f t="shared" si="69"/>
        <v>9</v>
      </c>
    </row>
    <row r="3416" spans="1:6" x14ac:dyDescent="0.2">
      <c r="A3416" t="s">
        <v>733</v>
      </c>
      <c r="B3416" t="s">
        <v>346</v>
      </c>
      <c r="C3416" t="s">
        <v>2173</v>
      </c>
      <c r="D3416" t="s">
        <v>394</v>
      </c>
      <c r="E3416" t="s">
        <v>6554</v>
      </c>
      <c r="F3416">
        <f t="shared" si="69"/>
        <v>9</v>
      </c>
    </row>
    <row r="3417" spans="1:6" x14ac:dyDescent="0.2">
      <c r="A3417" t="s">
        <v>733</v>
      </c>
      <c r="B3417" t="s">
        <v>346</v>
      </c>
      <c r="C3417" t="s">
        <v>2916</v>
      </c>
      <c r="D3417" t="s">
        <v>394</v>
      </c>
      <c r="E3417" t="s">
        <v>6554</v>
      </c>
      <c r="F3417">
        <f t="shared" si="69"/>
        <v>9</v>
      </c>
    </row>
    <row r="3418" spans="1:6" x14ac:dyDescent="0.2">
      <c r="A3418" t="s">
        <v>733</v>
      </c>
      <c r="B3418" t="s">
        <v>2945</v>
      </c>
      <c r="C3418" t="s">
        <v>2943</v>
      </c>
      <c r="D3418" t="s">
        <v>394</v>
      </c>
      <c r="E3418" t="s">
        <v>6554</v>
      </c>
      <c r="F3418">
        <f t="shared" si="69"/>
        <v>9</v>
      </c>
    </row>
    <row r="3419" spans="1:6" x14ac:dyDescent="0.2">
      <c r="A3419" s="20" t="s">
        <v>8389</v>
      </c>
      <c r="E3419" t="s">
        <v>6554</v>
      </c>
      <c r="F3419">
        <f t="shared" si="69"/>
        <v>9</v>
      </c>
    </row>
    <row r="3420" spans="1:6" x14ac:dyDescent="0.2">
      <c r="A3420" t="s">
        <v>734</v>
      </c>
      <c r="B3420" t="s">
        <v>2579</v>
      </c>
      <c r="C3420" t="s">
        <v>1406</v>
      </c>
      <c r="D3420" t="s">
        <v>1670</v>
      </c>
      <c r="E3420" t="s">
        <v>6554</v>
      </c>
      <c r="F3420">
        <f t="shared" ref="F3420:F3484" si="70">VLOOKUP(E3420,$H$2:$I$12,2,0)</f>
        <v>9</v>
      </c>
    </row>
    <row r="3421" spans="1:6" x14ac:dyDescent="0.2">
      <c r="A3421" t="s">
        <v>734</v>
      </c>
      <c r="B3421" t="s">
        <v>1870</v>
      </c>
      <c r="C3421" t="s">
        <v>814</v>
      </c>
      <c r="D3421" t="s">
        <v>1575</v>
      </c>
      <c r="E3421" t="s">
        <v>6554</v>
      </c>
      <c r="F3421">
        <f t="shared" si="70"/>
        <v>9</v>
      </c>
    </row>
    <row r="3422" spans="1:6" x14ac:dyDescent="0.2">
      <c r="A3422" t="s">
        <v>734</v>
      </c>
      <c r="B3422" t="s">
        <v>175</v>
      </c>
      <c r="C3422" t="s">
        <v>181</v>
      </c>
      <c r="D3422" t="s">
        <v>390</v>
      </c>
      <c r="E3422" t="s">
        <v>6554</v>
      </c>
      <c r="F3422">
        <f t="shared" si="70"/>
        <v>9</v>
      </c>
    </row>
    <row r="3423" spans="1:6" x14ac:dyDescent="0.2">
      <c r="A3423" t="s">
        <v>734</v>
      </c>
      <c r="B3423" t="s">
        <v>176</v>
      </c>
      <c r="C3423" t="s">
        <v>182</v>
      </c>
      <c r="D3423" t="s">
        <v>390</v>
      </c>
      <c r="E3423" t="s">
        <v>6554</v>
      </c>
      <c r="F3423">
        <f t="shared" si="70"/>
        <v>9</v>
      </c>
    </row>
    <row r="3424" spans="1:6" x14ac:dyDescent="0.2">
      <c r="A3424" t="s">
        <v>734</v>
      </c>
      <c r="B3424" t="s">
        <v>2865</v>
      </c>
      <c r="C3424" t="s">
        <v>2861</v>
      </c>
      <c r="D3424" t="s">
        <v>390</v>
      </c>
      <c r="E3424" t="s">
        <v>6554</v>
      </c>
      <c r="F3424">
        <f t="shared" si="70"/>
        <v>9</v>
      </c>
    </row>
    <row r="3425" spans="1:6" x14ac:dyDescent="0.2">
      <c r="A3425" t="s">
        <v>734</v>
      </c>
      <c r="B3425" t="s">
        <v>346</v>
      </c>
      <c r="C3425" t="s">
        <v>381</v>
      </c>
      <c r="D3425" t="s">
        <v>394</v>
      </c>
      <c r="E3425" t="s">
        <v>6554</v>
      </c>
      <c r="F3425">
        <f t="shared" si="70"/>
        <v>9</v>
      </c>
    </row>
    <row r="3426" spans="1:6" x14ac:dyDescent="0.2">
      <c r="A3426" t="s">
        <v>734</v>
      </c>
      <c r="B3426" t="s">
        <v>347</v>
      </c>
      <c r="C3426" t="s">
        <v>382</v>
      </c>
      <c r="D3426" t="s">
        <v>394</v>
      </c>
      <c r="E3426" t="s">
        <v>6554</v>
      </c>
      <c r="F3426">
        <f t="shared" si="70"/>
        <v>9</v>
      </c>
    </row>
    <row r="3427" spans="1:6" x14ac:dyDescent="0.2">
      <c r="A3427" t="s">
        <v>734</v>
      </c>
      <c r="B3427" t="s">
        <v>346</v>
      </c>
      <c r="C3427" t="s">
        <v>2176</v>
      </c>
      <c r="D3427" t="s">
        <v>394</v>
      </c>
      <c r="E3427" t="s">
        <v>6554</v>
      </c>
      <c r="F3427">
        <f t="shared" si="70"/>
        <v>9</v>
      </c>
    </row>
    <row r="3428" spans="1:6" x14ac:dyDescent="0.2">
      <c r="A3428" t="s">
        <v>734</v>
      </c>
      <c r="B3428" t="s">
        <v>346</v>
      </c>
      <c r="C3428" t="s">
        <v>2912</v>
      </c>
      <c r="D3428" t="s">
        <v>394</v>
      </c>
      <c r="E3428" t="s">
        <v>6554</v>
      </c>
      <c r="F3428">
        <f t="shared" si="70"/>
        <v>9</v>
      </c>
    </row>
    <row r="3429" spans="1:6" x14ac:dyDescent="0.2">
      <c r="A3429" t="s">
        <v>734</v>
      </c>
      <c r="B3429" t="s">
        <v>2945</v>
      </c>
      <c r="C3429" t="s">
        <v>2939</v>
      </c>
      <c r="D3429" t="s">
        <v>394</v>
      </c>
      <c r="E3429" t="s">
        <v>6554</v>
      </c>
      <c r="F3429">
        <f t="shared" si="70"/>
        <v>9</v>
      </c>
    </row>
    <row r="3430" spans="1:6" x14ac:dyDescent="0.2">
      <c r="A3430" t="s">
        <v>1708</v>
      </c>
      <c r="B3430" t="s">
        <v>2645</v>
      </c>
      <c r="C3430" t="s">
        <v>1666</v>
      </c>
      <c r="D3430" t="s">
        <v>1670</v>
      </c>
      <c r="E3430" t="s">
        <v>6554</v>
      </c>
      <c r="F3430">
        <f t="shared" si="70"/>
        <v>9</v>
      </c>
    </row>
    <row r="3431" spans="1:6" x14ac:dyDescent="0.2">
      <c r="A3431" t="s">
        <v>1708</v>
      </c>
      <c r="B3431" t="s">
        <v>346</v>
      </c>
      <c r="C3431" t="s">
        <v>383</v>
      </c>
      <c r="D3431" t="s">
        <v>394</v>
      </c>
      <c r="E3431" t="s">
        <v>6554</v>
      </c>
      <c r="F3431">
        <f t="shared" si="70"/>
        <v>9</v>
      </c>
    </row>
    <row r="3432" spans="1:6" x14ac:dyDescent="0.2">
      <c r="A3432" t="s">
        <v>1708</v>
      </c>
      <c r="B3432" t="s">
        <v>347</v>
      </c>
      <c r="C3432" t="s">
        <v>384</v>
      </c>
      <c r="D3432" t="s">
        <v>394</v>
      </c>
      <c r="E3432" t="s">
        <v>6554</v>
      </c>
      <c r="F3432">
        <f t="shared" si="70"/>
        <v>9</v>
      </c>
    </row>
    <row r="3433" spans="1:6" x14ac:dyDescent="0.2">
      <c r="A3433" t="s">
        <v>1708</v>
      </c>
      <c r="B3433" t="s">
        <v>346</v>
      </c>
      <c r="C3433" t="s">
        <v>2179</v>
      </c>
      <c r="D3433" t="s">
        <v>394</v>
      </c>
      <c r="E3433" t="s">
        <v>6554</v>
      </c>
      <c r="F3433">
        <f t="shared" si="70"/>
        <v>9</v>
      </c>
    </row>
    <row r="3434" spans="1:6" x14ac:dyDescent="0.2">
      <c r="A3434" t="s">
        <v>1708</v>
      </c>
      <c r="B3434" t="s">
        <v>346</v>
      </c>
      <c r="C3434" t="s">
        <v>2913</v>
      </c>
      <c r="D3434" t="s">
        <v>394</v>
      </c>
      <c r="E3434" t="s">
        <v>6554</v>
      </c>
      <c r="F3434">
        <f t="shared" si="70"/>
        <v>9</v>
      </c>
    </row>
    <row r="3435" spans="1:6" x14ac:dyDescent="0.2">
      <c r="A3435" t="s">
        <v>1708</v>
      </c>
      <c r="B3435" t="s">
        <v>2945</v>
      </c>
      <c r="C3435" t="s">
        <v>2940</v>
      </c>
      <c r="D3435" t="s">
        <v>394</v>
      </c>
      <c r="E3435" t="s">
        <v>6554</v>
      </c>
      <c r="F3435">
        <f t="shared" si="70"/>
        <v>9</v>
      </c>
    </row>
    <row r="3436" spans="1:6" x14ac:dyDescent="0.2">
      <c r="A3436" t="s">
        <v>1709</v>
      </c>
      <c r="B3436" t="s">
        <v>2648</v>
      </c>
      <c r="C3436" t="s">
        <v>1712</v>
      </c>
      <c r="D3436" t="s">
        <v>1670</v>
      </c>
      <c r="E3436" t="s">
        <v>6554</v>
      </c>
      <c r="F3436">
        <f t="shared" si="70"/>
        <v>9</v>
      </c>
    </row>
    <row r="3437" spans="1:6" x14ac:dyDescent="0.2">
      <c r="A3437" t="s">
        <v>1709</v>
      </c>
      <c r="B3437" t="s">
        <v>346</v>
      </c>
      <c r="C3437" t="s">
        <v>379</v>
      </c>
      <c r="D3437" t="s">
        <v>394</v>
      </c>
      <c r="E3437" t="s">
        <v>6554</v>
      </c>
      <c r="F3437">
        <f t="shared" si="70"/>
        <v>9</v>
      </c>
    </row>
    <row r="3438" spans="1:6" x14ac:dyDescent="0.2">
      <c r="A3438" t="s">
        <v>1709</v>
      </c>
      <c r="B3438" t="s">
        <v>347</v>
      </c>
      <c r="C3438" t="s">
        <v>380</v>
      </c>
      <c r="D3438" t="s">
        <v>394</v>
      </c>
      <c r="E3438" t="s">
        <v>6554</v>
      </c>
      <c r="F3438">
        <f t="shared" si="70"/>
        <v>9</v>
      </c>
    </row>
    <row r="3439" spans="1:6" x14ac:dyDescent="0.2">
      <c r="A3439" t="s">
        <v>1709</v>
      </c>
      <c r="B3439" t="s">
        <v>346</v>
      </c>
      <c r="C3439" t="s">
        <v>2181</v>
      </c>
      <c r="D3439" t="s">
        <v>394</v>
      </c>
      <c r="E3439" t="s">
        <v>6554</v>
      </c>
      <c r="F3439">
        <f t="shared" si="70"/>
        <v>9</v>
      </c>
    </row>
    <row r="3440" spans="1:6" x14ac:dyDescent="0.2">
      <c r="A3440" t="s">
        <v>1709</v>
      </c>
      <c r="B3440" t="s">
        <v>346</v>
      </c>
      <c r="C3440" t="s">
        <v>2911</v>
      </c>
      <c r="D3440" t="s">
        <v>394</v>
      </c>
      <c r="E3440" t="s">
        <v>6554</v>
      </c>
      <c r="F3440">
        <f t="shared" si="70"/>
        <v>9</v>
      </c>
    </row>
    <row r="3441" spans="1:6" x14ac:dyDescent="0.2">
      <c r="A3441" t="s">
        <v>1709</v>
      </c>
      <c r="B3441" t="s">
        <v>2945</v>
      </c>
      <c r="C3441" t="s">
        <v>2938</v>
      </c>
      <c r="D3441" t="s">
        <v>394</v>
      </c>
      <c r="E3441" t="s">
        <v>6554</v>
      </c>
      <c r="F3441">
        <f t="shared" si="70"/>
        <v>9</v>
      </c>
    </row>
    <row r="3442" spans="1:6" x14ac:dyDescent="0.2">
      <c r="A3442" t="s">
        <v>735</v>
      </c>
      <c r="B3442" t="s">
        <v>2651</v>
      </c>
      <c r="C3442" t="s">
        <v>1407</v>
      </c>
      <c r="D3442" t="s">
        <v>1670</v>
      </c>
      <c r="E3442" t="s">
        <v>6554</v>
      </c>
      <c r="F3442">
        <f t="shared" si="70"/>
        <v>9</v>
      </c>
    </row>
    <row r="3443" spans="1:6" x14ac:dyDescent="0.2">
      <c r="A3443" t="s">
        <v>735</v>
      </c>
      <c r="B3443" t="s">
        <v>1870</v>
      </c>
      <c r="C3443" t="s">
        <v>815</v>
      </c>
      <c r="D3443" t="s">
        <v>1575</v>
      </c>
      <c r="E3443" t="s">
        <v>6554</v>
      </c>
      <c r="F3443">
        <f t="shared" si="70"/>
        <v>9</v>
      </c>
    </row>
    <row r="3444" spans="1:6" x14ac:dyDescent="0.2">
      <c r="A3444" t="s">
        <v>735</v>
      </c>
      <c r="B3444" t="s">
        <v>175</v>
      </c>
      <c r="C3444" t="s">
        <v>183</v>
      </c>
      <c r="D3444" t="s">
        <v>390</v>
      </c>
      <c r="E3444" t="s">
        <v>6554</v>
      </c>
      <c r="F3444">
        <f t="shared" si="70"/>
        <v>9</v>
      </c>
    </row>
    <row r="3445" spans="1:6" x14ac:dyDescent="0.2">
      <c r="A3445" t="s">
        <v>735</v>
      </c>
      <c r="B3445" t="s">
        <v>176</v>
      </c>
      <c r="C3445" t="s">
        <v>184</v>
      </c>
      <c r="D3445" t="s">
        <v>390</v>
      </c>
      <c r="E3445" t="s">
        <v>6554</v>
      </c>
      <c r="F3445">
        <f t="shared" si="70"/>
        <v>9</v>
      </c>
    </row>
    <row r="3446" spans="1:6" x14ac:dyDescent="0.2">
      <c r="A3446" t="s">
        <v>735</v>
      </c>
      <c r="B3446" t="s">
        <v>2865</v>
      </c>
      <c r="C3446" t="s">
        <v>2863</v>
      </c>
      <c r="D3446" t="s">
        <v>390</v>
      </c>
      <c r="E3446" t="s">
        <v>6554</v>
      </c>
      <c r="F3446">
        <f t="shared" si="70"/>
        <v>9</v>
      </c>
    </row>
    <row r="3447" spans="1:6" x14ac:dyDescent="0.2">
      <c r="A3447" t="s">
        <v>735</v>
      </c>
      <c r="B3447" t="s">
        <v>346</v>
      </c>
      <c r="C3447" t="s">
        <v>387</v>
      </c>
      <c r="D3447" t="s">
        <v>394</v>
      </c>
      <c r="E3447" t="s">
        <v>6554</v>
      </c>
      <c r="F3447">
        <f t="shared" si="70"/>
        <v>9</v>
      </c>
    </row>
    <row r="3448" spans="1:6" x14ac:dyDescent="0.2">
      <c r="A3448" t="s">
        <v>735</v>
      </c>
      <c r="B3448" t="s">
        <v>347</v>
      </c>
      <c r="C3448" t="s">
        <v>388</v>
      </c>
      <c r="D3448" t="s">
        <v>394</v>
      </c>
      <c r="E3448" t="s">
        <v>6554</v>
      </c>
      <c r="F3448">
        <f t="shared" si="70"/>
        <v>9</v>
      </c>
    </row>
    <row r="3449" spans="1:6" x14ac:dyDescent="0.2">
      <c r="A3449" t="s">
        <v>735</v>
      </c>
      <c r="B3449" t="s">
        <v>346</v>
      </c>
      <c r="C3449" t="s">
        <v>2178</v>
      </c>
      <c r="D3449" t="s">
        <v>394</v>
      </c>
      <c r="E3449" t="s">
        <v>6554</v>
      </c>
      <c r="F3449">
        <f t="shared" si="70"/>
        <v>9</v>
      </c>
    </row>
    <row r="3450" spans="1:6" x14ac:dyDescent="0.2">
      <c r="A3450" t="s">
        <v>735</v>
      </c>
      <c r="B3450" t="s">
        <v>346</v>
      </c>
      <c r="C3450" t="s">
        <v>2915</v>
      </c>
      <c r="D3450" t="s">
        <v>394</v>
      </c>
      <c r="E3450" t="s">
        <v>6554</v>
      </c>
      <c r="F3450">
        <f t="shared" si="70"/>
        <v>9</v>
      </c>
    </row>
    <row r="3451" spans="1:6" x14ac:dyDescent="0.2">
      <c r="A3451" t="s">
        <v>735</v>
      </c>
      <c r="B3451" t="s">
        <v>2945</v>
      </c>
      <c r="C3451" t="s">
        <v>2942</v>
      </c>
      <c r="D3451" t="s">
        <v>394</v>
      </c>
      <c r="E3451" t="s">
        <v>6554</v>
      </c>
      <c r="F3451">
        <f t="shared" si="70"/>
        <v>9</v>
      </c>
    </row>
    <row r="3452" spans="1:6" x14ac:dyDescent="0.2">
      <c r="A3452" t="s">
        <v>736</v>
      </c>
      <c r="B3452" t="s">
        <v>269</v>
      </c>
      <c r="C3452" t="s">
        <v>2819</v>
      </c>
      <c r="D3452" t="s">
        <v>398</v>
      </c>
      <c r="E3452" t="s">
        <v>6554</v>
      </c>
      <c r="F3452">
        <f t="shared" si="70"/>
        <v>9</v>
      </c>
    </row>
    <row r="3453" spans="1:6" x14ac:dyDescent="0.2">
      <c r="A3453" t="s">
        <v>736</v>
      </c>
      <c r="B3453" t="s">
        <v>2834</v>
      </c>
      <c r="C3453" t="s">
        <v>2846</v>
      </c>
      <c r="D3453" t="s">
        <v>398</v>
      </c>
      <c r="E3453" t="s">
        <v>6554</v>
      </c>
      <c r="F3453">
        <f t="shared" si="70"/>
        <v>9</v>
      </c>
    </row>
    <row r="3454" spans="1:6" x14ac:dyDescent="0.2">
      <c r="A3454" t="s">
        <v>736</v>
      </c>
      <c r="B3454" t="s">
        <v>2652</v>
      </c>
      <c r="C3454" t="s">
        <v>1408</v>
      </c>
      <c r="D3454" t="s">
        <v>1670</v>
      </c>
      <c r="E3454" t="s">
        <v>6554</v>
      </c>
      <c r="F3454">
        <f t="shared" si="70"/>
        <v>9</v>
      </c>
    </row>
    <row r="3455" spans="1:6" x14ac:dyDescent="0.2">
      <c r="A3455" t="s">
        <v>736</v>
      </c>
      <c r="B3455" t="s">
        <v>1870</v>
      </c>
      <c r="C3455" t="s">
        <v>816</v>
      </c>
      <c r="D3455" t="s">
        <v>1575</v>
      </c>
      <c r="E3455" t="s">
        <v>6554</v>
      </c>
      <c r="F3455">
        <f t="shared" si="70"/>
        <v>9</v>
      </c>
    </row>
    <row r="3456" spans="1:6" x14ac:dyDescent="0.2">
      <c r="A3456" t="s">
        <v>736</v>
      </c>
      <c r="B3456" t="s">
        <v>2244</v>
      </c>
      <c r="C3456" t="s">
        <v>2243</v>
      </c>
      <c r="D3456" t="s">
        <v>1696</v>
      </c>
      <c r="E3456" t="s">
        <v>6554</v>
      </c>
      <c r="F3456">
        <f t="shared" si="70"/>
        <v>9</v>
      </c>
    </row>
    <row r="3457" spans="1:6" x14ac:dyDescent="0.2">
      <c r="A3457" t="s">
        <v>736</v>
      </c>
      <c r="B3457" t="s">
        <v>269</v>
      </c>
      <c r="C3457" t="s">
        <v>260</v>
      </c>
      <c r="D3457" t="s">
        <v>398</v>
      </c>
      <c r="E3457" t="s">
        <v>6554</v>
      </c>
      <c r="F3457">
        <f t="shared" si="70"/>
        <v>9</v>
      </c>
    </row>
    <row r="3458" spans="1:6" x14ac:dyDescent="0.2">
      <c r="A3458" t="s">
        <v>736</v>
      </c>
      <c r="B3458" t="s">
        <v>270</v>
      </c>
      <c r="C3458" t="s">
        <v>261</v>
      </c>
      <c r="D3458" t="s">
        <v>398</v>
      </c>
      <c r="E3458" t="s">
        <v>6554</v>
      </c>
      <c r="F3458">
        <f t="shared" si="70"/>
        <v>9</v>
      </c>
    </row>
    <row r="3459" spans="1:6" x14ac:dyDescent="0.2">
      <c r="A3459" t="s">
        <v>736</v>
      </c>
      <c r="B3459" t="s">
        <v>269</v>
      </c>
      <c r="C3459" t="s">
        <v>2145</v>
      </c>
      <c r="D3459" t="s">
        <v>398</v>
      </c>
      <c r="E3459" t="s">
        <v>6554</v>
      </c>
      <c r="F3459">
        <f t="shared" si="70"/>
        <v>9</v>
      </c>
    </row>
    <row r="3460" spans="1:6" x14ac:dyDescent="0.2">
      <c r="A3460" t="s">
        <v>736</v>
      </c>
      <c r="B3460" t="s">
        <v>175</v>
      </c>
      <c r="C3460" t="s">
        <v>173</v>
      </c>
      <c r="D3460" t="s">
        <v>390</v>
      </c>
      <c r="E3460" t="s">
        <v>6554</v>
      </c>
      <c r="F3460">
        <f t="shared" si="70"/>
        <v>9</v>
      </c>
    </row>
    <row r="3461" spans="1:6" x14ac:dyDescent="0.2">
      <c r="A3461" t="s">
        <v>736</v>
      </c>
      <c r="B3461" t="s">
        <v>176</v>
      </c>
      <c r="C3461" t="s">
        <v>174</v>
      </c>
      <c r="D3461" t="s">
        <v>390</v>
      </c>
      <c r="E3461" t="s">
        <v>6554</v>
      </c>
      <c r="F3461">
        <f t="shared" si="70"/>
        <v>9</v>
      </c>
    </row>
    <row r="3462" spans="1:6" x14ac:dyDescent="0.2">
      <c r="A3462" t="s">
        <v>736</v>
      </c>
      <c r="B3462" t="s">
        <v>2865</v>
      </c>
      <c r="C3462" t="s">
        <v>2864</v>
      </c>
      <c r="D3462" t="s">
        <v>390</v>
      </c>
      <c r="E3462" t="s">
        <v>6554</v>
      </c>
      <c r="F3462">
        <f t="shared" si="70"/>
        <v>9</v>
      </c>
    </row>
    <row r="3463" spans="1:6" x14ac:dyDescent="0.2">
      <c r="A3463" s="20" t="s">
        <v>7679</v>
      </c>
      <c r="E3463" t="s">
        <v>6554</v>
      </c>
      <c r="F3463">
        <f>VLOOKUP(E3463,$H$2:$I$12,2,0)</f>
        <v>9</v>
      </c>
    </row>
    <row r="3464" spans="1:6" x14ac:dyDescent="0.2">
      <c r="A3464" t="s">
        <v>737</v>
      </c>
      <c r="B3464" t="s">
        <v>269</v>
      </c>
      <c r="C3464" t="s">
        <v>2832</v>
      </c>
      <c r="D3464" t="s">
        <v>398</v>
      </c>
      <c r="E3464" t="s">
        <v>3470</v>
      </c>
      <c r="F3464">
        <f t="shared" si="70"/>
        <v>14</v>
      </c>
    </row>
    <row r="3465" spans="1:6" x14ac:dyDescent="0.2">
      <c r="A3465" t="s">
        <v>737</v>
      </c>
      <c r="B3465" t="s">
        <v>2834</v>
      </c>
      <c r="C3465" t="s">
        <v>2837</v>
      </c>
      <c r="D3465" t="s">
        <v>398</v>
      </c>
      <c r="E3465" t="s">
        <v>3470</v>
      </c>
      <c r="F3465">
        <f t="shared" si="70"/>
        <v>14</v>
      </c>
    </row>
    <row r="3466" spans="1:6" x14ac:dyDescent="0.2">
      <c r="A3466" t="s">
        <v>737</v>
      </c>
      <c r="B3466" t="s">
        <v>2348</v>
      </c>
      <c r="C3466" t="s">
        <v>1409</v>
      </c>
      <c r="D3466" t="s">
        <v>1671</v>
      </c>
      <c r="E3466" t="s">
        <v>3470</v>
      </c>
      <c r="F3466">
        <f t="shared" si="70"/>
        <v>14</v>
      </c>
    </row>
    <row r="3467" spans="1:6" x14ac:dyDescent="0.2">
      <c r="A3467" t="s">
        <v>737</v>
      </c>
      <c r="B3467" t="s">
        <v>2348</v>
      </c>
      <c r="C3467" t="s">
        <v>1410</v>
      </c>
      <c r="D3467" t="s">
        <v>1671</v>
      </c>
      <c r="E3467" t="s">
        <v>3470</v>
      </c>
      <c r="F3467">
        <f t="shared" si="70"/>
        <v>14</v>
      </c>
    </row>
    <row r="3468" spans="1:6" x14ac:dyDescent="0.2">
      <c r="A3468" t="s">
        <v>737</v>
      </c>
      <c r="B3468" t="s">
        <v>269</v>
      </c>
      <c r="C3468" t="s">
        <v>286</v>
      </c>
      <c r="D3468" t="s">
        <v>398</v>
      </c>
      <c r="E3468" t="s">
        <v>3470</v>
      </c>
      <c r="F3468">
        <f t="shared" si="70"/>
        <v>14</v>
      </c>
    </row>
    <row r="3469" spans="1:6" x14ac:dyDescent="0.2">
      <c r="A3469" t="s">
        <v>737</v>
      </c>
      <c r="B3469" t="s">
        <v>270</v>
      </c>
      <c r="C3469" t="s">
        <v>285</v>
      </c>
      <c r="D3469" t="s">
        <v>398</v>
      </c>
      <c r="E3469" t="s">
        <v>3470</v>
      </c>
      <c r="F3469">
        <f t="shared" si="70"/>
        <v>14</v>
      </c>
    </row>
    <row r="3470" spans="1:6" x14ac:dyDescent="0.2">
      <c r="A3470" t="s">
        <v>737</v>
      </c>
      <c r="B3470" t="s">
        <v>269</v>
      </c>
      <c r="C3470" t="s">
        <v>2135</v>
      </c>
      <c r="D3470" t="s">
        <v>398</v>
      </c>
      <c r="E3470" t="s">
        <v>3470</v>
      </c>
      <c r="F3470">
        <f t="shared" si="70"/>
        <v>14</v>
      </c>
    </row>
    <row r="3471" spans="1:6" x14ac:dyDescent="0.2">
      <c r="A3471" t="s">
        <v>738</v>
      </c>
      <c r="B3471" t="s">
        <v>269</v>
      </c>
      <c r="C3471" t="s">
        <v>2812</v>
      </c>
      <c r="D3471" t="s">
        <v>398</v>
      </c>
      <c r="E3471" t="s">
        <v>3470</v>
      </c>
      <c r="F3471">
        <f t="shared" si="70"/>
        <v>14</v>
      </c>
    </row>
    <row r="3472" spans="1:6" x14ac:dyDescent="0.2">
      <c r="A3472" t="s">
        <v>738</v>
      </c>
      <c r="B3472" t="s">
        <v>2834</v>
      </c>
      <c r="C3472" t="s">
        <v>2839</v>
      </c>
      <c r="D3472" t="s">
        <v>398</v>
      </c>
      <c r="E3472" t="s">
        <v>3470</v>
      </c>
      <c r="F3472">
        <f t="shared" si="70"/>
        <v>14</v>
      </c>
    </row>
    <row r="3473" spans="1:6" x14ac:dyDescent="0.2">
      <c r="A3473" t="s">
        <v>738</v>
      </c>
      <c r="B3473" t="s">
        <v>2660</v>
      </c>
      <c r="C3473" t="s">
        <v>1411</v>
      </c>
      <c r="D3473" t="s">
        <v>1671</v>
      </c>
      <c r="E3473" t="s">
        <v>3470</v>
      </c>
      <c r="F3473">
        <f t="shared" si="70"/>
        <v>14</v>
      </c>
    </row>
    <row r="3474" spans="1:6" x14ac:dyDescent="0.2">
      <c r="A3474" t="s">
        <v>738</v>
      </c>
      <c r="B3474" t="s">
        <v>269</v>
      </c>
      <c r="C3474" t="s">
        <v>271</v>
      </c>
      <c r="D3474" t="s">
        <v>398</v>
      </c>
      <c r="E3474" t="s">
        <v>3470</v>
      </c>
      <c r="F3474">
        <f t="shared" si="70"/>
        <v>14</v>
      </c>
    </row>
    <row r="3475" spans="1:6" x14ac:dyDescent="0.2">
      <c r="A3475" t="s">
        <v>738</v>
      </c>
      <c r="B3475" t="s">
        <v>270</v>
      </c>
      <c r="C3475" t="s">
        <v>272</v>
      </c>
      <c r="D3475" t="s">
        <v>398</v>
      </c>
      <c r="E3475" t="s">
        <v>3470</v>
      </c>
      <c r="F3475">
        <f t="shared" si="70"/>
        <v>14</v>
      </c>
    </row>
    <row r="3476" spans="1:6" x14ac:dyDescent="0.2">
      <c r="A3476" t="s">
        <v>738</v>
      </c>
      <c r="B3476" t="s">
        <v>269</v>
      </c>
      <c r="C3476" t="s">
        <v>2137</v>
      </c>
      <c r="D3476" t="s">
        <v>398</v>
      </c>
      <c r="E3476" t="s">
        <v>3470</v>
      </c>
      <c r="F3476">
        <f t="shared" si="70"/>
        <v>14</v>
      </c>
    </row>
    <row r="3477" spans="1:6" x14ac:dyDescent="0.2">
      <c r="A3477" t="s">
        <v>738</v>
      </c>
      <c r="B3477" t="s">
        <v>171</v>
      </c>
      <c r="C3477" t="s">
        <v>166</v>
      </c>
      <c r="D3477" t="s">
        <v>399</v>
      </c>
      <c r="E3477" t="s">
        <v>3470</v>
      </c>
      <c r="F3477">
        <f t="shared" si="70"/>
        <v>14</v>
      </c>
    </row>
    <row r="3478" spans="1:6" x14ac:dyDescent="0.2">
      <c r="A3478" t="s">
        <v>738</v>
      </c>
      <c r="B3478" t="s">
        <v>172</v>
      </c>
      <c r="C3478" t="s">
        <v>167</v>
      </c>
      <c r="D3478" t="s">
        <v>399</v>
      </c>
      <c r="E3478" t="s">
        <v>3470</v>
      </c>
      <c r="F3478">
        <f t="shared" si="70"/>
        <v>14</v>
      </c>
    </row>
    <row r="3479" spans="1:6" x14ac:dyDescent="0.2">
      <c r="A3479" t="s">
        <v>738</v>
      </c>
      <c r="B3479" t="s">
        <v>171</v>
      </c>
      <c r="C3479" t="s">
        <v>2242</v>
      </c>
      <c r="D3479" t="s">
        <v>399</v>
      </c>
      <c r="E3479" t="s">
        <v>3470</v>
      </c>
      <c r="F3479">
        <f t="shared" si="70"/>
        <v>14</v>
      </c>
    </row>
    <row r="3480" spans="1:6" x14ac:dyDescent="0.2">
      <c r="A3480" t="s">
        <v>738</v>
      </c>
      <c r="B3480" t="s">
        <v>172</v>
      </c>
      <c r="C3480" t="s">
        <v>2707</v>
      </c>
      <c r="D3480" t="s">
        <v>399</v>
      </c>
      <c r="E3480" t="s">
        <v>3470</v>
      </c>
      <c r="F3480">
        <f t="shared" si="70"/>
        <v>14</v>
      </c>
    </row>
    <row r="3481" spans="1:6" x14ac:dyDescent="0.2">
      <c r="A3481" t="s">
        <v>739</v>
      </c>
      <c r="B3481" t="s">
        <v>269</v>
      </c>
      <c r="C3481" t="s">
        <v>2813</v>
      </c>
      <c r="D3481" t="s">
        <v>398</v>
      </c>
      <c r="E3481" t="s">
        <v>3470</v>
      </c>
      <c r="F3481">
        <f t="shared" si="70"/>
        <v>14</v>
      </c>
    </row>
    <row r="3482" spans="1:6" x14ac:dyDescent="0.2">
      <c r="A3482" t="s">
        <v>739</v>
      </c>
      <c r="B3482" t="s">
        <v>2834</v>
      </c>
      <c r="C3482" t="s">
        <v>2840</v>
      </c>
      <c r="D3482" t="s">
        <v>398</v>
      </c>
      <c r="E3482" t="s">
        <v>3470</v>
      </c>
      <c r="F3482">
        <f t="shared" si="70"/>
        <v>14</v>
      </c>
    </row>
    <row r="3483" spans="1:6" x14ac:dyDescent="0.2">
      <c r="A3483" t="s">
        <v>739</v>
      </c>
      <c r="B3483" t="s">
        <v>2671</v>
      </c>
      <c r="C3483" t="s">
        <v>1412</v>
      </c>
      <c r="D3483" t="s">
        <v>1671</v>
      </c>
      <c r="E3483" t="s">
        <v>3470</v>
      </c>
      <c r="F3483">
        <f t="shared" si="70"/>
        <v>14</v>
      </c>
    </row>
    <row r="3484" spans="1:6" x14ac:dyDescent="0.2">
      <c r="A3484" t="s">
        <v>739</v>
      </c>
      <c r="B3484" t="s">
        <v>269</v>
      </c>
      <c r="C3484" t="s">
        <v>273</v>
      </c>
      <c r="D3484" t="s">
        <v>398</v>
      </c>
      <c r="E3484" t="s">
        <v>3470</v>
      </c>
      <c r="F3484">
        <f t="shared" si="70"/>
        <v>14</v>
      </c>
    </row>
    <row r="3485" spans="1:6" x14ac:dyDescent="0.2">
      <c r="A3485" t="s">
        <v>739</v>
      </c>
      <c r="B3485" t="s">
        <v>270</v>
      </c>
      <c r="C3485" t="s">
        <v>274</v>
      </c>
      <c r="D3485" t="s">
        <v>398</v>
      </c>
      <c r="E3485" t="s">
        <v>3470</v>
      </c>
      <c r="F3485">
        <f t="shared" ref="F3485:F3548" si="71">VLOOKUP(E3485,$H$2:$I$12,2,0)</f>
        <v>14</v>
      </c>
    </row>
    <row r="3486" spans="1:6" x14ac:dyDescent="0.2">
      <c r="A3486" t="s">
        <v>739</v>
      </c>
      <c r="B3486" t="s">
        <v>269</v>
      </c>
      <c r="C3486" t="s">
        <v>2138</v>
      </c>
      <c r="D3486" t="s">
        <v>398</v>
      </c>
      <c r="E3486" t="s">
        <v>3470</v>
      </c>
      <c r="F3486">
        <f t="shared" si="71"/>
        <v>14</v>
      </c>
    </row>
    <row r="3487" spans="1:6" x14ac:dyDescent="0.2">
      <c r="A3487" t="s">
        <v>740</v>
      </c>
      <c r="B3487" t="s">
        <v>269</v>
      </c>
      <c r="C3487" t="s">
        <v>2814</v>
      </c>
      <c r="D3487" t="s">
        <v>398</v>
      </c>
      <c r="E3487" t="s">
        <v>3470</v>
      </c>
      <c r="F3487">
        <f t="shared" si="71"/>
        <v>14</v>
      </c>
    </row>
    <row r="3488" spans="1:6" x14ac:dyDescent="0.2">
      <c r="A3488" t="s">
        <v>740</v>
      </c>
      <c r="B3488" t="s">
        <v>2834</v>
      </c>
      <c r="C3488" t="s">
        <v>2841</v>
      </c>
      <c r="D3488" t="s">
        <v>398</v>
      </c>
      <c r="E3488" t="s">
        <v>3470</v>
      </c>
      <c r="F3488">
        <f t="shared" si="71"/>
        <v>14</v>
      </c>
    </row>
    <row r="3489" spans="1:6" x14ac:dyDescent="0.2">
      <c r="A3489" t="s">
        <v>740</v>
      </c>
      <c r="B3489" t="s">
        <v>2673</v>
      </c>
      <c r="C3489" t="s">
        <v>1413</v>
      </c>
      <c r="D3489" t="s">
        <v>1671</v>
      </c>
      <c r="E3489" t="s">
        <v>3470</v>
      </c>
      <c r="F3489">
        <f t="shared" si="71"/>
        <v>14</v>
      </c>
    </row>
    <row r="3490" spans="1:6" x14ac:dyDescent="0.2">
      <c r="A3490" t="s">
        <v>740</v>
      </c>
      <c r="B3490" t="s">
        <v>245</v>
      </c>
      <c r="C3490" t="s">
        <v>243</v>
      </c>
      <c r="D3490" t="s">
        <v>244</v>
      </c>
      <c r="E3490" t="s">
        <v>3470</v>
      </c>
      <c r="F3490">
        <f t="shared" si="71"/>
        <v>14</v>
      </c>
    </row>
    <row r="3491" spans="1:6" x14ac:dyDescent="0.2">
      <c r="A3491" t="s">
        <v>740</v>
      </c>
      <c r="B3491" t="s">
        <v>247</v>
      </c>
      <c r="C3491" t="s">
        <v>246</v>
      </c>
      <c r="D3491" t="s">
        <v>244</v>
      </c>
      <c r="E3491" t="s">
        <v>3470</v>
      </c>
      <c r="F3491">
        <f t="shared" si="71"/>
        <v>14</v>
      </c>
    </row>
    <row r="3492" spans="1:6" x14ac:dyDescent="0.2">
      <c r="A3492" t="s">
        <v>740</v>
      </c>
      <c r="B3492" t="s">
        <v>247</v>
      </c>
      <c r="C3492" t="s">
        <v>2182</v>
      </c>
      <c r="D3492" t="s">
        <v>244</v>
      </c>
      <c r="E3492" t="s">
        <v>3470</v>
      </c>
      <c r="F3492">
        <f t="shared" si="71"/>
        <v>14</v>
      </c>
    </row>
    <row r="3493" spans="1:6" x14ac:dyDescent="0.2">
      <c r="A3493" t="s">
        <v>740</v>
      </c>
      <c r="B3493" t="s">
        <v>334</v>
      </c>
      <c r="C3493" t="s">
        <v>342</v>
      </c>
      <c r="D3493" t="s">
        <v>396</v>
      </c>
      <c r="E3493" t="s">
        <v>3470</v>
      </c>
      <c r="F3493">
        <f t="shared" si="71"/>
        <v>14</v>
      </c>
    </row>
    <row r="3494" spans="1:6" x14ac:dyDescent="0.2">
      <c r="A3494" t="s">
        <v>740</v>
      </c>
      <c r="B3494" t="s">
        <v>335</v>
      </c>
      <c r="C3494" t="s">
        <v>343</v>
      </c>
      <c r="D3494" t="s">
        <v>396</v>
      </c>
      <c r="E3494" t="s">
        <v>3470</v>
      </c>
      <c r="F3494">
        <f t="shared" si="71"/>
        <v>14</v>
      </c>
    </row>
    <row r="3495" spans="1:6" x14ac:dyDescent="0.2">
      <c r="A3495" t="s">
        <v>740</v>
      </c>
      <c r="B3495" t="s">
        <v>334</v>
      </c>
      <c r="C3495" t="s">
        <v>2127</v>
      </c>
      <c r="D3495" t="s">
        <v>396</v>
      </c>
      <c r="E3495" t="s">
        <v>3470</v>
      </c>
      <c r="F3495">
        <f t="shared" si="71"/>
        <v>14</v>
      </c>
    </row>
    <row r="3496" spans="1:6" x14ac:dyDescent="0.2">
      <c r="A3496" t="s">
        <v>740</v>
      </c>
      <c r="B3496" t="s">
        <v>269</v>
      </c>
      <c r="C3496" t="s">
        <v>277</v>
      </c>
      <c r="D3496" t="s">
        <v>398</v>
      </c>
      <c r="E3496" t="s">
        <v>3470</v>
      </c>
      <c r="F3496">
        <f t="shared" si="71"/>
        <v>14</v>
      </c>
    </row>
    <row r="3497" spans="1:6" x14ac:dyDescent="0.2">
      <c r="A3497" t="s">
        <v>740</v>
      </c>
      <c r="B3497" t="s">
        <v>270</v>
      </c>
      <c r="C3497" t="s">
        <v>278</v>
      </c>
      <c r="D3497" t="s">
        <v>398</v>
      </c>
      <c r="E3497" t="s">
        <v>3470</v>
      </c>
      <c r="F3497">
        <f t="shared" si="71"/>
        <v>14</v>
      </c>
    </row>
    <row r="3498" spans="1:6" x14ac:dyDescent="0.2">
      <c r="A3498" t="s">
        <v>740</v>
      </c>
      <c r="B3498" t="s">
        <v>269</v>
      </c>
      <c r="C3498" t="s">
        <v>2139</v>
      </c>
      <c r="D3498" t="s">
        <v>398</v>
      </c>
      <c r="E3498" t="s">
        <v>3470</v>
      </c>
      <c r="F3498">
        <f t="shared" si="71"/>
        <v>14</v>
      </c>
    </row>
    <row r="3499" spans="1:6" x14ac:dyDescent="0.2">
      <c r="A3499" t="s">
        <v>3198</v>
      </c>
      <c r="B3499" t="s">
        <v>269</v>
      </c>
      <c r="C3499" t="s">
        <v>3192</v>
      </c>
      <c r="D3499" t="s">
        <v>398</v>
      </c>
      <c r="E3499" t="s">
        <v>3470</v>
      </c>
      <c r="F3499">
        <f t="shared" si="71"/>
        <v>14</v>
      </c>
    </row>
    <row r="3500" spans="1:6" x14ac:dyDescent="0.2">
      <c r="A3500" t="s">
        <v>3198</v>
      </c>
      <c r="B3500" t="s">
        <v>270</v>
      </c>
      <c r="C3500" t="s">
        <v>3193</v>
      </c>
      <c r="D3500" t="s">
        <v>398</v>
      </c>
      <c r="E3500" t="s">
        <v>3470</v>
      </c>
      <c r="F3500">
        <f t="shared" si="71"/>
        <v>14</v>
      </c>
    </row>
    <row r="3501" spans="1:6" x14ac:dyDescent="0.2">
      <c r="A3501" t="s">
        <v>3198</v>
      </c>
      <c r="B3501" t="s">
        <v>269</v>
      </c>
      <c r="C3501" t="s">
        <v>3194</v>
      </c>
      <c r="D3501" t="s">
        <v>398</v>
      </c>
      <c r="E3501" t="s">
        <v>3470</v>
      </c>
      <c r="F3501">
        <f t="shared" si="71"/>
        <v>14</v>
      </c>
    </row>
    <row r="3502" spans="1:6" x14ac:dyDescent="0.2">
      <c r="A3502" t="s">
        <v>3198</v>
      </c>
      <c r="B3502" t="s">
        <v>269</v>
      </c>
      <c r="C3502" t="s">
        <v>3195</v>
      </c>
      <c r="D3502" t="s">
        <v>398</v>
      </c>
      <c r="E3502" t="s">
        <v>3470</v>
      </c>
      <c r="F3502">
        <f t="shared" si="71"/>
        <v>14</v>
      </c>
    </row>
    <row r="3503" spans="1:6" x14ac:dyDescent="0.2">
      <c r="A3503" t="s">
        <v>3198</v>
      </c>
      <c r="B3503" t="s">
        <v>2834</v>
      </c>
      <c r="C3503" t="s">
        <v>3196</v>
      </c>
      <c r="D3503" t="s">
        <v>398</v>
      </c>
      <c r="E3503" t="s">
        <v>3470</v>
      </c>
      <c r="F3503">
        <f t="shared" si="71"/>
        <v>14</v>
      </c>
    </row>
    <row r="3504" spans="1:6" x14ac:dyDescent="0.2">
      <c r="A3504" t="s">
        <v>3198</v>
      </c>
      <c r="B3504" t="s">
        <v>3202</v>
      </c>
      <c r="C3504" t="s">
        <v>3199</v>
      </c>
      <c r="D3504" t="s">
        <v>1671</v>
      </c>
      <c r="E3504" t="s">
        <v>3470</v>
      </c>
      <c r="F3504">
        <f t="shared" si="71"/>
        <v>14</v>
      </c>
    </row>
    <row r="3505" spans="1:6" x14ac:dyDescent="0.2">
      <c r="A3505" t="s">
        <v>741</v>
      </c>
      <c r="B3505" t="s">
        <v>269</v>
      </c>
      <c r="C3505" t="s">
        <v>2811</v>
      </c>
      <c r="D3505" t="s">
        <v>398</v>
      </c>
      <c r="E3505" t="s">
        <v>3470</v>
      </c>
      <c r="F3505">
        <f t="shared" si="71"/>
        <v>14</v>
      </c>
    </row>
    <row r="3506" spans="1:6" x14ac:dyDescent="0.2">
      <c r="A3506" t="s">
        <v>741</v>
      </c>
      <c r="B3506" t="s">
        <v>2834</v>
      </c>
      <c r="C3506" t="s">
        <v>2838</v>
      </c>
      <c r="D3506" t="s">
        <v>398</v>
      </c>
      <c r="E3506" t="s">
        <v>3470</v>
      </c>
      <c r="F3506">
        <f t="shared" si="71"/>
        <v>14</v>
      </c>
    </row>
    <row r="3507" spans="1:6" x14ac:dyDescent="0.2">
      <c r="A3507" t="s">
        <v>741</v>
      </c>
      <c r="B3507" t="s">
        <v>2665</v>
      </c>
      <c r="C3507" t="s">
        <v>1414</v>
      </c>
      <c r="D3507" t="s">
        <v>1671</v>
      </c>
      <c r="E3507" t="s">
        <v>3470</v>
      </c>
      <c r="F3507">
        <f t="shared" si="71"/>
        <v>14</v>
      </c>
    </row>
    <row r="3508" spans="1:6" x14ac:dyDescent="0.2">
      <c r="A3508" t="s">
        <v>741</v>
      </c>
      <c r="B3508" t="s">
        <v>269</v>
      </c>
      <c r="C3508" t="s">
        <v>262</v>
      </c>
      <c r="D3508" t="s">
        <v>398</v>
      </c>
      <c r="E3508" t="s">
        <v>3470</v>
      </c>
      <c r="F3508">
        <f t="shared" si="71"/>
        <v>14</v>
      </c>
    </row>
    <row r="3509" spans="1:6" x14ac:dyDescent="0.2">
      <c r="A3509" t="s">
        <v>741</v>
      </c>
      <c r="B3509" t="s">
        <v>270</v>
      </c>
      <c r="C3509" t="s">
        <v>263</v>
      </c>
      <c r="D3509" t="s">
        <v>398</v>
      </c>
      <c r="E3509" t="s">
        <v>3470</v>
      </c>
      <c r="F3509">
        <f t="shared" si="71"/>
        <v>14</v>
      </c>
    </row>
    <row r="3510" spans="1:6" x14ac:dyDescent="0.2">
      <c r="A3510" t="s">
        <v>741</v>
      </c>
      <c r="B3510" t="s">
        <v>269</v>
      </c>
      <c r="C3510" t="s">
        <v>2136</v>
      </c>
      <c r="D3510" t="s">
        <v>398</v>
      </c>
      <c r="E3510" t="s">
        <v>3470</v>
      </c>
      <c r="F3510">
        <f t="shared" si="71"/>
        <v>14</v>
      </c>
    </row>
    <row r="3511" spans="1:6" x14ac:dyDescent="0.2">
      <c r="A3511" t="s">
        <v>742</v>
      </c>
      <c r="B3511" t="s">
        <v>269</v>
      </c>
      <c r="C3511" t="s">
        <v>2815</v>
      </c>
      <c r="D3511" t="s">
        <v>398</v>
      </c>
      <c r="E3511" t="s">
        <v>6555</v>
      </c>
      <c r="F3511">
        <f t="shared" si="71"/>
        <v>10</v>
      </c>
    </row>
    <row r="3512" spans="1:6" x14ac:dyDescent="0.2">
      <c r="A3512" t="s">
        <v>742</v>
      </c>
      <c r="B3512" t="s">
        <v>2834</v>
      </c>
      <c r="C3512" t="s">
        <v>2842</v>
      </c>
      <c r="D3512" t="s">
        <v>398</v>
      </c>
      <c r="E3512" t="s">
        <v>6555</v>
      </c>
      <c r="F3512">
        <f t="shared" si="71"/>
        <v>10</v>
      </c>
    </row>
    <row r="3513" spans="1:6" x14ac:dyDescent="0.2">
      <c r="A3513" t="s">
        <v>742</v>
      </c>
      <c r="B3513" t="s">
        <v>2675</v>
      </c>
      <c r="C3513" t="s">
        <v>1415</v>
      </c>
      <c r="D3513" t="s">
        <v>1671</v>
      </c>
      <c r="E3513" t="s">
        <v>6555</v>
      </c>
      <c r="F3513">
        <f t="shared" si="71"/>
        <v>10</v>
      </c>
    </row>
    <row r="3514" spans="1:6" x14ac:dyDescent="0.2">
      <c r="A3514" t="s">
        <v>742</v>
      </c>
      <c r="B3514" t="s">
        <v>269</v>
      </c>
      <c r="C3514" t="s">
        <v>279</v>
      </c>
      <c r="D3514" t="s">
        <v>398</v>
      </c>
      <c r="E3514" t="s">
        <v>6555</v>
      </c>
      <c r="F3514">
        <f t="shared" si="71"/>
        <v>10</v>
      </c>
    </row>
    <row r="3515" spans="1:6" x14ac:dyDescent="0.2">
      <c r="A3515" t="s">
        <v>742</v>
      </c>
      <c r="B3515" t="s">
        <v>270</v>
      </c>
      <c r="C3515" t="s">
        <v>280</v>
      </c>
      <c r="D3515" t="s">
        <v>398</v>
      </c>
      <c r="E3515" t="s">
        <v>6555</v>
      </c>
      <c r="F3515">
        <f t="shared" si="71"/>
        <v>10</v>
      </c>
    </row>
    <row r="3516" spans="1:6" x14ac:dyDescent="0.2">
      <c r="A3516" t="s">
        <v>742</v>
      </c>
      <c r="B3516" t="s">
        <v>269</v>
      </c>
      <c r="C3516" t="s">
        <v>2140</v>
      </c>
      <c r="D3516" t="s">
        <v>398</v>
      </c>
      <c r="E3516" t="s">
        <v>6555</v>
      </c>
      <c r="F3516">
        <f t="shared" si="71"/>
        <v>10</v>
      </c>
    </row>
    <row r="3517" spans="1:6" x14ac:dyDescent="0.2">
      <c r="A3517" t="s">
        <v>742</v>
      </c>
      <c r="B3517" t="s">
        <v>334</v>
      </c>
      <c r="C3517" t="s">
        <v>338</v>
      </c>
      <c r="D3517" t="s">
        <v>396</v>
      </c>
      <c r="E3517" t="s">
        <v>6555</v>
      </c>
      <c r="F3517">
        <f t="shared" si="71"/>
        <v>10</v>
      </c>
    </row>
    <row r="3518" spans="1:6" x14ac:dyDescent="0.2">
      <c r="A3518" t="s">
        <v>742</v>
      </c>
      <c r="B3518" t="s">
        <v>335</v>
      </c>
      <c r="C3518" t="s">
        <v>339</v>
      </c>
      <c r="D3518" t="s">
        <v>396</v>
      </c>
      <c r="E3518" t="s">
        <v>6555</v>
      </c>
      <c r="F3518">
        <f t="shared" si="71"/>
        <v>10</v>
      </c>
    </row>
    <row r="3519" spans="1:6" x14ac:dyDescent="0.2">
      <c r="A3519" t="s">
        <v>742</v>
      </c>
      <c r="B3519" t="s">
        <v>334</v>
      </c>
      <c r="C3519" t="s">
        <v>2129</v>
      </c>
      <c r="D3519" t="s">
        <v>396</v>
      </c>
      <c r="E3519" t="s">
        <v>6555</v>
      </c>
      <c r="F3519">
        <f t="shared" si="71"/>
        <v>10</v>
      </c>
    </row>
    <row r="3520" spans="1:6" x14ac:dyDescent="0.2">
      <c r="A3520" t="s">
        <v>743</v>
      </c>
      <c r="B3520" t="s">
        <v>269</v>
      </c>
      <c r="C3520" t="s">
        <v>2821</v>
      </c>
      <c r="D3520" t="s">
        <v>398</v>
      </c>
      <c r="E3520" t="s">
        <v>3470</v>
      </c>
      <c r="F3520">
        <f t="shared" si="71"/>
        <v>14</v>
      </c>
    </row>
    <row r="3521" spans="1:6" x14ac:dyDescent="0.2">
      <c r="A3521" t="s">
        <v>743</v>
      </c>
      <c r="B3521" t="s">
        <v>2834</v>
      </c>
      <c r="C3521" t="s">
        <v>2848</v>
      </c>
      <c r="D3521" t="s">
        <v>398</v>
      </c>
      <c r="E3521" t="s">
        <v>3470</v>
      </c>
      <c r="F3521">
        <f t="shared" si="71"/>
        <v>14</v>
      </c>
    </row>
    <row r="3522" spans="1:6" x14ac:dyDescent="0.2">
      <c r="A3522" t="s">
        <v>743</v>
      </c>
      <c r="B3522" t="s">
        <v>245</v>
      </c>
      <c r="C3522" t="s">
        <v>248</v>
      </c>
      <c r="D3522" t="s">
        <v>244</v>
      </c>
      <c r="E3522" t="s">
        <v>3470</v>
      </c>
      <c r="F3522">
        <f t="shared" si="71"/>
        <v>14</v>
      </c>
    </row>
    <row r="3523" spans="1:6" x14ac:dyDescent="0.2">
      <c r="A3523" t="s">
        <v>743</v>
      </c>
      <c r="B3523" t="s">
        <v>247</v>
      </c>
      <c r="C3523" t="s">
        <v>249</v>
      </c>
      <c r="D3523" t="s">
        <v>244</v>
      </c>
      <c r="E3523" t="s">
        <v>3470</v>
      </c>
      <c r="F3523">
        <f t="shared" si="71"/>
        <v>14</v>
      </c>
    </row>
    <row r="3524" spans="1:6" x14ac:dyDescent="0.2">
      <c r="A3524" t="s">
        <v>743</v>
      </c>
      <c r="B3524" t="s">
        <v>247</v>
      </c>
      <c r="C3524" t="s">
        <v>2183</v>
      </c>
      <c r="D3524" t="s">
        <v>244</v>
      </c>
      <c r="E3524" t="s">
        <v>3470</v>
      </c>
      <c r="F3524">
        <f t="shared" si="71"/>
        <v>14</v>
      </c>
    </row>
    <row r="3525" spans="1:6" x14ac:dyDescent="0.2">
      <c r="A3525" t="s">
        <v>743</v>
      </c>
      <c r="B3525" t="s">
        <v>2680</v>
      </c>
      <c r="C3525" t="s">
        <v>1416</v>
      </c>
      <c r="D3525" t="s">
        <v>1671</v>
      </c>
      <c r="E3525" t="s">
        <v>3470</v>
      </c>
      <c r="F3525">
        <f t="shared" si="71"/>
        <v>14</v>
      </c>
    </row>
    <row r="3526" spans="1:6" x14ac:dyDescent="0.2">
      <c r="A3526" t="s">
        <v>743</v>
      </c>
      <c r="B3526" t="s">
        <v>269</v>
      </c>
      <c r="C3526" t="s">
        <v>275</v>
      </c>
      <c r="D3526" t="s">
        <v>398</v>
      </c>
      <c r="E3526" t="s">
        <v>3470</v>
      </c>
      <c r="F3526">
        <f t="shared" si="71"/>
        <v>14</v>
      </c>
    </row>
    <row r="3527" spans="1:6" x14ac:dyDescent="0.2">
      <c r="A3527" t="s">
        <v>743</v>
      </c>
      <c r="B3527" t="s">
        <v>270</v>
      </c>
      <c r="C3527" t="s">
        <v>276</v>
      </c>
      <c r="D3527" t="s">
        <v>398</v>
      </c>
      <c r="E3527" t="s">
        <v>3470</v>
      </c>
      <c r="F3527">
        <f t="shared" si="71"/>
        <v>14</v>
      </c>
    </row>
    <row r="3528" spans="1:6" x14ac:dyDescent="0.2">
      <c r="A3528" t="s">
        <v>743</v>
      </c>
      <c r="B3528" t="s">
        <v>269</v>
      </c>
      <c r="C3528" t="s">
        <v>2147</v>
      </c>
      <c r="D3528" t="s">
        <v>398</v>
      </c>
      <c r="E3528" t="s">
        <v>3470</v>
      </c>
      <c r="F3528">
        <f t="shared" si="71"/>
        <v>14</v>
      </c>
    </row>
    <row r="3529" spans="1:6" x14ac:dyDescent="0.2">
      <c r="A3529" t="s">
        <v>743</v>
      </c>
      <c r="B3529" t="s">
        <v>334</v>
      </c>
      <c r="C3529" t="s">
        <v>340</v>
      </c>
      <c r="D3529" t="s">
        <v>396</v>
      </c>
      <c r="E3529" t="s">
        <v>3470</v>
      </c>
      <c r="F3529">
        <f t="shared" si="71"/>
        <v>14</v>
      </c>
    </row>
    <row r="3530" spans="1:6" x14ac:dyDescent="0.2">
      <c r="A3530" t="s">
        <v>743</v>
      </c>
      <c r="B3530" t="s">
        <v>335</v>
      </c>
      <c r="C3530" t="s">
        <v>341</v>
      </c>
      <c r="D3530" t="s">
        <v>396</v>
      </c>
      <c r="E3530" t="s">
        <v>3470</v>
      </c>
      <c r="F3530">
        <f t="shared" si="71"/>
        <v>14</v>
      </c>
    </row>
    <row r="3531" spans="1:6" x14ac:dyDescent="0.2">
      <c r="A3531" t="s">
        <v>743</v>
      </c>
      <c r="B3531" t="s">
        <v>334</v>
      </c>
      <c r="C3531" t="s">
        <v>2132</v>
      </c>
      <c r="D3531" t="s">
        <v>396</v>
      </c>
      <c r="E3531" t="s">
        <v>3470</v>
      </c>
      <c r="F3531">
        <f t="shared" si="71"/>
        <v>14</v>
      </c>
    </row>
    <row r="3532" spans="1:6" x14ac:dyDescent="0.2">
      <c r="A3532" t="s">
        <v>744</v>
      </c>
      <c r="B3532" t="s">
        <v>269</v>
      </c>
      <c r="C3532" t="s">
        <v>2816</v>
      </c>
      <c r="D3532" t="s">
        <v>398</v>
      </c>
      <c r="E3532" t="s">
        <v>6555</v>
      </c>
      <c r="F3532">
        <f t="shared" si="71"/>
        <v>10</v>
      </c>
    </row>
    <row r="3533" spans="1:6" x14ac:dyDescent="0.2">
      <c r="A3533" t="s">
        <v>744</v>
      </c>
      <c r="B3533" t="s">
        <v>2834</v>
      </c>
      <c r="C3533" t="s">
        <v>2843</v>
      </c>
      <c r="D3533" t="s">
        <v>398</v>
      </c>
      <c r="E3533" t="s">
        <v>6555</v>
      </c>
      <c r="F3533">
        <f t="shared" si="71"/>
        <v>10</v>
      </c>
    </row>
    <row r="3534" spans="1:6" x14ac:dyDescent="0.2">
      <c r="A3534" t="s">
        <v>744</v>
      </c>
      <c r="B3534" t="s">
        <v>2683</v>
      </c>
      <c r="C3534" t="s">
        <v>1417</v>
      </c>
      <c r="D3534" t="s">
        <v>1671</v>
      </c>
      <c r="E3534" t="s">
        <v>6555</v>
      </c>
      <c r="F3534">
        <f t="shared" si="71"/>
        <v>10</v>
      </c>
    </row>
    <row r="3535" spans="1:6" x14ac:dyDescent="0.2">
      <c r="A3535" t="s">
        <v>744</v>
      </c>
      <c r="B3535" t="s">
        <v>269</v>
      </c>
      <c r="C3535" t="s">
        <v>287</v>
      </c>
      <c r="D3535" t="s">
        <v>398</v>
      </c>
      <c r="E3535" t="s">
        <v>6555</v>
      </c>
      <c r="F3535">
        <f t="shared" si="71"/>
        <v>10</v>
      </c>
    </row>
    <row r="3536" spans="1:6" x14ac:dyDescent="0.2">
      <c r="A3536" t="s">
        <v>744</v>
      </c>
      <c r="B3536" t="s">
        <v>270</v>
      </c>
      <c r="C3536" t="s">
        <v>289</v>
      </c>
      <c r="D3536" t="s">
        <v>398</v>
      </c>
      <c r="E3536" t="s">
        <v>6555</v>
      </c>
      <c r="F3536">
        <f t="shared" si="71"/>
        <v>10</v>
      </c>
    </row>
    <row r="3537" spans="1:6" x14ac:dyDescent="0.2">
      <c r="A3537" t="s">
        <v>744</v>
      </c>
      <c r="B3537" t="s">
        <v>269</v>
      </c>
      <c r="C3537" t="s">
        <v>2141</v>
      </c>
      <c r="D3537" t="s">
        <v>398</v>
      </c>
      <c r="E3537" t="s">
        <v>6555</v>
      </c>
      <c r="F3537">
        <f t="shared" si="71"/>
        <v>10</v>
      </c>
    </row>
    <row r="3538" spans="1:6" x14ac:dyDescent="0.2">
      <c r="A3538" t="s">
        <v>744</v>
      </c>
      <c r="B3538" t="s">
        <v>334</v>
      </c>
      <c r="C3538" t="s">
        <v>336</v>
      </c>
      <c r="D3538" t="s">
        <v>396</v>
      </c>
      <c r="E3538" t="s">
        <v>6555</v>
      </c>
      <c r="F3538">
        <f t="shared" si="71"/>
        <v>10</v>
      </c>
    </row>
    <row r="3539" spans="1:6" x14ac:dyDescent="0.2">
      <c r="A3539" t="s">
        <v>744</v>
      </c>
      <c r="B3539" t="s">
        <v>335</v>
      </c>
      <c r="C3539" t="s">
        <v>337</v>
      </c>
      <c r="D3539" t="s">
        <v>396</v>
      </c>
      <c r="E3539" t="s">
        <v>6555</v>
      </c>
      <c r="F3539">
        <f t="shared" si="71"/>
        <v>10</v>
      </c>
    </row>
    <row r="3540" spans="1:6" x14ac:dyDescent="0.2">
      <c r="A3540" t="s">
        <v>744</v>
      </c>
      <c r="B3540" t="s">
        <v>334</v>
      </c>
      <c r="C3540" t="s">
        <v>2130</v>
      </c>
      <c r="D3540" t="s">
        <v>396</v>
      </c>
      <c r="E3540" t="s">
        <v>6555</v>
      </c>
      <c r="F3540">
        <f t="shared" si="71"/>
        <v>10</v>
      </c>
    </row>
    <row r="3541" spans="1:6" x14ac:dyDescent="0.2">
      <c r="A3541" t="s">
        <v>745</v>
      </c>
      <c r="B3541" t="s">
        <v>269</v>
      </c>
      <c r="C3541" t="s">
        <v>2817</v>
      </c>
      <c r="D3541" t="s">
        <v>398</v>
      </c>
      <c r="E3541" t="s">
        <v>6555</v>
      </c>
      <c r="F3541">
        <f t="shared" si="71"/>
        <v>10</v>
      </c>
    </row>
    <row r="3542" spans="1:6" x14ac:dyDescent="0.2">
      <c r="A3542" t="s">
        <v>745</v>
      </c>
      <c r="B3542" t="s">
        <v>2834</v>
      </c>
      <c r="C3542" t="s">
        <v>2844</v>
      </c>
      <c r="D3542" t="s">
        <v>398</v>
      </c>
      <c r="E3542" t="s">
        <v>6555</v>
      </c>
      <c r="F3542">
        <f t="shared" si="71"/>
        <v>10</v>
      </c>
    </row>
    <row r="3543" spans="1:6" x14ac:dyDescent="0.2">
      <c r="A3543" t="s">
        <v>745</v>
      </c>
      <c r="B3543" t="s">
        <v>2686</v>
      </c>
      <c r="C3543" t="s">
        <v>1423</v>
      </c>
      <c r="D3543" t="s">
        <v>1671</v>
      </c>
      <c r="E3543" t="s">
        <v>6555</v>
      </c>
      <c r="F3543">
        <f t="shared" si="71"/>
        <v>10</v>
      </c>
    </row>
    <row r="3544" spans="1:6" x14ac:dyDescent="0.2">
      <c r="A3544" t="s">
        <v>745</v>
      </c>
      <c r="B3544" t="s">
        <v>269</v>
      </c>
      <c r="C3544" t="s">
        <v>292</v>
      </c>
      <c r="D3544" t="s">
        <v>398</v>
      </c>
      <c r="E3544" t="s">
        <v>6555</v>
      </c>
      <c r="F3544">
        <f t="shared" si="71"/>
        <v>10</v>
      </c>
    </row>
    <row r="3545" spans="1:6" x14ac:dyDescent="0.2">
      <c r="A3545" t="s">
        <v>745</v>
      </c>
      <c r="B3545" t="s">
        <v>270</v>
      </c>
      <c r="C3545" t="s">
        <v>293</v>
      </c>
      <c r="D3545" t="s">
        <v>398</v>
      </c>
      <c r="E3545" t="s">
        <v>6555</v>
      </c>
      <c r="F3545">
        <f t="shared" si="71"/>
        <v>10</v>
      </c>
    </row>
    <row r="3546" spans="1:6" x14ac:dyDescent="0.2">
      <c r="A3546" t="s">
        <v>745</v>
      </c>
      <c r="B3546" t="s">
        <v>269</v>
      </c>
      <c r="C3546" t="s">
        <v>2142</v>
      </c>
      <c r="D3546" t="s">
        <v>398</v>
      </c>
      <c r="E3546" t="s">
        <v>6555</v>
      </c>
      <c r="F3546">
        <f t="shared" si="71"/>
        <v>10</v>
      </c>
    </row>
    <row r="3547" spans="1:6" x14ac:dyDescent="0.2">
      <c r="A3547" t="s">
        <v>745</v>
      </c>
      <c r="B3547" t="s">
        <v>334</v>
      </c>
      <c r="C3547" t="s">
        <v>332</v>
      </c>
      <c r="D3547" t="s">
        <v>396</v>
      </c>
      <c r="E3547" t="s">
        <v>6555</v>
      </c>
      <c r="F3547">
        <f t="shared" si="71"/>
        <v>10</v>
      </c>
    </row>
    <row r="3548" spans="1:6" x14ac:dyDescent="0.2">
      <c r="A3548" t="s">
        <v>745</v>
      </c>
      <c r="B3548" t="s">
        <v>335</v>
      </c>
      <c r="C3548" t="s">
        <v>333</v>
      </c>
      <c r="D3548" t="s">
        <v>396</v>
      </c>
      <c r="E3548" t="s">
        <v>6555</v>
      </c>
      <c r="F3548">
        <f t="shared" si="71"/>
        <v>10</v>
      </c>
    </row>
    <row r="3549" spans="1:6" x14ac:dyDescent="0.2">
      <c r="A3549" t="s">
        <v>745</v>
      </c>
      <c r="B3549" t="s">
        <v>334</v>
      </c>
      <c r="C3549" t="s">
        <v>2131</v>
      </c>
      <c r="D3549" t="s">
        <v>396</v>
      </c>
      <c r="E3549" t="s">
        <v>6555</v>
      </c>
      <c r="F3549">
        <f t="shared" ref="F3549:F3612" si="72">VLOOKUP(E3549,$H$2:$I$12,2,0)</f>
        <v>10</v>
      </c>
    </row>
    <row r="3550" spans="1:6" x14ac:dyDescent="0.2">
      <c r="A3550" t="s">
        <v>746</v>
      </c>
      <c r="B3550" t="s">
        <v>269</v>
      </c>
      <c r="C3550" t="s">
        <v>2818</v>
      </c>
      <c r="D3550" t="s">
        <v>398</v>
      </c>
      <c r="E3550" t="s">
        <v>6555</v>
      </c>
      <c r="F3550">
        <f t="shared" si="72"/>
        <v>10</v>
      </c>
    </row>
    <row r="3551" spans="1:6" x14ac:dyDescent="0.2">
      <c r="A3551" t="s">
        <v>746</v>
      </c>
      <c r="B3551" t="s">
        <v>2834</v>
      </c>
      <c r="C3551" t="s">
        <v>2845</v>
      </c>
      <c r="D3551" t="s">
        <v>398</v>
      </c>
      <c r="E3551" t="s">
        <v>6555</v>
      </c>
      <c r="F3551">
        <f t="shared" si="72"/>
        <v>10</v>
      </c>
    </row>
    <row r="3552" spans="1:6" x14ac:dyDescent="0.2">
      <c r="A3552" t="s">
        <v>746</v>
      </c>
      <c r="B3552" t="s">
        <v>2688</v>
      </c>
      <c r="C3552" t="s">
        <v>1424</v>
      </c>
      <c r="D3552" t="s">
        <v>1671</v>
      </c>
      <c r="E3552" t="s">
        <v>6555</v>
      </c>
      <c r="F3552">
        <f t="shared" si="72"/>
        <v>10</v>
      </c>
    </row>
    <row r="3553" spans="1:6" x14ac:dyDescent="0.2">
      <c r="A3553" t="s">
        <v>746</v>
      </c>
      <c r="B3553" t="s">
        <v>2688</v>
      </c>
      <c r="C3553" t="s">
        <v>1425</v>
      </c>
      <c r="D3553" t="s">
        <v>1671</v>
      </c>
      <c r="E3553" t="s">
        <v>6555</v>
      </c>
      <c r="F3553">
        <f t="shared" si="72"/>
        <v>10</v>
      </c>
    </row>
    <row r="3554" spans="1:6" x14ac:dyDescent="0.2">
      <c r="A3554" t="s">
        <v>746</v>
      </c>
      <c r="B3554" t="s">
        <v>269</v>
      </c>
      <c r="C3554" t="s">
        <v>294</v>
      </c>
      <c r="D3554" t="s">
        <v>398</v>
      </c>
      <c r="E3554" t="s">
        <v>6555</v>
      </c>
      <c r="F3554">
        <f t="shared" si="72"/>
        <v>10</v>
      </c>
    </row>
    <row r="3555" spans="1:6" x14ac:dyDescent="0.2">
      <c r="A3555" t="s">
        <v>746</v>
      </c>
      <c r="B3555" t="s">
        <v>270</v>
      </c>
      <c r="C3555" t="s">
        <v>295</v>
      </c>
      <c r="D3555" t="s">
        <v>398</v>
      </c>
      <c r="E3555" t="s">
        <v>6555</v>
      </c>
      <c r="F3555">
        <f t="shared" si="72"/>
        <v>10</v>
      </c>
    </row>
    <row r="3556" spans="1:6" x14ac:dyDescent="0.2">
      <c r="A3556" t="s">
        <v>746</v>
      </c>
      <c r="B3556" t="s">
        <v>269</v>
      </c>
      <c r="C3556" t="s">
        <v>2143</v>
      </c>
      <c r="D3556" t="s">
        <v>398</v>
      </c>
      <c r="E3556" t="s">
        <v>6555</v>
      </c>
      <c r="F3556">
        <f t="shared" si="72"/>
        <v>10</v>
      </c>
    </row>
    <row r="3557" spans="1:6" x14ac:dyDescent="0.2">
      <c r="A3557" t="s">
        <v>746</v>
      </c>
      <c r="B3557" t="s">
        <v>162</v>
      </c>
      <c r="C3557" t="s">
        <v>160</v>
      </c>
      <c r="D3557" t="s">
        <v>393</v>
      </c>
      <c r="E3557" t="s">
        <v>6555</v>
      </c>
      <c r="F3557">
        <f t="shared" si="72"/>
        <v>10</v>
      </c>
    </row>
    <row r="3558" spans="1:6" x14ac:dyDescent="0.2">
      <c r="A3558" t="s">
        <v>746</v>
      </c>
      <c r="B3558" t="s">
        <v>163</v>
      </c>
      <c r="C3558" t="s">
        <v>161</v>
      </c>
      <c r="D3558" t="s">
        <v>393</v>
      </c>
      <c r="E3558" t="s">
        <v>6555</v>
      </c>
      <c r="F3558">
        <f t="shared" si="72"/>
        <v>10</v>
      </c>
    </row>
    <row r="3559" spans="1:6" x14ac:dyDescent="0.2">
      <c r="A3559" t="s">
        <v>746</v>
      </c>
      <c r="B3559" t="s">
        <v>163</v>
      </c>
      <c r="C3559" t="s">
        <v>2108</v>
      </c>
      <c r="D3559" t="s">
        <v>393</v>
      </c>
      <c r="E3559" t="s">
        <v>6555</v>
      </c>
      <c r="F3559">
        <f t="shared" si="72"/>
        <v>10</v>
      </c>
    </row>
    <row r="3560" spans="1:6" x14ac:dyDescent="0.2">
      <c r="A3560" t="s">
        <v>1732</v>
      </c>
      <c r="B3560" t="s">
        <v>1356</v>
      </c>
      <c r="C3560" t="s">
        <v>1064</v>
      </c>
      <c r="D3560" t="s">
        <v>8365</v>
      </c>
      <c r="E3560" t="s">
        <v>3456</v>
      </c>
      <c r="F3560">
        <f t="shared" si="72"/>
        <v>7</v>
      </c>
    </row>
    <row r="3561" spans="1:6" x14ac:dyDescent="0.2">
      <c r="A3561" t="s">
        <v>1732</v>
      </c>
      <c r="B3561" t="s">
        <v>1933</v>
      </c>
      <c r="C3561" t="s">
        <v>1932</v>
      </c>
      <c r="D3561" t="s">
        <v>8421</v>
      </c>
      <c r="E3561" t="s">
        <v>3456</v>
      </c>
      <c r="F3561">
        <f t="shared" si="72"/>
        <v>7</v>
      </c>
    </row>
    <row r="3562" spans="1:6" x14ac:dyDescent="0.2">
      <c r="A3562" t="s">
        <v>1732</v>
      </c>
      <c r="B3562" t="s">
        <v>1871</v>
      </c>
      <c r="C3562" t="s">
        <v>1912</v>
      </c>
      <c r="D3562" t="s">
        <v>1575</v>
      </c>
      <c r="E3562" t="s">
        <v>3456</v>
      </c>
      <c r="F3562">
        <f t="shared" si="72"/>
        <v>7</v>
      </c>
    </row>
    <row r="3563" spans="1:6" x14ac:dyDescent="0.2">
      <c r="A3563" t="s">
        <v>1732</v>
      </c>
      <c r="B3563" t="s">
        <v>1189</v>
      </c>
      <c r="C3563" t="s">
        <v>1807</v>
      </c>
      <c r="D3563" t="s">
        <v>8365</v>
      </c>
      <c r="E3563" t="s">
        <v>3456</v>
      </c>
      <c r="F3563">
        <f t="shared" si="72"/>
        <v>7</v>
      </c>
    </row>
    <row r="3564" spans="1:6" x14ac:dyDescent="0.2">
      <c r="A3564" t="s">
        <v>1732</v>
      </c>
      <c r="B3564" t="s">
        <v>185</v>
      </c>
      <c r="C3564" t="s">
        <v>453</v>
      </c>
      <c r="D3564" t="s">
        <v>389</v>
      </c>
      <c r="E3564" t="s">
        <v>3456</v>
      </c>
      <c r="F3564">
        <f t="shared" si="72"/>
        <v>7</v>
      </c>
    </row>
    <row r="3565" spans="1:6" x14ac:dyDescent="0.2">
      <c r="A3565" t="s">
        <v>1732</v>
      </c>
      <c r="B3565" t="s">
        <v>186</v>
      </c>
      <c r="C3565" t="s">
        <v>454</v>
      </c>
      <c r="D3565" t="s">
        <v>389</v>
      </c>
      <c r="E3565" t="s">
        <v>3456</v>
      </c>
      <c r="F3565">
        <f t="shared" si="72"/>
        <v>7</v>
      </c>
    </row>
    <row r="3566" spans="1:6" x14ac:dyDescent="0.2">
      <c r="A3566" t="s">
        <v>1732</v>
      </c>
      <c r="B3566" t="s">
        <v>186</v>
      </c>
      <c r="C3566" t="s">
        <v>455</v>
      </c>
      <c r="D3566" t="s">
        <v>389</v>
      </c>
      <c r="E3566" t="s">
        <v>3456</v>
      </c>
      <c r="F3566">
        <f t="shared" si="72"/>
        <v>7</v>
      </c>
    </row>
    <row r="3567" spans="1:6" x14ac:dyDescent="0.2">
      <c r="A3567" t="s">
        <v>1732</v>
      </c>
      <c r="B3567" t="s">
        <v>185</v>
      </c>
      <c r="C3567" t="s">
        <v>2100</v>
      </c>
      <c r="D3567" t="s">
        <v>389</v>
      </c>
      <c r="E3567" t="s">
        <v>3456</v>
      </c>
      <c r="F3567">
        <f t="shared" si="72"/>
        <v>7</v>
      </c>
    </row>
    <row r="3568" spans="1:6" x14ac:dyDescent="0.2">
      <c r="A3568" t="s">
        <v>1732</v>
      </c>
      <c r="B3568" t="s">
        <v>185</v>
      </c>
      <c r="C3568" t="s">
        <v>2101</v>
      </c>
      <c r="D3568" t="s">
        <v>389</v>
      </c>
      <c r="E3568" t="s">
        <v>3456</v>
      </c>
      <c r="F3568">
        <f t="shared" si="72"/>
        <v>7</v>
      </c>
    </row>
    <row r="3569" spans="1:6" x14ac:dyDescent="0.2">
      <c r="A3569" t="s">
        <v>1732</v>
      </c>
      <c r="B3569" t="s">
        <v>2391</v>
      </c>
      <c r="C3569" t="s">
        <v>1733</v>
      </c>
      <c r="D3569" t="s">
        <v>1519</v>
      </c>
      <c r="E3569" t="s">
        <v>3456</v>
      </c>
      <c r="F3569">
        <f t="shared" si="72"/>
        <v>7</v>
      </c>
    </row>
    <row r="3570" spans="1:6" x14ac:dyDescent="0.2">
      <c r="A3570" t="s">
        <v>165</v>
      </c>
      <c r="B3570" t="s">
        <v>171</v>
      </c>
      <c r="C3570" t="s">
        <v>168</v>
      </c>
      <c r="D3570" t="s">
        <v>399</v>
      </c>
      <c r="E3570" t="s">
        <v>3470</v>
      </c>
      <c r="F3570">
        <f t="shared" si="72"/>
        <v>14</v>
      </c>
    </row>
    <row r="3571" spans="1:6" x14ac:dyDescent="0.2">
      <c r="A3571" t="s">
        <v>165</v>
      </c>
      <c r="B3571" t="s">
        <v>172</v>
      </c>
      <c r="C3571" t="s">
        <v>169</v>
      </c>
      <c r="D3571" t="s">
        <v>399</v>
      </c>
      <c r="E3571" t="s">
        <v>3470</v>
      </c>
      <c r="F3571">
        <f t="shared" si="72"/>
        <v>14</v>
      </c>
    </row>
    <row r="3572" spans="1:6" x14ac:dyDescent="0.2">
      <c r="A3572" t="s">
        <v>165</v>
      </c>
      <c r="B3572" t="s">
        <v>171</v>
      </c>
      <c r="C3572" t="s">
        <v>2241</v>
      </c>
      <c r="D3572" t="s">
        <v>399</v>
      </c>
      <c r="E3572" t="s">
        <v>3470</v>
      </c>
      <c r="F3572">
        <f t="shared" si="72"/>
        <v>14</v>
      </c>
    </row>
    <row r="3573" spans="1:6" x14ac:dyDescent="0.2">
      <c r="A3573" t="s">
        <v>165</v>
      </c>
      <c r="B3573" t="s">
        <v>172</v>
      </c>
      <c r="C3573" t="s">
        <v>2708</v>
      </c>
      <c r="D3573" t="s">
        <v>399</v>
      </c>
      <c r="E3573" t="s">
        <v>3470</v>
      </c>
      <c r="F3573">
        <f t="shared" si="72"/>
        <v>14</v>
      </c>
    </row>
    <row r="3574" spans="1:6" x14ac:dyDescent="0.2">
      <c r="A3574" t="s">
        <v>165</v>
      </c>
      <c r="B3574" t="s">
        <v>2669</v>
      </c>
      <c r="C3574" t="s">
        <v>170</v>
      </c>
      <c r="D3574" t="s">
        <v>1671</v>
      </c>
      <c r="E3574" t="s">
        <v>3470</v>
      </c>
      <c r="F3574">
        <f t="shared" si="72"/>
        <v>14</v>
      </c>
    </row>
    <row r="3575" spans="1:6" x14ac:dyDescent="0.2">
      <c r="A3575" t="s">
        <v>187</v>
      </c>
      <c r="B3575" t="s">
        <v>185</v>
      </c>
      <c r="C3575" t="s">
        <v>189</v>
      </c>
      <c r="D3575" t="s">
        <v>389</v>
      </c>
      <c r="E3575" t="s">
        <v>3456</v>
      </c>
      <c r="F3575">
        <f t="shared" si="72"/>
        <v>7</v>
      </c>
    </row>
    <row r="3576" spans="1:6" x14ac:dyDescent="0.2">
      <c r="A3576" t="s">
        <v>187</v>
      </c>
      <c r="B3576" t="s">
        <v>186</v>
      </c>
      <c r="C3576" t="s">
        <v>254</v>
      </c>
      <c r="D3576" t="s">
        <v>389</v>
      </c>
      <c r="E3576" t="s">
        <v>3456</v>
      </c>
      <c r="F3576">
        <f t="shared" si="72"/>
        <v>7</v>
      </c>
    </row>
    <row r="3577" spans="1:6" x14ac:dyDescent="0.2">
      <c r="A3577" t="s">
        <v>187</v>
      </c>
      <c r="B3577" t="s">
        <v>186</v>
      </c>
      <c r="C3577" t="s">
        <v>255</v>
      </c>
      <c r="D3577" t="s">
        <v>389</v>
      </c>
      <c r="E3577" t="s">
        <v>3456</v>
      </c>
      <c r="F3577">
        <f t="shared" si="72"/>
        <v>7</v>
      </c>
    </row>
    <row r="3578" spans="1:6" x14ac:dyDescent="0.2">
      <c r="A3578" t="s">
        <v>187</v>
      </c>
      <c r="B3578" t="s">
        <v>185</v>
      </c>
      <c r="C3578" t="s">
        <v>2096</v>
      </c>
      <c r="D3578" t="s">
        <v>389</v>
      </c>
      <c r="E3578" t="s">
        <v>3456</v>
      </c>
      <c r="F3578">
        <f t="shared" si="72"/>
        <v>7</v>
      </c>
    </row>
    <row r="3579" spans="1:6" x14ac:dyDescent="0.2">
      <c r="A3579" t="s">
        <v>187</v>
      </c>
      <c r="B3579" t="s">
        <v>185</v>
      </c>
      <c r="C3579" t="s">
        <v>2097</v>
      </c>
      <c r="D3579" t="s">
        <v>389</v>
      </c>
      <c r="E3579" t="s">
        <v>3456</v>
      </c>
      <c r="F3579">
        <f t="shared" si="72"/>
        <v>7</v>
      </c>
    </row>
    <row r="3580" spans="1:6" x14ac:dyDescent="0.2">
      <c r="A3580" t="s">
        <v>187</v>
      </c>
      <c r="B3580" t="s">
        <v>2486</v>
      </c>
      <c r="C3580" t="s">
        <v>188</v>
      </c>
      <c r="D3580" t="s">
        <v>1519</v>
      </c>
      <c r="E3580" t="s">
        <v>3456</v>
      </c>
      <c r="F3580">
        <f t="shared" si="72"/>
        <v>7</v>
      </c>
    </row>
    <row r="3581" spans="1:6" x14ac:dyDescent="0.2">
      <c r="A3581" t="s">
        <v>451</v>
      </c>
      <c r="B3581" t="s">
        <v>185</v>
      </c>
      <c r="C3581" t="s">
        <v>447</v>
      </c>
      <c r="D3581" t="s">
        <v>389</v>
      </c>
      <c r="E3581" t="s">
        <v>3456</v>
      </c>
      <c r="F3581">
        <f t="shared" si="72"/>
        <v>7</v>
      </c>
    </row>
    <row r="3582" spans="1:6" x14ac:dyDescent="0.2">
      <c r="A3582" t="s">
        <v>451</v>
      </c>
      <c r="B3582" t="s">
        <v>186</v>
      </c>
      <c r="C3582" t="s">
        <v>448</v>
      </c>
      <c r="D3582" t="s">
        <v>389</v>
      </c>
      <c r="E3582" t="s">
        <v>3456</v>
      </c>
      <c r="F3582">
        <f t="shared" si="72"/>
        <v>7</v>
      </c>
    </row>
    <row r="3583" spans="1:6" x14ac:dyDescent="0.2">
      <c r="A3583" t="s">
        <v>451</v>
      </c>
      <c r="B3583" t="s">
        <v>186</v>
      </c>
      <c r="C3583" t="s">
        <v>449</v>
      </c>
      <c r="D3583" t="s">
        <v>389</v>
      </c>
      <c r="E3583" t="s">
        <v>3456</v>
      </c>
      <c r="F3583">
        <f t="shared" si="72"/>
        <v>7</v>
      </c>
    </row>
    <row r="3584" spans="1:6" x14ac:dyDescent="0.2">
      <c r="A3584" t="s">
        <v>451</v>
      </c>
      <c r="B3584" t="s">
        <v>185</v>
      </c>
      <c r="C3584" t="s">
        <v>2098</v>
      </c>
      <c r="D3584" t="s">
        <v>389</v>
      </c>
      <c r="E3584" t="s">
        <v>3456</v>
      </c>
      <c r="F3584">
        <f t="shared" si="72"/>
        <v>7</v>
      </c>
    </row>
    <row r="3585" spans="1:6" x14ac:dyDescent="0.2">
      <c r="A3585" t="s">
        <v>451</v>
      </c>
      <c r="B3585" t="s">
        <v>185</v>
      </c>
      <c r="C3585" t="s">
        <v>2099</v>
      </c>
      <c r="D3585" t="s">
        <v>389</v>
      </c>
      <c r="E3585" t="s">
        <v>3456</v>
      </c>
      <c r="F3585">
        <f t="shared" si="72"/>
        <v>7</v>
      </c>
    </row>
    <row r="3586" spans="1:6" x14ac:dyDescent="0.2">
      <c r="A3586" t="s">
        <v>451</v>
      </c>
      <c r="B3586" t="s">
        <v>2484</v>
      </c>
      <c r="C3586" t="s">
        <v>450</v>
      </c>
      <c r="D3586" t="s">
        <v>1519</v>
      </c>
      <c r="E3586" t="s">
        <v>3456</v>
      </c>
      <c r="F3586">
        <f t="shared" si="72"/>
        <v>7</v>
      </c>
    </row>
    <row r="3587" spans="1:6" x14ac:dyDescent="0.2">
      <c r="A3587" t="s">
        <v>257</v>
      </c>
      <c r="B3587" t="s">
        <v>444</v>
      </c>
      <c r="C3587" t="s">
        <v>1459</v>
      </c>
      <c r="D3587" t="s">
        <v>392</v>
      </c>
      <c r="E3587" t="s">
        <v>3459</v>
      </c>
      <c r="F3587">
        <f t="shared" si="72"/>
        <v>8</v>
      </c>
    </row>
    <row r="3588" spans="1:6" x14ac:dyDescent="0.2">
      <c r="A3588" t="s">
        <v>257</v>
      </c>
      <c r="B3588" t="s">
        <v>445</v>
      </c>
      <c r="C3588" t="s">
        <v>1460</v>
      </c>
      <c r="D3588" t="s">
        <v>392</v>
      </c>
      <c r="E3588" t="s">
        <v>3459</v>
      </c>
      <c r="F3588">
        <f t="shared" si="72"/>
        <v>8</v>
      </c>
    </row>
    <row r="3589" spans="1:6" x14ac:dyDescent="0.2">
      <c r="A3589" t="s">
        <v>257</v>
      </c>
      <c r="B3589" t="s">
        <v>444</v>
      </c>
      <c r="C3589" t="s">
        <v>2125</v>
      </c>
      <c r="D3589" t="s">
        <v>392</v>
      </c>
      <c r="E3589" t="s">
        <v>3459</v>
      </c>
      <c r="F3589">
        <f t="shared" si="72"/>
        <v>8</v>
      </c>
    </row>
    <row r="3590" spans="1:6" x14ac:dyDescent="0.2">
      <c r="A3590" t="s">
        <v>257</v>
      </c>
      <c r="B3590" t="s">
        <v>2546</v>
      </c>
      <c r="C3590" t="s">
        <v>281</v>
      </c>
      <c r="D3590" t="s">
        <v>1519</v>
      </c>
      <c r="E3590" t="s">
        <v>3459</v>
      </c>
      <c r="F3590">
        <f t="shared" si="72"/>
        <v>8</v>
      </c>
    </row>
    <row r="3591" spans="1:6" x14ac:dyDescent="0.2">
      <c r="A3591" t="s">
        <v>441</v>
      </c>
      <c r="B3591" t="s">
        <v>2552</v>
      </c>
      <c r="C3591" t="s">
        <v>443</v>
      </c>
      <c r="D3591" t="s">
        <v>1519</v>
      </c>
      <c r="E3591" t="s">
        <v>3459</v>
      </c>
      <c r="F3591">
        <f t="shared" si="72"/>
        <v>8</v>
      </c>
    </row>
    <row r="3592" spans="1:6" x14ac:dyDescent="0.2">
      <c r="A3592" t="s">
        <v>441</v>
      </c>
      <c r="B3592" t="s">
        <v>444</v>
      </c>
      <c r="C3592" t="s">
        <v>1455</v>
      </c>
      <c r="D3592" t="s">
        <v>392</v>
      </c>
      <c r="E3592" t="s">
        <v>3459</v>
      </c>
      <c r="F3592">
        <f t="shared" si="72"/>
        <v>8</v>
      </c>
    </row>
    <row r="3593" spans="1:6" x14ac:dyDescent="0.2">
      <c r="A3593" t="s">
        <v>441</v>
      </c>
      <c r="B3593" t="s">
        <v>445</v>
      </c>
      <c r="C3593" t="s">
        <v>1456</v>
      </c>
      <c r="D3593" t="s">
        <v>392</v>
      </c>
      <c r="E3593" t="s">
        <v>3459</v>
      </c>
      <c r="F3593">
        <f t="shared" si="72"/>
        <v>8</v>
      </c>
    </row>
    <row r="3594" spans="1:6" x14ac:dyDescent="0.2">
      <c r="A3594" t="s">
        <v>441</v>
      </c>
      <c r="B3594" t="s">
        <v>444</v>
      </c>
      <c r="C3594" t="s">
        <v>2123</v>
      </c>
      <c r="D3594" t="s">
        <v>392</v>
      </c>
      <c r="E3594" t="s">
        <v>3459</v>
      </c>
      <c r="F3594">
        <f t="shared" si="72"/>
        <v>8</v>
      </c>
    </row>
    <row r="3595" spans="1:6" x14ac:dyDescent="0.2">
      <c r="A3595" t="s">
        <v>264</v>
      </c>
      <c r="B3595" t="s">
        <v>269</v>
      </c>
      <c r="C3595" t="s">
        <v>2809</v>
      </c>
      <c r="D3595" t="s">
        <v>398</v>
      </c>
      <c r="E3595" t="s">
        <v>3470</v>
      </c>
      <c r="F3595">
        <f t="shared" si="72"/>
        <v>14</v>
      </c>
    </row>
    <row r="3596" spans="1:6" x14ac:dyDescent="0.2">
      <c r="A3596" t="s">
        <v>264</v>
      </c>
      <c r="B3596" t="s">
        <v>2834</v>
      </c>
      <c r="C3596" t="s">
        <v>2835</v>
      </c>
      <c r="D3596" t="s">
        <v>398</v>
      </c>
      <c r="E3596" t="s">
        <v>3470</v>
      </c>
      <c r="F3596">
        <f t="shared" si="72"/>
        <v>14</v>
      </c>
    </row>
    <row r="3597" spans="1:6" x14ac:dyDescent="0.2">
      <c r="A3597" t="s">
        <v>264</v>
      </c>
      <c r="B3597" t="s">
        <v>269</v>
      </c>
      <c r="C3597" t="s">
        <v>267</v>
      </c>
      <c r="D3597" t="s">
        <v>398</v>
      </c>
      <c r="E3597" t="s">
        <v>3470</v>
      </c>
      <c r="F3597">
        <f t="shared" si="72"/>
        <v>14</v>
      </c>
    </row>
    <row r="3598" spans="1:6" x14ac:dyDescent="0.2">
      <c r="A3598" t="s">
        <v>264</v>
      </c>
      <c r="B3598" t="s">
        <v>270</v>
      </c>
      <c r="C3598" t="s">
        <v>268</v>
      </c>
      <c r="D3598" t="s">
        <v>398</v>
      </c>
      <c r="E3598" t="s">
        <v>3470</v>
      </c>
      <c r="F3598">
        <f t="shared" si="72"/>
        <v>14</v>
      </c>
    </row>
    <row r="3599" spans="1:6" x14ac:dyDescent="0.2">
      <c r="A3599" t="s">
        <v>264</v>
      </c>
      <c r="B3599" t="s">
        <v>269</v>
      </c>
      <c r="C3599" t="s">
        <v>2133</v>
      </c>
      <c r="D3599" t="s">
        <v>398</v>
      </c>
      <c r="E3599" t="s">
        <v>3470</v>
      </c>
      <c r="F3599">
        <f t="shared" si="72"/>
        <v>14</v>
      </c>
    </row>
    <row r="3600" spans="1:6" x14ac:dyDescent="0.2">
      <c r="A3600" t="s">
        <v>264</v>
      </c>
      <c r="B3600" t="s">
        <v>2676</v>
      </c>
      <c r="C3600" t="s">
        <v>266</v>
      </c>
      <c r="D3600" t="s">
        <v>1671</v>
      </c>
      <c r="E3600" t="s">
        <v>3470</v>
      </c>
      <c r="F3600">
        <f t="shared" si="72"/>
        <v>14</v>
      </c>
    </row>
    <row r="3601" spans="1:6" x14ac:dyDescent="0.2">
      <c r="A3601" t="s">
        <v>3148</v>
      </c>
      <c r="B3601" t="s">
        <v>2753</v>
      </c>
      <c r="C3601" t="s">
        <v>3151</v>
      </c>
      <c r="D3601" t="s">
        <v>1671</v>
      </c>
      <c r="E3601" t="s">
        <v>6555</v>
      </c>
      <c r="F3601">
        <f t="shared" si="72"/>
        <v>10</v>
      </c>
    </row>
    <row r="3602" spans="1:6" x14ac:dyDescent="0.2">
      <c r="A3602" t="s">
        <v>3148</v>
      </c>
      <c r="B3602" t="s">
        <v>269</v>
      </c>
      <c r="C3602" t="s">
        <v>3154</v>
      </c>
      <c r="D3602" t="s">
        <v>398</v>
      </c>
      <c r="E3602" t="s">
        <v>6555</v>
      </c>
      <c r="F3602">
        <f t="shared" si="72"/>
        <v>10</v>
      </c>
    </row>
    <row r="3603" spans="1:6" x14ac:dyDescent="0.2">
      <c r="A3603" t="s">
        <v>3148</v>
      </c>
      <c r="B3603" t="s">
        <v>270</v>
      </c>
      <c r="C3603" t="s">
        <v>3155</v>
      </c>
      <c r="D3603" t="s">
        <v>398</v>
      </c>
      <c r="E3603" t="s">
        <v>6555</v>
      </c>
      <c r="F3603">
        <f t="shared" si="72"/>
        <v>10</v>
      </c>
    </row>
    <row r="3604" spans="1:6" x14ac:dyDescent="0.2">
      <c r="A3604" t="s">
        <v>3148</v>
      </c>
      <c r="B3604" t="s">
        <v>269</v>
      </c>
      <c r="C3604" t="s">
        <v>3156</v>
      </c>
      <c r="D3604" t="s">
        <v>398</v>
      </c>
      <c r="E3604" t="s">
        <v>6555</v>
      </c>
      <c r="F3604">
        <f t="shared" si="72"/>
        <v>10</v>
      </c>
    </row>
    <row r="3605" spans="1:6" x14ac:dyDescent="0.2">
      <c r="A3605" t="s">
        <v>3148</v>
      </c>
      <c r="B3605" t="s">
        <v>269</v>
      </c>
      <c r="C3605" t="s">
        <v>3152</v>
      </c>
      <c r="D3605" t="s">
        <v>398</v>
      </c>
      <c r="E3605" t="s">
        <v>6555</v>
      </c>
      <c r="F3605">
        <f t="shared" si="72"/>
        <v>10</v>
      </c>
    </row>
    <row r="3606" spans="1:6" x14ac:dyDescent="0.2">
      <c r="A3606" t="s">
        <v>3148</v>
      </c>
      <c r="B3606" t="s">
        <v>2834</v>
      </c>
      <c r="C3606" t="s">
        <v>3153</v>
      </c>
      <c r="D3606" t="s">
        <v>398</v>
      </c>
      <c r="E3606" t="s">
        <v>6555</v>
      </c>
      <c r="F3606">
        <f t="shared" si="72"/>
        <v>10</v>
      </c>
    </row>
    <row r="3607" spans="1:6" x14ac:dyDescent="0.2">
      <c r="A3607" t="s">
        <v>2724</v>
      </c>
      <c r="B3607" t="s">
        <v>1870</v>
      </c>
      <c r="C3607" t="s">
        <v>811</v>
      </c>
      <c r="D3607" t="s">
        <v>1575</v>
      </c>
      <c r="E3607" t="s">
        <v>3459</v>
      </c>
      <c r="F3607">
        <f t="shared" si="72"/>
        <v>8</v>
      </c>
    </row>
    <row r="3608" spans="1:6" x14ac:dyDescent="0.2">
      <c r="A3608" t="s">
        <v>2724</v>
      </c>
      <c r="B3608" t="s">
        <v>1189</v>
      </c>
      <c r="C3608" t="s">
        <v>1550</v>
      </c>
      <c r="D3608" t="s">
        <v>8365</v>
      </c>
      <c r="E3608" t="s">
        <v>3459</v>
      </c>
      <c r="F3608">
        <f t="shared" si="72"/>
        <v>8</v>
      </c>
    </row>
    <row r="3609" spans="1:6" x14ac:dyDescent="0.2">
      <c r="A3609" t="s">
        <v>2724</v>
      </c>
      <c r="B3609" t="s">
        <v>2546</v>
      </c>
      <c r="C3609" t="s">
        <v>2731</v>
      </c>
      <c r="D3609" t="s">
        <v>1519</v>
      </c>
      <c r="E3609" t="s">
        <v>3459</v>
      </c>
      <c r="F3609">
        <f t="shared" si="72"/>
        <v>8</v>
      </c>
    </row>
    <row r="3610" spans="1:6" x14ac:dyDescent="0.2">
      <c r="A3610" t="s">
        <v>2725</v>
      </c>
      <c r="B3610" t="s">
        <v>2486</v>
      </c>
      <c r="C3610" t="s">
        <v>2728</v>
      </c>
      <c r="D3610" t="s">
        <v>1519</v>
      </c>
      <c r="E3610" t="s">
        <v>3456</v>
      </c>
      <c r="F3610">
        <f t="shared" si="72"/>
        <v>7</v>
      </c>
    </row>
    <row r="3611" spans="1:6" x14ac:dyDescent="0.2">
      <c r="A3611" t="s">
        <v>2725</v>
      </c>
      <c r="B3611" t="s">
        <v>1871</v>
      </c>
      <c r="C3611" t="s">
        <v>1908</v>
      </c>
      <c r="D3611" t="s">
        <v>1575</v>
      </c>
      <c r="E3611" t="s">
        <v>3456</v>
      </c>
      <c r="F3611">
        <f t="shared" si="72"/>
        <v>7</v>
      </c>
    </row>
    <row r="3612" spans="1:6" x14ac:dyDescent="0.2">
      <c r="A3612" t="s">
        <v>2013</v>
      </c>
      <c r="B3612" t="s">
        <v>269</v>
      </c>
      <c r="C3612" t="s">
        <v>2810</v>
      </c>
      <c r="D3612" t="s">
        <v>398</v>
      </c>
      <c r="E3612" t="s">
        <v>3470</v>
      </c>
      <c r="F3612">
        <f t="shared" si="72"/>
        <v>14</v>
      </c>
    </row>
    <row r="3613" spans="1:6" x14ac:dyDescent="0.2">
      <c r="A3613" t="s">
        <v>2013</v>
      </c>
      <c r="B3613" t="s">
        <v>2834</v>
      </c>
      <c r="C3613" t="s">
        <v>2836</v>
      </c>
      <c r="D3613" t="s">
        <v>398</v>
      </c>
      <c r="E3613" t="s">
        <v>3470</v>
      </c>
      <c r="F3613">
        <f t="shared" ref="F3613:F3676" si="73">VLOOKUP(E3613,$H$2:$I$12,2,0)</f>
        <v>14</v>
      </c>
    </row>
    <row r="3614" spans="1:6" x14ac:dyDescent="0.2">
      <c r="A3614" t="s">
        <v>2013</v>
      </c>
      <c r="B3614" t="s">
        <v>2016</v>
      </c>
      <c r="C3614" t="s">
        <v>2014</v>
      </c>
      <c r="D3614" t="s">
        <v>1671</v>
      </c>
      <c r="E3614" t="s">
        <v>3470</v>
      </c>
      <c r="F3614">
        <f t="shared" si="73"/>
        <v>14</v>
      </c>
    </row>
    <row r="3615" spans="1:6" x14ac:dyDescent="0.2">
      <c r="A3615" t="s">
        <v>2013</v>
      </c>
      <c r="B3615" t="s">
        <v>269</v>
      </c>
      <c r="C3615" t="s">
        <v>290</v>
      </c>
      <c r="D3615" t="s">
        <v>398</v>
      </c>
      <c r="E3615" t="s">
        <v>3470</v>
      </c>
      <c r="F3615">
        <f t="shared" si="73"/>
        <v>14</v>
      </c>
    </row>
    <row r="3616" spans="1:6" x14ac:dyDescent="0.2">
      <c r="A3616" t="s">
        <v>2013</v>
      </c>
      <c r="B3616" t="s">
        <v>270</v>
      </c>
      <c r="C3616" t="s">
        <v>291</v>
      </c>
      <c r="D3616" t="s">
        <v>398</v>
      </c>
      <c r="E3616" t="s">
        <v>3470</v>
      </c>
      <c r="F3616">
        <f t="shared" si="73"/>
        <v>14</v>
      </c>
    </row>
    <row r="3617" spans="1:6" x14ac:dyDescent="0.2">
      <c r="A3617" t="s">
        <v>2013</v>
      </c>
      <c r="B3617" t="s">
        <v>269</v>
      </c>
      <c r="C3617" t="s">
        <v>2134</v>
      </c>
      <c r="D3617" t="s">
        <v>398</v>
      </c>
      <c r="E3617" t="s">
        <v>3470</v>
      </c>
      <c r="F3617">
        <f t="shared" si="73"/>
        <v>14</v>
      </c>
    </row>
    <row r="3618" spans="1:6" x14ac:dyDescent="0.2">
      <c r="A3618" t="s">
        <v>2013</v>
      </c>
      <c r="B3618" t="s">
        <v>334</v>
      </c>
      <c r="C3618" t="s">
        <v>1181</v>
      </c>
      <c r="D3618" t="s">
        <v>396</v>
      </c>
      <c r="E3618" t="s">
        <v>3470</v>
      </c>
      <c r="F3618">
        <f t="shared" si="73"/>
        <v>14</v>
      </c>
    </row>
    <row r="3619" spans="1:6" x14ac:dyDescent="0.2">
      <c r="A3619" t="s">
        <v>2013</v>
      </c>
      <c r="B3619" t="s">
        <v>335</v>
      </c>
      <c r="C3619" t="s">
        <v>1182</v>
      </c>
      <c r="D3619" t="s">
        <v>396</v>
      </c>
      <c r="E3619" t="s">
        <v>3470</v>
      </c>
      <c r="F3619">
        <f t="shared" si="73"/>
        <v>14</v>
      </c>
    </row>
    <row r="3620" spans="1:6" x14ac:dyDescent="0.2">
      <c r="A3620" t="s">
        <v>2013</v>
      </c>
      <c r="B3620" t="s">
        <v>334</v>
      </c>
      <c r="C3620" t="s">
        <v>2128</v>
      </c>
      <c r="D3620" t="s">
        <v>396</v>
      </c>
      <c r="E3620" t="s">
        <v>3470</v>
      </c>
      <c r="F3620">
        <f t="shared" si="73"/>
        <v>14</v>
      </c>
    </row>
    <row r="3621" spans="1:6" x14ac:dyDescent="0.2">
      <c r="A3621" t="s">
        <v>299</v>
      </c>
      <c r="B3621" t="s">
        <v>269</v>
      </c>
      <c r="C3621" t="s">
        <v>2823</v>
      </c>
      <c r="D3621" t="s">
        <v>398</v>
      </c>
      <c r="E3621" t="s">
        <v>6555</v>
      </c>
      <c r="F3621">
        <f t="shared" si="73"/>
        <v>10</v>
      </c>
    </row>
    <row r="3622" spans="1:6" x14ac:dyDescent="0.2">
      <c r="A3622" t="s">
        <v>299</v>
      </c>
      <c r="B3622" t="s">
        <v>2834</v>
      </c>
      <c r="C3622" t="s">
        <v>2850</v>
      </c>
      <c r="D3622" t="s">
        <v>398</v>
      </c>
      <c r="E3622" t="s">
        <v>6555</v>
      </c>
      <c r="F3622">
        <f t="shared" si="73"/>
        <v>10</v>
      </c>
    </row>
    <row r="3623" spans="1:6" x14ac:dyDescent="0.2">
      <c r="A3623" t="s">
        <v>299</v>
      </c>
      <c r="B3623" t="s">
        <v>269</v>
      </c>
      <c r="C3623" t="s">
        <v>1183</v>
      </c>
      <c r="D3623" t="s">
        <v>398</v>
      </c>
      <c r="E3623" t="s">
        <v>6555</v>
      </c>
      <c r="F3623">
        <f t="shared" si="73"/>
        <v>10</v>
      </c>
    </row>
    <row r="3624" spans="1:6" x14ac:dyDescent="0.2">
      <c r="A3624" t="s">
        <v>299</v>
      </c>
      <c r="B3624" t="s">
        <v>270</v>
      </c>
      <c r="C3624" t="s">
        <v>1184</v>
      </c>
      <c r="D3624" t="s">
        <v>398</v>
      </c>
      <c r="E3624" t="s">
        <v>6555</v>
      </c>
      <c r="F3624">
        <f t="shared" si="73"/>
        <v>10</v>
      </c>
    </row>
    <row r="3625" spans="1:6" x14ac:dyDescent="0.2">
      <c r="A3625" t="s">
        <v>299</v>
      </c>
      <c r="B3625" t="s">
        <v>269</v>
      </c>
      <c r="C3625" t="s">
        <v>2149</v>
      </c>
      <c r="D3625" t="s">
        <v>398</v>
      </c>
      <c r="E3625" t="s">
        <v>6555</v>
      </c>
      <c r="F3625">
        <f t="shared" si="73"/>
        <v>10</v>
      </c>
    </row>
    <row r="3626" spans="1:6" x14ac:dyDescent="0.2">
      <c r="A3626" t="s">
        <v>299</v>
      </c>
      <c r="B3626" t="s">
        <v>2369</v>
      </c>
      <c r="C3626" t="s">
        <v>300</v>
      </c>
      <c r="D3626" t="s">
        <v>1671</v>
      </c>
      <c r="E3626" t="s">
        <v>6555</v>
      </c>
      <c r="F3626">
        <f t="shared" si="73"/>
        <v>10</v>
      </c>
    </row>
    <row r="3627" spans="1:6" x14ac:dyDescent="0.2">
      <c r="A3627" t="s">
        <v>301</v>
      </c>
      <c r="B3627" t="s">
        <v>269</v>
      </c>
      <c r="C3627" t="s">
        <v>2824</v>
      </c>
      <c r="D3627" t="s">
        <v>398</v>
      </c>
      <c r="E3627" t="s">
        <v>6555</v>
      </c>
      <c r="F3627">
        <f t="shared" si="73"/>
        <v>10</v>
      </c>
    </row>
    <row r="3628" spans="1:6" x14ac:dyDescent="0.2">
      <c r="A3628" t="s">
        <v>301</v>
      </c>
      <c r="B3628" t="s">
        <v>2834</v>
      </c>
      <c r="C3628" t="s">
        <v>2851</v>
      </c>
      <c r="D3628" t="s">
        <v>398</v>
      </c>
      <c r="E3628" t="s">
        <v>6555</v>
      </c>
      <c r="F3628">
        <f t="shared" si="73"/>
        <v>10</v>
      </c>
    </row>
    <row r="3629" spans="1:6" x14ac:dyDescent="0.2">
      <c r="A3629" t="s">
        <v>301</v>
      </c>
      <c r="B3629" t="s">
        <v>2359</v>
      </c>
      <c r="C3629" t="s">
        <v>312</v>
      </c>
      <c r="D3629" t="s">
        <v>1671</v>
      </c>
      <c r="E3629" t="s">
        <v>6555</v>
      </c>
      <c r="F3629">
        <f t="shared" si="73"/>
        <v>10</v>
      </c>
    </row>
    <row r="3630" spans="1:6" x14ac:dyDescent="0.2">
      <c r="A3630" t="s">
        <v>301</v>
      </c>
      <c r="B3630" t="s">
        <v>269</v>
      </c>
      <c r="C3630" t="s">
        <v>316</v>
      </c>
      <c r="D3630" t="s">
        <v>398</v>
      </c>
      <c r="E3630" t="s">
        <v>6555</v>
      </c>
      <c r="F3630">
        <f t="shared" si="73"/>
        <v>10</v>
      </c>
    </row>
    <row r="3631" spans="1:6" x14ac:dyDescent="0.2">
      <c r="A3631" t="s">
        <v>301</v>
      </c>
      <c r="B3631" t="s">
        <v>270</v>
      </c>
      <c r="C3631" t="s">
        <v>317</v>
      </c>
      <c r="D3631" t="s">
        <v>398</v>
      </c>
      <c r="E3631" t="s">
        <v>6555</v>
      </c>
      <c r="F3631">
        <f t="shared" si="73"/>
        <v>10</v>
      </c>
    </row>
    <row r="3632" spans="1:6" x14ac:dyDescent="0.2">
      <c r="A3632" t="s">
        <v>301</v>
      </c>
      <c r="B3632" t="s">
        <v>269</v>
      </c>
      <c r="C3632" t="s">
        <v>2150</v>
      </c>
      <c r="D3632" t="s">
        <v>398</v>
      </c>
      <c r="E3632" t="s">
        <v>6555</v>
      </c>
      <c r="F3632">
        <f t="shared" si="73"/>
        <v>10</v>
      </c>
    </row>
    <row r="3633" spans="1:6" x14ac:dyDescent="0.2">
      <c r="A3633" t="s">
        <v>302</v>
      </c>
      <c r="B3633" t="s">
        <v>269</v>
      </c>
      <c r="C3633" t="s">
        <v>2825</v>
      </c>
      <c r="D3633" t="s">
        <v>398</v>
      </c>
      <c r="E3633" t="s">
        <v>6555</v>
      </c>
      <c r="F3633">
        <f t="shared" si="73"/>
        <v>10</v>
      </c>
    </row>
    <row r="3634" spans="1:6" x14ac:dyDescent="0.2">
      <c r="A3634" t="s">
        <v>302</v>
      </c>
      <c r="B3634" t="s">
        <v>2834</v>
      </c>
      <c r="C3634" t="s">
        <v>2852</v>
      </c>
      <c r="D3634" t="s">
        <v>398</v>
      </c>
      <c r="E3634" t="s">
        <v>6555</v>
      </c>
      <c r="F3634">
        <f t="shared" si="73"/>
        <v>10</v>
      </c>
    </row>
    <row r="3635" spans="1:6" x14ac:dyDescent="0.2">
      <c r="A3635" t="s">
        <v>302</v>
      </c>
      <c r="B3635" t="s">
        <v>2362</v>
      </c>
      <c r="C3635" t="s">
        <v>313</v>
      </c>
      <c r="D3635" t="s">
        <v>1671</v>
      </c>
      <c r="E3635" t="s">
        <v>6555</v>
      </c>
      <c r="F3635">
        <f t="shared" si="73"/>
        <v>10</v>
      </c>
    </row>
    <row r="3636" spans="1:6" x14ac:dyDescent="0.2">
      <c r="A3636" t="s">
        <v>302</v>
      </c>
      <c r="B3636" t="s">
        <v>269</v>
      </c>
      <c r="C3636" t="s">
        <v>318</v>
      </c>
      <c r="D3636" t="s">
        <v>398</v>
      </c>
      <c r="E3636" t="s">
        <v>6555</v>
      </c>
      <c r="F3636">
        <f t="shared" si="73"/>
        <v>10</v>
      </c>
    </row>
    <row r="3637" spans="1:6" x14ac:dyDescent="0.2">
      <c r="A3637" t="s">
        <v>302</v>
      </c>
      <c r="B3637" t="s">
        <v>270</v>
      </c>
      <c r="C3637" t="s">
        <v>319</v>
      </c>
      <c r="D3637" t="s">
        <v>398</v>
      </c>
      <c r="E3637" t="s">
        <v>6555</v>
      </c>
      <c r="F3637">
        <f t="shared" si="73"/>
        <v>10</v>
      </c>
    </row>
    <row r="3638" spans="1:6" x14ac:dyDescent="0.2">
      <c r="A3638" t="s">
        <v>302</v>
      </c>
      <c r="B3638" t="s">
        <v>269</v>
      </c>
      <c r="C3638" t="s">
        <v>2151</v>
      </c>
      <c r="D3638" t="s">
        <v>398</v>
      </c>
      <c r="E3638" t="s">
        <v>6555</v>
      </c>
      <c r="F3638">
        <f t="shared" si="73"/>
        <v>10</v>
      </c>
    </row>
    <row r="3639" spans="1:6" x14ac:dyDescent="0.2">
      <c r="A3639" t="s">
        <v>1936</v>
      </c>
      <c r="B3639" t="s">
        <v>269</v>
      </c>
      <c r="C3639" t="s">
        <v>2826</v>
      </c>
      <c r="D3639" t="s">
        <v>398</v>
      </c>
      <c r="E3639" t="s">
        <v>6555</v>
      </c>
      <c r="F3639">
        <f t="shared" si="73"/>
        <v>10</v>
      </c>
    </row>
    <row r="3640" spans="1:6" x14ac:dyDescent="0.2">
      <c r="A3640" t="s">
        <v>1936</v>
      </c>
      <c r="B3640" t="s">
        <v>2834</v>
      </c>
      <c r="C3640" t="s">
        <v>2853</v>
      </c>
      <c r="D3640" t="s">
        <v>398</v>
      </c>
      <c r="E3640" t="s">
        <v>6555</v>
      </c>
      <c r="F3640">
        <f t="shared" si="73"/>
        <v>10</v>
      </c>
    </row>
    <row r="3641" spans="1:6" x14ac:dyDescent="0.2">
      <c r="A3641" t="s">
        <v>1936</v>
      </c>
      <c r="B3641" t="s">
        <v>2364</v>
      </c>
      <c r="C3641" t="s">
        <v>1942</v>
      </c>
      <c r="D3641" t="s">
        <v>1671</v>
      </c>
      <c r="E3641" t="s">
        <v>6555</v>
      </c>
      <c r="F3641">
        <f t="shared" si="73"/>
        <v>10</v>
      </c>
    </row>
    <row r="3642" spans="1:6" x14ac:dyDescent="0.2">
      <c r="A3642" t="s">
        <v>1936</v>
      </c>
      <c r="B3642" t="s">
        <v>269</v>
      </c>
      <c r="C3642" t="s">
        <v>330</v>
      </c>
      <c r="D3642" t="s">
        <v>398</v>
      </c>
      <c r="E3642" t="s">
        <v>6555</v>
      </c>
      <c r="F3642">
        <f t="shared" si="73"/>
        <v>10</v>
      </c>
    </row>
    <row r="3643" spans="1:6" x14ac:dyDescent="0.2">
      <c r="A3643" t="s">
        <v>1936</v>
      </c>
      <c r="B3643" t="s">
        <v>270</v>
      </c>
      <c r="C3643" t="s">
        <v>331</v>
      </c>
      <c r="D3643" t="s">
        <v>398</v>
      </c>
      <c r="E3643" t="s">
        <v>6555</v>
      </c>
      <c r="F3643">
        <f t="shared" si="73"/>
        <v>10</v>
      </c>
    </row>
    <row r="3644" spans="1:6" x14ac:dyDescent="0.2">
      <c r="A3644" t="s">
        <v>1936</v>
      </c>
      <c r="B3644" t="s">
        <v>269</v>
      </c>
      <c r="C3644" t="s">
        <v>2152</v>
      </c>
      <c r="D3644" t="s">
        <v>398</v>
      </c>
      <c r="E3644" t="s">
        <v>6555</v>
      </c>
      <c r="F3644">
        <f t="shared" si="73"/>
        <v>10</v>
      </c>
    </row>
    <row r="3645" spans="1:6" x14ac:dyDescent="0.2">
      <c r="A3645" t="s">
        <v>303</v>
      </c>
      <c r="B3645" t="s">
        <v>269</v>
      </c>
      <c r="C3645" t="s">
        <v>2827</v>
      </c>
      <c r="D3645" t="s">
        <v>398</v>
      </c>
      <c r="E3645" t="s">
        <v>6555</v>
      </c>
      <c r="F3645">
        <f t="shared" si="73"/>
        <v>10</v>
      </c>
    </row>
    <row r="3646" spans="1:6" x14ac:dyDescent="0.2">
      <c r="A3646" t="s">
        <v>303</v>
      </c>
      <c r="B3646" t="s">
        <v>3227</v>
      </c>
      <c r="C3646" t="s">
        <v>8623</v>
      </c>
      <c r="D3646" t="s">
        <v>3226</v>
      </c>
      <c r="E3646" t="s">
        <v>6555</v>
      </c>
      <c r="F3646">
        <f t="shared" si="73"/>
        <v>10</v>
      </c>
    </row>
    <row r="3647" spans="1:6" x14ac:dyDescent="0.2">
      <c r="A3647" t="s">
        <v>303</v>
      </c>
      <c r="B3647" t="s">
        <v>2834</v>
      </c>
      <c r="C3647" t="s">
        <v>2854</v>
      </c>
      <c r="D3647" t="s">
        <v>398</v>
      </c>
      <c r="E3647" t="s">
        <v>6555</v>
      </c>
      <c r="F3647">
        <f t="shared" si="73"/>
        <v>10</v>
      </c>
    </row>
    <row r="3648" spans="1:6" x14ac:dyDescent="0.2">
      <c r="A3648" t="s">
        <v>303</v>
      </c>
      <c r="B3648" t="s">
        <v>2366</v>
      </c>
      <c r="C3648" t="s">
        <v>314</v>
      </c>
      <c r="D3648" t="s">
        <v>1671</v>
      </c>
      <c r="E3648" t="s">
        <v>6555</v>
      </c>
      <c r="F3648">
        <f t="shared" si="73"/>
        <v>10</v>
      </c>
    </row>
    <row r="3649" spans="1:6" x14ac:dyDescent="0.2">
      <c r="A3649" t="s">
        <v>303</v>
      </c>
      <c r="B3649" t="s">
        <v>269</v>
      </c>
      <c r="C3649" t="s">
        <v>320</v>
      </c>
      <c r="D3649" t="s">
        <v>398</v>
      </c>
      <c r="E3649" t="s">
        <v>6555</v>
      </c>
      <c r="F3649">
        <f t="shared" si="73"/>
        <v>10</v>
      </c>
    </row>
    <row r="3650" spans="1:6" x14ac:dyDescent="0.2">
      <c r="A3650" t="s">
        <v>303</v>
      </c>
      <c r="B3650" t="s">
        <v>270</v>
      </c>
      <c r="C3650" t="s">
        <v>321</v>
      </c>
      <c r="D3650" t="s">
        <v>398</v>
      </c>
      <c r="E3650" t="s">
        <v>6555</v>
      </c>
      <c r="F3650">
        <f t="shared" si="73"/>
        <v>10</v>
      </c>
    </row>
    <row r="3651" spans="1:6" x14ac:dyDescent="0.2">
      <c r="A3651" t="s">
        <v>303</v>
      </c>
      <c r="B3651" t="s">
        <v>269</v>
      </c>
      <c r="C3651" t="s">
        <v>2153</v>
      </c>
      <c r="D3651" t="s">
        <v>398</v>
      </c>
      <c r="E3651" t="s">
        <v>6555</v>
      </c>
      <c r="F3651">
        <f t="shared" si="73"/>
        <v>10</v>
      </c>
    </row>
    <row r="3652" spans="1:6" x14ac:dyDescent="0.2">
      <c r="A3652" t="s">
        <v>304</v>
      </c>
      <c r="B3652" t="s">
        <v>269</v>
      </c>
      <c r="C3652" t="s">
        <v>2828</v>
      </c>
      <c r="D3652" t="s">
        <v>398</v>
      </c>
      <c r="E3652" t="s">
        <v>6555</v>
      </c>
      <c r="F3652">
        <f t="shared" si="73"/>
        <v>10</v>
      </c>
    </row>
    <row r="3653" spans="1:6" x14ac:dyDescent="0.2">
      <c r="A3653" t="s">
        <v>304</v>
      </c>
      <c r="B3653" t="s">
        <v>2834</v>
      </c>
      <c r="C3653" t="s">
        <v>2855</v>
      </c>
      <c r="D3653" t="s">
        <v>398</v>
      </c>
      <c r="E3653" t="s">
        <v>6555</v>
      </c>
      <c r="F3653">
        <f t="shared" si="73"/>
        <v>10</v>
      </c>
    </row>
    <row r="3654" spans="1:6" x14ac:dyDescent="0.2">
      <c r="A3654" t="s">
        <v>304</v>
      </c>
      <c r="B3654" t="s">
        <v>2357</v>
      </c>
      <c r="C3654" t="s">
        <v>307</v>
      </c>
      <c r="D3654" t="s">
        <v>1671</v>
      </c>
      <c r="E3654" t="s">
        <v>6555</v>
      </c>
      <c r="F3654">
        <f t="shared" si="73"/>
        <v>10</v>
      </c>
    </row>
    <row r="3655" spans="1:6" x14ac:dyDescent="0.2">
      <c r="A3655" t="s">
        <v>304</v>
      </c>
      <c r="B3655" t="s">
        <v>269</v>
      </c>
      <c r="C3655" t="s">
        <v>322</v>
      </c>
      <c r="D3655" t="s">
        <v>398</v>
      </c>
      <c r="E3655" t="s">
        <v>6555</v>
      </c>
      <c r="F3655">
        <f t="shared" si="73"/>
        <v>10</v>
      </c>
    </row>
    <row r="3656" spans="1:6" x14ac:dyDescent="0.2">
      <c r="A3656" t="s">
        <v>304</v>
      </c>
      <c r="B3656" t="s">
        <v>270</v>
      </c>
      <c r="C3656" t="s">
        <v>323</v>
      </c>
      <c r="D3656" t="s">
        <v>398</v>
      </c>
      <c r="E3656" t="s">
        <v>6555</v>
      </c>
      <c r="F3656">
        <f t="shared" si="73"/>
        <v>10</v>
      </c>
    </row>
    <row r="3657" spans="1:6" x14ac:dyDescent="0.2">
      <c r="A3657" t="s">
        <v>304</v>
      </c>
      <c r="B3657" t="s">
        <v>269</v>
      </c>
      <c r="C3657" t="s">
        <v>2154</v>
      </c>
      <c r="D3657" t="s">
        <v>398</v>
      </c>
      <c r="E3657" t="s">
        <v>6555</v>
      </c>
      <c r="F3657">
        <f t="shared" si="73"/>
        <v>10</v>
      </c>
    </row>
    <row r="3658" spans="1:6" x14ac:dyDescent="0.2">
      <c r="A3658" t="s">
        <v>305</v>
      </c>
      <c r="B3658" t="s">
        <v>269</v>
      </c>
      <c r="C3658" t="s">
        <v>2829</v>
      </c>
      <c r="D3658" t="s">
        <v>398</v>
      </c>
      <c r="E3658" t="s">
        <v>6555</v>
      </c>
      <c r="F3658">
        <f t="shared" si="73"/>
        <v>10</v>
      </c>
    </row>
    <row r="3659" spans="1:6" x14ac:dyDescent="0.2">
      <c r="A3659" t="s">
        <v>305</v>
      </c>
      <c r="B3659" t="s">
        <v>2834</v>
      </c>
      <c r="C3659" t="s">
        <v>2856</v>
      </c>
      <c r="D3659" t="s">
        <v>398</v>
      </c>
      <c r="E3659" t="s">
        <v>6555</v>
      </c>
      <c r="F3659">
        <f t="shared" si="73"/>
        <v>10</v>
      </c>
    </row>
    <row r="3660" spans="1:6" x14ac:dyDescent="0.2">
      <c r="A3660" t="s">
        <v>305</v>
      </c>
      <c r="B3660" t="s">
        <v>2356</v>
      </c>
      <c r="C3660" t="s">
        <v>1906</v>
      </c>
      <c r="D3660" t="s">
        <v>1671</v>
      </c>
      <c r="E3660" t="s">
        <v>6555</v>
      </c>
      <c r="F3660">
        <f t="shared" si="73"/>
        <v>10</v>
      </c>
    </row>
    <row r="3661" spans="1:6" x14ac:dyDescent="0.2">
      <c r="A3661" t="s">
        <v>305</v>
      </c>
      <c r="B3661" t="s">
        <v>269</v>
      </c>
      <c r="C3661" t="s">
        <v>324</v>
      </c>
      <c r="D3661" t="s">
        <v>398</v>
      </c>
      <c r="E3661" t="s">
        <v>6555</v>
      </c>
      <c r="F3661">
        <f t="shared" si="73"/>
        <v>10</v>
      </c>
    </row>
    <row r="3662" spans="1:6" x14ac:dyDescent="0.2">
      <c r="A3662" t="s">
        <v>305</v>
      </c>
      <c r="B3662" t="s">
        <v>270</v>
      </c>
      <c r="C3662" t="s">
        <v>325</v>
      </c>
      <c r="D3662" t="s">
        <v>398</v>
      </c>
      <c r="E3662" t="s">
        <v>6555</v>
      </c>
      <c r="F3662">
        <f t="shared" si="73"/>
        <v>10</v>
      </c>
    </row>
    <row r="3663" spans="1:6" x14ac:dyDescent="0.2">
      <c r="A3663" t="s">
        <v>305</v>
      </c>
      <c r="B3663" t="s">
        <v>269</v>
      </c>
      <c r="C3663" t="s">
        <v>2155</v>
      </c>
      <c r="D3663" t="s">
        <v>398</v>
      </c>
      <c r="E3663" t="s">
        <v>6555</v>
      </c>
      <c r="F3663">
        <f t="shared" si="73"/>
        <v>10</v>
      </c>
    </row>
    <row r="3664" spans="1:6" x14ac:dyDescent="0.2">
      <c r="A3664" t="s">
        <v>1825</v>
      </c>
      <c r="B3664" t="s">
        <v>269</v>
      </c>
      <c r="C3664" t="s">
        <v>2822</v>
      </c>
      <c r="D3664" t="s">
        <v>398</v>
      </c>
      <c r="E3664" t="s">
        <v>6555</v>
      </c>
      <c r="F3664">
        <f t="shared" si="73"/>
        <v>10</v>
      </c>
    </row>
    <row r="3665" spans="1:6" x14ac:dyDescent="0.2">
      <c r="A3665" t="s">
        <v>1825</v>
      </c>
      <c r="B3665" t="s">
        <v>2834</v>
      </c>
      <c r="C3665" t="s">
        <v>2849</v>
      </c>
      <c r="D3665" t="s">
        <v>398</v>
      </c>
      <c r="E3665" t="s">
        <v>6555</v>
      </c>
      <c r="F3665">
        <f t="shared" si="73"/>
        <v>10</v>
      </c>
    </row>
    <row r="3666" spans="1:6" x14ac:dyDescent="0.2">
      <c r="A3666" t="s">
        <v>1825</v>
      </c>
      <c r="B3666" t="s">
        <v>2349</v>
      </c>
      <c r="C3666" t="s">
        <v>1826</v>
      </c>
      <c r="D3666" t="s">
        <v>1671</v>
      </c>
      <c r="E3666" t="s">
        <v>6555</v>
      </c>
      <c r="F3666">
        <f t="shared" si="73"/>
        <v>10</v>
      </c>
    </row>
    <row r="3667" spans="1:6" x14ac:dyDescent="0.2">
      <c r="A3667" t="s">
        <v>1825</v>
      </c>
      <c r="B3667" t="s">
        <v>269</v>
      </c>
      <c r="C3667" t="s">
        <v>296</v>
      </c>
      <c r="D3667" t="s">
        <v>398</v>
      </c>
      <c r="E3667" t="s">
        <v>6555</v>
      </c>
      <c r="F3667">
        <f t="shared" si="73"/>
        <v>10</v>
      </c>
    </row>
    <row r="3668" spans="1:6" x14ac:dyDescent="0.2">
      <c r="A3668" t="s">
        <v>1825</v>
      </c>
      <c r="B3668" t="s">
        <v>270</v>
      </c>
      <c r="C3668" t="s">
        <v>297</v>
      </c>
      <c r="D3668" t="s">
        <v>398</v>
      </c>
      <c r="E3668" t="s">
        <v>6555</v>
      </c>
      <c r="F3668">
        <f t="shared" si="73"/>
        <v>10</v>
      </c>
    </row>
    <row r="3669" spans="1:6" x14ac:dyDescent="0.2">
      <c r="A3669" t="s">
        <v>1825</v>
      </c>
      <c r="B3669" t="s">
        <v>269</v>
      </c>
      <c r="C3669" t="s">
        <v>2148</v>
      </c>
      <c r="D3669" t="s">
        <v>398</v>
      </c>
      <c r="E3669" t="s">
        <v>6555</v>
      </c>
      <c r="F3669">
        <f t="shared" si="73"/>
        <v>10</v>
      </c>
    </row>
    <row r="3670" spans="1:6" x14ac:dyDescent="0.2">
      <c r="A3670" t="s">
        <v>1825</v>
      </c>
      <c r="B3670" t="s">
        <v>162</v>
      </c>
      <c r="C3670" t="s">
        <v>1187</v>
      </c>
      <c r="D3670" t="s">
        <v>393</v>
      </c>
      <c r="E3670" t="s">
        <v>6555</v>
      </c>
      <c r="F3670">
        <f t="shared" si="73"/>
        <v>10</v>
      </c>
    </row>
    <row r="3671" spans="1:6" x14ac:dyDescent="0.2">
      <c r="A3671" t="s">
        <v>1825</v>
      </c>
      <c r="B3671" t="s">
        <v>163</v>
      </c>
      <c r="C3671" t="s">
        <v>1188</v>
      </c>
      <c r="D3671" t="s">
        <v>393</v>
      </c>
      <c r="E3671" t="s">
        <v>6555</v>
      </c>
      <c r="F3671">
        <f t="shared" si="73"/>
        <v>10</v>
      </c>
    </row>
    <row r="3672" spans="1:6" x14ac:dyDescent="0.2">
      <c r="A3672" t="s">
        <v>1825</v>
      </c>
      <c r="B3672" t="s">
        <v>163</v>
      </c>
      <c r="C3672" t="s">
        <v>2109</v>
      </c>
      <c r="D3672" t="s">
        <v>393</v>
      </c>
      <c r="E3672" t="s">
        <v>6555</v>
      </c>
      <c r="F3672">
        <f t="shared" si="73"/>
        <v>10</v>
      </c>
    </row>
    <row r="3673" spans="1:6" x14ac:dyDescent="0.2">
      <c r="A3673" t="s">
        <v>1821</v>
      </c>
      <c r="B3673" t="s">
        <v>269</v>
      </c>
      <c r="C3673" t="s">
        <v>2830</v>
      </c>
      <c r="D3673" t="s">
        <v>398</v>
      </c>
      <c r="E3673" t="s">
        <v>6555</v>
      </c>
      <c r="F3673">
        <f t="shared" si="73"/>
        <v>10</v>
      </c>
    </row>
    <row r="3674" spans="1:6" x14ac:dyDescent="0.2">
      <c r="A3674" t="s">
        <v>1821</v>
      </c>
      <c r="B3674" t="s">
        <v>2834</v>
      </c>
      <c r="C3674" t="s">
        <v>2857</v>
      </c>
      <c r="D3674" t="s">
        <v>398</v>
      </c>
      <c r="E3674" t="s">
        <v>6555</v>
      </c>
      <c r="F3674">
        <f t="shared" si="73"/>
        <v>10</v>
      </c>
    </row>
    <row r="3675" spans="1:6" x14ac:dyDescent="0.2">
      <c r="A3675" t="s">
        <v>1821</v>
      </c>
      <c r="B3675" t="s">
        <v>2691</v>
      </c>
      <c r="C3675" t="s">
        <v>1905</v>
      </c>
      <c r="D3675" t="s">
        <v>1671</v>
      </c>
      <c r="E3675" t="s">
        <v>6555</v>
      </c>
      <c r="F3675">
        <f t="shared" si="73"/>
        <v>10</v>
      </c>
    </row>
    <row r="3676" spans="1:6" x14ac:dyDescent="0.2">
      <c r="A3676" t="s">
        <v>1821</v>
      </c>
      <c r="B3676" t="s">
        <v>269</v>
      </c>
      <c r="C3676" t="s">
        <v>328</v>
      </c>
      <c r="D3676" t="s">
        <v>398</v>
      </c>
      <c r="E3676" t="s">
        <v>6555</v>
      </c>
      <c r="F3676">
        <f t="shared" si="73"/>
        <v>10</v>
      </c>
    </row>
    <row r="3677" spans="1:6" x14ac:dyDescent="0.2">
      <c r="A3677" t="s">
        <v>1821</v>
      </c>
      <c r="B3677" t="s">
        <v>270</v>
      </c>
      <c r="C3677" t="s">
        <v>329</v>
      </c>
      <c r="D3677" t="s">
        <v>398</v>
      </c>
      <c r="E3677" t="s">
        <v>6555</v>
      </c>
      <c r="F3677">
        <f t="shared" ref="F3677:F3732" si="74">VLOOKUP(E3677,$H$2:$I$12,2,0)</f>
        <v>10</v>
      </c>
    </row>
    <row r="3678" spans="1:6" x14ac:dyDescent="0.2">
      <c r="A3678" t="s">
        <v>1821</v>
      </c>
      <c r="B3678" t="s">
        <v>269</v>
      </c>
      <c r="C3678" t="s">
        <v>2156</v>
      </c>
      <c r="D3678" t="s">
        <v>398</v>
      </c>
      <c r="E3678" t="s">
        <v>6555</v>
      </c>
      <c r="F3678">
        <f t="shared" si="74"/>
        <v>10</v>
      </c>
    </row>
    <row r="3679" spans="1:6" x14ac:dyDescent="0.2">
      <c r="A3679" t="s">
        <v>308</v>
      </c>
      <c r="B3679" t="s">
        <v>269</v>
      </c>
      <c r="C3679" t="s">
        <v>2831</v>
      </c>
      <c r="D3679" t="s">
        <v>398</v>
      </c>
      <c r="E3679" t="s">
        <v>6555</v>
      </c>
      <c r="F3679">
        <f t="shared" si="74"/>
        <v>10</v>
      </c>
    </row>
    <row r="3680" spans="1:6" x14ac:dyDescent="0.2">
      <c r="A3680" t="s">
        <v>308</v>
      </c>
      <c r="B3680" t="s">
        <v>2834</v>
      </c>
      <c r="C3680" t="s">
        <v>2858</v>
      </c>
      <c r="D3680" t="s">
        <v>398</v>
      </c>
      <c r="E3680" t="s">
        <v>6555</v>
      </c>
      <c r="F3680">
        <f t="shared" si="74"/>
        <v>10</v>
      </c>
    </row>
    <row r="3681" spans="1:6" x14ac:dyDescent="0.2">
      <c r="A3681" t="s">
        <v>308</v>
      </c>
      <c r="B3681" t="s">
        <v>2360</v>
      </c>
      <c r="C3681" t="s">
        <v>315</v>
      </c>
      <c r="D3681" t="s">
        <v>1671</v>
      </c>
      <c r="E3681" t="s">
        <v>6555</v>
      </c>
      <c r="F3681">
        <f t="shared" si="74"/>
        <v>10</v>
      </c>
    </row>
    <row r="3682" spans="1:6" x14ac:dyDescent="0.2">
      <c r="A3682" t="s">
        <v>308</v>
      </c>
      <c r="B3682" t="s">
        <v>269</v>
      </c>
      <c r="C3682" t="s">
        <v>326</v>
      </c>
      <c r="D3682" t="s">
        <v>398</v>
      </c>
      <c r="E3682" t="s">
        <v>6555</v>
      </c>
      <c r="F3682">
        <f t="shared" si="74"/>
        <v>10</v>
      </c>
    </row>
    <row r="3683" spans="1:6" x14ac:dyDescent="0.2">
      <c r="A3683" t="s">
        <v>308</v>
      </c>
      <c r="B3683" t="s">
        <v>270</v>
      </c>
      <c r="C3683" t="s">
        <v>327</v>
      </c>
      <c r="D3683" t="s">
        <v>398</v>
      </c>
      <c r="E3683" t="s">
        <v>6555</v>
      </c>
      <c r="F3683">
        <f t="shared" si="74"/>
        <v>10</v>
      </c>
    </row>
    <row r="3684" spans="1:6" x14ac:dyDescent="0.2">
      <c r="A3684" t="s">
        <v>308</v>
      </c>
      <c r="B3684" t="s">
        <v>269</v>
      </c>
      <c r="C3684" t="s">
        <v>2157</v>
      </c>
      <c r="D3684" t="s">
        <v>398</v>
      </c>
      <c r="E3684" t="s">
        <v>6555</v>
      </c>
      <c r="F3684">
        <f t="shared" si="74"/>
        <v>10</v>
      </c>
    </row>
    <row r="3685" spans="1:6" x14ac:dyDescent="0.2">
      <c r="A3685" t="s">
        <v>190</v>
      </c>
      <c r="B3685" t="s">
        <v>1870</v>
      </c>
      <c r="C3685" t="s">
        <v>818</v>
      </c>
      <c r="D3685" t="s">
        <v>1575</v>
      </c>
      <c r="E3685" s="20" t="s">
        <v>3454</v>
      </c>
      <c r="F3685">
        <f t="shared" si="74"/>
        <v>6</v>
      </c>
    </row>
    <row r="3686" spans="1:6" x14ac:dyDescent="0.2">
      <c r="A3686" t="s">
        <v>190</v>
      </c>
      <c r="B3686" t="s">
        <v>1189</v>
      </c>
      <c r="C3686" t="s">
        <v>2758</v>
      </c>
      <c r="D3686" t="s">
        <v>1704</v>
      </c>
      <c r="E3686" s="20" t="s">
        <v>3454</v>
      </c>
      <c r="F3686">
        <f t="shared" si="74"/>
        <v>6</v>
      </c>
    </row>
    <row r="3687" spans="1:6" x14ac:dyDescent="0.2">
      <c r="A3687" t="s">
        <v>190</v>
      </c>
      <c r="B3687" t="s">
        <v>2445</v>
      </c>
      <c r="C3687" t="s">
        <v>1621</v>
      </c>
      <c r="D3687" t="s">
        <v>1519</v>
      </c>
      <c r="E3687" s="20" t="s">
        <v>3454</v>
      </c>
      <c r="F3687">
        <f t="shared" si="74"/>
        <v>6</v>
      </c>
    </row>
    <row r="3688" spans="1:6" x14ac:dyDescent="0.2">
      <c r="A3688" t="s">
        <v>191</v>
      </c>
      <c r="B3688" t="s">
        <v>1870</v>
      </c>
      <c r="C3688" t="s">
        <v>819</v>
      </c>
      <c r="D3688" t="s">
        <v>1575</v>
      </c>
      <c r="E3688" t="s">
        <v>3459</v>
      </c>
      <c r="F3688">
        <f t="shared" si="74"/>
        <v>8</v>
      </c>
    </row>
    <row r="3689" spans="1:6" x14ac:dyDescent="0.2">
      <c r="A3689" t="s">
        <v>191</v>
      </c>
      <c r="B3689" t="s">
        <v>2590</v>
      </c>
      <c r="C3689" t="s">
        <v>1622</v>
      </c>
      <c r="D3689" t="s">
        <v>1670</v>
      </c>
      <c r="E3689" t="s">
        <v>3459</v>
      </c>
      <c r="F3689">
        <f t="shared" si="74"/>
        <v>8</v>
      </c>
    </row>
    <row r="3690" spans="1:6" x14ac:dyDescent="0.2">
      <c r="A3690" t="s">
        <v>192</v>
      </c>
      <c r="B3690" t="s">
        <v>1870</v>
      </c>
      <c r="C3690" t="s">
        <v>820</v>
      </c>
      <c r="D3690" t="s">
        <v>1575</v>
      </c>
      <c r="E3690" t="s">
        <v>3459</v>
      </c>
      <c r="F3690">
        <f t="shared" si="74"/>
        <v>8</v>
      </c>
    </row>
    <row r="3691" spans="1:6" x14ac:dyDescent="0.2">
      <c r="A3691" t="s">
        <v>192</v>
      </c>
      <c r="B3691" t="s">
        <v>1189</v>
      </c>
      <c r="C3691" t="s">
        <v>1552</v>
      </c>
      <c r="D3691" t="s">
        <v>8365</v>
      </c>
      <c r="E3691" t="s">
        <v>3459</v>
      </c>
      <c r="F3691">
        <f t="shared" si="74"/>
        <v>8</v>
      </c>
    </row>
    <row r="3692" spans="1:6" x14ac:dyDescent="0.2">
      <c r="A3692" t="s">
        <v>192</v>
      </c>
      <c r="B3692" t="s">
        <v>2612</v>
      </c>
      <c r="C3692" t="s">
        <v>1623</v>
      </c>
      <c r="D3692" t="s">
        <v>1670</v>
      </c>
      <c r="E3692" t="s">
        <v>3459</v>
      </c>
      <c r="F3692">
        <f t="shared" si="74"/>
        <v>8</v>
      </c>
    </row>
    <row r="3693" spans="1:6" x14ac:dyDescent="0.2">
      <c r="A3693" t="s">
        <v>193</v>
      </c>
      <c r="B3693" t="s">
        <v>1870</v>
      </c>
      <c r="C3693" t="s">
        <v>821</v>
      </c>
      <c r="D3693" t="s">
        <v>1575</v>
      </c>
      <c r="E3693" t="s">
        <v>3442</v>
      </c>
      <c r="F3693">
        <f t="shared" si="74"/>
        <v>13</v>
      </c>
    </row>
    <row r="3694" spans="1:6" x14ac:dyDescent="0.2">
      <c r="A3694" t="s">
        <v>193</v>
      </c>
      <c r="B3694" t="s">
        <v>2273</v>
      </c>
      <c r="C3694" t="s">
        <v>2272</v>
      </c>
      <c r="D3694" t="s">
        <v>1682</v>
      </c>
      <c r="E3694" t="s">
        <v>3442</v>
      </c>
      <c r="F3694">
        <f t="shared" si="74"/>
        <v>13</v>
      </c>
    </row>
    <row r="3695" spans="1:6" x14ac:dyDescent="0.2">
      <c r="A3695" t="s">
        <v>193</v>
      </c>
      <c r="B3695" t="s">
        <v>2275</v>
      </c>
      <c r="C3695" t="s">
        <v>2274</v>
      </c>
      <c r="D3695" t="s">
        <v>3079</v>
      </c>
      <c r="E3695" t="s">
        <v>3442</v>
      </c>
      <c r="F3695">
        <f t="shared" si="74"/>
        <v>13</v>
      </c>
    </row>
    <row r="3696" spans="1:6" x14ac:dyDescent="0.2">
      <c r="A3696" t="s">
        <v>193</v>
      </c>
      <c r="B3696" t="s">
        <v>2429</v>
      </c>
      <c r="C3696" t="s">
        <v>1624</v>
      </c>
      <c r="D3696" t="s">
        <v>1519</v>
      </c>
      <c r="E3696" t="s">
        <v>3442</v>
      </c>
      <c r="F3696">
        <f t="shared" si="74"/>
        <v>13</v>
      </c>
    </row>
    <row r="3697" spans="1:6" x14ac:dyDescent="0.2">
      <c r="A3697" t="s">
        <v>194</v>
      </c>
      <c r="B3697" t="s">
        <v>1870</v>
      </c>
      <c r="C3697" t="s">
        <v>822</v>
      </c>
      <c r="D3697" t="s">
        <v>1575</v>
      </c>
      <c r="E3697" t="s">
        <v>3454</v>
      </c>
      <c r="F3697">
        <f t="shared" si="74"/>
        <v>6</v>
      </c>
    </row>
    <row r="3698" spans="1:6" x14ac:dyDescent="0.2">
      <c r="A3698" t="s">
        <v>194</v>
      </c>
      <c r="B3698" t="s">
        <v>1189</v>
      </c>
      <c r="C3698" t="s">
        <v>1955</v>
      </c>
      <c r="D3698" t="s">
        <v>8402</v>
      </c>
      <c r="E3698" t="s">
        <v>3454</v>
      </c>
      <c r="F3698">
        <f t="shared" si="74"/>
        <v>6</v>
      </c>
    </row>
    <row r="3699" spans="1:6" x14ac:dyDescent="0.2">
      <c r="A3699" t="s">
        <v>194</v>
      </c>
      <c r="B3699" t="s">
        <v>1189</v>
      </c>
      <c r="C3699" t="s">
        <v>1574</v>
      </c>
      <c r="D3699" t="s">
        <v>8365</v>
      </c>
      <c r="E3699" t="s">
        <v>3454</v>
      </c>
      <c r="F3699">
        <f t="shared" si="74"/>
        <v>6</v>
      </c>
    </row>
    <row r="3700" spans="1:6" x14ac:dyDescent="0.2">
      <c r="A3700" t="s">
        <v>194</v>
      </c>
      <c r="B3700" t="s">
        <v>2449</v>
      </c>
      <c r="C3700" t="s">
        <v>1625</v>
      </c>
      <c r="D3700" t="s">
        <v>1519</v>
      </c>
      <c r="E3700" t="s">
        <v>3454</v>
      </c>
      <c r="F3700">
        <f t="shared" si="74"/>
        <v>6</v>
      </c>
    </row>
    <row r="3701" spans="1:6" x14ac:dyDescent="0.2">
      <c r="A3701" t="s">
        <v>1876</v>
      </c>
      <c r="B3701" t="s">
        <v>2448</v>
      </c>
      <c r="C3701" t="s">
        <v>1877</v>
      </c>
      <c r="D3701" t="s">
        <v>1519</v>
      </c>
      <c r="E3701" t="s">
        <v>3454</v>
      </c>
      <c r="F3701">
        <f t="shared" si="74"/>
        <v>6</v>
      </c>
    </row>
    <row r="3702" spans="1:6" x14ac:dyDescent="0.2">
      <c r="A3702" t="s">
        <v>1876</v>
      </c>
      <c r="B3702" t="s">
        <v>1869</v>
      </c>
      <c r="C3702" t="s">
        <v>1879</v>
      </c>
      <c r="D3702" t="s">
        <v>1575</v>
      </c>
      <c r="E3702" t="s">
        <v>3454</v>
      </c>
      <c r="F3702">
        <f t="shared" si="74"/>
        <v>6</v>
      </c>
    </row>
    <row r="3703" spans="1:6" x14ac:dyDescent="0.2">
      <c r="A3703" t="s">
        <v>195</v>
      </c>
      <c r="B3703" t="s">
        <v>1870</v>
      </c>
      <c r="C3703" t="s">
        <v>823</v>
      </c>
      <c r="D3703" t="s">
        <v>1575</v>
      </c>
      <c r="E3703" t="s">
        <v>3459</v>
      </c>
      <c r="F3703">
        <f t="shared" si="74"/>
        <v>8</v>
      </c>
    </row>
    <row r="3704" spans="1:6" x14ac:dyDescent="0.2">
      <c r="A3704" t="s">
        <v>195</v>
      </c>
      <c r="B3704" t="s">
        <v>38</v>
      </c>
      <c r="C3704" t="s">
        <v>1626</v>
      </c>
      <c r="D3704" t="s">
        <v>1670</v>
      </c>
      <c r="E3704" t="s">
        <v>3459</v>
      </c>
      <c r="F3704">
        <f t="shared" si="74"/>
        <v>8</v>
      </c>
    </row>
    <row r="3705" spans="1:6" x14ac:dyDescent="0.2">
      <c r="A3705" t="s">
        <v>196</v>
      </c>
      <c r="B3705" t="s">
        <v>1870</v>
      </c>
      <c r="C3705" t="s">
        <v>824</v>
      </c>
      <c r="D3705" t="s">
        <v>1575</v>
      </c>
      <c r="E3705" t="s">
        <v>3454</v>
      </c>
      <c r="F3705">
        <f t="shared" si="74"/>
        <v>6</v>
      </c>
    </row>
    <row r="3706" spans="1:6" x14ac:dyDescent="0.2">
      <c r="A3706" t="s">
        <v>196</v>
      </c>
      <c r="B3706" t="s">
        <v>2470</v>
      </c>
      <c r="C3706" t="s">
        <v>1627</v>
      </c>
      <c r="D3706" t="s">
        <v>1519</v>
      </c>
      <c r="E3706" t="s">
        <v>3454</v>
      </c>
      <c r="F3706">
        <f t="shared" si="74"/>
        <v>6</v>
      </c>
    </row>
    <row r="3707" spans="1:6" x14ac:dyDescent="0.2">
      <c r="A3707" t="s">
        <v>197</v>
      </c>
      <c r="B3707" t="s">
        <v>1870</v>
      </c>
      <c r="C3707" t="s">
        <v>825</v>
      </c>
      <c r="D3707" t="s">
        <v>1575</v>
      </c>
      <c r="E3707" t="s">
        <v>6554</v>
      </c>
      <c r="F3707">
        <f t="shared" si="74"/>
        <v>9</v>
      </c>
    </row>
    <row r="3708" spans="1:6" x14ac:dyDescent="0.2">
      <c r="A3708" t="s">
        <v>197</v>
      </c>
      <c r="B3708" t="s">
        <v>1189</v>
      </c>
      <c r="C3708" t="s">
        <v>1553</v>
      </c>
      <c r="D3708" t="s">
        <v>8365</v>
      </c>
      <c r="E3708" t="s">
        <v>6554</v>
      </c>
      <c r="F3708">
        <f t="shared" si="74"/>
        <v>9</v>
      </c>
    </row>
    <row r="3709" spans="1:6" x14ac:dyDescent="0.2">
      <c r="A3709" t="s">
        <v>197</v>
      </c>
      <c r="B3709" t="s">
        <v>2639</v>
      </c>
      <c r="C3709" t="s">
        <v>1628</v>
      </c>
      <c r="D3709" t="s">
        <v>1670</v>
      </c>
      <c r="E3709" t="s">
        <v>6554</v>
      </c>
      <c r="F3709">
        <f t="shared" si="74"/>
        <v>9</v>
      </c>
    </row>
    <row r="3710" spans="1:6" x14ac:dyDescent="0.2">
      <c r="A3710" t="s">
        <v>198</v>
      </c>
      <c r="B3710" t="s">
        <v>1870</v>
      </c>
      <c r="C3710" t="s">
        <v>826</v>
      </c>
      <c r="D3710" t="s">
        <v>1575</v>
      </c>
      <c r="E3710" t="s">
        <v>3454</v>
      </c>
      <c r="F3710">
        <f t="shared" si="74"/>
        <v>6</v>
      </c>
    </row>
    <row r="3711" spans="1:6" x14ac:dyDescent="0.2">
      <c r="A3711" t="s">
        <v>198</v>
      </c>
      <c r="B3711" t="s">
        <v>2459</v>
      </c>
      <c r="C3711" t="s">
        <v>1629</v>
      </c>
      <c r="D3711" t="s">
        <v>1519</v>
      </c>
      <c r="E3711" t="s">
        <v>3454</v>
      </c>
      <c r="F3711">
        <f t="shared" si="74"/>
        <v>6</v>
      </c>
    </row>
    <row r="3712" spans="1:6" x14ac:dyDescent="0.2">
      <c r="A3712" t="s">
        <v>199</v>
      </c>
      <c r="B3712" t="s">
        <v>1870</v>
      </c>
      <c r="C3712" t="s">
        <v>827</v>
      </c>
      <c r="D3712" t="s">
        <v>1575</v>
      </c>
      <c r="E3712" t="s">
        <v>3454</v>
      </c>
      <c r="F3712">
        <f t="shared" si="74"/>
        <v>6</v>
      </c>
    </row>
    <row r="3713" spans="1:6" x14ac:dyDescent="0.2">
      <c r="A3713" t="s">
        <v>199</v>
      </c>
      <c r="B3713" t="s">
        <v>1189</v>
      </c>
      <c r="C3713" t="s">
        <v>1554</v>
      </c>
      <c r="D3713" t="s">
        <v>8365</v>
      </c>
      <c r="E3713" t="s">
        <v>3454</v>
      </c>
      <c r="F3713">
        <f t="shared" si="74"/>
        <v>6</v>
      </c>
    </row>
    <row r="3714" spans="1:6" x14ac:dyDescent="0.2">
      <c r="A3714" t="s">
        <v>199</v>
      </c>
      <c r="B3714" t="s">
        <v>2479</v>
      </c>
      <c r="C3714" t="s">
        <v>1630</v>
      </c>
      <c r="D3714" t="s">
        <v>1519</v>
      </c>
      <c r="E3714" t="s">
        <v>3454</v>
      </c>
      <c r="F3714">
        <f t="shared" si="74"/>
        <v>6</v>
      </c>
    </row>
    <row r="3715" spans="1:6" x14ac:dyDescent="0.2">
      <c r="A3715" t="s">
        <v>201</v>
      </c>
      <c r="B3715" t="s">
        <v>1870</v>
      </c>
      <c r="C3715" t="s">
        <v>828</v>
      </c>
      <c r="D3715" t="s">
        <v>1575</v>
      </c>
      <c r="E3715" t="s">
        <v>3459</v>
      </c>
      <c r="F3715">
        <f t="shared" si="74"/>
        <v>8</v>
      </c>
    </row>
    <row r="3716" spans="1:6" x14ac:dyDescent="0.2">
      <c r="A3716" t="s">
        <v>201</v>
      </c>
      <c r="B3716" t="s">
        <v>2592</v>
      </c>
      <c r="C3716" t="s">
        <v>1631</v>
      </c>
      <c r="D3716" t="s">
        <v>1670</v>
      </c>
      <c r="E3716" t="s">
        <v>3459</v>
      </c>
      <c r="F3716">
        <f t="shared" si="74"/>
        <v>8</v>
      </c>
    </row>
    <row r="3717" spans="1:6" x14ac:dyDescent="0.2">
      <c r="A3717" t="s">
        <v>202</v>
      </c>
      <c r="B3717" t="s">
        <v>346</v>
      </c>
      <c r="C3717" t="s">
        <v>360</v>
      </c>
      <c r="D3717" t="s">
        <v>394</v>
      </c>
      <c r="E3717" t="s">
        <v>3459</v>
      </c>
      <c r="F3717">
        <f t="shared" si="74"/>
        <v>8</v>
      </c>
    </row>
    <row r="3718" spans="1:6" x14ac:dyDescent="0.2">
      <c r="A3718" t="s">
        <v>202</v>
      </c>
      <c r="B3718" t="s">
        <v>347</v>
      </c>
      <c r="C3718" t="s">
        <v>361</v>
      </c>
      <c r="D3718" t="s">
        <v>394</v>
      </c>
      <c r="E3718" t="s">
        <v>3459</v>
      </c>
      <c r="F3718">
        <f t="shared" si="74"/>
        <v>8</v>
      </c>
    </row>
    <row r="3719" spans="1:6" x14ac:dyDescent="0.2">
      <c r="A3719" t="s">
        <v>202</v>
      </c>
      <c r="B3719" t="s">
        <v>346</v>
      </c>
      <c r="C3719" t="s">
        <v>2162</v>
      </c>
      <c r="D3719" t="s">
        <v>394</v>
      </c>
      <c r="E3719" t="s">
        <v>3459</v>
      </c>
      <c r="F3719">
        <f t="shared" si="74"/>
        <v>8</v>
      </c>
    </row>
    <row r="3720" spans="1:6" x14ac:dyDescent="0.2">
      <c r="A3720" t="s">
        <v>202</v>
      </c>
      <c r="B3720" t="s">
        <v>1870</v>
      </c>
      <c r="C3720" t="s">
        <v>829</v>
      </c>
      <c r="D3720" t="s">
        <v>1575</v>
      </c>
      <c r="E3720" t="s">
        <v>3459</v>
      </c>
      <c r="F3720">
        <f t="shared" si="74"/>
        <v>8</v>
      </c>
    </row>
    <row r="3721" spans="1:6" x14ac:dyDescent="0.2">
      <c r="A3721" t="s">
        <v>202</v>
      </c>
      <c r="B3721" t="s">
        <v>1189</v>
      </c>
      <c r="C3721" t="s">
        <v>1555</v>
      </c>
      <c r="D3721" t="s">
        <v>8365</v>
      </c>
      <c r="E3721" t="s">
        <v>3459</v>
      </c>
      <c r="F3721">
        <f t="shared" si="74"/>
        <v>8</v>
      </c>
    </row>
    <row r="3722" spans="1:6" x14ac:dyDescent="0.2">
      <c r="A3722" t="s">
        <v>202</v>
      </c>
      <c r="B3722" t="s">
        <v>2423</v>
      </c>
      <c r="C3722" t="s">
        <v>1632</v>
      </c>
      <c r="D3722" t="s">
        <v>1670</v>
      </c>
      <c r="E3722" t="s">
        <v>3459</v>
      </c>
      <c r="F3722">
        <f t="shared" si="74"/>
        <v>8</v>
      </c>
    </row>
    <row r="3723" spans="1:6" x14ac:dyDescent="0.2">
      <c r="A3723" t="s">
        <v>202</v>
      </c>
      <c r="B3723" t="s">
        <v>346</v>
      </c>
      <c r="C3723" t="s">
        <v>2899</v>
      </c>
      <c r="D3723" t="s">
        <v>394</v>
      </c>
      <c r="E3723" t="s">
        <v>3459</v>
      </c>
      <c r="F3723">
        <f t="shared" si="74"/>
        <v>8</v>
      </c>
    </row>
    <row r="3724" spans="1:6" x14ac:dyDescent="0.2">
      <c r="A3724" t="s">
        <v>202</v>
      </c>
      <c r="B3724" t="s">
        <v>2945</v>
      </c>
      <c r="C3724" t="s">
        <v>2926</v>
      </c>
      <c r="D3724" t="s">
        <v>394</v>
      </c>
      <c r="E3724" t="s">
        <v>3459</v>
      </c>
      <c r="F3724">
        <f t="shared" si="74"/>
        <v>8</v>
      </c>
    </row>
    <row r="3725" spans="1:6" x14ac:dyDescent="0.2">
      <c r="A3725" t="s">
        <v>1856</v>
      </c>
      <c r="B3725" t="s">
        <v>2618</v>
      </c>
      <c r="C3725" t="s">
        <v>1859</v>
      </c>
      <c r="D3725" t="s">
        <v>8365</v>
      </c>
      <c r="E3725" t="s">
        <v>3459</v>
      </c>
      <c r="F3725">
        <f t="shared" si="74"/>
        <v>8</v>
      </c>
    </row>
    <row r="3726" spans="1:6" x14ac:dyDescent="0.2">
      <c r="A3726" t="s">
        <v>1856</v>
      </c>
      <c r="B3726" t="s">
        <v>3033</v>
      </c>
      <c r="C3726" t="s">
        <v>3032</v>
      </c>
      <c r="D3726" t="s">
        <v>8365</v>
      </c>
      <c r="E3726" t="s">
        <v>3459</v>
      </c>
      <c r="F3726">
        <f t="shared" si="74"/>
        <v>8</v>
      </c>
    </row>
    <row r="3727" spans="1:6" x14ac:dyDescent="0.2">
      <c r="A3727" t="s">
        <v>148</v>
      </c>
      <c r="B3727" t="s">
        <v>346</v>
      </c>
      <c r="C3727" t="s">
        <v>354</v>
      </c>
      <c r="D3727" t="s">
        <v>394</v>
      </c>
      <c r="E3727" t="s">
        <v>3459</v>
      </c>
      <c r="F3727">
        <f t="shared" si="74"/>
        <v>8</v>
      </c>
    </row>
    <row r="3728" spans="1:6" x14ac:dyDescent="0.2">
      <c r="A3728" t="s">
        <v>148</v>
      </c>
      <c r="B3728" t="s">
        <v>347</v>
      </c>
      <c r="C3728" t="s">
        <v>355</v>
      </c>
      <c r="D3728" t="s">
        <v>394</v>
      </c>
      <c r="E3728" t="s">
        <v>3459</v>
      </c>
      <c r="F3728">
        <f t="shared" si="74"/>
        <v>8</v>
      </c>
    </row>
    <row r="3729" spans="1:6" x14ac:dyDescent="0.2">
      <c r="A3729" t="s">
        <v>148</v>
      </c>
      <c r="B3729" t="s">
        <v>346</v>
      </c>
      <c r="C3729" t="s">
        <v>2161</v>
      </c>
      <c r="D3729" t="s">
        <v>394</v>
      </c>
      <c r="E3729" t="s">
        <v>3459</v>
      </c>
      <c r="F3729">
        <f t="shared" si="74"/>
        <v>8</v>
      </c>
    </row>
    <row r="3730" spans="1:6" x14ac:dyDescent="0.2">
      <c r="A3730" t="s">
        <v>148</v>
      </c>
      <c r="B3730" t="s">
        <v>2626</v>
      </c>
      <c r="C3730" t="s">
        <v>150</v>
      </c>
      <c r="D3730" t="s">
        <v>1670</v>
      </c>
      <c r="E3730" t="s">
        <v>3459</v>
      </c>
      <c r="F3730">
        <f t="shared" si="74"/>
        <v>8</v>
      </c>
    </row>
    <row r="3731" spans="1:6" x14ac:dyDescent="0.2">
      <c r="A3731" t="s">
        <v>148</v>
      </c>
      <c r="B3731" t="s">
        <v>346</v>
      </c>
      <c r="C3731" t="s">
        <v>2895</v>
      </c>
      <c r="D3731" t="s">
        <v>394</v>
      </c>
      <c r="E3731" t="s">
        <v>3459</v>
      </c>
      <c r="F3731">
        <f t="shared" si="74"/>
        <v>8</v>
      </c>
    </row>
    <row r="3732" spans="1:6" x14ac:dyDescent="0.2">
      <c r="A3732" t="s">
        <v>148</v>
      </c>
      <c r="B3732" t="s">
        <v>2945</v>
      </c>
      <c r="C3732" t="s">
        <v>2922</v>
      </c>
      <c r="D3732" t="s">
        <v>394</v>
      </c>
      <c r="E3732" t="s">
        <v>3459</v>
      </c>
      <c r="F3732">
        <f t="shared" si="74"/>
        <v>8</v>
      </c>
    </row>
    <row r="3733" spans="1:6" x14ac:dyDescent="0.2">
      <c r="A3733" t="s">
        <v>151</v>
      </c>
      <c r="B3733" t="s">
        <v>2627</v>
      </c>
      <c r="C3733" t="s">
        <v>152</v>
      </c>
      <c r="D3733" t="s">
        <v>1670</v>
      </c>
      <c r="E3733" t="s">
        <v>3459</v>
      </c>
      <c r="F3733">
        <f t="shared" ref="F3733:F3796" si="75">VLOOKUP(E3733,$H$2:$I$12,2,0)</f>
        <v>8</v>
      </c>
    </row>
    <row r="3734" spans="1:6" x14ac:dyDescent="0.2">
      <c r="A3734" t="s">
        <v>151</v>
      </c>
      <c r="B3734" t="s">
        <v>346</v>
      </c>
      <c r="C3734" t="s">
        <v>362</v>
      </c>
      <c r="D3734" t="s">
        <v>394</v>
      </c>
      <c r="E3734" t="s">
        <v>3459</v>
      </c>
      <c r="F3734">
        <f t="shared" si="75"/>
        <v>8</v>
      </c>
    </row>
    <row r="3735" spans="1:6" x14ac:dyDescent="0.2">
      <c r="A3735" t="s">
        <v>151</v>
      </c>
      <c r="B3735" t="s">
        <v>347</v>
      </c>
      <c r="C3735" t="s">
        <v>363</v>
      </c>
      <c r="D3735" t="s">
        <v>394</v>
      </c>
      <c r="E3735" t="s">
        <v>3459</v>
      </c>
      <c r="F3735">
        <f t="shared" si="75"/>
        <v>8</v>
      </c>
    </row>
    <row r="3736" spans="1:6" x14ac:dyDescent="0.2">
      <c r="A3736" t="s">
        <v>151</v>
      </c>
      <c r="B3736" t="s">
        <v>346</v>
      </c>
      <c r="C3736" t="s">
        <v>2160</v>
      </c>
      <c r="D3736" t="s">
        <v>394</v>
      </c>
      <c r="E3736" t="s">
        <v>3459</v>
      </c>
      <c r="F3736">
        <f t="shared" si="75"/>
        <v>8</v>
      </c>
    </row>
    <row r="3737" spans="1:6" x14ac:dyDescent="0.2">
      <c r="A3737" t="s">
        <v>151</v>
      </c>
      <c r="B3737" t="s">
        <v>346</v>
      </c>
      <c r="C3737" t="s">
        <v>2900</v>
      </c>
      <c r="D3737" t="s">
        <v>394</v>
      </c>
      <c r="E3737" t="s">
        <v>3459</v>
      </c>
      <c r="F3737">
        <f t="shared" si="75"/>
        <v>8</v>
      </c>
    </row>
    <row r="3738" spans="1:6" x14ac:dyDescent="0.2">
      <c r="A3738" t="s">
        <v>151</v>
      </c>
      <c r="B3738" t="s">
        <v>2945</v>
      </c>
      <c r="C3738" t="s">
        <v>2927</v>
      </c>
      <c r="D3738" t="s">
        <v>394</v>
      </c>
      <c r="E3738" t="s">
        <v>3459</v>
      </c>
      <c r="F3738">
        <f t="shared" si="75"/>
        <v>8</v>
      </c>
    </row>
    <row r="3739" spans="1:6" x14ac:dyDescent="0.2">
      <c r="A3739" t="s">
        <v>203</v>
      </c>
      <c r="B3739" t="s">
        <v>1870</v>
      </c>
      <c r="C3739" t="s">
        <v>830</v>
      </c>
      <c r="D3739" t="s">
        <v>1575</v>
      </c>
      <c r="E3739" t="s">
        <v>3459</v>
      </c>
      <c r="F3739">
        <f t="shared" si="75"/>
        <v>8</v>
      </c>
    </row>
    <row r="3740" spans="1:6" x14ac:dyDescent="0.2">
      <c r="A3740" t="s">
        <v>203</v>
      </c>
      <c r="B3740" t="s">
        <v>1960</v>
      </c>
      <c r="C3740" t="s">
        <v>1957</v>
      </c>
      <c r="D3740" t="s">
        <v>1696</v>
      </c>
      <c r="E3740" t="s">
        <v>3459</v>
      </c>
      <c r="F3740">
        <f t="shared" si="75"/>
        <v>8</v>
      </c>
    </row>
    <row r="3741" spans="1:6" x14ac:dyDescent="0.2">
      <c r="A3741" t="s">
        <v>203</v>
      </c>
      <c r="B3741" t="s">
        <v>3175</v>
      </c>
      <c r="C3741" t="s">
        <v>1633</v>
      </c>
      <c r="D3741" t="s">
        <v>1670</v>
      </c>
      <c r="E3741" t="s">
        <v>3459</v>
      </c>
      <c r="F3741">
        <f t="shared" si="75"/>
        <v>8</v>
      </c>
    </row>
    <row r="3742" spans="1:6" x14ac:dyDescent="0.2">
      <c r="A3742" t="s">
        <v>204</v>
      </c>
      <c r="B3742" t="s">
        <v>1870</v>
      </c>
      <c r="C3742" t="s">
        <v>831</v>
      </c>
      <c r="D3742" t="s">
        <v>1575</v>
      </c>
      <c r="E3742" t="s">
        <v>3459</v>
      </c>
      <c r="F3742">
        <f t="shared" si="75"/>
        <v>8</v>
      </c>
    </row>
    <row r="3743" spans="1:6" x14ac:dyDescent="0.2">
      <c r="A3743" t="s">
        <v>204</v>
      </c>
      <c r="B3743" t="s">
        <v>1189</v>
      </c>
      <c r="C3743" t="s">
        <v>1556</v>
      </c>
      <c r="D3743" t="s">
        <v>8365</v>
      </c>
      <c r="E3743" t="s">
        <v>3459</v>
      </c>
      <c r="F3743">
        <f t="shared" si="75"/>
        <v>8</v>
      </c>
    </row>
    <row r="3744" spans="1:6" x14ac:dyDescent="0.2">
      <c r="A3744" t="s">
        <v>204</v>
      </c>
      <c r="B3744" t="s">
        <v>2593</v>
      </c>
      <c r="C3744" t="s">
        <v>1634</v>
      </c>
      <c r="D3744" t="s">
        <v>1670</v>
      </c>
      <c r="E3744" t="s">
        <v>3459</v>
      </c>
      <c r="F3744">
        <f t="shared" si="75"/>
        <v>8</v>
      </c>
    </row>
    <row r="3745" spans="1:6" x14ac:dyDescent="0.2">
      <c r="A3745" t="s">
        <v>205</v>
      </c>
      <c r="B3745" t="s">
        <v>1870</v>
      </c>
      <c r="C3745" t="s">
        <v>832</v>
      </c>
      <c r="D3745" t="s">
        <v>1575</v>
      </c>
      <c r="E3745" t="s">
        <v>3459</v>
      </c>
      <c r="F3745">
        <f t="shared" si="75"/>
        <v>8</v>
      </c>
    </row>
    <row r="3746" spans="1:6" x14ac:dyDescent="0.2">
      <c r="A3746" t="s">
        <v>205</v>
      </c>
      <c r="B3746" t="s">
        <v>1961</v>
      </c>
      <c r="C3746" t="s">
        <v>1956</v>
      </c>
      <c r="D3746" t="s">
        <v>1970</v>
      </c>
      <c r="E3746" t="s">
        <v>3459</v>
      </c>
      <c r="F3746">
        <f t="shared" si="75"/>
        <v>8</v>
      </c>
    </row>
    <row r="3747" spans="1:6" x14ac:dyDescent="0.2">
      <c r="A3747" t="s">
        <v>205</v>
      </c>
      <c r="B3747" t="s">
        <v>1189</v>
      </c>
      <c r="C3747" t="s">
        <v>1557</v>
      </c>
      <c r="D3747" t="s">
        <v>8365</v>
      </c>
      <c r="E3747" t="s">
        <v>3459</v>
      </c>
      <c r="F3747">
        <f t="shared" si="75"/>
        <v>8</v>
      </c>
    </row>
    <row r="3748" spans="1:6" x14ac:dyDescent="0.2">
      <c r="A3748" t="s">
        <v>205</v>
      </c>
      <c r="B3748" t="s">
        <v>58</v>
      </c>
      <c r="C3748" t="s">
        <v>1635</v>
      </c>
      <c r="D3748" t="s">
        <v>1670</v>
      </c>
      <c r="E3748" t="s">
        <v>3459</v>
      </c>
      <c r="F3748">
        <f t="shared" si="75"/>
        <v>8</v>
      </c>
    </row>
    <row r="3749" spans="1:6" x14ac:dyDescent="0.2">
      <c r="A3749" t="s">
        <v>207</v>
      </c>
      <c r="B3749" t="s">
        <v>1870</v>
      </c>
      <c r="C3749" t="s">
        <v>833</v>
      </c>
      <c r="D3749" t="s">
        <v>1575</v>
      </c>
      <c r="E3749" t="s">
        <v>3454</v>
      </c>
      <c r="F3749">
        <f t="shared" si="75"/>
        <v>6</v>
      </c>
    </row>
    <row r="3750" spans="1:6" x14ac:dyDescent="0.2">
      <c r="A3750" t="s">
        <v>207</v>
      </c>
      <c r="B3750" t="s">
        <v>2475</v>
      </c>
      <c r="C3750" t="s">
        <v>1620</v>
      </c>
      <c r="D3750" t="s">
        <v>1519</v>
      </c>
      <c r="E3750" t="s">
        <v>3454</v>
      </c>
      <c r="F3750">
        <f t="shared" si="75"/>
        <v>6</v>
      </c>
    </row>
    <row r="3751" spans="1:6" x14ac:dyDescent="0.2">
      <c r="A3751" t="s">
        <v>208</v>
      </c>
      <c r="B3751" t="s">
        <v>3139</v>
      </c>
      <c r="C3751" t="s">
        <v>1034</v>
      </c>
      <c r="D3751" t="s">
        <v>545</v>
      </c>
      <c r="E3751" t="s">
        <v>3459</v>
      </c>
      <c r="F3751">
        <f t="shared" si="75"/>
        <v>8</v>
      </c>
    </row>
    <row r="3752" spans="1:6" x14ac:dyDescent="0.2">
      <c r="A3752" t="s">
        <v>208</v>
      </c>
      <c r="B3752" t="s">
        <v>1959</v>
      </c>
      <c r="C3752" t="s">
        <v>1958</v>
      </c>
      <c r="D3752" t="s">
        <v>1696</v>
      </c>
      <c r="E3752" t="s">
        <v>3459</v>
      </c>
      <c r="F3752">
        <f t="shared" si="75"/>
        <v>8</v>
      </c>
    </row>
    <row r="3753" spans="1:6" x14ac:dyDescent="0.2">
      <c r="A3753" t="s">
        <v>208</v>
      </c>
      <c r="B3753" t="s">
        <v>1870</v>
      </c>
      <c r="C3753" t="s">
        <v>834</v>
      </c>
      <c r="D3753" t="s">
        <v>1575</v>
      </c>
      <c r="E3753" t="s">
        <v>3459</v>
      </c>
      <c r="F3753">
        <f t="shared" si="75"/>
        <v>8</v>
      </c>
    </row>
    <row r="3754" spans="1:6" x14ac:dyDescent="0.2">
      <c r="A3754" t="s">
        <v>208</v>
      </c>
      <c r="B3754" t="s">
        <v>1189</v>
      </c>
      <c r="C3754" t="s">
        <v>1558</v>
      </c>
      <c r="D3754" t="s">
        <v>8365</v>
      </c>
      <c r="E3754" t="s">
        <v>3459</v>
      </c>
      <c r="F3754">
        <f t="shared" si="75"/>
        <v>8</v>
      </c>
    </row>
    <row r="3755" spans="1:6" x14ac:dyDescent="0.2">
      <c r="A3755" t="s">
        <v>208</v>
      </c>
      <c r="B3755" t="s">
        <v>2609</v>
      </c>
      <c r="C3755" t="s">
        <v>1619</v>
      </c>
      <c r="D3755" t="s">
        <v>1670</v>
      </c>
      <c r="E3755" t="s">
        <v>3459</v>
      </c>
      <c r="F3755">
        <f t="shared" si="75"/>
        <v>8</v>
      </c>
    </row>
    <row r="3756" spans="1:6" x14ac:dyDescent="0.2">
      <c r="A3756" t="s">
        <v>1490</v>
      </c>
      <c r="B3756" t="s">
        <v>1870</v>
      </c>
      <c r="C3756" t="s">
        <v>835</v>
      </c>
      <c r="D3756" t="s">
        <v>1575</v>
      </c>
      <c r="E3756" s="20" t="s">
        <v>3442</v>
      </c>
      <c r="F3756">
        <f t="shared" si="75"/>
        <v>13</v>
      </c>
    </row>
    <row r="3757" spans="1:6" x14ac:dyDescent="0.2">
      <c r="A3757" t="s">
        <v>1490</v>
      </c>
      <c r="B3757" t="s">
        <v>2006</v>
      </c>
      <c r="C3757" t="s">
        <v>2005</v>
      </c>
      <c r="D3757" t="s">
        <v>1026</v>
      </c>
      <c r="E3757" s="20" t="s">
        <v>3442</v>
      </c>
      <c r="F3757">
        <f t="shared" si="75"/>
        <v>13</v>
      </c>
    </row>
    <row r="3758" spans="1:6" x14ac:dyDescent="0.2">
      <c r="A3758" t="s">
        <v>1490</v>
      </c>
      <c r="B3758" t="s">
        <v>2430</v>
      </c>
      <c r="C3758" t="s">
        <v>1618</v>
      </c>
      <c r="D3758" t="s">
        <v>1519</v>
      </c>
      <c r="E3758" s="20" t="s">
        <v>3442</v>
      </c>
      <c r="F3758">
        <f t="shared" si="75"/>
        <v>13</v>
      </c>
    </row>
    <row r="3759" spans="1:6" x14ac:dyDescent="0.2">
      <c r="A3759" t="s">
        <v>209</v>
      </c>
      <c r="B3759" t="s">
        <v>1870</v>
      </c>
      <c r="C3759" t="s">
        <v>836</v>
      </c>
      <c r="D3759" t="s">
        <v>1575</v>
      </c>
      <c r="E3759" s="20" t="s">
        <v>3454</v>
      </c>
      <c r="F3759">
        <f t="shared" si="75"/>
        <v>6</v>
      </c>
    </row>
    <row r="3760" spans="1:6" x14ac:dyDescent="0.2">
      <c r="A3760" t="s">
        <v>209</v>
      </c>
      <c r="B3760" t="s">
        <v>2439</v>
      </c>
      <c r="C3760" t="s">
        <v>1617</v>
      </c>
      <c r="D3760" t="s">
        <v>1519</v>
      </c>
      <c r="E3760" s="20" t="s">
        <v>3454</v>
      </c>
      <c r="F3760">
        <f t="shared" si="75"/>
        <v>6</v>
      </c>
    </row>
    <row r="3761" spans="1:6" x14ac:dyDescent="0.2">
      <c r="A3761" t="s">
        <v>210</v>
      </c>
      <c r="B3761" t="s">
        <v>1870</v>
      </c>
      <c r="C3761" t="s">
        <v>837</v>
      </c>
      <c r="D3761" t="s">
        <v>1575</v>
      </c>
      <c r="E3761" s="20" t="s">
        <v>3442</v>
      </c>
      <c r="F3761">
        <f t="shared" si="75"/>
        <v>13</v>
      </c>
    </row>
    <row r="3762" spans="1:6" x14ac:dyDescent="0.2">
      <c r="A3762" t="s">
        <v>210</v>
      </c>
      <c r="B3762" t="s">
        <v>2434</v>
      </c>
      <c r="C3762" t="s">
        <v>1616</v>
      </c>
      <c r="D3762" t="s">
        <v>1519</v>
      </c>
      <c r="E3762" s="20" t="s">
        <v>3442</v>
      </c>
      <c r="F3762">
        <f t="shared" si="75"/>
        <v>13</v>
      </c>
    </row>
    <row r="3763" spans="1:6" x14ac:dyDescent="0.2">
      <c r="A3763" t="s">
        <v>211</v>
      </c>
      <c r="B3763" t="s">
        <v>1870</v>
      </c>
      <c r="C3763" t="s">
        <v>838</v>
      </c>
      <c r="D3763" t="s">
        <v>1575</v>
      </c>
      <c r="E3763" t="s">
        <v>3454</v>
      </c>
      <c r="F3763">
        <f t="shared" si="75"/>
        <v>6</v>
      </c>
    </row>
    <row r="3764" spans="1:6" x14ac:dyDescent="0.2">
      <c r="A3764" t="s">
        <v>211</v>
      </c>
      <c r="B3764" t="s">
        <v>1189</v>
      </c>
      <c r="C3764" t="s">
        <v>1560</v>
      </c>
      <c r="D3764" t="s">
        <v>8365</v>
      </c>
      <c r="E3764" t="s">
        <v>3454</v>
      </c>
      <c r="F3764">
        <f t="shared" si="75"/>
        <v>6</v>
      </c>
    </row>
    <row r="3765" spans="1:6" x14ac:dyDescent="0.2">
      <c r="A3765" t="s">
        <v>211</v>
      </c>
      <c r="B3765" t="s">
        <v>2477</v>
      </c>
      <c r="C3765" t="s">
        <v>1615</v>
      </c>
      <c r="D3765" t="s">
        <v>1519</v>
      </c>
      <c r="E3765" t="s">
        <v>3454</v>
      </c>
      <c r="F3765">
        <f t="shared" si="75"/>
        <v>6</v>
      </c>
    </row>
    <row r="3766" spans="1:6" x14ac:dyDescent="0.2">
      <c r="A3766" t="s">
        <v>212</v>
      </c>
      <c r="B3766" t="s">
        <v>1870</v>
      </c>
      <c r="C3766" t="s">
        <v>839</v>
      </c>
      <c r="D3766" t="s">
        <v>1575</v>
      </c>
      <c r="E3766" s="20" t="s">
        <v>3442</v>
      </c>
      <c r="F3766">
        <f t="shared" si="75"/>
        <v>13</v>
      </c>
    </row>
    <row r="3767" spans="1:6" x14ac:dyDescent="0.2">
      <c r="A3767" t="s">
        <v>212</v>
      </c>
      <c r="B3767" t="s">
        <v>2473</v>
      </c>
      <c r="C3767" t="s">
        <v>1614</v>
      </c>
      <c r="D3767" t="s">
        <v>1519</v>
      </c>
      <c r="E3767" s="20" t="s">
        <v>3442</v>
      </c>
      <c r="F3767">
        <f t="shared" si="75"/>
        <v>13</v>
      </c>
    </row>
    <row r="3768" spans="1:6" x14ac:dyDescent="0.2">
      <c r="A3768" t="s">
        <v>213</v>
      </c>
      <c r="B3768" t="s">
        <v>1870</v>
      </c>
      <c r="C3768" t="s">
        <v>840</v>
      </c>
      <c r="D3768" t="s">
        <v>1575</v>
      </c>
      <c r="E3768" t="s">
        <v>6554</v>
      </c>
      <c r="F3768">
        <f t="shared" si="75"/>
        <v>9</v>
      </c>
    </row>
    <row r="3769" spans="1:6" x14ac:dyDescent="0.2">
      <c r="A3769" t="s">
        <v>213</v>
      </c>
      <c r="B3769" t="s">
        <v>2642</v>
      </c>
      <c r="C3769" t="s">
        <v>1613</v>
      </c>
      <c r="D3769" t="s">
        <v>1670</v>
      </c>
      <c r="E3769" t="s">
        <v>6554</v>
      </c>
      <c r="F3769">
        <f t="shared" si="75"/>
        <v>9</v>
      </c>
    </row>
    <row r="3770" spans="1:6" x14ac:dyDescent="0.2">
      <c r="A3770" t="s">
        <v>214</v>
      </c>
      <c r="B3770" t="s">
        <v>1870</v>
      </c>
      <c r="C3770" t="s">
        <v>841</v>
      </c>
      <c r="D3770" t="s">
        <v>1575</v>
      </c>
      <c r="E3770" t="s">
        <v>3459</v>
      </c>
      <c r="F3770">
        <f t="shared" si="75"/>
        <v>8</v>
      </c>
    </row>
    <row r="3771" spans="1:6" x14ac:dyDescent="0.2">
      <c r="A3771" t="s">
        <v>214</v>
      </c>
      <c r="B3771" t="s">
        <v>1189</v>
      </c>
      <c r="C3771" t="s">
        <v>1561</v>
      </c>
      <c r="D3771" t="s">
        <v>8365</v>
      </c>
      <c r="E3771" t="s">
        <v>3459</v>
      </c>
      <c r="F3771">
        <f t="shared" si="75"/>
        <v>8</v>
      </c>
    </row>
    <row r="3772" spans="1:6" x14ac:dyDescent="0.2">
      <c r="A3772" t="s">
        <v>214</v>
      </c>
      <c r="B3772" t="s">
        <v>2513</v>
      </c>
      <c r="C3772" t="s">
        <v>1612</v>
      </c>
      <c r="D3772" t="s">
        <v>1670</v>
      </c>
      <c r="E3772" t="s">
        <v>3459</v>
      </c>
      <c r="F3772">
        <f t="shared" si="75"/>
        <v>8</v>
      </c>
    </row>
    <row r="3773" spans="1:6" x14ac:dyDescent="0.2">
      <c r="A3773" t="s">
        <v>215</v>
      </c>
      <c r="B3773" t="s">
        <v>1870</v>
      </c>
      <c r="C3773" t="s">
        <v>842</v>
      </c>
      <c r="D3773" t="s">
        <v>1575</v>
      </c>
      <c r="E3773" t="s">
        <v>3459</v>
      </c>
      <c r="F3773">
        <f t="shared" si="75"/>
        <v>8</v>
      </c>
    </row>
    <row r="3774" spans="1:6" x14ac:dyDescent="0.2">
      <c r="A3774" t="s">
        <v>215</v>
      </c>
      <c r="B3774" t="s">
        <v>2277</v>
      </c>
      <c r="C3774" t="s">
        <v>2276</v>
      </c>
      <c r="D3774" t="s">
        <v>1026</v>
      </c>
      <c r="E3774" t="s">
        <v>3459</v>
      </c>
      <c r="F3774">
        <f t="shared" si="75"/>
        <v>8</v>
      </c>
    </row>
    <row r="3775" spans="1:6" x14ac:dyDescent="0.2">
      <c r="A3775" t="s">
        <v>215</v>
      </c>
      <c r="B3775" t="s">
        <v>2604</v>
      </c>
      <c r="C3775" t="s">
        <v>1611</v>
      </c>
      <c r="D3775" t="s">
        <v>1670</v>
      </c>
      <c r="E3775" t="s">
        <v>3459</v>
      </c>
      <c r="F3775">
        <f t="shared" si="75"/>
        <v>8</v>
      </c>
    </row>
    <row r="3776" spans="1:6" x14ac:dyDescent="0.2">
      <c r="A3776" t="s">
        <v>216</v>
      </c>
      <c r="B3776" t="s">
        <v>1870</v>
      </c>
      <c r="C3776" t="s">
        <v>843</v>
      </c>
      <c r="D3776" t="s">
        <v>1575</v>
      </c>
      <c r="E3776" s="20" t="s">
        <v>3454</v>
      </c>
      <c r="F3776">
        <f t="shared" si="75"/>
        <v>6</v>
      </c>
    </row>
    <row r="3777" spans="1:6" x14ac:dyDescent="0.2">
      <c r="A3777" t="s">
        <v>216</v>
      </c>
      <c r="B3777" t="s">
        <v>1189</v>
      </c>
      <c r="C3777" t="s">
        <v>1562</v>
      </c>
      <c r="D3777" t="s">
        <v>8365</v>
      </c>
      <c r="E3777" s="20" t="s">
        <v>3454</v>
      </c>
      <c r="F3777">
        <f t="shared" si="75"/>
        <v>6</v>
      </c>
    </row>
    <row r="3778" spans="1:6" x14ac:dyDescent="0.2">
      <c r="A3778" t="s">
        <v>216</v>
      </c>
      <c r="B3778" t="s">
        <v>2455</v>
      </c>
      <c r="C3778" t="s">
        <v>1610</v>
      </c>
      <c r="D3778" t="s">
        <v>1519</v>
      </c>
      <c r="E3778" s="20" t="s">
        <v>3454</v>
      </c>
      <c r="F3778">
        <f t="shared" si="75"/>
        <v>6</v>
      </c>
    </row>
    <row r="3779" spans="1:6" x14ac:dyDescent="0.2">
      <c r="A3779" t="s">
        <v>216</v>
      </c>
      <c r="B3779" t="s">
        <v>3055</v>
      </c>
      <c r="C3779" t="s">
        <v>3058</v>
      </c>
      <c r="D3779" t="s">
        <v>2024</v>
      </c>
      <c r="E3779" s="20" t="s">
        <v>3454</v>
      </c>
      <c r="F3779">
        <f t="shared" si="75"/>
        <v>6</v>
      </c>
    </row>
    <row r="3780" spans="1:6" x14ac:dyDescent="0.2">
      <c r="A3780" t="s">
        <v>216</v>
      </c>
      <c r="B3780" t="s">
        <v>3057</v>
      </c>
      <c r="C3780" t="s">
        <v>3059</v>
      </c>
      <c r="D3780" t="s">
        <v>1898</v>
      </c>
      <c r="E3780" s="20" t="s">
        <v>3454</v>
      </c>
      <c r="F3780">
        <f t="shared" si="75"/>
        <v>6</v>
      </c>
    </row>
    <row r="3781" spans="1:6" x14ac:dyDescent="0.2">
      <c r="A3781" t="s">
        <v>217</v>
      </c>
      <c r="B3781" t="s">
        <v>1870</v>
      </c>
      <c r="C3781" t="s">
        <v>844</v>
      </c>
      <c r="D3781" t="s">
        <v>1575</v>
      </c>
      <c r="E3781" t="s">
        <v>3459</v>
      </c>
      <c r="F3781">
        <f t="shared" si="75"/>
        <v>8</v>
      </c>
    </row>
    <row r="3782" spans="1:6" x14ac:dyDescent="0.2">
      <c r="A3782" t="s">
        <v>217</v>
      </c>
      <c r="B3782" t="s">
        <v>2607</v>
      </c>
      <c r="C3782" t="s">
        <v>1609</v>
      </c>
      <c r="D3782" t="s">
        <v>1670</v>
      </c>
      <c r="E3782" t="s">
        <v>3459</v>
      </c>
      <c r="F3782">
        <f t="shared" si="75"/>
        <v>8</v>
      </c>
    </row>
    <row r="3783" spans="1:6" x14ac:dyDescent="0.2">
      <c r="A3783" t="s">
        <v>218</v>
      </c>
      <c r="B3783" t="s">
        <v>1870</v>
      </c>
      <c r="C3783" t="s">
        <v>845</v>
      </c>
      <c r="D3783" t="s">
        <v>1575</v>
      </c>
      <c r="E3783" s="20" t="s">
        <v>3454</v>
      </c>
      <c r="F3783">
        <f t="shared" si="75"/>
        <v>6</v>
      </c>
    </row>
    <row r="3784" spans="1:6" x14ac:dyDescent="0.2">
      <c r="A3784" t="s">
        <v>218</v>
      </c>
      <c r="B3784" t="s">
        <v>2454</v>
      </c>
      <c r="C3784" t="s">
        <v>1608</v>
      </c>
      <c r="D3784" t="s">
        <v>1519</v>
      </c>
      <c r="E3784" s="20" t="s">
        <v>3454</v>
      </c>
      <c r="F3784">
        <f t="shared" si="75"/>
        <v>6</v>
      </c>
    </row>
    <row r="3785" spans="1:6" x14ac:dyDescent="0.2">
      <c r="A3785" t="s">
        <v>219</v>
      </c>
      <c r="B3785" t="s">
        <v>1870</v>
      </c>
      <c r="C3785" t="s">
        <v>846</v>
      </c>
      <c r="D3785" t="s">
        <v>1575</v>
      </c>
      <c r="E3785" t="s">
        <v>3459</v>
      </c>
      <c r="F3785">
        <f t="shared" si="75"/>
        <v>8</v>
      </c>
    </row>
    <row r="3786" spans="1:6" x14ac:dyDescent="0.2">
      <c r="A3786" t="s">
        <v>219</v>
      </c>
      <c r="B3786" t="s">
        <v>2601</v>
      </c>
      <c r="C3786" t="s">
        <v>1607</v>
      </c>
      <c r="D3786" t="s">
        <v>1670</v>
      </c>
      <c r="E3786" t="s">
        <v>3459</v>
      </c>
      <c r="F3786">
        <f t="shared" si="75"/>
        <v>8</v>
      </c>
    </row>
    <row r="3787" spans="1:6" x14ac:dyDescent="0.2">
      <c r="A3787" t="s">
        <v>220</v>
      </c>
      <c r="B3787" t="s">
        <v>1870</v>
      </c>
      <c r="C3787" t="s">
        <v>847</v>
      </c>
      <c r="D3787" t="s">
        <v>1575</v>
      </c>
      <c r="E3787" s="20" t="s">
        <v>3454</v>
      </c>
      <c r="F3787">
        <f t="shared" si="75"/>
        <v>6</v>
      </c>
    </row>
    <row r="3788" spans="1:6" x14ac:dyDescent="0.2">
      <c r="A3788" t="s">
        <v>220</v>
      </c>
      <c r="B3788" t="s">
        <v>1189</v>
      </c>
      <c r="C3788" t="s">
        <v>1563</v>
      </c>
      <c r="D3788" t="s">
        <v>8402</v>
      </c>
      <c r="E3788" s="20" t="s">
        <v>3454</v>
      </c>
      <c r="F3788">
        <f t="shared" si="75"/>
        <v>6</v>
      </c>
    </row>
    <row r="3789" spans="1:6" x14ac:dyDescent="0.2">
      <c r="A3789" t="s">
        <v>220</v>
      </c>
      <c r="B3789" t="s">
        <v>2388</v>
      </c>
      <c r="C3789" t="s">
        <v>1606</v>
      </c>
      <c r="D3789" t="s">
        <v>1519</v>
      </c>
      <c r="E3789" s="20" t="s">
        <v>3454</v>
      </c>
      <c r="F3789">
        <f t="shared" si="75"/>
        <v>6</v>
      </c>
    </row>
    <row r="3790" spans="1:6" x14ac:dyDescent="0.2">
      <c r="A3790" t="s">
        <v>127</v>
      </c>
      <c r="B3790" t="s">
        <v>1871</v>
      </c>
      <c r="C3790" t="s">
        <v>1229</v>
      </c>
      <c r="D3790" t="s">
        <v>1575</v>
      </c>
      <c r="E3790" t="s">
        <v>3454</v>
      </c>
      <c r="F3790">
        <f t="shared" si="75"/>
        <v>6</v>
      </c>
    </row>
    <row r="3791" spans="1:6" x14ac:dyDescent="0.2">
      <c r="A3791" t="s">
        <v>127</v>
      </c>
      <c r="B3791" t="s">
        <v>2388</v>
      </c>
      <c r="C3791" t="s">
        <v>1230</v>
      </c>
      <c r="D3791" t="s">
        <v>1519</v>
      </c>
      <c r="E3791" t="s">
        <v>3454</v>
      </c>
      <c r="F3791">
        <f t="shared" si="75"/>
        <v>6</v>
      </c>
    </row>
    <row r="3792" spans="1:6" x14ac:dyDescent="0.2">
      <c r="A3792" t="s">
        <v>221</v>
      </c>
      <c r="B3792" t="s">
        <v>1870</v>
      </c>
      <c r="C3792" t="s">
        <v>848</v>
      </c>
      <c r="D3792" t="s">
        <v>1575</v>
      </c>
      <c r="E3792" t="s">
        <v>3459</v>
      </c>
      <c r="F3792">
        <f t="shared" si="75"/>
        <v>8</v>
      </c>
    </row>
    <row r="3793" spans="1:6" x14ac:dyDescent="0.2">
      <c r="A3793" t="s">
        <v>221</v>
      </c>
      <c r="B3793" t="s">
        <v>2042</v>
      </c>
      <c r="C3793" t="s">
        <v>2041</v>
      </c>
      <c r="D3793" t="s">
        <v>2024</v>
      </c>
      <c r="E3793" t="s">
        <v>3459</v>
      </c>
      <c r="F3793">
        <f t="shared" si="75"/>
        <v>8</v>
      </c>
    </row>
    <row r="3794" spans="1:6" x14ac:dyDescent="0.2">
      <c r="A3794" t="s">
        <v>221</v>
      </c>
      <c r="B3794" t="s">
        <v>2569</v>
      </c>
      <c r="C3794" t="s">
        <v>1605</v>
      </c>
      <c r="D3794" t="s">
        <v>1670</v>
      </c>
      <c r="E3794" t="s">
        <v>3459</v>
      </c>
      <c r="F3794">
        <f t="shared" si="75"/>
        <v>8</v>
      </c>
    </row>
    <row r="3795" spans="1:6" x14ac:dyDescent="0.2">
      <c r="A3795" t="s">
        <v>222</v>
      </c>
      <c r="B3795" t="s">
        <v>1870</v>
      </c>
      <c r="C3795" t="s">
        <v>849</v>
      </c>
      <c r="D3795" t="s">
        <v>1575</v>
      </c>
      <c r="E3795" t="s">
        <v>3456</v>
      </c>
      <c r="F3795">
        <f t="shared" si="75"/>
        <v>7</v>
      </c>
    </row>
    <row r="3796" spans="1:6" x14ac:dyDescent="0.2">
      <c r="A3796" t="s">
        <v>222</v>
      </c>
      <c r="B3796" t="s">
        <v>2400</v>
      </c>
      <c r="C3796" t="s">
        <v>1604</v>
      </c>
      <c r="D3796" t="s">
        <v>1519</v>
      </c>
      <c r="E3796" t="s">
        <v>3456</v>
      </c>
      <c r="F3796">
        <f t="shared" si="75"/>
        <v>7</v>
      </c>
    </row>
    <row r="3797" spans="1:6" x14ac:dyDescent="0.2">
      <c r="A3797" t="s">
        <v>223</v>
      </c>
      <c r="B3797" t="s">
        <v>1870</v>
      </c>
      <c r="C3797" t="s">
        <v>850</v>
      </c>
      <c r="D3797" t="s">
        <v>1575</v>
      </c>
      <c r="E3797" t="s">
        <v>6554</v>
      </c>
      <c r="F3797">
        <f t="shared" ref="F3797:F3860" si="76">VLOOKUP(E3797,$H$2:$I$12,2,0)</f>
        <v>9</v>
      </c>
    </row>
    <row r="3798" spans="1:6" x14ac:dyDescent="0.2">
      <c r="A3798" t="s">
        <v>223</v>
      </c>
      <c r="B3798" t="s">
        <v>2638</v>
      </c>
      <c r="C3798" t="s">
        <v>1603</v>
      </c>
      <c r="D3798" t="s">
        <v>1670</v>
      </c>
      <c r="E3798" t="s">
        <v>6554</v>
      </c>
      <c r="F3798">
        <f t="shared" si="76"/>
        <v>9</v>
      </c>
    </row>
    <row r="3799" spans="1:6" x14ac:dyDescent="0.2">
      <c r="A3799" t="s">
        <v>8719</v>
      </c>
      <c r="B3799" t="s">
        <v>1870</v>
      </c>
      <c r="C3799" t="s">
        <v>851</v>
      </c>
      <c r="D3799" t="s">
        <v>1575</v>
      </c>
      <c r="E3799" t="s">
        <v>3456</v>
      </c>
      <c r="F3799">
        <f t="shared" si="76"/>
        <v>7</v>
      </c>
    </row>
    <row r="3800" spans="1:6" x14ac:dyDescent="0.2">
      <c r="A3800" t="s">
        <v>8719</v>
      </c>
      <c r="B3800" t="s">
        <v>2497</v>
      </c>
      <c r="C3800" t="s">
        <v>1602</v>
      </c>
      <c r="D3800" t="s">
        <v>1519</v>
      </c>
      <c r="E3800" t="s">
        <v>3456</v>
      </c>
      <c r="F3800">
        <f t="shared" si="76"/>
        <v>7</v>
      </c>
    </row>
    <row r="3801" spans="1:6" x14ac:dyDescent="0.2">
      <c r="A3801" t="s">
        <v>225</v>
      </c>
      <c r="B3801" t="s">
        <v>1870</v>
      </c>
      <c r="C3801" t="s">
        <v>852</v>
      </c>
      <c r="D3801" t="s">
        <v>1575</v>
      </c>
      <c r="E3801" t="s">
        <v>3454</v>
      </c>
      <c r="F3801">
        <f t="shared" si="76"/>
        <v>6</v>
      </c>
    </row>
    <row r="3802" spans="1:6" x14ac:dyDescent="0.2">
      <c r="A3802" t="s">
        <v>225</v>
      </c>
      <c r="B3802" t="s">
        <v>2464</v>
      </c>
      <c r="C3802" t="s">
        <v>1601</v>
      </c>
      <c r="D3802" t="s">
        <v>1519</v>
      </c>
      <c r="E3802" t="s">
        <v>3454</v>
      </c>
      <c r="F3802">
        <f t="shared" si="76"/>
        <v>6</v>
      </c>
    </row>
    <row r="3803" spans="1:6" x14ac:dyDescent="0.2">
      <c r="A3803" t="s">
        <v>226</v>
      </c>
      <c r="B3803" t="s">
        <v>1870</v>
      </c>
      <c r="C3803" t="s">
        <v>853</v>
      </c>
      <c r="D3803" t="s">
        <v>1575</v>
      </c>
      <c r="E3803" t="s">
        <v>3459</v>
      </c>
      <c r="F3803">
        <f t="shared" si="76"/>
        <v>8</v>
      </c>
    </row>
    <row r="3804" spans="1:6" x14ac:dyDescent="0.2">
      <c r="A3804" t="s">
        <v>226</v>
      </c>
      <c r="B3804" t="s">
        <v>2589</v>
      </c>
      <c r="C3804" t="s">
        <v>1600</v>
      </c>
      <c r="D3804" t="s">
        <v>1670</v>
      </c>
      <c r="E3804" t="s">
        <v>3459</v>
      </c>
      <c r="F3804">
        <f t="shared" si="76"/>
        <v>8</v>
      </c>
    </row>
    <row r="3805" spans="1:6" x14ac:dyDescent="0.2">
      <c r="A3805" t="s">
        <v>227</v>
      </c>
      <c r="B3805" t="s">
        <v>1870</v>
      </c>
      <c r="C3805" t="s">
        <v>854</v>
      </c>
      <c r="D3805" t="s">
        <v>1575</v>
      </c>
      <c r="E3805" t="s">
        <v>3459</v>
      </c>
      <c r="F3805">
        <f t="shared" si="76"/>
        <v>8</v>
      </c>
    </row>
    <row r="3806" spans="1:6" x14ac:dyDescent="0.2">
      <c r="A3806" t="s">
        <v>227</v>
      </c>
      <c r="B3806" t="s">
        <v>2040</v>
      </c>
      <c r="C3806" t="s">
        <v>2039</v>
      </c>
      <c r="D3806" t="s">
        <v>2024</v>
      </c>
      <c r="E3806" t="s">
        <v>3459</v>
      </c>
      <c r="F3806">
        <f t="shared" si="76"/>
        <v>8</v>
      </c>
    </row>
    <row r="3807" spans="1:6" x14ac:dyDescent="0.2">
      <c r="A3807" t="s">
        <v>227</v>
      </c>
      <c r="B3807" t="s">
        <v>2520</v>
      </c>
      <c r="C3807" t="s">
        <v>1599</v>
      </c>
      <c r="D3807" t="s">
        <v>1670</v>
      </c>
      <c r="E3807" t="s">
        <v>3459</v>
      </c>
      <c r="F3807">
        <f t="shared" si="76"/>
        <v>8</v>
      </c>
    </row>
    <row r="3808" spans="1:6" x14ac:dyDescent="0.2">
      <c r="A3808" t="s">
        <v>230</v>
      </c>
      <c r="B3808" t="s">
        <v>1870</v>
      </c>
      <c r="C3808" t="s">
        <v>855</v>
      </c>
      <c r="D3808" t="s">
        <v>1575</v>
      </c>
      <c r="E3808" t="s">
        <v>3456</v>
      </c>
      <c r="F3808">
        <f t="shared" si="76"/>
        <v>7</v>
      </c>
    </row>
    <row r="3809" spans="1:6" x14ac:dyDescent="0.2">
      <c r="A3809" t="s">
        <v>230</v>
      </c>
      <c r="B3809" t="s">
        <v>2518</v>
      </c>
      <c r="C3809" t="s">
        <v>1598</v>
      </c>
      <c r="D3809" t="s">
        <v>1519</v>
      </c>
      <c r="E3809" t="s">
        <v>3456</v>
      </c>
      <c r="F3809">
        <f t="shared" si="76"/>
        <v>7</v>
      </c>
    </row>
    <row r="3810" spans="1:6" x14ac:dyDescent="0.2">
      <c r="A3810" t="s">
        <v>228</v>
      </c>
      <c r="B3810" t="s">
        <v>346</v>
      </c>
      <c r="C3810" t="s">
        <v>385</v>
      </c>
      <c r="D3810" t="s">
        <v>394</v>
      </c>
      <c r="E3810" t="s">
        <v>6554</v>
      </c>
      <c r="F3810">
        <f t="shared" si="76"/>
        <v>9</v>
      </c>
    </row>
    <row r="3811" spans="1:6" x14ac:dyDescent="0.2">
      <c r="A3811" t="s">
        <v>228</v>
      </c>
      <c r="B3811" t="s">
        <v>347</v>
      </c>
      <c r="C3811" t="s">
        <v>386</v>
      </c>
      <c r="D3811" t="s">
        <v>394</v>
      </c>
      <c r="E3811" t="s">
        <v>6554</v>
      </c>
      <c r="F3811">
        <f t="shared" si="76"/>
        <v>9</v>
      </c>
    </row>
    <row r="3812" spans="1:6" x14ac:dyDescent="0.2">
      <c r="A3812" t="s">
        <v>228</v>
      </c>
      <c r="B3812" t="s">
        <v>346</v>
      </c>
      <c r="C3812" t="s">
        <v>2177</v>
      </c>
      <c r="D3812" t="s">
        <v>394</v>
      </c>
      <c r="E3812" t="s">
        <v>6554</v>
      </c>
      <c r="F3812">
        <f t="shared" si="76"/>
        <v>9</v>
      </c>
    </row>
    <row r="3813" spans="1:6" x14ac:dyDescent="0.2">
      <c r="A3813" t="s">
        <v>228</v>
      </c>
      <c r="B3813" t="s">
        <v>1870</v>
      </c>
      <c r="C3813" t="s">
        <v>856</v>
      </c>
      <c r="D3813" t="s">
        <v>1575</v>
      </c>
      <c r="E3813" t="s">
        <v>6554</v>
      </c>
      <c r="F3813">
        <f t="shared" si="76"/>
        <v>9</v>
      </c>
    </row>
    <row r="3814" spans="1:6" x14ac:dyDescent="0.2">
      <c r="A3814" t="s">
        <v>228</v>
      </c>
      <c r="B3814" t="s">
        <v>2585</v>
      </c>
      <c r="C3814" t="s">
        <v>1597</v>
      </c>
      <c r="D3814" t="s">
        <v>1670</v>
      </c>
      <c r="E3814" t="s">
        <v>6554</v>
      </c>
      <c r="F3814">
        <f t="shared" si="76"/>
        <v>9</v>
      </c>
    </row>
    <row r="3815" spans="1:6" x14ac:dyDescent="0.2">
      <c r="A3815" t="s">
        <v>228</v>
      </c>
      <c r="B3815" t="s">
        <v>3057</v>
      </c>
      <c r="C3815" t="s">
        <v>3060</v>
      </c>
      <c r="D3815" t="s">
        <v>1898</v>
      </c>
      <c r="E3815" t="s">
        <v>6554</v>
      </c>
      <c r="F3815">
        <f t="shared" si="76"/>
        <v>9</v>
      </c>
    </row>
    <row r="3816" spans="1:6" x14ac:dyDescent="0.2">
      <c r="A3816" t="s">
        <v>228</v>
      </c>
      <c r="B3816" t="s">
        <v>3055</v>
      </c>
      <c r="C3816" t="s">
        <v>3061</v>
      </c>
      <c r="D3816" t="s">
        <v>2024</v>
      </c>
      <c r="E3816" t="s">
        <v>6554</v>
      </c>
      <c r="F3816">
        <f t="shared" si="76"/>
        <v>9</v>
      </c>
    </row>
    <row r="3817" spans="1:6" x14ac:dyDescent="0.2">
      <c r="A3817" t="s">
        <v>228</v>
      </c>
      <c r="B3817" t="s">
        <v>346</v>
      </c>
      <c r="C3817" t="s">
        <v>2914</v>
      </c>
      <c r="D3817" t="s">
        <v>394</v>
      </c>
      <c r="E3817" t="s">
        <v>6554</v>
      </c>
      <c r="F3817">
        <f t="shared" si="76"/>
        <v>9</v>
      </c>
    </row>
    <row r="3818" spans="1:6" x14ac:dyDescent="0.2">
      <c r="A3818" t="s">
        <v>228</v>
      </c>
      <c r="B3818" t="s">
        <v>2945</v>
      </c>
      <c r="C3818" t="s">
        <v>2941</v>
      </c>
      <c r="D3818" t="s">
        <v>394</v>
      </c>
      <c r="E3818" t="s">
        <v>6554</v>
      </c>
      <c r="F3818">
        <f t="shared" si="76"/>
        <v>9</v>
      </c>
    </row>
    <row r="3819" spans="1:6" x14ac:dyDescent="0.2">
      <c r="A3819" t="s">
        <v>229</v>
      </c>
      <c r="B3819" t="s">
        <v>1870</v>
      </c>
      <c r="C3819" t="s">
        <v>857</v>
      </c>
      <c r="D3819" t="s">
        <v>1575</v>
      </c>
      <c r="E3819" t="s">
        <v>3442</v>
      </c>
      <c r="F3819">
        <f t="shared" si="76"/>
        <v>13</v>
      </c>
    </row>
    <row r="3820" spans="1:6" x14ac:dyDescent="0.2">
      <c r="A3820" t="s">
        <v>229</v>
      </c>
      <c r="B3820" t="s">
        <v>2427</v>
      </c>
      <c r="C3820" t="s">
        <v>1978</v>
      </c>
      <c r="D3820" t="s">
        <v>1519</v>
      </c>
      <c r="E3820" t="s">
        <v>3442</v>
      </c>
      <c r="F3820">
        <f t="shared" si="76"/>
        <v>13</v>
      </c>
    </row>
    <row r="3821" spans="1:6" x14ac:dyDescent="0.2">
      <c r="A3821" t="s">
        <v>231</v>
      </c>
      <c r="B3821" t="s">
        <v>1870</v>
      </c>
      <c r="C3821" t="s">
        <v>858</v>
      </c>
      <c r="D3821" t="s">
        <v>1575</v>
      </c>
      <c r="E3821" t="s">
        <v>3459</v>
      </c>
      <c r="F3821">
        <f t="shared" si="76"/>
        <v>8</v>
      </c>
    </row>
    <row r="3822" spans="1:6" x14ac:dyDescent="0.2">
      <c r="A3822" t="s">
        <v>231</v>
      </c>
      <c r="B3822" t="s">
        <v>1189</v>
      </c>
      <c r="C3822" t="s">
        <v>1564</v>
      </c>
      <c r="D3822" t="s">
        <v>8402</v>
      </c>
      <c r="E3822" t="s">
        <v>3459</v>
      </c>
      <c r="F3822">
        <f t="shared" si="76"/>
        <v>8</v>
      </c>
    </row>
    <row r="3823" spans="1:6" x14ac:dyDescent="0.2">
      <c r="A3823" t="s">
        <v>231</v>
      </c>
      <c r="B3823" t="s">
        <v>1189</v>
      </c>
      <c r="C3823" t="s">
        <v>1565</v>
      </c>
      <c r="D3823" t="s">
        <v>8365</v>
      </c>
      <c r="E3823" t="s">
        <v>3459</v>
      </c>
      <c r="F3823">
        <f t="shared" si="76"/>
        <v>8</v>
      </c>
    </row>
    <row r="3824" spans="1:6" x14ac:dyDescent="0.2">
      <c r="A3824" t="s">
        <v>231</v>
      </c>
      <c r="B3824" t="s">
        <v>2613</v>
      </c>
      <c r="C3824" t="s">
        <v>1596</v>
      </c>
      <c r="D3824" t="s">
        <v>1670</v>
      </c>
      <c r="E3824" t="s">
        <v>3459</v>
      </c>
      <c r="F3824">
        <f t="shared" si="76"/>
        <v>8</v>
      </c>
    </row>
    <row r="3825" spans="1:6" x14ac:dyDescent="0.2">
      <c r="A3825" t="s">
        <v>232</v>
      </c>
      <c r="B3825" t="s">
        <v>1870</v>
      </c>
      <c r="C3825" t="s">
        <v>859</v>
      </c>
      <c r="D3825" t="s">
        <v>1575</v>
      </c>
      <c r="E3825" t="s">
        <v>6554</v>
      </c>
      <c r="F3825">
        <f t="shared" si="76"/>
        <v>9</v>
      </c>
    </row>
    <row r="3826" spans="1:6" x14ac:dyDescent="0.2">
      <c r="A3826" t="s">
        <v>232</v>
      </c>
      <c r="B3826" t="s">
        <v>2657</v>
      </c>
      <c r="C3826" t="s">
        <v>1595</v>
      </c>
      <c r="D3826" t="s">
        <v>1670</v>
      </c>
      <c r="E3826" t="s">
        <v>6554</v>
      </c>
      <c r="F3826">
        <f t="shared" si="76"/>
        <v>9</v>
      </c>
    </row>
    <row r="3827" spans="1:6" x14ac:dyDescent="0.2">
      <c r="A3827" t="s">
        <v>233</v>
      </c>
      <c r="B3827" t="s">
        <v>1870</v>
      </c>
      <c r="C3827" t="s">
        <v>860</v>
      </c>
      <c r="D3827" t="s">
        <v>1575</v>
      </c>
      <c r="E3827" t="s">
        <v>6554</v>
      </c>
      <c r="F3827">
        <f t="shared" si="76"/>
        <v>9</v>
      </c>
    </row>
    <row r="3828" spans="1:6" x14ac:dyDescent="0.2">
      <c r="A3828" t="s">
        <v>233</v>
      </c>
      <c r="B3828" t="s">
        <v>2640</v>
      </c>
      <c r="C3828" t="s">
        <v>1594</v>
      </c>
      <c r="D3828" t="s">
        <v>1670</v>
      </c>
      <c r="E3828" t="s">
        <v>6554</v>
      </c>
      <c r="F3828">
        <f t="shared" si="76"/>
        <v>9</v>
      </c>
    </row>
    <row r="3829" spans="1:6" x14ac:dyDescent="0.2">
      <c r="A3829" t="s">
        <v>234</v>
      </c>
      <c r="B3829" t="s">
        <v>1870</v>
      </c>
      <c r="C3829" t="s">
        <v>861</v>
      </c>
      <c r="D3829" t="s">
        <v>1575</v>
      </c>
      <c r="E3829" t="s">
        <v>3454</v>
      </c>
      <c r="F3829">
        <f t="shared" si="76"/>
        <v>6</v>
      </c>
    </row>
    <row r="3830" spans="1:6" x14ac:dyDescent="0.2">
      <c r="A3830" t="s">
        <v>234</v>
      </c>
      <c r="B3830" t="s">
        <v>2462</v>
      </c>
      <c r="C3830" t="s">
        <v>1593</v>
      </c>
      <c r="D3830" t="s">
        <v>1519</v>
      </c>
      <c r="E3830" t="s">
        <v>3454</v>
      </c>
      <c r="F3830">
        <f t="shared" si="76"/>
        <v>6</v>
      </c>
    </row>
    <row r="3831" spans="1:6" x14ac:dyDescent="0.2">
      <c r="A3831" t="s">
        <v>235</v>
      </c>
      <c r="B3831" t="s">
        <v>1870</v>
      </c>
      <c r="C3831" t="s">
        <v>862</v>
      </c>
      <c r="D3831" t="s">
        <v>1575</v>
      </c>
      <c r="E3831" t="s">
        <v>3454</v>
      </c>
      <c r="F3831">
        <f t="shared" si="76"/>
        <v>6</v>
      </c>
    </row>
    <row r="3832" spans="1:6" x14ac:dyDescent="0.2">
      <c r="A3832" t="s">
        <v>235</v>
      </c>
      <c r="B3832" t="s">
        <v>1189</v>
      </c>
      <c r="C3832" t="s">
        <v>1568</v>
      </c>
      <c r="D3832" t="s">
        <v>8365</v>
      </c>
      <c r="E3832" t="s">
        <v>3454</v>
      </c>
      <c r="F3832">
        <f t="shared" si="76"/>
        <v>6</v>
      </c>
    </row>
    <row r="3833" spans="1:6" x14ac:dyDescent="0.2">
      <c r="A3833" t="s">
        <v>235</v>
      </c>
      <c r="B3833" t="s">
        <v>2460</v>
      </c>
      <c r="C3833" t="s">
        <v>1592</v>
      </c>
      <c r="D3833" t="s">
        <v>1519</v>
      </c>
      <c r="E3833" t="s">
        <v>3454</v>
      </c>
      <c r="F3833">
        <f t="shared" si="76"/>
        <v>6</v>
      </c>
    </row>
    <row r="3834" spans="1:6" x14ac:dyDescent="0.2">
      <c r="A3834" t="s">
        <v>236</v>
      </c>
      <c r="B3834" t="s">
        <v>1870</v>
      </c>
      <c r="C3834" t="s">
        <v>863</v>
      </c>
      <c r="D3834" t="s">
        <v>1575</v>
      </c>
      <c r="E3834" t="s">
        <v>3456</v>
      </c>
      <c r="F3834">
        <f t="shared" si="76"/>
        <v>7</v>
      </c>
    </row>
    <row r="3835" spans="1:6" x14ac:dyDescent="0.2">
      <c r="A3835" t="s">
        <v>236</v>
      </c>
      <c r="B3835" t="s">
        <v>1189</v>
      </c>
      <c r="C3835" t="s">
        <v>1566</v>
      </c>
      <c r="D3835" t="s">
        <v>8402</v>
      </c>
      <c r="E3835" t="s">
        <v>3456</v>
      </c>
      <c r="F3835">
        <f t="shared" si="76"/>
        <v>7</v>
      </c>
    </row>
    <row r="3836" spans="1:6" x14ac:dyDescent="0.2">
      <c r="A3836" t="s">
        <v>236</v>
      </c>
      <c r="B3836" t="s">
        <v>2509</v>
      </c>
      <c r="C3836" t="s">
        <v>1591</v>
      </c>
      <c r="D3836" t="s">
        <v>1519</v>
      </c>
      <c r="E3836" t="s">
        <v>3456</v>
      </c>
      <c r="F3836">
        <f t="shared" si="76"/>
        <v>7</v>
      </c>
    </row>
    <row r="3837" spans="1:6" x14ac:dyDescent="0.2">
      <c r="A3837" t="s">
        <v>1992</v>
      </c>
      <c r="B3837" t="s">
        <v>1870</v>
      </c>
      <c r="C3837" t="s">
        <v>864</v>
      </c>
      <c r="D3837" t="s">
        <v>1575</v>
      </c>
      <c r="E3837" t="s">
        <v>3459</v>
      </c>
      <c r="F3837">
        <f t="shared" si="76"/>
        <v>8</v>
      </c>
    </row>
    <row r="3838" spans="1:6" x14ac:dyDescent="0.2">
      <c r="A3838" t="s">
        <v>1992</v>
      </c>
      <c r="B3838" t="s">
        <v>2588</v>
      </c>
      <c r="C3838" t="s">
        <v>1590</v>
      </c>
      <c r="D3838" t="s">
        <v>1670</v>
      </c>
      <c r="E3838" t="s">
        <v>3459</v>
      </c>
      <c r="F3838">
        <f t="shared" si="76"/>
        <v>8</v>
      </c>
    </row>
    <row r="3839" spans="1:6" x14ac:dyDescent="0.2">
      <c r="A3839" t="s">
        <v>1548</v>
      </c>
      <c r="B3839" t="s">
        <v>1870</v>
      </c>
      <c r="C3839" t="s">
        <v>865</v>
      </c>
      <c r="D3839" t="s">
        <v>1575</v>
      </c>
      <c r="E3839" t="s">
        <v>3454</v>
      </c>
      <c r="F3839">
        <f t="shared" si="76"/>
        <v>6</v>
      </c>
    </row>
    <row r="3840" spans="1:6" x14ac:dyDescent="0.2">
      <c r="A3840" t="s">
        <v>1548</v>
      </c>
      <c r="B3840" t="s">
        <v>1189</v>
      </c>
      <c r="C3840" t="s">
        <v>1570</v>
      </c>
      <c r="D3840" t="s">
        <v>8365</v>
      </c>
      <c r="E3840" t="s">
        <v>3454</v>
      </c>
      <c r="F3840">
        <f t="shared" si="76"/>
        <v>6</v>
      </c>
    </row>
    <row r="3841" spans="1:6" x14ac:dyDescent="0.2">
      <c r="A3841" t="s">
        <v>1548</v>
      </c>
      <c r="B3841" t="s">
        <v>2469</v>
      </c>
      <c r="C3841" t="s">
        <v>1589</v>
      </c>
      <c r="D3841" t="s">
        <v>1519</v>
      </c>
      <c r="E3841" t="s">
        <v>3454</v>
      </c>
      <c r="F3841">
        <f t="shared" si="76"/>
        <v>6</v>
      </c>
    </row>
    <row r="3842" spans="1:6" x14ac:dyDescent="0.2">
      <c r="A3842" t="s">
        <v>237</v>
      </c>
      <c r="B3842" t="s">
        <v>1870</v>
      </c>
      <c r="C3842" t="s">
        <v>866</v>
      </c>
      <c r="D3842" t="s">
        <v>1575</v>
      </c>
      <c r="E3842" t="s">
        <v>3459</v>
      </c>
      <c r="F3842">
        <f t="shared" si="76"/>
        <v>8</v>
      </c>
    </row>
    <row r="3843" spans="1:6" x14ac:dyDescent="0.2">
      <c r="A3843" t="s">
        <v>237</v>
      </c>
      <c r="B3843" t="s">
        <v>1189</v>
      </c>
      <c r="C3843" t="s">
        <v>1571</v>
      </c>
      <c r="D3843" t="s">
        <v>8365</v>
      </c>
      <c r="E3843" t="s">
        <v>3459</v>
      </c>
      <c r="F3843">
        <f t="shared" si="76"/>
        <v>8</v>
      </c>
    </row>
    <row r="3844" spans="1:6" x14ac:dyDescent="0.2">
      <c r="A3844" t="s">
        <v>237</v>
      </c>
      <c r="B3844" t="s">
        <v>2548</v>
      </c>
      <c r="C3844" t="s">
        <v>1588</v>
      </c>
      <c r="D3844" t="s">
        <v>1519</v>
      </c>
      <c r="E3844" t="s">
        <v>3459</v>
      </c>
      <c r="F3844">
        <f t="shared" si="76"/>
        <v>8</v>
      </c>
    </row>
    <row r="3845" spans="1:6" x14ac:dyDescent="0.2">
      <c r="A3845" t="s">
        <v>238</v>
      </c>
      <c r="B3845" t="s">
        <v>1870</v>
      </c>
      <c r="C3845" t="s">
        <v>867</v>
      </c>
      <c r="D3845" t="s">
        <v>1575</v>
      </c>
      <c r="E3845" t="s">
        <v>3459</v>
      </c>
      <c r="F3845">
        <f t="shared" si="76"/>
        <v>8</v>
      </c>
    </row>
    <row r="3846" spans="1:6" x14ac:dyDescent="0.2">
      <c r="A3846" t="s">
        <v>238</v>
      </c>
      <c r="B3846" t="s">
        <v>1189</v>
      </c>
      <c r="C3846" t="s">
        <v>1567</v>
      </c>
      <c r="D3846" t="s">
        <v>8365</v>
      </c>
      <c r="E3846" t="s">
        <v>3459</v>
      </c>
      <c r="F3846">
        <f t="shared" si="76"/>
        <v>8</v>
      </c>
    </row>
    <row r="3847" spans="1:6" x14ac:dyDescent="0.2">
      <c r="A3847" t="s">
        <v>238</v>
      </c>
      <c r="B3847" t="s">
        <v>2418</v>
      </c>
      <c r="C3847" t="s">
        <v>1587</v>
      </c>
      <c r="D3847" t="s">
        <v>1670</v>
      </c>
      <c r="E3847" t="s">
        <v>3459</v>
      </c>
      <c r="F3847">
        <f t="shared" si="76"/>
        <v>8</v>
      </c>
    </row>
    <row r="3848" spans="1:6" x14ac:dyDescent="0.2">
      <c r="A3848" t="s">
        <v>239</v>
      </c>
      <c r="B3848" t="s">
        <v>1870</v>
      </c>
      <c r="C3848" t="s">
        <v>868</v>
      </c>
      <c r="D3848" t="s">
        <v>1575</v>
      </c>
      <c r="E3848" t="s">
        <v>3459</v>
      </c>
      <c r="F3848">
        <f t="shared" si="76"/>
        <v>8</v>
      </c>
    </row>
    <row r="3849" spans="1:6" x14ac:dyDescent="0.2">
      <c r="A3849" t="s">
        <v>239</v>
      </c>
      <c r="B3849" t="s">
        <v>1189</v>
      </c>
      <c r="C3849" t="s">
        <v>1572</v>
      </c>
      <c r="D3849" t="s">
        <v>8365</v>
      </c>
      <c r="E3849" t="s">
        <v>3459</v>
      </c>
      <c r="F3849">
        <f t="shared" si="76"/>
        <v>8</v>
      </c>
    </row>
    <row r="3850" spans="1:6" x14ac:dyDescent="0.2">
      <c r="A3850" t="s">
        <v>239</v>
      </c>
      <c r="B3850" t="s">
        <v>2515</v>
      </c>
      <c r="C3850" t="s">
        <v>1586</v>
      </c>
      <c r="D3850" t="s">
        <v>1670</v>
      </c>
      <c r="E3850" t="s">
        <v>3459</v>
      </c>
      <c r="F3850">
        <f t="shared" si="76"/>
        <v>8</v>
      </c>
    </row>
    <row r="3851" spans="1:6" x14ac:dyDescent="0.2">
      <c r="A3851" t="s">
        <v>240</v>
      </c>
      <c r="B3851" t="s">
        <v>1870</v>
      </c>
      <c r="C3851" t="s">
        <v>869</v>
      </c>
      <c r="D3851" t="s">
        <v>1575</v>
      </c>
      <c r="E3851" s="20" t="s">
        <v>3454</v>
      </c>
      <c r="F3851">
        <f t="shared" si="76"/>
        <v>6</v>
      </c>
    </row>
    <row r="3852" spans="1:6" x14ac:dyDescent="0.2">
      <c r="A3852" t="s">
        <v>240</v>
      </c>
      <c r="B3852" t="s">
        <v>1189</v>
      </c>
      <c r="C3852" t="s">
        <v>1573</v>
      </c>
      <c r="D3852" t="s">
        <v>8365</v>
      </c>
      <c r="E3852" s="20" t="s">
        <v>3454</v>
      </c>
      <c r="F3852">
        <f t="shared" si="76"/>
        <v>6</v>
      </c>
    </row>
    <row r="3853" spans="1:6" x14ac:dyDescent="0.2">
      <c r="A3853" t="s">
        <v>240</v>
      </c>
      <c r="B3853" t="s">
        <v>2456</v>
      </c>
      <c r="C3853" t="s">
        <v>1585</v>
      </c>
      <c r="D3853" t="s">
        <v>1519</v>
      </c>
      <c r="E3853" s="20" t="s">
        <v>3454</v>
      </c>
      <c r="F3853">
        <f t="shared" si="76"/>
        <v>6</v>
      </c>
    </row>
    <row r="3854" spans="1:6" x14ac:dyDescent="0.2">
      <c r="A3854" t="s">
        <v>241</v>
      </c>
      <c r="B3854" t="s">
        <v>1870</v>
      </c>
      <c r="C3854" t="s">
        <v>1913</v>
      </c>
      <c r="D3854" t="s">
        <v>1575</v>
      </c>
      <c r="E3854" s="20" t="s">
        <v>6554</v>
      </c>
      <c r="F3854">
        <f t="shared" si="76"/>
        <v>9</v>
      </c>
    </row>
    <row r="3855" spans="1:6" x14ac:dyDescent="0.2">
      <c r="A3855" t="s">
        <v>241</v>
      </c>
      <c r="B3855" t="s">
        <v>2656</v>
      </c>
      <c r="C3855" t="s">
        <v>1584</v>
      </c>
      <c r="D3855" t="s">
        <v>1670</v>
      </c>
      <c r="E3855" s="20" t="s">
        <v>6554</v>
      </c>
      <c r="F3855">
        <f t="shared" si="76"/>
        <v>9</v>
      </c>
    </row>
    <row r="3856" spans="1:6" x14ac:dyDescent="0.2">
      <c r="A3856" t="s">
        <v>242</v>
      </c>
      <c r="B3856" t="s">
        <v>1870</v>
      </c>
      <c r="C3856" t="s">
        <v>871</v>
      </c>
      <c r="D3856" t="s">
        <v>1575</v>
      </c>
      <c r="E3856" s="20" t="s">
        <v>3442</v>
      </c>
      <c r="F3856">
        <f t="shared" si="76"/>
        <v>13</v>
      </c>
    </row>
    <row r="3857" spans="1:6" x14ac:dyDescent="0.2">
      <c r="A3857" t="s">
        <v>242</v>
      </c>
      <c r="B3857" t="s">
        <v>1189</v>
      </c>
      <c r="C3857" t="s">
        <v>1559</v>
      </c>
      <c r="D3857" t="s">
        <v>8365</v>
      </c>
      <c r="E3857" s="20" t="s">
        <v>3442</v>
      </c>
      <c r="F3857">
        <f t="shared" si="76"/>
        <v>13</v>
      </c>
    </row>
    <row r="3858" spans="1:6" x14ac:dyDescent="0.2">
      <c r="A3858" t="s">
        <v>242</v>
      </c>
      <c r="B3858" t="s">
        <v>2433</v>
      </c>
      <c r="C3858" t="s">
        <v>1583</v>
      </c>
      <c r="D3858" t="s">
        <v>1519</v>
      </c>
      <c r="E3858" s="20" t="s">
        <v>3442</v>
      </c>
      <c r="F3858">
        <f t="shared" si="76"/>
        <v>13</v>
      </c>
    </row>
    <row r="3859" spans="1:6" x14ac:dyDescent="0.2">
      <c r="A3859" t="s">
        <v>1786</v>
      </c>
      <c r="B3859" t="s">
        <v>429</v>
      </c>
      <c r="C3859" t="s">
        <v>431</v>
      </c>
      <c r="D3859" t="s">
        <v>395</v>
      </c>
      <c r="E3859" t="s">
        <v>3456</v>
      </c>
      <c r="F3859">
        <f t="shared" si="76"/>
        <v>7</v>
      </c>
    </row>
    <row r="3860" spans="1:6" x14ac:dyDescent="0.2">
      <c r="A3860" t="s">
        <v>1786</v>
      </c>
      <c r="B3860" t="s">
        <v>430</v>
      </c>
      <c r="C3860" t="s">
        <v>432</v>
      </c>
      <c r="D3860" t="s">
        <v>395</v>
      </c>
      <c r="E3860" t="s">
        <v>3456</v>
      </c>
      <c r="F3860">
        <f t="shared" si="76"/>
        <v>7</v>
      </c>
    </row>
    <row r="3861" spans="1:6" x14ac:dyDescent="0.2">
      <c r="A3861" t="s">
        <v>1786</v>
      </c>
      <c r="B3861" t="s">
        <v>429</v>
      </c>
      <c r="C3861" t="s">
        <v>433</v>
      </c>
      <c r="D3861" t="s">
        <v>395</v>
      </c>
      <c r="E3861" t="s">
        <v>3456</v>
      </c>
      <c r="F3861">
        <f t="shared" ref="F3861:F3918" si="77">VLOOKUP(E3861,$H$2:$I$12,2,0)</f>
        <v>7</v>
      </c>
    </row>
    <row r="3862" spans="1:6" x14ac:dyDescent="0.2">
      <c r="A3862" t="s">
        <v>1786</v>
      </c>
      <c r="B3862" t="s">
        <v>430</v>
      </c>
      <c r="C3862" t="s">
        <v>434</v>
      </c>
      <c r="D3862" t="s">
        <v>395</v>
      </c>
      <c r="E3862" t="s">
        <v>3456</v>
      </c>
      <c r="F3862">
        <f t="shared" si="77"/>
        <v>7</v>
      </c>
    </row>
    <row r="3863" spans="1:6" x14ac:dyDescent="0.2">
      <c r="A3863" t="s">
        <v>1786</v>
      </c>
      <c r="B3863" t="s">
        <v>429</v>
      </c>
      <c r="C3863" t="s">
        <v>435</v>
      </c>
      <c r="D3863" t="s">
        <v>395</v>
      </c>
      <c r="E3863" t="s">
        <v>3456</v>
      </c>
      <c r="F3863">
        <f t="shared" si="77"/>
        <v>7</v>
      </c>
    </row>
    <row r="3864" spans="1:6" x14ac:dyDescent="0.2">
      <c r="A3864" t="s">
        <v>1786</v>
      </c>
      <c r="B3864" t="s">
        <v>1787</v>
      </c>
      <c r="C3864" t="s">
        <v>1788</v>
      </c>
      <c r="D3864" t="s">
        <v>1519</v>
      </c>
      <c r="E3864" t="s">
        <v>3456</v>
      </c>
      <c r="F3864">
        <f t="shared" si="77"/>
        <v>7</v>
      </c>
    </row>
    <row r="3865" spans="1:6" x14ac:dyDescent="0.2">
      <c r="A3865" t="s">
        <v>1786</v>
      </c>
      <c r="B3865" t="s">
        <v>429</v>
      </c>
      <c r="C3865" t="s">
        <v>2953</v>
      </c>
      <c r="D3865" t="s">
        <v>395</v>
      </c>
      <c r="E3865" t="s">
        <v>3456</v>
      </c>
      <c r="F3865">
        <f t="shared" si="77"/>
        <v>7</v>
      </c>
    </row>
    <row r="3866" spans="1:6" x14ac:dyDescent="0.2">
      <c r="A3866" t="s">
        <v>1786</v>
      </c>
      <c r="B3866" t="s">
        <v>429</v>
      </c>
      <c r="C3866" t="s">
        <v>3186</v>
      </c>
      <c r="D3866" t="s">
        <v>395</v>
      </c>
      <c r="E3866" t="s">
        <v>3456</v>
      </c>
      <c r="F3866">
        <f t="shared" si="77"/>
        <v>7</v>
      </c>
    </row>
    <row r="3867" spans="1:6" x14ac:dyDescent="0.2">
      <c r="A3867" t="s">
        <v>1786</v>
      </c>
      <c r="B3867" t="s">
        <v>3022</v>
      </c>
      <c r="C3867" t="s">
        <v>2957</v>
      </c>
      <c r="D3867" t="s">
        <v>395</v>
      </c>
      <c r="E3867" t="s">
        <v>3456</v>
      </c>
      <c r="F3867">
        <f t="shared" si="77"/>
        <v>7</v>
      </c>
    </row>
    <row r="3868" spans="1:6" x14ac:dyDescent="0.2">
      <c r="A3868" t="s">
        <v>250</v>
      </c>
      <c r="B3868" t="s">
        <v>1871</v>
      </c>
      <c r="C3868" t="s">
        <v>1907</v>
      </c>
      <c r="D3868" t="s">
        <v>1575</v>
      </c>
      <c r="E3868" t="s">
        <v>3456</v>
      </c>
      <c r="F3868">
        <f t="shared" si="77"/>
        <v>7</v>
      </c>
    </row>
    <row r="3869" spans="1:6" x14ac:dyDescent="0.2">
      <c r="A3869" t="s">
        <v>250</v>
      </c>
      <c r="B3869" t="s">
        <v>2530</v>
      </c>
      <c r="C3869" t="s">
        <v>1577</v>
      </c>
      <c r="D3869" t="s">
        <v>1519</v>
      </c>
      <c r="E3869" t="s">
        <v>3456</v>
      </c>
      <c r="F3869">
        <f t="shared" si="77"/>
        <v>7</v>
      </c>
    </row>
    <row r="3870" spans="1:6" x14ac:dyDescent="0.2">
      <c r="A3870" t="s">
        <v>1547</v>
      </c>
      <c r="B3870" t="s">
        <v>1871</v>
      </c>
      <c r="C3870" t="s">
        <v>1909</v>
      </c>
      <c r="D3870" t="s">
        <v>1575</v>
      </c>
      <c r="E3870" t="s">
        <v>3456</v>
      </c>
      <c r="F3870">
        <f t="shared" si="77"/>
        <v>7</v>
      </c>
    </row>
    <row r="3871" spans="1:6" x14ac:dyDescent="0.2">
      <c r="A3871" t="s">
        <v>1547</v>
      </c>
      <c r="B3871" t="s">
        <v>2517</v>
      </c>
      <c r="C3871" t="s">
        <v>1578</v>
      </c>
      <c r="D3871" t="s">
        <v>1519</v>
      </c>
      <c r="E3871" t="s">
        <v>3456</v>
      </c>
      <c r="F3871">
        <f t="shared" si="77"/>
        <v>7</v>
      </c>
    </row>
    <row r="3872" spans="1:6" x14ac:dyDescent="0.2">
      <c r="A3872" t="s">
        <v>251</v>
      </c>
      <c r="B3872" t="s">
        <v>1871</v>
      </c>
      <c r="C3872" t="s">
        <v>1910</v>
      </c>
      <c r="D3872" t="s">
        <v>1575</v>
      </c>
      <c r="E3872" t="s">
        <v>3456</v>
      </c>
      <c r="F3872">
        <f t="shared" si="77"/>
        <v>7</v>
      </c>
    </row>
    <row r="3873" spans="1:6" x14ac:dyDescent="0.2">
      <c r="A3873" t="s">
        <v>251</v>
      </c>
      <c r="B3873" t="s">
        <v>2490</v>
      </c>
      <c r="C3873" t="s">
        <v>1579</v>
      </c>
      <c r="D3873" t="s">
        <v>1519</v>
      </c>
      <c r="E3873" t="s">
        <v>3456</v>
      </c>
      <c r="F3873">
        <f t="shared" si="77"/>
        <v>7</v>
      </c>
    </row>
    <row r="3874" spans="1:6" x14ac:dyDescent="0.2">
      <c r="A3874" t="s">
        <v>252</v>
      </c>
      <c r="B3874" t="s">
        <v>1871</v>
      </c>
      <c r="C3874" t="s">
        <v>1911</v>
      </c>
      <c r="D3874" t="s">
        <v>1575</v>
      </c>
      <c r="E3874" t="s">
        <v>3456</v>
      </c>
      <c r="F3874">
        <f t="shared" si="77"/>
        <v>7</v>
      </c>
    </row>
    <row r="3875" spans="1:6" x14ac:dyDescent="0.2">
      <c r="A3875" t="s">
        <v>252</v>
      </c>
      <c r="B3875" t="s">
        <v>2488</v>
      </c>
      <c r="C3875" t="s">
        <v>1580</v>
      </c>
      <c r="D3875" t="s">
        <v>1519</v>
      </c>
      <c r="E3875" t="s">
        <v>3456</v>
      </c>
      <c r="F3875">
        <f t="shared" si="77"/>
        <v>7</v>
      </c>
    </row>
    <row r="3876" spans="1:6" x14ac:dyDescent="0.2">
      <c r="A3876" t="s">
        <v>253</v>
      </c>
      <c r="B3876" t="s">
        <v>1871</v>
      </c>
      <c r="C3876" t="s">
        <v>870</v>
      </c>
      <c r="D3876" t="s">
        <v>1575</v>
      </c>
      <c r="E3876" t="s">
        <v>3456</v>
      </c>
      <c r="F3876">
        <f t="shared" si="77"/>
        <v>7</v>
      </c>
    </row>
    <row r="3877" spans="1:6" x14ac:dyDescent="0.2">
      <c r="A3877" t="s">
        <v>253</v>
      </c>
      <c r="B3877" t="s">
        <v>2523</v>
      </c>
      <c r="C3877" t="s">
        <v>1581</v>
      </c>
      <c r="D3877" t="s">
        <v>1519</v>
      </c>
      <c r="E3877" t="s">
        <v>3456</v>
      </c>
      <c r="F3877">
        <f t="shared" si="77"/>
        <v>7</v>
      </c>
    </row>
    <row r="3878" spans="1:6" x14ac:dyDescent="0.2">
      <c r="A3878" t="s">
        <v>3230</v>
      </c>
      <c r="B3878" t="s">
        <v>3220</v>
      </c>
      <c r="C3878" t="s">
        <v>3219</v>
      </c>
      <c r="D3878" t="s">
        <v>1671</v>
      </c>
      <c r="E3878" t="s">
        <v>6555</v>
      </c>
      <c r="F3878">
        <f t="shared" si="77"/>
        <v>10</v>
      </c>
    </row>
    <row r="3879" spans="1:6" x14ac:dyDescent="0.2">
      <c r="A3879" t="s">
        <v>3230</v>
      </c>
      <c r="B3879" t="s">
        <v>269</v>
      </c>
      <c r="C3879" t="s">
        <v>3221</v>
      </c>
      <c r="D3879" t="s">
        <v>398</v>
      </c>
      <c r="E3879" t="s">
        <v>6555</v>
      </c>
      <c r="F3879">
        <f t="shared" si="77"/>
        <v>10</v>
      </c>
    </row>
    <row r="3880" spans="1:6" x14ac:dyDescent="0.2">
      <c r="A3880" t="s">
        <v>3230</v>
      </c>
      <c r="B3880" t="s">
        <v>270</v>
      </c>
      <c r="C3880" t="s">
        <v>3222</v>
      </c>
      <c r="D3880" t="s">
        <v>398</v>
      </c>
      <c r="E3880" t="s">
        <v>6555</v>
      </c>
      <c r="F3880">
        <f t="shared" si="77"/>
        <v>10</v>
      </c>
    </row>
    <row r="3881" spans="1:6" x14ac:dyDescent="0.2">
      <c r="A3881" t="s">
        <v>3230</v>
      </c>
      <c r="B3881" t="s">
        <v>269</v>
      </c>
      <c r="C3881" t="s">
        <v>3223</v>
      </c>
      <c r="D3881" t="s">
        <v>398</v>
      </c>
      <c r="E3881" t="s">
        <v>6555</v>
      </c>
      <c r="F3881">
        <f t="shared" si="77"/>
        <v>10</v>
      </c>
    </row>
    <row r="3882" spans="1:6" x14ac:dyDescent="0.2">
      <c r="A3882" t="s">
        <v>3230</v>
      </c>
      <c r="B3882" t="s">
        <v>269</v>
      </c>
      <c r="C3882" t="s">
        <v>3224</v>
      </c>
      <c r="D3882" t="s">
        <v>398</v>
      </c>
      <c r="E3882" t="s">
        <v>6555</v>
      </c>
      <c r="F3882">
        <f t="shared" si="77"/>
        <v>10</v>
      </c>
    </row>
    <row r="3883" spans="1:6" x14ac:dyDescent="0.2">
      <c r="A3883" t="s">
        <v>3230</v>
      </c>
      <c r="B3883" t="s">
        <v>2834</v>
      </c>
      <c r="C3883" t="s">
        <v>3225</v>
      </c>
      <c r="D3883" t="s">
        <v>398</v>
      </c>
      <c r="E3883" t="s">
        <v>6555</v>
      </c>
      <c r="F3883">
        <f t="shared" si="77"/>
        <v>10</v>
      </c>
    </row>
    <row r="3884" spans="1:6" x14ac:dyDescent="0.2">
      <c r="A3884" t="s">
        <v>3920</v>
      </c>
      <c r="B3884" t="s">
        <v>6557</v>
      </c>
      <c r="C3884" t="s">
        <v>6558</v>
      </c>
      <c r="D3884" t="s">
        <v>3525</v>
      </c>
      <c r="E3884" t="s">
        <v>3446</v>
      </c>
      <c r="F3884">
        <f t="shared" si="77"/>
        <v>3</v>
      </c>
    </row>
    <row r="3885" spans="1:6" x14ac:dyDescent="0.2">
      <c r="A3885" t="s">
        <v>6559</v>
      </c>
      <c r="B3885" t="s">
        <v>3495</v>
      </c>
      <c r="C3885" t="s">
        <v>6560</v>
      </c>
      <c r="D3885" t="s">
        <v>3525</v>
      </c>
      <c r="E3885" s="20" t="s">
        <v>3446</v>
      </c>
      <c r="F3885">
        <f t="shared" si="77"/>
        <v>3</v>
      </c>
    </row>
    <row r="3886" spans="1:6" x14ac:dyDescent="0.2">
      <c r="A3886" t="s">
        <v>6559</v>
      </c>
      <c r="B3886" t="s">
        <v>3959</v>
      </c>
      <c r="C3886" t="s">
        <v>6561</v>
      </c>
      <c r="D3886" t="s">
        <v>3525</v>
      </c>
      <c r="E3886" s="20" t="s">
        <v>3446</v>
      </c>
      <c r="F3886">
        <f t="shared" si="77"/>
        <v>3</v>
      </c>
    </row>
    <row r="3887" spans="1:6" x14ac:dyDescent="0.2">
      <c r="A3887" t="s">
        <v>6559</v>
      </c>
      <c r="B3887" t="s">
        <v>6562</v>
      </c>
      <c r="C3887" t="s">
        <v>6563</v>
      </c>
      <c r="D3887" t="s">
        <v>1752</v>
      </c>
      <c r="E3887" s="20" t="s">
        <v>3446</v>
      </c>
      <c r="F3887">
        <f t="shared" si="77"/>
        <v>3</v>
      </c>
    </row>
    <row r="3888" spans="1:6" x14ac:dyDescent="0.2">
      <c r="A3888" t="s">
        <v>6503</v>
      </c>
      <c r="B3888" t="s">
        <v>6557</v>
      </c>
      <c r="C3888" t="s">
        <v>6564</v>
      </c>
      <c r="D3888" t="s">
        <v>3525</v>
      </c>
      <c r="E3888" s="20" t="s">
        <v>3446</v>
      </c>
      <c r="F3888">
        <f t="shared" si="77"/>
        <v>3</v>
      </c>
    </row>
    <row r="3889" spans="1:6" x14ac:dyDescent="0.2">
      <c r="A3889" t="s">
        <v>4125</v>
      </c>
      <c r="B3889" t="s">
        <v>4129</v>
      </c>
      <c r="C3889" t="s">
        <v>6565</v>
      </c>
      <c r="D3889" t="s">
        <v>2047</v>
      </c>
      <c r="E3889" s="20" t="s">
        <v>3446</v>
      </c>
      <c r="F3889">
        <f t="shared" si="77"/>
        <v>3</v>
      </c>
    </row>
    <row r="3890" spans="1:6" x14ac:dyDescent="0.2">
      <c r="A3890" t="s">
        <v>5918</v>
      </c>
      <c r="B3890" t="s">
        <v>6566</v>
      </c>
      <c r="C3890" t="s">
        <v>6566</v>
      </c>
      <c r="D3890" t="s">
        <v>1682</v>
      </c>
      <c r="E3890" s="20" t="s">
        <v>3450</v>
      </c>
      <c r="F3890">
        <f t="shared" si="77"/>
        <v>5</v>
      </c>
    </row>
    <row r="3891" spans="1:6" x14ac:dyDescent="0.2">
      <c r="A3891" t="s">
        <v>3560</v>
      </c>
      <c r="B3891" t="s">
        <v>6567</v>
      </c>
      <c r="C3891" t="s">
        <v>6568</v>
      </c>
      <c r="D3891" t="s">
        <v>8365</v>
      </c>
      <c r="E3891" s="20" t="s">
        <v>3446</v>
      </c>
      <c r="F3891">
        <f t="shared" si="77"/>
        <v>3</v>
      </c>
    </row>
    <row r="3892" spans="1:6" x14ac:dyDescent="0.2">
      <c r="A3892" t="s">
        <v>3560</v>
      </c>
      <c r="B3892" t="s">
        <v>6569</v>
      </c>
      <c r="C3892" t="s">
        <v>6570</v>
      </c>
      <c r="D3892" t="s">
        <v>8365</v>
      </c>
      <c r="E3892" s="20" t="s">
        <v>3446</v>
      </c>
      <c r="F3892">
        <f t="shared" si="77"/>
        <v>3</v>
      </c>
    </row>
    <row r="3893" spans="1:6" x14ac:dyDescent="0.2">
      <c r="A3893" s="65" t="s">
        <v>7564</v>
      </c>
      <c r="E3893" s="20" t="s">
        <v>3459</v>
      </c>
      <c r="F3893">
        <f t="shared" si="77"/>
        <v>8</v>
      </c>
    </row>
    <row r="3894" spans="1:6" x14ac:dyDescent="0.2">
      <c r="A3894" s="65" t="s">
        <v>7697</v>
      </c>
      <c r="E3894" s="20" t="s">
        <v>3459</v>
      </c>
      <c r="F3894">
        <f>VLOOKUP(E3894,$H$2:$I$12,2,0)</f>
        <v>8</v>
      </c>
    </row>
    <row r="3895" spans="1:6" x14ac:dyDescent="0.2">
      <c r="A3895" s="65" t="s">
        <v>7698</v>
      </c>
      <c r="E3895" s="20" t="s">
        <v>3459</v>
      </c>
      <c r="F3895">
        <f>VLOOKUP(E3895,$H$2:$I$12,2,0)</f>
        <v>8</v>
      </c>
    </row>
    <row r="3896" spans="1:6" x14ac:dyDescent="0.2">
      <c r="A3896" s="72" t="s">
        <v>7699</v>
      </c>
      <c r="E3896" s="20" t="s">
        <v>3459</v>
      </c>
      <c r="F3896">
        <f>VLOOKUP(E3896,$H$2:$I$12,2,0)</f>
        <v>8</v>
      </c>
    </row>
    <row r="3897" spans="1:6" x14ac:dyDescent="0.2">
      <c r="A3897" s="71" t="s">
        <v>7609</v>
      </c>
      <c r="E3897" s="20" t="s">
        <v>3470</v>
      </c>
      <c r="F3897">
        <f t="shared" si="77"/>
        <v>14</v>
      </c>
    </row>
    <row r="3898" spans="1:6" x14ac:dyDescent="0.2">
      <c r="A3898" s="20" t="s">
        <v>7617</v>
      </c>
      <c r="E3898" t="s">
        <v>3456</v>
      </c>
      <c r="F3898">
        <f t="shared" si="77"/>
        <v>7</v>
      </c>
    </row>
    <row r="3899" spans="1:6" x14ac:dyDescent="0.2">
      <c r="A3899" s="20" t="s">
        <v>7620</v>
      </c>
      <c r="E3899" s="20" t="s">
        <v>3454</v>
      </c>
      <c r="F3899">
        <f t="shared" si="77"/>
        <v>6</v>
      </c>
    </row>
    <row r="3900" spans="1:6" x14ac:dyDescent="0.2">
      <c r="A3900" s="65" t="s">
        <v>7636</v>
      </c>
      <c r="E3900" s="20" t="s">
        <v>3459</v>
      </c>
      <c r="F3900">
        <f t="shared" si="77"/>
        <v>8</v>
      </c>
    </row>
    <row r="3901" spans="1:6" x14ac:dyDescent="0.2">
      <c r="A3901" s="65" t="s">
        <v>7634</v>
      </c>
      <c r="E3901" t="s">
        <v>3459</v>
      </c>
      <c r="F3901">
        <f t="shared" si="77"/>
        <v>8</v>
      </c>
    </row>
    <row r="3902" spans="1:6" x14ac:dyDescent="0.2">
      <c r="A3902" s="66" t="s">
        <v>7647</v>
      </c>
      <c r="E3902" t="s">
        <v>3459</v>
      </c>
      <c r="F3902">
        <f t="shared" si="77"/>
        <v>8</v>
      </c>
    </row>
    <row r="3903" spans="1:6" x14ac:dyDescent="0.2">
      <c r="A3903" s="66" t="s">
        <v>7648</v>
      </c>
      <c r="E3903" t="s">
        <v>3459</v>
      </c>
      <c r="F3903">
        <f t="shared" si="77"/>
        <v>8</v>
      </c>
    </row>
    <row r="3904" spans="1:6" x14ac:dyDescent="0.2">
      <c r="A3904" s="66" t="s">
        <v>7649</v>
      </c>
      <c r="E3904" t="s">
        <v>3459</v>
      </c>
      <c r="F3904">
        <f t="shared" si="77"/>
        <v>8</v>
      </c>
    </row>
    <row r="3905" spans="1:6" x14ac:dyDescent="0.2">
      <c r="A3905" s="66" t="s">
        <v>7651</v>
      </c>
      <c r="E3905" t="s">
        <v>3459</v>
      </c>
      <c r="F3905">
        <f t="shared" ref="F3905:F3915" si="78">VLOOKUP(E3905,$H$2:$I$12,2,0)</f>
        <v>8</v>
      </c>
    </row>
    <row r="3906" spans="1:6" x14ac:dyDescent="0.2">
      <c r="A3906" s="65" t="s">
        <v>7714</v>
      </c>
      <c r="E3906" s="20" t="s">
        <v>3459</v>
      </c>
      <c r="F3906">
        <f t="shared" si="78"/>
        <v>8</v>
      </c>
    </row>
    <row r="3907" spans="1:6" x14ac:dyDescent="0.2">
      <c r="A3907" s="65" t="s">
        <v>7712</v>
      </c>
      <c r="E3907" s="20" t="s">
        <v>3459</v>
      </c>
      <c r="F3907">
        <f t="shared" si="78"/>
        <v>8</v>
      </c>
    </row>
    <row r="3908" spans="1:6" x14ac:dyDescent="0.2">
      <c r="A3908" s="65" t="s">
        <v>7708</v>
      </c>
      <c r="E3908" t="s">
        <v>3470</v>
      </c>
      <c r="F3908">
        <f t="shared" si="78"/>
        <v>14</v>
      </c>
    </row>
    <row r="3909" spans="1:6" x14ac:dyDescent="0.2">
      <c r="A3909" s="71" t="s">
        <v>8302</v>
      </c>
      <c r="E3909" s="20" t="s">
        <v>3454</v>
      </c>
      <c r="F3909">
        <f t="shared" si="78"/>
        <v>6</v>
      </c>
    </row>
    <row r="3910" spans="1:6" x14ac:dyDescent="0.2">
      <c r="A3910" s="71" t="s">
        <v>8299</v>
      </c>
      <c r="E3910" s="20" t="s">
        <v>3454</v>
      </c>
      <c r="F3910">
        <f t="shared" si="78"/>
        <v>6</v>
      </c>
    </row>
    <row r="3911" spans="1:6" x14ac:dyDescent="0.2">
      <c r="A3911" s="71" t="s">
        <v>8304</v>
      </c>
      <c r="E3911" s="20" t="s">
        <v>3454</v>
      </c>
      <c r="F3911">
        <f t="shared" si="78"/>
        <v>6</v>
      </c>
    </row>
    <row r="3912" spans="1:6" x14ac:dyDescent="0.2">
      <c r="A3912" s="71" t="s">
        <v>8305</v>
      </c>
      <c r="E3912" s="20" t="s">
        <v>3454</v>
      </c>
      <c r="F3912">
        <f t="shared" si="78"/>
        <v>6</v>
      </c>
    </row>
    <row r="3913" spans="1:6" x14ac:dyDescent="0.2">
      <c r="A3913" s="65" t="s">
        <v>8306</v>
      </c>
      <c r="E3913" t="s">
        <v>3459</v>
      </c>
      <c r="F3913">
        <f t="shared" si="78"/>
        <v>8</v>
      </c>
    </row>
    <row r="3914" spans="1:6" x14ac:dyDescent="0.2">
      <c r="A3914" s="65" t="s">
        <v>8307</v>
      </c>
      <c r="E3914" t="s">
        <v>3459</v>
      </c>
      <c r="F3914">
        <f t="shared" si="78"/>
        <v>8</v>
      </c>
    </row>
    <row r="3915" spans="1:6" x14ac:dyDescent="0.2">
      <c r="A3915" s="65" t="s">
        <v>8309</v>
      </c>
      <c r="E3915" t="s">
        <v>3459</v>
      </c>
      <c r="F3915">
        <f t="shared" si="78"/>
        <v>8</v>
      </c>
    </row>
    <row r="3916" spans="1:6" x14ac:dyDescent="0.2">
      <c r="A3916" s="65" t="s">
        <v>8310</v>
      </c>
      <c r="E3916" t="s">
        <v>3459</v>
      </c>
      <c r="F3916">
        <f>VLOOKUP(E3916,$H$2:$I$12,2,0)</f>
        <v>8</v>
      </c>
    </row>
    <row r="3917" spans="1:6" x14ac:dyDescent="0.2">
      <c r="A3917" s="71" t="s">
        <v>8318</v>
      </c>
      <c r="E3917" t="s">
        <v>3459</v>
      </c>
      <c r="F3917">
        <f>VLOOKUP(E3917,$H$2:$I$12,2,0)</f>
        <v>8</v>
      </c>
    </row>
    <row r="3918" spans="1:6" x14ac:dyDescent="0.2">
      <c r="A3918" t="s">
        <v>2073</v>
      </c>
      <c r="B3918" t="s">
        <v>3233</v>
      </c>
      <c r="C3918" t="s">
        <v>3232</v>
      </c>
      <c r="D3918" t="s">
        <v>2081</v>
      </c>
      <c r="E3918" s="20" t="s">
        <v>3459</v>
      </c>
      <c r="F3918">
        <f t="shared" si="77"/>
        <v>8</v>
      </c>
    </row>
    <row r="3919" spans="1:6" x14ac:dyDescent="0.2">
      <c r="A3919" t="s">
        <v>8327</v>
      </c>
      <c r="E3919" s="20" t="s">
        <v>3459</v>
      </c>
      <c r="F3919">
        <f t="shared" ref="F3919:F3924" si="79">VLOOKUP(E3919,$H$2:$I$12,2,0)</f>
        <v>8</v>
      </c>
    </row>
    <row r="3920" spans="1:6" x14ac:dyDescent="0.2">
      <c r="A3920" t="s">
        <v>8329</v>
      </c>
      <c r="E3920" s="20" t="s">
        <v>3459</v>
      </c>
      <c r="F3920">
        <f t="shared" si="79"/>
        <v>8</v>
      </c>
    </row>
    <row r="3921" spans="1:6" x14ac:dyDescent="0.2">
      <c r="A3921" t="s">
        <v>8330</v>
      </c>
      <c r="E3921" s="20" t="s">
        <v>3459</v>
      </c>
      <c r="F3921">
        <f t="shared" si="79"/>
        <v>8</v>
      </c>
    </row>
    <row r="3922" spans="1:6" x14ac:dyDescent="0.2">
      <c r="A3922" t="s">
        <v>8335</v>
      </c>
      <c r="E3922" t="s">
        <v>3470</v>
      </c>
      <c r="F3922">
        <f t="shared" si="79"/>
        <v>14</v>
      </c>
    </row>
    <row r="3923" spans="1:6" x14ac:dyDescent="0.2">
      <c r="A3923" t="s">
        <v>8333</v>
      </c>
      <c r="E3923" t="s">
        <v>3470</v>
      </c>
      <c r="F3923">
        <f t="shared" si="79"/>
        <v>14</v>
      </c>
    </row>
    <row r="3924" spans="1:6" x14ac:dyDescent="0.2">
      <c r="A3924" t="s">
        <v>8334</v>
      </c>
      <c r="E3924" t="s">
        <v>3470</v>
      </c>
      <c r="F3924">
        <f t="shared" si="79"/>
        <v>14</v>
      </c>
    </row>
    <row r="3925" spans="1:6" x14ac:dyDescent="0.2">
      <c r="A3925" s="66" t="s">
        <v>8341</v>
      </c>
      <c r="E3925" t="s">
        <v>3459</v>
      </c>
      <c r="F3925">
        <f t="shared" ref="F3925:F3934" si="80">VLOOKUP(E3925,$H$2:$I$12,2,0)</f>
        <v>8</v>
      </c>
    </row>
    <row r="3926" spans="1:6" x14ac:dyDescent="0.2">
      <c r="A3926" t="s">
        <v>8345</v>
      </c>
      <c r="E3926" t="s">
        <v>3459</v>
      </c>
      <c r="F3926">
        <f t="shared" si="80"/>
        <v>8</v>
      </c>
    </row>
    <row r="3927" spans="1:6" x14ac:dyDescent="0.2">
      <c r="A3927" s="65" t="s">
        <v>8353</v>
      </c>
      <c r="E3927" s="20" t="s">
        <v>6554</v>
      </c>
      <c r="F3927">
        <f t="shared" si="80"/>
        <v>9</v>
      </c>
    </row>
    <row r="3928" spans="1:6" x14ac:dyDescent="0.2">
      <c r="A3928" s="71" t="s">
        <v>8440</v>
      </c>
      <c r="E3928" s="20" t="s">
        <v>6554</v>
      </c>
      <c r="F3928">
        <f t="shared" si="80"/>
        <v>9</v>
      </c>
    </row>
    <row r="3929" spans="1:6" x14ac:dyDescent="0.2">
      <c r="A3929" s="71" t="s">
        <v>8441</v>
      </c>
      <c r="E3929" s="20" t="s">
        <v>6554</v>
      </c>
      <c r="F3929">
        <f t="shared" si="80"/>
        <v>9</v>
      </c>
    </row>
    <row r="3930" spans="1:6" x14ac:dyDescent="0.2">
      <c r="A3930" t="s">
        <v>8354</v>
      </c>
      <c r="E3930" s="20" t="s">
        <v>3442</v>
      </c>
      <c r="F3930">
        <f t="shared" si="80"/>
        <v>13</v>
      </c>
    </row>
    <row r="3931" spans="1:6" x14ac:dyDescent="0.2">
      <c r="A3931" s="20" t="s">
        <v>8450</v>
      </c>
      <c r="E3931" s="20" t="s">
        <v>3442</v>
      </c>
      <c r="F3931">
        <f t="shared" si="80"/>
        <v>13</v>
      </c>
    </row>
    <row r="3932" spans="1:6" x14ac:dyDescent="0.2">
      <c r="A3932" s="20" t="s">
        <v>8451</v>
      </c>
      <c r="E3932" s="20" t="s">
        <v>3442</v>
      </c>
      <c r="F3932">
        <f t="shared" si="80"/>
        <v>13</v>
      </c>
    </row>
    <row r="3933" spans="1:6" x14ac:dyDescent="0.2">
      <c r="A3933" s="20" t="s">
        <v>8452</v>
      </c>
      <c r="E3933" t="s">
        <v>3456</v>
      </c>
      <c r="F3933">
        <f t="shared" si="80"/>
        <v>7</v>
      </c>
    </row>
    <row r="3934" spans="1:6" x14ac:dyDescent="0.2">
      <c r="A3934" s="20" t="s">
        <v>8453</v>
      </c>
      <c r="E3934" t="s">
        <v>3456</v>
      </c>
      <c r="F3934">
        <f t="shared" si="80"/>
        <v>7</v>
      </c>
    </row>
    <row r="3935" spans="1:6" x14ac:dyDescent="0.2">
      <c r="A3935" s="20" t="s">
        <v>8454</v>
      </c>
      <c r="E3935" t="s">
        <v>3456</v>
      </c>
      <c r="F3935">
        <f t="shared" ref="F3935:F3943" si="81">VLOOKUP(E3935,$H$2:$I$12,2,0)</f>
        <v>7</v>
      </c>
    </row>
    <row r="3936" spans="1:6" x14ac:dyDescent="0.2">
      <c r="A3936" s="20" t="s">
        <v>8455</v>
      </c>
      <c r="E3936" t="s">
        <v>3456</v>
      </c>
      <c r="F3936">
        <f t="shared" si="81"/>
        <v>7</v>
      </c>
    </row>
    <row r="3937" spans="1:6" x14ac:dyDescent="0.2">
      <c r="A3937" s="20" t="s">
        <v>8468</v>
      </c>
      <c r="E3937" t="s">
        <v>3456</v>
      </c>
      <c r="F3937">
        <f t="shared" si="81"/>
        <v>7</v>
      </c>
    </row>
    <row r="3938" spans="1:6" x14ac:dyDescent="0.2">
      <c r="A3938" s="20" t="s">
        <v>8456</v>
      </c>
      <c r="E3938" t="s">
        <v>3456</v>
      </c>
      <c r="F3938">
        <f t="shared" si="81"/>
        <v>7</v>
      </c>
    </row>
    <row r="3939" spans="1:6" x14ac:dyDescent="0.2">
      <c r="A3939" s="20" t="s">
        <v>8675</v>
      </c>
      <c r="E3939" t="s">
        <v>3456</v>
      </c>
      <c r="F3939">
        <f>VLOOKUP(E3939,$H$2:$I$12,2,0)</f>
        <v>7</v>
      </c>
    </row>
    <row r="3940" spans="1:6" x14ac:dyDescent="0.2">
      <c r="A3940" s="20" t="s">
        <v>8469</v>
      </c>
      <c r="E3940" t="s">
        <v>3456</v>
      </c>
      <c r="F3940">
        <f t="shared" si="81"/>
        <v>7</v>
      </c>
    </row>
    <row r="3941" spans="1:6" x14ac:dyDescent="0.2">
      <c r="A3941" s="20" t="s">
        <v>8457</v>
      </c>
      <c r="E3941" t="s">
        <v>3456</v>
      </c>
      <c r="F3941">
        <f t="shared" si="81"/>
        <v>7</v>
      </c>
    </row>
    <row r="3942" spans="1:6" x14ac:dyDescent="0.2">
      <c r="A3942" s="20" t="s">
        <v>8458</v>
      </c>
      <c r="E3942" t="s">
        <v>3456</v>
      </c>
      <c r="F3942">
        <f t="shared" si="81"/>
        <v>7</v>
      </c>
    </row>
    <row r="3943" spans="1:6" x14ac:dyDescent="0.2">
      <c r="A3943" s="20" t="s">
        <v>8459</v>
      </c>
      <c r="E3943" t="s">
        <v>3456</v>
      </c>
      <c r="F3943">
        <f t="shared" si="81"/>
        <v>7</v>
      </c>
    </row>
    <row r="3944" spans="1:6" x14ac:dyDescent="0.2">
      <c r="A3944" s="20" t="s">
        <v>8460</v>
      </c>
      <c r="E3944" t="s">
        <v>3456</v>
      </c>
      <c r="F3944">
        <f t="shared" ref="F3944:F3959" si="82">VLOOKUP(E3944,$H$2:$I$12,2,0)</f>
        <v>7</v>
      </c>
    </row>
    <row r="3945" spans="1:6" x14ac:dyDescent="0.2">
      <c r="A3945" s="20" t="s">
        <v>8461</v>
      </c>
      <c r="E3945" t="s">
        <v>3456</v>
      </c>
      <c r="F3945">
        <f t="shared" si="82"/>
        <v>7</v>
      </c>
    </row>
    <row r="3946" spans="1:6" x14ac:dyDescent="0.2">
      <c r="A3946" s="20" t="s">
        <v>8470</v>
      </c>
      <c r="E3946" t="s">
        <v>3470</v>
      </c>
      <c r="F3946">
        <f t="shared" si="82"/>
        <v>14</v>
      </c>
    </row>
    <row r="3947" spans="1:6" x14ac:dyDescent="0.2">
      <c r="A3947" s="20" t="s">
        <v>8600</v>
      </c>
      <c r="E3947" t="s">
        <v>3456</v>
      </c>
      <c r="F3947">
        <f t="shared" si="82"/>
        <v>7</v>
      </c>
    </row>
    <row r="3948" spans="1:6" x14ac:dyDescent="0.2">
      <c r="A3948" s="70" t="s">
        <v>8560</v>
      </c>
      <c r="E3948" s="20" t="s">
        <v>3459</v>
      </c>
      <c r="F3948">
        <f t="shared" si="82"/>
        <v>8</v>
      </c>
    </row>
    <row r="3949" spans="1:6" x14ac:dyDescent="0.2">
      <c r="A3949" s="20" t="s">
        <v>8561</v>
      </c>
      <c r="B3949" s="20" t="s">
        <v>8562</v>
      </c>
      <c r="E3949" s="20" t="s">
        <v>3459</v>
      </c>
      <c r="F3949">
        <f t="shared" si="82"/>
        <v>8</v>
      </c>
    </row>
    <row r="3950" spans="1:6" x14ac:dyDescent="0.2">
      <c r="A3950" t="s">
        <v>8403</v>
      </c>
      <c r="B3950" t="s">
        <v>2405</v>
      </c>
      <c r="E3950" t="s">
        <v>3456</v>
      </c>
      <c r="F3950">
        <f t="shared" si="82"/>
        <v>7</v>
      </c>
    </row>
    <row r="3951" spans="1:6" x14ac:dyDescent="0.2">
      <c r="A3951" t="s">
        <v>8403</v>
      </c>
      <c r="B3951" t="s">
        <v>2539</v>
      </c>
      <c r="E3951" t="s">
        <v>3456</v>
      </c>
      <c r="F3951">
        <f t="shared" si="82"/>
        <v>7</v>
      </c>
    </row>
    <row r="3952" spans="1:6" x14ac:dyDescent="0.2">
      <c r="A3952" t="s">
        <v>8404</v>
      </c>
      <c r="E3952" t="s">
        <v>3456</v>
      </c>
      <c r="F3952">
        <f t="shared" si="82"/>
        <v>7</v>
      </c>
    </row>
    <row r="3953" spans="1:6" x14ac:dyDescent="0.2">
      <c r="A3953" t="s">
        <v>8665</v>
      </c>
      <c r="E3953" t="s">
        <v>3456</v>
      </c>
      <c r="F3953">
        <f t="shared" si="82"/>
        <v>7</v>
      </c>
    </row>
    <row r="3954" spans="1:6" x14ac:dyDescent="0.2">
      <c r="A3954" t="s">
        <v>8664</v>
      </c>
      <c r="E3954" t="s">
        <v>3456</v>
      </c>
      <c r="F3954">
        <f t="shared" si="82"/>
        <v>7</v>
      </c>
    </row>
    <row r="3955" spans="1:6" x14ac:dyDescent="0.2">
      <c r="A3955" t="s">
        <v>8712</v>
      </c>
      <c r="E3955" t="s">
        <v>3470</v>
      </c>
      <c r="F3955">
        <f t="shared" si="82"/>
        <v>14</v>
      </c>
    </row>
    <row r="3956" spans="1:6" x14ac:dyDescent="0.2">
      <c r="A3956" t="s">
        <v>8727</v>
      </c>
      <c r="E3956" t="s">
        <v>3456</v>
      </c>
      <c r="F3956">
        <f>VLOOKUP(E3956,$H$2:$I$12,2,0)</f>
        <v>7</v>
      </c>
    </row>
    <row r="3957" spans="1:6" x14ac:dyDescent="0.2">
      <c r="A3957" t="s">
        <v>8736</v>
      </c>
      <c r="E3957" t="s">
        <v>3459</v>
      </c>
      <c r="F3957">
        <f>VLOOKUP(E3957,$H$2:$I$12,2,0)</f>
        <v>8</v>
      </c>
    </row>
    <row r="3958" spans="1:6" x14ac:dyDescent="0.2">
      <c r="A3958" t="s">
        <v>8737</v>
      </c>
      <c r="E3958" t="s">
        <v>3459</v>
      </c>
      <c r="F3958">
        <f>VLOOKUP(E3958,$H$2:$I$12,2,0)</f>
        <v>8</v>
      </c>
    </row>
    <row r="3959" spans="1:6" x14ac:dyDescent="0.2">
      <c r="A3959" t="s">
        <v>8726</v>
      </c>
      <c r="E3959" t="s">
        <v>3456</v>
      </c>
      <c r="F3959">
        <f t="shared" si="82"/>
        <v>7</v>
      </c>
    </row>
    <row r="3960" spans="1:6" x14ac:dyDescent="0.2">
      <c r="A3960" t="s">
        <v>8732</v>
      </c>
      <c r="E3960" t="s">
        <v>3459</v>
      </c>
      <c r="F3960">
        <f t="shared" ref="F3960:F3988" si="83">VLOOKUP(E3960,$H$2:$I$12,2,0)</f>
        <v>8</v>
      </c>
    </row>
    <row r="3961" spans="1:6" x14ac:dyDescent="0.2">
      <c r="A3961" t="s">
        <v>8733</v>
      </c>
      <c r="E3961" t="s">
        <v>3459</v>
      </c>
      <c r="F3961">
        <f t="shared" si="83"/>
        <v>8</v>
      </c>
    </row>
    <row r="3962" spans="1:6" x14ac:dyDescent="0.2">
      <c r="A3962" t="s">
        <v>8734</v>
      </c>
      <c r="E3962" t="s">
        <v>3459</v>
      </c>
      <c r="F3962">
        <f t="shared" si="83"/>
        <v>8</v>
      </c>
    </row>
    <row r="3963" spans="1:6" x14ac:dyDescent="0.2">
      <c r="A3963" t="s">
        <v>8810</v>
      </c>
      <c r="E3963" t="s">
        <v>3456</v>
      </c>
      <c r="F3963">
        <f t="shared" si="83"/>
        <v>7</v>
      </c>
    </row>
    <row r="3964" spans="1:6" x14ac:dyDescent="0.2">
      <c r="A3964" t="s">
        <v>8735</v>
      </c>
      <c r="E3964" t="s">
        <v>3459</v>
      </c>
      <c r="F3964">
        <f t="shared" si="83"/>
        <v>8</v>
      </c>
    </row>
    <row r="3965" spans="1:6" x14ac:dyDescent="0.2">
      <c r="A3965" t="s">
        <v>8910</v>
      </c>
      <c r="E3965" s="20" t="s">
        <v>3454</v>
      </c>
      <c r="F3965">
        <f t="shared" si="83"/>
        <v>6</v>
      </c>
    </row>
    <row r="3966" spans="1:6" x14ac:dyDescent="0.2">
      <c r="A3966" t="s">
        <v>8911</v>
      </c>
      <c r="E3966" s="20" t="s">
        <v>3454</v>
      </c>
      <c r="F3966">
        <f t="shared" si="83"/>
        <v>6</v>
      </c>
    </row>
    <row r="3967" spans="1:6" x14ac:dyDescent="0.2">
      <c r="A3967" t="s">
        <v>8913</v>
      </c>
      <c r="E3967" s="20" t="s">
        <v>3454</v>
      </c>
      <c r="F3967">
        <f t="shared" si="83"/>
        <v>6</v>
      </c>
    </row>
    <row r="3968" spans="1:6" x14ac:dyDescent="0.2">
      <c r="A3968" t="s">
        <v>9100</v>
      </c>
      <c r="E3968" t="s">
        <v>3459</v>
      </c>
      <c r="F3968">
        <f t="shared" si="83"/>
        <v>8</v>
      </c>
    </row>
    <row r="3969" spans="1:40" x14ac:dyDescent="0.2">
      <c r="A3969" t="s">
        <v>9101</v>
      </c>
      <c r="E3969" t="s">
        <v>3459</v>
      </c>
      <c r="F3969">
        <f t="shared" si="83"/>
        <v>8</v>
      </c>
    </row>
    <row r="3970" spans="1:40" x14ac:dyDescent="0.2">
      <c r="A3970" s="85" t="s">
        <v>9102</v>
      </c>
      <c r="B3970" s="85"/>
      <c r="C3970" s="85"/>
      <c r="D3970" s="85"/>
      <c r="E3970" s="85" t="s">
        <v>3459</v>
      </c>
      <c r="F3970">
        <f t="shared" si="83"/>
        <v>8</v>
      </c>
    </row>
    <row r="3971" spans="1:40" x14ac:dyDescent="0.2">
      <c r="A3971" s="85" t="s">
        <v>9103</v>
      </c>
      <c r="B3971" s="85"/>
      <c r="C3971" s="85"/>
      <c r="D3971" s="85"/>
      <c r="E3971" s="85" t="s">
        <v>3459</v>
      </c>
      <c r="F3971">
        <f t="shared" si="83"/>
        <v>8</v>
      </c>
    </row>
    <row r="3972" spans="1:40" x14ac:dyDescent="0.2">
      <c r="A3972" s="85" t="s">
        <v>9104</v>
      </c>
      <c r="B3972" s="85"/>
      <c r="C3972" s="85"/>
      <c r="D3972" s="85"/>
      <c r="E3972" s="85" t="s">
        <v>3459</v>
      </c>
      <c r="F3972">
        <f t="shared" si="83"/>
        <v>8</v>
      </c>
    </row>
    <row r="3973" spans="1:40" x14ac:dyDescent="0.2">
      <c r="A3973" s="85" t="s">
        <v>9124</v>
      </c>
      <c r="B3973" s="85"/>
      <c r="C3973" s="85"/>
      <c r="D3973" s="85"/>
      <c r="E3973" s="85" t="s">
        <v>3459</v>
      </c>
      <c r="F3973">
        <f t="shared" si="83"/>
        <v>8</v>
      </c>
    </row>
    <row r="3974" spans="1:40" x14ac:dyDescent="0.2">
      <c r="A3974" t="s">
        <v>9154</v>
      </c>
      <c r="E3974" s="20" t="s">
        <v>6554</v>
      </c>
      <c r="F3974">
        <f t="shared" si="83"/>
        <v>9</v>
      </c>
      <c r="AN3974" s="85"/>
    </row>
    <row r="3975" spans="1:40" s="85" customFormat="1" x14ac:dyDescent="0.2">
      <c r="A3975" t="s">
        <v>9155</v>
      </c>
      <c r="B3975"/>
      <c r="C3975"/>
      <c r="D3975"/>
      <c r="E3975" s="20" t="s">
        <v>6554</v>
      </c>
      <c r="F3975">
        <f t="shared" si="83"/>
        <v>9</v>
      </c>
      <c r="AA3975"/>
      <c r="AB3975"/>
      <c r="AC3975"/>
      <c r="AD3975"/>
      <c r="AE3975"/>
      <c r="AF3975"/>
      <c r="AG3975"/>
      <c r="AH3975"/>
      <c r="AI3975"/>
      <c r="AJ3975"/>
      <c r="AK3975"/>
      <c r="AL3975"/>
      <c r="AM3975"/>
    </row>
    <row r="3976" spans="1:40" s="85" customFormat="1" x14ac:dyDescent="0.2">
      <c r="A3976" t="s">
        <v>9156</v>
      </c>
      <c r="B3976"/>
      <c r="C3976"/>
      <c r="D3976"/>
      <c r="E3976" s="20" t="s">
        <v>6554</v>
      </c>
      <c r="F3976">
        <f t="shared" si="83"/>
        <v>9</v>
      </c>
      <c r="AA3976"/>
      <c r="AB3976"/>
      <c r="AC3976"/>
      <c r="AD3976"/>
      <c r="AE3976"/>
      <c r="AF3976"/>
      <c r="AG3976"/>
      <c r="AH3976"/>
      <c r="AI3976"/>
      <c r="AJ3976"/>
      <c r="AK3976"/>
      <c r="AL3976"/>
      <c r="AM3976"/>
    </row>
    <row r="3977" spans="1:40" s="85" customFormat="1" x14ac:dyDescent="0.2">
      <c r="A3977" t="s">
        <v>9157</v>
      </c>
      <c r="B3977"/>
      <c r="C3977"/>
      <c r="D3977"/>
      <c r="E3977" s="20" t="s">
        <v>6554</v>
      </c>
      <c r="F3977">
        <f>VLOOKUP(E3977,$H$2:$I$12,2,0)</f>
        <v>9</v>
      </c>
      <c r="AA3977"/>
      <c r="AB3977"/>
      <c r="AC3977"/>
      <c r="AD3977"/>
      <c r="AE3977"/>
      <c r="AF3977"/>
      <c r="AG3977"/>
      <c r="AH3977"/>
      <c r="AI3977"/>
      <c r="AJ3977"/>
      <c r="AK3977"/>
      <c r="AL3977"/>
      <c r="AM3977"/>
    </row>
    <row r="3978" spans="1:40" s="85" customFormat="1" x14ac:dyDescent="0.2">
      <c r="A3978" t="s">
        <v>9158</v>
      </c>
      <c r="B3978"/>
      <c r="C3978"/>
      <c r="D3978"/>
      <c r="E3978" s="20" t="s">
        <v>6554</v>
      </c>
      <c r="F3978">
        <f t="shared" si="83"/>
        <v>9</v>
      </c>
      <c r="AA3978"/>
      <c r="AB3978"/>
      <c r="AC3978"/>
      <c r="AD3978"/>
      <c r="AE3978"/>
      <c r="AF3978"/>
      <c r="AG3978"/>
      <c r="AH3978"/>
      <c r="AI3978"/>
      <c r="AJ3978"/>
      <c r="AK3978"/>
      <c r="AL3978"/>
      <c r="AM3978"/>
      <c r="AN3978"/>
    </row>
    <row r="3979" spans="1:40" x14ac:dyDescent="0.2">
      <c r="A3979" t="s">
        <v>9159</v>
      </c>
      <c r="E3979" s="20" t="s">
        <v>6554</v>
      </c>
      <c r="F3979">
        <f t="shared" si="83"/>
        <v>9</v>
      </c>
    </row>
    <row r="3980" spans="1:40" x14ac:dyDescent="0.2">
      <c r="A3980" t="s">
        <v>9160</v>
      </c>
      <c r="E3980" s="20" t="s">
        <v>6554</v>
      </c>
      <c r="F3980">
        <f t="shared" si="83"/>
        <v>9</v>
      </c>
    </row>
    <row r="3981" spans="1:40" x14ac:dyDescent="0.2">
      <c r="A3981" t="s">
        <v>9165</v>
      </c>
      <c r="E3981" s="20" t="s">
        <v>3454</v>
      </c>
      <c r="F3981">
        <v>10</v>
      </c>
    </row>
    <row r="3982" spans="1:40" x14ac:dyDescent="0.2">
      <c r="A3982" t="s">
        <v>9392</v>
      </c>
      <c r="E3982" t="s">
        <v>3459</v>
      </c>
      <c r="F3982">
        <v>8</v>
      </c>
    </row>
    <row r="3983" spans="1:40" x14ac:dyDescent="0.2">
      <c r="A3983" t="s">
        <v>9393</v>
      </c>
      <c r="E3983" t="s">
        <v>3459</v>
      </c>
      <c r="F3983">
        <v>8</v>
      </c>
    </row>
    <row r="3984" spans="1:40" x14ac:dyDescent="0.2">
      <c r="A3984" t="s">
        <v>9395</v>
      </c>
      <c r="E3984" t="s">
        <v>6555</v>
      </c>
      <c r="F3984">
        <v>10</v>
      </c>
    </row>
    <row r="3985" spans="1:6" x14ac:dyDescent="0.2">
      <c r="A3985" t="s">
        <v>9790</v>
      </c>
      <c r="E3985" t="s">
        <v>3459</v>
      </c>
      <c r="F3985">
        <v>8</v>
      </c>
    </row>
    <row r="3986" spans="1:6" x14ac:dyDescent="0.2">
      <c r="A3986" t="s">
        <v>9895</v>
      </c>
      <c r="E3986" t="s">
        <v>6555</v>
      </c>
      <c r="F3986">
        <v>10</v>
      </c>
    </row>
    <row r="3987" spans="1:6" x14ac:dyDescent="0.2">
      <c r="A3987" s="20" t="s">
        <v>9896</v>
      </c>
      <c r="E3987" t="s">
        <v>6555</v>
      </c>
      <c r="F3987">
        <v>10</v>
      </c>
    </row>
    <row r="3988" spans="1:6" x14ac:dyDescent="0.2">
      <c r="A3988" t="s">
        <v>8405</v>
      </c>
      <c r="E3988" t="s">
        <v>3456</v>
      </c>
      <c r="F3988">
        <f t="shared" si="83"/>
        <v>7</v>
      </c>
    </row>
    <row r="3989" spans="1:6" x14ac:dyDescent="0.2">
      <c r="A3989" t="s">
        <v>10170</v>
      </c>
      <c r="E3989" t="s">
        <v>3470</v>
      </c>
      <c r="F3989">
        <v>14</v>
      </c>
    </row>
    <row r="3990" spans="1:6" x14ac:dyDescent="0.2">
      <c r="A3990" t="s">
        <v>10171</v>
      </c>
      <c r="E3990" t="s">
        <v>3470</v>
      </c>
      <c r="F3990">
        <v>14</v>
      </c>
    </row>
    <row r="3991" spans="1:6" x14ac:dyDescent="0.2">
      <c r="A3991" t="s">
        <v>10168</v>
      </c>
      <c r="E3991" t="s">
        <v>3470</v>
      </c>
      <c r="F3991">
        <v>14</v>
      </c>
    </row>
    <row r="3992" spans="1:6" x14ac:dyDescent="0.2">
      <c r="A3992" t="s">
        <v>10232</v>
      </c>
      <c r="E3992" t="s">
        <v>6555</v>
      </c>
      <c r="F3992">
        <v>10</v>
      </c>
    </row>
    <row r="3993" spans="1:6" x14ac:dyDescent="0.2">
      <c r="A3993" t="s">
        <v>10233</v>
      </c>
      <c r="E3993" t="s">
        <v>6555</v>
      </c>
      <c r="F3993">
        <v>10</v>
      </c>
    </row>
    <row r="3994" spans="1:6" x14ac:dyDescent="0.2">
      <c r="A3994" t="s">
        <v>10234</v>
      </c>
      <c r="E3994" t="s">
        <v>6555</v>
      </c>
      <c r="F3994">
        <v>10</v>
      </c>
    </row>
    <row r="3995" spans="1:6" x14ac:dyDescent="0.2">
      <c r="A3995" t="s">
        <v>10288</v>
      </c>
      <c r="E3995" t="s">
        <v>3470</v>
      </c>
      <c r="F3995">
        <v>14</v>
      </c>
    </row>
    <row r="3996" spans="1:6" x14ac:dyDescent="0.2">
      <c r="A3996" t="s">
        <v>10289</v>
      </c>
      <c r="E3996" t="s">
        <v>3470</v>
      </c>
      <c r="F3996">
        <v>14</v>
      </c>
    </row>
    <row r="3997" spans="1:6" x14ac:dyDescent="0.2">
      <c r="A3997" t="s">
        <v>10290</v>
      </c>
      <c r="E3997" t="s">
        <v>3470</v>
      </c>
      <c r="F3997">
        <v>14</v>
      </c>
    </row>
    <row r="3998" spans="1:6" x14ac:dyDescent="0.2">
      <c r="A3998" t="s">
        <v>10291</v>
      </c>
      <c r="E3998" t="s">
        <v>3470</v>
      </c>
      <c r="F3998">
        <v>14</v>
      </c>
    </row>
    <row r="3999" spans="1:6" x14ac:dyDescent="0.2">
      <c r="A3999" t="s">
        <v>10292</v>
      </c>
      <c r="E3999" t="s">
        <v>3470</v>
      </c>
      <c r="F3999">
        <v>14</v>
      </c>
    </row>
    <row r="4000" spans="1:6" x14ac:dyDescent="0.2">
      <c r="A4000" t="s">
        <v>10301</v>
      </c>
      <c r="E4000" t="s">
        <v>3470</v>
      </c>
      <c r="F4000">
        <v>14</v>
      </c>
    </row>
    <row r="4001" spans="1:7" x14ac:dyDescent="0.2">
      <c r="A4001" t="s">
        <v>10302</v>
      </c>
      <c r="E4001" t="s">
        <v>3459</v>
      </c>
      <c r="F4001">
        <f>VLOOKUP(E4001,$H$2:$I$12,2,0)</f>
        <v>8</v>
      </c>
    </row>
    <row r="4002" spans="1:7" x14ac:dyDescent="0.2">
      <c r="A4002" t="s">
        <v>10304</v>
      </c>
      <c r="E4002" t="s">
        <v>6555</v>
      </c>
      <c r="F4002">
        <v>10</v>
      </c>
    </row>
    <row r="4003" spans="1:7" x14ac:dyDescent="0.2">
      <c r="A4003" t="s">
        <v>10305</v>
      </c>
      <c r="E4003" t="s">
        <v>6555</v>
      </c>
      <c r="F4003">
        <v>10</v>
      </c>
    </row>
    <row r="4004" spans="1:7" x14ac:dyDescent="0.2">
      <c r="A4004" t="s">
        <v>10493</v>
      </c>
      <c r="E4004" t="s">
        <v>3459</v>
      </c>
      <c r="F4004">
        <v>8</v>
      </c>
    </row>
    <row r="4005" spans="1:7" x14ac:dyDescent="0.2">
      <c r="A4005" t="s">
        <v>10502</v>
      </c>
      <c r="E4005" t="s">
        <v>3459</v>
      </c>
      <c r="F4005">
        <v>8</v>
      </c>
    </row>
    <row r="4006" spans="1:7" x14ac:dyDescent="0.2">
      <c r="A4006" t="s">
        <v>10166</v>
      </c>
      <c r="E4006" t="s">
        <v>3470</v>
      </c>
      <c r="F4006">
        <v>14</v>
      </c>
    </row>
    <row r="4007" spans="1:7" x14ac:dyDescent="0.2">
      <c r="A4007" s="16" t="s">
        <v>10770</v>
      </c>
      <c r="B4007" s="16"/>
      <c r="C4007" s="16"/>
      <c r="D4007" s="16"/>
      <c r="E4007" s="16" t="s">
        <v>3459</v>
      </c>
      <c r="F4007" s="16">
        <v>8</v>
      </c>
      <c r="G4007" s="16"/>
    </row>
    <row r="4008" spans="1:7" x14ac:dyDescent="0.2">
      <c r="A4008" s="16" t="s">
        <v>10771</v>
      </c>
      <c r="B4008" s="16"/>
      <c r="C4008" s="16"/>
      <c r="D4008" s="16"/>
      <c r="E4008" s="16" t="s">
        <v>3459</v>
      </c>
      <c r="F4008" s="16">
        <v>8</v>
      </c>
      <c r="G4008" s="16"/>
    </row>
    <row r="4041" spans="27:39" x14ac:dyDescent="0.2">
      <c r="AA4041" s="85"/>
      <c r="AB4041" s="85"/>
      <c r="AC4041" s="85"/>
      <c r="AD4041" s="85"/>
      <c r="AE4041" s="85"/>
      <c r="AF4041" s="85"/>
      <c r="AG4041" s="85"/>
      <c r="AH4041" s="85"/>
      <c r="AI4041" s="85"/>
      <c r="AJ4041" s="85"/>
      <c r="AK4041" s="85"/>
      <c r="AL4041" s="85"/>
      <c r="AM4041" s="85"/>
    </row>
    <row r="4042" spans="27:39" x14ac:dyDescent="0.2">
      <c r="AA4042" s="85"/>
      <c r="AB4042" s="85"/>
      <c r="AC4042" s="85"/>
      <c r="AD4042" s="85"/>
      <c r="AE4042" s="85"/>
      <c r="AF4042" s="85"/>
      <c r="AG4042" s="85"/>
      <c r="AH4042" s="85"/>
      <c r="AI4042" s="85"/>
      <c r="AJ4042" s="85"/>
      <c r="AK4042" s="85"/>
      <c r="AL4042" s="85"/>
      <c r="AM4042" s="85"/>
    </row>
    <row r="4043" spans="27:39" x14ac:dyDescent="0.2">
      <c r="AA4043" s="85"/>
      <c r="AB4043" s="85"/>
      <c r="AC4043" s="85"/>
      <c r="AD4043" s="85"/>
      <c r="AE4043" s="85"/>
      <c r="AF4043" s="85"/>
      <c r="AG4043" s="85"/>
      <c r="AH4043" s="85"/>
      <c r="AI4043" s="85"/>
      <c r="AJ4043" s="85"/>
      <c r="AK4043" s="85"/>
      <c r="AL4043" s="85"/>
      <c r="AM4043" s="85"/>
    </row>
  </sheetData>
  <conditionalFormatting sqref="A3896">
    <cfRule type="cellIs" dxfId="21" priority="1" stopIfTrue="1" operator="equal">
      <formula>""</formula>
    </cfRule>
  </conditionalFormatting>
  <pageMargins left="0.7" right="0.7" top="0.75" bottom="0.75" header="0.3" footer="0.3"/>
  <pageSetup orientation="portrait"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9"/>
  <dimension ref="A1:I1102"/>
  <sheetViews>
    <sheetView topLeftCell="A1052" workbookViewId="0">
      <selection activeCell="A1102" sqref="A1102"/>
    </sheetView>
  </sheetViews>
  <sheetFormatPr baseColWidth="10" defaultRowHeight="10.199999999999999" x14ac:dyDescent="0.2"/>
  <cols>
    <col min="1" max="1" width="29.7109375" customWidth="1"/>
    <col min="2" max="2" width="33" customWidth="1"/>
  </cols>
  <sheetData>
    <row r="1" spans="1:3" x14ac:dyDescent="0.2">
      <c r="A1" t="s">
        <v>9968</v>
      </c>
      <c r="B1" t="s">
        <v>9969</v>
      </c>
      <c r="C1" t="s">
        <v>9970</v>
      </c>
    </row>
    <row r="2" spans="1:3" x14ac:dyDescent="0.2">
      <c r="A2" t="s">
        <v>8372</v>
      </c>
      <c r="B2" t="s">
        <v>124</v>
      </c>
      <c r="C2">
        <v>390</v>
      </c>
    </row>
    <row r="3" spans="1:3" x14ac:dyDescent="0.2">
      <c r="A3" t="s">
        <v>8374</v>
      </c>
      <c r="B3" t="s">
        <v>128</v>
      </c>
      <c r="C3">
        <v>400</v>
      </c>
    </row>
    <row r="4" spans="1:3" x14ac:dyDescent="0.2">
      <c r="A4" t="s">
        <v>8373</v>
      </c>
      <c r="B4" t="s">
        <v>191</v>
      </c>
      <c r="C4">
        <v>2570</v>
      </c>
    </row>
    <row r="5" spans="1:3" x14ac:dyDescent="0.2">
      <c r="A5" t="s">
        <v>8375</v>
      </c>
      <c r="B5" t="s">
        <v>26</v>
      </c>
      <c r="C5">
        <v>2580</v>
      </c>
    </row>
    <row r="6" spans="1:3" x14ac:dyDescent="0.2">
      <c r="A6" t="s">
        <v>8391</v>
      </c>
      <c r="B6" t="s">
        <v>593</v>
      </c>
      <c r="C6">
        <v>711</v>
      </c>
    </row>
    <row r="7" spans="1:3" x14ac:dyDescent="0.2">
      <c r="A7" t="s">
        <v>8393</v>
      </c>
      <c r="B7" t="s">
        <v>672</v>
      </c>
      <c r="C7">
        <v>2820</v>
      </c>
    </row>
    <row r="8" spans="1:3" x14ac:dyDescent="0.2">
      <c r="A8" t="s">
        <v>8392</v>
      </c>
      <c r="B8" t="s">
        <v>1856</v>
      </c>
      <c r="C8">
        <v>712</v>
      </c>
    </row>
    <row r="9" spans="1:3" x14ac:dyDescent="0.2">
      <c r="A9" t="s">
        <v>8394</v>
      </c>
      <c r="B9" t="s">
        <v>1855</v>
      </c>
      <c r="C9">
        <v>715</v>
      </c>
    </row>
    <row r="10" spans="1:3" x14ac:dyDescent="0.2">
      <c r="A10" t="s">
        <v>772</v>
      </c>
      <c r="B10" t="s">
        <v>594</v>
      </c>
      <c r="C10">
        <v>720</v>
      </c>
    </row>
    <row r="11" spans="1:3" x14ac:dyDescent="0.2">
      <c r="A11" t="s">
        <v>773</v>
      </c>
      <c r="B11" t="s">
        <v>9124</v>
      </c>
      <c r="C11">
        <v>2870</v>
      </c>
    </row>
    <row r="12" spans="1:3" x14ac:dyDescent="0.2">
      <c r="A12" t="s">
        <v>781</v>
      </c>
      <c r="B12" t="s">
        <v>688</v>
      </c>
      <c r="C12">
        <v>731</v>
      </c>
    </row>
    <row r="13" spans="1:3" x14ac:dyDescent="0.2">
      <c r="A13" t="s">
        <v>783</v>
      </c>
      <c r="B13" t="s">
        <v>8810</v>
      </c>
      <c r="C13">
        <v>2880</v>
      </c>
    </row>
    <row r="14" spans="1:3" x14ac:dyDescent="0.2">
      <c r="A14" t="s">
        <v>784</v>
      </c>
      <c r="B14" t="s">
        <v>1538</v>
      </c>
      <c r="C14">
        <v>750</v>
      </c>
    </row>
    <row r="15" spans="1:3" x14ac:dyDescent="0.2">
      <c r="A15" t="s">
        <v>1290</v>
      </c>
      <c r="B15" t="s">
        <v>1537</v>
      </c>
      <c r="C15">
        <v>2900</v>
      </c>
    </row>
    <row r="16" spans="1:3" x14ac:dyDescent="0.2">
      <c r="A16" t="s">
        <v>1291</v>
      </c>
      <c r="B16" t="s">
        <v>7669</v>
      </c>
      <c r="C16">
        <v>732</v>
      </c>
    </row>
    <row r="17" spans="1:3" x14ac:dyDescent="0.2">
      <c r="A17" t="s">
        <v>785</v>
      </c>
      <c r="B17" t="s">
        <v>7670</v>
      </c>
      <c r="C17">
        <v>2881</v>
      </c>
    </row>
    <row r="18" spans="1:3" x14ac:dyDescent="0.2">
      <c r="A18" t="s">
        <v>786</v>
      </c>
      <c r="B18" t="s">
        <v>250</v>
      </c>
      <c r="C18">
        <v>2882</v>
      </c>
    </row>
    <row r="19" spans="1:3" x14ac:dyDescent="0.2">
      <c r="A19" t="s">
        <v>787</v>
      </c>
      <c r="B19" t="s">
        <v>1481</v>
      </c>
      <c r="C19">
        <v>2883</v>
      </c>
    </row>
    <row r="20" spans="1:3" x14ac:dyDescent="0.2">
      <c r="A20" t="s">
        <v>2285</v>
      </c>
      <c r="B20" t="s">
        <v>195</v>
      </c>
      <c r="C20">
        <v>2885</v>
      </c>
    </row>
    <row r="21" spans="1:3" x14ac:dyDescent="0.2">
      <c r="A21" t="s">
        <v>2286</v>
      </c>
      <c r="B21" t="s">
        <v>13</v>
      </c>
      <c r="C21">
        <v>780</v>
      </c>
    </row>
    <row r="22" spans="1:3" x14ac:dyDescent="0.2">
      <c r="A22" t="s">
        <v>943</v>
      </c>
      <c r="B22" t="s">
        <v>720</v>
      </c>
      <c r="C22">
        <v>790</v>
      </c>
    </row>
    <row r="23" spans="1:3" x14ac:dyDescent="0.2">
      <c r="A23" t="s">
        <v>2287</v>
      </c>
      <c r="B23" t="s">
        <v>645</v>
      </c>
      <c r="C23">
        <v>800</v>
      </c>
    </row>
    <row r="24" spans="1:3" x14ac:dyDescent="0.2">
      <c r="A24" t="s">
        <v>2289</v>
      </c>
      <c r="B24" t="s">
        <v>586</v>
      </c>
      <c r="C24">
        <v>2930</v>
      </c>
    </row>
    <row r="25" spans="1:3" x14ac:dyDescent="0.2">
      <c r="A25" t="s">
        <v>2288</v>
      </c>
      <c r="B25" t="s">
        <v>257</v>
      </c>
      <c r="C25">
        <v>2940</v>
      </c>
    </row>
    <row r="26" spans="1:3" x14ac:dyDescent="0.2">
      <c r="A26" t="s">
        <v>944</v>
      </c>
      <c r="B26" t="s">
        <v>644</v>
      </c>
      <c r="C26">
        <v>2950</v>
      </c>
    </row>
    <row r="27" spans="1:3" x14ac:dyDescent="0.2">
      <c r="A27" t="s">
        <v>945</v>
      </c>
      <c r="B27" t="s">
        <v>2724</v>
      </c>
      <c r="C27">
        <v>801</v>
      </c>
    </row>
    <row r="28" spans="1:3" x14ac:dyDescent="0.2">
      <c r="A28" t="s">
        <v>946</v>
      </c>
      <c r="B28" t="s">
        <v>201</v>
      </c>
      <c r="C28">
        <v>2571</v>
      </c>
    </row>
    <row r="29" spans="1:3" x14ac:dyDescent="0.2">
      <c r="A29" t="s">
        <v>2877</v>
      </c>
      <c r="B29" t="s">
        <v>35</v>
      </c>
      <c r="C29">
        <v>820</v>
      </c>
    </row>
    <row r="30" spans="1:3" x14ac:dyDescent="0.2">
      <c r="A30" t="s">
        <v>947</v>
      </c>
      <c r="B30" t="s">
        <v>669</v>
      </c>
      <c r="C30">
        <v>860</v>
      </c>
    </row>
    <row r="31" spans="1:3" x14ac:dyDescent="0.2">
      <c r="A31" t="s">
        <v>1972</v>
      </c>
      <c r="B31" t="s">
        <v>589</v>
      </c>
      <c r="C31">
        <v>870</v>
      </c>
    </row>
    <row r="32" spans="1:3" x14ac:dyDescent="0.2">
      <c r="A32" t="s">
        <v>1973</v>
      </c>
      <c r="B32" t="s">
        <v>560</v>
      </c>
      <c r="C32">
        <v>2960</v>
      </c>
    </row>
    <row r="33" spans="1:3" x14ac:dyDescent="0.2">
      <c r="A33" t="s">
        <v>949</v>
      </c>
      <c r="B33" t="s">
        <v>635</v>
      </c>
      <c r="C33">
        <v>810</v>
      </c>
    </row>
    <row r="34" spans="1:3" x14ac:dyDescent="0.2">
      <c r="A34" t="s">
        <v>950</v>
      </c>
      <c r="B34" t="s">
        <v>1544</v>
      </c>
      <c r="C34">
        <v>2980</v>
      </c>
    </row>
    <row r="35" spans="1:3" x14ac:dyDescent="0.2">
      <c r="A35" t="s">
        <v>2880</v>
      </c>
      <c r="B35" t="s">
        <v>711</v>
      </c>
      <c r="C35">
        <v>3000</v>
      </c>
    </row>
    <row r="36" spans="1:3" x14ac:dyDescent="0.2">
      <c r="A36" t="s">
        <v>2881</v>
      </c>
      <c r="B36" t="s">
        <v>598</v>
      </c>
      <c r="C36">
        <v>811</v>
      </c>
    </row>
    <row r="37" spans="1:3" x14ac:dyDescent="0.2">
      <c r="A37" t="s">
        <v>2889</v>
      </c>
      <c r="B37" t="s">
        <v>204</v>
      </c>
      <c r="C37">
        <v>2981</v>
      </c>
    </row>
    <row r="38" spans="1:3" x14ac:dyDescent="0.2">
      <c r="A38" t="s">
        <v>2981</v>
      </c>
      <c r="B38" t="s">
        <v>32</v>
      </c>
      <c r="C38">
        <v>830</v>
      </c>
    </row>
    <row r="39" spans="1:3" x14ac:dyDescent="0.2">
      <c r="A39" t="s">
        <v>3011</v>
      </c>
      <c r="B39" t="s">
        <v>117</v>
      </c>
      <c r="C39">
        <v>840</v>
      </c>
    </row>
    <row r="40" spans="1:3" x14ac:dyDescent="0.2">
      <c r="A40" t="s">
        <v>3014</v>
      </c>
      <c r="B40" t="s">
        <v>9103</v>
      </c>
      <c r="C40">
        <v>910</v>
      </c>
    </row>
    <row r="41" spans="1:3" x14ac:dyDescent="0.2">
      <c r="A41" t="s">
        <v>7627</v>
      </c>
      <c r="B41" t="s">
        <v>9104</v>
      </c>
      <c r="C41">
        <v>880</v>
      </c>
    </row>
    <row r="42" spans="1:3" x14ac:dyDescent="0.2">
      <c r="A42" t="s">
        <v>7628</v>
      </c>
      <c r="B42" t="s">
        <v>596</v>
      </c>
      <c r="C42">
        <v>900</v>
      </c>
    </row>
    <row r="43" spans="1:3" x14ac:dyDescent="0.2">
      <c r="A43" t="s">
        <v>3015</v>
      </c>
      <c r="B43" t="s">
        <v>1659</v>
      </c>
      <c r="C43">
        <v>2910</v>
      </c>
    </row>
    <row r="44" spans="1:3" x14ac:dyDescent="0.2">
      <c r="A44" t="s">
        <v>3012</v>
      </c>
      <c r="B44" t="s">
        <v>1516</v>
      </c>
      <c r="C44">
        <v>2912</v>
      </c>
    </row>
    <row r="45" spans="1:3" x14ac:dyDescent="0.2">
      <c r="A45" t="s">
        <v>2879</v>
      </c>
      <c r="B45" t="s">
        <v>590</v>
      </c>
      <c r="C45">
        <v>2914</v>
      </c>
    </row>
    <row r="46" spans="1:3" x14ac:dyDescent="0.2">
      <c r="A46" t="s">
        <v>456</v>
      </c>
      <c r="B46" t="s">
        <v>561</v>
      </c>
      <c r="C46">
        <v>2970</v>
      </c>
    </row>
    <row r="47" spans="1:3" x14ac:dyDescent="0.2">
      <c r="A47" t="s">
        <v>953</v>
      </c>
      <c r="B47" t="s">
        <v>1835</v>
      </c>
      <c r="C47">
        <v>1780</v>
      </c>
    </row>
    <row r="48" spans="1:3" x14ac:dyDescent="0.2">
      <c r="A48" t="s">
        <v>959</v>
      </c>
      <c r="B48" t="s">
        <v>1836</v>
      </c>
      <c r="C48">
        <v>1800</v>
      </c>
    </row>
    <row r="49" spans="1:3" x14ac:dyDescent="0.2">
      <c r="A49" t="s">
        <v>960</v>
      </c>
      <c r="B49" t="s">
        <v>7662</v>
      </c>
      <c r="C49">
        <v>1830</v>
      </c>
    </row>
    <row r="50" spans="1:3" x14ac:dyDescent="0.2">
      <c r="A50" t="s">
        <v>961</v>
      </c>
      <c r="B50" t="s">
        <v>625</v>
      </c>
      <c r="C50">
        <v>3178</v>
      </c>
    </row>
    <row r="51" spans="1:3" x14ac:dyDescent="0.2">
      <c r="A51" t="s">
        <v>962</v>
      </c>
      <c r="B51" t="s">
        <v>581</v>
      </c>
      <c r="C51">
        <v>1810</v>
      </c>
    </row>
    <row r="52" spans="1:3" x14ac:dyDescent="0.2">
      <c r="A52" t="s">
        <v>963</v>
      </c>
      <c r="B52" t="s">
        <v>217</v>
      </c>
      <c r="C52">
        <v>1821</v>
      </c>
    </row>
    <row r="53" spans="1:3" x14ac:dyDescent="0.2">
      <c r="A53" t="s">
        <v>964</v>
      </c>
      <c r="B53" t="s">
        <v>673</v>
      </c>
      <c r="C53">
        <v>1822</v>
      </c>
    </row>
    <row r="54" spans="1:3" x14ac:dyDescent="0.2">
      <c r="A54" t="s">
        <v>965</v>
      </c>
      <c r="B54" t="s">
        <v>114</v>
      </c>
      <c r="C54">
        <v>3180</v>
      </c>
    </row>
    <row r="55" spans="1:3" x14ac:dyDescent="0.2">
      <c r="A55" t="s">
        <v>47</v>
      </c>
      <c r="B55" t="s">
        <v>1715</v>
      </c>
      <c r="C55">
        <v>1823</v>
      </c>
    </row>
    <row r="56" spans="1:3" x14ac:dyDescent="0.2">
      <c r="A56" t="s">
        <v>48</v>
      </c>
      <c r="B56" t="s">
        <v>2051</v>
      </c>
      <c r="C56">
        <v>3181</v>
      </c>
    </row>
    <row r="57" spans="1:3" x14ac:dyDescent="0.2">
      <c r="A57" t="s">
        <v>49</v>
      </c>
      <c r="B57" t="s">
        <v>2050</v>
      </c>
      <c r="C57">
        <v>1825</v>
      </c>
    </row>
    <row r="58" spans="1:3" x14ac:dyDescent="0.2">
      <c r="A58" t="s">
        <v>966</v>
      </c>
      <c r="B58" t="s">
        <v>1547</v>
      </c>
      <c r="C58">
        <v>1824</v>
      </c>
    </row>
    <row r="59" spans="1:3" x14ac:dyDescent="0.2">
      <c r="A59" t="s">
        <v>967</v>
      </c>
      <c r="B59" t="s">
        <v>1768</v>
      </c>
      <c r="C59">
        <v>3182</v>
      </c>
    </row>
    <row r="60" spans="1:3" x14ac:dyDescent="0.2">
      <c r="A60" t="s">
        <v>968</v>
      </c>
      <c r="B60" t="s">
        <v>214</v>
      </c>
      <c r="C60">
        <v>3183</v>
      </c>
    </row>
    <row r="61" spans="1:3" x14ac:dyDescent="0.2">
      <c r="A61" t="s">
        <v>969</v>
      </c>
      <c r="B61" t="s">
        <v>1806</v>
      </c>
      <c r="C61">
        <v>3184</v>
      </c>
    </row>
    <row r="62" spans="1:3" x14ac:dyDescent="0.2">
      <c r="A62" t="s">
        <v>970</v>
      </c>
      <c r="B62" t="s">
        <v>126</v>
      </c>
      <c r="C62">
        <v>1820</v>
      </c>
    </row>
    <row r="63" spans="1:3" x14ac:dyDescent="0.2">
      <c r="A63" t="s">
        <v>971</v>
      </c>
      <c r="B63" t="s">
        <v>123</v>
      </c>
      <c r="C63">
        <v>3713</v>
      </c>
    </row>
    <row r="64" spans="1:3" x14ac:dyDescent="0.2">
      <c r="A64" t="s">
        <v>972</v>
      </c>
      <c r="B64" t="s">
        <v>1660</v>
      </c>
      <c r="C64">
        <v>1840</v>
      </c>
    </row>
    <row r="65" spans="1:9" x14ac:dyDescent="0.2">
      <c r="A65" t="s">
        <v>973</v>
      </c>
      <c r="B65" t="s">
        <v>1517</v>
      </c>
      <c r="C65">
        <v>1860</v>
      </c>
    </row>
    <row r="66" spans="1:9" x14ac:dyDescent="0.2">
      <c r="A66" t="s">
        <v>974</v>
      </c>
      <c r="B66" t="s">
        <v>1775</v>
      </c>
      <c r="C66">
        <v>1861</v>
      </c>
    </row>
    <row r="67" spans="1:9" x14ac:dyDescent="0.2">
      <c r="A67" t="s">
        <v>975</v>
      </c>
      <c r="B67" t="s">
        <v>1480</v>
      </c>
      <c r="C67">
        <v>3671</v>
      </c>
    </row>
    <row r="68" spans="1:9" x14ac:dyDescent="0.2">
      <c r="A68" t="s">
        <v>976</v>
      </c>
      <c r="B68" t="s">
        <v>638</v>
      </c>
      <c r="C68">
        <v>1850</v>
      </c>
    </row>
    <row r="69" spans="1:9" x14ac:dyDescent="0.2">
      <c r="A69" t="s">
        <v>55</v>
      </c>
      <c r="B69" t="s">
        <v>584</v>
      </c>
      <c r="C69">
        <v>3643</v>
      </c>
      <c r="I69" s="20"/>
    </row>
    <row r="70" spans="1:9" x14ac:dyDescent="0.2">
      <c r="A70" t="s">
        <v>977</v>
      </c>
      <c r="B70" t="s">
        <v>215</v>
      </c>
      <c r="C70">
        <v>1881</v>
      </c>
    </row>
    <row r="71" spans="1:9" x14ac:dyDescent="0.2">
      <c r="A71" t="s">
        <v>978</v>
      </c>
      <c r="B71" t="s">
        <v>18</v>
      </c>
      <c r="C71">
        <v>3677</v>
      </c>
    </row>
    <row r="72" spans="1:9" x14ac:dyDescent="0.2">
      <c r="A72" t="s">
        <v>8239</v>
      </c>
      <c r="B72" t="s">
        <v>1783</v>
      </c>
      <c r="C72">
        <v>1882</v>
      </c>
    </row>
    <row r="73" spans="1:9" x14ac:dyDescent="0.2">
      <c r="A73" t="s">
        <v>8240</v>
      </c>
      <c r="B73" t="s">
        <v>639</v>
      </c>
      <c r="C73">
        <v>3678</v>
      </c>
    </row>
    <row r="74" spans="1:9" x14ac:dyDescent="0.2">
      <c r="A74" t="s">
        <v>979</v>
      </c>
      <c r="B74" t="s">
        <v>219</v>
      </c>
      <c r="C74">
        <v>1853</v>
      </c>
    </row>
    <row r="75" spans="1:9" x14ac:dyDescent="0.2">
      <c r="A75" t="s">
        <v>1292</v>
      </c>
      <c r="B75" t="s">
        <v>20</v>
      </c>
      <c r="C75">
        <v>3190</v>
      </c>
    </row>
    <row r="76" spans="1:9" x14ac:dyDescent="0.2">
      <c r="A76" t="s">
        <v>1293</v>
      </c>
      <c r="B76" t="s">
        <v>595</v>
      </c>
      <c r="C76">
        <v>3192</v>
      </c>
    </row>
    <row r="77" spans="1:9" x14ac:dyDescent="0.2">
      <c r="A77" t="s">
        <v>8326</v>
      </c>
      <c r="B77" t="s">
        <v>222</v>
      </c>
      <c r="C77">
        <v>1841</v>
      </c>
    </row>
    <row r="78" spans="1:9" x14ac:dyDescent="0.2">
      <c r="A78" t="s">
        <v>53</v>
      </c>
      <c r="B78" t="s">
        <v>628</v>
      </c>
      <c r="C78">
        <v>3191</v>
      </c>
    </row>
    <row r="79" spans="1:9" x14ac:dyDescent="0.2">
      <c r="A79" t="s">
        <v>54</v>
      </c>
      <c r="B79" t="s">
        <v>583</v>
      </c>
      <c r="C79">
        <v>1870</v>
      </c>
    </row>
    <row r="80" spans="1:9" x14ac:dyDescent="0.2">
      <c r="A80" t="s">
        <v>980</v>
      </c>
      <c r="B80" t="s">
        <v>2876</v>
      </c>
      <c r="C80">
        <v>1851</v>
      </c>
    </row>
    <row r="81" spans="1:3" x14ac:dyDescent="0.2">
      <c r="A81" t="s">
        <v>991</v>
      </c>
      <c r="B81" t="s">
        <v>2875</v>
      </c>
      <c r="C81">
        <v>3672</v>
      </c>
    </row>
    <row r="82" spans="1:3" x14ac:dyDescent="0.2">
      <c r="A82" t="s">
        <v>992</v>
      </c>
      <c r="B82" t="s">
        <v>642</v>
      </c>
      <c r="C82">
        <v>1883</v>
      </c>
    </row>
    <row r="83" spans="1:3" x14ac:dyDescent="0.2">
      <c r="A83" t="s">
        <v>993</v>
      </c>
      <c r="B83" t="s">
        <v>2192</v>
      </c>
      <c r="C83">
        <v>3679</v>
      </c>
    </row>
    <row r="84" spans="1:3" x14ac:dyDescent="0.2">
      <c r="A84" t="s">
        <v>994</v>
      </c>
      <c r="B84" t="s">
        <v>2191</v>
      </c>
      <c r="C84">
        <v>3669</v>
      </c>
    </row>
    <row r="85" spans="1:3" x14ac:dyDescent="0.2">
      <c r="A85" t="s">
        <v>995</v>
      </c>
      <c r="B85" t="s">
        <v>592</v>
      </c>
      <c r="C85">
        <v>1871</v>
      </c>
    </row>
    <row r="86" spans="1:3" x14ac:dyDescent="0.2">
      <c r="A86" t="s">
        <v>996</v>
      </c>
      <c r="B86" t="s">
        <v>8719</v>
      </c>
      <c r="C86">
        <v>1890</v>
      </c>
    </row>
    <row r="87" spans="1:3" x14ac:dyDescent="0.2">
      <c r="A87" t="s">
        <v>997</v>
      </c>
      <c r="B87" t="s">
        <v>8705</v>
      </c>
      <c r="C87">
        <v>1880</v>
      </c>
    </row>
    <row r="88" spans="1:3" x14ac:dyDescent="0.2">
      <c r="A88" t="s">
        <v>998</v>
      </c>
      <c r="B88" t="s">
        <v>1786</v>
      </c>
      <c r="C88">
        <v>3172</v>
      </c>
    </row>
    <row r="89" spans="1:3" x14ac:dyDescent="0.2">
      <c r="A89" t="s">
        <v>999</v>
      </c>
      <c r="B89" t="s">
        <v>637</v>
      </c>
      <c r="C89">
        <v>1891</v>
      </c>
    </row>
    <row r="90" spans="1:3" x14ac:dyDescent="0.2">
      <c r="A90" t="s">
        <v>1000</v>
      </c>
      <c r="B90" t="s">
        <v>1534</v>
      </c>
      <c r="C90">
        <v>3739</v>
      </c>
    </row>
    <row r="91" spans="1:3" x14ac:dyDescent="0.2">
      <c r="A91" t="s">
        <v>1001</v>
      </c>
      <c r="B91" t="s">
        <v>641</v>
      </c>
      <c r="C91">
        <v>3170</v>
      </c>
    </row>
    <row r="92" spans="1:3" x14ac:dyDescent="0.2">
      <c r="A92" t="s">
        <v>1002</v>
      </c>
      <c r="B92" t="s">
        <v>585</v>
      </c>
      <c r="C92">
        <v>3169</v>
      </c>
    </row>
    <row r="93" spans="1:3" x14ac:dyDescent="0.2">
      <c r="A93" t="s">
        <v>8710</v>
      </c>
      <c r="B93" t="s">
        <v>1658</v>
      </c>
      <c r="C93">
        <v>1900</v>
      </c>
    </row>
    <row r="94" spans="1:3" x14ac:dyDescent="0.2">
      <c r="A94" t="s">
        <v>1003</v>
      </c>
      <c r="B94" t="s">
        <v>1515</v>
      </c>
      <c r="C94">
        <v>3641</v>
      </c>
    </row>
    <row r="95" spans="1:3" x14ac:dyDescent="0.2">
      <c r="A95" t="s">
        <v>1005</v>
      </c>
      <c r="B95" t="s">
        <v>8405</v>
      </c>
      <c r="C95">
        <v>1930</v>
      </c>
    </row>
    <row r="96" spans="1:3" x14ac:dyDescent="0.2">
      <c r="A96" t="s">
        <v>1006</v>
      </c>
      <c r="B96" t="s">
        <v>8404</v>
      </c>
      <c r="C96">
        <v>3674</v>
      </c>
    </row>
    <row r="97" spans="1:3" x14ac:dyDescent="0.2">
      <c r="A97" t="s">
        <v>1007</v>
      </c>
      <c r="B97" t="s">
        <v>226</v>
      </c>
      <c r="C97">
        <v>1920</v>
      </c>
    </row>
    <row r="98" spans="1:3" x14ac:dyDescent="0.2">
      <c r="A98" t="s">
        <v>7640</v>
      </c>
      <c r="B98" t="s">
        <v>671</v>
      </c>
      <c r="C98">
        <v>1940</v>
      </c>
    </row>
    <row r="99" spans="1:3" x14ac:dyDescent="0.2">
      <c r="A99" t="s">
        <v>7641</v>
      </c>
      <c r="B99" t="s">
        <v>227</v>
      </c>
      <c r="C99">
        <v>3639</v>
      </c>
    </row>
    <row r="100" spans="1:3" x14ac:dyDescent="0.2">
      <c r="A100" t="s">
        <v>7642</v>
      </c>
      <c r="B100" t="s">
        <v>1</v>
      </c>
      <c r="C100">
        <v>3670</v>
      </c>
    </row>
    <row r="101" spans="1:3" x14ac:dyDescent="0.2">
      <c r="A101" t="s">
        <v>7643</v>
      </c>
      <c r="B101" t="s">
        <v>686</v>
      </c>
      <c r="C101">
        <v>1910</v>
      </c>
    </row>
    <row r="102" spans="1:3" x14ac:dyDescent="0.2">
      <c r="A102" t="s">
        <v>8920</v>
      </c>
      <c r="B102" t="s">
        <v>230</v>
      </c>
      <c r="C102">
        <v>1950</v>
      </c>
    </row>
    <row r="103" spans="1:3" x14ac:dyDescent="0.2">
      <c r="A103" t="s">
        <v>8921</v>
      </c>
      <c r="B103" t="s">
        <v>1779</v>
      </c>
      <c r="C103">
        <v>1960</v>
      </c>
    </row>
    <row r="104" spans="1:3" x14ac:dyDescent="0.2">
      <c r="A104" t="s">
        <v>9183</v>
      </c>
      <c r="B104" t="s">
        <v>1714</v>
      </c>
      <c r="C104">
        <v>3673</v>
      </c>
    </row>
    <row r="105" spans="1:3" x14ac:dyDescent="0.2">
      <c r="A105" t="s">
        <v>9184</v>
      </c>
      <c r="B105" t="s">
        <v>646</v>
      </c>
      <c r="C105">
        <v>1970</v>
      </c>
    </row>
    <row r="106" spans="1:3" x14ac:dyDescent="0.2">
      <c r="A106" t="s">
        <v>8475</v>
      </c>
      <c r="B106" t="s">
        <v>597</v>
      </c>
      <c r="C106">
        <v>3177</v>
      </c>
    </row>
    <row r="107" spans="1:3" x14ac:dyDescent="0.2">
      <c r="A107" t="s">
        <v>8566</v>
      </c>
      <c r="B107" t="s">
        <v>1834</v>
      </c>
      <c r="C107">
        <v>1971</v>
      </c>
    </row>
    <row r="108" spans="1:3" x14ac:dyDescent="0.2">
      <c r="A108" t="s">
        <v>8476</v>
      </c>
      <c r="B108" t="s">
        <v>1832</v>
      </c>
      <c r="C108">
        <v>3175</v>
      </c>
    </row>
    <row r="109" spans="1:3" x14ac:dyDescent="0.2">
      <c r="A109" t="s">
        <v>8570</v>
      </c>
      <c r="B109" t="s">
        <v>1833</v>
      </c>
      <c r="C109">
        <v>1981</v>
      </c>
    </row>
    <row r="110" spans="1:3" x14ac:dyDescent="0.2">
      <c r="A110" t="s">
        <v>8571</v>
      </c>
      <c r="B110" t="s">
        <v>1661</v>
      </c>
      <c r="C110">
        <v>1979</v>
      </c>
    </row>
    <row r="111" spans="1:3" x14ac:dyDescent="0.2">
      <c r="A111" t="s">
        <v>8572</v>
      </c>
      <c r="B111" t="s">
        <v>1518</v>
      </c>
      <c r="C111">
        <v>1977</v>
      </c>
    </row>
    <row r="112" spans="1:3" x14ac:dyDescent="0.2">
      <c r="A112" t="s">
        <v>8573</v>
      </c>
      <c r="B112" t="s">
        <v>1725</v>
      </c>
      <c r="C112">
        <v>1975</v>
      </c>
    </row>
    <row r="113" spans="1:3" x14ac:dyDescent="0.2">
      <c r="A113" t="s">
        <v>8922</v>
      </c>
      <c r="B113" t="s">
        <v>1717</v>
      </c>
      <c r="C113">
        <v>3176</v>
      </c>
    </row>
    <row r="114" spans="1:3" x14ac:dyDescent="0.2">
      <c r="A114" t="s">
        <v>8574</v>
      </c>
      <c r="B114" t="s">
        <v>1541</v>
      </c>
      <c r="C114">
        <v>1982</v>
      </c>
    </row>
    <row r="115" spans="1:3" x14ac:dyDescent="0.2">
      <c r="A115" t="s">
        <v>8575</v>
      </c>
      <c r="B115" t="s">
        <v>640</v>
      </c>
      <c r="C115">
        <v>3675</v>
      </c>
    </row>
    <row r="116" spans="1:3" x14ac:dyDescent="0.2">
      <c r="A116" t="s">
        <v>8576</v>
      </c>
      <c r="B116" t="s">
        <v>719</v>
      </c>
      <c r="C116">
        <v>3676</v>
      </c>
    </row>
    <row r="117" spans="1:3" x14ac:dyDescent="0.2">
      <c r="A117" t="s">
        <v>8577</v>
      </c>
      <c r="B117" t="s">
        <v>643</v>
      </c>
      <c r="C117">
        <v>1972</v>
      </c>
    </row>
    <row r="118" spans="1:3" x14ac:dyDescent="0.2">
      <c r="A118" t="s">
        <v>8578</v>
      </c>
      <c r="B118" t="s">
        <v>1796</v>
      </c>
      <c r="C118">
        <v>1990</v>
      </c>
    </row>
    <row r="119" spans="1:3" x14ac:dyDescent="0.2">
      <c r="A119" t="s">
        <v>8579</v>
      </c>
      <c r="B119" t="s">
        <v>1795</v>
      </c>
      <c r="C119">
        <v>3220</v>
      </c>
    </row>
    <row r="120" spans="1:3" x14ac:dyDescent="0.2">
      <c r="A120" t="s">
        <v>8580</v>
      </c>
      <c r="B120" t="s">
        <v>1636</v>
      </c>
      <c r="C120">
        <v>2000</v>
      </c>
    </row>
    <row r="121" spans="1:3" x14ac:dyDescent="0.2">
      <c r="A121" t="s">
        <v>8584</v>
      </c>
      <c r="B121" t="s">
        <v>634</v>
      </c>
      <c r="C121">
        <v>3628</v>
      </c>
    </row>
    <row r="122" spans="1:3" x14ac:dyDescent="0.2">
      <c r="A122" t="s">
        <v>8585</v>
      </c>
      <c r="B122" t="s">
        <v>236</v>
      </c>
      <c r="C122">
        <v>2001</v>
      </c>
    </row>
    <row r="123" spans="1:3" x14ac:dyDescent="0.2">
      <c r="A123" t="s">
        <v>8586</v>
      </c>
      <c r="B123" t="s">
        <v>631</v>
      </c>
      <c r="C123">
        <v>2015</v>
      </c>
    </row>
    <row r="124" spans="1:3" x14ac:dyDescent="0.2">
      <c r="A124" t="s">
        <v>8587</v>
      </c>
      <c r="B124" t="s">
        <v>125</v>
      </c>
      <c r="C124">
        <v>2017</v>
      </c>
    </row>
    <row r="125" spans="1:3" x14ac:dyDescent="0.2">
      <c r="A125" t="s">
        <v>8588</v>
      </c>
      <c r="B125" t="s">
        <v>626</v>
      </c>
      <c r="C125">
        <v>2020</v>
      </c>
    </row>
    <row r="126" spans="1:3" x14ac:dyDescent="0.2">
      <c r="A126" t="s">
        <v>8589</v>
      </c>
      <c r="B126" t="s">
        <v>482</v>
      </c>
      <c r="C126">
        <v>3240</v>
      </c>
    </row>
    <row r="127" spans="1:3" x14ac:dyDescent="0.2">
      <c r="A127" t="s">
        <v>8590</v>
      </c>
      <c r="B127" t="s">
        <v>726</v>
      </c>
      <c r="C127">
        <v>3642</v>
      </c>
    </row>
    <row r="128" spans="1:3" x14ac:dyDescent="0.2">
      <c r="A128" t="s">
        <v>8591</v>
      </c>
      <c r="B128" t="s">
        <v>687</v>
      </c>
      <c r="C128">
        <v>2030</v>
      </c>
    </row>
    <row r="129" spans="1:3" x14ac:dyDescent="0.2">
      <c r="A129" t="s">
        <v>8592</v>
      </c>
      <c r="B129" t="s">
        <v>591</v>
      </c>
      <c r="C129">
        <v>3135</v>
      </c>
    </row>
    <row r="130" spans="1:3" x14ac:dyDescent="0.2">
      <c r="A130" t="s">
        <v>8593</v>
      </c>
      <c r="B130" t="s">
        <v>7666</v>
      </c>
      <c r="C130">
        <v>2520</v>
      </c>
    </row>
    <row r="131" spans="1:3" x14ac:dyDescent="0.2">
      <c r="A131" t="s">
        <v>1132</v>
      </c>
      <c r="B131" t="s">
        <v>2882</v>
      </c>
      <c r="C131">
        <v>2521</v>
      </c>
    </row>
    <row r="132" spans="1:3" x14ac:dyDescent="0.2">
      <c r="A132" t="s">
        <v>1133</v>
      </c>
      <c r="B132" t="s">
        <v>1992</v>
      </c>
      <c r="C132">
        <v>2522</v>
      </c>
    </row>
    <row r="133" spans="1:3" x14ac:dyDescent="0.2">
      <c r="A133" t="s">
        <v>1134</v>
      </c>
      <c r="B133" t="s">
        <v>1991</v>
      </c>
      <c r="C133">
        <v>3621</v>
      </c>
    </row>
    <row r="134" spans="1:3" x14ac:dyDescent="0.2">
      <c r="A134" t="s">
        <v>1135</v>
      </c>
      <c r="B134" t="s">
        <v>7722</v>
      </c>
      <c r="C134">
        <v>3622</v>
      </c>
    </row>
    <row r="135" spans="1:3" x14ac:dyDescent="0.2">
      <c r="A135" t="s">
        <v>1641</v>
      </c>
      <c r="B135" t="s">
        <v>1724</v>
      </c>
      <c r="C135">
        <v>2040</v>
      </c>
    </row>
    <row r="136" spans="1:3" x14ac:dyDescent="0.2">
      <c r="A136" t="s">
        <v>1642</v>
      </c>
      <c r="B136" t="s">
        <v>1716</v>
      </c>
      <c r="C136">
        <v>2045</v>
      </c>
    </row>
    <row r="137" spans="1:3" x14ac:dyDescent="0.2">
      <c r="A137" t="s">
        <v>7795</v>
      </c>
      <c r="B137" t="s">
        <v>237</v>
      </c>
      <c r="C137">
        <v>3629</v>
      </c>
    </row>
    <row r="138" spans="1:3" x14ac:dyDescent="0.2">
      <c r="A138" t="s">
        <v>7796</v>
      </c>
      <c r="B138" t="s">
        <v>1298</v>
      </c>
      <c r="C138">
        <v>2120</v>
      </c>
    </row>
    <row r="139" spans="1:3" x14ac:dyDescent="0.2">
      <c r="A139" t="s">
        <v>7797</v>
      </c>
      <c r="B139" t="s">
        <v>1639</v>
      </c>
      <c r="C139">
        <v>2150</v>
      </c>
    </row>
    <row r="140" spans="1:3" x14ac:dyDescent="0.2">
      <c r="A140" t="s">
        <v>7723</v>
      </c>
      <c r="B140" t="s">
        <v>632</v>
      </c>
      <c r="C140">
        <v>2130</v>
      </c>
    </row>
    <row r="141" spans="1:3" x14ac:dyDescent="0.2">
      <c r="A141" t="s">
        <v>7724</v>
      </c>
      <c r="B141" t="s">
        <v>633</v>
      </c>
      <c r="C141">
        <v>2131</v>
      </c>
    </row>
    <row r="142" spans="1:3" x14ac:dyDescent="0.2">
      <c r="A142" t="s">
        <v>7725</v>
      </c>
      <c r="B142" t="s">
        <v>238</v>
      </c>
      <c r="C142">
        <v>2080</v>
      </c>
    </row>
    <row r="143" spans="1:3" x14ac:dyDescent="0.2">
      <c r="A143" t="s">
        <v>8741</v>
      </c>
      <c r="B143" t="s">
        <v>0</v>
      </c>
      <c r="C143">
        <v>2154</v>
      </c>
    </row>
    <row r="144" spans="1:3" x14ac:dyDescent="0.2">
      <c r="A144" t="s">
        <v>8742</v>
      </c>
      <c r="B144" t="s">
        <v>50</v>
      </c>
      <c r="C144">
        <v>2153</v>
      </c>
    </row>
    <row r="145" spans="1:3" x14ac:dyDescent="0.2">
      <c r="A145" t="s">
        <v>1136</v>
      </c>
      <c r="B145" t="s">
        <v>9102</v>
      </c>
      <c r="C145">
        <v>3685</v>
      </c>
    </row>
    <row r="146" spans="1:3" x14ac:dyDescent="0.2">
      <c r="A146" t="s">
        <v>1137</v>
      </c>
      <c r="B146" t="s">
        <v>8403</v>
      </c>
      <c r="C146">
        <v>2157</v>
      </c>
    </row>
    <row r="147" spans="1:3" x14ac:dyDescent="0.2">
      <c r="A147" t="s">
        <v>1520</v>
      </c>
      <c r="B147" t="s">
        <v>8726</v>
      </c>
      <c r="C147">
        <v>2155</v>
      </c>
    </row>
    <row r="148" spans="1:3" x14ac:dyDescent="0.2">
      <c r="A148" t="s">
        <v>1521</v>
      </c>
      <c r="B148" t="s">
        <v>1510</v>
      </c>
      <c r="C148">
        <v>2151</v>
      </c>
    </row>
    <row r="149" spans="1:3" x14ac:dyDescent="0.2">
      <c r="A149" t="s">
        <v>1522</v>
      </c>
      <c r="B149" t="s">
        <v>7636</v>
      </c>
      <c r="C149">
        <v>1884</v>
      </c>
    </row>
    <row r="150" spans="1:3" x14ac:dyDescent="0.2">
      <c r="A150" t="s">
        <v>1663</v>
      </c>
      <c r="B150" t="s">
        <v>712</v>
      </c>
      <c r="C150">
        <v>2152</v>
      </c>
    </row>
    <row r="151" spans="1:3" x14ac:dyDescent="0.2">
      <c r="A151" t="s">
        <v>1662</v>
      </c>
      <c r="B151" t="s">
        <v>670</v>
      </c>
      <c r="C151">
        <v>3681</v>
      </c>
    </row>
    <row r="152" spans="1:3" x14ac:dyDescent="0.2">
      <c r="A152" t="s">
        <v>7726</v>
      </c>
      <c r="B152" t="s">
        <v>441</v>
      </c>
      <c r="C152">
        <v>3686</v>
      </c>
    </row>
    <row r="153" spans="1:3" x14ac:dyDescent="0.2">
      <c r="A153" t="s">
        <v>7727</v>
      </c>
      <c r="B153" t="s">
        <v>652</v>
      </c>
      <c r="C153">
        <v>3687</v>
      </c>
    </row>
    <row r="154" spans="1:3" x14ac:dyDescent="0.2">
      <c r="A154" t="s">
        <v>7728</v>
      </c>
      <c r="B154" t="s">
        <v>239</v>
      </c>
      <c r="C154">
        <v>2101</v>
      </c>
    </row>
    <row r="155" spans="1:3" x14ac:dyDescent="0.2">
      <c r="A155" t="s">
        <v>1523</v>
      </c>
      <c r="B155" t="s">
        <v>1805</v>
      </c>
      <c r="C155">
        <v>3684</v>
      </c>
    </row>
    <row r="156" spans="1:3" x14ac:dyDescent="0.2">
      <c r="A156" t="s">
        <v>1524</v>
      </c>
      <c r="B156" t="s">
        <v>253</v>
      </c>
      <c r="C156">
        <v>3280</v>
      </c>
    </row>
    <row r="157" spans="1:3" x14ac:dyDescent="0.2">
      <c r="A157" t="s">
        <v>1735</v>
      </c>
      <c r="B157" t="s">
        <v>636</v>
      </c>
      <c r="C157">
        <v>2100</v>
      </c>
    </row>
    <row r="158" spans="1:3" x14ac:dyDescent="0.2">
      <c r="A158" t="s">
        <v>1736</v>
      </c>
      <c r="B158" t="s">
        <v>1657</v>
      </c>
      <c r="C158">
        <v>2090</v>
      </c>
    </row>
    <row r="159" spans="1:3" x14ac:dyDescent="0.2">
      <c r="A159" t="s">
        <v>7729</v>
      </c>
      <c r="B159" t="s">
        <v>1514</v>
      </c>
      <c r="C159">
        <v>2091</v>
      </c>
    </row>
    <row r="160" spans="1:3" x14ac:dyDescent="0.2">
      <c r="A160" t="s">
        <v>7730</v>
      </c>
      <c r="B160" t="s">
        <v>2290</v>
      </c>
      <c r="C160">
        <v>3683</v>
      </c>
    </row>
    <row r="161" spans="1:3" x14ac:dyDescent="0.2">
      <c r="A161" t="s">
        <v>7731</v>
      </c>
      <c r="B161" t="s">
        <v>2284</v>
      </c>
      <c r="C161">
        <v>2092</v>
      </c>
    </row>
    <row r="162" spans="1:3" x14ac:dyDescent="0.2">
      <c r="A162" t="s">
        <v>1525</v>
      </c>
      <c r="C162">
        <v>3682</v>
      </c>
    </row>
    <row r="163" spans="1:3" x14ac:dyDescent="0.2">
      <c r="A163" t="s">
        <v>1526</v>
      </c>
      <c r="C163">
        <v>3680</v>
      </c>
    </row>
    <row r="164" spans="1:3" x14ac:dyDescent="0.2">
      <c r="A164" t="s">
        <v>1528</v>
      </c>
      <c r="C164">
        <v>2160</v>
      </c>
    </row>
    <row r="165" spans="1:3" x14ac:dyDescent="0.2">
      <c r="A165" t="s">
        <v>1665</v>
      </c>
      <c r="C165">
        <v>2170</v>
      </c>
    </row>
    <row r="166" spans="1:3" x14ac:dyDescent="0.2">
      <c r="A166" t="s">
        <v>1664</v>
      </c>
      <c r="C166">
        <v>3644</v>
      </c>
    </row>
    <row r="167" spans="1:3" x14ac:dyDescent="0.2">
      <c r="A167" t="s">
        <v>7732</v>
      </c>
      <c r="C167">
        <v>2180</v>
      </c>
    </row>
    <row r="168" spans="1:3" x14ac:dyDescent="0.2">
      <c r="A168" t="s">
        <v>7733</v>
      </c>
      <c r="C168">
        <v>3696</v>
      </c>
    </row>
    <row r="169" spans="1:3" x14ac:dyDescent="0.2">
      <c r="A169" t="s">
        <v>7734</v>
      </c>
      <c r="C169">
        <v>2204</v>
      </c>
    </row>
    <row r="170" spans="1:3" x14ac:dyDescent="0.2">
      <c r="A170" t="s">
        <v>1529</v>
      </c>
      <c r="C170">
        <v>3720</v>
      </c>
    </row>
    <row r="171" spans="1:3" x14ac:dyDescent="0.2">
      <c r="A171" t="s">
        <v>1138</v>
      </c>
      <c r="C171">
        <v>2110</v>
      </c>
    </row>
    <row r="172" spans="1:3" x14ac:dyDescent="0.2">
      <c r="A172" t="s">
        <v>1139</v>
      </c>
      <c r="C172">
        <v>3151</v>
      </c>
    </row>
    <row r="173" spans="1:3" x14ac:dyDescent="0.2">
      <c r="A173" t="s">
        <v>1737</v>
      </c>
      <c r="C173">
        <v>3716</v>
      </c>
    </row>
    <row r="174" spans="1:3" x14ac:dyDescent="0.2">
      <c r="A174" t="s">
        <v>1738</v>
      </c>
      <c r="C174">
        <v>2501</v>
      </c>
    </row>
    <row r="175" spans="1:3" x14ac:dyDescent="0.2">
      <c r="A175" t="s">
        <v>7735</v>
      </c>
      <c r="C175">
        <v>2502</v>
      </c>
    </row>
    <row r="176" spans="1:3" x14ac:dyDescent="0.2">
      <c r="A176" t="s">
        <v>7736</v>
      </c>
      <c r="C176">
        <v>3719</v>
      </c>
    </row>
    <row r="177" spans="1:3" x14ac:dyDescent="0.2">
      <c r="A177" t="s">
        <v>7737</v>
      </c>
      <c r="C177">
        <v>3717</v>
      </c>
    </row>
    <row r="178" spans="1:3" x14ac:dyDescent="0.2">
      <c r="A178" t="s">
        <v>1530</v>
      </c>
      <c r="C178">
        <v>3718</v>
      </c>
    </row>
    <row r="179" spans="1:3" x14ac:dyDescent="0.2">
      <c r="A179" t="s">
        <v>1669</v>
      </c>
      <c r="C179">
        <v>3732</v>
      </c>
    </row>
    <row r="180" spans="1:3" x14ac:dyDescent="0.2">
      <c r="A180" t="s">
        <v>1668</v>
      </c>
      <c r="C180">
        <v>3733</v>
      </c>
    </row>
    <row r="181" spans="1:3" x14ac:dyDescent="0.2">
      <c r="A181" t="s">
        <v>7738</v>
      </c>
      <c r="C181">
        <v>3734</v>
      </c>
    </row>
    <row r="182" spans="1:3" x14ac:dyDescent="0.2">
      <c r="A182" t="s">
        <v>7739</v>
      </c>
      <c r="C182">
        <v>3731</v>
      </c>
    </row>
    <row r="183" spans="1:3" x14ac:dyDescent="0.2">
      <c r="A183" t="s">
        <v>7740</v>
      </c>
      <c r="C183">
        <v>3735</v>
      </c>
    </row>
    <row r="184" spans="1:3" x14ac:dyDescent="0.2">
      <c r="A184" t="s">
        <v>8822</v>
      </c>
      <c r="C184">
        <v>881</v>
      </c>
    </row>
    <row r="185" spans="1:3" x14ac:dyDescent="0.2">
      <c r="A185" t="s">
        <v>1140</v>
      </c>
      <c r="C185">
        <v>883</v>
      </c>
    </row>
    <row r="186" spans="1:3" x14ac:dyDescent="0.2">
      <c r="A186" t="s">
        <v>1141</v>
      </c>
      <c r="C186">
        <v>882</v>
      </c>
    </row>
    <row r="187" spans="1:3" x14ac:dyDescent="0.2">
      <c r="A187" t="s">
        <v>1818</v>
      </c>
      <c r="C187">
        <v>3736</v>
      </c>
    </row>
    <row r="188" spans="1:3" x14ac:dyDescent="0.2">
      <c r="A188" t="s">
        <v>1142</v>
      </c>
      <c r="C188">
        <v>700</v>
      </c>
    </row>
    <row r="189" spans="1:3" x14ac:dyDescent="0.2">
      <c r="A189" t="s">
        <v>1143</v>
      </c>
    </row>
    <row r="190" spans="1:3" x14ac:dyDescent="0.2">
      <c r="A190" t="s">
        <v>8298</v>
      </c>
    </row>
    <row r="191" spans="1:3" x14ac:dyDescent="0.2">
      <c r="A191" t="s">
        <v>8287</v>
      </c>
    </row>
    <row r="192" spans="1:3" x14ac:dyDescent="0.2">
      <c r="A192" t="s">
        <v>8288</v>
      </c>
    </row>
    <row r="193" spans="1:1" x14ac:dyDescent="0.2">
      <c r="A193" t="s">
        <v>2283</v>
      </c>
    </row>
    <row r="194" spans="1:1" x14ac:dyDescent="0.2">
      <c r="A194" t="s">
        <v>1144</v>
      </c>
    </row>
    <row r="195" spans="1:1" x14ac:dyDescent="0.2">
      <c r="A195" t="s">
        <v>1145</v>
      </c>
    </row>
    <row r="196" spans="1:1" x14ac:dyDescent="0.2">
      <c r="A196" t="s">
        <v>155</v>
      </c>
    </row>
    <row r="197" spans="1:1" x14ac:dyDescent="0.2">
      <c r="A197" t="s">
        <v>1778</v>
      </c>
    </row>
    <row r="198" spans="1:1" x14ac:dyDescent="0.2">
      <c r="A198" t="s">
        <v>1929</v>
      </c>
    </row>
    <row r="199" spans="1:1" x14ac:dyDescent="0.2">
      <c r="A199" t="s">
        <v>666</v>
      </c>
    </row>
    <row r="200" spans="1:1" x14ac:dyDescent="0.2">
      <c r="A200" t="s">
        <v>2259</v>
      </c>
    </row>
    <row r="201" spans="1:1" x14ac:dyDescent="0.2">
      <c r="A201" t="s">
        <v>8711</v>
      </c>
    </row>
    <row r="202" spans="1:1" x14ac:dyDescent="0.2">
      <c r="A202" t="s">
        <v>1146</v>
      </c>
    </row>
    <row r="203" spans="1:1" x14ac:dyDescent="0.2">
      <c r="A203" t="s">
        <v>1147</v>
      </c>
    </row>
    <row r="204" spans="1:1" x14ac:dyDescent="0.2">
      <c r="A204" t="s">
        <v>206</v>
      </c>
    </row>
    <row r="205" spans="1:1" x14ac:dyDescent="0.2">
      <c r="A205" t="s">
        <v>2</v>
      </c>
    </row>
    <row r="206" spans="1:1" x14ac:dyDescent="0.2">
      <c r="A206" t="s">
        <v>3</v>
      </c>
    </row>
    <row r="207" spans="1:1" x14ac:dyDescent="0.2">
      <c r="A207" t="s">
        <v>4</v>
      </c>
    </row>
    <row r="208" spans="1:1" x14ac:dyDescent="0.2">
      <c r="A208" t="s">
        <v>5</v>
      </c>
    </row>
    <row r="209" spans="1:1" x14ac:dyDescent="0.2">
      <c r="A209" t="s">
        <v>6</v>
      </c>
    </row>
    <row r="210" spans="1:1" x14ac:dyDescent="0.2">
      <c r="A210" t="s">
        <v>1148</v>
      </c>
    </row>
    <row r="211" spans="1:1" x14ac:dyDescent="0.2">
      <c r="A211" t="s">
        <v>1149</v>
      </c>
    </row>
    <row r="212" spans="1:1" x14ac:dyDescent="0.2">
      <c r="A212" t="s">
        <v>1150</v>
      </c>
    </row>
    <row r="213" spans="1:1" x14ac:dyDescent="0.2">
      <c r="A213" t="s">
        <v>7667</v>
      </c>
    </row>
    <row r="214" spans="1:1" x14ac:dyDescent="0.2">
      <c r="A214" t="s">
        <v>7668</v>
      </c>
    </row>
    <row r="215" spans="1:1" x14ac:dyDescent="0.2">
      <c r="A215" t="s">
        <v>7798</v>
      </c>
    </row>
    <row r="216" spans="1:1" x14ac:dyDescent="0.2">
      <c r="A216" t="s">
        <v>7799</v>
      </c>
    </row>
    <row r="217" spans="1:1" x14ac:dyDescent="0.2">
      <c r="A217" t="s">
        <v>7800</v>
      </c>
    </row>
    <row r="218" spans="1:1" x14ac:dyDescent="0.2">
      <c r="A218" t="s">
        <v>7741</v>
      </c>
    </row>
    <row r="219" spans="1:1" x14ac:dyDescent="0.2">
      <c r="A219" t="s">
        <v>7742</v>
      </c>
    </row>
    <row r="220" spans="1:1" x14ac:dyDescent="0.2">
      <c r="A220" t="s">
        <v>7743</v>
      </c>
    </row>
    <row r="221" spans="1:1" x14ac:dyDescent="0.2">
      <c r="A221" t="s">
        <v>7618</v>
      </c>
    </row>
    <row r="222" spans="1:1" x14ac:dyDescent="0.2">
      <c r="A222" t="s">
        <v>8816</v>
      </c>
    </row>
    <row r="223" spans="1:1" x14ac:dyDescent="0.2">
      <c r="A223" t="s">
        <v>8817</v>
      </c>
    </row>
    <row r="224" spans="1:1" x14ac:dyDescent="0.2">
      <c r="A224" t="s">
        <v>2884</v>
      </c>
    </row>
    <row r="225" spans="1:1" x14ac:dyDescent="0.2">
      <c r="A225" t="s">
        <v>7810</v>
      </c>
    </row>
    <row r="226" spans="1:1" x14ac:dyDescent="0.2">
      <c r="A226" t="s">
        <v>7811</v>
      </c>
    </row>
    <row r="227" spans="1:1" x14ac:dyDescent="0.2">
      <c r="A227" t="s">
        <v>7812</v>
      </c>
    </row>
    <row r="228" spans="1:1" x14ac:dyDescent="0.2">
      <c r="A228" t="s">
        <v>7801</v>
      </c>
    </row>
    <row r="229" spans="1:1" x14ac:dyDescent="0.2">
      <c r="A229" t="s">
        <v>7802</v>
      </c>
    </row>
    <row r="230" spans="1:1" x14ac:dyDescent="0.2">
      <c r="A230" t="s">
        <v>7803</v>
      </c>
    </row>
    <row r="231" spans="1:1" x14ac:dyDescent="0.2">
      <c r="A231" t="s">
        <v>7744</v>
      </c>
    </row>
    <row r="232" spans="1:1" x14ac:dyDescent="0.2">
      <c r="A232" t="s">
        <v>7745</v>
      </c>
    </row>
    <row r="233" spans="1:1" x14ac:dyDescent="0.2">
      <c r="A233" t="s">
        <v>7746</v>
      </c>
    </row>
    <row r="234" spans="1:1" x14ac:dyDescent="0.2">
      <c r="A234" t="s">
        <v>7622</v>
      </c>
    </row>
    <row r="235" spans="1:1" x14ac:dyDescent="0.2">
      <c r="A235" t="s">
        <v>7623</v>
      </c>
    </row>
    <row r="236" spans="1:1" x14ac:dyDescent="0.2">
      <c r="A236" t="s">
        <v>8364</v>
      </c>
    </row>
    <row r="237" spans="1:1" x14ac:dyDescent="0.2">
      <c r="A237" t="s">
        <v>2885</v>
      </c>
    </row>
    <row r="238" spans="1:1" x14ac:dyDescent="0.2">
      <c r="A238" t="s">
        <v>1151</v>
      </c>
    </row>
    <row r="239" spans="1:1" x14ac:dyDescent="0.2">
      <c r="A239" t="s">
        <v>1773</v>
      </c>
    </row>
    <row r="240" spans="1:1" x14ac:dyDescent="0.2">
      <c r="A240" t="s">
        <v>1780</v>
      </c>
    </row>
    <row r="241" spans="1:1" x14ac:dyDescent="0.2">
      <c r="A241" t="s">
        <v>7619</v>
      </c>
    </row>
    <row r="242" spans="1:1" x14ac:dyDescent="0.2">
      <c r="A242" t="s">
        <v>154</v>
      </c>
    </row>
    <row r="243" spans="1:1" x14ac:dyDescent="0.2">
      <c r="A243" t="s">
        <v>1781</v>
      </c>
    </row>
    <row r="244" spans="1:1" x14ac:dyDescent="0.2">
      <c r="A244" t="s">
        <v>1782</v>
      </c>
    </row>
    <row r="245" spans="1:1" x14ac:dyDescent="0.2">
      <c r="A245" t="s">
        <v>52</v>
      </c>
    </row>
    <row r="246" spans="1:1" x14ac:dyDescent="0.2">
      <c r="A246" t="s">
        <v>7</v>
      </c>
    </row>
    <row r="247" spans="1:1" x14ac:dyDescent="0.2">
      <c r="A247" t="s">
        <v>8</v>
      </c>
    </row>
    <row r="248" spans="1:1" x14ac:dyDescent="0.2">
      <c r="A248" t="s">
        <v>9</v>
      </c>
    </row>
    <row r="249" spans="1:1" x14ac:dyDescent="0.2">
      <c r="A249" t="s">
        <v>1770</v>
      </c>
    </row>
    <row r="250" spans="1:1" x14ac:dyDescent="0.2">
      <c r="A250" t="s">
        <v>1771</v>
      </c>
    </row>
    <row r="251" spans="1:1" x14ac:dyDescent="0.2">
      <c r="A251" t="s">
        <v>1772</v>
      </c>
    </row>
    <row r="252" spans="1:1" x14ac:dyDescent="0.2">
      <c r="A252" t="s">
        <v>2194</v>
      </c>
    </row>
    <row r="253" spans="1:1" x14ac:dyDescent="0.2">
      <c r="A253" t="s">
        <v>1774</v>
      </c>
    </row>
    <row r="254" spans="1:1" x14ac:dyDescent="0.2">
      <c r="A254" t="s">
        <v>1152</v>
      </c>
    </row>
    <row r="255" spans="1:1" x14ac:dyDescent="0.2">
      <c r="A255" t="s">
        <v>1637</v>
      </c>
    </row>
    <row r="256" spans="1:1" x14ac:dyDescent="0.2">
      <c r="A256" t="s">
        <v>1638</v>
      </c>
    </row>
    <row r="257" spans="1:1" x14ac:dyDescent="0.2">
      <c r="A257" t="s">
        <v>7747</v>
      </c>
    </row>
    <row r="258" spans="1:1" x14ac:dyDescent="0.2">
      <c r="A258" t="s">
        <v>7748</v>
      </c>
    </row>
    <row r="259" spans="1:1" x14ac:dyDescent="0.2">
      <c r="A259" t="s">
        <v>7749</v>
      </c>
    </row>
    <row r="260" spans="1:1" x14ac:dyDescent="0.2">
      <c r="A260" t="s">
        <v>1153</v>
      </c>
    </row>
    <row r="261" spans="1:1" x14ac:dyDescent="0.2">
      <c r="A261" t="s">
        <v>1154</v>
      </c>
    </row>
    <row r="262" spans="1:1" x14ac:dyDescent="0.2">
      <c r="A262" t="s">
        <v>8567</v>
      </c>
    </row>
    <row r="263" spans="1:1" x14ac:dyDescent="0.2">
      <c r="A263" t="s">
        <v>8559</v>
      </c>
    </row>
    <row r="264" spans="1:1" x14ac:dyDescent="0.2">
      <c r="A264" t="s">
        <v>8321</v>
      </c>
    </row>
    <row r="265" spans="1:1" x14ac:dyDescent="0.2">
      <c r="A265" t="s">
        <v>8638</v>
      </c>
    </row>
    <row r="266" spans="1:1" x14ac:dyDescent="0.2">
      <c r="A266" t="s">
        <v>2195</v>
      </c>
    </row>
    <row r="267" spans="1:1" x14ac:dyDescent="0.2">
      <c r="A267" t="s">
        <v>2196</v>
      </c>
    </row>
    <row r="268" spans="1:1" x14ac:dyDescent="0.2">
      <c r="A268" t="s">
        <v>2198</v>
      </c>
    </row>
    <row r="269" spans="1:1" x14ac:dyDescent="0.2">
      <c r="A269" t="s">
        <v>2199</v>
      </c>
    </row>
    <row r="270" spans="1:1" x14ac:dyDescent="0.2">
      <c r="A270" t="s">
        <v>7750</v>
      </c>
    </row>
    <row r="271" spans="1:1" x14ac:dyDescent="0.2">
      <c r="A271" t="s">
        <v>7751</v>
      </c>
    </row>
    <row r="272" spans="1:1" x14ac:dyDescent="0.2">
      <c r="A272" t="s">
        <v>7752</v>
      </c>
    </row>
    <row r="273" spans="1:1" x14ac:dyDescent="0.2">
      <c r="A273" t="s">
        <v>2197</v>
      </c>
    </row>
    <row r="274" spans="1:1" x14ac:dyDescent="0.2">
      <c r="A274" t="s">
        <v>1155</v>
      </c>
    </row>
    <row r="275" spans="1:1" x14ac:dyDescent="0.2">
      <c r="A275" t="s">
        <v>1546</v>
      </c>
    </row>
    <row r="276" spans="1:1" x14ac:dyDescent="0.2">
      <c r="A276" t="s">
        <v>1545</v>
      </c>
    </row>
    <row r="277" spans="1:1" x14ac:dyDescent="0.2">
      <c r="A277" t="s">
        <v>7753</v>
      </c>
    </row>
    <row r="278" spans="1:1" x14ac:dyDescent="0.2">
      <c r="A278" t="s">
        <v>7754</v>
      </c>
    </row>
    <row r="279" spans="1:1" x14ac:dyDescent="0.2">
      <c r="A279" t="s">
        <v>7755</v>
      </c>
    </row>
    <row r="280" spans="1:1" x14ac:dyDescent="0.2">
      <c r="A280" t="s">
        <v>1169</v>
      </c>
    </row>
    <row r="281" spans="1:1" x14ac:dyDescent="0.2">
      <c r="A281" t="s">
        <v>1170</v>
      </c>
    </row>
    <row r="282" spans="1:1" x14ac:dyDescent="0.2">
      <c r="A282" t="s">
        <v>1582</v>
      </c>
    </row>
    <row r="283" spans="1:1" x14ac:dyDescent="0.2">
      <c r="A283" t="s">
        <v>1171</v>
      </c>
    </row>
    <row r="284" spans="1:1" x14ac:dyDescent="0.2">
      <c r="A284" t="s">
        <v>8728</v>
      </c>
    </row>
    <row r="285" spans="1:1" x14ac:dyDescent="0.2">
      <c r="A285" t="s">
        <v>1790</v>
      </c>
    </row>
    <row r="286" spans="1:1" x14ac:dyDescent="0.2">
      <c r="A286" t="s">
        <v>8730</v>
      </c>
    </row>
    <row r="287" spans="1:1" x14ac:dyDescent="0.2">
      <c r="A287" t="s">
        <v>8731</v>
      </c>
    </row>
    <row r="288" spans="1:1" x14ac:dyDescent="0.2">
      <c r="A288" t="s">
        <v>2306</v>
      </c>
    </row>
    <row r="289" spans="1:1" x14ac:dyDescent="0.2">
      <c r="A289" t="s">
        <v>8639</v>
      </c>
    </row>
    <row r="290" spans="1:1" x14ac:dyDescent="0.2">
      <c r="A290" t="s">
        <v>1172</v>
      </c>
    </row>
    <row r="291" spans="1:1" x14ac:dyDescent="0.2">
      <c r="A291" t="s">
        <v>8729</v>
      </c>
    </row>
    <row r="292" spans="1:1" x14ac:dyDescent="0.2">
      <c r="A292" t="s">
        <v>1173</v>
      </c>
    </row>
    <row r="293" spans="1:1" x14ac:dyDescent="0.2">
      <c r="A293" t="s">
        <v>1576</v>
      </c>
    </row>
    <row r="294" spans="1:1" x14ac:dyDescent="0.2">
      <c r="A294" t="s">
        <v>1174</v>
      </c>
    </row>
    <row r="295" spans="1:1" x14ac:dyDescent="0.2">
      <c r="A295" t="s">
        <v>1777</v>
      </c>
    </row>
    <row r="296" spans="1:1" x14ac:dyDescent="0.2">
      <c r="A296" t="s">
        <v>1175</v>
      </c>
    </row>
    <row r="297" spans="1:1" x14ac:dyDescent="0.2">
      <c r="A297" t="s">
        <v>1681</v>
      </c>
    </row>
    <row r="298" spans="1:1" x14ac:dyDescent="0.2">
      <c r="A298" t="s">
        <v>1176</v>
      </c>
    </row>
    <row r="299" spans="1:1" x14ac:dyDescent="0.2">
      <c r="A299" t="s">
        <v>1177</v>
      </c>
    </row>
    <row r="300" spans="1:1" x14ac:dyDescent="0.2">
      <c r="A300" t="s">
        <v>1178</v>
      </c>
    </row>
    <row r="301" spans="1:1" x14ac:dyDescent="0.2">
      <c r="A301" t="s">
        <v>1190</v>
      </c>
    </row>
    <row r="302" spans="1:1" x14ac:dyDescent="0.2">
      <c r="A302" t="s">
        <v>8289</v>
      </c>
    </row>
    <row r="303" spans="1:1" x14ac:dyDescent="0.2">
      <c r="A303" t="s">
        <v>8290</v>
      </c>
    </row>
    <row r="304" spans="1:1" x14ac:dyDescent="0.2">
      <c r="A304" t="s">
        <v>8291</v>
      </c>
    </row>
    <row r="305" spans="1:1" x14ac:dyDescent="0.2">
      <c r="A305" t="s">
        <v>1776</v>
      </c>
    </row>
    <row r="306" spans="1:1" x14ac:dyDescent="0.2">
      <c r="A306" t="s">
        <v>7756</v>
      </c>
    </row>
    <row r="307" spans="1:1" x14ac:dyDescent="0.2">
      <c r="A307" t="s">
        <v>7757</v>
      </c>
    </row>
    <row r="308" spans="1:1" x14ac:dyDescent="0.2">
      <c r="A308" t="s">
        <v>7758</v>
      </c>
    </row>
    <row r="309" spans="1:1" x14ac:dyDescent="0.2">
      <c r="A309" t="s">
        <v>1191</v>
      </c>
    </row>
    <row r="310" spans="1:1" x14ac:dyDescent="0.2">
      <c r="A310" t="s">
        <v>1192</v>
      </c>
    </row>
    <row r="311" spans="1:1" x14ac:dyDescent="0.2">
      <c r="A311" t="s">
        <v>1785</v>
      </c>
    </row>
    <row r="312" spans="1:1" x14ac:dyDescent="0.2">
      <c r="A312" t="s">
        <v>8380</v>
      </c>
    </row>
    <row r="313" spans="1:1" x14ac:dyDescent="0.2">
      <c r="A313" t="s">
        <v>8381</v>
      </c>
    </row>
    <row r="314" spans="1:1" x14ac:dyDescent="0.2">
      <c r="A314" t="s">
        <v>8382</v>
      </c>
    </row>
    <row r="315" spans="1:1" x14ac:dyDescent="0.2">
      <c r="A315" t="s">
        <v>1784</v>
      </c>
    </row>
    <row r="316" spans="1:1" x14ac:dyDescent="0.2">
      <c r="A316" t="s">
        <v>1193</v>
      </c>
    </row>
    <row r="317" spans="1:1" x14ac:dyDescent="0.2">
      <c r="A317" t="s">
        <v>1194</v>
      </c>
    </row>
    <row r="318" spans="1:1" x14ac:dyDescent="0.2">
      <c r="A318" t="s">
        <v>1542</v>
      </c>
    </row>
    <row r="319" spans="1:1" x14ac:dyDescent="0.2">
      <c r="A319" t="s">
        <v>1543</v>
      </c>
    </row>
    <row r="320" spans="1:1" x14ac:dyDescent="0.2">
      <c r="A320" t="s">
        <v>8829</v>
      </c>
    </row>
    <row r="321" spans="1:1" x14ac:dyDescent="0.2">
      <c r="A321" t="s">
        <v>8830</v>
      </c>
    </row>
    <row r="322" spans="1:1" x14ac:dyDescent="0.2">
      <c r="A322" t="s">
        <v>7759</v>
      </c>
    </row>
    <row r="323" spans="1:1" x14ac:dyDescent="0.2">
      <c r="A323" t="s">
        <v>7760</v>
      </c>
    </row>
    <row r="324" spans="1:1" x14ac:dyDescent="0.2">
      <c r="A324" t="s">
        <v>7761</v>
      </c>
    </row>
    <row r="325" spans="1:1" x14ac:dyDescent="0.2">
      <c r="A325" t="s">
        <v>1195</v>
      </c>
    </row>
    <row r="326" spans="1:1" x14ac:dyDescent="0.2">
      <c r="A326" t="s">
        <v>1798</v>
      </c>
    </row>
    <row r="327" spans="1:1" x14ac:dyDescent="0.2">
      <c r="A327" t="s">
        <v>1197</v>
      </c>
    </row>
    <row r="328" spans="1:1" x14ac:dyDescent="0.2">
      <c r="A328" t="s">
        <v>1535</v>
      </c>
    </row>
    <row r="329" spans="1:1" x14ac:dyDescent="0.2">
      <c r="A329" t="s">
        <v>8408</v>
      </c>
    </row>
    <row r="330" spans="1:1" x14ac:dyDescent="0.2">
      <c r="A330" t="s">
        <v>8411</v>
      </c>
    </row>
    <row r="331" spans="1:1" x14ac:dyDescent="0.2">
      <c r="A331" t="s">
        <v>8412</v>
      </c>
    </row>
    <row r="332" spans="1:1" x14ac:dyDescent="0.2">
      <c r="A332" t="s">
        <v>8409</v>
      </c>
    </row>
    <row r="333" spans="1:1" x14ac:dyDescent="0.2">
      <c r="A333" t="s">
        <v>8413</v>
      </c>
    </row>
    <row r="334" spans="1:1" x14ac:dyDescent="0.2">
      <c r="A334" t="s">
        <v>8414</v>
      </c>
    </row>
    <row r="335" spans="1:1" x14ac:dyDescent="0.2">
      <c r="A335" t="s">
        <v>8416</v>
      </c>
    </row>
    <row r="336" spans="1:1" x14ac:dyDescent="0.2">
      <c r="A336" t="s">
        <v>8415</v>
      </c>
    </row>
    <row r="337" spans="1:1" x14ac:dyDescent="0.2">
      <c r="A337" t="s">
        <v>8417</v>
      </c>
    </row>
    <row r="338" spans="1:1" x14ac:dyDescent="0.2">
      <c r="A338" t="s">
        <v>8418</v>
      </c>
    </row>
    <row r="339" spans="1:1" x14ac:dyDescent="0.2">
      <c r="A339" t="s">
        <v>8419</v>
      </c>
    </row>
    <row r="340" spans="1:1" x14ac:dyDescent="0.2">
      <c r="A340" t="s">
        <v>1540</v>
      </c>
    </row>
    <row r="341" spans="1:1" x14ac:dyDescent="0.2">
      <c r="A341" t="s">
        <v>1791</v>
      </c>
    </row>
    <row r="342" spans="1:1" x14ac:dyDescent="0.2">
      <c r="A342" t="s">
        <v>1792</v>
      </c>
    </row>
    <row r="343" spans="1:1" x14ac:dyDescent="0.2">
      <c r="A343" t="s">
        <v>1793</v>
      </c>
    </row>
    <row r="344" spans="1:1" x14ac:dyDescent="0.2">
      <c r="A344" t="s">
        <v>1539</v>
      </c>
    </row>
    <row r="345" spans="1:1" x14ac:dyDescent="0.2">
      <c r="A345" t="s">
        <v>7762</v>
      </c>
    </row>
    <row r="346" spans="1:1" x14ac:dyDescent="0.2">
      <c r="A346" t="s">
        <v>7763</v>
      </c>
    </row>
    <row r="347" spans="1:1" x14ac:dyDescent="0.2">
      <c r="A347" t="s">
        <v>7764</v>
      </c>
    </row>
    <row r="348" spans="1:1" x14ac:dyDescent="0.2">
      <c r="A348" t="s">
        <v>8317</v>
      </c>
    </row>
    <row r="349" spans="1:1" x14ac:dyDescent="0.2">
      <c r="A349" t="s">
        <v>1794</v>
      </c>
    </row>
    <row r="350" spans="1:1" x14ac:dyDescent="0.2">
      <c r="A350" t="s">
        <v>7765</v>
      </c>
    </row>
    <row r="351" spans="1:1" x14ac:dyDescent="0.2">
      <c r="A351" t="s">
        <v>7766</v>
      </c>
    </row>
    <row r="352" spans="1:1" x14ac:dyDescent="0.2">
      <c r="A352" t="s">
        <v>7767</v>
      </c>
    </row>
    <row r="353" spans="1:1" x14ac:dyDescent="0.2">
      <c r="A353" t="s">
        <v>1536</v>
      </c>
    </row>
    <row r="354" spans="1:1" x14ac:dyDescent="0.2">
      <c r="A354" t="s">
        <v>7768</v>
      </c>
    </row>
    <row r="355" spans="1:1" x14ac:dyDescent="0.2">
      <c r="A355" t="s">
        <v>7769</v>
      </c>
    </row>
    <row r="356" spans="1:1" x14ac:dyDescent="0.2">
      <c r="A356" t="s">
        <v>7770</v>
      </c>
    </row>
    <row r="357" spans="1:1" x14ac:dyDescent="0.2">
      <c r="A357" t="s">
        <v>8383</v>
      </c>
    </row>
    <row r="358" spans="1:1" x14ac:dyDescent="0.2">
      <c r="A358" t="s">
        <v>8384</v>
      </c>
    </row>
    <row r="359" spans="1:1" x14ac:dyDescent="0.2">
      <c r="A359" t="s">
        <v>8385</v>
      </c>
    </row>
    <row r="360" spans="1:1" x14ac:dyDescent="0.2">
      <c r="A360" t="s">
        <v>1800</v>
      </c>
    </row>
    <row r="361" spans="1:1" x14ac:dyDescent="0.2">
      <c r="A361" t="s">
        <v>1801</v>
      </c>
    </row>
    <row r="362" spans="1:1" x14ac:dyDescent="0.2">
      <c r="A362" t="s">
        <v>1802</v>
      </c>
    </row>
    <row r="363" spans="1:1" x14ac:dyDescent="0.2">
      <c r="A363" t="s">
        <v>1684</v>
      </c>
    </row>
    <row r="364" spans="1:1" x14ac:dyDescent="0.2">
      <c r="A364" t="s">
        <v>7771</v>
      </c>
    </row>
    <row r="365" spans="1:1" x14ac:dyDescent="0.2">
      <c r="A365" t="s">
        <v>7772</v>
      </c>
    </row>
    <row r="366" spans="1:1" x14ac:dyDescent="0.2">
      <c r="A366" t="s">
        <v>7773</v>
      </c>
    </row>
    <row r="367" spans="1:1" x14ac:dyDescent="0.2">
      <c r="A367" t="s">
        <v>8386</v>
      </c>
    </row>
    <row r="368" spans="1:1" x14ac:dyDescent="0.2">
      <c r="A368" t="s">
        <v>8387</v>
      </c>
    </row>
    <row r="369" spans="1:1" x14ac:dyDescent="0.2">
      <c r="A369" t="s">
        <v>8388</v>
      </c>
    </row>
    <row r="370" spans="1:1" x14ac:dyDescent="0.2">
      <c r="A370" t="s">
        <v>1803</v>
      </c>
    </row>
    <row r="371" spans="1:1" x14ac:dyDescent="0.2">
      <c r="A371" t="s">
        <v>1804</v>
      </c>
    </row>
    <row r="372" spans="1:1" x14ac:dyDescent="0.2">
      <c r="A372" t="s">
        <v>1198</v>
      </c>
    </row>
    <row r="373" spans="1:1" x14ac:dyDescent="0.2">
      <c r="A373" t="s">
        <v>1199</v>
      </c>
    </row>
    <row r="374" spans="1:1" x14ac:dyDescent="0.2">
      <c r="A374" t="s">
        <v>1200</v>
      </c>
    </row>
    <row r="375" spans="1:1" x14ac:dyDescent="0.2">
      <c r="A375" t="s">
        <v>1201</v>
      </c>
    </row>
    <row r="376" spans="1:1" x14ac:dyDescent="0.2">
      <c r="A376" t="s">
        <v>256</v>
      </c>
    </row>
    <row r="377" spans="1:1" x14ac:dyDescent="0.2">
      <c r="A377" t="s">
        <v>2729</v>
      </c>
    </row>
    <row r="378" spans="1:1" x14ac:dyDescent="0.2">
      <c r="A378" t="s">
        <v>1202</v>
      </c>
    </row>
    <row r="379" spans="1:1" x14ac:dyDescent="0.2">
      <c r="A379" t="s">
        <v>1203</v>
      </c>
    </row>
    <row r="380" spans="1:1" x14ac:dyDescent="0.2">
      <c r="A380" t="s">
        <v>7630</v>
      </c>
    </row>
    <row r="381" spans="1:1" x14ac:dyDescent="0.2">
      <c r="A381" t="s">
        <v>7629</v>
      </c>
    </row>
    <row r="382" spans="1:1" x14ac:dyDescent="0.2">
      <c r="A382" t="s">
        <v>7631</v>
      </c>
    </row>
    <row r="383" spans="1:1" x14ac:dyDescent="0.2">
      <c r="A383" t="s">
        <v>1204</v>
      </c>
    </row>
    <row r="384" spans="1:1" x14ac:dyDescent="0.2">
      <c r="A384" t="s">
        <v>1205</v>
      </c>
    </row>
    <row r="385" spans="1:1" x14ac:dyDescent="0.2">
      <c r="A385" t="s">
        <v>629</v>
      </c>
    </row>
    <row r="386" spans="1:1" x14ac:dyDescent="0.2">
      <c r="A386" t="s">
        <v>630</v>
      </c>
    </row>
    <row r="387" spans="1:1" x14ac:dyDescent="0.2">
      <c r="A387" t="s">
        <v>1206</v>
      </c>
    </row>
    <row r="388" spans="1:1" x14ac:dyDescent="0.2">
      <c r="A388" t="s">
        <v>1032</v>
      </c>
    </row>
    <row r="389" spans="1:1" x14ac:dyDescent="0.2">
      <c r="A389" t="s">
        <v>467</v>
      </c>
    </row>
    <row r="390" spans="1:1" x14ac:dyDescent="0.2">
      <c r="A390" t="s">
        <v>1033</v>
      </c>
    </row>
    <row r="391" spans="1:1" x14ac:dyDescent="0.2">
      <c r="A391" t="s">
        <v>531</v>
      </c>
    </row>
    <row r="392" spans="1:1" x14ac:dyDescent="0.2">
      <c r="A392" t="s">
        <v>1207</v>
      </c>
    </row>
    <row r="393" spans="1:1" x14ac:dyDescent="0.2">
      <c r="A393" t="s">
        <v>1208</v>
      </c>
    </row>
    <row r="394" spans="1:1" x14ac:dyDescent="0.2">
      <c r="A394" t="s">
        <v>1718</v>
      </c>
    </row>
    <row r="395" spans="1:1" x14ac:dyDescent="0.2">
      <c r="A395" t="s">
        <v>1719</v>
      </c>
    </row>
    <row r="396" spans="1:1" x14ac:dyDescent="0.2">
      <c r="A396" t="s">
        <v>1720</v>
      </c>
    </row>
    <row r="397" spans="1:1" x14ac:dyDescent="0.2">
      <c r="A397" t="s">
        <v>1721</v>
      </c>
    </row>
    <row r="398" spans="1:1" x14ac:dyDescent="0.2">
      <c r="A398" t="s">
        <v>1722</v>
      </c>
    </row>
    <row r="399" spans="1:1" x14ac:dyDescent="0.2">
      <c r="A399" t="s">
        <v>1723</v>
      </c>
    </row>
    <row r="400" spans="1:1" x14ac:dyDescent="0.2">
      <c r="A400" t="s">
        <v>1726</v>
      </c>
    </row>
    <row r="401" spans="1:1" x14ac:dyDescent="0.2">
      <c r="A401" t="s">
        <v>1728</v>
      </c>
    </row>
    <row r="402" spans="1:1" x14ac:dyDescent="0.2">
      <c r="A402" t="s">
        <v>1727</v>
      </c>
    </row>
    <row r="403" spans="1:1" x14ac:dyDescent="0.2">
      <c r="A403" t="s">
        <v>8242</v>
      </c>
    </row>
    <row r="404" spans="1:1" x14ac:dyDescent="0.2">
      <c r="A404" t="s">
        <v>8243</v>
      </c>
    </row>
    <row r="405" spans="1:1" x14ac:dyDescent="0.2">
      <c r="A405" t="s">
        <v>8244</v>
      </c>
    </row>
    <row r="406" spans="1:1" x14ac:dyDescent="0.2">
      <c r="A406" t="s">
        <v>1731</v>
      </c>
    </row>
    <row r="407" spans="1:1" x14ac:dyDescent="0.2">
      <c r="A407" t="s">
        <v>1730</v>
      </c>
    </row>
    <row r="408" spans="1:1" x14ac:dyDescent="0.2">
      <c r="A408" t="s">
        <v>1729</v>
      </c>
    </row>
    <row r="409" spans="1:1" x14ac:dyDescent="0.2">
      <c r="A409" t="s">
        <v>8245</v>
      </c>
    </row>
    <row r="410" spans="1:1" x14ac:dyDescent="0.2">
      <c r="A410" t="s">
        <v>8246</v>
      </c>
    </row>
    <row r="411" spans="1:1" x14ac:dyDescent="0.2">
      <c r="A411" t="s">
        <v>8247</v>
      </c>
    </row>
    <row r="412" spans="1:1" x14ac:dyDescent="0.2">
      <c r="A412" t="s">
        <v>8263</v>
      </c>
    </row>
    <row r="413" spans="1:1" x14ac:dyDescent="0.2">
      <c r="A413" t="s">
        <v>8264</v>
      </c>
    </row>
    <row r="414" spans="1:1" x14ac:dyDescent="0.2">
      <c r="A414" t="s">
        <v>8265</v>
      </c>
    </row>
    <row r="415" spans="1:1" x14ac:dyDescent="0.2">
      <c r="A415" t="s">
        <v>1209</v>
      </c>
    </row>
    <row r="416" spans="1:1" x14ac:dyDescent="0.2">
      <c r="A416" t="s">
        <v>1210</v>
      </c>
    </row>
    <row r="417" spans="1:1" x14ac:dyDescent="0.2">
      <c r="A417" t="s">
        <v>7720</v>
      </c>
    </row>
    <row r="418" spans="1:1" x14ac:dyDescent="0.2">
      <c r="A418" t="s">
        <v>7721</v>
      </c>
    </row>
    <row r="419" spans="1:1" x14ac:dyDescent="0.2">
      <c r="A419" t="s">
        <v>7719</v>
      </c>
    </row>
    <row r="420" spans="1:1" x14ac:dyDescent="0.2">
      <c r="A420" t="s">
        <v>442</v>
      </c>
    </row>
    <row r="421" spans="1:1" x14ac:dyDescent="0.2">
      <c r="A421" t="s">
        <v>443</v>
      </c>
    </row>
    <row r="422" spans="1:1" x14ac:dyDescent="0.2">
      <c r="A422" t="s">
        <v>8260</v>
      </c>
    </row>
    <row r="423" spans="1:1" x14ac:dyDescent="0.2">
      <c r="A423" t="s">
        <v>8261</v>
      </c>
    </row>
    <row r="424" spans="1:1" x14ac:dyDescent="0.2">
      <c r="A424" t="s">
        <v>8262</v>
      </c>
    </row>
    <row r="425" spans="1:1" x14ac:dyDescent="0.2">
      <c r="A425" t="s">
        <v>1239</v>
      </c>
    </row>
    <row r="426" spans="1:1" x14ac:dyDescent="0.2">
      <c r="A426" t="s">
        <v>1270</v>
      </c>
    </row>
    <row r="427" spans="1:1" x14ac:dyDescent="0.2">
      <c r="A427" t="s">
        <v>1271</v>
      </c>
    </row>
    <row r="428" spans="1:1" x14ac:dyDescent="0.2">
      <c r="A428" t="s">
        <v>7674</v>
      </c>
    </row>
    <row r="429" spans="1:1" x14ac:dyDescent="0.2">
      <c r="A429" t="s">
        <v>7673</v>
      </c>
    </row>
    <row r="430" spans="1:1" x14ac:dyDescent="0.2">
      <c r="A430" t="s">
        <v>7675</v>
      </c>
    </row>
    <row r="431" spans="1:1" x14ac:dyDescent="0.2">
      <c r="A431" t="s">
        <v>7676</v>
      </c>
    </row>
    <row r="432" spans="1:1" x14ac:dyDescent="0.2">
      <c r="A432" t="s">
        <v>1272</v>
      </c>
    </row>
    <row r="433" spans="1:1" x14ac:dyDescent="0.2">
      <c r="A433" t="s">
        <v>1273</v>
      </c>
    </row>
    <row r="434" spans="1:1" x14ac:dyDescent="0.2">
      <c r="A434" t="s">
        <v>1274</v>
      </c>
    </row>
    <row r="435" spans="1:1" x14ac:dyDescent="0.2">
      <c r="A435" t="s">
        <v>31</v>
      </c>
    </row>
    <row r="436" spans="1:1" x14ac:dyDescent="0.2">
      <c r="A436" t="s">
        <v>30</v>
      </c>
    </row>
    <row r="437" spans="1:1" x14ac:dyDescent="0.2">
      <c r="A437" t="s">
        <v>2973</v>
      </c>
    </row>
    <row r="438" spans="1:1" x14ac:dyDescent="0.2">
      <c r="A438" t="s">
        <v>27</v>
      </c>
    </row>
    <row r="439" spans="1:1" x14ac:dyDescent="0.2">
      <c r="A439" t="s">
        <v>28</v>
      </c>
    </row>
    <row r="440" spans="1:1" x14ac:dyDescent="0.2">
      <c r="A440" t="s">
        <v>29</v>
      </c>
    </row>
    <row r="441" spans="1:1" x14ac:dyDescent="0.2">
      <c r="A441" t="s">
        <v>39</v>
      </c>
    </row>
    <row r="442" spans="1:1" x14ac:dyDescent="0.2">
      <c r="A442" t="s">
        <v>40</v>
      </c>
    </row>
    <row r="443" spans="1:1" x14ac:dyDescent="0.2">
      <c r="A443" t="s">
        <v>41</v>
      </c>
    </row>
    <row r="444" spans="1:1" x14ac:dyDescent="0.2">
      <c r="A444" t="s">
        <v>42</v>
      </c>
    </row>
    <row r="445" spans="1:1" x14ac:dyDescent="0.2">
      <c r="A445" t="s">
        <v>43</v>
      </c>
    </row>
    <row r="446" spans="1:1" x14ac:dyDescent="0.2">
      <c r="A446" t="s">
        <v>44</v>
      </c>
    </row>
    <row r="447" spans="1:1" x14ac:dyDescent="0.2">
      <c r="A447" t="s">
        <v>45</v>
      </c>
    </row>
    <row r="448" spans="1:1" x14ac:dyDescent="0.2">
      <c r="A448" t="s">
        <v>14</v>
      </c>
    </row>
    <row r="449" spans="1:1" x14ac:dyDescent="0.2">
      <c r="A449" t="s">
        <v>2974</v>
      </c>
    </row>
    <row r="450" spans="1:1" x14ac:dyDescent="0.2">
      <c r="A450" t="s">
        <v>15</v>
      </c>
    </row>
    <row r="451" spans="1:1" x14ac:dyDescent="0.2">
      <c r="A451" t="s">
        <v>33</v>
      </c>
    </row>
    <row r="452" spans="1:1" x14ac:dyDescent="0.2">
      <c r="A452" t="s">
        <v>34</v>
      </c>
    </row>
    <row r="453" spans="1:1" x14ac:dyDescent="0.2">
      <c r="A453" t="s">
        <v>36</v>
      </c>
    </row>
    <row r="454" spans="1:1" x14ac:dyDescent="0.2">
      <c r="A454" t="s">
        <v>37</v>
      </c>
    </row>
    <row r="455" spans="1:1" x14ac:dyDescent="0.2">
      <c r="A455" t="s">
        <v>21</v>
      </c>
    </row>
    <row r="456" spans="1:1" x14ac:dyDescent="0.2">
      <c r="A456" t="s">
        <v>22</v>
      </c>
    </row>
    <row r="457" spans="1:1" x14ac:dyDescent="0.2">
      <c r="A457" t="s">
        <v>1275</v>
      </c>
    </row>
    <row r="458" spans="1:1" x14ac:dyDescent="0.2">
      <c r="A458" t="s">
        <v>1276</v>
      </c>
    </row>
    <row r="459" spans="1:1" x14ac:dyDescent="0.2">
      <c r="A459" t="s">
        <v>25</v>
      </c>
    </row>
    <row r="460" spans="1:1" x14ac:dyDescent="0.2">
      <c r="A460" t="s">
        <v>8610</v>
      </c>
    </row>
    <row r="461" spans="1:1" x14ac:dyDescent="0.2">
      <c r="A461" t="s">
        <v>8315</v>
      </c>
    </row>
    <row r="462" spans="1:1" x14ac:dyDescent="0.2">
      <c r="A462" t="s">
        <v>8316</v>
      </c>
    </row>
    <row r="463" spans="1:1" x14ac:dyDescent="0.2">
      <c r="A463" t="s">
        <v>1277</v>
      </c>
    </row>
    <row r="464" spans="1:1" x14ac:dyDescent="0.2">
      <c r="A464" t="s">
        <v>1278</v>
      </c>
    </row>
    <row r="465" spans="1:1" x14ac:dyDescent="0.2">
      <c r="A465" t="s">
        <v>16</v>
      </c>
    </row>
    <row r="466" spans="1:1" x14ac:dyDescent="0.2">
      <c r="A466" t="s">
        <v>17</v>
      </c>
    </row>
    <row r="467" spans="1:1" x14ac:dyDescent="0.2">
      <c r="A467" t="s">
        <v>19</v>
      </c>
    </row>
    <row r="468" spans="1:1" x14ac:dyDescent="0.2">
      <c r="A468" t="s">
        <v>8378</v>
      </c>
    </row>
    <row r="469" spans="1:1" x14ac:dyDescent="0.2">
      <c r="A469" t="s">
        <v>8818</v>
      </c>
    </row>
    <row r="470" spans="1:1" x14ac:dyDescent="0.2">
      <c r="A470" t="s">
        <v>115</v>
      </c>
    </row>
    <row r="471" spans="1:1" x14ac:dyDescent="0.2">
      <c r="A471" t="s">
        <v>116</v>
      </c>
    </row>
    <row r="472" spans="1:1" x14ac:dyDescent="0.2">
      <c r="A472" t="s">
        <v>157</v>
      </c>
    </row>
    <row r="473" spans="1:1" x14ac:dyDescent="0.2">
      <c r="A473" t="s">
        <v>23</v>
      </c>
    </row>
    <row r="474" spans="1:1" x14ac:dyDescent="0.2">
      <c r="A474" t="s">
        <v>24</v>
      </c>
    </row>
    <row r="475" spans="1:1" x14ac:dyDescent="0.2">
      <c r="A475" t="s">
        <v>10</v>
      </c>
    </row>
    <row r="476" spans="1:1" x14ac:dyDescent="0.2">
      <c r="A476" t="s">
        <v>11</v>
      </c>
    </row>
    <row r="477" spans="1:1" x14ac:dyDescent="0.2">
      <c r="A477" t="s">
        <v>12</v>
      </c>
    </row>
    <row r="478" spans="1:1" x14ac:dyDescent="0.2">
      <c r="A478" t="s">
        <v>1279</v>
      </c>
    </row>
    <row r="479" spans="1:1" x14ac:dyDescent="0.2">
      <c r="A479" t="s">
        <v>1280</v>
      </c>
    </row>
    <row r="480" spans="1:1" x14ac:dyDescent="0.2">
      <c r="A480" t="s">
        <v>613</v>
      </c>
    </row>
    <row r="481" spans="1:1" x14ac:dyDescent="0.2">
      <c r="A481" t="s">
        <v>1285</v>
      </c>
    </row>
    <row r="482" spans="1:1" x14ac:dyDescent="0.2">
      <c r="A482" t="s">
        <v>1947</v>
      </c>
    </row>
    <row r="483" spans="1:1" x14ac:dyDescent="0.2">
      <c r="A483" t="s">
        <v>614</v>
      </c>
    </row>
    <row r="484" spans="1:1" x14ac:dyDescent="0.2">
      <c r="A484" t="s">
        <v>1283</v>
      </c>
    </row>
    <row r="485" spans="1:1" x14ac:dyDescent="0.2">
      <c r="A485" t="s">
        <v>504</v>
      </c>
    </row>
    <row r="486" spans="1:1" x14ac:dyDescent="0.2">
      <c r="A486" t="s">
        <v>1284</v>
      </c>
    </row>
    <row r="487" spans="1:1" x14ac:dyDescent="0.2">
      <c r="A487" t="s">
        <v>1286</v>
      </c>
    </row>
    <row r="488" spans="1:1" x14ac:dyDescent="0.2">
      <c r="A488" t="s">
        <v>88</v>
      </c>
    </row>
    <row r="489" spans="1:1" x14ac:dyDescent="0.2">
      <c r="A489" t="s">
        <v>1287</v>
      </c>
    </row>
    <row r="490" spans="1:1" x14ac:dyDescent="0.2">
      <c r="A490" t="s">
        <v>1289</v>
      </c>
    </row>
    <row r="491" spans="1:1" x14ac:dyDescent="0.2">
      <c r="A491" t="s">
        <v>1294</v>
      </c>
    </row>
    <row r="492" spans="1:1" x14ac:dyDescent="0.2">
      <c r="A492" t="s">
        <v>1009</v>
      </c>
    </row>
    <row r="493" spans="1:1" x14ac:dyDescent="0.2">
      <c r="A493" t="s">
        <v>7638</v>
      </c>
    </row>
    <row r="494" spans="1:1" x14ac:dyDescent="0.2">
      <c r="A494" t="s">
        <v>7639</v>
      </c>
    </row>
    <row r="495" spans="1:1" x14ac:dyDescent="0.2">
      <c r="A495" t="s">
        <v>129</v>
      </c>
    </row>
    <row r="496" spans="1:1" x14ac:dyDescent="0.2">
      <c r="A496" t="s">
        <v>1857</v>
      </c>
    </row>
    <row r="497" spans="1:1" x14ac:dyDescent="0.2">
      <c r="A497" t="s">
        <v>1858</v>
      </c>
    </row>
    <row r="498" spans="1:1" x14ac:dyDescent="0.2">
      <c r="A498" t="s">
        <v>1859</v>
      </c>
    </row>
    <row r="499" spans="1:1" x14ac:dyDescent="0.2">
      <c r="A499" t="s">
        <v>3032</v>
      </c>
    </row>
    <row r="500" spans="1:1" x14ac:dyDescent="0.2">
      <c r="A500" t="s">
        <v>7660</v>
      </c>
    </row>
    <row r="501" spans="1:1" x14ac:dyDescent="0.2">
      <c r="A501" t="s">
        <v>7707</v>
      </c>
    </row>
    <row r="502" spans="1:1" x14ac:dyDescent="0.2">
      <c r="A502" t="s">
        <v>1315</v>
      </c>
    </row>
    <row r="503" spans="1:1" x14ac:dyDescent="0.2">
      <c r="A503" t="s">
        <v>1316</v>
      </c>
    </row>
    <row r="504" spans="1:1" x14ac:dyDescent="0.2">
      <c r="A504" t="s">
        <v>524</v>
      </c>
    </row>
    <row r="505" spans="1:1" x14ac:dyDescent="0.2">
      <c r="A505" t="s">
        <v>8358</v>
      </c>
    </row>
    <row r="506" spans="1:1" x14ac:dyDescent="0.2">
      <c r="A506" t="s">
        <v>1318</v>
      </c>
    </row>
    <row r="507" spans="1:1" x14ac:dyDescent="0.2">
      <c r="A507" t="s">
        <v>1319</v>
      </c>
    </row>
    <row r="508" spans="1:1" x14ac:dyDescent="0.2">
      <c r="A508" t="s">
        <v>8366</v>
      </c>
    </row>
    <row r="509" spans="1:1" x14ac:dyDescent="0.2">
      <c r="A509" t="s">
        <v>8603</v>
      </c>
    </row>
    <row r="510" spans="1:1" x14ac:dyDescent="0.2">
      <c r="A510" t="s">
        <v>8367</v>
      </c>
    </row>
    <row r="511" spans="1:1" x14ac:dyDescent="0.2">
      <c r="A511" t="s">
        <v>9960</v>
      </c>
    </row>
    <row r="512" spans="1:1" x14ac:dyDescent="0.2">
      <c r="A512" t="s">
        <v>1320</v>
      </c>
    </row>
    <row r="513" spans="1:1" x14ac:dyDescent="0.2">
      <c r="A513" t="s">
        <v>8852</v>
      </c>
    </row>
    <row r="514" spans="1:1" x14ac:dyDescent="0.2">
      <c r="A514" t="s">
        <v>8704</v>
      </c>
    </row>
    <row r="515" spans="1:1" x14ac:dyDescent="0.2">
      <c r="A515" t="s">
        <v>8604</v>
      </c>
    </row>
    <row r="516" spans="1:1" x14ac:dyDescent="0.2">
      <c r="A516" t="s">
        <v>8605</v>
      </c>
    </row>
    <row r="517" spans="1:1" x14ac:dyDescent="0.2">
      <c r="A517" t="s">
        <v>8606</v>
      </c>
    </row>
    <row r="518" spans="1:1" x14ac:dyDescent="0.2">
      <c r="A518" t="s">
        <v>8607</v>
      </c>
    </row>
    <row r="519" spans="1:1" x14ac:dyDescent="0.2">
      <c r="A519" t="s">
        <v>8608</v>
      </c>
    </row>
    <row r="520" spans="1:1" x14ac:dyDescent="0.2">
      <c r="A520" t="s">
        <v>8437</v>
      </c>
    </row>
    <row r="521" spans="1:1" x14ac:dyDescent="0.2">
      <c r="A521" t="s">
        <v>8429</v>
      </c>
    </row>
    <row r="522" spans="1:1" x14ac:dyDescent="0.2">
      <c r="A522" t="s">
        <v>8431</v>
      </c>
    </row>
    <row r="523" spans="1:1" x14ac:dyDescent="0.2">
      <c r="A523" t="s">
        <v>8432</v>
      </c>
    </row>
    <row r="524" spans="1:1" x14ac:dyDescent="0.2">
      <c r="A524" t="s">
        <v>8438</v>
      </c>
    </row>
    <row r="525" spans="1:1" x14ac:dyDescent="0.2">
      <c r="A525" t="s">
        <v>8433</v>
      </c>
    </row>
    <row r="526" spans="1:1" x14ac:dyDescent="0.2">
      <c r="A526" t="s">
        <v>8426</v>
      </c>
    </row>
    <row r="527" spans="1:1" x14ac:dyDescent="0.2">
      <c r="A527" t="s">
        <v>8434</v>
      </c>
    </row>
    <row r="528" spans="1:1" x14ac:dyDescent="0.2">
      <c r="A528" t="s">
        <v>8806</v>
      </c>
    </row>
    <row r="529" spans="1:1" x14ac:dyDescent="0.2">
      <c r="A529" t="s">
        <v>8427</v>
      </c>
    </row>
    <row r="530" spans="1:1" x14ac:dyDescent="0.2">
      <c r="A530" t="s">
        <v>8435</v>
      </c>
    </row>
    <row r="531" spans="1:1" x14ac:dyDescent="0.2">
      <c r="A531" t="s">
        <v>1039</v>
      </c>
    </row>
    <row r="532" spans="1:1" x14ac:dyDescent="0.2">
      <c r="A532" t="s">
        <v>986</v>
      </c>
    </row>
    <row r="533" spans="1:1" x14ac:dyDescent="0.2">
      <c r="A533" t="s">
        <v>8812</v>
      </c>
    </row>
    <row r="534" spans="1:1" x14ac:dyDescent="0.2">
      <c r="A534" t="s">
        <v>8813</v>
      </c>
    </row>
    <row r="535" spans="1:1" x14ac:dyDescent="0.2">
      <c r="A535" t="s">
        <v>1378</v>
      </c>
    </row>
    <row r="536" spans="1:1" x14ac:dyDescent="0.2">
      <c r="A536" t="s">
        <v>1379</v>
      </c>
    </row>
    <row r="537" spans="1:1" x14ac:dyDescent="0.2">
      <c r="A537" t="s">
        <v>8357</v>
      </c>
    </row>
    <row r="538" spans="1:1" x14ac:dyDescent="0.2">
      <c r="A538" t="s">
        <v>1392</v>
      </c>
    </row>
    <row r="539" spans="1:1" x14ac:dyDescent="0.2">
      <c r="A539" t="s">
        <v>8248</v>
      </c>
    </row>
    <row r="540" spans="1:1" x14ac:dyDescent="0.2">
      <c r="A540" t="s">
        <v>8249</v>
      </c>
    </row>
    <row r="541" spans="1:1" x14ac:dyDescent="0.2">
      <c r="A541" t="s">
        <v>8250</v>
      </c>
    </row>
    <row r="542" spans="1:1" x14ac:dyDescent="0.2">
      <c r="A542" t="s">
        <v>8448</v>
      </c>
    </row>
    <row r="543" spans="1:1" x14ac:dyDescent="0.2">
      <c r="A543" t="s">
        <v>8449</v>
      </c>
    </row>
    <row r="544" spans="1:1" x14ac:dyDescent="0.2">
      <c r="A544" t="s">
        <v>8540</v>
      </c>
    </row>
    <row r="545" spans="1:1" x14ac:dyDescent="0.2">
      <c r="A545" t="s">
        <v>8805</v>
      </c>
    </row>
    <row r="546" spans="1:1" x14ac:dyDescent="0.2">
      <c r="A546" t="s">
        <v>8533</v>
      </c>
    </row>
    <row r="547" spans="1:1" x14ac:dyDescent="0.2">
      <c r="A547" t="s">
        <v>8534</v>
      </c>
    </row>
    <row r="548" spans="1:1" x14ac:dyDescent="0.2">
      <c r="A548" t="s">
        <v>8535</v>
      </c>
    </row>
    <row r="549" spans="1:1" x14ac:dyDescent="0.2">
      <c r="A549" t="s">
        <v>8251</v>
      </c>
    </row>
    <row r="550" spans="1:1" x14ac:dyDescent="0.2">
      <c r="A550" t="s">
        <v>8252</v>
      </c>
    </row>
    <row r="551" spans="1:1" x14ac:dyDescent="0.2">
      <c r="A551" t="s">
        <v>8253</v>
      </c>
    </row>
    <row r="552" spans="1:1" x14ac:dyDescent="0.2">
      <c r="A552" t="s">
        <v>281</v>
      </c>
    </row>
    <row r="553" spans="1:1" x14ac:dyDescent="0.2">
      <c r="A553" t="s">
        <v>7813</v>
      </c>
    </row>
    <row r="554" spans="1:1" x14ac:dyDescent="0.2">
      <c r="A554" t="s">
        <v>7814</v>
      </c>
    </row>
    <row r="555" spans="1:1" x14ac:dyDescent="0.2">
      <c r="A555" t="s">
        <v>7815</v>
      </c>
    </row>
    <row r="556" spans="1:1" x14ac:dyDescent="0.2">
      <c r="A556" t="s">
        <v>2731</v>
      </c>
    </row>
    <row r="557" spans="1:1" x14ac:dyDescent="0.2">
      <c r="A557" t="s">
        <v>1393</v>
      </c>
    </row>
    <row r="558" spans="1:1" x14ac:dyDescent="0.2">
      <c r="A558" t="s">
        <v>7816</v>
      </c>
    </row>
    <row r="559" spans="1:1" x14ac:dyDescent="0.2">
      <c r="A559" t="s">
        <v>7817</v>
      </c>
    </row>
    <row r="560" spans="1:1" x14ac:dyDescent="0.2">
      <c r="A560" t="s">
        <v>7818</v>
      </c>
    </row>
    <row r="561" spans="1:1" x14ac:dyDescent="0.2">
      <c r="A561" t="s">
        <v>8254</v>
      </c>
    </row>
    <row r="562" spans="1:1" x14ac:dyDescent="0.2">
      <c r="A562" t="s">
        <v>8255</v>
      </c>
    </row>
    <row r="563" spans="1:1" x14ac:dyDescent="0.2">
      <c r="A563" t="s">
        <v>8256</v>
      </c>
    </row>
    <row r="564" spans="1:1" x14ac:dyDescent="0.2">
      <c r="A564" t="s">
        <v>1397</v>
      </c>
    </row>
    <row r="565" spans="1:1" x14ac:dyDescent="0.2">
      <c r="A565" t="s">
        <v>1398</v>
      </c>
    </row>
    <row r="566" spans="1:1" x14ac:dyDescent="0.2">
      <c r="A566" t="s">
        <v>1399</v>
      </c>
    </row>
    <row r="567" spans="1:1" x14ac:dyDescent="0.2">
      <c r="A567" t="s">
        <v>8599</v>
      </c>
    </row>
    <row r="568" spans="1:1" x14ac:dyDescent="0.2">
      <c r="A568" t="s">
        <v>8597</v>
      </c>
    </row>
    <row r="569" spans="1:1" x14ac:dyDescent="0.2">
      <c r="A569" t="s">
        <v>8598</v>
      </c>
    </row>
    <row r="570" spans="1:1" x14ac:dyDescent="0.2">
      <c r="A570" t="s">
        <v>7831</v>
      </c>
    </row>
    <row r="571" spans="1:1" x14ac:dyDescent="0.2">
      <c r="A571" t="s">
        <v>7832</v>
      </c>
    </row>
    <row r="572" spans="1:1" x14ac:dyDescent="0.2">
      <c r="A572" t="s">
        <v>7833</v>
      </c>
    </row>
    <row r="573" spans="1:1" x14ac:dyDescent="0.2">
      <c r="A573" t="s">
        <v>7774</v>
      </c>
    </row>
    <row r="574" spans="1:1" x14ac:dyDescent="0.2">
      <c r="A574" t="s">
        <v>7775</v>
      </c>
    </row>
    <row r="575" spans="1:1" x14ac:dyDescent="0.2">
      <c r="A575" t="s">
        <v>7776</v>
      </c>
    </row>
    <row r="576" spans="1:1" x14ac:dyDescent="0.2">
      <c r="A576" t="s">
        <v>7777</v>
      </c>
    </row>
    <row r="577" spans="1:1" x14ac:dyDescent="0.2">
      <c r="A577" t="s">
        <v>7778</v>
      </c>
    </row>
    <row r="578" spans="1:1" x14ac:dyDescent="0.2">
      <c r="A578" t="s">
        <v>7779</v>
      </c>
    </row>
    <row r="579" spans="1:1" x14ac:dyDescent="0.2">
      <c r="A579" t="s">
        <v>7780</v>
      </c>
    </row>
    <row r="580" spans="1:1" x14ac:dyDescent="0.2">
      <c r="A580" t="s">
        <v>7781</v>
      </c>
    </row>
    <row r="581" spans="1:1" x14ac:dyDescent="0.2">
      <c r="A581" t="s">
        <v>7782</v>
      </c>
    </row>
    <row r="582" spans="1:1" x14ac:dyDescent="0.2">
      <c r="A582" t="s">
        <v>7783</v>
      </c>
    </row>
    <row r="583" spans="1:1" x14ac:dyDescent="0.2">
      <c r="A583" t="s">
        <v>7784</v>
      </c>
    </row>
    <row r="584" spans="1:1" x14ac:dyDescent="0.2">
      <c r="A584" t="s">
        <v>7785</v>
      </c>
    </row>
    <row r="585" spans="1:1" x14ac:dyDescent="0.2">
      <c r="A585" t="s">
        <v>8293</v>
      </c>
    </row>
    <row r="586" spans="1:1" x14ac:dyDescent="0.2">
      <c r="A586" t="s">
        <v>8294</v>
      </c>
    </row>
    <row r="587" spans="1:1" x14ac:dyDescent="0.2">
      <c r="A587" t="s">
        <v>8295</v>
      </c>
    </row>
    <row r="588" spans="1:1" x14ac:dyDescent="0.2">
      <c r="A588" t="s">
        <v>7834</v>
      </c>
    </row>
    <row r="589" spans="1:1" x14ac:dyDescent="0.2">
      <c r="A589" t="s">
        <v>7835</v>
      </c>
    </row>
    <row r="590" spans="1:1" x14ac:dyDescent="0.2">
      <c r="A590" t="s">
        <v>7836</v>
      </c>
    </row>
    <row r="591" spans="1:1" x14ac:dyDescent="0.2">
      <c r="A591" t="s">
        <v>1622</v>
      </c>
    </row>
    <row r="592" spans="1:1" x14ac:dyDescent="0.2">
      <c r="A592" t="s">
        <v>7840</v>
      </c>
    </row>
    <row r="593" spans="1:1" x14ac:dyDescent="0.2">
      <c r="A593" t="s">
        <v>7841</v>
      </c>
    </row>
    <row r="594" spans="1:1" x14ac:dyDescent="0.2">
      <c r="A594" t="s">
        <v>7842</v>
      </c>
    </row>
    <row r="595" spans="1:1" x14ac:dyDescent="0.2">
      <c r="A595" t="s">
        <v>1626</v>
      </c>
    </row>
    <row r="596" spans="1:1" x14ac:dyDescent="0.2">
      <c r="A596" t="s">
        <v>7846</v>
      </c>
    </row>
    <row r="597" spans="1:1" x14ac:dyDescent="0.2">
      <c r="A597" t="s">
        <v>7847</v>
      </c>
    </row>
    <row r="598" spans="1:1" x14ac:dyDescent="0.2">
      <c r="A598" t="s">
        <v>7848</v>
      </c>
    </row>
    <row r="599" spans="1:1" x14ac:dyDescent="0.2">
      <c r="A599" t="s">
        <v>1631</v>
      </c>
    </row>
    <row r="600" spans="1:1" x14ac:dyDescent="0.2">
      <c r="A600" t="s">
        <v>7855</v>
      </c>
    </row>
    <row r="601" spans="1:1" x14ac:dyDescent="0.2">
      <c r="A601" t="s">
        <v>7856</v>
      </c>
    </row>
    <row r="602" spans="1:1" x14ac:dyDescent="0.2">
      <c r="A602" t="s">
        <v>7857</v>
      </c>
    </row>
    <row r="603" spans="1:1" x14ac:dyDescent="0.2">
      <c r="A603" t="s">
        <v>1634</v>
      </c>
    </row>
    <row r="604" spans="1:1" x14ac:dyDescent="0.2">
      <c r="A604" t="s">
        <v>9892</v>
      </c>
    </row>
    <row r="605" spans="1:1" x14ac:dyDescent="0.2">
      <c r="A605" t="s">
        <v>8522</v>
      </c>
    </row>
    <row r="606" spans="1:1" x14ac:dyDescent="0.2">
      <c r="A606" t="s">
        <v>8523</v>
      </c>
    </row>
    <row r="607" spans="1:1" x14ac:dyDescent="0.2">
      <c r="A607" t="s">
        <v>8524</v>
      </c>
    </row>
    <row r="608" spans="1:1" x14ac:dyDescent="0.2">
      <c r="A608" t="s">
        <v>8525</v>
      </c>
    </row>
    <row r="609" spans="1:1" x14ac:dyDescent="0.2">
      <c r="A609" t="s">
        <v>8526</v>
      </c>
    </row>
    <row r="610" spans="1:1" x14ac:dyDescent="0.2">
      <c r="A610" t="s">
        <v>8527</v>
      </c>
    </row>
    <row r="611" spans="1:1" x14ac:dyDescent="0.2">
      <c r="A611" t="s">
        <v>8528</v>
      </c>
    </row>
    <row r="612" spans="1:1" x14ac:dyDescent="0.2">
      <c r="A612" t="s">
        <v>8530</v>
      </c>
    </row>
    <row r="613" spans="1:1" x14ac:dyDescent="0.2">
      <c r="A613" t="s">
        <v>8531</v>
      </c>
    </row>
    <row r="614" spans="1:1" x14ac:dyDescent="0.2">
      <c r="A614" t="s">
        <v>7867</v>
      </c>
    </row>
    <row r="615" spans="1:1" x14ac:dyDescent="0.2">
      <c r="A615" t="s">
        <v>7868</v>
      </c>
    </row>
    <row r="616" spans="1:1" x14ac:dyDescent="0.2">
      <c r="A616" t="s">
        <v>7869</v>
      </c>
    </row>
    <row r="617" spans="1:1" x14ac:dyDescent="0.2">
      <c r="A617" t="s">
        <v>1612</v>
      </c>
    </row>
    <row r="618" spans="1:1" x14ac:dyDescent="0.2">
      <c r="A618" t="s">
        <v>7870</v>
      </c>
    </row>
    <row r="619" spans="1:1" x14ac:dyDescent="0.2">
      <c r="A619" t="s">
        <v>7871</v>
      </c>
    </row>
    <row r="620" spans="1:1" x14ac:dyDescent="0.2">
      <c r="A620" t="s">
        <v>7872</v>
      </c>
    </row>
    <row r="621" spans="1:1" x14ac:dyDescent="0.2">
      <c r="A621" t="s">
        <v>1611</v>
      </c>
    </row>
    <row r="622" spans="1:1" x14ac:dyDescent="0.2">
      <c r="A622" t="s">
        <v>7873</v>
      </c>
    </row>
    <row r="623" spans="1:1" x14ac:dyDescent="0.2">
      <c r="A623" t="s">
        <v>7874</v>
      </c>
    </row>
    <row r="624" spans="1:1" x14ac:dyDescent="0.2">
      <c r="A624" t="s">
        <v>7875</v>
      </c>
    </row>
    <row r="625" spans="1:1" x14ac:dyDescent="0.2">
      <c r="A625" t="s">
        <v>1609</v>
      </c>
    </row>
    <row r="626" spans="1:1" x14ac:dyDescent="0.2">
      <c r="A626" t="s">
        <v>7876</v>
      </c>
    </row>
    <row r="627" spans="1:1" x14ac:dyDescent="0.2">
      <c r="A627" t="s">
        <v>7877</v>
      </c>
    </row>
    <row r="628" spans="1:1" x14ac:dyDescent="0.2">
      <c r="A628" t="s">
        <v>7878</v>
      </c>
    </row>
    <row r="629" spans="1:1" x14ac:dyDescent="0.2">
      <c r="A629" t="s">
        <v>1607</v>
      </c>
    </row>
    <row r="630" spans="1:1" x14ac:dyDescent="0.2">
      <c r="A630" t="s">
        <v>7882</v>
      </c>
    </row>
    <row r="631" spans="1:1" x14ac:dyDescent="0.2">
      <c r="A631" t="s">
        <v>7883</v>
      </c>
    </row>
    <row r="632" spans="1:1" x14ac:dyDescent="0.2">
      <c r="A632" t="s">
        <v>7884</v>
      </c>
    </row>
    <row r="633" spans="1:1" x14ac:dyDescent="0.2">
      <c r="A633" t="s">
        <v>7786</v>
      </c>
    </row>
    <row r="634" spans="1:1" x14ac:dyDescent="0.2">
      <c r="A634" t="s">
        <v>7787</v>
      </c>
    </row>
    <row r="635" spans="1:1" x14ac:dyDescent="0.2">
      <c r="A635" t="s">
        <v>7788</v>
      </c>
    </row>
    <row r="636" spans="1:1" x14ac:dyDescent="0.2">
      <c r="A636" t="s">
        <v>7804</v>
      </c>
    </row>
    <row r="637" spans="1:1" x14ac:dyDescent="0.2">
      <c r="A637" t="s">
        <v>7805</v>
      </c>
    </row>
    <row r="638" spans="1:1" x14ac:dyDescent="0.2">
      <c r="A638" t="s">
        <v>7806</v>
      </c>
    </row>
    <row r="639" spans="1:1" x14ac:dyDescent="0.2">
      <c r="A639" t="s">
        <v>1604</v>
      </c>
    </row>
    <row r="640" spans="1:1" x14ac:dyDescent="0.2">
      <c r="A640" t="s">
        <v>7888</v>
      </c>
    </row>
    <row r="641" spans="1:1" x14ac:dyDescent="0.2">
      <c r="A641" t="s">
        <v>7889</v>
      </c>
    </row>
    <row r="642" spans="1:1" x14ac:dyDescent="0.2">
      <c r="A642" t="s">
        <v>7890</v>
      </c>
    </row>
    <row r="643" spans="1:1" x14ac:dyDescent="0.2">
      <c r="A643" t="s">
        <v>8707</v>
      </c>
    </row>
    <row r="644" spans="1:1" x14ac:dyDescent="0.2">
      <c r="A644" t="s">
        <v>8708</v>
      </c>
    </row>
    <row r="645" spans="1:1" x14ac:dyDescent="0.2">
      <c r="A645" t="s">
        <v>8709</v>
      </c>
    </row>
    <row r="646" spans="1:1" x14ac:dyDescent="0.2">
      <c r="A646" t="s">
        <v>1602</v>
      </c>
    </row>
    <row r="647" spans="1:1" x14ac:dyDescent="0.2">
      <c r="A647" t="s">
        <v>7891</v>
      </c>
    </row>
    <row r="648" spans="1:1" x14ac:dyDescent="0.2">
      <c r="A648" t="s">
        <v>7892</v>
      </c>
    </row>
    <row r="649" spans="1:1" x14ac:dyDescent="0.2">
      <c r="A649" t="s">
        <v>7893</v>
      </c>
    </row>
    <row r="650" spans="1:1" x14ac:dyDescent="0.2">
      <c r="A650" t="s">
        <v>1600</v>
      </c>
    </row>
    <row r="651" spans="1:1" x14ac:dyDescent="0.2">
      <c r="A651" t="s">
        <v>7894</v>
      </c>
    </row>
    <row r="652" spans="1:1" x14ac:dyDescent="0.2">
      <c r="A652" t="s">
        <v>7895</v>
      </c>
    </row>
    <row r="653" spans="1:1" x14ac:dyDescent="0.2">
      <c r="A653" t="s">
        <v>7896</v>
      </c>
    </row>
    <row r="654" spans="1:1" x14ac:dyDescent="0.2">
      <c r="A654" t="s">
        <v>1599</v>
      </c>
    </row>
    <row r="655" spans="1:1" x14ac:dyDescent="0.2">
      <c r="A655" t="s">
        <v>8420</v>
      </c>
    </row>
    <row r="656" spans="1:1" x14ac:dyDescent="0.2">
      <c r="A656" t="s">
        <v>8521</v>
      </c>
    </row>
    <row r="657" spans="1:1" x14ac:dyDescent="0.2">
      <c r="A657" t="s">
        <v>7897</v>
      </c>
    </row>
    <row r="658" spans="1:1" x14ac:dyDescent="0.2">
      <c r="A658" t="s">
        <v>7898</v>
      </c>
    </row>
    <row r="659" spans="1:1" x14ac:dyDescent="0.2">
      <c r="A659" t="s">
        <v>7899</v>
      </c>
    </row>
    <row r="660" spans="1:1" x14ac:dyDescent="0.2">
      <c r="A660" t="s">
        <v>1598</v>
      </c>
    </row>
    <row r="661" spans="1:1" x14ac:dyDescent="0.2">
      <c r="A661" t="s">
        <v>8849</v>
      </c>
    </row>
    <row r="662" spans="1:1" x14ac:dyDescent="0.2">
      <c r="A662" t="s">
        <v>7912</v>
      </c>
    </row>
    <row r="663" spans="1:1" x14ac:dyDescent="0.2">
      <c r="A663" t="s">
        <v>7913</v>
      </c>
    </row>
    <row r="664" spans="1:1" x14ac:dyDescent="0.2">
      <c r="A664" t="s">
        <v>7914</v>
      </c>
    </row>
    <row r="665" spans="1:1" x14ac:dyDescent="0.2">
      <c r="A665" t="s">
        <v>8350</v>
      </c>
    </row>
    <row r="666" spans="1:1" x14ac:dyDescent="0.2">
      <c r="A666" t="s">
        <v>8351</v>
      </c>
    </row>
    <row r="667" spans="1:1" x14ac:dyDescent="0.2">
      <c r="A667" t="s">
        <v>8352</v>
      </c>
    </row>
    <row r="668" spans="1:1" x14ac:dyDescent="0.2">
      <c r="A668" t="s">
        <v>1591</v>
      </c>
    </row>
    <row r="669" spans="1:1" x14ac:dyDescent="0.2">
      <c r="A669" t="s">
        <v>7915</v>
      </c>
    </row>
    <row r="670" spans="1:1" x14ac:dyDescent="0.2">
      <c r="A670" t="s">
        <v>7916</v>
      </c>
    </row>
    <row r="671" spans="1:1" x14ac:dyDescent="0.2">
      <c r="A671" t="s">
        <v>7917</v>
      </c>
    </row>
    <row r="672" spans="1:1" x14ac:dyDescent="0.2">
      <c r="A672" t="s">
        <v>1590</v>
      </c>
    </row>
    <row r="673" spans="1:1" x14ac:dyDescent="0.2">
      <c r="A673" t="s">
        <v>7918</v>
      </c>
    </row>
    <row r="674" spans="1:1" x14ac:dyDescent="0.2">
      <c r="A674" t="s">
        <v>7919</v>
      </c>
    </row>
    <row r="675" spans="1:1" x14ac:dyDescent="0.2">
      <c r="A675" t="s">
        <v>7920</v>
      </c>
    </row>
    <row r="676" spans="1:1" x14ac:dyDescent="0.2">
      <c r="A676" t="s">
        <v>8853</v>
      </c>
    </row>
    <row r="677" spans="1:1" x14ac:dyDescent="0.2">
      <c r="A677" t="s">
        <v>1588</v>
      </c>
    </row>
    <row r="678" spans="1:1" x14ac:dyDescent="0.2">
      <c r="A678" t="s">
        <v>7921</v>
      </c>
    </row>
    <row r="679" spans="1:1" x14ac:dyDescent="0.2">
      <c r="A679" t="s">
        <v>7922</v>
      </c>
    </row>
    <row r="680" spans="1:1" x14ac:dyDescent="0.2">
      <c r="A680" t="s">
        <v>7923</v>
      </c>
    </row>
    <row r="681" spans="1:1" x14ac:dyDescent="0.2">
      <c r="A681" t="s">
        <v>1587</v>
      </c>
    </row>
    <row r="682" spans="1:1" x14ac:dyDescent="0.2">
      <c r="A682" t="s">
        <v>7924</v>
      </c>
    </row>
    <row r="683" spans="1:1" x14ac:dyDescent="0.2">
      <c r="A683" t="s">
        <v>7925</v>
      </c>
    </row>
    <row r="684" spans="1:1" x14ac:dyDescent="0.2">
      <c r="A684" t="s">
        <v>7926</v>
      </c>
    </row>
    <row r="685" spans="1:1" x14ac:dyDescent="0.2">
      <c r="A685" t="s">
        <v>1586</v>
      </c>
    </row>
    <row r="686" spans="1:1" x14ac:dyDescent="0.2">
      <c r="A686" t="s">
        <v>8292</v>
      </c>
    </row>
    <row r="687" spans="1:1" x14ac:dyDescent="0.2">
      <c r="A687" t="s">
        <v>8296</v>
      </c>
    </row>
    <row r="688" spans="1:1" x14ac:dyDescent="0.2">
      <c r="A688" t="s">
        <v>8297</v>
      </c>
    </row>
    <row r="689" spans="1:1" x14ac:dyDescent="0.2">
      <c r="A689" t="s">
        <v>1788</v>
      </c>
    </row>
    <row r="690" spans="1:1" x14ac:dyDescent="0.2">
      <c r="A690" t="s">
        <v>7927</v>
      </c>
    </row>
    <row r="691" spans="1:1" x14ac:dyDescent="0.2">
      <c r="A691" t="s">
        <v>7928</v>
      </c>
    </row>
    <row r="692" spans="1:1" x14ac:dyDescent="0.2">
      <c r="A692" t="s">
        <v>7929</v>
      </c>
    </row>
    <row r="693" spans="1:1" x14ac:dyDescent="0.2">
      <c r="A693" t="s">
        <v>1577</v>
      </c>
    </row>
    <row r="694" spans="1:1" x14ac:dyDescent="0.2">
      <c r="A694" t="s">
        <v>7930</v>
      </c>
    </row>
    <row r="695" spans="1:1" x14ac:dyDescent="0.2">
      <c r="A695" t="s">
        <v>7931</v>
      </c>
    </row>
    <row r="696" spans="1:1" x14ac:dyDescent="0.2">
      <c r="A696" t="s">
        <v>7932</v>
      </c>
    </row>
    <row r="697" spans="1:1" x14ac:dyDescent="0.2">
      <c r="A697" t="s">
        <v>1578</v>
      </c>
    </row>
    <row r="698" spans="1:1" x14ac:dyDescent="0.2">
      <c r="A698" t="s">
        <v>7807</v>
      </c>
    </row>
    <row r="699" spans="1:1" x14ac:dyDescent="0.2">
      <c r="A699" t="s">
        <v>7808</v>
      </c>
    </row>
    <row r="700" spans="1:1" x14ac:dyDescent="0.2">
      <c r="A700" t="s">
        <v>7809</v>
      </c>
    </row>
    <row r="701" spans="1:1" x14ac:dyDescent="0.2">
      <c r="A701" t="s">
        <v>8235</v>
      </c>
    </row>
    <row r="702" spans="1:1" x14ac:dyDescent="0.2">
      <c r="A702" t="s">
        <v>8236</v>
      </c>
    </row>
    <row r="703" spans="1:1" x14ac:dyDescent="0.2">
      <c r="A703" t="s">
        <v>8237</v>
      </c>
    </row>
    <row r="704" spans="1:1" x14ac:dyDescent="0.2">
      <c r="A704" t="s">
        <v>1581</v>
      </c>
    </row>
    <row r="705" spans="1:1" x14ac:dyDescent="0.2">
      <c r="A705" t="s">
        <v>7663</v>
      </c>
    </row>
    <row r="706" spans="1:1" x14ac:dyDescent="0.2">
      <c r="A706" t="s">
        <v>1840</v>
      </c>
    </row>
    <row r="707" spans="1:1" x14ac:dyDescent="0.2">
      <c r="A707" t="s">
        <v>1841</v>
      </c>
    </row>
    <row r="708" spans="1:1" x14ac:dyDescent="0.2">
      <c r="A708" t="s">
        <v>1842</v>
      </c>
    </row>
    <row r="709" spans="1:1" x14ac:dyDescent="0.2">
      <c r="A709" t="s">
        <v>1843</v>
      </c>
    </row>
    <row r="710" spans="1:1" x14ac:dyDescent="0.2">
      <c r="A710" t="s">
        <v>1844</v>
      </c>
    </row>
    <row r="711" spans="1:1" x14ac:dyDescent="0.2">
      <c r="A711" t="s">
        <v>1845</v>
      </c>
    </row>
    <row r="712" spans="1:1" x14ac:dyDescent="0.2">
      <c r="A712" t="s">
        <v>1846</v>
      </c>
    </row>
    <row r="713" spans="1:1" x14ac:dyDescent="0.2">
      <c r="A713" t="s">
        <v>1847</v>
      </c>
    </row>
    <row r="714" spans="1:1" x14ac:dyDescent="0.2">
      <c r="A714" t="s">
        <v>7789</v>
      </c>
    </row>
    <row r="715" spans="1:1" x14ac:dyDescent="0.2">
      <c r="A715" t="s">
        <v>7790</v>
      </c>
    </row>
    <row r="716" spans="1:1" x14ac:dyDescent="0.2">
      <c r="A716" t="s">
        <v>7791</v>
      </c>
    </row>
    <row r="717" spans="1:1" x14ac:dyDescent="0.2">
      <c r="A717" t="s">
        <v>8257</v>
      </c>
    </row>
    <row r="718" spans="1:1" x14ac:dyDescent="0.2">
      <c r="A718" t="s">
        <v>8258</v>
      </c>
    </row>
    <row r="719" spans="1:1" x14ac:dyDescent="0.2">
      <c r="A719" t="s">
        <v>8259</v>
      </c>
    </row>
    <row r="720" spans="1:1" x14ac:dyDescent="0.2">
      <c r="A720" t="s">
        <v>1849</v>
      </c>
    </row>
    <row r="721" spans="1:1" x14ac:dyDescent="0.2">
      <c r="A721" t="s">
        <v>8823</v>
      </c>
    </row>
    <row r="722" spans="1:1" x14ac:dyDescent="0.2">
      <c r="A722" t="s">
        <v>8824</v>
      </c>
    </row>
    <row r="723" spans="1:1" x14ac:dyDescent="0.2">
      <c r="A723" t="s">
        <v>8825</v>
      </c>
    </row>
    <row r="724" spans="1:1" x14ac:dyDescent="0.2">
      <c r="A724" t="s">
        <v>8826</v>
      </c>
    </row>
    <row r="725" spans="1:1" x14ac:dyDescent="0.2">
      <c r="A725" t="s">
        <v>7792</v>
      </c>
    </row>
    <row r="726" spans="1:1" x14ac:dyDescent="0.2">
      <c r="A726" t="s">
        <v>7793</v>
      </c>
    </row>
    <row r="727" spans="1:1" x14ac:dyDescent="0.2">
      <c r="A727" t="s">
        <v>7794</v>
      </c>
    </row>
    <row r="728" spans="1:1" x14ac:dyDescent="0.2">
      <c r="A728" t="s">
        <v>1851</v>
      </c>
    </row>
    <row r="729" spans="1:1" x14ac:dyDescent="0.2">
      <c r="A729" t="s">
        <v>7664</v>
      </c>
    </row>
    <row r="730" spans="1:1" x14ac:dyDescent="0.2">
      <c r="A730" t="s">
        <v>2052</v>
      </c>
    </row>
    <row r="731" spans="1:1" x14ac:dyDescent="0.2">
      <c r="A731" t="s">
        <v>2055</v>
      </c>
    </row>
    <row r="732" spans="1:1" x14ac:dyDescent="0.2">
      <c r="A732" t="s">
        <v>2056</v>
      </c>
    </row>
    <row r="733" spans="1:1" x14ac:dyDescent="0.2">
      <c r="A733" t="s">
        <v>2058</v>
      </c>
    </row>
    <row r="734" spans="1:1" x14ac:dyDescent="0.2">
      <c r="A734" t="s">
        <v>2059</v>
      </c>
    </row>
    <row r="735" spans="1:1" x14ac:dyDescent="0.2">
      <c r="A735" t="s">
        <v>2110</v>
      </c>
    </row>
    <row r="736" spans="1:1" x14ac:dyDescent="0.2">
      <c r="A736" t="s">
        <v>2061</v>
      </c>
    </row>
    <row r="737" spans="1:1" x14ac:dyDescent="0.2">
      <c r="A737" t="s">
        <v>9122</v>
      </c>
    </row>
    <row r="738" spans="1:1" x14ac:dyDescent="0.2">
      <c r="A738" t="s">
        <v>9123</v>
      </c>
    </row>
    <row r="739" spans="1:1" x14ac:dyDescent="0.2">
      <c r="A739" t="s">
        <v>2062</v>
      </c>
    </row>
    <row r="740" spans="1:1" x14ac:dyDescent="0.2">
      <c r="A740" t="s">
        <v>2064</v>
      </c>
    </row>
    <row r="741" spans="1:1" x14ac:dyDescent="0.2">
      <c r="A741" t="s">
        <v>9105</v>
      </c>
    </row>
    <row r="742" spans="1:1" x14ac:dyDescent="0.2">
      <c r="A742" t="s">
        <v>9111</v>
      </c>
    </row>
    <row r="743" spans="1:1" x14ac:dyDescent="0.2">
      <c r="A743" t="s">
        <v>9106</v>
      </c>
    </row>
    <row r="744" spans="1:1" x14ac:dyDescent="0.2">
      <c r="A744" t="s">
        <v>9107</v>
      </c>
    </row>
    <row r="745" spans="1:1" x14ac:dyDescent="0.2">
      <c r="A745" t="s">
        <v>9108</v>
      </c>
    </row>
    <row r="746" spans="1:1" x14ac:dyDescent="0.2">
      <c r="A746" t="s">
        <v>9109</v>
      </c>
    </row>
    <row r="747" spans="1:1" x14ac:dyDescent="0.2">
      <c r="A747" t="s">
        <v>9112</v>
      </c>
    </row>
    <row r="748" spans="1:1" x14ac:dyDescent="0.2">
      <c r="A748" t="s">
        <v>9113</v>
      </c>
    </row>
    <row r="749" spans="1:1" x14ac:dyDescent="0.2">
      <c r="A749" t="s">
        <v>983</v>
      </c>
    </row>
    <row r="750" spans="1:1" x14ac:dyDescent="0.2">
      <c r="A750" t="s">
        <v>9114</v>
      </c>
    </row>
    <row r="751" spans="1:1" x14ac:dyDescent="0.2">
      <c r="A751" t="s">
        <v>9115</v>
      </c>
    </row>
    <row r="752" spans="1:1" x14ac:dyDescent="0.2">
      <c r="A752" t="s">
        <v>2066</v>
      </c>
    </row>
    <row r="753" spans="1:1" x14ac:dyDescent="0.2">
      <c r="A753" t="s">
        <v>2067</v>
      </c>
    </row>
    <row r="754" spans="1:1" x14ac:dyDescent="0.2">
      <c r="A754" t="s">
        <v>8841</v>
      </c>
    </row>
    <row r="755" spans="1:1" x14ac:dyDescent="0.2">
      <c r="A755" t="s">
        <v>8833</v>
      </c>
    </row>
    <row r="756" spans="1:1" x14ac:dyDescent="0.2">
      <c r="A756" t="s">
        <v>8834</v>
      </c>
    </row>
    <row r="757" spans="1:1" x14ac:dyDescent="0.2">
      <c r="A757" t="s">
        <v>8838</v>
      </c>
    </row>
    <row r="758" spans="1:1" x14ac:dyDescent="0.2">
      <c r="A758" t="s">
        <v>8840</v>
      </c>
    </row>
    <row r="759" spans="1:1" x14ac:dyDescent="0.2">
      <c r="A759" t="s">
        <v>8832</v>
      </c>
    </row>
    <row r="760" spans="1:1" x14ac:dyDescent="0.2">
      <c r="A760" t="s">
        <v>8842</v>
      </c>
    </row>
    <row r="761" spans="1:1" x14ac:dyDescent="0.2">
      <c r="A761" t="s">
        <v>8844</v>
      </c>
    </row>
    <row r="762" spans="1:1" x14ac:dyDescent="0.2">
      <c r="A762" t="s">
        <v>8845</v>
      </c>
    </row>
    <row r="763" spans="1:1" x14ac:dyDescent="0.2">
      <c r="A763" t="s">
        <v>8854</v>
      </c>
    </row>
    <row r="764" spans="1:1" x14ac:dyDescent="0.2">
      <c r="A764" t="s">
        <v>8855</v>
      </c>
    </row>
    <row r="765" spans="1:1" x14ac:dyDescent="0.2">
      <c r="A765" t="s">
        <v>8856</v>
      </c>
    </row>
    <row r="766" spans="1:1" x14ac:dyDescent="0.2">
      <c r="A766" t="s">
        <v>8861</v>
      </c>
    </row>
    <row r="767" spans="1:1" x14ac:dyDescent="0.2">
      <c r="A767" t="s">
        <v>8866</v>
      </c>
    </row>
    <row r="768" spans="1:1" x14ac:dyDescent="0.2">
      <c r="A768" t="s">
        <v>8867</v>
      </c>
    </row>
    <row r="769" spans="1:1" x14ac:dyDescent="0.2">
      <c r="A769" t="s">
        <v>8868</v>
      </c>
    </row>
    <row r="770" spans="1:1" x14ac:dyDescent="0.2">
      <c r="A770" t="s">
        <v>8869</v>
      </c>
    </row>
    <row r="771" spans="1:1" x14ac:dyDescent="0.2">
      <c r="A771" t="s">
        <v>8870</v>
      </c>
    </row>
    <row r="772" spans="1:1" x14ac:dyDescent="0.2">
      <c r="A772" t="s">
        <v>8873</v>
      </c>
    </row>
    <row r="773" spans="1:1" x14ac:dyDescent="0.2">
      <c r="A773" t="s">
        <v>8881</v>
      </c>
    </row>
    <row r="774" spans="1:1" x14ac:dyDescent="0.2">
      <c r="A774" t="s">
        <v>8882</v>
      </c>
    </row>
    <row r="775" spans="1:1" x14ac:dyDescent="0.2">
      <c r="A775" t="s">
        <v>8890</v>
      </c>
    </row>
    <row r="776" spans="1:1" x14ac:dyDescent="0.2">
      <c r="A776" t="s">
        <v>8891</v>
      </c>
    </row>
    <row r="777" spans="1:1" x14ac:dyDescent="0.2">
      <c r="A777" t="s">
        <v>8892</v>
      </c>
    </row>
    <row r="778" spans="1:1" x14ac:dyDescent="0.2">
      <c r="A778" t="s">
        <v>8897</v>
      </c>
    </row>
    <row r="779" spans="1:1" x14ac:dyDescent="0.2">
      <c r="A779" t="s">
        <v>8899</v>
      </c>
    </row>
    <row r="780" spans="1:1" x14ac:dyDescent="0.2">
      <c r="A780" t="s">
        <v>8898</v>
      </c>
    </row>
    <row r="781" spans="1:1" x14ac:dyDescent="0.2">
      <c r="A781" t="s">
        <v>8900</v>
      </c>
    </row>
    <row r="782" spans="1:1" x14ac:dyDescent="0.2">
      <c r="A782" t="s">
        <v>8901</v>
      </c>
    </row>
    <row r="783" spans="1:1" x14ac:dyDescent="0.2">
      <c r="A783" t="s">
        <v>8907</v>
      </c>
    </row>
    <row r="784" spans="1:1" x14ac:dyDescent="0.2">
      <c r="A784" t="s">
        <v>8908</v>
      </c>
    </row>
    <row r="785" spans="1:1" x14ac:dyDescent="0.2">
      <c r="A785" t="s">
        <v>8991</v>
      </c>
    </row>
    <row r="786" spans="1:1" x14ac:dyDescent="0.2">
      <c r="A786" t="s">
        <v>8992</v>
      </c>
    </row>
    <row r="787" spans="1:1" x14ac:dyDescent="0.2">
      <c r="A787" t="s">
        <v>8993</v>
      </c>
    </row>
    <row r="788" spans="1:1" x14ac:dyDescent="0.2">
      <c r="A788" t="s">
        <v>8994</v>
      </c>
    </row>
    <row r="789" spans="1:1" x14ac:dyDescent="0.2">
      <c r="A789" t="s">
        <v>8995</v>
      </c>
    </row>
    <row r="790" spans="1:1" x14ac:dyDescent="0.2">
      <c r="A790" t="s">
        <v>8996</v>
      </c>
    </row>
    <row r="791" spans="1:1" x14ac:dyDescent="0.2">
      <c r="A791" t="s">
        <v>8997</v>
      </c>
    </row>
    <row r="792" spans="1:1" x14ac:dyDescent="0.2">
      <c r="A792" t="s">
        <v>8998</v>
      </c>
    </row>
    <row r="793" spans="1:1" x14ac:dyDescent="0.2">
      <c r="A793" t="s">
        <v>8999</v>
      </c>
    </row>
    <row r="794" spans="1:1" x14ac:dyDescent="0.2">
      <c r="A794" t="s">
        <v>9000</v>
      </c>
    </row>
    <row r="795" spans="1:1" x14ac:dyDescent="0.2">
      <c r="A795" t="s">
        <v>9013</v>
      </c>
    </row>
    <row r="796" spans="1:1" x14ac:dyDescent="0.2">
      <c r="A796" t="s">
        <v>9014</v>
      </c>
    </row>
    <row r="797" spans="1:1" x14ac:dyDescent="0.2">
      <c r="A797" t="s">
        <v>9015</v>
      </c>
    </row>
    <row r="798" spans="1:1" x14ac:dyDescent="0.2">
      <c r="A798" t="s">
        <v>9016</v>
      </c>
    </row>
    <row r="799" spans="1:1" x14ac:dyDescent="0.2">
      <c r="A799" t="s">
        <v>9017</v>
      </c>
    </row>
    <row r="800" spans="1:1" x14ac:dyDescent="0.2">
      <c r="A800" t="s">
        <v>9018</v>
      </c>
    </row>
    <row r="801" spans="1:1" x14ac:dyDescent="0.2">
      <c r="A801" t="s">
        <v>9021</v>
      </c>
    </row>
    <row r="802" spans="1:1" x14ac:dyDescent="0.2">
      <c r="A802" t="s">
        <v>9022</v>
      </c>
    </row>
    <row r="803" spans="1:1" x14ac:dyDescent="0.2">
      <c r="A803" t="s">
        <v>9023</v>
      </c>
    </row>
    <row r="804" spans="1:1" x14ac:dyDescent="0.2">
      <c r="A804" t="s">
        <v>9024</v>
      </c>
    </row>
    <row r="805" spans="1:1" x14ac:dyDescent="0.2">
      <c r="A805" t="s">
        <v>9025</v>
      </c>
    </row>
    <row r="806" spans="1:1" x14ac:dyDescent="0.2">
      <c r="A806" t="s">
        <v>9026</v>
      </c>
    </row>
    <row r="807" spans="1:1" x14ac:dyDescent="0.2">
      <c r="A807" t="s">
        <v>9027</v>
      </c>
    </row>
    <row r="808" spans="1:1" x14ac:dyDescent="0.2">
      <c r="A808" t="s">
        <v>9028</v>
      </c>
    </row>
    <row r="809" spans="1:1" x14ac:dyDescent="0.2">
      <c r="A809" t="s">
        <v>9031</v>
      </c>
    </row>
    <row r="810" spans="1:1" x14ac:dyDescent="0.2">
      <c r="A810" t="s">
        <v>9032</v>
      </c>
    </row>
    <row r="811" spans="1:1" x14ac:dyDescent="0.2">
      <c r="A811" t="s">
        <v>9033</v>
      </c>
    </row>
    <row r="812" spans="1:1" x14ac:dyDescent="0.2">
      <c r="A812" t="s">
        <v>9034</v>
      </c>
    </row>
    <row r="813" spans="1:1" x14ac:dyDescent="0.2">
      <c r="A813" t="s">
        <v>9035</v>
      </c>
    </row>
    <row r="814" spans="1:1" x14ac:dyDescent="0.2">
      <c r="A814" t="s">
        <v>9036</v>
      </c>
    </row>
    <row r="815" spans="1:1" x14ac:dyDescent="0.2">
      <c r="A815" t="s">
        <v>9044</v>
      </c>
    </row>
    <row r="816" spans="1:1" x14ac:dyDescent="0.2">
      <c r="A816" t="s">
        <v>9045</v>
      </c>
    </row>
    <row r="817" spans="1:1" x14ac:dyDescent="0.2">
      <c r="A817" t="s">
        <v>9046</v>
      </c>
    </row>
    <row r="818" spans="1:1" x14ac:dyDescent="0.2">
      <c r="A818" t="s">
        <v>9047</v>
      </c>
    </row>
    <row r="819" spans="1:1" x14ac:dyDescent="0.2">
      <c r="A819" t="s">
        <v>8989</v>
      </c>
    </row>
    <row r="820" spans="1:1" x14ac:dyDescent="0.2">
      <c r="A820" t="s">
        <v>9059</v>
      </c>
    </row>
    <row r="821" spans="1:1" x14ac:dyDescent="0.2">
      <c r="A821" t="s">
        <v>9060</v>
      </c>
    </row>
    <row r="822" spans="1:1" x14ac:dyDescent="0.2">
      <c r="A822" t="s">
        <v>9061</v>
      </c>
    </row>
    <row r="823" spans="1:1" x14ac:dyDescent="0.2">
      <c r="A823" t="s">
        <v>1512</v>
      </c>
    </row>
    <row r="824" spans="1:1" x14ac:dyDescent="0.2">
      <c r="A824" t="s">
        <v>9062</v>
      </c>
    </row>
    <row r="825" spans="1:1" x14ac:dyDescent="0.2">
      <c r="A825" t="s">
        <v>9063</v>
      </c>
    </row>
    <row r="826" spans="1:1" x14ac:dyDescent="0.2">
      <c r="A826" t="s">
        <v>9064</v>
      </c>
    </row>
    <row r="827" spans="1:1" x14ac:dyDescent="0.2">
      <c r="A827" t="s">
        <v>9065</v>
      </c>
    </row>
    <row r="828" spans="1:1" x14ac:dyDescent="0.2">
      <c r="A828" t="s">
        <v>9066</v>
      </c>
    </row>
    <row r="829" spans="1:1" x14ac:dyDescent="0.2">
      <c r="A829" t="s">
        <v>9067</v>
      </c>
    </row>
    <row r="830" spans="1:1" x14ac:dyDescent="0.2">
      <c r="A830" t="s">
        <v>9068</v>
      </c>
    </row>
    <row r="831" spans="1:1" x14ac:dyDescent="0.2">
      <c r="A831" t="s">
        <v>9069</v>
      </c>
    </row>
    <row r="832" spans="1:1" x14ac:dyDescent="0.2">
      <c r="A832" t="s">
        <v>9070</v>
      </c>
    </row>
    <row r="833" spans="1:1" x14ac:dyDescent="0.2">
      <c r="A833" t="s">
        <v>9071</v>
      </c>
    </row>
    <row r="834" spans="1:1" x14ac:dyDescent="0.2">
      <c r="A834" t="s">
        <v>9072</v>
      </c>
    </row>
    <row r="835" spans="1:1" x14ac:dyDescent="0.2">
      <c r="A835" t="s">
        <v>9074</v>
      </c>
    </row>
    <row r="836" spans="1:1" x14ac:dyDescent="0.2">
      <c r="A836" t="s">
        <v>9075</v>
      </c>
    </row>
    <row r="837" spans="1:1" x14ac:dyDescent="0.2">
      <c r="A837" t="s">
        <v>8379</v>
      </c>
    </row>
    <row r="838" spans="1:1" x14ac:dyDescent="0.2">
      <c r="A838" t="s">
        <v>9076</v>
      </c>
    </row>
    <row r="839" spans="1:1" x14ac:dyDescent="0.2">
      <c r="A839" t="s">
        <v>9077</v>
      </c>
    </row>
    <row r="840" spans="1:1" x14ac:dyDescent="0.2">
      <c r="A840" t="s">
        <v>9078</v>
      </c>
    </row>
    <row r="841" spans="1:1" x14ac:dyDescent="0.2">
      <c r="A841" t="s">
        <v>9214</v>
      </c>
    </row>
    <row r="842" spans="1:1" x14ac:dyDescent="0.2">
      <c r="A842" t="s">
        <v>9215</v>
      </c>
    </row>
    <row r="843" spans="1:1" x14ac:dyDescent="0.2">
      <c r="A843" t="s">
        <v>9217</v>
      </c>
    </row>
    <row r="844" spans="1:1" x14ac:dyDescent="0.2">
      <c r="A844" t="s">
        <v>9218</v>
      </c>
    </row>
    <row r="845" spans="1:1" x14ac:dyDescent="0.2">
      <c r="A845" t="s">
        <v>9086</v>
      </c>
    </row>
    <row r="846" spans="1:1" x14ac:dyDescent="0.2">
      <c r="A846" t="s">
        <v>9092</v>
      </c>
    </row>
    <row r="847" spans="1:1" x14ac:dyDescent="0.2">
      <c r="A847" t="s">
        <v>9093</v>
      </c>
    </row>
    <row r="848" spans="1:1" x14ac:dyDescent="0.2">
      <c r="A848" t="s">
        <v>9094</v>
      </c>
    </row>
    <row r="849" spans="1:1" x14ac:dyDescent="0.2">
      <c r="A849" t="s">
        <v>9097</v>
      </c>
    </row>
    <row r="850" spans="1:1" x14ac:dyDescent="0.2">
      <c r="A850" t="s">
        <v>9121</v>
      </c>
    </row>
    <row r="851" spans="1:1" x14ac:dyDescent="0.2">
      <c r="A851" t="s">
        <v>9126</v>
      </c>
    </row>
    <row r="852" spans="1:1" x14ac:dyDescent="0.2">
      <c r="A852" t="s">
        <v>9127</v>
      </c>
    </row>
    <row r="853" spans="1:1" x14ac:dyDescent="0.2">
      <c r="A853" t="s">
        <v>9128</v>
      </c>
    </row>
    <row r="854" spans="1:1" x14ac:dyDescent="0.2">
      <c r="A854" t="s">
        <v>9717</v>
      </c>
    </row>
    <row r="855" spans="1:1" x14ac:dyDescent="0.2">
      <c r="A855" t="s">
        <v>9138</v>
      </c>
    </row>
    <row r="856" spans="1:1" x14ac:dyDescent="0.2">
      <c r="A856" t="s">
        <v>9139</v>
      </c>
    </row>
    <row r="857" spans="1:1" x14ac:dyDescent="0.2">
      <c r="A857" t="s">
        <v>9143</v>
      </c>
    </row>
    <row r="858" spans="1:1" x14ac:dyDescent="0.2">
      <c r="A858" t="s">
        <v>9144</v>
      </c>
    </row>
    <row r="859" spans="1:1" x14ac:dyDescent="0.2">
      <c r="A859" t="s">
        <v>9145</v>
      </c>
    </row>
    <row r="860" spans="1:1" x14ac:dyDescent="0.2">
      <c r="A860" t="s">
        <v>9147</v>
      </c>
    </row>
    <row r="861" spans="1:1" x14ac:dyDescent="0.2">
      <c r="A861" t="s">
        <v>9148</v>
      </c>
    </row>
    <row r="862" spans="1:1" x14ac:dyDescent="0.2">
      <c r="A862" t="s">
        <v>9172</v>
      </c>
    </row>
    <row r="863" spans="1:1" x14ac:dyDescent="0.2">
      <c r="A863" t="s">
        <v>9675</v>
      </c>
    </row>
    <row r="864" spans="1:1" x14ac:dyDescent="0.2">
      <c r="A864" t="s">
        <v>9205</v>
      </c>
    </row>
    <row r="865" spans="1:1" x14ac:dyDescent="0.2">
      <c r="A865" t="s">
        <v>9206</v>
      </c>
    </row>
    <row r="866" spans="1:1" x14ac:dyDescent="0.2">
      <c r="A866" t="s">
        <v>9208</v>
      </c>
    </row>
    <row r="867" spans="1:1" x14ac:dyDescent="0.2">
      <c r="A867" t="s">
        <v>9216</v>
      </c>
    </row>
    <row r="868" spans="1:1" x14ac:dyDescent="0.2">
      <c r="A868" t="s">
        <v>9594</v>
      </c>
    </row>
    <row r="869" spans="1:1" x14ac:dyDescent="0.2">
      <c r="A869" t="s">
        <v>9219</v>
      </c>
    </row>
    <row r="870" spans="1:1" x14ac:dyDescent="0.2">
      <c r="A870" t="s">
        <v>942</v>
      </c>
    </row>
    <row r="871" spans="1:1" x14ac:dyDescent="0.2">
      <c r="A871" t="s">
        <v>933</v>
      </c>
    </row>
    <row r="872" spans="1:1" x14ac:dyDescent="0.2">
      <c r="A872" t="s">
        <v>9223</v>
      </c>
    </row>
    <row r="873" spans="1:1" x14ac:dyDescent="0.2">
      <c r="A873" t="s">
        <v>9224</v>
      </c>
    </row>
    <row r="874" spans="1:1" x14ac:dyDescent="0.2">
      <c r="A874" t="s">
        <v>9225</v>
      </c>
    </row>
    <row r="875" spans="1:1" x14ac:dyDescent="0.2">
      <c r="A875" t="s">
        <v>9226</v>
      </c>
    </row>
    <row r="876" spans="1:1" x14ac:dyDescent="0.2">
      <c r="A876" t="s">
        <v>9227</v>
      </c>
    </row>
    <row r="877" spans="1:1" x14ac:dyDescent="0.2">
      <c r="A877" t="s">
        <v>9228</v>
      </c>
    </row>
    <row r="878" spans="1:1" x14ac:dyDescent="0.2">
      <c r="A878" t="s">
        <v>9229</v>
      </c>
    </row>
    <row r="879" spans="1:1" x14ac:dyDescent="0.2">
      <c r="A879" t="s">
        <v>9230</v>
      </c>
    </row>
    <row r="880" spans="1:1" x14ac:dyDescent="0.2">
      <c r="A880" t="s">
        <v>9231</v>
      </c>
    </row>
    <row r="881" spans="1:1" x14ac:dyDescent="0.2">
      <c r="A881" t="s">
        <v>9232</v>
      </c>
    </row>
    <row r="882" spans="1:1" x14ac:dyDescent="0.2">
      <c r="A882" t="s">
        <v>9233</v>
      </c>
    </row>
    <row r="883" spans="1:1" x14ac:dyDescent="0.2">
      <c r="A883" t="s">
        <v>9234</v>
      </c>
    </row>
    <row r="884" spans="1:1" x14ac:dyDescent="0.2">
      <c r="A884" t="s">
        <v>9235</v>
      </c>
    </row>
    <row r="885" spans="1:1" x14ac:dyDescent="0.2">
      <c r="A885" t="s">
        <v>9236</v>
      </c>
    </row>
    <row r="886" spans="1:1" x14ac:dyDescent="0.2">
      <c r="A886" t="s">
        <v>9237</v>
      </c>
    </row>
    <row r="887" spans="1:1" x14ac:dyDescent="0.2">
      <c r="A887" t="s">
        <v>9238</v>
      </c>
    </row>
    <row r="888" spans="1:1" x14ac:dyDescent="0.2">
      <c r="A888" t="s">
        <v>9239</v>
      </c>
    </row>
    <row r="889" spans="1:1" x14ac:dyDescent="0.2">
      <c r="A889" t="s">
        <v>9240</v>
      </c>
    </row>
    <row r="890" spans="1:1" x14ac:dyDescent="0.2">
      <c r="A890" t="s">
        <v>9251</v>
      </c>
    </row>
    <row r="891" spans="1:1" x14ac:dyDescent="0.2">
      <c r="A891" t="s">
        <v>9252</v>
      </c>
    </row>
    <row r="892" spans="1:1" x14ac:dyDescent="0.2">
      <c r="A892" t="s">
        <v>9253</v>
      </c>
    </row>
    <row r="893" spans="1:1" x14ac:dyDescent="0.2">
      <c r="A893" t="s">
        <v>9241</v>
      </c>
    </row>
    <row r="894" spans="1:1" x14ac:dyDescent="0.2">
      <c r="A894" t="s">
        <v>9242</v>
      </c>
    </row>
    <row r="895" spans="1:1" x14ac:dyDescent="0.2">
      <c r="A895" t="s">
        <v>9243</v>
      </c>
    </row>
    <row r="896" spans="1:1" x14ac:dyDescent="0.2">
      <c r="A896" t="s">
        <v>9244</v>
      </c>
    </row>
    <row r="897" spans="1:1" x14ac:dyDescent="0.2">
      <c r="A897" t="s">
        <v>9595</v>
      </c>
    </row>
    <row r="898" spans="1:1" x14ac:dyDescent="0.2">
      <c r="A898" t="s">
        <v>9245</v>
      </c>
    </row>
    <row r="899" spans="1:1" x14ac:dyDescent="0.2">
      <c r="A899" t="s">
        <v>9246</v>
      </c>
    </row>
    <row r="900" spans="1:1" x14ac:dyDescent="0.2">
      <c r="A900" t="s">
        <v>9247</v>
      </c>
    </row>
    <row r="901" spans="1:1" x14ac:dyDescent="0.2">
      <c r="A901" t="s">
        <v>9255</v>
      </c>
    </row>
    <row r="902" spans="1:1" x14ac:dyDescent="0.2">
      <c r="A902" t="s">
        <v>9256</v>
      </c>
    </row>
    <row r="903" spans="1:1" x14ac:dyDescent="0.2">
      <c r="A903" t="s">
        <v>9257</v>
      </c>
    </row>
    <row r="904" spans="1:1" x14ac:dyDescent="0.2">
      <c r="A904" t="s">
        <v>9258</v>
      </c>
    </row>
    <row r="905" spans="1:1" x14ac:dyDescent="0.2">
      <c r="A905" t="s">
        <v>9259</v>
      </c>
    </row>
    <row r="906" spans="1:1" x14ac:dyDescent="0.2">
      <c r="A906" t="s">
        <v>9263</v>
      </c>
    </row>
    <row r="907" spans="1:1" x14ac:dyDescent="0.2">
      <c r="A907" t="s">
        <v>9264</v>
      </c>
    </row>
    <row r="908" spans="1:1" x14ac:dyDescent="0.2">
      <c r="A908" t="s">
        <v>9265</v>
      </c>
    </row>
    <row r="909" spans="1:1" x14ac:dyDescent="0.2">
      <c r="A909" t="s">
        <v>9266</v>
      </c>
    </row>
    <row r="910" spans="1:1" x14ac:dyDescent="0.2">
      <c r="A910" t="s">
        <v>9718</v>
      </c>
    </row>
    <row r="911" spans="1:1" x14ac:dyDescent="0.2">
      <c r="A911" t="s">
        <v>9286</v>
      </c>
    </row>
    <row r="912" spans="1:1" x14ac:dyDescent="0.2">
      <c r="A912" t="s">
        <v>9287</v>
      </c>
    </row>
    <row r="913" spans="1:1" x14ac:dyDescent="0.2">
      <c r="A913" t="s">
        <v>9288</v>
      </c>
    </row>
    <row r="914" spans="1:1" x14ac:dyDescent="0.2">
      <c r="A914" t="s">
        <v>9289</v>
      </c>
    </row>
    <row r="915" spans="1:1" x14ac:dyDescent="0.2">
      <c r="A915" t="s">
        <v>9290</v>
      </c>
    </row>
    <row r="916" spans="1:1" x14ac:dyDescent="0.2">
      <c r="A916" t="s">
        <v>9297</v>
      </c>
    </row>
    <row r="917" spans="1:1" x14ac:dyDescent="0.2">
      <c r="A917" t="s">
        <v>9298</v>
      </c>
    </row>
    <row r="918" spans="1:1" x14ac:dyDescent="0.2">
      <c r="A918" t="s">
        <v>9591</v>
      </c>
    </row>
    <row r="919" spans="1:1" x14ac:dyDescent="0.2">
      <c r="A919" t="s">
        <v>9299</v>
      </c>
    </row>
    <row r="920" spans="1:1" x14ac:dyDescent="0.2">
      <c r="A920" t="s">
        <v>9305</v>
      </c>
    </row>
    <row r="921" spans="1:1" x14ac:dyDescent="0.2">
      <c r="A921" t="s">
        <v>9390</v>
      </c>
    </row>
    <row r="922" spans="1:1" x14ac:dyDescent="0.2">
      <c r="A922" t="s">
        <v>1561</v>
      </c>
    </row>
    <row r="923" spans="1:1" x14ac:dyDescent="0.2">
      <c r="A923" t="s">
        <v>9398</v>
      </c>
    </row>
    <row r="924" spans="1:1" x14ac:dyDescent="0.2">
      <c r="A924" t="s">
        <v>9402</v>
      </c>
    </row>
    <row r="925" spans="1:1" x14ac:dyDescent="0.2">
      <c r="A925" t="s">
        <v>9481</v>
      </c>
    </row>
    <row r="926" spans="1:1" x14ac:dyDescent="0.2">
      <c r="A926" t="s">
        <v>9482</v>
      </c>
    </row>
    <row r="927" spans="1:1" x14ac:dyDescent="0.2">
      <c r="A927" t="s">
        <v>9483</v>
      </c>
    </row>
    <row r="928" spans="1:1" x14ac:dyDescent="0.2">
      <c r="A928" t="s">
        <v>9484</v>
      </c>
    </row>
    <row r="929" spans="1:1" x14ac:dyDescent="0.2">
      <c r="A929" t="s">
        <v>9485</v>
      </c>
    </row>
    <row r="930" spans="1:1" x14ac:dyDescent="0.2">
      <c r="A930" t="s">
        <v>9486</v>
      </c>
    </row>
    <row r="931" spans="1:1" x14ac:dyDescent="0.2">
      <c r="A931" t="s">
        <v>9487</v>
      </c>
    </row>
    <row r="932" spans="1:1" x14ac:dyDescent="0.2">
      <c r="A932" t="s">
        <v>9488</v>
      </c>
    </row>
    <row r="933" spans="1:1" x14ac:dyDescent="0.2">
      <c r="A933" t="s">
        <v>9489</v>
      </c>
    </row>
    <row r="934" spans="1:1" x14ac:dyDescent="0.2">
      <c r="A934" t="s">
        <v>9725</v>
      </c>
    </row>
    <row r="935" spans="1:1" x14ac:dyDescent="0.2">
      <c r="A935" t="s">
        <v>9490</v>
      </c>
    </row>
    <row r="936" spans="1:1" x14ac:dyDescent="0.2">
      <c r="A936" t="s">
        <v>9491</v>
      </c>
    </row>
    <row r="937" spans="1:1" x14ac:dyDescent="0.2">
      <c r="A937" t="s">
        <v>9492</v>
      </c>
    </row>
    <row r="938" spans="1:1" x14ac:dyDescent="0.2">
      <c r="A938" t="s">
        <v>9493</v>
      </c>
    </row>
    <row r="939" spans="1:1" x14ac:dyDescent="0.2">
      <c r="A939" t="s">
        <v>9494</v>
      </c>
    </row>
    <row r="940" spans="1:1" x14ac:dyDescent="0.2">
      <c r="A940" t="s">
        <v>9495</v>
      </c>
    </row>
    <row r="941" spans="1:1" x14ac:dyDescent="0.2">
      <c r="A941" t="s">
        <v>9499</v>
      </c>
    </row>
    <row r="942" spans="1:1" x14ac:dyDescent="0.2">
      <c r="A942" t="s">
        <v>9590</v>
      </c>
    </row>
    <row r="943" spans="1:1" x14ac:dyDescent="0.2">
      <c r="A943" t="s">
        <v>9500</v>
      </c>
    </row>
    <row r="944" spans="1:1" x14ac:dyDescent="0.2">
      <c r="A944" t="s">
        <v>9501</v>
      </c>
    </row>
    <row r="945" spans="1:1" x14ac:dyDescent="0.2">
      <c r="A945" t="s">
        <v>9502</v>
      </c>
    </row>
    <row r="946" spans="1:1" x14ac:dyDescent="0.2">
      <c r="A946" t="s">
        <v>9503</v>
      </c>
    </row>
    <row r="947" spans="1:1" x14ac:dyDescent="0.2">
      <c r="A947" t="s">
        <v>9504</v>
      </c>
    </row>
    <row r="948" spans="1:1" x14ac:dyDescent="0.2">
      <c r="A948" t="s">
        <v>9505</v>
      </c>
    </row>
    <row r="949" spans="1:1" x14ac:dyDescent="0.2">
      <c r="A949" t="s">
        <v>9506</v>
      </c>
    </row>
    <row r="950" spans="1:1" x14ac:dyDescent="0.2">
      <c r="A950" t="s">
        <v>9507</v>
      </c>
    </row>
    <row r="951" spans="1:1" x14ac:dyDescent="0.2">
      <c r="A951" t="s">
        <v>9508</v>
      </c>
    </row>
    <row r="952" spans="1:1" x14ac:dyDescent="0.2">
      <c r="A952" t="s">
        <v>9509</v>
      </c>
    </row>
    <row r="953" spans="1:1" x14ac:dyDescent="0.2">
      <c r="A953" t="s">
        <v>9510</v>
      </c>
    </row>
    <row r="954" spans="1:1" x14ac:dyDescent="0.2">
      <c r="A954" t="s">
        <v>9511</v>
      </c>
    </row>
    <row r="955" spans="1:1" x14ac:dyDescent="0.2">
      <c r="A955" t="s">
        <v>9515</v>
      </c>
    </row>
    <row r="956" spans="1:1" x14ac:dyDescent="0.2">
      <c r="A956" t="s">
        <v>9621</v>
      </c>
    </row>
    <row r="957" spans="1:1" x14ac:dyDescent="0.2">
      <c r="A957" t="s">
        <v>9623</v>
      </c>
    </row>
    <row r="958" spans="1:1" x14ac:dyDescent="0.2">
      <c r="A958" t="s">
        <v>9624</v>
      </c>
    </row>
    <row r="959" spans="1:1" x14ac:dyDescent="0.2">
      <c r="A959" t="s">
        <v>9626</v>
      </c>
    </row>
    <row r="960" spans="1:1" x14ac:dyDescent="0.2">
      <c r="A960" t="s">
        <v>9627</v>
      </c>
    </row>
    <row r="961" spans="1:1" x14ac:dyDescent="0.2">
      <c r="A961" t="s">
        <v>9630</v>
      </c>
    </row>
    <row r="962" spans="1:1" x14ac:dyDescent="0.2">
      <c r="A962" t="s">
        <v>9635</v>
      </c>
    </row>
    <row r="963" spans="1:1" x14ac:dyDescent="0.2">
      <c r="A963" t="s">
        <v>9636</v>
      </c>
    </row>
    <row r="964" spans="1:1" x14ac:dyDescent="0.2">
      <c r="A964" t="s">
        <v>9637</v>
      </c>
    </row>
    <row r="965" spans="1:1" x14ac:dyDescent="0.2">
      <c r="A965" t="s">
        <v>9638</v>
      </c>
    </row>
    <row r="966" spans="1:1" x14ac:dyDescent="0.2">
      <c r="A966" t="s">
        <v>9639</v>
      </c>
    </row>
    <row r="967" spans="1:1" x14ac:dyDescent="0.2">
      <c r="A967" t="s">
        <v>9640</v>
      </c>
    </row>
    <row r="968" spans="1:1" x14ac:dyDescent="0.2">
      <c r="A968" t="s">
        <v>9641</v>
      </c>
    </row>
    <row r="969" spans="1:1" x14ac:dyDescent="0.2">
      <c r="A969" t="s">
        <v>9642</v>
      </c>
    </row>
    <row r="970" spans="1:1" x14ac:dyDescent="0.2">
      <c r="A970" t="s">
        <v>9643</v>
      </c>
    </row>
    <row r="971" spans="1:1" x14ac:dyDescent="0.2">
      <c r="A971" t="s">
        <v>9646</v>
      </c>
    </row>
    <row r="972" spans="1:1" x14ac:dyDescent="0.2">
      <c r="A972" t="s">
        <v>9647</v>
      </c>
    </row>
    <row r="973" spans="1:1" x14ac:dyDescent="0.2">
      <c r="A973" t="s">
        <v>9648</v>
      </c>
    </row>
    <row r="974" spans="1:1" x14ac:dyDescent="0.2">
      <c r="A974" t="s">
        <v>9649</v>
      </c>
    </row>
    <row r="975" spans="1:1" x14ac:dyDescent="0.2">
      <c r="A975" t="s">
        <v>9650</v>
      </c>
    </row>
    <row r="976" spans="1:1" x14ac:dyDescent="0.2">
      <c r="A976" t="s">
        <v>9655</v>
      </c>
    </row>
    <row r="977" spans="1:1" x14ac:dyDescent="0.2">
      <c r="A977" t="s">
        <v>9656</v>
      </c>
    </row>
    <row r="978" spans="1:1" x14ac:dyDescent="0.2">
      <c r="A978" t="s">
        <v>9657</v>
      </c>
    </row>
    <row r="979" spans="1:1" x14ac:dyDescent="0.2">
      <c r="A979" t="s">
        <v>9658</v>
      </c>
    </row>
    <row r="980" spans="1:1" x14ac:dyDescent="0.2">
      <c r="A980" t="s">
        <v>9659</v>
      </c>
    </row>
    <row r="981" spans="1:1" x14ac:dyDescent="0.2">
      <c r="A981" t="s">
        <v>9674</v>
      </c>
    </row>
    <row r="982" spans="1:1" x14ac:dyDescent="0.2">
      <c r="A982" t="s">
        <v>9676</v>
      </c>
    </row>
    <row r="983" spans="1:1" x14ac:dyDescent="0.2">
      <c r="A983" t="s">
        <v>9677</v>
      </c>
    </row>
    <row r="984" spans="1:1" x14ac:dyDescent="0.2">
      <c r="A984" t="s">
        <v>9678</v>
      </c>
    </row>
    <row r="985" spans="1:1" x14ac:dyDescent="0.2">
      <c r="A985" t="s">
        <v>9709</v>
      </c>
    </row>
    <row r="986" spans="1:1" x14ac:dyDescent="0.2">
      <c r="A986" t="s">
        <v>9710</v>
      </c>
    </row>
    <row r="987" spans="1:1" x14ac:dyDescent="0.2">
      <c r="A987" t="s">
        <v>9711</v>
      </c>
    </row>
    <row r="988" spans="1:1" x14ac:dyDescent="0.2">
      <c r="A988" t="s">
        <v>9712</v>
      </c>
    </row>
    <row r="989" spans="1:1" x14ac:dyDescent="0.2">
      <c r="A989" t="s">
        <v>9963</v>
      </c>
    </row>
    <row r="990" spans="1:1" x14ac:dyDescent="0.2">
      <c r="A990" t="s">
        <v>9726</v>
      </c>
    </row>
    <row r="991" spans="1:1" x14ac:dyDescent="0.2">
      <c r="A991" t="s">
        <v>9727</v>
      </c>
    </row>
    <row r="992" spans="1:1" x14ac:dyDescent="0.2">
      <c r="A992" t="s">
        <v>9826</v>
      </c>
    </row>
    <row r="993" spans="1:1" x14ac:dyDescent="0.2">
      <c r="A993" t="s">
        <v>9828</v>
      </c>
    </row>
    <row r="994" spans="1:1" x14ac:dyDescent="0.2">
      <c r="A994" t="s">
        <v>9829</v>
      </c>
    </row>
    <row r="995" spans="1:1" x14ac:dyDescent="0.2">
      <c r="A995" t="s">
        <v>9830</v>
      </c>
    </row>
    <row r="996" spans="1:1" x14ac:dyDescent="0.2">
      <c r="A996" t="s">
        <v>9831</v>
      </c>
    </row>
    <row r="997" spans="1:1" x14ac:dyDescent="0.2">
      <c r="A997" t="s">
        <v>9832</v>
      </c>
    </row>
    <row r="998" spans="1:1" x14ac:dyDescent="0.2">
      <c r="A998" t="s">
        <v>9728</v>
      </c>
    </row>
    <row r="999" spans="1:1" x14ac:dyDescent="0.2">
      <c r="A999" t="s">
        <v>9729</v>
      </c>
    </row>
    <row r="1000" spans="1:1" x14ac:dyDescent="0.2">
      <c r="A1000" t="s">
        <v>9730</v>
      </c>
    </row>
    <row r="1001" spans="1:1" x14ac:dyDescent="0.2">
      <c r="A1001" t="s">
        <v>9731</v>
      </c>
    </row>
    <row r="1002" spans="1:1" x14ac:dyDescent="0.2">
      <c r="A1002" t="s">
        <v>9833</v>
      </c>
    </row>
    <row r="1003" spans="1:1" x14ac:dyDescent="0.2">
      <c r="A1003" t="s">
        <v>9834</v>
      </c>
    </row>
    <row r="1004" spans="1:1" x14ac:dyDescent="0.2">
      <c r="A1004" t="s">
        <v>9835</v>
      </c>
    </row>
    <row r="1005" spans="1:1" x14ac:dyDescent="0.2">
      <c r="A1005" t="s">
        <v>9732</v>
      </c>
    </row>
    <row r="1006" spans="1:1" x14ac:dyDescent="0.2">
      <c r="A1006" t="s">
        <v>9733</v>
      </c>
    </row>
    <row r="1007" spans="1:1" x14ac:dyDescent="0.2">
      <c r="A1007" t="s">
        <v>9734</v>
      </c>
    </row>
    <row r="1008" spans="1:1" x14ac:dyDescent="0.2">
      <c r="A1008" t="s">
        <v>9735</v>
      </c>
    </row>
    <row r="1009" spans="1:1" x14ac:dyDescent="0.2">
      <c r="A1009" t="s">
        <v>9736</v>
      </c>
    </row>
    <row r="1010" spans="1:1" x14ac:dyDescent="0.2">
      <c r="A1010" t="s">
        <v>9737</v>
      </c>
    </row>
    <row r="1011" spans="1:1" x14ac:dyDescent="0.2">
      <c r="A1011" t="s">
        <v>9738</v>
      </c>
    </row>
    <row r="1012" spans="1:1" x14ac:dyDescent="0.2">
      <c r="A1012" t="s">
        <v>9739</v>
      </c>
    </row>
    <row r="1013" spans="1:1" x14ac:dyDescent="0.2">
      <c r="A1013" t="s">
        <v>9740</v>
      </c>
    </row>
    <row r="1014" spans="1:1" x14ac:dyDescent="0.2">
      <c r="A1014" t="s">
        <v>9741</v>
      </c>
    </row>
    <row r="1015" spans="1:1" x14ac:dyDescent="0.2">
      <c r="A1015" t="s">
        <v>9742</v>
      </c>
    </row>
    <row r="1016" spans="1:1" x14ac:dyDescent="0.2">
      <c r="A1016" t="s">
        <v>9743</v>
      </c>
    </row>
    <row r="1017" spans="1:1" x14ac:dyDescent="0.2">
      <c r="A1017" t="s">
        <v>9836</v>
      </c>
    </row>
    <row r="1018" spans="1:1" x14ac:dyDescent="0.2">
      <c r="A1018" t="s">
        <v>9837</v>
      </c>
    </row>
    <row r="1019" spans="1:1" x14ac:dyDescent="0.2">
      <c r="A1019" t="s">
        <v>9838</v>
      </c>
    </row>
    <row r="1020" spans="1:1" x14ac:dyDescent="0.2">
      <c r="A1020" t="s">
        <v>9839</v>
      </c>
    </row>
    <row r="1021" spans="1:1" x14ac:dyDescent="0.2">
      <c r="A1021" t="s">
        <v>9840</v>
      </c>
    </row>
    <row r="1022" spans="1:1" x14ac:dyDescent="0.2">
      <c r="A1022" t="s">
        <v>9841</v>
      </c>
    </row>
    <row r="1023" spans="1:1" x14ac:dyDescent="0.2">
      <c r="A1023" t="s">
        <v>9842</v>
      </c>
    </row>
    <row r="1024" spans="1:1" x14ac:dyDescent="0.2">
      <c r="A1024" t="s">
        <v>9843</v>
      </c>
    </row>
    <row r="1025" spans="1:1" x14ac:dyDescent="0.2">
      <c r="A1025" t="s">
        <v>9744</v>
      </c>
    </row>
    <row r="1026" spans="1:1" x14ac:dyDescent="0.2">
      <c r="A1026" t="s">
        <v>9745</v>
      </c>
    </row>
    <row r="1027" spans="1:1" x14ac:dyDescent="0.2">
      <c r="A1027" t="s">
        <v>9746</v>
      </c>
    </row>
    <row r="1028" spans="1:1" x14ac:dyDescent="0.2">
      <c r="A1028" t="s">
        <v>9844</v>
      </c>
    </row>
    <row r="1029" spans="1:1" x14ac:dyDescent="0.2">
      <c r="A1029" t="s">
        <v>9845</v>
      </c>
    </row>
    <row r="1030" spans="1:1" x14ac:dyDescent="0.2">
      <c r="A1030" t="s">
        <v>9846</v>
      </c>
    </row>
    <row r="1031" spans="1:1" x14ac:dyDescent="0.2">
      <c r="A1031" t="s">
        <v>9747</v>
      </c>
    </row>
    <row r="1032" spans="1:1" x14ac:dyDescent="0.2">
      <c r="A1032" t="s">
        <v>9847</v>
      </c>
    </row>
    <row r="1033" spans="1:1" x14ac:dyDescent="0.2">
      <c r="A1033" t="s">
        <v>9848</v>
      </c>
    </row>
    <row r="1034" spans="1:1" x14ac:dyDescent="0.2">
      <c r="A1034" t="s">
        <v>9849</v>
      </c>
    </row>
    <row r="1035" spans="1:1" x14ac:dyDescent="0.2">
      <c r="A1035" t="s">
        <v>9850</v>
      </c>
    </row>
    <row r="1036" spans="1:1" x14ac:dyDescent="0.2">
      <c r="A1036" t="s">
        <v>9851</v>
      </c>
    </row>
    <row r="1037" spans="1:1" x14ac:dyDescent="0.2">
      <c r="A1037" t="s">
        <v>9852</v>
      </c>
    </row>
    <row r="1038" spans="1:1" x14ac:dyDescent="0.2">
      <c r="A1038" t="s">
        <v>9853</v>
      </c>
    </row>
    <row r="1039" spans="1:1" x14ac:dyDescent="0.2">
      <c r="A1039" t="s">
        <v>9750</v>
      </c>
    </row>
    <row r="1040" spans="1:1" x14ac:dyDescent="0.2">
      <c r="A1040" t="s">
        <v>9751</v>
      </c>
    </row>
    <row r="1041" spans="1:1" x14ac:dyDescent="0.2">
      <c r="A1041" t="s">
        <v>9858</v>
      </c>
    </row>
    <row r="1042" spans="1:1" x14ac:dyDescent="0.2">
      <c r="A1042" t="s">
        <v>9961</v>
      </c>
    </row>
    <row r="1043" spans="1:1" x14ac:dyDescent="0.2">
      <c r="A1043" t="s">
        <v>9859</v>
      </c>
    </row>
    <row r="1044" spans="1:1" x14ac:dyDescent="0.2">
      <c r="A1044" t="s">
        <v>9860</v>
      </c>
    </row>
    <row r="1045" spans="1:1" x14ac:dyDescent="0.2">
      <c r="A1045" t="s">
        <v>9861</v>
      </c>
    </row>
    <row r="1046" spans="1:1" x14ac:dyDescent="0.2">
      <c r="A1046" t="s">
        <v>9862</v>
      </c>
    </row>
    <row r="1047" spans="1:1" x14ac:dyDescent="0.2">
      <c r="A1047" t="s">
        <v>9881</v>
      </c>
    </row>
    <row r="1048" spans="1:1" x14ac:dyDescent="0.2">
      <c r="A1048" t="s">
        <v>9882</v>
      </c>
    </row>
    <row r="1049" spans="1:1" x14ac:dyDescent="0.2">
      <c r="A1049" t="s">
        <v>9863</v>
      </c>
    </row>
    <row r="1050" spans="1:1" x14ac:dyDescent="0.2">
      <c r="A1050" t="s">
        <v>9864</v>
      </c>
    </row>
    <row r="1051" spans="1:1" x14ac:dyDescent="0.2">
      <c r="A1051" t="s">
        <v>9880</v>
      </c>
    </row>
    <row r="1052" spans="1:1" x14ac:dyDescent="0.2">
      <c r="A1052" t="s">
        <v>9754</v>
      </c>
    </row>
    <row r="1053" spans="1:1" x14ac:dyDescent="0.2">
      <c r="A1053" t="s">
        <v>9755</v>
      </c>
    </row>
    <row r="1054" spans="1:1" x14ac:dyDescent="0.2">
      <c r="A1054" t="s">
        <v>9866</v>
      </c>
    </row>
    <row r="1055" spans="1:1" x14ac:dyDescent="0.2">
      <c r="A1055" t="s">
        <v>9756</v>
      </c>
    </row>
    <row r="1056" spans="1:1" x14ac:dyDescent="0.2">
      <c r="A1056" t="s">
        <v>9757</v>
      </c>
    </row>
    <row r="1057" spans="1:1" x14ac:dyDescent="0.2">
      <c r="A1057" t="s">
        <v>9867</v>
      </c>
    </row>
    <row r="1058" spans="1:1" x14ac:dyDescent="0.2">
      <c r="A1058" t="s">
        <v>9758</v>
      </c>
    </row>
    <row r="1059" spans="1:1" x14ac:dyDescent="0.2">
      <c r="A1059" t="s">
        <v>9759</v>
      </c>
    </row>
    <row r="1060" spans="1:1" x14ac:dyDescent="0.2">
      <c r="A1060" t="s">
        <v>9760</v>
      </c>
    </row>
    <row r="1061" spans="1:1" x14ac:dyDescent="0.2">
      <c r="A1061" t="s">
        <v>9868</v>
      </c>
    </row>
    <row r="1062" spans="1:1" x14ac:dyDescent="0.2">
      <c r="A1062" t="s">
        <v>9869</v>
      </c>
    </row>
    <row r="1063" spans="1:1" x14ac:dyDescent="0.2">
      <c r="A1063" t="s">
        <v>9870</v>
      </c>
    </row>
    <row r="1064" spans="1:1" x14ac:dyDescent="0.2">
      <c r="A1064" t="s">
        <v>9871</v>
      </c>
    </row>
    <row r="1065" spans="1:1" x14ac:dyDescent="0.2">
      <c r="A1065" t="s">
        <v>9872</v>
      </c>
    </row>
    <row r="1066" spans="1:1" x14ac:dyDescent="0.2">
      <c r="A1066" t="s">
        <v>9873</v>
      </c>
    </row>
    <row r="1067" spans="1:1" x14ac:dyDescent="0.2">
      <c r="A1067" t="s">
        <v>9874</v>
      </c>
    </row>
    <row r="1068" spans="1:1" x14ac:dyDescent="0.2">
      <c r="A1068" t="s">
        <v>9875</v>
      </c>
    </row>
    <row r="1069" spans="1:1" x14ac:dyDescent="0.2">
      <c r="A1069" t="s">
        <v>9876</v>
      </c>
    </row>
    <row r="1070" spans="1:1" x14ac:dyDescent="0.2">
      <c r="A1070" t="s">
        <v>9766</v>
      </c>
    </row>
    <row r="1071" spans="1:1" x14ac:dyDescent="0.2">
      <c r="A1071" t="s">
        <v>9776</v>
      </c>
    </row>
    <row r="1072" spans="1:1" x14ac:dyDescent="0.2">
      <c r="A1072" t="s">
        <v>9777</v>
      </c>
    </row>
    <row r="1073" spans="1:1" x14ac:dyDescent="0.2">
      <c r="A1073" t="s">
        <v>9778</v>
      </c>
    </row>
    <row r="1074" spans="1:1" x14ac:dyDescent="0.2">
      <c r="A1074" t="s">
        <v>9779</v>
      </c>
    </row>
    <row r="1075" spans="1:1" x14ac:dyDescent="0.2">
      <c r="A1075" t="s">
        <v>9780</v>
      </c>
    </row>
    <row r="1076" spans="1:1" x14ac:dyDescent="0.2">
      <c r="A1076" t="s">
        <v>9785</v>
      </c>
    </row>
    <row r="1077" spans="1:1" x14ac:dyDescent="0.2">
      <c r="A1077" t="s">
        <v>9788</v>
      </c>
    </row>
    <row r="1078" spans="1:1" x14ac:dyDescent="0.2">
      <c r="A1078" t="s">
        <v>9789</v>
      </c>
    </row>
    <row r="1079" spans="1:1" x14ac:dyDescent="0.2">
      <c r="A1079" t="s">
        <v>9883</v>
      </c>
    </row>
    <row r="1080" spans="1:1" x14ac:dyDescent="0.2">
      <c r="A1080" t="s">
        <v>9898</v>
      </c>
    </row>
    <row r="1081" spans="1:1" x14ac:dyDescent="0.2">
      <c r="A1081" t="s">
        <v>9901</v>
      </c>
    </row>
    <row r="1082" spans="1:1" x14ac:dyDescent="0.2">
      <c r="A1082" t="s">
        <v>9902</v>
      </c>
    </row>
    <row r="1083" spans="1:1" x14ac:dyDescent="0.2">
      <c r="A1083" t="s">
        <v>9903</v>
      </c>
    </row>
    <row r="1084" spans="1:1" x14ac:dyDescent="0.2">
      <c r="A1084" t="s">
        <v>9962</v>
      </c>
    </row>
    <row r="1085" spans="1:1" x14ac:dyDescent="0.2">
      <c r="A1085" t="s">
        <v>9906</v>
      </c>
    </row>
    <row r="1086" spans="1:1" x14ac:dyDescent="0.2">
      <c r="A1086" t="s">
        <v>9907</v>
      </c>
    </row>
    <row r="1087" spans="1:1" x14ac:dyDescent="0.2">
      <c r="A1087" t="s">
        <v>9908</v>
      </c>
    </row>
    <row r="1088" spans="1:1" x14ac:dyDescent="0.2">
      <c r="A1088" t="s">
        <v>9909</v>
      </c>
    </row>
    <row r="1089" spans="1:1" x14ac:dyDescent="0.2">
      <c r="A1089" t="s">
        <v>9910</v>
      </c>
    </row>
    <row r="1090" spans="1:1" x14ac:dyDescent="0.2">
      <c r="A1090" t="s">
        <v>9911</v>
      </c>
    </row>
    <row r="1091" spans="1:1" x14ac:dyDescent="0.2">
      <c r="A1091" t="s">
        <v>9912</v>
      </c>
    </row>
    <row r="1092" spans="1:1" x14ac:dyDescent="0.2">
      <c r="A1092" t="s">
        <v>9913</v>
      </c>
    </row>
    <row r="1093" spans="1:1" x14ac:dyDescent="0.2">
      <c r="A1093" t="s">
        <v>9914</v>
      </c>
    </row>
    <row r="1094" spans="1:1" x14ac:dyDescent="0.2">
      <c r="A1094" t="s">
        <v>9918</v>
      </c>
    </row>
    <row r="1095" spans="1:1" x14ac:dyDescent="0.2">
      <c r="A1095" t="s">
        <v>9922</v>
      </c>
    </row>
    <row r="1096" spans="1:1" x14ac:dyDescent="0.2">
      <c r="A1096" t="s">
        <v>9926</v>
      </c>
    </row>
    <row r="1097" spans="1:1" x14ac:dyDescent="0.2">
      <c r="A1097" t="s">
        <v>9927</v>
      </c>
    </row>
    <row r="1098" spans="1:1" x14ac:dyDescent="0.2">
      <c r="A1098" t="s">
        <v>9950</v>
      </c>
    </row>
    <row r="1099" spans="1:1" x14ac:dyDescent="0.2">
      <c r="A1099" t="s">
        <v>9964</v>
      </c>
    </row>
    <row r="1100" spans="1:1" x14ac:dyDescent="0.2">
      <c r="A1100" t="s">
        <v>9965</v>
      </c>
    </row>
    <row r="1101" spans="1:1" x14ac:dyDescent="0.2">
      <c r="A1101" t="s">
        <v>9966</v>
      </c>
    </row>
    <row r="1102" spans="1:1" x14ac:dyDescent="0.2">
      <c r="A1102" t="s">
        <v>9967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8"/>
  <dimension ref="A1:AA513"/>
  <sheetViews>
    <sheetView zoomScale="130" zoomScaleNormal="130" workbookViewId="0">
      <pane xSplit="2" ySplit="2" topLeftCell="C483" activePane="bottomRight" state="frozen"/>
      <selection pane="topRight" activeCell="C1" sqref="C1"/>
      <selection pane="bottomLeft" activeCell="A3" sqref="A3"/>
      <selection pane="bottomRight" activeCell="A511" sqref="A511"/>
    </sheetView>
  </sheetViews>
  <sheetFormatPr baseColWidth="10" defaultRowHeight="10.199999999999999" x14ac:dyDescent="0.2"/>
  <cols>
    <col min="1" max="1" width="34.85546875" bestFit="1" customWidth="1"/>
    <col min="2" max="2" width="16.7109375" bestFit="1" customWidth="1"/>
    <col min="3" max="5" width="25" customWidth="1"/>
    <col min="6" max="7" width="18" bestFit="1" customWidth="1"/>
    <col min="8" max="8" width="70.140625" bestFit="1" customWidth="1"/>
    <col min="9" max="10" width="20.28515625" bestFit="1" customWidth="1"/>
    <col min="11" max="11" width="13" bestFit="1" customWidth="1"/>
    <col min="13" max="13" width="34.85546875" bestFit="1" customWidth="1"/>
    <col min="17" max="17" width="18.140625" bestFit="1" customWidth="1"/>
    <col min="18" max="18" width="15.140625" customWidth="1"/>
  </cols>
  <sheetData>
    <row r="1" spans="1:27" x14ac:dyDescent="0.2">
      <c r="A1" s="263" t="s">
        <v>12416</v>
      </c>
      <c r="B1" s="264"/>
      <c r="C1" s="263" t="s">
        <v>12417</v>
      </c>
      <c r="D1" s="266"/>
      <c r="E1" s="266"/>
      <c r="F1" s="266"/>
      <c r="G1" s="264"/>
      <c r="M1" s="257" t="s">
        <v>498</v>
      </c>
      <c r="N1" s="257" t="s">
        <v>499</v>
      </c>
      <c r="O1" s="247" t="s">
        <v>503</v>
      </c>
      <c r="P1" s="242" t="s">
        <v>507</v>
      </c>
      <c r="Q1" s="175" t="s">
        <v>500</v>
      </c>
      <c r="R1" s="63"/>
      <c r="S1" s="247" t="s">
        <v>501</v>
      </c>
      <c r="T1" s="249" t="s">
        <v>502</v>
      </c>
      <c r="U1" s="242" t="s">
        <v>508</v>
      </c>
      <c r="V1" s="247" t="s">
        <v>488</v>
      </c>
      <c r="W1" s="260" t="s">
        <v>488</v>
      </c>
      <c r="X1" s="91" t="s">
        <v>9173</v>
      </c>
      <c r="Y1" s="178" t="s">
        <v>8740</v>
      </c>
      <c r="Z1" s="244" t="s">
        <v>9176</v>
      </c>
      <c r="AA1" s="77" t="s">
        <v>12957</v>
      </c>
    </row>
    <row r="2" spans="1:27" ht="10.8" thickBot="1" x14ac:dyDescent="0.25">
      <c r="A2" s="201" t="s">
        <v>3434</v>
      </c>
      <c r="B2" s="202" t="s">
        <v>12418</v>
      </c>
      <c r="C2" s="201" t="s">
        <v>12419</v>
      </c>
      <c r="D2" s="203" t="s">
        <v>12420</v>
      </c>
      <c r="E2" s="203" t="s">
        <v>12421</v>
      </c>
      <c r="F2" s="203" t="s">
        <v>12928</v>
      </c>
      <c r="G2" s="202" t="s">
        <v>12418</v>
      </c>
      <c r="H2" s="192" t="s">
        <v>12422</v>
      </c>
      <c r="I2" s="20" t="s">
        <v>3432</v>
      </c>
      <c r="J2" s="20" t="s">
        <v>12945</v>
      </c>
      <c r="K2" s="20" t="s">
        <v>12951</v>
      </c>
      <c r="M2" s="265"/>
      <c r="N2" s="258"/>
      <c r="O2" s="258"/>
      <c r="P2" s="246"/>
      <c r="Q2" s="176" t="s">
        <v>493</v>
      </c>
      <c r="R2" s="139" t="s">
        <v>492</v>
      </c>
      <c r="S2" s="262"/>
      <c r="T2" s="250"/>
      <c r="U2" s="243"/>
      <c r="V2" s="259"/>
      <c r="W2" s="261"/>
      <c r="X2" s="184" t="s">
        <v>9174</v>
      </c>
      <c r="Y2" s="185" t="s">
        <v>9175</v>
      </c>
      <c r="Z2" s="245"/>
    </row>
    <row r="3" spans="1:27" x14ac:dyDescent="0.2">
      <c r="A3" t="s">
        <v>12379</v>
      </c>
      <c r="B3" s="20" t="s">
        <v>9972</v>
      </c>
      <c r="C3" t="s">
        <v>12408</v>
      </c>
      <c r="D3" t="s">
        <v>12407</v>
      </c>
      <c r="E3" t="s">
        <v>12409</v>
      </c>
      <c r="G3" t="s">
        <v>12863</v>
      </c>
      <c r="H3" t="s">
        <v>12380</v>
      </c>
      <c r="I3" t="s">
        <v>236</v>
      </c>
      <c r="J3" t="e">
        <f>VLOOKUP(D3,MEDIDORES!C:G,5,FALSE)</f>
        <v>#N/A</v>
      </c>
      <c r="K3" t="e">
        <f>I3=VLOOKUP(D3,MEDIDORES!C:G,5,FALSE)</f>
        <v>#N/A</v>
      </c>
      <c r="M3" s="95" t="str">
        <f>A3</f>
        <v>PM3878</v>
      </c>
      <c r="N3" s="95" t="e">
        <f>VLOOKUP(D3,MEDIDORES!$C:$P,2,FALSE)</f>
        <v>#N/A</v>
      </c>
      <c r="O3" s="95" t="e">
        <f>VLOOKUP(D3,MEDIDORES!$C:$P,3,FALSE)</f>
        <v>#N/A</v>
      </c>
      <c r="P3" s="14" t="e">
        <f>VLOOKUP(D3,MEDIDORES!$C:$P,4,FALSE)</f>
        <v>#N/A</v>
      </c>
      <c r="Q3" s="95" t="e">
        <f>VLOOKUP(D3,MEDIDORES!$C:$P,5,FALSE)</f>
        <v>#N/A</v>
      </c>
      <c r="R3" s="64" t="e">
        <f>VLOOKUP(D3,MEDIDORES!$C:$P,6,FALSE)</f>
        <v>#N/A</v>
      </c>
      <c r="S3" s="95" t="e">
        <f>VLOOKUP(D3,MEDIDORES!$C:$P,7,FALSE)</f>
        <v>#N/A</v>
      </c>
      <c r="T3" s="95" t="e">
        <f>VLOOKUP(D3,MEDIDORES!$C:$P,8,FALSE)</f>
        <v>#N/A</v>
      </c>
      <c r="U3" s="95" t="e">
        <f>VLOOKUP(D3,MEDIDORES!$C:$P,9,FALSE)</f>
        <v>#N/A</v>
      </c>
      <c r="V3" s="95" t="e">
        <f>VLOOKUP(D3,MEDIDORES!$C:$P,10,FALSE)</f>
        <v>#N/A</v>
      </c>
      <c r="W3" s="95" t="e">
        <f>VLOOKUP(D3,MEDIDORES!$C:$P,11,FALSE)</f>
        <v>#N/A</v>
      </c>
      <c r="X3" s="95" t="e">
        <f>IF(VLOOKUP(D3,MEDIDORES!$C:$P,12,FALSE)="","",VLOOKUP(D3,MEDIDORES!$C:$P,12,FALSE))</f>
        <v>#N/A</v>
      </c>
      <c r="Y3" s="95" t="e">
        <f>IF(VLOOKUP(D3,MEDIDORES!$C:$P,13,FALSE)="","",VLOOKUP(D3,MEDIDORES!$C:$P,13,FALSE))</f>
        <v>#N/A</v>
      </c>
      <c r="Z3" s="95" t="e">
        <f>IF(VLOOKUP(D3,MEDIDORES!$C:$P,14,FALSE)="","",VLOOKUP(D3,MEDIDORES!$C:$P,14,FALSE))</f>
        <v>#N/A</v>
      </c>
    </row>
    <row r="4" spans="1:27" x14ac:dyDescent="0.2">
      <c r="A4" t="s">
        <v>12423</v>
      </c>
      <c r="B4" s="20" t="s">
        <v>9972</v>
      </c>
      <c r="C4" t="s">
        <v>11656</v>
      </c>
      <c r="D4" t="s">
        <v>11653</v>
      </c>
      <c r="E4" t="s">
        <v>11659</v>
      </c>
      <c r="G4" t="s">
        <v>12863</v>
      </c>
      <c r="H4" t="s">
        <v>11652</v>
      </c>
      <c r="I4" t="s">
        <v>2725</v>
      </c>
      <c r="J4" t="e">
        <f>VLOOKUP(D4,MEDIDORES!C:G,5,FALSE)</f>
        <v>#N/A</v>
      </c>
      <c r="K4" t="e">
        <f>I4=VLOOKUP(D4,MEDIDORES!C:G,5,FALSE)</f>
        <v>#N/A</v>
      </c>
      <c r="M4" s="95" t="str">
        <f>A4</f>
        <v>PM3884</v>
      </c>
      <c r="N4" s="95" t="e">
        <f>VLOOKUP(D4,MEDIDORES!$C:$P,2,FALSE)</f>
        <v>#N/A</v>
      </c>
      <c r="O4" s="95" t="e">
        <f>VLOOKUP(D4,MEDIDORES!$C:$P,3,FALSE)</f>
        <v>#N/A</v>
      </c>
      <c r="P4" s="14" t="e">
        <f>VLOOKUP(D4,MEDIDORES!$C:$P,4,FALSE)</f>
        <v>#N/A</v>
      </c>
      <c r="Q4" s="95" t="e">
        <f>VLOOKUP(D4,MEDIDORES!$C:$P,5,FALSE)</f>
        <v>#N/A</v>
      </c>
      <c r="R4" s="64" t="e">
        <f>VLOOKUP(D4,MEDIDORES!$C:$P,6,FALSE)</f>
        <v>#N/A</v>
      </c>
      <c r="S4" s="95" t="e">
        <f>VLOOKUP(D4,MEDIDORES!$C:$P,7,FALSE)</f>
        <v>#N/A</v>
      </c>
      <c r="T4" s="95" t="e">
        <f>VLOOKUP(D4,MEDIDORES!$C:$P,8,FALSE)</f>
        <v>#N/A</v>
      </c>
      <c r="U4" s="95" t="e">
        <f>VLOOKUP(D4,MEDIDORES!$C:$P,9,FALSE)</f>
        <v>#N/A</v>
      </c>
      <c r="V4" s="95" t="e">
        <f>VLOOKUP(D4,MEDIDORES!$C:$P,10,FALSE)</f>
        <v>#N/A</v>
      </c>
      <c r="W4" s="95" t="e">
        <f>VLOOKUP(D4,MEDIDORES!$C:$P,11,FALSE)</f>
        <v>#N/A</v>
      </c>
      <c r="X4" s="95" t="e">
        <f>IF(VLOOKUP(D4,MEDIDORES!$C:$P,12,FALSE)="","",VLOOKUP(D4,MEDIDORES!$C:$P,12,FALSE))</f>
        <v>#N/A</v>
      </c>
      <c r="Y4" s="95" t="e">
        <f>IF(VLOOKUP(D4,MEDIDORES!$C:$P,13,FALSE)="","",VLOOKUP(D4,MEDIDORES!$C:$P,13,FALSE))</f>
        <v>#N/A</v>
      </c>
      <c r="Z4" s="95" t="e">
        <f>IF(VLOOKUP(D4,MEDIDORES!$C:$P,14,FALSE)="","",VLOOKUP(D4,MEDIDORES!$C:$P,14,FALSE))</f>
        <v>#N/A</v>
      </c>
    </row>
    <row r="5" spans="1:27" x14ac:dyDescent="0.2">
      <c r="A5" t="s">
        <v>12424</v>
      </c>
      <c r="B5" s="20" t="s">
        <v>9972</v>
      </c>
      <c r="C5" t="s">
        <v>11655</v>
      </c>
      <c r="D5" t="s">
        <v>11651</v>
      </c>
      <c r="E5" t="s">
        <v>11658</v>
      </c>
      <c r="G5" t="s">
        <v>12863</v>
      </c>
      <c r="H5" t="s">
        <v>12426</v>
      </c>
      <c r="I5" t="s">
        <v>2725</v>
      </c>
      <c r="J5" t="e">
        <f>VLOOKUP(D5,MEDIDORES!C:G,5,FALSE)</f>
        <v>#N/A</v>
      </c>
      <c r="K5" t="e">
        <f>I5=VLOOKUP(D5,MEDIDORES!C:G,5,FALSE)</f>
        <v>#N/A</v>
      </c>
      <c r="M5" s="95" t="str">
        <f>A5</f>
        <v>PM3885</v>
      </c>
      <c r="N5" s="95" t="e">
        <f>VLOOKUP(D5,MEDIDORES!$C:$P,2,FALSE)</f>
        <v>#N/A</v>
      </c>
      <c r="O5" s="95" t="e">
        <f>VLOOKUP(D5,MEDIDORES!$C:$P,3,FALSE)</f>
        <v>#N/A</v>
      </c>
      <c r="P5" s="14" t="e">
        <f>VLOOKUP(D5,MEDIDORES!$C:$P,4,FALSE)</f>
        <v>#N/A</v>
      </c>
      <c r="Q5" s="95" t="e">
        <f>VLOOKUP(D5,MEDIDORES!$C:$P,5,FALSE)</f>
        <v>#N/A</v>
      </c>
      <c r="R5" s="64" t="e">
        <f>VLOOKUP(D5,MEDIDORES!$C:$P,6,FALSE)</f>
        <v>#N/A</v>
      </c>
      <c r="S5" s="95" t="e">
        <f>VLOOKUP(D5,MEDIDORES!$C:$P,7,FALSE)</f>
        <v>#N/A</v>
      </c>
      <c r="T5" s="95" t="e">
        <f>VLOOKUP(D5,MEDIDORES!$C:$P,8,FALSE)</f>
        <v>#N/A</v>
      </c>
      <c r="U5" s="95" t="e">
        <f>VLOOKUP(D5,MEDIDORES!$C:$P,9,FALSE)</f>
        <v>#N/A</v>
      </c>
      <c r="V5" s="95" t="e">
        <f>VLOOKUP(D5,MEDIDORES!$C:$P,10,FALSE)</f>
        <v>#N/A</v>
      </c>
      <c r="W5" s="95" t="e">
        <f>VLOOKUP(D5,MEDIDORES!$C:$P,11,FALSE)</f>
        <v>#N/A</v>
      </c>
      <c r="X5" s="95" t="e">
        <f>IF(VLOOKUP(D5,MEDIDORES!$C:$P,12,FALSE)="","",VLOOKUP(D5,MEDIDORES!$C:$P,12,FALSE))</f>
        <v>#N/A</v>
      </c>
      <c r="Y5" s="95" t="e">
        <f>IF(VLOOKUP(D5,MEDIDORES!$C:$P,13,FALSE)="","",VLOOKUP(D5,MEDIDORES!$C:$P,13,FALSE))</f>
        <v>#N/A</v>
      </c>
      <c r="Z5" s="95" t="e">
        <f>IF(VLOOKUP(D5,MEDIDORES!$C:$P,14,FALSE)="","",VLOOKUP(D5,MEDIDORES!$C:$P,14,FALSE))</f>
        <v>#N/A</v>
      </c>
    </row>
    <row r="6" spans="1:27" x14ac:dyDescent="0.2">
      <c r="A6" t="s">
        <v>12425</v>
      </c>
      <c r="B6" s="20" t="s">
        <v>9972</v>
      </c>
      <c r="C6" t="s">
        <v>12401</v>
      </c>
      <c r="D6" t="s">
        <v>12400</v>
      </c>
      <c r="E6" t="s">
        <v>12402</v>
      </c>
      <c r="G6" t="s">
        <v>12863</v>
      </c>
      <c r="H6" t="s">
        <v>12383</v>
      </c>
      <c r="I6" t="s">
        <v>198</v>
      </c>
      <c r="J6" t="e">
        <f>VLOOKUP(D6,MEDIDORES!C:G,5,FALSE)</f>
        <v>#N/A</v>
      </c>
      <c r="K6" t="e">
        <f>I6=VLOOKUP(D6,MEDIDORES!C:G,5,FALSE)</f>
        <v>#N/A</v>
      </c>
      <c r="M6" s="95" t="str">
        <f>A6</f>
        <v>PM3922</v>
      </c>
      <c r="N6" s="95" t="e">
        <f>VLOOKUP(D6,MEDIDORES!$C:$P,2,FALSE)</f>
        <v>#N/A</v>
      </c>
      <c r="O6" s="95" t="e">
        <f>VLOOKUP(D6,MEDIDORES!$C:$P,3,FALSE)</f>
        <v>#N/A</v>
      </c>
      <c r="P6" s="14" t="e">
        <f>VLOOKUP(D6,MEDIDORES!$C:$P,4,FALSE)</f>
        <v>#N/A</v>
      </c>
      <c r="Q6" s="95" t="e">
        <f>VLOOKUP(D6,MEDIDORES!$C:$P,5,FALSE)</f>
        <v>#N/A</v>
      </c>
      <c r="R6" s="64" t="e">
        <f>VLOOKUP(D6,MEDIDORES!$C:$P,6,FALSE)</f>
        <v>#N/A</v>
      </c>
      <c r="S6" s="95" t="e">
        <f>VLOOKUP(D6,MEDIDORES!$C:$P,7,FALSE)</f>
        <v>#N/A</v>
      </c>
      <c r="T6" s="95" t="e">
        <f>VLOOKUP(D6,MEDIDORES!$C:$P,8,FALSE)</f>
        <v>#N/A</v>
      </c>
      <c r="U6" s="95" t="e">
        <f>VLOOKUP(D6,MEDIDORES!$C:$P,9,FALSE)</f>
        <v>#N/A</v>
      </c>
      <c r="V6" s="95" t="e">
        <f>VLOOKUP(D6,MEDIDORES!$C:$P,10,FALSE)</f>
        <v>#N/A</v>
      </c>
      <c r="W6" s="95" t="e">
        <f>VLOOKUP(D6,MEDIDORES!$C:$P,11,FALSE)</f>
        <v>#N/A</v>
      </c>
      <c r="X6" s="95" t="e">
        <f>IF(VLOOKUP(D6,MEDIDORES!$C:$P,12,FALSE)="","",VLOOKUP(D6,MEDIDORES!$C:$P,12,FALSE))</f>
        <v>#N/A</v>
      </c>
      <c r="Y6" s="95" t="e">
        <f>IF(VLOOKUP(D6,MEDIDORES!$C:$P,13,FALSE)="","",VLOOKUP(D6,MEDIDORES!$C:$P,13,FALSE))</f>
        <v>#N/A</v>
      </c>
      <c r="Z6" s="95" t="e">
        <f>IF(VLOOKUP(D6,MEDIDORES!$C:$P,14,FALSE)="","",VLOOKUP(D6,MEDIDORES!$C:$P,14,FALSE))</f>
        <v>#N/A</v>
      </c>
    </row>
    <row r="7" spans="1:27" x14ac:dyDescent="0.2">
      <c r="A7" t="s">
        <v>12427</v>
      </c>
      <c r="B7" s="20" t="s">
        <v>10040</v>
      </c>
      <c r="C7" t="s">
        <v>12404</v>
      </c>
      <c r="D7" t="s">
        <v>12403</v>
      </c>
      <c r="E7" t="s">
        <v>12405</v>
      </c>
      <c r="G7" t="s">
        <v>12863</v>
      </c>
      <c r="H7" t="s">
        <v>12406</v>
      </c>
      <c r="I7" t="s">
        <v>720</v>
      </c>
      <c r="J7" t="e">
        <f>VLOOKUP(D7,MEDIDORES!C:G,5,FALSE)</f>
        <v>#N/A</v>
      </c>
      <c r="K7" t="e">
        <f>I7=VLOOKUP(D7,MEDIDORES!C:G,5,FALSE)</f>
        <v>#N/A</v>
      </c>
      <c r="M7" s="95" t="str">
        <f>A7</f>
        <v>UCONCEPCION</v>
      </c>
      <c r="N7" s="95" t="e">
        <f>VLOOKUP(D7,MEDIDORES!$C:$P,2,FALSE)</f>
        <v>#N/A</v>
      </c>
      <c r="O7" s="95" t="e">
        <f>VLOOKUP(D7,MEDIDORES!$C:$P,3,FALSE)</f>
        <v>#N/A</v>
      </c>
      <c r="P7" s="14" t="e">
        <f>VLOOKUP(D7,MEDIDORES!$C:$P,4,FALSE)</f>
        <v>#N/A</v>
      </c>
      <c r="Q7" s="95" t="e">
        <f>VLOOKUP(D7,MEDIDORES!$C:$P,5,FALSE)</f>
        <v>#N/A</v>
      </c>
      <c r="R7" s="64" t="e">
        <f>VLOOKUP(D7,MEDIDORES!$C:$P,6,FALSE)</f>
        <v>#N/A</v>
      </c>
      <c r="S7" s="95" t="e">
        <f>VLOOKUP(D7,MEDIDORES!$C:$P,7,FALSE)</f>
        <v>#N/A</v>
      </c>
      <c r="T7" s="95" t="e">
        <f>VLOOKUP(D7,MEDIDORES!$C:$P,8,FALSE)</f>
        <v>#N/A</v>
      </c>
      <c r="U7" s="95" t="e">
        <f>VLOOKUP(D7,MEDIDORES!$C:$P,9,FALSE)</f>
        <v>#N/A</v>
      </c>
      <c r="V7" s="95" t="e">
        <f>VLOOKUP(D7,MEDIDORES!$C:$P,10,FALSE)</f>
        <v>#N/A</v>
      </c>
      <c r="W7" s="95" t="e">
        <f>VLOOKUP(D7,MEDIDORES!$C:$P,11,FALSE)</f>
        <v>#N/A</v>
      </c>
      <c r="X7" s="95" t="e">
        <f>IF(VLOOKUP(D7,MEDIDORES!$C:$P,12,FALSE)="","",VLOOKUP(D7,MEDIDORES!$C:$P,12,FALSE))</f>
        <v>#N/A</v>
      </c>
      <c r="Y7" s="95" t="e">
        <f>IF(VLOOKUP(D7,MEDIDORES!$C:$P,13,FALSE)="","",VLOOKUP(D7,MEDIDORES!$C:$P,13,FALSE))</f>
        <v>#N/A</v>
      </c>
      <c r="Z7" s="95" t="e">
        <f>IF(VLOOKUP(D7,MEDIDORES!$C:$P,14,FALSE)="","",VLOOKUP(D7,MEDIDORES!$C:$P,14,FALSE))</f>
        <v>#N/A</v>
      </c>
    </row>
    <row r="8" spans="1:27" x14ac:dyDescent="0.2">
      <c r="A8" t="s">
        <v>12381</v>
      </c>
      <c r="B8" s="20" t="s">
        <v>9972</v>
      </c>
      <c r="C8" t="s">
        <v>12428</v>
      </c>
      <c r="G8" t="s">
        <v>12863</v>
      </c>
      <c r="H8" t="s">
        <v>12382</v>
      </c>
      <c r="I8" t="s">
        <v>734</v>
      </c>
      <c r="J8" t="e">
        <f>VLOOKUP(C8,MEDIDORES!C:G,5,FALSE)</f>
        <v>#N/A</v>
      </c>
      <c r="K8" t="e">
        <f>I8=VLOOKUP(C8,MEDIDORES!C:G,5,FALSE)</f>
        <v>#N/A</v>
      </c>
      <c r="M8" s="95" t="str">
        <f t="shared" ref="M8:M67" si="0">A8</f>
        <v>PM3880</v>
      </c>
      <c r="N8" s="95" t="e">
        <f>VLOOKUP(C8,MEDIDORES!$C:$P,2,FALSE)</f>
        <v>#N/A</v>
      </c>
      <c r="O8" s="95" t="e">
        <f>VLOOKUP(C8,MEDIDORES!$C:$P,3,FALSE)</f>
        <v>#N/A</v>
      </c>
      <c r="P8" s="14" t="e">
        <f>VLOOKUP(C8,MEDIDORES!$C:$P,4,FALSE)</f>
        <v>#N/A</v>
      </c>
      <c r="Q8" s="95" t="e">
        <f>VLOOKUP(C8,MEDIDORES!$C:$P,5,FALSE)</f>
        <v>#N/A</v>
      </c>
      <c r="R8" s="64" t="e">
        <f>VLOOKUP(C8,MEDIDORES!$C:$P,6,FALSE)</f>
        <v>#N/A</v>
      </c>
      <c r="S8" s="95" t="e">
        <f>VLOOKUP(C8,MEDIDORES!$C:$P,7,FALSE)</f>
        <v>#N/A</v>
      </c>
      <c r="T8" s="95" t="e">
        <f>VLOOKUP(C8,MEDIDORES!$C:$P,8,FALSE)</f>
        <v>#N/A</v>
      </c>
      <c r="U8" s="95" t="e">
        <f>VLOOKUP(C8,MEDIDORES!$C:$P,9,FALSE)</f>
        <v>#N/A</v>
      </c>
      <c r="V8" s="95" t="e">
        <f>VLOOKUP(C8,MEDIDORES!$C:$P,10,FALSE)</f>
        <v>#N/A</v>
      </c>
      <c r="W8" s="95" t="e">
        <f>VLOOKUP(C8,MEDIDORES!$C:$P,11,FALSE)</f>
        <v>#N/A</v>
      </c>
      <c r="X8" s="95" t="e">
        <f>IF(VLOOKUP(C8,MEDIDORES!$C:$P,12,FALSE)="","",VLOOKUP(C8,MEDIDORES!$C:$P,12,FALSE))</f>
        <v>#N/A</v>
      </c>
      <c r="Y8" s="95" t="e">
        <f>IF(VLOOKUP(C8,MEDIDORES!$C:$P,13,FALSE)="","",VLOOKUP(C8,MEDIDORES!$C:$P,13,FALSE))</f>
        <v>#N/A</v>
      </c>
      <c r="Z8" s="95" t="e">
        <f>IF(VLOOKUP(C8,MEDIDORES!$C:$P,14,FALSE)="","",VLOOKUP(C8,MEDIDORES!$C:$P,14,FALSE))</f>
        <v>#N/A</v>
      </c>
    </row>
    <row r="9" spans="1:27" x14ac:dyDescent="0.2">
      <c r="A9" t="s">
        <v>12394</v>
      </c>
      <c r="B9" s="20" t="s">
        <v>8091</v>
      </c>
      <c r="C9" t="s">
        <v>12429</v>
      </c>
      <c r="G9" t="s">
        <v>12863</v>
      </c>
      <c r="H9" t="s">
        <v>12430</v>
      </c>
      <c r="I9" t="s">
        <v>3230</v>
      </c>
      <c r="J9" t="e">
        <f>VLOOKUP(C9,MEDIDORES!C:G,5,FALSE)</f>
        <v>#N/A</v>
      </c>
      <c r="K9" t="e">
        <f>I9=VLOOKUP(C9,MEDIDORES!C:G,5,FALSE)</f>
        <v>#N/A</v>
      </c>
      <c r="M9" s="95" t="str">
        <f t="shared" si="0"/>
        <v>PESBASA</v>
      </c>
      <c r="N9" s="95" t="e">
        <f>VLOOKUP(C9,MEDIDORES!$C:$P,2,FALSE)</f>
        <v>#N/A</v>
      </c>
      <c r="O9" s="95" t="e">
        <f>VLOOKUP(C9,MEDIDORES!$C:$P,3,FALSE)</f>
        <v>#N/A</v>
      </c>
      <c r="P9" s="14" t="e">
        <f>VLOOKUP(C9,MEDIDORES!$C:$P,4,FALSE)</f>
        <v>#N/A</v>
      </c>
      <c r="Q9" s="95" t="e">
        <f>VLOOKUP(C9,MEDIDORES!$C:$P,5,FALSE)</f>
        <v>#N/A</v>
      </c>
      <c r="R9" s="64" t="e">
        <f>VLOOKUP(C9,MEDIDORES!$C:$P,6,FALSE)</f>
        <v>#N/A</v>
      </c>
      <c r="S9" s="95" t="e">
        <f>VLOOKUP(C9,MEDIDORES!$C:$P,7,FALSE)</f>
        <v>#N/A</v>
      </c>
      <c r="T9" s="95" t="e">
        <f>VLOOKUP(C9,MEDIDORES!$C:$P,8,FALSE)</f>
        <v>#N/A</v>
      </c>
      <c r="U9" s="95" t="e">
        <f>VLOOKUP(C9,MEDIDORES!$C:$P,9,FALSE)</f>
        <v>#N/A</v>
      </c>
      <c r="V9" s="95" t="e">
        <f>VLOOKUP(C9,MEDIDORES!$C:$P,10,FALSE)</f>
        <v>#N/A</v>
      </c>
      <c r="W9" s="95" t="e">
        <f>VLOOKUP(C9,MEDIDORES!$C:$P,11,FALSE)</f>
        <v>#N/A</v>
      </c>
      <c r="X9" s="95" t="e">
        <f>IF(VLOOKUP(C9,MEDIDORES!$C:$P,12,FALSE)="","",VLOOKUP(C9,MEDIDORES!$C:$P,12,FALSE))</f>
        <v>#N/A</v>
      </c>
      <c r="Y9" s="95" t="e">
        <f>IF(VLOOKUP(C9,MEDIDORES!$C:$P,13,FALSE)="","",VLOOKUP(C9,MEDIDORES!$C:$P,13,FALSE))</f>
        <v>#N/A</v>
      </c>
      <c r="Z9" s="95" t="e">
        <f>IF(VLOOKUP(C9,MEDIDORES!$C:$P,14,FALSE)="","",VLOOKUP(C9,MEDIDORES!$C:$P,14,FALSE))</f>
        <v>#N/A</v>
      </c>
    </row>
    <row r="10" spans="1:27" x14ac:dyDescent="0.2">
      <c r="A10" t="s">
        <v>12431</v>
      </c>
      <c r="B10" s="20" t="s">
        <v>9972</v>
      </c>
      <c r="C10" t="s">
        <v>9727</v>
      </c>
      <c r="D10" t="s">
        <v>9826</v>
      </c>
      <c r="G10" t="s">
        <v>12863</v>
      </c>
      <c r="H10" t="s">
        <v>12406</v>
      </c>
      <c r="I10" t="s">
        <v>191</v>
      </c>
      <c r="J10" t="e">
        <f>VLOOKUP(D10,MEDIDORES!C:G,5,FALSE)</f>
        <v>#N/A</v>
      </c>
      <c r="K10" t="e">
        <f>I10=VLOOKUP(D10,MEDIDORES!C:G,5,FALSE)</f>
        <v>#N/A</v>
      </c>
      <c r="M10" s="95" t="str">
        <f>A10</f>
        <v>PM2688PCM2</v>
      </c>
      <c r="N10" s="95" t="e">
        <f>VLOOKUP(D10,MEDIDORES!$C:$P,2,FALSE)</f>
        <v>#N/A</v>
      </c>
      <c r="O10" s="95" t="e">
        <f>VLOOKUP(D10,MEDIDORES!$C:$P,3,FALSE)</f>
        <v>#N/A</v>
      </c>
      <c r="P10" s="14" t="e">
        <f>VLOOKUP(D10,MEDIDORES!$C:$P,4,FALSE)</f>
        <v>#N/A</v>
      </c>
      <c r="Q10" s="95" t="e">
        <f>VLOOKUP(D10,MEDIDORES!$C:$P,5,FALSE)</f>
        <v>#N/A</v>
      </c>
      <c r="R10" s="64" t="e">
        <f>VLOOKUP(D10,MEDIDORES!$C:$P,6,FALSE)</f>
        <v>#N/A</v>
      </c>
      <c r="S10" s="95" t="e">
        <f>VLOOKUP(D10,MEDIDORES!$C:$P,7,FALSE)</f>
        <v>#N/A</v>
      </c>
      <c r="T10" s="95" t="e">
        <f>VLOOKUP(D10,MEDIDORES!$C:$P,8,FALSE)</f>
        <v>#N/A</v>
      </c>
      <c r="U10" s="95" t="e">
        <f>VLOOKUP(D10,MEDIDORES!$C:$P,9,FALSE)</f>
        <v>#N/A</v>
      </c>
      <c r="V10" s="95" t="e">
        <f>VLOOKUP(D10,MEDIDORES!$C:$P,10,FALSE)</f>
        <v>#N/A</v>
      </c>
      <c r="W10" s="95" t="e">
        <f>VLOOKUP(D10,MEDIDORES!$C:$P,11,FALSE)</f>
        <v>#N/A</v>
      </c>
      <c r="X10" s="95" t="e">
        <f>IF(VLOOKUP(D10,MEDIDORES!$C:$P,12,FALSE)="","",VLOOKUP(D10,MEDIDORES!$C:$P,12,FALSE))</f>
        <v>#N/A</v>
      </c>
      <c r="Y10" s="95" t="e">
        <f>IF(VLOOKUP(D10,MEDIDORES!$C:$P,13,FALSE)="","",VLOOKUP(D10,MEDIDORES!$C:$P,13,FALSE))</f>
        <v>#N/A</v>
      </c>
      <c r="Z10" s="95" t="e">
        <f>IF(VLOOKUP(D10,MEDIDORES!$C:$P,14,FALSE)="","",VLOOKUP(D10,MEDIDORES!$C:$P,14,FALSE))</f>
        <v>#N/A</v>
      </c>
    </row>
    <row r="11" spans="1:27" x14ac:dyDescent="0.2">
      <c r="A11" t="s">
        <v>12432</v>
      </c>
      <c r="B11" s="20" t="s">
        <v>9972</v>
      </c>
      <c r="C11" t="s">
        <v>9740</v>
      </c>
      <c r="D11" t="s">
        <v>9840</v>
      </c>
      <c r="G11" t="s">
        <v>12863</v>
      </c>
      <c r="H11" t="s">
        <v>12406</v>
      </c>
      <c r="I11" t="s">
        <v>201</v>
      </c>
      <c r="J11" t="e">
        <f>VLOOKUP(D11,MEDIDORES!C:G,5,FALSE)</f>
        <v>#N/A</v>
      </c>
      <c r="K11" t="e">
        <f>I11=VLOOKUP(D11,MEDIDORES!C:G,5,FALSE)</f>
        <v>#N/A</v>
      </c>
      <c r="M11" s="95" t="str">
        <f>A11</f>
        <v>PM2685PCM15</v>
      </c>
      <c r="N11" s="95" t="e">
        <f>VLOOKUP(D11,MEDIDORES!$C:$P,2,FALSE)</f>
        <v>#N/A</v>
      </c>
      <c r="O11" s="95" t="e">
        <f>VLOOKUP(D11,MEDIDORES!$C:$P,3,FALSE)</f>
        <v>#N/A</v>
      </c>
      <c r="P11" s="14" t="e">
        <f>VLOOKUP(D11,MEDIDORES!$C:$P,4,FALSE)</f>
        <v>#N/A</v>
      </c>
      <c r="Q11" s="95" t="e">
        <f>VLOOKUP(D11,MEDIDORES!$C:$P,5,FALSE)</f>
        <v>#N/A</v>
      </c>
      <c r="R11" s="64" t="e">
        <f>VLOOKUP(D11,MEDIDORES!$C:$P,6,FALSE)</f>
        <v>#N/A</v>
      </c>
      <c r="S11" s="95" t="e">
        <f>VLOOKUP(D11,MEDIDORES!$C:$P,7,FALSE)</f>
        <v>#N/A</v>
      </c>
      <c r="T11" s="95" t="e">
        <f>VLOOKUP(D11,MEDIDORES!$C:$P,8,FALSE)</f>
        <v>#N/A</v>
      </c>
      <c r="U11" s="95" t="e">
        <f>VLOOKUP(D11,MEDIDORES!$C:$P,9,FALSE)</f>
        <v>#N/A</v>
      </c>
      <c r="V11" s="95" t="e">
        <f>VLOOKUP(D11,MEDIDORES!$C:$P,10,FALSE)</f>
        <v>#N/A</v>
      </c>
      <c r="W11" s="95" t="e">
        <f>VLOOKUP(D11,MEDIDORES!$C:$P,11,FALSE)</f>
        <v>#N/A</v>
      </c>
      <c r="X11" s="95" t="e">
        <f>IF(VLOOKUP(D11,MEDIDORES!$C:$P,12,FALSE)="","",VLOOKUP(D11,MEDIDORES!$C:$P,12,FALSE))</f>
        <v>#N/A</v>
      </c>
      <c r="Y11" s="95" t="e">
        <f>IF(VLOOKUP(D11,MEDIDORES!$C:$P,13,FALSE)="","",VLOOKUP(D11,MEDIDORES!$C:$P,13,FALSE))</f>
        <v>#N/A</v>
      </c>
      <c r="Z11" s="95" t="e">
        <f>IF(VLOOKUP(D11,MEDIDORES!$C:$P,14,FALSE)="","",VLOOKUP(D11,MEDIDORES!$C:$P,14,FALSE))</f>
        <v>#N/A</v>
      </c>
    </row>
    <row r="12" spans="1:27" x14ac:dyDescent="0.2">
      <c r="A12" t="s">
        <v>12433</v>
      </c>
      <c r="B12" s="20" t="s">
        <v>9972</v>
      </c>
      <c r="C12" t="s">
        <v>9741</v>
      </c>
      <c r="D12" t="s">
        <v>9841</v>
      </c>
      <c r="G12" t="s">
        <v>12863</v>
      </c>
      <c r="H12" t="s">
        <v>12406</v>
      </c>
      <c r="I12" t="s">
        <v>201</v>
      </c>
      <c r="J12" t="e">
        <f>VLOOKUP(D12,MEDIDORES!C:G,5,FALSE)</f>
        <v>#N/A</v>
      </c>
      <c r="K12" t="e">
        <f>I12=VLOOKUP(D12,MEDIDORES!C:G,5,FALSE)</f>
        <v>#N/A</v>
      </c>
      <c r="M12" s="95" t="str">
        <f>A12</f>
        <v>PM2687PCM15</v>
      </c>
      <c r="N12" s="95" t="e">
        <f>VLOOKUP(D12,MEDIDORES!$C:$P,2,FALSE)</f>
        <v>#N/A</v>
      </c>
      <c r="O12" s="95" t="e">
        <f>VLOOKUP(D12,MEDIDORES!$C:$P,3,FALSE)</f>
        <v>#N/A</v>
      </c>
      <c r="P12" s="14" t="e">
        <f>VLOOKUP(D12,MEDIDORES!$C:$P,4,FALSE)</f>
        <v>#N/A</v>
      </c>
      <c r="Q12" s="95" t="e">
        <f>VLOOKUP(D12,MEDIDORES!$C:$P,5,FALSE)</f>
        <v>#N/A</v>
      </c>
      <c r="R12" s="64" t="e">
        <f>VLOOKUP(D12,MEDIDORES!$C:$P,6,FALSE)</f>
        <v>#N/A</v>
      </c>
      <c r="S12" s="95" t="e">
        <f>VLOOKUP(D12,MEDIDORES!$C:$P,7,FALSE)</f>
        <v>#N/A</v>
      </c>
      <c r="T12" s="95" t="e">
        <f>VLOOKUP(D12,MEDIDORES!$C:$P,8,FALSE)</f>
        <v>#N/A</v>
      </c>
      <c r="U12" s="95" t="e">
        <f>VLOOKUP(D12,MEDIDORES!$C:$P,9,FALSE)</f>
        <v>#N/A</v>
      </c>
      <c r="V12" s="95" t="e">
        <f>VLOOKUP(D12,MEDIDORES!$C:$P,10,FALSE)</f>
        <v>#N/A</v>
      </c>
      <c r="W12" s="95" t="e">
        <f>VLOOKUP(D12,MEDIDORES!$C:$P,11,FALSE)</f>
        <v>#N/A</v>
      </c>
      <c r="X12" s="95" t="e">
        <f>IF(VLOOKUP(D12,MEDIDORES!$C:$P,12,FALSE)="","",VLOOKUP(D12,MEDIDORES!$C:$P,12,FALSE))</f>
        <v>#N/A</v>
      </c>
      <c r="Y12" s="95" t="e">
        <f>IF(VLOOKUP(D12,MEDIDORES!$C:$P,13,FALSE)="","",VLOOKUP(D12,MEDIDORES!$C:$P,13,FALSE))</f>
        <v>#N/A</v>
      </c>
      <c r="Z12" s="95" t="e">
        <f>IF(VLOOKUP(D12,MEDIDORES!$C:$P,14,FALSE)="","",VLOOKUP(D12,MEDIDORES!$C:$P,14,FALSE))</f>
        <v>#N/A</v>
      </c>
    </row>
    <row r="13" spans="1:27" x14ac:dyDescent="0.2">
      <c r="A13" t="s">
        <v>12434</v>
      </c>
      <c r="B13" s="20" t="s">
        <v>9972</v>
      </c>
      <c r="C13" t="s">
        <v>9742</v>
      </c>
      <c r="D13" t="s">
        <v>9842</v>
      </c>
      <c r="G13" t="s">
        <v>12863</v>
      </c>
      <c r="H13" t="s">
        <v>12406</v>
      </c>
      <c r="I13" t="s">
        <v>201</v>
      </c>
      <c r="J13" t="e">
        <f>VLOOKUP(D13,MEDIDORES!C:G,5,FALSE)</f>
        <v>#N/A</v>
      </c>
      <c r="K13" t="e">
        <f>I13=VLOOKUP(D13,MEDIDORES!C:G,5,FALSE)</f>
        <v>#N/A</v>
      </c>
      <c r="M13" s="95" t="str">
        <f>A13</f>
        <v>PM2686PCM15</v>
      </c>
      <c r="N13" s="95" t="e">
        <f>VLOOKUP(D13,MEDIDORES!$C:$P,2,FALSE)</f>
        <v>#N/A</v>
      </c>
      <c r="O13" s="95" t="e">
        <f>VLOOKUP(D13,MEDIDORES!$C:$P,3,FALSE)</f>
        <v>#N/A</v>
      </c>
      <c r="P13" s="14" t="e">
        <f>VLOOKUP(D13,MEDIDORES!$C:$P,4,FALSE)</f>
        <v>#N/A</v>
      </c>
      <c r="Q13" s="95" t="e">
        <f>VLOOKUP(D13,MEDIDORES!$C:$P,5,FALSE)</f>
        <v>#N/A</v>
      </c>
      <c r="R13" s="64" t="e">
        <f>VLOOKUP(D13,MEDIDORES!$C:$P,6,FALSE)</f>
        <v>#N/A</v>
      </c>
      <c r="S13" s="95" t="e">
        <f>VLOOKUP(D13,MEDIDORES!$C:$P,7,FALSE)</f>
        <v>#N/A</v>
      </c>
      <c r="T13" s="95" t="e">
        <f>VLOOKUP(D13,MEDIDORES!$C:$P,8,FALSE)</f>
        <v>#N/A</v>
      </c>
      <c r="U13" s="95" t="e">
        <f>VLOOKUP(D13,MEDIDORES!$C:$P,9,FALSE)</f>
        <v>#N/A</v>
      </c>
      <c r="V13" s="95" t="e">
        <f>VLOOKUP(D13,MEDIDORES!$C:$P,10,FALSE)</f>
        <v>#N/A</v>
      </c>
      <c r="W13" s="95" t="e">
        <f>VLOOKUP(D13,MEDIDORES!$C:$P,11,FALSE)</f>
        <v>#N/A</v>
      </c>
      <c r="X13" s="95" t="e">
        <f>IF(VLOOKUP(D13,MEDIDORES!$C:$P,12,FALSE)="","",VLOOKUP(D13,MEDIDORES!$C:$P,12,FALSE))</f>
        <v>#N/A</v>
      </c>
      <c r="Y13" s="95" t="e">
        <f>IF(VLOOKUP(D13,MEDIDORES!$C:$P,13,FALSE)="","",VLOOKUP(D13,MEDIDORES!$C:$P,13,FALSE))</f>
        <v>#N/A</v>
      </c>
      <c r="Z13" s="95" t="e">
        <f>IF(VLOOKUP(D13,MEDIDORES!$C:$P,14,FALSE)="","",VLOOKUP(D13,MEDIDORES!$C:$P,14,FALSE))</f>
        <v>#N/A</v>
      </c>
    </row>
    <row r="14" spans="1:27" x14ac:dyDescent="0.2">
      <c r="A14" t="s">
        <v>12435</v>
      </c>
      <c r="B14" s="20" t="s">
        <v>9972</v>
      </c>
      <c r="C14" t="s">
        <v>9743</v>
      </c>
      <c r="D14" t="s">
        <v>9843</v>
      </c>
      <c r="G14" t="s">
        <v>12863</v>
      </c>
      <c r="H14" t="s">
        <v>12406</v>
      </c>
      <c r="I14" t="s">
        <v>201</v>
      </c>
      <c r="J14" t="e">
        <f>VLOOKUP(D14,MEDIDORES!C:G,5,FALSE)</f>
        <v>#N/A</v>
      </c>
      <c r="K14" t="e">
        <f>I14=VLOOKUP(D14,MEDIDORES!C:G,5,FALSE)</f>
        <v>#N/A</v>
      </c>
      <c r="M14" s="95" t="str">
        <f>A14</f>
        <v>PM2689PCM15</v>
      </c>
      <c r="N14" s="95" t="e">
        <f>VLOOKUP(D14,MEDIDORES!$C:$P,2,FALSE)</f>
        <v>#N/A</v>
      </c>
      <c r="O14" s="95" t="e">
        <f>VLOOKUP(D14,MEDIDORES!$C:$P,3,FALSE)</f>
        <v>#N/A</v>
      </c>
      <c r="P14" s="14" t="e">
        <f>VLOOKUP(D14,MEDIDORES!$C:$P,4,FALSE)</f>
        <v>#N/A</v>
      </c>
      <c r="Q14" s="95" t="e">
        <f>VLOOKUP(D14,MEDIDORES!$C:$P,5,FALSE)</f>
        <v>#N/A</v>
      </c>
      <c r="R14" s="64" t="e">
        <f>VLOOKUP(D14,MEDIDORES!$C:$P,6,FALSE)</f>
        <v>#N/A</v>
      </c>
      <c r="S14" s="95" t="e">
        <f>VLOOKUP(D14,MEDIDORES!$C:$P,7,FALSE)</f>
        <v>#N/A</v>
      </c>
      <c r="T14" s="95" t="e">
        <f>VLOOKUP(D14,MEDIDORES!$C:$P,8,FALSE)</f>
        <v>#N/A</v>
      </c>
      <c r="U14" s="95" t="e">
        <f>VLOOKUP(D14,MEDIDORES!$C:$P,9,FALSE)</f>
        <v>#N/A</v>
      </c>
      <c r="V14" s="95" t="e">
        <f>VLOOKUP(D14,MEDIDORES!$C:$P,10,FALSE)</f>
        <v>#N/A</v>
      </c>
      <c r="W14" s="95" t="e">
        <f>VLOOKUP(D14,MEDIDORES!$C:$P,11,FALSE)</f>
        <v>#N/A</v>
      </c>
      <c r="X14" s="95" t="e">
        <f>IF(VLOOKUP(D14,MEDIDORES!$C:$P,12,FALSE)="","",VLOOKUP(D14,MEDIDORES!$C:$P,12,FALSE))</f>
        <v>#N/A</v>
      </c>
      <c r="Y14" s="95" t="e">
        <f>IF(VLOOKUP(D14,MEDIDORES!$C:$P,13,FALSE)="","",VLOOKUP(D14,MEDIDORES!$C:$P,13,FALSE))</f>
        <v>#N/A</v>
      </c>
      <c r="Z14" s="95" t="e">
        <f>IF(VLOOKUP(D14,MEDIDORES!$C:$P,14,FALSE)="","",VLOOKUP(D14,MEDIDORES!$C:$P,14,FALSE))</f>
        <v>#N/A</v>
      </c>
    </row>
    <row r="15" spans="1:27" x14ac:dyDescent="0.2">
      <c r="A15" t="s">
        <v>7561</v>
      </c>
      <c r="B15" s="20" t="s">
        <v>9972</v>
      </c>
      <c r="C15" t="s">
        <v>9672</v>
      </c>
      <c r="D15" t="s">
        <v>9865</v>
      </c>
      <c r="G15" t="s">
        <v>12863</v>
      </c>
      <c r="H15" t="s">
        <v>12436</v>
      </c>
      <c r="I15" t="s">
        <v>192</v>
      </c>
      <c r="J15" t="e">
        <f>VLOOKUP(C15,MEDIDORES!C:G,5,FALSE)</f>
        <v>#N/A</v>
      </c>
      <c r="K15" t="e">
        <f>I15=VLOOKUP(C15,MEDIDORES!C:G,5,FALSE)</f>
        <v>#N/A</v>
      </c>
      <c r="M15" s="95" t="str">
        <f t="shared" si="0"/>
        <v>ORIZONGAS</v>
      </c>
      <c r="N15" s="95" t="e">
        <f>VLOOKUP(C15,MEDIDORES!$C:$P,2,FALSE)</f>
        <v>#N/A</v>
      </c>
      <c r="O15" s="95" t="e">
        <f>VLOOKUP(C15,MEDIDORES!$C:$P,3,FALSE)</f>
        <v>#N/A</v>
      </c>
      <c r="P15" s="14" t="e">
        <f>VLOOKUP(C15,MEDIDORES!$C:$P,4,FALSE)</f>
        <v>#N/A</v>
      </c>
      <c r="Q15" s="95" t="e">
        <f>VLOOKUP(C15,MEDIDORES!$C:$P,5,FALSE)</f>
        <v>#N/A</v>
      </c>
      <c r="R15" s="64" t="e">
        <f>VLOOKUP(C15,MEDIDORES!$C:$P,6,FALSE)</f>
        <v>#N/A</v>
      </c>
      <c r="S15" s="95" t="e">
        <f>VLOOKUP(C15,MEDIDORES!$C:$P,7,FALSE)</f>
        <v>#N/A</v>
      </c>
      <c r="T15" s="95" t="e">
        <f>VLOOKUP(C15,MEDIDORES!$C:$P,8,FALSE)</f>
        <v>#N/A</v>
      </c>
      <c r="U15" s="95" t="e">
        <f>VLOOKUP(C15,MEDIDORES!$C:$P,9,FALSE)</f>
        <v>#N/A</v>
      </c>
      <c r="V15" s="95" t="e">
        <f>VLOOKUP(C15,MEDIDORES!$C:$P,10,FALSE)</f>
        <v>#N/A</v>
      </c>
      <c r="W15" s="95" t="e">
        <f>VLOOKUP(C15,MEDIDORES!$C:$P,11,FALSE)</f>
        <v>#N/A</v>
      </c>
      <c r="X15" s="95" t="e">
        <f>IF(VLOOKUP(C15,MEDIDORES!$C:$P,12,FALSE)="","",VLOOKUP(C15,MEDIDORES!$C:$P,12,FALSE))</f>
        <v>#N/A</v>
      </c>
      <c r="Y15" s="95" t="e">
        <f>IF(VLOOKUP(C15,MEDIDORES!$C:$P,13,FALSE)="","",VLOOKUP(C15,MEDIDORES!$C:$P,13,FALSE))</f>
        <v>#N/A</v>
      </c>
      <c r="Z15" s="95" t="e">
        <f>IF(VLOOKUP(C15,MEDIDORES!$C:$P,14,FALSE)="","",VLOOKUP(C15,MEDIDORES!$C:$P,14,FALSE))</f>
        <v>#N/A</v>
      </c>
    </row>
    <row r="16" spans="1:27" x14ac:dyDescent="0.2">
      <c r="A16" t="s">
        <v>12437</v>
      </c>
      <c r="B16" s="20" t="s">
        <v>9972</v>
      </c>
      <c r="C16" t="s">
        <v>11818</v>
      </c>
      <c r="D16" t="s">
        <v>11808</v>
      </c>
      <c r="G16" t="s">
        <v>12863</v>
      </c>
      <c r="H16" t="s">
        <v>11831</v>
      </c>
      <c r="I16" t="s">
        <v>192</v>
      </c>
      <c r="J16" t="e">
        <f>VLOOKUP(D16,MEDIDORES!C:G,5,FALSE)</f>
        <v>#N/A</v>
      </c>
      <c r="K16" t="e">
        <f>I16=VLOOKUP(D16,MEDIDORES!C:G,5,FALSE)</f>
        <v>#N/A</v>
      </c>
      <c r="M16" s="95" t="str">
        <f>A16</f>
        <v>PM3204</v>
      </c>
      <c r="N16" s="95" t="e">
        <f>VLOOKUP(D16,MEDIDORES!$C:$P,2,FALSE)</f>
        <v>#N/A</v>
      </c>
      <c r="O16" s="95" t="e">
        <f>VLOOKUP(D16,MEDIDORES!$C:$P,3,FALSE)</f>
        <v>#N/A</v>
      </c>
      <c r="P16" s="14" t="e">
        <f>VLOOKUP(D16,MEDIDORES!$C:$P,4,FALSE)</f>
        <v>#N/A</v>
      </c>
      <c r="Q16" s="95" t="e">
        <f>VLOOKUP(D16,MEDIDORES!$C:$P,5,FALSE)</f>
        <v>#N/A</v>
      </c>
      <c r="R16" s="64" t="e">
        <f>VLOOKUP(D16,MEDIDORES!$C:$P,6,FALSE)</f>
        <v>#N/A</v>
      </c>
      <c r="S16" s="95" t="e">
        <f>VLOOKUP(D16,MEDIDORES!$C:$P,7,FALSE)</f>
        <v>#N/A</v>
      </c>
      <c r="T16" s="95" t="e">
        <f>VLOOKUP(D16,MEDIDORES!$C:$P,8,FALSE)</f>
        <v>#N/A</v>
      </c>
      <c r="U16" s="95" t="e">
        <f>VLOOKUP(D16,MEDIDORES!$C:$P,9,FALSE)</f>
        <v>#N/A</v>
      </c>
      <c r="V16" s="95" t="e">
        <f>VLOOKUP(D16,MEDIDORES!$C:$P,10,FALSE)</f>
        <v>#N/A</v>
      </c>
      <c r="W16" s="95" t="e">
        <f>VLOOKUP(D16,MEDIDORES!$C:$P,11,FALSE)</f>
        <v>#N/A</v>
      </c>
      <c r="X16" s="95" t="e">
        <f>IF(VLOOKUP(D16,MEDIDORES!$C:$P,12,FALSE)="","",VLOOKUP(D16,MEDIDORES!$C:$P,12,FALSE))</f>
        <v>#N/A</v>
      </c>
      <c r="Y16" s="95" t="e">
        <f>IF(VLOOKUP(D16,MEDIDORES!$C:$P,13,FALSE)="","",VLOOKUP(D16,MEDIDORES!$C:$P,13,FALSE))</f>
        <v>#N/A</v>
      </c>
      <c r="Z16" s="95" t="e">
        <f>IF(VLOOKUP(D16,MEDIDORES!$C:$P,14,FALSE)="","",VLOOKUP(D16,MEDIDORES!$C:$P,14,FALSE))</f>
        <v>#N/A</v>
      </c>
    </row>
    <row r="17" spans="1:26" x14ac:dyDescent="0.2">
      <c r="A17" t="s">
        <v>12438</v>
      </c>
      <c r="B17" s="20" t="s">
        <v>9972</v>
      </c>
      <c r="C17" t="s">
        <v>11649</v>
      </c>
      <c r="D17" t="s">
        <v>11657</v>
      </c>
      <c r="E17" t="s">
        <v>11654</v>
      </c>
      <c r="G17" t="s">
        <v>12863</v>
      </c>
      <c r="H17" t="s">
        <v>11650</v>
      </c>
      <c r="I17" t="s">
        <v>190</v>
      </c>
      <c r="J17" t="e">
        <f>VLOOKUP(C17,MEDIDORES!C:G,5,FALSE)</f>
        <v>#N/A</v>
      </c>
      <c r="K17" t="e">
        <f>I17=VLOOKUP(C17,MEDIDORES!C:G,5,FALSE)</f>
        <v>#N/A</v>
      </c>
      <c r="M17" s="95" t="str">
        <f t="shared" si="0"/>
        <v>PM3167</v>
      </c>
      <c r="N17" s="95" t="e">
        <f>VLOOKUP(C17,MEDIDORES!$C:$P,2,FALSE)</f>
        <v>#N/A</v>
      </c>
      <c r="O17" s="95" t="e">
        <f>VLOOKUP(C17,MEDIDORES!$C:$P,3,FALSE)</f>
        <v>#N/A</v>
      </c>
      <c r="P17" s="14" t="e">
        <f>VLOOKUP(C17,MEDIDORES!$C:$P,4,FALSE)</f>
        <v>#N/A</v>
      </c>
      <c r="Q17" s="95" t="e">
        <f>VLOOKUP(C17,MEDIDORES!$C:$P,5,FALSE)</f>
        <v>#N/A</v>
      </c>
      <c r="R17" s="64" t="e">
        <f>VLOOKUP(C17,MEDIDORES!$C:$P,6,FALSE)</f>
        <v>#N/A</v>
      </c>
      <c r="S17" s="95" t="e">
        <f>VLOOKUP(C17,MEDIDORES!$C:$P,7,FALSE)</f>
        <v>#N/A</v>
      </c>
      <c r="T17" s="95" t="e">
        <f>VLOOKUP(C17,MEDIDORES!$C:$P,8,FALSE)</f>
        <v>#N/A</v>
      </c>
      <c r="U17" s="95" t="e">
        <f>VLOOKUP(C17,MEDIDORES!$C:$P,9,FALSE)</f>
        <v>#N/A</v>
      </c>
      <c r="V17" s="95" t="e">
        <f>VLOOKUP(C17,MEDIDORES!$C:$P,10,FALSE)</f>
        <v>#N/A</v>
      </c>
      <c r="W17" s="95" t="e">
        <f>VLOOKUP(C17,MEDIDORES!$C:$P,11,FALSE)</f>
        <v>#N/A</v>
      </c>
      <c r="X17" s="95" t="e">
        <f>IF(VLOOKUP(C17,MEDIDORES!$C:$P,12,FALSE)="","",VLOOKUP(C17,MEDIDORES!$C:$P,12,FALSE))</f>
        <v>#N/A</v>
      </c>
      <c r="Y17" s="95" t="e">
        <f>IF(VLOOKUP(C17,MEDIDORES!$C:$P,13,FALSE)="","",VLOOKUP(C17,MEDIDORES!$C:$P,13,FALSE))</f>
        <v>#N/A</v>
      </c>
      <c r="Z17" s="95" t="e">
        <f>IF(VLOOKUP(C17,MEDIDORES!$C:$P,14,FALSE)="","",VLOOKUP(C17,MEDIDORES!$C:$P,14,FALSE))</f>
        <v>#N/A</v>
      </c>
    </row>
    <row r="18" spans="1:26" x14ac:dyDescent="0.2">
      <c r="A18" t="s">
        <v>12439</v>
      </c>
      <c r="B18" s="20" t="s">
        <v>9972</v>
      </c>
      <c r="C18" t="s">
        <v>10320</v>
      </c>
      <c r="G18" s="20" t="s">
        <v>12612</v>
      </c>
      <c r="H18" t="s">
        <v>12441</v>
      </c>
      <c r="I18" t="s">
        <v>191</v>
      </c>
      <c r="J18" t="str">
        <f>VLOOKUP(C18,MEDIDORES!C:G,5,FALSE)</f>
        <v>ANDALIEN______013</v>
      </c>
      <c r="K18" t="b">
        <f>I18=VLOOKUP(C18,MEDIDORES!C:G,5,FALSE)</f>
        <v>1</v>
      </c>
      <c r="M18" s="95" t="str">
        <f t="shared" si="0"/>
        <v>C_PM2843PCM2</v>
      </c>
      <c r="N18" s="95" t="str">
        <f>VLOOKUP(C18,MEDIDORES!$C:$P,2,FALSE)</f>
        <v>COPIULEMU_1</v>
      </c>
      <c r="O18" s="95" t="str">
        <f>VLOOKUP(C18,MEDIDORES!$C:$P,3,FALSE)</f>
        <v>C_PMGD_TE_COPIULEMU</v>
      </c>
      <c r="P18" s="14">
        <f>VLOOKUP(C18,MEDIDORES!$C:$P,4,FALSE)</f>
        <v>1</v>
      </c>
      <c r="Q18" s="95" t="str">
        <f>VLOOKUP(C18,MEDIDORES!$C:$P,5,FALSE)</f>
        <v>ANDALIEN______013</v>
      </c>
      <c r="R18" s="64">
        <f>VLOOKUP(C18,MEDIDORES!$C:$P,6,FALSE)</f>
        <v>2089999580132</v>
      </c>
      <c r="S18" s="95">
        <f>VLOOKUP(C18,MEDIDORES!$C:$P,7,FALSE)</f>
        <v>0</v>
      </c>
      <c r="T18" s="95">
        <f>VLOOKUP(C18,MEDIDORES!$C:$P,8,FALSE)</f>
        <v>0</v>
      </c>
      <c r="U18" s="95">
        <f>VLOOKUP(C18,MEDIDORES!$C:$P,9,FALSE)</f>
        <v>0</v>
      </c>
      <c r="V18" s="95" t="str">
        <f>VLOOKUP(C18,MEDIDORES!$C:$P,10,FALSE)</f>
        <v>G</v>
      </c>
      <c r="W18" s="95" t="str">
        <f>VLOOKUP(C18,MEDIDORES!$C:$P,11,FALSE)</f>
        <v>G</v>
      </c>
      <c r="X18" s="95" t="str">
        <f>IF(VLOOKUP(C18,MEDIDORES!$C:$P,12,FALSE)="","",VLOOKUP(C18,MEDIDORES!$C:$P,12,FALSE))</f>
        <v>COPIULEMU_1</v>
      </c>
      <c r="Y18" s="95" t="str">
        <f>IF(VLOOKUP(C18,MEDIDORES!$C:$P,13,FALSE)="","",VLOOKUP(C18,MEDIDORES!$C:$P,13,FALSE))</f>
        <v>CGE</v>
      </c>
      <c r="Z18" s="95" t="str">
        <f>IF(VLOOKUP(C18,MEDIDORES!$C:$P,14,FALSE)="","",VLOOKUP(C18,MEDIDORES!$C:$P,14,FALSE))</f>
        <v/>
      </c>
    </row>
    <row r="19" spans="1:26" x14ac:dyDescent="0.2">
      <c r="A19" t="s">
        <v>12440</v>
      </c>
      <c r="B19" s="20" t="s">
        <v>9972</v>
      </c>
      <c r="C19" t="s">
        <v>10319</v>
      </c>
      <c r="G19" s="20" t="s">
        <v>12612</v>
      </c>
      <c r="H19" t="s">
        <v>10322</v>
      </c>
      <c r="I19" t="s">
        <v>191</v>
      </c>
      <c r="J19" t="str">
        <f>VLOOKUP(C19,MEDIDORES!C:G,5,FALSE)</f>
        <v>ANDALIEN______013</v>
      </c>
      <c r="K19" t="b">
        <f>I19=VLOOKUP(C19,MEDIDORES!C:G,5,FALSE)</f>
        <v>1</v>
      </c>
      <c r="M19" s="95" t="str">
        <f t="shared" si="0"/>
        <v>G_PM2843PCM2</v>
      </c>
      <c r="N19" s="95" t="str">
        <f>VLOOKUP(C19,MEDIDORES!$C:$P,2,FALSE)</f>
        <v>COPIULEMU_1</v>
      </c>
      <c r="O19" s="95" t="str">
        <f>VLOOKUP(C19,MEDIDORES!$C:$P,3,FALSE)</f>
        <v>G_PMGD_TE_COPIULEMU</v>
      </c>
      <c r="P19" s="14">
        <f>VLOOKUP(C19,MEDIDORES!$C:$P,4,FALSE)</f>
        <v>1</v>
      </c>
      <c r="Q19" s="95" t="str">
        <f>VLOOKUP(C19,MEDIDORES!$C:$P,5,FALSE)</f>
        <v>ANDALIEN______013</v>
      </c>
      <c r="R19" s="64">
        <f>VLOOKUP(C19,MEDIDORES!$C:$P,6,FALSE)</f>
        <v>2089999580132</v>
      </c>
      <c r="S19" s="95">
        <f>VLOOKUP(C19,MEDIDORES!$C:$P,7,FALSE)</f>
        <v>0</v>
      </c>
      <c r="T19" s="95">
        <f>VLOOKUP(C19,MEDIDORES!$C:$P,8,FALSE)</f>
        <v>0</v>
      </c>
      <c r="U19" s="95">
        <f>VLOOKUP(C19,MEDIDORES!$C:$P,9,FALSE)</f>
        <v>0</v>
      </c>
      <c r="V19" s="95" t="str">
        <f>VLOOKUP(C19,MEDIDORES!$C:$P,10,FALSE)</f>
        <v>G</v>
      </c>
      <c r="W19" s="95" t="str">
        <f>VLOOKUP(C19,MEDIDORES!$C:$P,11,FALSE)</f>
        <v>G</v>
      </c>
      <c r="X19" s="95" t="str">
        <f>IF(VLOOKUP(C19,MEDIDORES!$C:$P,12,FALSE)="","",VLOOKUP(C19,MEDIDORES!$C:$P,12,FALSE))</f>
        <v>COPIULEMU_1</v>
      </c>
      <c r="Y19" s="95" t="str">
        <f>IF(VLOOKUP(C19,MEDIDORES!$C:$P,13,FALSE)="","",VLOOKUP(C19,MEDIDORES!$C:$P,13,FALSE))</f>
        <v>CGE</v>
      </c>
      <c r="Z19" s="95" t="str">
        <f>IF(VLOOKUP(C19,MEDIDORES!$C:$P,14,FALSE)="","",VLOOKUP(C19,MEDIDORES!$C:$P,14,FALSE))</f>
        <v/>
      </c>
    </row>
    <row r="20" spans="1:26" x14ac:dyDescent="0.2">
      <c r="A20" t="s">
        <v>9143</v>
      </c>
      <c r="B20" s="20" t="s">
        <v>9972</v>
      </c>
      <c r="C20" t="s">
        <v>9621</v>
      </c>
      <c r="D20" t="s">
        <v>9862</v>
      </c>
      <c r="G20" t="s">
        <v>12863</v>
      </c>
      <c r="H20" t="s">
        <v>9654</v>
      </c>
      <c r="I20" t="s">
        <v>191</v>
      </c>
      <c r="J20" t="e">
        <f>VLOOKUP(D20,MEDIDORES!C:G,5,FALSE)</f>
        <v>#N/A</v>
      </c>
      <c r="K20" t="e">
        <f>I20=VLOOKUP(D20,MEDIDORES!C:G,5,FALSE)</f>
        <v>#N/A</v>
      </c>
      <c r="M20" s="95" t="str">
        <f>A20</f>
        <v>IANSAGANDALIEN</v>
      </c>
      <c r="N20" s="95" t="e">
        <f>VLOOKUP(D20,MEDIDORES!$C:$P,2,FALSE)</f>
        <v>#N/A</v>
      </c>
      <c r="O20" s="95" t="e">
        <f>VLOOKUP(D20,MEDIDORES!$C:$P,3,FALSE)</f>
        <v>#N/A</v>
      </c>
      <c r="P20" s="14" t="e">
        <f>VLOOKUP(D20,MEDIDORES!$C:$P,4,FALSE)</f>
        <v>#N/A</v>
      </c>
      <c r="Q20" s="95" t="e">
        <f>VLOOKUP(D20,MEDIDORES!$C:$P,5,FALSE)</f>
        <v>#N/A</v>
      </c>
      <c r="R20" s="64" t="e">
        <f>VLOOKUP(D20,MEDIDORES!$C:$P,6,FALSE)</f>
        <v>#N/A</v>
      </c>
      <c r="S20" s="95" t="e">
        <f>VLOOKUP(D20,MEDIDORES!$C:$P,7,FALSE)</f>
        <v>#N/A</v>
      </c>
      <c r="T20" s="95" t="e">
        <f>VLOOKUP(D20,MEDIDORES!$C:$P,8,FALSE)</f>
        <v>#N/A</v>
      </c>
      <c r="U20" s="95" t="e">
        <f>VLOOKUP(D20,MEDIDORES!$C:$P,9,FALSE)</f>
        <v>#N/A</v>
      </c>
      <c r="V20" s="95" t="e">
        <f>VLOOKUP(D20,MEDIDORES!$C:$P,10,FALSE)</f>
        <v>#N/A</v>
      </c>
      <c r="W20" s="95" t="e">
        <f>VLOOKUP(D20,MEDIDORES!$C:$P,11,FALSE)</f>
        <v>#N/A</v>
      </c>
      <c r="X20" s="95" t="e">
        <f>IF(VLOOKUP(D20,MEDIDORES!$C:$P,12,FALSE)="","",VLOOKUP(D20,MEDIDORES!$C:$P,12,FALSE))</f>
        <v>#N/A</v>
      </c>
      <c r="Y20" s="95" t="e">
        <f>IF(VLOOKUP(D20,MEDIDORES!$C:$P,13,FALSE)="","",VLOOKUP(D20,MEDIDORES!$C:$P,13,FALSE))</f>
        <v>#N/A</v>
      </c>
      <c r="Z20" s="95" t="e">
        <f>IF(VLOOKUP(D20,MEDIDORES!$C:$P,14,FALSE)="","",VLOOKUP(D20,MEDIDORES!$C:$P,14,FALSE))</f>
        <v>#N/A</v>
      </c>
    </row>
    <row r="21" spans="1:26" x14ac:dyDescent="0.2">
      <c r="A21" t="s">
        <v>12613</v>
      </c>
      <c r="B21" s="20" t="s">
        <v>9972</v>
      </c>
      <c r="C21" t="s">
        <v>9637</v>
      </c>
      <c r="D21" t="s">
        <v>10236</v>
      </c>
      <c r="E21" t="s">
        <v>9828</v>
      </c>
      <c r="G21" t="s">
        <v>12863</v>
      </c>
      <c r="H21" t="s">
        <v>9654</v>
      </c>
      <c r="I21" t="s">
        <v>250</v>
      </c>
      <c r="J21" t="e">
        <f>VLOOKUP(D21,MEDIDORES!C:G,5,FALSE)</f>
        <v>#N/A</v>
      </c>
      <c r="K21" t="e">
        <f>I21=VLOOKUP(D21,MEDIDORES!C:G,5,FALSE)</f>
        <v>#N/A</v>
      </c>
      <c r="M21" s="95" t="str">
        <f>A21</f>
        <v>IANSAGRO1</v>
      </c>
      <c r="N21" s="95" t="e">
        <f>VLOOKUP(D21,MEDIDORES!$C:$P,2,FALSE)</f>
        <v>#N/A</v>
      </c>
      <c r="O21" s="95" t="e">
        <f>VLOOKUP(D21,MEDIDORES!$C:$P,3,FALSE)</f>
        <v>#N/A</v>
      </c>
      <c r="P21" s="14" t="e">
        <f>VLOOKUP(D21,MEDIDORES!$C:$P,4,FALSE)</f>
        <v>#N/A</v>
      </c>
      <c r="Q21" s="95" t="e">
        <f>VLOOKUP(D21,MEDIDORES!$C:$P,5,FALSE)</f>
        <v>#N/A</v>
      </c>
      <c r="R21" s="64" t="e">
        <f>VLOOKUP(D21,MEDIDORES!$C:$P,6,FALSE)</f>
        <v>#N/A</v>
      </c>
      <c r="S21" s="95" t="e">
        <f>VLOOKUP(D21,MEDIDORES!$C:$P,7,FALSE)</f>
        <v>#N/A</v>
      </c>
      <c r="T21" s="95" t="e">
        <f>VLOOKUP(D21,MEDIDORES!$C:$P,8,FALSE)</f>
        <v>#N/A</v>
      </c>
      <c r="U21" s="95" t="e">
        <f>VLOOKUP(D21,MEDIDORES!$C:$P,9,FALSE)</f>
        <v>#N/A</v>
      </c>
      <c r="V21" s="95" t="e">
        <f>VLOOKUP(D21,MEDIDORES!$C:$P,10,FALSE)</f>
        <v>#N/A</v>
      </c>
      <c r="W21" s="95" t="e">
        <f>VLOOKUP(D21,MEDIDORES!$C:$P,11,FALSE)</f>
        <v>#N/A</v>
      </c>
      <c r="X21" s="95" t="e">
        <f>IF(VLOOKUP(D21,MEDIDORES!$C:$P,12,FALSE)="","",VLOOKUP(D21,MEDIDORES!$C:$P,12,FALSE))</f>
        <v>#N/A</v>
      </c>
      <c r="Y21" s="95" t="e">
        <f>IF(VLOOKUP(D21,MEDIDORES!$C:$P,13,FALSE)="","",VLOOKUP(D21,MEDIDORES!$C:$P,13,FALSE))</f>
        <v>#N/A</v>
      </c>
      <c r="Z21" s="95" t="e">
        <f>IF(VLOOKUP(D21,MEDIDORES!$C:$P,14,FALSE)="","",VLOOKUP(D21,MEDIDORES!$C:$P,14,FALSE))</f>
        <v>#N/A</v>
      </c>
    </row>
    <row r="22" spans="1:26" x14ac:dyDescent="0.2">
      <c r="A22" t="s">
        <v>12614</v>
      </c>
      <c r="B22" s="20" t="s">
        <v>9972</v>
      </c>
      <c r="C22" t="s">
        <v>10110</v>
      </c>
      <c r="D22" t="s">
        <v>10199</v>
      </c>
      <c r="E22" t="s">
        <v>9835</v>
      </c>
      <c r="G22" t="s">
        <v>12863</v>
      </c>
      <c r="H22" t="s">
        <v>9654</v>
      </c>
      <c r="I22" t="s">
        <v>720</v>
      </c>
      <c r="J22" t="e">
        <f>VLOOKUP(D22,MEDIDORES!C:G,5,FALSE)</f>
        <v>#N/A</v>
      </c>
      <c r="K22" t="e">
        <f>I22=VLOOKUP(D22,MEDIDORES!C:G,5,FALSE)</f>
        <v>#N/A</v>
      </c>
      <c r="M22" s="95" t="str">
        <f>A22</f>
        <v>IANSAGROCHI1</v>
      </c>
      <c r="N22" s="95" t="e">
        <f>VLOOKUP(D22,MEDIDORES!$C:$P,2,FALSE)</f>
        <v>#N/A</v>
      </c>
      <c r="O22" s="95" t="e">
        <f>VLOOKUP(D22,MEDIDORES!$C:$P,3,FALSE)</f>
        <v>#N/A</v>
      </c>
      <c r="P22" s="14" t="e">
        <f>VLOOKUP(D22,MEDIDORES!$C:$P,4,FALSE)</f>
        <v>#N/A</v>
      </c>
      <c r="Q22" s="95" t="e">
        <f>VLOOKUP(D22,MEDIDORES!$C:$P,5,FALSE)</f>
        <v>#N/A</v>
      </c>
      <c r="R22" s="64" t="e">
        <f>VLOOKUP(D22,MEDIDORES!$C:$P,6,FALSE)</f>
        <v>#N/A</v>
      </c>
      <c r="S22" s="95" t="e">
        <f>VLOOKUP(D22,MEDIDORES!$C:$P,7,FALSE)</f>
        <v>#N/A</v>
      </c>
      <c r="T22" s="95" t="e">
        <f>VLOOKUP(D22,MEDIDORES!$C:$P,8,FALSE)</f>
        <v>#N/A</v>
      </c>
      <c r="U22" s="95" t="e">
        <f>VLOOKUP(D22,MEDIDORES!$C:$P,9,FALSE)</f>
        <v>#N/A</v>
      </c>
      <c r="V22" s="95" t="e">
        <f>VLOOKUP(D22,MEDIDORES!$C:$P,10,FALSE)</f>
        <v>#N/A</v>
      </c>
      <c r="W22" s="95" t="e">
        <f>VLOOKUP(D22,MEDIDORES!$C:$P,11,FALSE)</f>
        <v>#N/A</v>
      </c>
      <c r="X22" s="95" t="e">
        <f>IF(VLOOKUP(D22,MEDIDORES!$C:$P,12,FALSE)="","",VLOOKUP(D22,MEDIDORES!$C:$P,12,FALSE))</f>
        <v>#N/A</v>
      </c>
      <c r="Y22" s="95" t="e">
        <f>IF(VLOOKUP(D22,MEDIDORES!$C:$P,13,FALSE)="","",VLOOKUP(D22,MEDIDORES!$C:$P,13,FALSE))</f>
        <v>#N/A</v>
      </c>
      <c r="Z22" s="95" t="e">
        <f>IF(VLOOKUP(D22,MEDIDORES!$C:$P,14,FALSE)="","",VLOOKUP(D22,MEDIDORES!$C:$P,14,FALSE))</f>
        <v>#N/A</v>
      </c>
    </row>
    <row r="23" spans="1:26" x14ac:dyDescent="0.2">
      <c r="A23" t="s">
        <v>12615</v>
      </c>
      <c r="B23" s="20" t="s">
        <v>7984</v>
      </c>
      <c r="C23" t="s">
        <v>10712</v>
      </c>
      <c r="D23" t="s">
        <v>10657</v>
      </c>
      <c r="G23" t="s">
        <v>12863</v>
      </c>
      <c r="H23" t="s">
        <v>9761</v>
      </c>
      <c r="I23" t="s">
        <v>729</v>
      </c>
      <c r="J23" t="e">
        <f>VLOOKUP(D23,MEDIDORES!C:G,5,FALSE)</f>
        <v>#N/A</v>
      </c>
      <c r="K23" t="e">
        <f>I23=VLOOKUP(D23,MEDIDORES!C:G,5,FALSE)</f>
        <v>#N/A</v>
      </c>
      <c r="M23" s="95" t="str">
        <f>A23</f>
        <v>FRUTSANFERANGOL</v>
      </c>
      <c r="N23" s="95" t="e">
        <f>VLOOKUP(D23,MEDIDORES!$C:$P,2,FALSE)</f>
        <v>#N/A</v>
      </c>
      <c r="O23" s="95" t="e">
        <f>VLOOKUP(D23,MEDIDORES!$C:$P,3,FALSE)</f>
        <v>#N/A</v>
      </c>
      <c r="P23" s="14" t="e">
        <f>VLOOKUP(D23,MEDIDORES!$C:$P,4,FALSE)</f>
        <v>#N/A</v>
      </c>
      <c r="Q23" s="95" t="e">
        <f>VLOOKUP(D23,MEDIDORES!$C:$P,5,FALSE)</f>
        <v>#N/A</v>
      </c>
      <c r="R23" s="64" t="e">
        <f>VLOOKUP(D23,MEDIDORES!$C:$P,6,FALSE)</f>
        <v>#N/A</v>
      </c>
      <c r="S23" s="95" t="e">
        <f>VLOOKUP(D23,MEDIDORES!$C:$P,7,FALSE)</f>
        <v>#N/A</v>
      </c>
      <c r="T23" s="95" t="e">
        <f>VLOOKUP(D23,MEDIDORES!$C:$P,8,FALSE)</f>
        <v>#N/A</v>
      </c>
      <c r="U23" s="95" t="e">
        <f>VLOOKUP(D23,MEDIDORES!$C:$P,9,FALSE)</f>
        <v>#N/A</v>
      </c>
      <c r="V23" s="95" t="e">
        <f>VLOOKUP(D23,MEDIDORES!$C:$P,10,FALSE)</f>
        <v>#N/A</v>
      </c>
      <c r="W23" s="95" t="e">
        <f>VLOOKUP(D23,MEDIDORES!$C:$P,11,FALSE)</f>
        <v>#N/A</v>
      </c>
      <c r="X23" s="95" t="e">
        <f>IF(VLOOKUP(D23,MEDIDORES!$C:$P,12,FALSE)="","",VLOOKUP(D23,MEDIDORES!$C:$P,12,FALSE))</f>
        <v>#N/A</v>
      </c>
      <c r="Y23" s="95" t="e">
        <f>IF(VLOOKUP(D23,MEDIDORES!$C:$P,13,FALSE)="","",VLOOKUP(D23,MEDIDORES!$C:$P,13,FALSE))</f>
        <v>#N/A</v>
      </c>
      <c r="Z23" s="95" t="e">
        <f>IF(VLOOKUP(D23,MEDIDORES!$C:$P,14,FALSE)="","",VLOOKUP(D23,MEDIDORES!$C:$P,14,FALSE))</f>
        <v>#N/A</v>
      </c>
    </row>
    <row r="24" spans="1:26" x14ac:dyDescent="0.2">
      <c r="A24" t="s">
        <v>12616</v>
      </c>
      <c r="B24" s="20" t="s">
        <v>9972</v>
      </c>
      <c r="C24" t="s">
        <v>11223</v>
      </c>
      <c r="D24" t="s">
        <v>11226</v>
      </c>
      <c r="G24" t="s">
        <v>12863</v>
      </c>
      <c r="H24" t="s">
        <v>9762</v>
      </c>
      <c r="I24" t="s">
        <v>193</v>
      </c>
      <c r="J24" t="e">
        <f>VLOOKUP(C24,MEDIDORES!C:G,5,FALSE)</f>
        <v>#N/A</v>
      </c>
      <c r="K24" t="e">
        <f>I24=VLOOKUP(C24,MEDIDORES!C:G,5,FALSE)</f>
        <v>#N/A</v>
      </c>
      <c r="M24" s="95" t="str">
        <f t="shared" si="0"/>
        <v>2240BUINENEL</v>
      </c>
      <c r="N24" s="95" t="e">
        <f>VLOOKUP(C24,MEDIDORES!$C:$P,2,FALSE)</f>
        <v>#N/A</v>
      </c>
      <c r="O24" s="95" t="e">
        <f>VLOOKUP(C24,MEDIDORES!$C:$P,3,FALSE)</f>
        <v>#N/A</v>
      </c>
      <c r="P24" s="14" t="e">
        <f>VLOOKUP(C24,MEDIDORES!$C:$P,4,FALSE)</f>
        <v>#N/A</v>
      </c>
      <c r="Q24" s="95" t="e">
        <f>VLOOKUP(C24,MEDIDORES!$C:$P,5,FALSE)</f>
        <v>#N/A</v>
      </c>
      <c r="R24" s="64" t="e">
        <f>VLOOKUP(C24,MEDIDORES!$C:$P,6,FALSE)</f>
        <v>#N/A</v>
      </c>
      <c r="S24" s="95" t="e">
        <f>VLOOKUP(C24,MEDIDORES!$C:$P,7,FALSE)</f>
        <v>#N/A</v>
      </c>
      <c r="T24" s="95" t="e">
        <f>VLOOKUP(C24,MEDIDORES!$C:$P,8,FALSE)</f>
        <v>#N/A</v>
      </c>
      <c r="U24" s="95" t="e">
        <f>VLOOKUP(C24,MEDIDORES!$C:$P,9,FALSE)</f>
        <v>#N/A</v>
      </c>
      <c r="V24" s="95" t="e">
        <f>VLOOKUP(C24,MEDIDORES!$C:$P,10,FALSE)</f>
        <v>#N/A</v>
      </c>
      <c r="W24" s="95" t="e">
        <f>VLOOKUP(C24,MEDIDORES!$C:$P,11,FALSE)</f>
        <v>#N/A</v>
      </c>
      <c r="X24" s="95" t="e">
        <f>IF(VLOOKUP(C24,MEDIDORES!$C:$P,12,FALSE)="","",VLOOKUP(C24,MEDIDORES!$C:$P,12,FALSE))</f>
        <v>#N/A</v>
      </c>
      <c r="Y24" s="95" t="e">
        <f>IF(VLOOKUP(C24,MEDIDORES!$C:$P,13,FALSE)="","",VLOOKUP(C24,MEDIDORES!$C:$P,13,FALSE))</f>
        <v>#N/A</v>
      </c>
      <c r="Z24" s="95" t="e">
        <f>IF(VLOOKUP(C24,MEDIDORES!$C:$P,14,FALSE)="","",VLOOKUP(C24,MEDIDORES!$C:$P,14,FALSE))</f>
        <v>#N/A</v>
      </c>
    </row>
    <row r="25" spans="1:26" x14ac:dyDescent="0.2">
      <c r="A25" t="s">
        <v>12617</v>
      </c>
      <c r="B25" s="20" t="s">
        <v>9972</v>
      </c>
      <c r="C25" t="s">
        <v>10714</v>
      </c>
      <c r="D25" t="s">
        <v>10665</v>
      </c>
      <c r="G25" t="s">
        <v>12863</v>
      </c>
      <c r="H25" t="s">
        <v>9762</v>
      </c>
      <c r="I25" s="193" t="s">
        <v>197</v>
      </c>
      <c r="J25" t="e">
        <f>VLOOKUP(D25,MEDIDORES!C:G,5,FALSE)</f>
        <v>#N/A</v>
      </c>
      <c r="K25" t="e">
        <f>I25=VLOOKUP(D25,MEDIDORES!C:G,5,FALSE)</f>
        <v>#N/A</v>
      </c>
      <c r="M25" s="95" t="str">
        <f>A25</f>
        <v>RENDICCHILVI</v>
      </c>
      <c r="N25" s="95" t="e">
        <f>VLOOKUP(D25,MEDIDORES!$C:$P,2,FALSE)</f>
        <v>#N/A</v>
      </c>
      <c r="O25" s="95" t="e">
        <f>VLOOKUP(D25,MEDIDORES!$C:$P,3,FALSE)</f>
        <v>#N/A</v>
      </c>
      <c r="P25" s="14" t="e">
        <f>VLOOKUP(D25,MEDIDORES!$C:$P,4,FALSE)</f>
        <v>#N/A</v>
      </c>
      <c r="Q25" s="95" t="e">
        <f>VLOOKUP(D25,MEDIDORES!$C:$P,5,FALSE)</f>
        <v>#N/A</v>
      </c>
      <c r="R25" s="64" t="e">
        <f>VLOOKUP(D25,MEDIDORES!$C:$P,6,FALSE)</f>
        <v>#N/A</v>
      </c>
      <c r="S25" s="95" t="e">
        <f>VLOOKUP(D25,MEDIDORES!$C:$P,7,FALSE)</f>
        <v>#N/A</v>
      </c>
      <c r="T25" s="95" t="e">
        <f>VLOOKUP(D25,MEDIDORES!$C:$P,8,FALSE)</f>
        <v>#N/A</v>
      </c>
      <c r="U25" s="95" t="e">
        <f>VLOOKUP(D25,MEDIDORES!$C:$P,9,FALSE)</f>
        <v>#N/A</v>
      </c>
      <c r="V25" s="95" t="e">
        <f>VLOOKUP(D25,MEDIDORES!$C:$P,10,FALSE)</f>
        <v>#N/A</v>
      </c>
      <c r="W25" s="95" t="e">
        <f>VLOOKUP(D25,MEDIDORES!$C:$P,11,FALSE)</f>
        <v>#N/A</v>
      </c>
      <c r="X25" s="95" t="e">
        <f>IF(VLOOKUP(D25,MEDIDORES!$C:$P,12,FALSE)="","",VLOOKUP(D25,MEDIDORES!$C:$P,12,FALSE))</f>
        <v>#N/A</v>
      </c>
      <c r="Y25" s="95" t="e">
        <f>IF(VLOOKUP(D25,MEDIDORES!$C:$P,13,FALSE)="","",VLOOKUP(D25,MEDIDORES!$C:$P,13,FALSE))</f>
        <v>#N/A</v>
      </c>
      <c r="Z25" s="95" t="e">
        <f>IF(VLOOKUP(D25,MEDIDORES!$C:$P,14,FALSE)="","",VLOOKUP(D25,MEDIDORES!$C:$P,14,FALSE))</f>
        <v>#N/A</v>
      </c>
    </row>
    <row r="26" spans="1:26" x14ac:dyDescent="0.2">
      <c r="A26" t="s">
        <v>12618</v>
      </c>
      <c r="B26" s="20" t="s">
        <v>9972</v>
      </c>
      <c r="C26" t="s">
        <v>11221</v>
      </c>
      <c r="D26" t="s">
        <v>11222</v>
      </c>
      <c r="G26" t="s">
        <v>12863</v>
      </c>
      <c r="H26" t="s">
        <v>12458</v>
      </c>
      <c r="I26" t="s">
        <v>193</v>
      </c>
      <c r="J26" t="e">
        <f>VLOOKUP(C26,MEDIDORES!C:G,5,FALSE)</f>
        <v>#N/A</v>
      </c>
      <c r="K26" t="e">
        <f>I26=VLOOKUP(C26,MEDIDORES!C:G,5,FALSE)</f>
        <v>#N/A</v>
      </c>
      <c r="M26" s="95" t="str">
        <f t="shared" si="0"/>
        <v>FRUTOS_MAIPO_CHIL</v>
      </c>
      <c r="N26" s="95" t="e">
        <f>VLOOKUP(C26,MEDIDORES!$C:$P,2,FALSE)</f>
        <v>#N/A</v>
      </c>
      <c r="O26" s="95" t="e">
        <f>VLOOKUP(C26,MEDIDORES!$C:$P,3,FALSE)</f>
        <v>#N/A</v>
      </c>
      <c r="P26" s="14" t="e">
        <f>VLOOKUP(C26,MEDIDORES!$C:$P,4,FALSE)</f>
        <v>#N/A</v>
      </c>
      <c r="Q26" s="95" t="e">
        <f>VLOOKUP(C26,MEDIDORES!$C:$P,5,FALSE)</f>
        <v>#N/A</v>
      </c>
      <c r="R26" s="64" t="e">
        <f>VLOOKUP(C26,MEDIDORES!$C:$P,6,FALSE)</f>
        <v>#N/A</v>
      </c>
      <c r="S26" s="95" t="e">
        <f>VLOOKUP(C26,MEDIDORES!$C:$P,7,FALSE)</f>
        <v>#N/A</v>
      </c>
      <c r="T26" s="95" t="e">
        <f>VLOOKUP(C26,MEDIDORES!$C:$P,8,FALSE)</f>
        <v>#N/A</v>
      </c>
      <c r="U26" s="95" t="e">
        <f>VLOOKUP(C26,MEDIDORES!$C:$P,9,FALSE)</f>
        <v>#N/A</v>
      </c>
      <c r="V26" s="95" t="e">
        <f>VLOOKUP(C26,MEDIDORES!$C:$P,10,FALSE)</f>
        <v>#N/A</v>
      </c>
      <c r="W26" s="95" t="e">
        <f>VLOOKUP(C26,MEDIDORES!$C:$P,11,FALSE)</f>
        <v>#N/A</v>
      </c>
      <c r="X26" s="95" t="e">
        <f>IF(VLOOKUP(C26,MEDIDORES!$C:$P,12,FALSE)="","",VLOOKUP(C26,MEDIDORES!$C:$P,12,FALSE))</f>
        <v>#N/A</v>
      </c>
      <c r="Y26" s="95" t="e">
        <f>IF(VLOOKUP(C26,MEDIDORES!$C:$P,13,FALSE)="","",VLOOKUP(C26,MEDIDORES!$C:$P,13,FALSE))</f>
        <v>#N/A</v>
      </c>
      <c r="Z26" s="95" t="e">
        <f>IF(VLOOKUP(C26,MEDIDORES!$C:$P,14,FALSE)="","",VLOOKUP(C26,MEDIDORES!$C:$P,14,FALSE))</f>
        <v>#N/A</v>
      </c>
    </row>
    <row r="27" spans="1:26" x14ac:dyDescent="0.2">
      <c r="A27" t="s">
        <v>12619</v>
      </c>
      <c r="B27" s="20" t="s">
        <v>9972</v>
      </c>
      <c r="C27" t="s">
        <v>11576</v>
      </c>
      <c r="D27" t="s">
        <v>11574</v>
      </c>
      <c r="G27" t="s">
        <v>12863</v>
      </c>
      <c r="H27" t="s">
        <v>12620</v>
      </c>
      <c r="I27" t="s">
        <v>193</v>
      </c>
      <c r="J27" t="e">
        <f>VLOOKUP(D27,MEDIDORES!C:G,5,FALSE)</f>
        <v>#N/A</v>
      </c>
      <c r="K27" t="e">
        <f>I27=VLOOKUP(D27,MEDIDORES!C:G,5,FALSE)</f>
        <v>#N/A</v>
      </c>
      <c r="M27" s="95" t="str">
        <f>A27</f>
        <v>PM2863PCM4</v>
      </c>
      <c r="N27" s="95" t="e">
        <f>VLOOKUP(D27,MEDIDORES!$C:$P,2,FALSE)</f>
        <v>#N/A</v>
      </c>
      <c r="O27" s="95" t="e">
        <f>VLOOKUP(D27,MEDIDORES!$C:$P,3,FALSE)</f>
        <v>#N/A</v>
      </c>
      <c r="P27" s="14" t="e">
        <f>VLOOKUP(D27,MEDIDORES!$C:$P,4,FALSE)</f>
        <v>#N/A</v>
      </c>
      <c r="Q27" s="95" t="e">
        <f>VLOOKUP(D27,MEDIDORES!$C:$P,5,FALSE)</f>
        <v>#N/A</v>
      </c>
      <c r="R27" s="64" t="e">
        <f>VLOOKUP(D27,MEDIDORES!$C:$P,6,FALSE)</f>
        <v>#N/A</v>
      </c>
      <c r="S27" s="95" t="e">
        <f>VLOOKUP(D27,MEDIDORES!$C:$P,7,FALSE)</f>
        <v>#N/A</v>
      </c>
      <c r="T27" s="95" t="e">
        <f>VLOOKUP(D27,MEDIDORES!$C:$P,8,FALSE)</f>
        <v>#N/A</v>
      </c>
      <c r="U27" s="95" t="e">
        <f>VLOOKUP(D27,MEDIDORES!$C:$P,9,FALSE)</f>
        <v>#N/A</v>
      </c>
      <c r="V27" s="95" t="e">
        <f>VLOOKUP(D27,MEDIDORES!$C:$P,10,FALSE)</f>
        <v>#N/A</v>
      </c>
      <c r="W27" s="95" t="e">
        <f>VLOOKUP(D27,MEDIDORES!$C:$P,11,FALSE)</f>
        <v>#N/A</v>
      </c>
      <c r="X27" s="95" t="e">
        <f>IF(VLOOKUP(D27,MEDIDORES!$C:$P,12,FALSE)="","",VLOOKUP(D27,MEDIDORES!$C:$P,12,FALSE))</f>
        <v>#N/A</v>
      </c>
      <c r="Y27" s="95" t="e">
        <f>IF(VLOOKUP(D27,MEDIDORES!$C:$P,13,FALSE)="","",VLOOKUP(D27,MEDIDORES!$C:$P,13,FALSE))</f>
        <v>#N/A</v>
      </c>
      <c r="Z27" s="95" t="e">
        <f>IF(VLOOKUP(D27,MEDIDORES!$C:$P,14,FALSE)="","",VLOOKUP(D27,MEDIDORES!$C:$P,14,FALSE))</f>
        <v>#N/A</v>
      </c>
    </row>
    <row r="28" spans="1:26" x14ac:dyDescent="0.2">
      <c r="A28" t="s">
        <v>12621</v>
      </c>
      <c r="B28" s="20" t="s">
        <v>8078</v>
      </c>
      <c r="C28" t="s">
        <v>9651</v>
      </c>
      <c r="D28" t="s">
        <v>9827</v>
      </c>
      <c r="E28" t="s">
        <v>10732</v>
      </c>
      <c r="G28" t="s">
        <v>12863</v>
      </c>
      <c r="H28" t="s">
        <v>12622</v>
      </c>
      <c r="I28" t="s">
        <v>1689</v>
      </c>
      <c r="J28" t="e">
        <f>VLOOKUP(C28,MEDIDORES!C:G,5,FALSE)</f>
        <v>#N/A</v>
      </c>
      <c r="K28" t="e">
        <f>I28=VLOOKUP(C28,MEDIDORES!C:G,5,FALSE)</f>
        <v>#N/A</v>
      </c>
      <c r="M28" s="95" t="str">
        <f t="shared" si="0"/>
        <v>INTEGRITYCABRE1</v>
      </c>
      <c r="N28" s="95" t="e">
        <f>VLOOKUP(C28,MEDIDORES!$C:$P,2,FALSE)</f>
        <v>#N/A</v>
      </c>
      <c r="O28" s="95" t="e">
        <f>VLOOKUP(C28,MEDIDORES!$C:$P,3,FALSE)</f>
        <v>#N/A</v>
      </c>
      <c r="P28" s="14" t="e">
        <f>VLOOKUP(C28,MEDIDORES!$C:$P,4,FALSE)</f>
        <v>#N/A</v>
      </c>
      <c r="Q28" s="95" t="e">
        <f>VLOOKUP(C28,MEDIDORES!$C:$P,5,FALSE)</f>
        <v>#N/A</v>
      </c>
      <c r="R28" s="64" t="e">
        <f>VLOOKUP(C28,MEDIDORES!$C:$P,6,FALSE)</f>
        <v>#N/A</v>
      </c>
      <c r="S28" s="95" t="e">
        <f>VLOOKUP(C28,MEDIDORES!$C:$P,7,FALSE)</f>
        <v>#N/A</v>
      </c>
      <c r="T28" s="95" t="e">
        <f>VLOOKUP(C28,MEDIDORES!$C:$P,8,FALSE)</f>
        <v>#N/A</v>
      </c>
      <c r="U28" s="95" t="e">
        <f>VLOOKUP(C28,MEDIDORES!$C:$P,9,FALSE)</f>
        <v>#N/A</v>
      </c>
      <c r="V28" s="95" t="e">
        <f>VLOOKUP(C28,MEDIDORES!$C:$P,10,FALSE)</f>
        <v>#N/A</v>
      </c>
      <c r="W28" s="95" t="e">
        <f>VLOOKUP(C28,MEDIDORES!$C:$P,11,FALSE)</f>
        <v>#N/A</v>
      </c>
      <c r="X28" s="95" t="e">
        <f>IF(VLOOKUP(C28,MEDIDORES!$C:$P,12,FALSE)="","",VLOOKUP(C28,MEDIDORES!$C:$P,12,FALSE))</f>
        <v>#N/A</v>
      </c>
      <c r="Y28" s="95" t="e">
        <f>IF(VLOOKUP(C28,MEDIDORES!$C:$P,13,FALSE)="","",VLOOKUP(C28,MEDIDORES!$C:$P,13,FALSE))</f>
        <v>#N/A</v>
      </c>
      <c r="Z28" s="95" t="e">
        <f>IF(VLOOKUP(C28,MEDIDORES!$C:$P,14,FALSE)="","",VLOOKUP(C28,MEDIDORES!$C:$P,14,FALSE))</f>
        <v>#N/A</v>
      </c>
    </row>
    <row r="29" spans="1:26" x14ac:dyDescent="0.2">
      <c r="A29" t="s">
        <v>12623</v>
      </c>
      <c r="B29" s="20" t="s">
        <v>9972</v>
      </c>
      <c r="C29" t="s">
        <v>11575</v>
      </c>
      <c r="D29" t="s">
        <v>11578</v>
      </c>
      <c r="E29" t="s">
        <v>11577</v>
      </c>
      <c r="G29" t="s">
        <v>12863</v>
      </c>
      <c r="H29" t="s">
        <v>12489</v>
      </c>
      <c r="I29" t="s">
        <v>194</v>
      </c>
      <c r="J29" t="e">
        <f>VLOOKUP(C29,MEDIDORES!C:G,5,FALSE)</f>
        <v>#N/A</v>
      </c>
      <c r="K29" t="e">
        <f>I29=VLOOKUP(C29,MEDIDORES!C:G,5,FALSE)</f>
        <v>#N/A</v>
      </c>
      <c r="M29" s="95" t="str">
        <f t="shared" si="0"/>
        <v>PM2849PCM5</v>
      </c>
      <c r="N29" s="95" t="e">
        <f>VLOOKUP(C29,MEDIDORES!$C:$P,2,FALSE)</f>
        <v>#N/A</v>
      </c>
      <c r="O29" s="95" t="e">
        <f>VLOOKUP(C29,MEDIDORES!$C:$P,3,FALSE)</f>
        <v>#N/A</v>
      </c>
      <c r="P29" s="14" t="e">
        <f>VLOOKUP(C29,MEDIDORES!$C:$P,4,FALSE)</f>
        <v>#N/A</v>
      </c>
      <c r="Q29" s="95" t="e">
        <f>VLOOKUP(C29,MEDIDORES!$C:$P,5,FALSE)</f>
        <v>#N/A</v>
      </c>
      <c r="R29" s="64" t="e">
        <f>VLOOKUP(C29,MEDIDORES!$C:$P,6,FALSE)</f>
        <v>#N/A</v>
      </c>
      <c r="S29" s="95" t="e">
        <f>VLOOKUP(C29,MEDIDORES!$C:$P,7,FALSE)</f>
        <v>#N/A</v>
      </c>
      <c r="T29" s="95" t="e">
        <f>VLOOKUP(C29,MEDIDORES!$C:$P,8,FALSE)</f>
        <v>#N/A</v>
      </c>
      <c r="U29" s="95" t="e">
        <f>VLOOKUP(C29,MEDIDORES!$C:$P,9,FALSE)</f>
        <v>#N/A</v>
      </c>
      <c r="V29" s="95" t="e">
        <f>VLOOKUP(C29,MEDIDORES!$C:$P,10,FALSE)</f>
        <v>#N/A</v>
      </c>
      <c r="W29" s="95" t="e">
        <f>VLOOKUP(C29,MEDIDORES!$C:$P,11,FALSE)</f>
        <v>#N/A</v>
      </c>
      <c r="X29" s="95" t="e">
        <f>IF(VLOOKUP(C29,MEDIDORES!$C:$P,12,FALSE)="","",VLOOKUP(C29,MEDIDORES!$C:$P,12,FALSE))</f>
        <v>#N/A</v>
      </c>
      <c r="Y29" s="95" t="e">
        <f>IF(VLOOKUP(C29,MEDIDORES!$C:$P,13,FALSE)="","",VLOOKUP(C29,MEDIDORES!$C:$P,13,FALSE))</f>
        <v>#N/A</v>
      </c>
      <c r="Z29" s="95" t="e">
        <f>IF(VLOOKUP(C29,MEDIDORES!$C:$P,14,FALSE)="","",VLOOKUP(C29,MEDIDORES!$C:$P,14,FALSE))</f>
        <v>#N/A</v>
      </c>
    </row>
    <row r="30" spans="1:26" x14ac:dyDescent="0.2">
      <c r="A30" t="s">
        <v>12624</v>
      </c>
      <c r="B30" s="20" t="s">
        <v>7984</v>
      </c>
      <c r="C30" t="s">
        <v>10533</v>
      </c>
      <c r="D30" t="s">
        <v>10534</v>
      </c>
      <c r="E30" t="s">
        <v>10532</v>
      </c>
      <c r="G30" t="s">
        <v>12863</v>
      </c>
      <c r="H30" t="s">
        <v>12499</v>
      </c>
      <c r="I30" t="s">
        <v>2722</v>
      </c>
      <c r="J30" t="e">
        <f>VLOOKUP(D30,MEDIDORES!C:G,5,FALSE)</f>
        <v>#N/A</v>
      </c>
      <c r="K30" t="e">
        <f>I30=VLOOKUP(D30,MEDIDORES!C:G,5,FALSE)</f>
        <v>#N/A</v>
      </c>
      <c r="M30" s="95" t="str">
        <f>A30</f>
        <v>HOSPCANETE</v>
      </c>
      <c r="N30" s="95" t="e">
        <f>VLOOKUP(D30,MEDIDORES!$C:$P,2,FALSE)</f>
        <v>#N/A</v>
      </c>
      <c r="O30" s="95" t="e">
        <f>VLOOKUP(D30,MEDIDORES!$C:$P,3,FALSE)</f>
        <v>#N/A</v>
      </c>
      <c r="P30" s="14" t="e">
        <f>VLOOKUP(D30,MEDIDORES!$C:$P,4,FALSE)</f>
        <v>#N/A</v>
      </c>
      <c r="Q30" s="95" t="e">
        <f>VLOOKUP(D30,MEDIDORES!$C:$P,5,FALSE)</f>
        <v>#N/A</v>
      </c>
      <c r="R30" s="64" t="e">
        <f>VLOOKUP(D30,MEDIDORES!$C:$P,6,FALSE)</f>
        <v>#N/A</v>
      </c>
      <c r="S30" s="95" t="e">
        <f>VLOOKUP(D30,MEDIDORES!$C:$P,7,FALSE)</f>
        <v>#N/A</v>
      </c>
      <c r="T30" s="95" t="e">
        <f>VLOOKUP(D30,MEDIDORES!$C:$P,8,FALSE)</f>
        <v>#N/A</v>
      </c>
      <c r="U30" s="95" t="e">
        <f>VLOOKUP(D30,MEDIDORES!$C:$P,9,FALSE)</f>
        <v>#N/A</v>
      </c>
      <c r="V30" s="95" t="e">
        <f>VLOOKUP(D30,MEDIDORES!$C:$P,10,FALSE)</f>
        <v>#N/A</v>
      </c>
      <c r="W30" s="95" t="e">
        <f>VLOOKUP(D30,MEDIDORES!$C:$P,11,FALSE)</f>
        <v>#N/A</v>
      </c>
      <c r="X30" s="95" t="e">
        <f>IF(VLOOKUP(D30,MEDIDORES!$C:$P,12,FALSE)="","",VLOOKUP(D30,MEDIDORES!$C:$P,12,FALSE))</f>
        <v>#N/A</v>
      </c>
      <c r="Y30" s="95" t="e">
        <f>IF(VLOOKUP(D30,MEDIDORES!$C:$P,13,FALSE)="","",VLOOKUP(D30,MEDIDORES!$C:$P,13,FALSE))</f>
        <v>#N/A</v>
      </c>
      <c r="Z30" s="95" t="e">
        <f>IF(VLOOKUP(D30,MEDIDORES!$C:$P,14,FALSE)="","",VLOOKUP(D30,MEDIDORES!$C:$P,14,FALSE))</f>
        <v>#N/A</v>
      </c>
    </row>
    <row r="31" spans="1:26" x14ac:dyDescent="0.2">
      <c r="A31" t="s">
        <v>12625</v>
      </c>
      <c r="B31" s="20" t="s">
        <v>8091</v>
      </c>
      <c r="C31" t="s">
        <v>10535</v>
      </c>
      <c r="G31" t="s">
        <v>12863</v>
      </c>
      <c r="H31" t="s">
        <v>12503</v>
      </c>
      <c r="I31" t="s">
        <v>1936</v>
      </c>
      <c r="J31" t="e">
        <f>VLOOKUP(C31,MEDIDORES!C:G,5,FALSE)</f>
        <v>#N/A</v>
      </c>
      <c r="K31" t="e">
        <f>I31=VLOOKUP(C31,MEDIDORES!C:G,5,FALSE)</f>
        <v>#N/A</v>
      </c>
      <c r="M31" s="95" t="str">
        <f t="shared" si="0"/>
        <v>HOSPCAST</v>
      </c>
      <c r="N31" s="95" t="e">
        <f>VLOOKUP(C31,MEDIDORES!$C:$P,2,FALSE)</f>
        <v>#N/A</v>
      </c>
      <c r="O31" s="95" t="e">
        <f>VLOOKUP(C31,MEDIDORES!$C:$P,3,FALSE)</f>
        <v>#N/A</v>
      </c>
      <c r="P31" s="14" t="e">
        <f>VLOOKUP(C31,MEDIDORES!$C:$P,4,FALSE)</f>
        <v>#N/A</v>
      </c>
      <c r="Q31" s="95" t="e">
        <f>VLOOKUP(C31,MEDIDORES!$C:$P,5,FALSE)</f>
        <v>#N/A</v>
      </c>
      <c r="R31" s="64" t="e">
        <f>VLOOKUP(C31,MEDIDORES!$C:$P,6,FALSE)</f>
        <v>#N/A</v>
      </c>
      <c r="S31" s="95" t="e">
        <f>VLOOKUP(C31,MEDIDORES!$C:$P,7,FALSE)</f>
        <v>#N/A</v>
      </c>
      <c r="T31" s="95" t="e">
        <f>VLOOKUP(C31,MEDIDORES!$C:$P,8,FALSE)</f>
        <v>#N/A</v>
      </c>
      <c r="U31" s="95" t="e">
        <f>VLOOKUP(C31,MEDIDORES!$C:$P,9,FALSE)</f>
        <v>#N/A</v>
      </c>
      <c r="V31" s="95" t="e">
        <f>VLOOKUP(C31,MEDIDORES!$C:$P,10,FALSE)</f>
        <v>#N/A</v>
      </c>
      <c r="W31" s="95" t="e">
        <f>VLOOKUP(C31,MEDIDORES!$C:$P,11,FALSE)</f>
        <v>#N/A</v>
      </c>
      <c r="X31" s="95" t="e">
        <f>IF(VLOOKUP(C31,MEDIDORES!$C:$P,12,FALSE)="","",VLOOKUP(C31,MEDIDORES!$C:$P,12,FALSE))</f>
        <v>#N/A</v>
      </c>
      <c r="Y31" s="95" t="e">
        <f>IF(VLOOKUP(C31,MEDIDORES!$C:$P,13,FALSE)="","",VLOOKUP(C31,MEDIDORES!$C:$P,13,FALSE))</f>
        <v>#N/A</v>
      </c>
      <c r="Z31" s="95" t="e">
        <f>IF(VLOOKUP(C31,MEDIDORES!$C:$P,14,FALSE)="","",VLOOKUP(C31,MEDIDORES!$C:$P,14,FALSE))</f>
        <v>#N/A</v>
      </c>
    </row>
    <row r="32" spans="1:26" x14ac:dyDescent="0.2">
      <c r="A32" t="s">
        <v>12626</v>
      </c>
      <c r="B32" s="20" t="s">
        <v>9972</v>
      </c>
      <c r="C32" t="s">
        <v>10702</v>
      </c>
      <c r="D32" t="s">
        <v>9829</v>
      </c>
      <c r="E32" t="s">
        <v>9482</v>
      </c>
      <c r="G32" t="s">
        <v>12863</v>
      </c>
      <c r="H32" t="s">
        <v>12515</v>
      </c>
      <c r="I32" t="s">
        <v>195</v>
      </c>
      <c r="J32" t="e">
        <f>VLOOKUP(D32,MEDIDORES!C:G,5,FALSE)</f>
        <v>#N/A</v>
      </c>
      <c r="K32" t="e">
        <f>I32=VLOOKUP(D32,MEDIDORES!C:G,5,FALSE)</f>
        <v>#N/A</v>
      </c>
      <c r="M32" s="95" t="str">
        <f>A32</f>
        <v>INDACEMANUCHIG1</v>
      </c>
      <c r="N32" s="95" t="e">
        <f>VLOOKUP(D32,MEDIDORES!$C:$P,2,FALSE)</f>
        <v>#N/A</v>
      </c>
      <c r="O32" s="95" t="e">
        <f>VLOOKUP(D32,MEDIDORES!$C:$P,3,FALSE)</f>
        <v>#N/A</v>
      </c>
      <c r="P32" s="14" t="e">
        <f>VLOOKUP(D32,MEDIDORES!$C:$P,4,FALSE)</f>
        <v>#N/A</v>
      </c>
      <c r="Q32" s="95" t="e">
        <f>VLOOKUP(D32,MEDIDORES!$C:$P,5,FALSE)</f>
        <v>#N/A</v>
      </c>
      <c r="R32" s="64" t="e">
        <f>VLOOKUP(D32,MEDIDORES!$C:$P,6,FALSE)</f>
        <v>#N/A</v>
      </c>
      <c r="S32" s="95" t="e">
        <f>VLOOKUP(D32,MEDIDORES!$C:$P,7,FALSE)</f>
        <v>#N/A</v>
      </c>
      <c r="T32" s="95" t="e">
        <f>VLOOKUP(D32,MEDIDORES!$C:$P,8,FALSE)</f>
        <v>#N/A</v>
      </c>
      <c r="U32" s="95" t="e">
        <f>VLOOKUP(D32,MEDIDORES!$C:$P,9,FALSE)</f>
        <v>#N/A</v>
      </c>
      <c r="V32" s="95" t="e">
        <f>VLOOKUP(D32,MEDIDORES!$C:$P,10,FALSE)</f>
        <v>#N/A</v>
      </c>
      <c r="W32" s="95" t="e">
        <f>VLOOKUP(D32,MEDIDORES!$C:$P,11,FALSE)</f>
        <v>#N/A</v>
      </c>
      <c r="X32" s="95" t="e">
        <f>IF(VLOOKUP(D32,MEDIDORES!$C:$P,12,FALSE)="","",VLOOKUP(D32,MEDIDORES!$C:$P,12,FALSE))</f>
        <v>#N/A</v>
      </c>
      <c r="Y32" s="95" t="e">
        <f>IF(VLOOKUP(D32,MEDIDORES!$C:$P,13,FALSE)="","",VLOOKUP(D32,MEDIDORES!$C:$P,13,FALSE))</f>
        <v>#N/A</v>
      </c>
      <c r="Z32" s="95" t="e">
        <f>IF(VLOOKUP(D32,MEDIDORES!$C:$P,14,FALSE)="","",VLOOKUP(D32,MEDIDORES!$C:$P,14,FALSE))</f>
        <v>#N/A</v>
      </c>
    </row>
    <row r="33" spans="1:26" x14ac:dyDescent="0.2">
      <c r="A33" t="s">
        <v>12627</v>
      </c>
      <c r="B33" s="20" t="s">
        <v>9972</v>
      </c>
      <c r="C33" t="s">
        <v>9638</v>
      </c>
      <c r="D33" t="s">
        <v>9830</v>
      </c>
      <c r="E33" t="s">
        <v>9883</v>
      </c>
      <c r="G33" t="s">
        <v>12863</v>
      </c>
      <c r="H33" t="s">
        <v>9762</v>
      </c>
      <c r="I33" t="s">
        <v>720</v>
      </c>
      <c r="J33" t="e">
        <f>VLOOKUP(C33,MEDIDORES!C:G,5,FALSE)</f>
        <v>#N/A</v>
      </c>
      <c r="K33" t="e">
        <f>I33=VLOOKUP(C33,MEDIDORES!C:G,5,FALSE)</f>
        <v>#N/A</v>
      </c>
      <c r="M33" s="95" t="str">
        <f t="shared" si="0"/>
        <v>2246CHILENEL</v>
      </c>
      <c r="N33" s="95" t="e">
        <f>VLOOKUP(C33,MEDIDORES!$C:$P,2,FALSE)</f>
        <v>#N/A</v>
      </c>
      <c r="O33" s="95" t="e">
        <f>VLOOKUP(C33,MEDIDORES!$C:$P,3,FALSE)</f>
        <v>#N/A</v>
      </c>
      <c r="P33" s="14" t="e">
        <f>VLOOKUP(C33,MEDIDORES!$C:$P,4,FALSE)</f>
        <v>#N/A</v>
      </c>
      <c r="Q33" s="95" t="e">
        <f>VLOOKUP(C33,MEDIDORES!$C:$P,5,FALSE)</f>
        <v>#N/A</v>
      </c>
      <c r="R33" s="64" t="e">
        <f>VLOOKUP(C33,MEDIDORES!$C:$P,6,FALSE)</f>
        <v>#N/A</v>
      </c>
      <c r="S33" s="95" t="e">
        <f>VLOOKUP(C33,MEDIDORES!$C:$P,7,FALSE)</f>
        <v>#N/A</v>
      </c>
      <c r="T33" s="95" t="e">
        <f>VLOOKUP(C33,MEDIDORES!$C:$P,8,FALSE)</f>
        <v>#N/A</v>
      </c>
      <c r="U33" s="95" t="e">
        <f>VLOOKUP(C33,MEDIDORES!$C:$P,9,FALSE)</f>
        <v>#N/A</v>
      </c>
      <c r="V33" s="95" t="e">
        <f>VLOOKUP(C33,MEDIDORES!$C:$P,10,FALSE)</f>
        <v>#N/A</v>
      </c>
      <c r="W33" s="95" t="e">
        <f>VLOOKUP(C33,MEDIDORES!$C:$P,11,FALSE)</f>
        <v>#N/A</v>
      </c>
      <c r="X33" s="95" t="e">
        <f>IF(VLOOKUP(C33,MEDIDORES!$C:$P,12,FALSE)="","",VLOOKUP(C33,MEDIDORES!$C:$P,12,FALSE))</f>
        <v>#N/A</v>
      </c>
      <c r="Y33" s="95" t="e">
        <f>IF(VLOOKUP(C33,MEDIDORES!$C:$P,13,FALSE)="","",VLOOKUP(C33,MEDIDORES!$C:$P,13,FALSE))</f>
        <v>#N/A</v>
      </c>
      <c r="Z33" s="95" t="e">
        <f>IF(VLOOKUP(C33,MEDIDORES!$C:$P,14,FALSE)="","",VLOOKUP(C33,MEDIDORES!$C:$P,14,FALSE))</f>
        <v>#N/A</v>
      </c>
    </row>
    <row r="34" spans="1:26" x14ac:dyDescent="0.2">
      <c r="A34" s="92" t="s">
        <v>12628</v>
      </c>
      <c r="B34" s="20" t="s">
        <v>9972</v>
      </c>
      <c r="C34" t="s">
        <v>9639</v>
      </c>
      <c r="D34" t="s">
        <v>9831</v>
      </c>
      <c r="E34" t="s">
        <v>10703</v>
      </c>
      <c r="G34" t="s">
        <v>12863</v>
      </c>
      <c r="H34" t="s">
        <v>9762</v>
      </c>
      <c r="I34" t="s">
        <v>720</v>
      </c>
      <c r="J34" t="e">
        <f>VLOOKUP(C34,MEDIDORES!C:G,5,FALSE)</f>
        <v>#N/A</v>
      </c>
      <c r="K34" t="e">
        <f>I34=VLOOKUP(C34,MEDIDORES!C:G,5,FALSE)</f>
        <v>#N/A</v>
      </c>
      <c r="M34" s="95" t="str">
        <f t="shared" si="0"/>
        <v>2245CHILENEL</v>
      </c>
      <c r="N34" s="95" t="e">
        <f>VLOOKUP(C34,MEDIDORES!$C:$P,2,FALSE)</f>
        <v>#N/A</v>
      </c>
      <c r="O34" s="95" t="e">
        <f>VLOOKUP(C34,MEDIDORES!$C:$P,3,FALSE)</f>
        <v>#N/A</v>
      </c>
      <c r="P34" s="14" t="e">
        <f>VLOOKUP(C34,MEDIDORES!$C:$P,4,FALSE)</f>
        <v>#N/A</v>
      </c>
      <c r="Q34" s="95" t="e">
        <f>VLOOKUP(C34,MEDIDORES!$C:$P,5,FALSE)</f>
        <v>#N/A</v>
      </c>
      <c r="R34" s="64" t="e">
        <f>VLOOKUP(C34,MEDIDORES!$C:$P,6,FALSE)</f>
        <v>#N/A</v>
      </c>
      <c r="S34" s="95" t="e">
        <f>VLOOKUP(C34,MEDIDORES!$C:$P,7,FALSE)</f>
        <v>#N/A</v>
      </c>
      <c r="T34" s="95" t="e">
        <f>VLOOKUP(C34,MEDIDORES!$C:$P,8,FALSE)</f>
        <v>#N/A</v>
      </c>
      <c r="U34" s="95" t="e">
        <f>VLOOKUP(C34,MEDIDORES!$C:$P,9,FALSE)</f>
        <v>#N/A</v>
      </c>
      <c r="V34" s="95" t="e">
        <f>VLOOKUP(C34,MEDIDORES!$C:$P,10,FALSE)</f>
        <v>#N/A</v>
      </c>
      <c r="W34" s="95" t="e">
        <f>VLOOKUP(C34,MEDIDORES!$C:$P,11,FALSE)</f>
        <v>#N/A</v>
      </c>
      <c r="X34" s="95" t="e">
        <f>IF(VLOOKUP(C34,MEDIDORES!$C:$P,12,FALSE)="","",VLOOKUP(C34,MEDIDORES!$C:$P,12,FALSE))</f>
        <v>#N/A</v>
      </c>
      <c r="Y34" s="95" t="e">
        <f>IF(VLOOKUP(C34,MEDIDORES!$C:$P,13,FALSE)="","",VLOOKUP(C34,MEDIDORES!$C:$P,13,FALSE))</f>
        <v>#N/A</v>
      </c>
      <c r="Z34" s="95" t="e">
        <f>IF(VLOOKUP(C34,MEDIDORES!$C:$P,14,FALSE)="","",VLOOKUP(C34,MEDIDORES!$C:$P,14,FALSE))</f>
        <v>#N/A</v>
      </c>
    </row>
    <row r="35" spans="1:26" x14ac:dyDescent="0.2">
      <c r="A35" t="s">
        <v>12629</v>
      </c>
      <c r="B35" s="20" t="s">
        <v>9972</v>
      </c>
      <c r="C35" t="s">
        <v>10773</v>
      </c>
      <c r="D35" t="s">
        <v>10775</v>
      </c>
      <c r="E35" t="s">
        <v>10774</v>
      </c>
      <c r="G35" t="s">
        <v>12863</v>
      </c>
      <c r="H35" t="s">
        <v>12517</v>
      </c>
      <c r="I35" t="s">
        <v>720</v>
      </c>
      <c r="J35" t="e">
        <f>VLOOKUP(C35,MEDIDORES!C:G,5,FALSE)</f>
        <v>#N/A</v>
      </c>
      <c r="K35" t="e">
        <f>I35=VLOOKUP(C35,MEDIDORES!C:G,5,FALSE)</f>
        <v>#N/A</v>
      </c>
      <c r="M35" s="95" t="str">
        <f t="shared" si="0"/>
        <v>PM3142</v>
      </c>
      <c r="N35" s="95" t="e">
        <f>VLOOKUP(C35,MEDIDORES!$C:$P,2,FALSE)</f>
        <v>#N/A</v>
      </c>
      <c r="O35" s="95" t="e">
        <f>VLOOKUP(C35,MEDIDORES!$C:$P,3,FALSE)</f>
        <v>#N/A</v>
      </c>
      <c r="P35" s="14" t="e">
        <f>VLOOKUP(C35,MEDIDORES!$C:$P,4,FALSE)</f>
        <v>#N/A</v>
      </c>
      <c r="Q35" s="95" t="e">
        <f>VLOOKUP(C35,MEDIDORES!$C:$P,5,FALSE)</f>
        <v>#N/A</v>
      </c>
      <c r="R35" s="64" t="e">
        <f>VLOOKUP(C35,MEDIDORES!$C:$P,6,FALSE)</f>
        <v>#N/A</v>
      </c>
      <c r="S35" s="95" t="e">
        <f>VLOOKUP(C35,MEDIDORES!$C:$P,7,FALSE)</f>
        <v>#N/A</v>
      </c>
      <c r="T35" s="95" t="e">
        <f>VLOOKUP(C35,MEDIDORES!$C:$P,8,FALSE)</f>
        <v>#N/A</v>
      </c>
      <c r="U35" s="95" t="e">
        <f>VLOOKUP(C35,MEDIDORES!$C:$P,9,FALSE)</f>
        <v>#N/A</v>
      </c>
      <c r="V35" s="95" t="e">
        <f>VLOOKUP(C35,MEDIDORES!$C:$P,10,FALSE)</f>
        <v>#N/A</v>
      </c>
      <c r="W35" s="95" t="e">
        <f>VLOOKUP(C35,MEDIDORES!$C:$P,11,FALSE)</f>
        <v>#N/A</v>
      </c>
      <c r="X35" s="95" t="e">
        <f>IF(VLOOKUP(C35,MEDIDORES!$C:$P,12,FALSE)="","",VLOOKUP(C35,MEDIDORES!$C:$P,12,FALSE))</f>
        <v>#N/A</v>
      </c>
      <c r="Y35" s="95" t="e">
        <f>IF(VLOOKUP(C35,MEDIDORES!$C:$P,13,FALSE)="","",VLOOKUP(C35,MEDIDORES!$C:$P,13,FALSE))</f>
        <v>#N/A</v>
      </c>
      <c r="Z35" s="95" t="e">
        <f>IF(VLOOKUP(C35,MEDIDORES!$C:$P,14,FALSE)="","",VLOOKUP(C35,MEDIDORES!$C:$P,14,FALSE))</f>
        <v>#N/A</v>
      </c>
    </row>
    <row r="36" spans="1:26" x14ac:dyDescent="0.2">
      <c r="A36" t="s">
        <v>12630</v>
      </c>
      <c r="B36" s="20" t="s">
        <v>8091</v>
      </c>
      <c r="C36" t="s">
        <v>12171</v>
      </c>
      <c r="G36" s="20" t="s">
        <v>12612</v>
      </c>
      <c r="H36" t="s">
        <v>12531</v>
      </c>
      <c r="I36" t="s">
        <v>10289</v>
      </c>
      <c r="J36" t="str">
        <f>VLOOKUP(C36,MEDIDORES!C:G,5,FALSE)</f>
        <v>CHIRRE________023</v>
      </c>
      <c r="K36" t="b">
        <f>I36=VLOOKUP(C36,MEDIDORES!C:G,5,FALSE)</f>
        <v>1</v>
      </c>
      <c r="M36" s="95" t="str">
        <f t="shared" si="0"/>
        <v>C_HIDRORININAHUE</v>
      </c>
      <c r="N36" s="95" t="str">
        <f>VLOOKUP(C36,MEDIDORES!$C:$P,2,FALSE)</f>
        <v>LOS_PORTONES</v>
      </c>
      <c r="O36" s="95" t="str">
        <f>VLOOKUP(C36,MEDIDORES!$C:$P,3,FALSE)</f>
        <v>C_PMGD_HP_LOS_PORTONES</v>
      </c>
      <c r="P36" s="14">
        <f>VLOOKUP(C36,MEDIDORES!$C:$P,4,FALSE)</f>
        <v>1</v>
      </c>
      <c r="Q36" s="95" t="str">
        <f>VLOOKUP(C36,MEDIDORES!$C:$P,5,FALSE)</f>
        <v>CHIRRE________023</v>
      </c>
      <c r="R36" s="64">
        <f>VLOOKUP(C36,MEDIDORES!$C:$P,6,FALSE)</f>
        <v>214999594023</v>
      </c>
      <c r="S36" s="95">
        <f>VLOOKUP(C36,MEDIDORES!$C:$P,7,FALSE)</f>
        <v>0</v>
      </c>
      <c r="T36" s="95">
        <f>VLOOKUP(C36,MEDIDORES!$C:$P,8,FALSE)</f>
        <v>0</v>
      </c>
      <c r="U36" s="95">
        <f>VLOOKUP(C36,MEDIDORES!$C:$P,9,FALSE)</f>
        <v>0</v>
      </c>
      <c r="V36" s="95" t="str">
        <f>VLOOKUP(C36,MEDIDORES!$C:$P,10,FALSE)</f>
        <v>G</v>
      </c>
      <c r="W36" s="95" t="str">
        <f>VLOOKUP(C36,MEDIDORES!$C:$P,11,FALSE)</f>
        <v>G</v>
      </c>
      <c r="X36" s="95" t="str">
        <f>IF(VLOOKUP(C36,MEDIDORES!$C:$P,12,FALSE)="","",VLOOKUP(C36,MEDIDORES!$C:$P,12,FALSE))</f>
        <v>LOS_PORTONES</v>
      </c>
      <c r="Y36" s="95" t="str">
        <f>IF(VLOOKUP(C36,MEDIDORES!$C:$P,13,FALSE)="","",VLOOKUP(C36,MEDIDORES!$C:$P,13,FALSE))</f>
        <v>SAESA</v>
      </c>
      <c r="Z36" s="95" t="str">
        <f>IF(VLOOKUP(C36,MEDIDORES!$C:$P,14,FALSE)="","",VLOOKUP(C36,MEDIDORES!$C:$P,14,FALSE))</f>
        <v/>
      </c>
    </row>
    <row r="37" spans="1:26" x14ac:dyDescent="0.2">
      <c r="A37" t="s">
        <v>12631</v>
      </c>
      <c r="B37" s="20" t="s">
        <v>8091</v>
      </c>
      <c r="C37" t="s">
        <v>12170</v>
      </c>
      <c r="G37" s="20" t="s">
        <v>12612</v>
      </c>
      <c r="H37" t="s">
        <v>12173</v>
      </c>
      <c r="I37" t="s">
        <v>10289</v>
      </c>
      <c r="J37" t="str">
        <f>VLOOKUP(C37,MEDIDORES!C:G,5,FALSE)</f>
        <v>CHIRRE________023</v>
      </c>
      <c r="K37" t="b">
        <f>I37=VLOOKUP(C37,MEDIDORES!C:G,5,FALSE)</f>
        <v>1</v>
      </c>
      <c r="M37" s="95" t="str">
        <f t="shared" si="0"/>
        <v>G_HIDRORININAHUE</v>
      </c>
      <c r="N37" s="95" t="str">
        <f>VLOOKUP(C37,MEDIDORES!$C:$P,2,FALSE)</f>
        <v>LOS_PORTONES</v>
      </c>
      <c r="O37" s="95" t="str">
        <f>VLOOKUP(C37,MEDIDORES!$C:$P,3,FALSE)</f>
        <v>G_PMGD_HP_LOS_PORTONES</v>
      </c>
      <c r="P37" s="14">
        <f>VLOOKUP(C37,MEDIDORES!$C:$P,4,FALSE)</f>
        <v>1</v>
      </c>
      <c r="Q37" s="95" t="str">
        <f>VLOOKUP(C37,MEDIDORES!$C:$P,5,FALSE)</f>
        <v>CHIRRE________023</v>
      </c>
      <c r="R37" s="64">
        <f>VLOOKUP(C37,MEDIDORES!$C:$P,6,FALSE)</f>
        <v>214999594023</v>
      </c>
      <c r="S37" s="95">
        <f>VLOOKUP(C37,MEDIDORES!$C:$P,7,FALSE)</f>
        <v>0</v>
      </c>
      <c r="T37" s="95">
        <f>VLOOKUP(C37,MEDIDORES!$C:$P,8,FALSE)</f>
        <v>0</v>
      </c>
      <c r="U37" s="95">
        <f>VLOOKUP(C37,MEDIDORES!$C:$P,9,FALSE)</f>
        <v>0</v>
      </c>
      <c r="V37" s="95" t="str">
        <f>VLOOKUP(C37,MEDIDORES!$C:$P,10,FALSE)</f>
        <v>G</v>
      </c>
      <c r="W37" s="95" t="str">
        <f>VLOOKUP(C37,MEDIDORES!$C:$P,11,FALSE)</f>
        <v>G</v>
      </c>
      <c r="X37" s="95" t="str">
        <f>IF(VLOOKUP(C37,MEDIDORES!$C:$P,12,FALSE)="","",VLOOKUP(C37,MEDIDORES!$C:$P,12,FALSE))</f>
        <v>LOS_PORTONES</v>
      </c>
      <c r="Y37" s="95" t="str">
        <f>IF(VLOOKUP(C37,MEDIDORES!$C:$P,13,FALSE)="","",VLOOKUP(C37,MEDIDORES!$C:$P,13,FALSE))</f>
        <v>SAESA</v>
      </c>
      <c r="Z37" s="95" t="str">
        <f>IF(VLOOKUP(C37,MEDIDORES!$C:$P,14,FALSE)="","",VLOOKUP(C37,MEDIDORES!$C:$P,14,FALSE))</f>
        <v/>
      </c>
    </row>
    <row r="38" spans="1:26" x14ac:dyDescent="0.2">
      <c r="A38" t="s">
        <v>12632</v>
      </c>
      <c r="B38" s="20" t="s">
        <v>9972</v>
      </c>
      <c r="C38" t="s">
        <v>10650</v>
      </c>
      <c r="D38" t="s">
        <v>10651</v>
      </c>
      <c r="G38" t="s">
        <v>12863</v>
      </c>
      <c r="H38" t="s">
        <v>12539</v>
      </c>
      <c r="I38" t="s">
        <v>197</v>
      </c>
      <c r="J38" t="e">
        <f>VLOOKUP(C38,MEDIDORES!C:G,5,FALSE)</f>
        <v>#N/A</v>
      </c>
      <c r="K38" t="e">
        <f>I38=VLOOKUP(C38,MEDIDORES!C:G,5,FALSE)</f>
        <v>#N/A</v>
      </c>
      <c r="M38" s="95" t="str">
        <f t="shared" si="0"/>
        <v>PM2907</v>
      </c>
      <c r="N38" s="95" t="e">
        <f>VLOOKUP(C38,MEDIDORES!$C:$P,2,FALSE)</f>
        <v>#N/A</v>
      </c>
      <c r="O38" s="95" t="e">
        <f>VLOOKUP(C38,MEDIDORES!$C:$P,3,FALSE)</f>
        <v>#N/A</v>
      </c>
      <c r="P38" s="14" t="e">
        <f>VLOOKUP(C38,MEDIDORES!$C:$P,4,FALSE)</f>
        <v>#N/A</v>
      </c>
      <c r="Q38" s="95" t="e">
        <f>VLOOKUP(C38,MEDIDORES!$C:$P,5,FALSE)</f>
        <v>#N/A</v>
      </c>
      <c r="R38" s="64" t="e">
        <f>VLOOKUP(C38,MEDIDORES!$C:$P,6,FALSE)</f>
        <v>#N/A</v>
      </c>
      <c r="S38" s="95" t="e">
        <f>VLOOKUP(C38,MEDIDORES!$C:$P,7,FALSE)</f>
        <v>#N/A</v>
      </c>
      <c r="T38" s="95" t="e">
        <f>VLOOKUP(C38,MEDIDORES!$C:$P,8,FALSE)</f>
        <v>#N/A</v>
      </c>
      <c r="U38" s="95" t="e">
        <f>VLOOKUP(C38,MEDIDORES!$C:$P,9,FALSE)</f>
        <v>#N/A</v>
      </c>
      <c r="V38" s="95" t="e">
        <f>VLOOKUP(C38,MEDIDORES!$C:$P,10,FALSE)</f>
        <v>#N/A</v>
      </c>
      <c r="W38" s="95" t="e">
        <f>VLOOKUP(C38,MEDIDORES!$C:$P,11,FALSE)</f>
        <v>#N/A</v>
      </c>
      <c r="X38" s="95" t="e">
        <f>IF(VLOOKUP(C38,MEDIDORES!$C:$P,12,FALSE)="","",VLOOKUP(C38,MEDIDORES!$C:$P,12,FALSE))</f>
        <v>#N/A</v>
      </c>
      <c r="Y38" s="95" t="e">
        <f>IF(VLOOKUP(C38,MEDIDORES!$C:$P,13,FALSE)="","",VLOOKUP(C38,MEDIDORES!$C:$P,13,FALSE))</f>
        <v>#N/A</v>
      </c>
      <c r="Z38" s="95" t="e">
        <f>IF(VLOOKUP(C38,MEDIDORES!$C:$P,14,FALSE)="","",VLOOKUP(C38,MEDIDORES!$C:$P,14,FALSE))</f>
        <v>#N/A</v>
      </c>
    </row>
    <row r="39" spans="1:26" x14ac:dyDescent="0.2">
      <c r="A39" t="s">
        <v>12635</v>
      </c>
      <c r="B39" s="20" t="s">
        <v>9972</v>
      </c>
      <c r="C39" t="s">
        <v>12634</v>
      </c>
      <c r="D39" t="s">
        <v>11561</v>
      </c>
      <c r="E39" t="s">
        <v>12633</v>
      </c>
      <c r="G39" t="s">
        <v>12863</v>
      </c>
      <c r="H39" t="s">
        <v>10137</v>
      </c>
      <c r="I39" t="s">
        <v>198</v>
      </c>
      <c r="J39" t="e">
        <f>VLOOKUP(D39,MEDIDORES!C:G,5,FALSE)</f>
        <v>#N/A</v>
      </c>
      <c r="K39" t="e">
        <f>I39=VLOOKUP(D39,MEDIDORES!C:G,5,FALSE)</f>
        <v>#N/A</v>
      </c>
      <c r="M39" s="95" t="str">
        <f>A39</f>
        <v>2283CHUMENEL</v>
      </c>
      <c r="N39" s="95" t="e">
        <f>VLOOKUP(D39,MEDIDORES!$C:$P,2,FALSE)</f>
        <v>#N/A</v>
      </c>
      <c r="O39" s="95" t="e">
        <f>VLOOKUP(D39,MEDIDORES!$C:$P,3,FALSE)</f>
        <v>#N/A</v>
      </c>
      <c r="P39" s="14" t="e">
        <f>VLOOKUP(D39,MEDIDORES!$C:$P,4,FALSE)</f>
        <v>#N/A</v>
      </c>
      <c r="Q39" s="95" t="e">
        <f>VLOOKUP(D39,MEDIDORES!$C:$P,5,FALSE)</f>
        <v>#N/A</v>
      </c>
      <c r="R39" s="64" t="e">
        <f>VLOOKUP(D39,MEDIDORES!$C:$P,6,FALSE)</f>
        <v>#N/A</v>
      </c>
      <c r="S39" s="95" t="e">
        <f>VLOOKUP(D39,MEDIDORES!$C:$P,7,FALSE)</f>
        <v>#N/A</v>
      </c>
      <c r="T39" s="95" t="e">
        <f>VLOOKUP(D39,MEDIDORES!$C:$P,8,FALSE)</f>
        <v>#N/A</v>
      </c>
      <c r="U39" s="95" t="e">
        <f>VLOOKUP(D39,MEDIDORES!$C:$P,9,FALSE)</f>
        <v>#N/A</v>
      </c>
      <c r="V39" s="95" t="e">
        <f>VLOOKUP(D39,MEDIDORES!$C:$P,10,FALSE)</f>
        <v>#N/A</v>
      </c>
      <c r="W39" s="95" t="e">
        <f>VLOOKUP(D39,MEDIDORES!$C:$P,11,FALSE)</f>
        <v>#N/A</v>
      </c>
      <c r="X39" s="95" t="e">
        <f>IF(VLOOKUP(D39,MEDIDORES!$C:$P,12,FALSE)="","",VLOOKUP(D39,MEDIDORES!$C:$P,12,FALSE))</f>
        <v>#N/A</v>
      </c>
      <c r="Y39" s="95" t="e">
        <f>IF(VLOOKUP(D39,MEDIDORES!$C:$P,13,FALSE)="","",VLOOKUP(D39,MEDIDORES!$C:$P,13,FALSE))</f>
        <v>#N/A</v>
      </c>
      <c r="Z39" s="95" t="e">
        <f>IF(VLOOKUP(D39,MEDIDORES!$C:$P,14,FALSE)="","",VLOOKUP(D39,MEDIDORES!$C:$P,14,FALSE))</f>
        <v>#N/A</v>
      </c>
    </row>
    <row r="40" spans="1:26" x14ac:dyDescent="0.2">
      <c r="A40" t="s">
        <v>12636</v>
      </c>
      <c r="B40" s="20" t="s">
        <v>9972</v>
      </c>
      <c r="C40" t="s">
        <v>11604</v>
      </c>
      <c r="G40" s="20" t="s">
        <v>12612</v>
      </c>
      <c r="H40" t="s">
        <v>12578</v>
      </c>
      <c r="I40" t="s">
        <v>198</v>
      </c>
      <c r="J40" t="str">
        <f>VLOOKUP(C40,MEDIDORES!C:G,5,FALSE)</f>
        <v>CHUMAQUITO____013</v>
      </c>
      <c r="K40" t="b">
        <f>I40=VLOOKUP(C40,MEDIDORES!C:G,5,FALSE)</f>
        <v>1</v>
      </c>
      <c r="M40" s="95" t="str">
        <f t="shared" si="0"/>
        <v>C_PM2925PCM11</v>
      </c>
      <c r="N40" s="95" t="str">
        <f>VLOOKUP(C40,MEDIDORES!$C:$P,2,FALSE)</f>
        <v>FOTOVOLTAICA_ALGARROBO_SPA</v>
      </c>
      <c r="O40" s="95" t="str">
        <f>VLOOKUP(C40,MEDIDORES!$C:$P,3,FALSE)</f>
        <v>C_PMGD_FV_LAS_MERCEDES_I</v>
      </c>
      <c r="P40" s="14">
        <f>VLOOKUP(C40,MEDIDORES!$C:$P,4,FALSE)</f>
        <v>1</v>
      </c>
      <c r="Q40" s="95" t="str">
        <f>VLOOKUP(C40,MEDIDORES!$C:$P,5,FALSE)</f>
        <v>CHUMAQUITO____013</v>
      </c>
      <c r="R40" s="64">
        <f>VLOOKUP(C40,MEDIDORES!$C:$P,6,FALSE)</f>
        <v>2069998080132</v>
      </c>
      <c r="S40" s="95">
        <f>VLOOKUP(C40,MEDIDORES!$C:$P,7,FALSE)</f>
        <v>0</v>
      </c>
      <c r="T40" s="95">
        <f>VLOOKUP(C40,MEDIDORES!$C:$P,8,FALSE)</f>
        <v>0</v>
      </c>
      <c r="U40" s="95">
        <f>VLOOKUP(C40,MEDIDORES!$C:$P,9,FALSE)</f>
        <v>0</v>
      </c>
      <c r="V40" s="95" t="str">
        <f>VLOOKUP(C40,MEDIDORES!$C:$P,10,FALSE)</f>
        <v>G</v>
      </c>
      <c r="W40" s="95" t="str">
        <f>VLOOKUP(C40,MEDIDORES!$C:$P,11,FALSE)</f>
        <v>G</v>
      </c>
      <c r="X40" s="95" t="str">
        <f>IF(VLOOKUP(C40,MEDIDORES!$C:$P,12,FALSE)="","",VLOOKUP(C40,MEDIDORES!$C:$P,12,FALSE))</f>
        <v>FOTOVOLTAICA_ALGARROBO_SPA</v>
      </c>
      <c r="Y40" s="95" t="str">
        <f>IF(VLOOKUP(C40,MEDIDORES!$C:$P,13,FALSE)="","",VLOOKUP(C40,MEDIDORES!$C:$P,13,FALSE))</f>
        <v>CGE</v>
      </c>
      <c r="Z40" s="95" t="str">
        <f>IF(VLOOKUP(C40,MEDIDORES!$C:$P,14,FALSE)="","",VLOOKUP(C40,MEDIDORES!$C:$P,14,FALSE))</f>
        <v/>
      </c>
    </row>
    <row r="41" spans="1:26" x14ac:dyDescent="0.2">
      <c r="A41" t="s">
        <v>12637</v>
      </c>
      <c r="B41" s="20" t="s">
        <v>9972</v>
      </c>
      <c r="C41" t="s">
        <v>11601</v>
      </c>
      <c r="G41" s="20" t="s">
        <v>12612</v>
      </c>
      <c r="H41" t="s">
        <v>11603</v>
      </c>
      <c r="I41" t="s">
        <v>198</v>
      </c>
      <c r="J41" t="str">
        <f>VLOOKUP(C41,MEDIDORES!C:G,5,FALSE)</f>
        <v>CHUMAQUITO____013</v>
      </c>
      <c r="K41" t="b">
        <f>I41=VLOOKUP(C41,MEDIDORES!C:G,5,FALSE)</f>
        <v>1</v>
      </c>
      <c r="M41" s="95" t="str">
        <f t="shared" si="0"/>
        <v>G_PM2925PCM11</v>
      </c>
      <c r="N41" s="95" t="str">
        <f>VLOOKUP(C41,MEDIDORES!$C:$P,2,FALSE)</f>
        <v>FOTOVOLTAICA_ALGARROBO_SPA</v>
      </c>
      <c r="O41" s="95" t="str">
        <f>VLOOKUP(C41,MEDIDORES!$C:$P,3,FALSE)</f>
        <v>G_PMGD_FV_LAS_MERCEDES_I</v>
      </c>
      <c r="P41" s="14">
        <f>VLOOKUP(C41,MEDIDORES!$C:$P,4,FALSE)</f>
        <v>1</v>
      </c>
      <c r="Q41" s="95" t="str">
        <f>VLOOKUP(C41,MEDIDORES!$C:$P,5,FALSE)</f>
        <v>CHUMAQUITO____013</v>
      </c>
      <c r="R41" s="64">
        <f>VLOOKUP(C41,MEDIDORES!$C:$P,6,FALSE)</f>
        <v>2069998080132</v>
      </c>
      <c r="S41" s="95">
        <f>VLOOKUP(C41,MEDIDORES!$C:$P,7,FALSE)</f>
        <v>0</v>
      </c>
      <c r="T41" s="95">
        <f>VLOOKUP(C41,MEDIDORES!$C:$P,8,FALSE)</f>
        <v>0</v>
      </c>
      <c r="U41" s="95">
        <f>VLOOKUP(C41,MEDIDORES!$C:$P,9,FALSE)</f>
        <v>0</v>
      </c>
      <c r="V41" s="95" t="str">
        <f>VLOOKUP(C41,MEDIDORES!$C:$P,10,FALSE)</f>
        <v>G</v>
      </c>
      <c r="W41" s="95" t="str">
        <f>VLOOKUP(C41,MEDIDORES!$C:$P,11,FALSE)</f>
        <v>G</v>
      </c>
      <c r="X41" s="95" t="str">
        <f>IF(VLOOKUP(C41,MEDIDORES!$C:$P,12,FALSE)="","",VLOOKUP(C41,MEDIDORES!$C:$P,12,FALSE))</f>
        <v>FOTOVOLTAICA_ALGARROBO_SPA</v>
      </c>
      <c r="Y41" s="95" t="str">
        <f>IF(VLOOKUP(C41,MEDIDORES!$C:$P,13,FALSE)="","",VLOOKUP(C41,MEDIDORES!$C:$P,13,FALSE))</f>
        <v>CGE</v>
      </c>
      <c r="Z41" s="95" t="str">
        <f>IF(VLOOKUP(C41,MEDIDORES!$C:$P,14,FALSE)="","",VLOOKUP(C41,MEDIDORES!$C:$P,14,FALSE))</f>
        <v/>
      </c>
    </row>
    <row r="42" spans="1:26" x14ac:dyDescent="0.2">
      <c r="A42" t="s">
        <v>12638</v>
      </c>
      <c r="B42" s="20" t="s">
        <v>9972</v>
      </c>
      <c r="C42" t="s">
        <v>11608</v>
      </c>
      <c r="G42" s="20" t="s">
        <v>12612</v>
      </c>
      <c r="H42" t="s">
        <v>12579</v>
      </c>
      <c r="I42" t="s">
        <v>198</v>
      </c>
      <c r="J42" t="str">
        <f>VLOOKUP(C42,MEDIDORES!C:G,5,FALSE)</f>
        <v>CHUMAQUITO____013</v>
      </c>
      <c r="K42" t="b">
        <f>I42=VLOOKUP(C42,MEDIDORES!C:G,5,FALSE)</f>
        <v>1</v>
      </c>
      <c r="M42" s="95" t="str">
        <f t="shared" si="0"/>
        <v>C_PM2955PCM11</v>
      </c>
      <c r="N42" s="95" t="str">
        <f>VLOOKUP(C42,MEDIDORES!$C:$P,2,FALSE)</f>
        <v>FOTOVOLTAICA_SAN ISIDRO</v>
      </c>
      <c r="O42" s="95" t="str">
        <f>VLOOKUP(C42,MEDIDORES!$C:$P,3,FALSE)</f>
        <v>C_PMGD_FV_SAN_ISIDRO</v>
      </c>
      <c r="P42" s="14">
        <f>VLOOKUP(C42,MEDIDORES!$C:$P,4,FALSE)</f>
        <v>1</v>
      </c>
      <c r="Q42" s="95" t="str">
        <f>VLOOKUP(C42,MEDIDORES!$C:$P,5,FALSE)</f>
        <v>CHUMAQUITO____013</v>
      </c>
      <c r="R42" s="64">
        <f>VLOOKUP(C42,MEDIDORES!$C:$P,6,FALSE)</f>
        <v>2069998080132</v>
      </c>
      <c r="S42" s="95">
        <f>VLOOKUP(C42,MEDIDORES!$C:$P,7,FALSE)</f>
        <v>0</v>
      </c>
      <c r="T42" s="95">
        <f>VLOOKUP(C42,MEDIDORES!$C:$P,8,FALSE)</f>
        <v>0</v>
      </c>
      <c r="U42" s="95">
        <f>VLOOKUP(C42,MEDIDORES!$C:$P,9,FALSE)</f>
        <v>0</v>
      </c>
      <c r="V42" s="95" t="str">
        <f>VLOOKUP(C42,MEDIDORES!$C:$P,10,FALSE)</f>
        <v>G</v>
      </c>
      <c r="W42" s="95" t="str">
        <f>VLOOKUP(C42,MEDIDORES!$C:$P,11,FALSE)</f>
        <v>G</v>
      </c>
      <c r="X42" s="95" t="str">
        <f>IF(VLOOKUP(C42,MEDIDORES!$C:$P,12,FALSE)="","",VLOOKUP(C42,MEDIDORES!$C:$P,12,FALSE))</f>
        <v>FOTOVOLTAICA_SAN ISIDRO</v>
      </c>
      <c r="Y42" s="95" t="str">
        <f>IF(VLOOKUP(C42,MEDIDORES!$C:$P,13,FALSE)="","",VLOOKUP(C42,MEDIDORES!$C:$P,13,FALSE))</f>
        <v>CGE</v>
      </c>
      <c r="Z42" s="95" t="str">
        <f>IF(VLOOKUP(C42,MEDIDORES!$C:$P,14,FALSE)="","",VLOOKUP(C42,MEDIDORES!$C:$P,14,FALSE))</f>
        <v/>
      </c>
    </row>
    <row r="43" spans="1:26" x14ac:dyDescent="0.2">
      <c r="A43" t="s">
        <v>12639</v>
      </c>
      <c r="B43" s="20" t="s">
        <v>9972</v>
      </c>
      <c r="C43" t="s">
        <v>11605</v>
      </c>
      <c r="G43" s="20" t="s">
        <v>12612</v>
      </c>
      <c r="H43" t="s">
        <v>11607</v>
      </c>
      <c r="I43" t="s">
        <v>198</v>
      </c>
      <c r="J43" t="str">
        <f>VLOOKUP(C43,MEDIDORES!C:G,5,FALSE)</f>
        <v>CHUMAQUITO____013</v>
      </c>
      <c r="K43" t="b">
        <f>I43=VLOOKUP(C43,MEDIDORES!C:G,5,FALSE)</f>
        <v>1</v>
      </c>
      <c r="M43" s="95" t="str">
        <f t="shared" si="0"/>
        <v>G_PM2955PCM11</v>
      </c>
      <c r="N43" s="95" t="str">
        <f>VLOOKUP(C43,MEDIDORES!$C:$P,2,FALSE)</f>
        <v>FOTOVOLTAICA_SAN ISIDRO</v>
      </c>
      <c r="O43" s="95" t="str">
        <f>VLOOKUP(C43,MEDIDORES!$C:$P,3,FALSE)</f>
        <v>G_PMGD_FV_SAN_ISIDRO</v>
      </c>
      <c r="P43" s="14">
        <f>VLOOKUP(C43,MEDIDORES!$C:$P,4,FALSE)</f>
        <v>1</v>
      </c>
      <c r="Q43" s="95" t="str">
        <f>VLOOKUP(C43,MEDIDORES!$C:$P,5,FALSE)</f>
        <v>CHUMAQUITO____013</v>
      </c>
      <c r="R43" s="64">
        <f>VLOOKUP(C43,MEDIDORES!$C:$P,6,FALSE)</f>
        <v>2069998080132</v>
      </c>
      <c r="S43" s="95">
        <f>VLOOKUP(C43,MEDIDORES!$C:$P,7,FALSE)</f>
        <v>0</v>
      </c>
      <c r="T43" s="95">
        <f>VLOOKUP(C43,MEDIDORES!$C:$P,8,FALSE)</f>
        <v>0</v>
      </c>
      <c r="U43" s="95">
        <f>VLOOKUP(C43,MEDIDORES!$C:$P,9,FALSE)</f>
        <v>0</v>
      </c>
      <c r="V43" s="95" t="str">
        <f>VLOOKUP(C43,MEDIDORES!$C:$P,10,FALSE)</f>
        <v>G</v>
      </c>
      <c r="W43" s="95" t="str">
        <f>VLOOKUP(C43,MEDIDORES!$C:$P,11,FALSE)</f>
        <v>G</v>
      </c>
      <c r="X43" s="95" t="str">
        <f>IF(VLOOKUP(C43,MEDIDORES!$C:$P,12,FALSE)="","",VLOOKUP(C43,MEDIDORES!$C:$P,12,FALSE))</f>
        <v>FOTOVOLTAICA_SAN ISIDRO</v>
      </c>
      <c r="Y43" s="95" t="str">
        <f>IF(VLOOKUP(C43,MEDIDORES!$C:$P,13,FALSE)="","",VLOOKUP(C43,MEDIDORES!$C:$P,13,FALSE))</f>
        <v>CGE</v>
      </c>
      <c r="Z43" s="95" t="str">
        <f>IF(VLOOKUP(C43,MEDIDORES!$C:$P,14,FALSE)="","",VLOOKUP(C43,MEDIDORES!$C:$P,14,FALSE))</f>
        <v/>
      </c>
    </row>
    <row r="44" spans="1:26" x14ac:dyDescent="0.2">
      <c r="A44" t="s">
        <v>12640</v>
      </c>
      <c r="B44" s="20" t="s">
        <v>9972</v>
      </c>
      <c r="C44" t="s">
        <v>11539</v>
      </c>
      <c r="D44" t="s">
        <v>11541</v>
      </c>
      <c r="E44" t="s">
        <v>11540</v>
      </c>
      <c r="G44" t="s">
        <v>12863</v>
      </c>
      <c r="H44" t="s">
        <v>12641</v>
      </c>
      <c r="I44" t="s">
        <v>198</v>
      </c>
      <c r="J44" t="e">
        <f>VLOOKUP(C44,MEDIDORES!C:G,5,FALSE)</f>
        <v>#N/A</v>
      </c>
      <c r="K44" t="e">
        <f>I44=VLOOKUP(C44,MEDIDORES!C:G,5,FALSE)</f>
        <v>#N/A</v>
      </c>
      <c r="M44" s="95" t="str">
        <f t="shared" si="0"/>
        <v>PM2788PCM11</v>
      </c>
      <c r="N44" s="95" t="e">
        <f>VLOOKUP(C44,MEDIDORES!$C:$P,2,FALSE)</f>
        <v>#N/A</v>
      </c>
      <c r="O44" s="95" t="e">
        <f>VLOOKUP(C44,MEDIDORES!$C:$P,3,FALSE)</f>
        <v>#N/A</v>
      </c>
      <c r="P44" s="14" t="e">
        <f>VLOOKUP(C44,MEDIDORES!$C:$P,4,FALSE)</f>
        <v>#N/A</v>
      </c>
      <c r="Q44" s="95" t="e">
        <f>VLOOKUP(C44,MEDIDORES!$C:$P,5,FALSE)</f>
        <v>#N/A</v>
      </c>
      <c r="R44" s="64" t="e">
        <f>VLOOKUP(C44,MEDIDORES!$C:$P,6,FALSE)</f>
        <v>#N/A</v>
      </c>
      <c r="S44" s="95" t="e">
        <f>VLOOKUP(C44,MEDIDORES!$C:$P,7,FALSE)</f>
        <v>#N/A</v>
      </c>
      <c r="T44" s="95" t="e">
        <f>VLOOKUP(C44,MEDIDORES!$C:$P,8,FALSE)</f>
        <v>#N/A</v>
      </c>
      <c r="U44" s="95" t="e">
        <f>VLOOKUP(C44,MEDIDORES!$C:$P,9,FALSE)</f>
        <v>#N/A</v>
      </c>
      <c r="V44" s="95" t="e">
        <f>VLOOKUP(C44,MEDIDORES!$C:$P,10,FALSE)</f>
        <v>#N/A</v>
      </c>
      <c r="W44" s="95" t="e">
        <f>VLOOKUP(C44,MEDIDORES!$C:$P,11,FALSE)</f>
        <v>#N/A</v>
      </c>
      <c r="X44" s="95" t="e">
        <f>IF(VLOOKUP(C44,MEDIDORES!$C:$P,12,FALSE)="","",VLOOKUP(C44,MEDIDORES!$C:$P,12,FALSE))</f>
        <v>#N/A</v>
      </c>
      <c r="Y44" s="95" t="e">
        <f>IF(VLOOKUP(C44,MEDIDORES!$C:$P,13,FALSE)="","",VLOOKUP(C44,MEDIDORES!$C:$P,13,FALSE))</f>
        <v>#N/A</v>
      </c>
      <c r="Z44" s="95" t="e">
        <f>IF(VLOOKUP(C44,MEDIDORES!$C:$P,14,FALSE)="","",VLOOKUP(C44,MEDIDORES!$C:$P,14,FALSE))</f>
        <v>#N/A</v>
      </c>
    </row>
    <row r="45" spans="1:26" x14ac:dyDescent="0.2">
      <c r="A45" t="s">
        <v>12642</v>
      </c>
      <c r="B45" s="20" t="s">
        <v>9972</v>
      </c>
      <c r="C45" t="s">
        <v>11751</v>
      </c>
      <c r="D45" t="s">
        <v>11752</v>
      </c>
      <c r="E45" t="s">
        <v>11750</v>
      </c>
      <c r="G45" t="s">
        <v>12863</v>
      </c>
      <c r="H45" t="s">
        <v>12576</v>
      </c>
      <c r="I45" t="s">
        <v>198</v>
      </c>
      <c r="J45" t="e">
        <f>VLOOKUP(C45,MEDIDORES!C:G,5,FALSE)</f>
        <v>#N/A</v>
      </c>
      <c r="K45" t="e">
        <f>I45=VLOOKUP(C45,MEDIDORES!C:G,5,FALSE)</f>
        <v>#N/A</v>
      </c>
      <c r="M45" s="95" t="str">
        <f t="shared" si="0"/>
        <v>PM2884</v>
      </c>
      <c r="N45" s="95" t="e">
        <f>VLOOKUP(C45,MEDIDORES!$C:$P,2,FALSE)</f>
        <v>#N/A</v>
      </c>
      <c r="O45" s="95" t="e">
        <f>VLOOKUP(C45,MEDIDORES!$C:$P,3,FALSE)</f>
        <v>#N/A</v>
      </c>
      <c r="P45" s="14" t="e">
        <f>VLOOKUP(C45,MEDIDORES!$C:$P,4,FALSE)</f>
        <v>#N/A</v>
      </c>
      <c r="Q45" s="95" t="e">
        <f>VLOOKUP(C45,MEDIDORES!$C:$P,5,FALSE)</f>
        <v>#N/A</v>
      </c>
      <c r="R45" s="64" t="e">
        <f>VLOOKUP(C45,MEDIDORES!$C:$P,6,FALSE)</f>
        <v>#N/A</v>
      </c>
      <c r="S45" s="95" t="e">
        <f>VLOOKUP(C45,MEDIDORES!$C:$P,7,FALSE)</f>
        <v>#N/A</v>
      </c>
      <c r="T45" s="95" t="e">
        <f>VLOOKUP(C45,MEDIDORES!$C:$P,8,FALSE)</f>
        <v>#N/A</v>
      </c>
      <c r="U45" s="95" t="e">
        <f>VLOOKUP(C45,MEDIDORES!$C:$P,9,FALSE)</f>
        <v>#N/A</v>
      </c>
      <c r="V45" s="95" t="e">
        <f>VLOOKUP(C45,MEDIDORES!$C:$P,10,FALSE)</f>
        <v>#N/A</v>
      </c>
      <c r="W45" s="95" t="e">
        <f>VLOOKUP(C45,MEDIDORES!$C:$P,11,FALSE)</f>
        <v>#N/A</v>
      </c>
      <c r="X45" s="95" t="e">
        <f>IF(VLOOKUP(C45,MEDIDORES!$C:$P,12,FALSE)="","",VLOOKUP(C45,MEDIDORES!$C:$P,12,FALSE))</f>
        <v>#N/A</v>
      </c>
      <c r="Y45" s="95" t="e">
        <f>IF(VLOOKUP(C45,MEDIDORES!$C:$P,13,FALSE)="","",VLOOKUP(C45,MEDIDORES!$C:$P,13,FALSE))</f>
        <v>#N/A</v>
      </c>
      <c r="Z45" s="95" t="e">
        <f>IF(VLOOKUP(C45,MEDIDORES!$C:$P,14,FALSE)="","",VLOOKUP(C45,MEDIDORES!$C:$P,14,FALSE))</f>
        <v>#N/A</v>
      </c>
    </row>
    <row r="46" spans="1:26" x14ac:dyDescent="0.2">
      <c r="A46" t="s">
        <v>12643</v>
      </c>
      <c r="B46" s="20" t="s">
        <v>10040</v>
      </c>
      <c r="C46" t="s">
        <v>11829</v>
      </c>
      <c r="D46" t="s">
        <v>11826</v>
      </c>
      <c r="E46" t="s">
        <v>11816</v>
      </c>
      <c r="G46" t="s">
        <v>12863</v>
      </c>
      <c r="H46" t="s">
        <v>12583</v>
      </c>
      <c r="I46" t="s">
        <v>257</v>
      </c>
      <c r="J46" t="e">
        <f>VLOOKUP(C46,MEDIDORES!C:G,5,FALSE)</f>
        <v>#N/A</v>
      </c>
      <c r="K46" t="e">
        <f>I46=VLOOKUP(C46,MEDIDORES!C:G,5,FALSE)</f>
        <v>#N/A</v>
      </c>
      <c r="M46" s="95" t="str">
        <f t="shared" si="0"/>
        <v>CATO41001</v>
      </c>
      <c r="N46" s="95" t="e">
        <f>VLOOKUP(C46,MEDIDORES!$C:$P,2,FALSE)</f>
        <v>#N/A</v>
      </c>
      <c r="O46" s="95" t="e">
        <f>VLOOKUP(C46,MEDIDORES!$C:$P,3,FALSE)</f>
        <v>#N/A</v>
      </c>
      <c r="P46" s="14" t="e">
        <f>VLOOKUP(C46,MEDIDORES!$C:$P,4,FALSE)</f>
        <v>#N/A</v>
      </c>
      <c r="Q46" s="95" t="e">
        <f>VLOOKUP(C46,MEDIDORES!$C:$P,5,FALSE)</f>
        <v>#N/A</v>
      </c>
      <c r="R46" s="64" t="e">
        <f>VLOOKUP(C46,MEDIDORES!$C:$P,6,FALSE)</f>
        <v>#N/A</v>
      </c>
      <c r="S46" s="95" t="e">
        <f>VLOOKUP(C46,MEDIDORES!$C:$P,7,FALSE)</f>
        <v>#N/A</v>
      </c>
      <c r="T46" s="95" t="e">
        <f>VLOOKUP(C46,MEDIDORES!$C:$P,8,FALSE)</f>
        <v>#N/A</v>
      </c>
      <c r="U46" s="95" t="e">
        <f>VLOOKUP(C46,MEDIDORES!$C:$P,9,FALSE)</f>
        <v>#N/A</v>
      </c>
      <c r="V46" s="95" t="e">
        <f>VLOOKUP(C46,MEDIDORES!$C:$P,10,FALSE)</f>
        <v>#N/A</v>
      </c>
      <c r="W46" s="95" t="e">
        <f>VLOOKUP(C46,MEDIDORES!$C:$P,11,FALSE)</f>
        <v>#N/A</v>
      </c>
      <c r="X46" s="95" t="e">
        <f>IF(VLOOKUP(C46,MEDIDORES!$C:$P,12,FALSE)="","",VLOOKUP(C46,MEDIDORES!$C:$P,12,FALSE))</f>
        <v>#N/A</v>
      </c>
      <c r="Y46" s="95" t="e">
        <f>IF(VLOOKUP(C46,MEDIDORES!$C:$P,13,FALSE)="","",VLOOKUP(C46,MEDIDORES!$C:$P,13,FALSE))</f>
        <v>#N/A</v>
      </c>
      <c r="Z46" s="95" t="e">
        <f>IF(VLOOKUP(C46,MEDIDORES!$C:$P,14,FALSE)="","",VLOOKUP(C46,MEDIDORES!$C:$P,14,FALSE))</f>
        <v>#N/A</v>
      </c>
    </row>
    <row r="47" spans="1:26" x14ac:dyDescent="0.2">
      <c r="A47" t="s">
        <v>12644</v>
      </c>
      <c r="B47" s="20" t="s">
        <v>10040</v>
      </c>
      <c r="C47" t="s">
        <v>11815</v>
      </c>
      <c r="D47" t="s">
        <v>11828</v>
      </c>
      <c r="E47" t="s">
        <v>11825</v>
      </c>
      <c r="G47" t="s">
        <v>12863</v>
      </c>
      <c r="H47" t="s">
        <v>12583</v>
      </c>
      <c r="I47" t="s">
        <v>257</v>
      </c>
      <c r="J47" t="e">
        <f>VLOOKUP(C47,MEDIDORES!C:G,5,FALSE)</f>
        <v>#N/A</v>
      </c>
      <c r="K47" t="e">
        <f>I47=VLOOKUP(C47,MEDIDORES!C:G,5,FALSE)</f>
        <v>#N/A</v>
      </c>
      <c r="M47" s="95" t="str">
        <f t="shared" si="0"/>
        <v>CATO17913</v>
      </c>
      <c r="N47" s="95" t="e">
        <f>VLOOKUP(C47,MEDIDORES!$C:$P,2,FALSE)</f>
        <v>#N/A</v>
      </c>
      <c r="O47" s="95" t="e">
        <f>VLOOKUP(C47,MEDIDORES!$C:$P,3,FALSE)</f>
        <v>#N/A</v>
      </c>
      <c r="P47" s="14" t="e">
        <f>VLOOKUP(C47,MEDIDORES!$C:$P,4,FALSE)</f>
        <v>#N/A</v>
      </c>
      <c r="Q47" s="95" t="e">
        <f>VLOOKUP(C47,MEDIDORES!$C:$P,5,FALSE)</f>
        <v>#N/A</v>
      </c>
      <c r="R47" s="64" t="e">
        <f>VLOOKUP(C47,MEDIDORES!$C:$P,6,FALSE)</f>
        <v>#N/A</v>
      </c>
      <c r="S47" s="95" t="e">
        <f>VLOOKUP(C47,MEDIDORES!$C:$P,7,FALSE)</f>
        <v>#N/A</v>
      </c>
      <c r="T47" s="95" t="e">
        <f>VLOOKUP(C47,MEDIDORES!$C:$P,8,FALSE)</f>
        <v>#N/A</v>
      </c>
      <c r="U47" s="95" t="e">
        <f>VLOOKUP(C47,MEDIDORES!$C:$P,9,FALSE)</f>
        <v>#N/A</v>
      </c>
      <c r="V47" s="95" t="e">
        <f>VLOOKUP(C47,MEDIDORES!$C:$P,10,FALSE)</f>
        <v>#N/A</v>
      </c>
      <c r="W47" s="95" t="e">
        <f>VLOOKUP(C47,MEDIDORES!$C:$P,11,FALSE)</f>
        <v>#N/A</v>
      </c>
      <c r="X47" s="95" t="e">
        <f>IF(VLOOKUP(C47,MEDIDORES!$C:$P,12,FALSE)="","",VLOOKUP(C47,MEDIDORES!$C:$P,12,FALSE))</f>
        <v>#N/A</v>
      </c>
      <c r="Y47" s="95" t="e">
        <f>IF(VLOOKUP(C47,MEDIDORES!$C:$P,13,FALSE)="","",VLOOKUP(C47,MEDIDORES!$C:$P,13,FALSE))</f>
        <v>#N/A</v>
      </c>
      <c r="Z47" s="95" t="e">
        <f>IF(VLOOKUP(C47,MEDIDORES!$C:$P,14,FALSE)="","",VLOOKUP(C47,MEDIDORES!$C:$P,14,FALSE))</f>
        <v>#N/A</v>
      </c>
    </row>
    <row r="48" spans="1:26" x14ac:dyDescent="0.2">
      <c r="A48" t="s">
        <v>12645</v>
      </c>
      <c r="B48" s="20" t="s">
        <v>10040</v>
      </c>
      <c r="C48" t="s">
        <v>11817</v>
      </c>
      <c r="D48" t="s">
        <v>11827</v>
      </c>
      <c r="E48" t="s">
        <v>11830</v>
      </c>
      <c r="G48" t="s">
        <v>12863</v>
      </c>
      <c r="H48" t="s">
        <v>12583</v>
      </c>
      <c r="I48" t="s">
        <v>257</v>
      </c>
      <c r="J48" t="e">
        <f>VLOOKUP(C48,MEDIDORES!C:G,5,FALSE)</f>
        <v>#N/A</v>
      </c>
      <c r="K48" t="e">
        <f>I48=VLOOKUP(C48,MEDIDORES!C:G,5,FALSE)</f>
        <v>#N/A</v>
      </c>
      <c r="M48" s="95" t="str">
        <f t="shared" si="0"/>
        <v>CATO68637</v>
      </c>
      <c r="N48" s="95" t="e">
        <f>VLOOKUP(C48,MEDIDORES!$C:$P,2,FALSE)</f>
        <v>#N/A</v>
      </c>
      <c r="O48" s="95" t="e">
        <f>VLOOKUP(C48,MEDIDORES!$C:$P,3,FALSE)</f>
        <v>#N/A</v>
      </c>
      <c r="P48" s="14" t="e">
        <f>VLOOKUP(C48,MEDIDORES!$C:$P,4,FALSE)</f>
        <v>#N/A</v>
      </c>
      <c r="Q48" s="95" t="e">
        <f>VLOOKUP(C48,MEDIDORES!$C:$P,5,FALSE)</f>
        <v>#N/A</v>
      </c>
      <c r="R48" s="64" t="e">
        <f>VLOOKUP(C48,MEDIDORES!$C:$P,6,FALSE)</f>
        <v>#N/A</v>
      </c>
      <c r="S48" s="95" t="e">
        <f>VLOOKUP(C48,MEDIDORES!$C:$P,7,FALSE)</f>
        <v>#N/A</v>
      </c>
      <c r="T48" s="95" t="e">
        <f>VLOOKUP(C48,MEDIDORES!$C:$P,8,FALSE)</f>
        <v>#N/A</v>
      </c>
      <c r="U48" s="95" t="e">
        <f>VLOOKUP(C48,MEDIDORES!$C:$P,9,FALSE)</f>
        <v>#N/A</v>
      </c>
      <c r="V48" s="95" t="e">
        <f>VLOOKUP(C48,MEDIDORES!$C:$P,10,FALSE)</f>
        <v>#N/A</v>
      </c>
      <c r="W48" s="95" t="e">
        <f>VLOOKUP(C48,MEDIDORES!$C:$P,11,FALSE)</f>
        <v>#N/A</v>
      </c>
      <c r="X48" s="95" t="e">
        <f>IF(VLOOKUP(C48,MEDIDORES!$C:$P,12,FALSE)="","",VLOOKUP(C48,MEDIDORES!$C:$P,12,FALSE))</f>
        <v>#N/A</v>
      </c>
      <c r="Y48" s="95" t="e">
        <f>IF(VLOOKUP(C48,MEDIDORES!$C:$P,13,FALSE)="","",VLOOKUP(C48,MEDIDORES!$C:$P,13,FALSE))</f>
        <v>#N/A</v>
      </c>
      <c r="Z48" s="95" t="e">
        <f>IF(VLOOKUP(C48,MEDIDORES!$C:$P,14,FALSE)="","",VLOOKUP(C48,MEDIDORES!$C:$P,14,FALSE))</f>
        <v>#N/A</v>
      </c>
    </row>
    <row r="49" spans="1:26" x14ac:dyDescent="0.2">
      <c r="A49" t="s">
        <v>12646</v>
      </c>
      <c r="B49" s="20" t="s">
        <v>9972</v>
      </c>
      <c r="C49" t="s">
        <v>9729</v>
      </c>
      <c r="D49" t="s">
        <v>9834</v>
      </c>
      <c r="E49" t="s">
        <v>9898</v>
      </c>
      <c r="G49" t="s">
        <v>12863</v>
      </c>
      <c r="H49" t="s">
        <v>10133</v>
      </c>
      <c r="I49" t="s">
        <v>2724</v>
      </c>
      <c r="J49" t="e">
        <f>VLOOKUP(C49,MEDIDORES!C:G,5,FALSE)</f>
        <v>#N/A</v>
      </c>
      <c r="K49" t="e">
        <f>I49=VLOOKUP(C49,MEDIDORES!C:G,5,FALSE)</f>
        <v>#N/A</v>
      </c>
      <c r="M49" s="95" t="str">
        <f t="shared" si="0"/>
        <v>PM2698PCM12</v>
      </c>
      <c r="N49" s="95" t="e">
        <f>VLOOKUP(C49,MEDIDORES!$C:$P,2,FALSE)</f>
        <v>#N/A</v>
      </c>
      <c r="O49" s="95" t="e">
        <f>VLOOKUP(C49,MEDIDORES!$C:$P,3,FALSE)</f>
        <v>#N/A</v>
      </c>
      <c r="P49" s="14" t="e">
        <f>VLOOKUP(C49,MEDIDORES!$C:$P,4,FALSE)</f>
        <v>#N/A</v>
      </c>
      <c r="Q49" s="95" t="e">
        <f>VLOOKUP(C49,MEDIDORES!$C:$P,5,FALSE)</f>
        <v>#N/A</v>
      </c>
      <c r="R49" s="64" t="e">
        <f>VLOOKUP(C49,MEDIDORES!$C:$P,6,FALSE)</f>
        <v>#N/A</v>
      </c>
      <c r="S49" s="95" t="e">
        <f>VLOOKUP(C49,MEDIDORES!$C:$P,7,FALSE)</f>
        <v>#N/A</v>
      </c>
      <c r="T49" s="95" t="e">
        <f>VLOOKUP(C49,MEDIDORES!$C:$P,8,FALSE)</f>
        <v>#N/A</v>
      </c>
      <c r="U49" s="95" t="e">
        <f>VLOOKUP(C49,MEDIDORES!$C:$P,9,FALSE)</f>
        <v>#N/A</v>
      </c>
      <c r="V49" s="95" t="e">
        <f>VLOOKUP(C49,MEDIDORES!$C:$P,10,FALSE)</f>
        <v>#N/A</v>
      </c>
      <c r="W49" s="95" t="e">
        <f>VLOOKUP(C49,MEDIDORES!$C:$P,11,FALSE)</f>
        <v>#N/A</v>
      </c>
      <c r="X49" s="95" t="e">
        <f>IF(VLOOKUP(C49,MEDIDORES!$C:$P,12,FALSE)="","",VLOOKUP(C49,MEDIDORES!$C:$P,12,FALSE))</f>
        <v>#N/A</v>
      </c>
      <c r="Y49" s="95" t="e">
        <f>IF(VLOOKUP(C49,MEDIDORES!$C:$P,13,FALSE)="","",VLOOKUP(C49,MEDIDORES!$C:$P,13,FALSE))</f>
        <v>#N/A</v>
      </c>
      <c r="Z49" s="95" t="e">
        <f>IF(VLOOKUP(C49,MEDIDORES!$C:$P,14,FALSE)="","",VLOOKUP(C49,MEDIDORES!$C:$P,14,FALSE))</f>
        <v>#N/A</v>
      </c>
    </row>
    <row r="50" spans="1:26" x14ac:dyDescent="0.2">
      <c r="A50" t="s">
        <v>12647</v>
      </c>
      <c r="B50" s="20" t="s">
        <v>9972</v>
      </c>
      <c r="C50" t="s">
        <v>9728</v>
      </c>
      <c r="D50" t="s">
        <v>9833</v>
      </c>
      <c r="E50" t="s">
        <v>10198</v>
      </c>
      <c r="G50" t="s">
        <v>12863</v>
      </c>
      <c r="H50" t="s">
        <v>10133</v>
      </c>
      <c r="I50" t="s">
        <v>2724</v>
      </c>
      <c r="J50" t="e">
        <f>VLOOKUP(C50,MEDIDORES!C:G,5,FALSE)</f>
        <v>#N/A</v>
      </c>
      <c r="K50" t="e">
        <f>I50=VLOOKUP(C50,MEDIDORES!C:G,5,FALSE)</f>
        <v>#N/A</v>
      </c>
      <c r="M50" s="95" t="str">
        <f t="shared" si="0"/>
        <v>PM2697PCM12</v>
      </c>
      <c r="N50" s="95" t="e">
        <f>VLOOKUP(C50,MEDIDORES!$C:$P,2,FALSE)</f>
        <v>#N/A</v>
      </c>
      <c r="O50" s="95" t="e">
        <f>VLOOKUP(C50,MEDIDORES!$C:$P,3,FALSE)</f>
        <v>#N/A</v>
      </c>
      <c r="P50" s="14" t="e">
        <f>VLOOKUP(C50,MEDIDORES!$C:$P,4,FALSE)</f>
        <v>#N/A</v>
      </c>
      <c r="Q50" s="95" t="e">
        <f>VLOOKUP(C50,MEDIDORES!$C:$P,5,FALSE)</f>
        <v>#N/A</v>
      </c>
      <c r="R50" s="64" t="e">
        <f>VLOOKUP(C50,MEDIDORES!$C:$P,6,FALSE)</f>
        <v>#N/A</v>
      </c>
      <c r="S50" s="95" t="e">
        <f>VLOOKUP(C50,MEDIDORES!$C:$P,7,FALSE)</f>
        <v>#N/A</v>
      </c>
      <c r="T50" s="95" t="e">
        <f>VLOOKUP(C50,MEDIDORES!$C:$P,8,FALSE)</f>
        <v>#N/A</v>
      </c>
      <c r="U50" s="95" t="e">
        <f>VLOOKUP(C50,MEDIDORES!$C:$P,9,FALSE)</f>
        <v>#N/A</v>
      </c>
      <c r="V50" s="95" t="e">
        <f>VLOOKUP(C50,MEDIDORES!$C:$P,10,FALSE)</f>
        <v>#N/A</v>
      </c>
      <c r="W50" s="95" t="e">
        <f>VLOOKUP(C50,MEDIDORES!$C:$P,11,FALSE)</f>
        <v>#N/A</v>
      </c>
      <c r="X50" s="95" t="e">
        <f>IF(VLOOKUP(C50,MEDIDORES!$C:$P,12,FALSE)="","",VLOOKUP(C50,MEDIDORES!$C:$P,12,FALSE))</f>
        <v>#N/A</v>
      </c>
      <c r="Y50" s="95" t="e">
        <f>IF(VLOOKUP(C50,MEDIDORES!$C:$P,13,FALSE)="","",VLOOKUP(C50,MEDIDORES!$C:$P,13,FALSE))</f>
        <v>#N/A</v>
      </c>
      <c r="Z50" s="95" t="e">
        <f>IF(VLOOKUP(C50,MEDIDORES!$C:$P,14,FALSE)="","",VLOOKUP(C50,MEDIDORES!$C:$P,14,FALSE))</f>
        <v>#N/A</v>
      </c>
    </row>
    <row r="51" spans="1:26" x14ac:dyDescent="0.2">
      <c r="A51" t="s">
        <v>12648</v>
      </c>
      <c r="B51" s="20" t="s">
        <v>9972</v>
      </c>
      <c r="C51" t="s">
        <v>9674</v>
      </c>
      <c r="D51" t="s">
        <v>9832</v>
      </c>
      <c r="E51" t="s">
        <v>9595</v>
      </c>
      <c r="G51" t="s">
        <v>12863</v>
      </c>
      <c r="H51" t="s">
        <v>11239</v>
      </c>
      <c r="I51" t="s">
        <v>2724</v>
      </c>
      <c r="J51" t="e">
        <f>VLOOKUP(C51,MEDIDORES!C:G,5,FALSE)</f>
        <v>#N/A</v>
      </c>
      <c r="K51" t="e">
        <f>I51=VLOOKUP(C51,MEDIDORES!C:G,5,FALSE)</f>
        <v>#N/A</v>
      </c>
      <c r="M51" s="95" t="str">
        <f t="shared" si="0"/>
        <v>1900COCHENEL</v>
      </c>
      <c r="N51" s="95" t="e">
        <f>VLOOKUP(C51,MEDIDORES!$C:$P,2,FALSE)</f>
        <v>#N/A</v>
      </c>
      <c r="O51" s="95" t="e">
        <f>VLOOKUP(C51,MEDIDORES!$C:$P,3,FALSE)</f>
        <v>#N/A</v>
      </c>
      <c r="P51" s="14" t="e">
        <f>VLOOKUP(C51,MEDIDORES!$C:$P,4,FALSE)</f>
        <v>#N/A</v>
      </c>
      <c r="Q51" s="95" t="e">
        <f>VLOOKUP(C51,MEDIDORES!$C:$P,5,FALSE)</f>
        <v>#N/A</v>
      </c>
      <c r="R51" s="64" t="e">
        <f>VLOOKUP(C51,MEDIDORES!$C:$P,6,FALSE)</f>
        <v>#N/A</v>
      </c>
      <c r="S51" s="95" t="e">
        <f>VLOOKUP(C51,MEDIDORES!$C:$P,7,FALSE)</f>
        <v>#N/A</v>
      </c>
      <c r="T51" s="95" t="e">
        <f>VLOOKUP(C51,MEDIDORES!$C:$P,8,FALSE)</f>
        <v>#N/A</v>
      </c>
      <c r="U51" s="95" t="e">
        <f>VLOOKUP(C51,MEDIDORES!$C:$P,9,FALSE)</f>
        <v>#N/A</v>
      </c>
      <c r="V51" s="95" t="e">
        <f>VLOOKUP(C51,MEDIDORES!$C:$P,10,FALSE)</f>
        <v>#N/A</v>
      </c>
      <c r="W51" s="95" t="e">
        <f>VLOOKUP(C51,MEDIDORES!$C:$P,11,FALSE)</f>
        <v>#N/A</v>
      </c>
      <c r="X51" s="95" t="e">
        <f>IF(VLOOKUP(C51,MEDIDORES!$C:$P,12,FALSE)="","",VLOOKUP(C51,MEDIDORES!$C:$P,12,FALSE))</f>
        <v>#N/A</v>
      </c>
      <c r="Y51" s="95" t="e">
        <f>IF(VLOOKUP(C51,MEDIDORES!$C:$P,13,FALSE)="","",VLOOKUP(C51,MEDIDORES!$C:$P,13,FALSE))</f>
        <v>#N/A</v>
      </c>
      <c r="Z51" s="95" t="e">
        <f>IF(VLOOKUP(C51,MEDIDORES!$C:$P,14,FALSE)="","",VLOOKUP(C51,MEDIDORES!$C:$P,14,FALSE))</f>
        <v>#N/A</v>
      </c>
    </row>
    <row r="52" spans="1:26" x14ac:dyDescent="0.2">
      <c r="A52" t="s">
        <v>12649</v>
      </c>
      <c r="B52" s="20" t="s">
        <v>9972</v>
      </c>
      <c r="C52" t="s">
        <v>11229</v>
      </c>
      <c r="D52" t="s">
        <v>11232</v>
      </c>
      <c r="E52" t="s">
        <v>11482</v>
      </c>
      <c r="G52" t="s">
        <v>12863</v>
      </c>
      <c r="H52" t="s">
        <v>11311</v>
      </c>
      <c r="I52" t="s">
        <v>199</v>
      </c>
      <c r="J52" t="e">
        <f>VLOOKUP(C52,MEDIDORES!C:G,5,FALSE)</f>
        <v>#N/A</v>
      </c>
      <c r="K52" t="e">
        <f>I52=VLOOKUP(C52,MEDIDORES!C:G,5,FALSE)</f>
        <v>#N/A</v>
      </c>
      <c r="M52" s="95" t="str">
        <f t="shared" si="0"/>
        <v>2255COLCENEL</v>
      </c>
      <c r="N52" s="95" t="e">
        <f>VLOOKUP(C52,MEDIDORES!$C:$P,2,FALSE)</f>
        <v>#N/A</v>
      </c>
      <c r="O52" s="95" t="e">
        <f>VLOOKUP(C52,MEDIDORES!$C:$P,3,FALSE)</f>
        <v>#N/A</v>
      </c>
      <c r="P52" s="14" t="e">
        <f>VLOOKUP(C52,MEDIDORES!$C:$P,4,FALSE)</f>
        <v>#N/A</v>
      </c>
      <c r="Q52" s="95" t="e">
        <f>VLOOKUP(C52,MEDIDORES!$C:$P,5,FALSE)</f>
        <v>#N/A</v>
      </c>
      <c r="R52" s="64" t="e">
        <f>VLOOKUP(C52,MEDIDORES!$C:$P,6,FALSE)</f>
        <v>#N/A</v>
      </c>
      <c r="S52" s="95" t="e">
        <f>VLOOKUP(C52,MEDIDORES!$C:$P,7,FALSE)</f>
        <v>#N/A</v>
      </c>
      <c r="T52" s="95" t="e">
        <f>VLOOKUP(C52,MEDIDORES!$C:$P,8,FALSE)</f>
        <v>#N/A</v>
      </c>
      <c r="U52" s="95" t="e">
        <f>VLOOKUP(C52,MEDIDORES!$C:$P,9,FALSE)</f>
        <v>#N/A</v>
      </c>
      <c r="V52" s="95" t="e">
        <f>VLOOKUP(C52,MEDIDORES!$C:$P,10,FALSE)</f>
        <v>#N/A</v>
      </c>
      <c r="W52" s="95" t="e">
        <f>VLOOKUP(C52,MEDIDORES!$C:$P,11,FALSE)</f>
        <v>#N/A</v>
      </c>
      <c r="X52" s="95" t="e">
        <f>IF(VLOOKUP(C52,MEDIDORES!$C:$P,12,FALSE)="","",VLOOKUP(C52,MEDIDORES!$C:$P,12,FALSE))</f>
        <v>#N/A</v>
      </c>
      <c r="Y52" s="95" t="e">
        <f>IF(VLOOKUP(C52,MEDIDORES!$C:$P,13,FALSE)="","",VLOOKUP(C52,MEDIDORES!$C:$P,13,FALSE))</f>
        <v>#N/A</v>
      </c>
      <c r="Z52" s="95" t="e">
        <f>IF(VLOOKUP(C52,MEDIDORES!$C:$P,14,FALSE)="","",VLOOKUP(C52,MEDIDORES!$C:$P,14,FALSE))</f>
        <v>#N/A</v>
      </c>
    </row>
    <row r="53" spans="1:26" x14ac:dyDescent="0.2">
      <c r="A53" t="s">
        <v>12651</v>
      </c>
      <c r="B53" s="20" t="s">
        <v>9972</v>
      </c>
      <c r="C53" t="s">
        <v>11735</v>
      </c>
      <c r="G53" s="20" t="s">
        <v>12612</v>
      </c>
      <c r="H53" t="s">
        <v>11737</v>
      </c>
      <c r="I53" t="s">
        <v>242</v>
      </c>
      <c r="J53" t="str">
        <f>VLOOKUP(C53,MEDIDORES!C:G,5,FALSE)</f>
        <v>ISLADMAIPO____013</v>
      </c>
      <c r="K53" t="b">
        <f>I53=VLOOKUP(C53,MEDIDORES!C:G,5,FALSE)</f>
        <v>1</v>
      </c>
      <c r="M53" s="95" t="str">
        <f t="shared" si="0"/>
        <v>G_PM3231</v>
      </c>
      <c r="N53" s="95" t="str">
        <f>VLOOKUP(C53,MEDIDORES!$C:$P,2,FALSE)</f>
        <v>PMGD_DARLIN_SPA</v>
      </c>
      <c r="O53" s="95" t="str">
        <f>VLOOKUP(C53,MEDIDORES!$C:$P,3,FALSE)</f>
        <v>G_PMGD_FV_DARLIN_SOLAR</v>
      </c>
      <c r="P53" s="14">
        <f>VLOOKUP(C53,MEDIDORES!$C:$P,4,FALSE)</f>
        <v>1</v>
      </c>
      <c r="Q53" s="95" t="str">
        <f>VLOOKUP(C53,MEDIDORES!$C:$P,5,FALSE)</f>
        <v>ISLADMAIPO____013</v>
      </c>
      <c r="R53" s="64">
        <f>VLOOKUP(C53,MEDIDORES!$C:$P,6,FALSE)</f>
        <v>2139995830132</v>
      </c>
      <c r="S53" s="95">
        <f>VLOOKUP(C53,MEDIDORES!$C:$P,7,FALSE)</f>
        <v>0</v>
      </c>
      <c r="T53" s="95">
        <f>VLOOKUP(C53,MEDIDORES!$C:$P,8,FALSE)</f>
        <v>0</v>
      </c>
      <c r="U53" s="95">
        <f>VLOOKUP(C53,MEDIDORES!$C:$P,9,FALSE)</f>
        <v>0</v>
      </c>
      <c r="V53" s="95" t="str">
        <f>VLOOKUP(C53,MEDIDORES!$C:$P,10,FALSE)</f>
        <v>G</v>
      </c>
      <c r="W53" s="95" t="str">
        <f>VLOOKUP(C53,MEDIDORES!$C:$P,11,FALSE)</f>
        <v>G</v>
      </c>
      <c r="X53" s="95" t="str">
        <f>IF(VLOOKUP(C53,MEDIDORES!$C:$P,12,FALSE)="","",VLOOKUP(C53,MEDIDORES!$C:$P,12,FALSE))</f>
        <v>PMGD_DARLIN_SPA</v>
      </c>
      <c r="Y53" s="95" t="str">
        <f>IF(VLOOKUP(C53,MEDIDORES!$C:$P,13,FALSE)="","",VLOOKUP(C53,MEDIDORES!$C:$P,13,FALSE))</f>
        <v>CGE</v>
      </c>
      <c r="Z53" s="95" t="str">
        <f>IF(VLOOKUP(C53,MEDIDORES!$C:$P,14,FALSE)="","",VLOOKUP(C53,MEDIDORES!$C:$P,14,FALSE))</f>
        <v/>
      </c>
    </row>
    <row r="54" spans="1:26" x14ac:dyDescent="0.2">
      <c r="A54" t="s">
        <v>12652</v>
      </c>
      <c r="B54" s="20" t="s">
        <v>9972</v>
      </c>
      <c r="C54" t="s">
        <v>11738</v>
      </c>
      <c r="G54" s="20" t="s">
        <v>12612</v>
      </c>
      <c r="H54" t="s">
        <v>11739</v>
      </c>
      <c r="I54" t="s">
        <v>242</v>
      </c>
      <c r="J54" t="str">
        <f>VLOOKUP(C54,MEDIDORES!C:G,5,FALSE)</f>
        <v>ISLADMAIPO____013</v>
      </c>
      <c r="K54" t="b">
        <f>I54=VLOOKUP(C54,MEDIDORES!C:G,5,FALSE)</f>
        <v>1</v>
      </c>
      <c r="M54" s="95" t="str">
        <f t="shared" si="0"/>
        <v>C_PM3231</v>
      </c>
      <c r="N54" s="95" t="str">
        <f>VLOOKUP(C54,MEDIDORES!$C:$P,2,FALSE)</f>
        <v>PMGD_DARLIN_SPA</v>
      </c>
      <c r="O54" s="95" t="str">
        <f>VLOOKUP(C54,MEDIDORES!$C:$P,3,FALSE)</f>
        <v>C_PMGD_FV_DARLIN_SOLAR</v>
      </c>
      <c r="P54" s="14">
        <f>VLOOKUP(C54,MEDIDORES!$C:$P,4,FALSE)</f>
        <v>1</v>
      </c>
      <c r="Q54" s="95" t="str">
        <f>VLOOKUP(C54,MEDIDORES!$C:$P,5,FALSE)</f>
        <v>ISLADMAIPO____013</v>
      </c>
      <c r="R54" s="64">
        <f>VLOOKUP(C54,MEDIDORES!$C:$P,6,FALSE)</f>
        <v>2139995830132</v>
      </c>
      <c r="S54" s="95">
        <f>VLOOKUP(C54,MEDIDORES!$C:$P,7,FALSE)</f>
        <v>0</v>
      </c>
      <c r="T54" s="95">
        <f>VLOOKUP(C54,MEDIDORES!$C:$P,8,FALSE)</f>
        <v>0</v>
      </c>
      <c r="U54" s="95">
        <f>VLOOKUP(C54,MEDIDORES!$C:$P,9,FALSE)</f>
        <v>0</v>
      </c>
      <c r="V54" s="95" t="str">
        <f>VLOOKUP(C54,MEDIDORES!$C:$P,10,FALSE)</f>
        <v>G</v>
      </c>
      <c r="W54" s="95" t="str">
        <f>VLOOKUP(C54,MEDIDORES!$C:$P,11,FALSE)</f>
        <v>G</v>
      </c>
      <c r="X54" s="95" t="str">
        <f>IF(VLOOKUP(C54,MEDIDORES!$C:$P,12,FALSE)="","",VLOOKUP(C54,MEDIDORES!$C:$P,12,FALSE))</f>
        <v>PMGD_DARLIN_SPA</v>
      </c>
      <c r="Y54" s="95" t="str">
        <f>IF(VLOOKUP(C54,MEDIDORES!$C:$P,13,FALSE)="","",VLOOKUP(C54,MEDIDORES!$C:$P,13,FALSE))</f>
        <v>CGE</v>
      </c>
      <c r="Z54" s="95" t="str">
        <f>IF(VLOOKUP(C54,MEDIDORES!$C:$P,14,FALSE)="","",VLOOKUP(C54,MEDIDORES!$C:$P,14,FALSE))</f>
        <v/>
      </c>
    </row>
    <row r="55" spans="1:26" x14ac:dyDescent="0.2">
      <c r="A55" t="s">
        <v>12657</v>
      </c>
      <c r="B55" s="20" t="s">
        <v>9972</v>
      </c>
      <c r="C55" t="s">
        <v>11227</v>
      </c>
      <c r="D55" t="s">
        <v>11230</v>
      </c>
      <c r="E55" t="s">
        <v>11483</v>
      </c>
      <c r="F55" t="s">
        <v>11402</v>
      </c>
      <c r="G55" t="s">
        <v>12863</v>
      </c>
      <c r="H55" t="s">
        <v>12802</v>
      </c>
      <c r="I55" t="s">
        <v>199</v>
      </c>
      <c r="J55" t="e">
        <f>VLOOKUP(C55,MEDIDORES!C:G,5,FALSE)</f>
        <v>#N/A</v>
      </c>
      <c r="K55" t="e">
        <f>I55=VLOOKUP(C55,MEDIDORES!C:G,5,FALSE)</f>
        <v>#N/A</v>
      </c>
      <c r="M55" s="95" t="str">
        <f t="shared" si="0"/>
        <v>FRUSANFERD1</v>
      </c>
      <c r="N55" s="95" t="e">
        <f>VLOOKUP(C55,MEDIDORES!$C:$P,2,FALSE)</f>
        <v>#N/A</v>
      </c>
      <c r="O55" s="95" t="e">
        <f>VLOOKUP(C55,MEDIDORES!$C:$P,3,FALSE)</f>
        <v>#N/A</v>
      </c>
      <c r="P55" s="14" t="e">
        <f>VLOOKUP(C55,MEDIDORES!$C:$P,4,FALSE)</f>
        <v>#N/A</v>
      </c>
      <c r="Q55" s="95" t="e">
        <f>VLOOKUP(C55,MEDIDORES!$C:$P,5,FALSE)</f>
        <v>#N/A</v>
      </c>
      <c r="R55" s="64" t="e">
        <f>VLOOKUP(C55,MEDIDORES!$C:$P,6,FALSE)</f>
        <v>#N/A</v>
      </c>
      <c r="S55" s="95" t="e">
        <f>VLOOKUP(C55,MEDIDORES!$C:$P,7,FALSE)</f>
        <v>#N/A</v>
      </c>
      <c r="T55" s="95" t="e">
        <f>VLOOKUP(C55,MEDIDORES!$C:$P,8,FALSE)</f>
        <v>#N/A</v>
      </c>
      <c r="U55" s="95" t="e">
        <f>VLOOKUP(C55,MEDIDORES!$C:$P,9,FALSE)</f>
        <v>#N/A</v>
      </c>
      <c r="V55" s="95" t="e">
        <f>VLOOKUP(C55,MEDIDORES!$C:$P,10,FALSE)</f>
        <v>#N/A</v>
      </c>
      <c r="W55" s="95" t="e">
        <f>VLOOKUP(C55,MEDIDORES!$C:$P,11,FALSE)</f>
        <v>#N/A</v>
      </c>
      <c r="X55" s="95" t="e">
        <f>IF(VLOOKUP(C55,MEDIDORES!$C:$P,12,FALSE)="","",VLOOKUP(C55,MEDIDORES!$C:$P,12,FALSE))</f>
        <v>#N/A</v>
      </c>
      <c r="Y55" s="95" t="e">
        <f>IF(VLOOKUP(C55,MEDIDORES!$C:$P,13,FALSE)="","",VLOOKUP(C55,MEDIDORES!$C:$P,13,FALSE))</f>
        <v>#N/A</v>
      </c>
      <c r="Z55" s="95" t="e">
        <f>IF(VLOOKUP(C55,MEDIDORES!$C:$P,14,FALSE)="","",VLOOKUP(C55,MEDIDORES!$C:$P,14,FALSE))</f>
        <v>#N/A</v>
      </c>
    </row>
    <row r="56" spans="1:26" x14ac:dyDescent="0.2">
      <c r="A56" t="s">
        <v>12658</v>
      </c>
      <c r="B56" t="s">
        <v>9972</v>
      </c>
      <c r="C56" t="s">
        <v>11228</v>
      </c>
      <c r="D56" t="s">
        <v>11231</v>
      </c>
      <c r="E56" t="s">
        <v>11484</v>
      </c>
      <c r="F56" t="s">
        <v>11403</v>
      </c>
      <c r="G56" t="s">
        <v>12863</v>
      </c>
      <c r="H56" t="s">
        <v>12802</v>
      </c>
      <c r="I56" t="s">
        <v>199</v>
      </c>
      <c r="J56" t="e">
        <f>VLOOKUP(C56,MEDIDORES!C:G,5,FALSE)</f>
        <v>#N/A</v>
      </c>
      <c r="K56" t="e">
        <f>I56=VLOOKUP(C56,MEDIDORES!C:G,5,FALSE)</f>
        <v>#N/A</v>
      </c>
      <c r="M56" s="95" t="str">
        <f t="shared" si="0"/>
        <v>FRUSANFERD2</v>
      </c>
      <c r="N56" s="95" t="e">
        <f>VLOOKUP(C56,MEDIDORES!$C:$P,2,FALSE)</f>
        <v>#N/A</v>
      </c>
      <c r="O56" s="95" t="e">
        <f>VLOOKUP(C56,MEDIDORES!$C:$P,3,FALSE)</f>
        <v>#N/A</v>
      </c>
      <c r="P56" s="14" t="e">
        <f>VLOOKUP(C56,MEDIDORES!$C:$P,4,FALSE)</f>
        <v>#N/A</v>
      </c>
      <c r="Q56" s="95" t="e">
        <f>VLOOKUP(C56,MEDIDORES!$C:$P,5,FALSE)</f>
        <v>#N/A</v>
      </c>
      <c r="R56" s="64" t="e">
        <f>VLOOKUP(C56,MEDIDORES!$C:$P,6,FALSE)</f>
        <v>#N/A</v>
      </c>
      <c r="S56" s="95" t="e">
        <f>VLOOKUP(C56,MEDIDORES!$C:$P,7,FALSE)</f>
        <v>#N/A</v>
      </c>
      <c r="T56" s="95" t="e">
        <f>VLOOKUP(C56,MEDIDORES!$C:$P,8,FALSE)</f>
        <v>#N/A</v>
      </c>
      <c r="U56" s="95" t="e">
        <f>VLOOKUP(C56,MEDIDORES!$C:$P,9,FALSE)</f>
        <v>#N/A</v>
      </c>
      <c r="V56" s="95" t="e">
        <f>VLOOKUP(C56,MEDIDORES!$C:$P,10,FALSE)</f>
        <v>#N/A</v>
      </c>
      <c r="W56" s="95" t="e">
        <f>VLOOKUP(C56,MEDIDORES!$C:$P,11,FALSE)</f>
        <v>#N/A</v>
      </c>
      <c r="X56" s="95" t="e">
        <f>IF(VLOOKUP(C56,MEDIDORES!$C:$P,12,FALSE)="","",VLOOKUP(C56,MEDIDORES!$C:$P,12,FALSE))</f>
        <v>#N/A</v>
      </c>
      <c r="Y56" s="95" t="e">
        <f>IF(VLOOKUP(C56,MEDIDORES!$C:$P,13,FALSE)="","",VLOOKUP(C56,MEDIDORES!$C:$P,13,FALSE))</f>
        <v>#N/A</v>
      </c>
      <c r="Z56" s="95" t="e">
        <f>IF(VLOOKUP(C56,MEDIDORES!$C:$P,14,FALSE)="","",VLOOKUP(C56,MEDIDORES!$C:$P,14,FALSE))</f>
        <v>#N/A</v>
      </c>
    </row>
    <row r="57" spans="1:26" x14ac:dyDescent="0.2">
      <c r="A57" t="s">
        <v>12659</v>
      </c>
      <c r="B57" t="s">
        <v>9972</v>
      </c>
      <c r="C57" t="s">
        <v>11466</v>
      </c>
      <c r="D57" t="s">
        <v>11496</v>
      </c>
      <c r="E57" t="s">
        <v>11475</v>
      </c>
      <c r="F57" t="s">
        <v>11471</v>
      </c>
      <c r="G57" t="s">
        <v>12863</v>
      </c>
      <c r="H57" t="s">
        <v>9763</v>
      </c>
      <c r="I57" t="s">
        <v>199</v>
      </c>
      <c r="J57" t="e">
        <f>VLOOKUP(C57,MEDIDORES!C:G,5,FALSE)</f>
        <v>#N/A</v>
      </c>
      <c r="K57" t="e">
        <f>I57=VLOOKUP(C57,MEDIDORES!C:G,5,FALSE)</f>
        <v>#N/A</v>
      </c>
      <c r="M57" s="95" t="str">
        <f t="shared" si="0"/>
        <v>PM2700PCM13</v>
      </c>
      <c r="N57" s="95" t="e">
        <f>VLOOKUP(C57,MEDIDORES!$C:$P,2,FALSE)</f>
        <v>#N/A</v>
      </c>
      <c r="O57" s="95" t="e">
        <f>VLOOKUP(C57,MEDIDORES!$C:$P,3,FALSE)</f>
        <v>#N/A</v>
      </c>
      <c r="P57" s="14" t="e">
        <f>VLOOKUP(C57,MEDIDORES!$C:$P,4,FALSE)</f>
        <v>#N/A</v>
      </c>
      <c r="Q57" s="95" t="e">
        <f>VLOOKUP(C57,MEDIDORES!$C:$P,5,FALSE)</f>
        <v>#N/A</v>
      </c>
      <c r="R57" s="64" t="e">
        <f>VLOOKUP(C57,MEDIDORES!$C:$P,6,FALSE)</f>
        <v>#N/A</v>
      </c>
      <c r="S57" s="95" t="e">
        <f>VLOOKUP(C57,MEDIDORES!$C:$P,7,FALSE)</f>
        <v>#N/A</v>
      </c>
      <c r="T57" s="95" t="e">
        <f>VLOOKUP(C57,MEDIDORES!$C:$P,8,FALSE)</f>
        <v>#N/A</v>
      </c>
      <c r="U57" s="95" t="e">
        <f>VLOOKUP(C57,MEDIDORES!$C:$P,9,FALSE)</f>
        <v>#N/A</v>
      </c>
      <c r="V57" s="95" t="e">
        <f>VLOOKUP(C57,MEDIDORES!$C:$P,10,FALSE)</f>
        <v>#N/A</v>
      </c>
      <c r="W57" s="95" t="e">
        <f>VLOOKUP(C57,MEDIDORES!$C:$P,11,FALSE)</f>
        <v>#N/A</v>
      </c>
      <c r="X57" s="95" t="e">
        <f>IF(VLOOKUP(C57,MEDIDORES!$C:$P,12,FALSE)="","",VLOOKUP(C57,MEDIDORES!$C:$P,12,FALSE))</f>
        <v>#N/A</v>
      </c>
      <c r="Y57" s="95" t="e">
        <f>IF(VLOOKUP(C57,MEDIDORES!$C:$P,13,FALSE)="","",VLOOKUP(C57,MEDIDORES!$C:$P,13,FALSE))</f>
        <v>#N/A</v>
      </c>
      <c r="Z57" s="95" t="e">
        <f>IF(VLOOKUP(C57,MEDIDORES!$C:$P,14,FALSE)="","",VLOOKUP(C57,MEDIDORES!$C:$P,14,FALSE))</f>
        <v>#N/A</v>
      </c>
    </row>
    <row r="58" spans="1:26" x14ac:dyDescent="0.2">
      <c r="A58" t="s">
        <v>12660</v>
      </c>
      <c r="B58" t="s">
        <v>9972</v>
      </c>
      <c r="C58" t="s">
        <v>10675</v>
      </c>
      <c r="D58" t="s">
        <v>9837</v>
      </c>
      <c r="G58" t="s">
        <v>12863</v>
      </c>
      <c r="H58" t="s">
        <v>12864</v>
      </c>
      <c r="I58" t="s">
        <v>201</v>
      </c>
      <c r="J58" t="e">
        <f>VLOOKUP(C58,MEDIDORES!C:G,5,FALSE)</f>
        <v>#N/A</v>
      </c>
      <c r="K58" t="e">
        <f>I58=VLOOKUP(C58,MEDIDORES!C:G,5,FALSE)</f>
        <v>#N/A</v>
      </c>
      <c r="M58" s="95" t="str">
        <f t="shared" si="0"/>
        <v>1307COLOENEL</v>
      </c>
      <c r="N58" s="95" t="e">
        <f>VLOOKUP(C58,MEDIDORES!$C:$P,2,FALSE)</f>
        <v>#N/A</v>
      </c>
      <c r="O58" s="95" t="e">
        <f>VLOOKUP(C58,MEDIDORES!$C:$P,3,FALSE)</f>
        <v>#N/A</v>
      </c>
      <c r="P58" s="14" t="e">
        <f>VLOOKUP(C58,MEDIDORES!$C:$P,4,FALSE)</f>
        <v>#N/A</v>
      </c>
      <c r="Q58" s="95" t="e">
        <f>VLOOKUP(C58,MEDIDORES!$C:$P,5,FALSE)</f>
        <v>#N/A</v>
      </c>
      <c r="R58" s="64" t="e">
        <f>VLOOKUP(C58,MEDIDORES!$C:$P,6,FALSE)</f>
        <v>#N/A</v>
      </c>
      <c r="S58" s="95" t="e">
        <f>VLOOKUP(C58,MEDIDORES!$C:$P,7,FALSE)</f>
        <v>#N/A</v>
      </c>
      <c r="T58" s="95" t="e">
        <f>VLOOKUP(C58,MEDIDORES!$C:$P,8,FALSE)</f>
        <v>#N/A</v>
      </c>
      <c r="U58" s="95" t="e">
        <f>VLOOKUP(C58,MEDIDORES!$C:$P,9,FALSE)</f>
        <v>#N/A</v>
      </c>
      <c r="V58" s="95" t="e">
        <f>VLOOKUP(C58,MEDIDORES!$C:$P,10,FALSE)</f>
        <v>#N/A</v>
      </c>
      <c r="W58" s="95" t="e">
        <f>VLOOKUP(C58,MEDIDORES!$C:$P,11,FALSE)</f>
        <v>#N/A</v>
      </c>
      <c r="X58" s="95" t="e">
        <f>IF(VLOOKUP(C58,MEDIDORES!$C:$P,12,FALSE)="","",VLOOKUP(C58,MEDIDORES!$C:$P,12,FALSE))</f>
        <v>#N/A</v>
      </c>
      <c r="Y58" s="95" t="e">
        <f>IF(VLOOKUP(C58,MEDIDORES!$C:$P,13,FALSE)="","",VLOOKUP(C58,MEDIDORES!$C:$P,13,FALSE))</f>
        <v>#N/A</v>
      </c>
      <c r="Z58" s="95" t="e">
        <f>IF(VLOOKUP(C58,MEDIDORES!$C:$P,14,FALSE)="","",VLOOKUP(C58,MEDIDORES!$C:$P,14,FALSE))</f>
        <v>#N/A</v>
      </c>
    </row>
    <row r="59" spans="1:26" x14ac:dyDescent="0.2">
      <c r="A59" t="s">
        <v>12661</v>
      </c>
      <c r="B59" t="s">
        <v>9972</v>
      </c>
      <c r="C59" t="s">
        <v>10674</v>
      </c>
      <c r="D59" t="s">
        <v>9836</v>
      </c>
      <c r="G59" t="s">
        <v>12863</v>
      </c>
      <c r="H59" t="s">
        <v>12865</v>
      </c>
      <c r="I59" t="s">
        <v>201</v>
      </c>
      <c r="J59" t="e">
        <f>VLOOKUP(C59,MEDIDORES!C:G,5,FALSE)</f>
        <v>#N/A</v>
      </c>
      <c r="K59" t="e">
        <f>I59=VLOOKUP(C59,MEDIDORES!C:G,5,FALSE)</f>
        <v>#N/A</v>
      </c>
      <c r="M59" s="95" t="str">
        <f t="shared" si="0"/>
        <v>LBRCOLOCHIL</v>
      </c>
      <c r="N59" s="95" t="e">
        <f>VLOOKUP(C59,MEDIDORES!$C:$P,2,FALSE)</f>
        <v>#N/A</v>
      </c>
      <c r="O59" s="95" t="e">
        <f>VLOOKUP(C59,MEDIDORES!$C:$P,3,FALSE)</f>
        <v>#N/A</v>
      </c>
      <c r="P59" s="14" t="e">
        <f>VLOOKUP(C59,MEDIDORES!$C:$P,4,FALSE)</f>
        <v>#N/A</v>
      </c>
      <c r="Q59" s="95" t="e">
        <f>VLOOKUP(C59,MEDIDORES!$C:$P,5,FALSE)</f>
        <v>#N/A</v>
      </c>
      <c r="R59" s="64" t="e">
        <f>VLOOKUP(C59,MEDIDORES!$C:$P,6,FALSE)</f>
        <v>#N/A</v>
      </c>
      <c r="S59" s="95" t="e">
        <f>VLOOKUP(C59,MEDIDORES!$C:$P,7,FALSE)</f>
        <v>#N/A</v>
      </c>
      <c r="T59" s="95" t="e">
        <f>VLOOKUP(C59,MEDIDORES!$C:$P,8,FALSE)</f>
        <v>#N/A</v>
      </c>
      <c r="U59" s="95" t="e">
        <f>VLOOKUP(C59,MEDIDORES!$C:$P,9,FALSE)</f>
        <v>#N/A</v>
      </c>
      <c r="V59" s="95" t="e">
        <f>VLOOKUP(C59,MEDIDORES!$C:$P,10,FALSE)</f>
        <v>#N/A</v>
      </c>
      <c r="W59" s="95" t="e">
        <f>VLOOKUP(C59,MEDIDORES!$C:$P,11,FALSE)</f>
        <v>#N/A</v>
      </c>
      <c r="X59" s="95" t="e">
        <f>IF(VLOOKUP(C59,MEDIDORES!$C:$P,12,FALSE)="","",VLOOKUP(C59,MEDIDORES!$C:$P,12,FALSE))</f>
        <v>#N/A</v>
      </c>
      <c r="Y59" s="95" t="e">
        <f>IF(VLOOKUP(C59,MEDIDORES!$C:$P,13,FALSE)="","",VLOOKUP(C59,MEDIDORES!$C:$P,13,FALSE))</f>
        <v>#N/A</v>
      </c>
      <c r="Z59" s="95" t="e">
        <f>IF(VLOOKUP(C59,MEDIDORES!$C:$P,14,FALSE)="","",VLOOKUP(C59,MEDIDORES!$C:$P,14,FALSE))</f>
        <v>#N/A</v>
      </c>
    </row>
    <row r="60" spans="1:26" x14ac:dyDescent="0.2">
      <c r="A60" t="s">
        <v>12662</v>
      </c>
      <c r="B60" t="s">
        <v>9972</v>
      </c>
      <c r="C60" t="s">
        <v>9738</v>
      </c>
      <c r="D60" t="s">
        <v>9838</v>
      </c>
      <c r="E60" t="s">
        <v>9732</v>
      </c>
      <c r="G60" t="s">
        <v>12863</v>
      </c>
      <c r="H60" t="s">
        <v>12866</v>
      </c>
      <c r="I60" t="s">
        <v>201</v>
      </c>
      <c r="J60" t="e">
        <f>VLOOKUP(C60,MEDIDORES!C:G,5,FALSE)</f>
        <v>#N/A</v>
      </c>
      <c r="K60" t="e">
        <f>I60=VLOOKUP(C60,MEDIDORES!C:G,5,FALSE)</f>
        <v>#N/A</v>
      </c>
      <c r="M60" s="95" t="str">
        <f t="shared" si="0"/>
        <v>PM2707PCM15</v>
      </c>
      <c r="N60" s="95" t="e">
        <f>VLOOKUP(C60,MEDIDORES!$C:$P,2,FALSE)</f>
        <v>#N/A</v>
      </c>
      <c r="O60" s="95" t="e">
        <f>VLOOKUP(C60,MEDIDORES!$C:$P,3,FALSE)</f>
        <v>#N/A</v>
      </c>
      <c r="P60" s="14" t="e">
        <f>VLOOKUP(C60,MEDIDORES!$C:$P,4,FALSE)</f>
        <v>#N/A</v>
      </c>
      <c r="Q60" s="95" t="e">
        <f>VLOOKUP(C60,MEDIDORES!$C:$P,5,FALSE)</f>
        <v>#N/A</v>
      </c>
      <c r="R60" s="64" t="e">
        <f>VLOOKUP(C60,MEDIDORES!$C:$P,6,FALSE)</f>
        <v>#N/A</v>
      </c>
      <c r="S60" s="95" t="e">
        <f>VLOOKUP(C60,MEDIDORES!$C:$P,7,FALSE)</f>
        <v>#N/A</v>
      </c>
      <c r="T60" s="95" t="e">
        <f>VLOOKUP(C60,MEDIDORES!$C:$P,8,FALSE)</f>
        <v>#N/A</v>
      </c>
      <c r="U60" s="95" t="e">
        <f>VLOOKUP(C60,MEDIDORES!$C:$P,9,FALSE)</f>
        <v>#N/A</v>
      </c>
      <c r="V60" s="95" t="e">
        <f>VLOOKUP(C60,MEDIDORES!$C:$P,10,FALSE)</f>
        <v>#N/A</v>
      </c>
      <c r="W60" s="95" t="e">
        <f>VLOOKUP(C60,MEDIDORES!$C:$P,11,FALSE)</f>
        <v>#N/A</v>
      </c>
      <c r="X60" s="95" t="e">
        <f>IF(VLOOKUP(C60,MEDIDORES!$C:$P,12,FALSE)="","",VLOOKUP(C60,MEDIDORES!$C:$P,12,FALSE))</f>
        <v>#N/A</v>
      </c>
      <c r="Y60" s="95" t="e">
        <f>IF(VLOOKUP(C60,MEDIDORES!$C:$P,13,FALSE)="","",VLOOKUP(C60,MEDIDORES!$C:$P,13,FALSE))</f>
        <v>#N/A</v>
      </c>
      <c r="Z60" s="95" t="e">
        <f>IF(VLOOKUP(C60,MEDIDORES!$C:$P,14,FALSE)="","",VLOOKUP(C60,MEDIDORES!$C:$P,14,FALSE))</f>
        <v>#N/A</v>
      </c>
    </row>
    <row r="61" spans="1:26" x14ac:dyDescent="0.2">
      <c r="A61" t="s">
        <v>12663</v>
      </c>
      <c r="B61" t="s">
        <v>9972</v>
      </c>
      <c r="C61" t="s">
        <v>12063</v>
      </c>
      <c r="D61" t="s">
        <v>12064</v>
      </c>
      <c r="G61" t="s">
        <v>12863</v>
      </c>
      <c r="H61" t="s">
        <v>12867</v>
      </c>
      <c r="I61" t="s">
        <v>201</v>
      </c>
      <c r="J61" t="e">
        <f>VLOOKUP(C61,MEDIDORES!C:G,5,FALSE)</f>
        <v>#N/A</v>
      </c>
      <c r="K61" t="e">
        <f>I61=VLOOKUP(C61,MEDIDORES!C:G,5,FALSE)</f>
        <v>#N/A</v>
      </c>
      <c r="M61" s="95" t="str">
        <f t="shared" si="0"/>
        <v>PM3245</v>
      </c>
      <c r="N61" s="95" t="e">
        <f>VLOOKUP(C61,MEDIDORES!$C:$P,2,FALSE)</f>
        <v>#N/A</v>
      </c>
      <c r="O61" s="95" t="e">
        <f>VLOOKUP(C61,MEDIDORES!$C:$P,3,FALSE)</f>
        <v>#N/A</v>
      </c>
      <c r="P61" s="14" t="e">
        <f>VLOOKUP(C61,MEDIDORES!$C:$P,4,FALSE)</f>
        <v>#N/A</v>
      </c>
      <c r="Q61" s="95" t="e">
        <f>VLOOKUP(C61,MEDIDORES!$C:$P,5,FALSE)</f>
        <v>#N/A</v>
      </c>
      <c r="R61" s="64" t="e">
        <f>VLOOKUP(C61,MEDIDORES!$C:$P,6,FALSE)</f>
        <v>#N/A</v>
      </c>
      <c r="S61" s="95" t="e">
        <f>VLOOKUP(C61,MEDIDORES!$C:$P,7,FALSE)</f>
        <v>#N/A</v>
      </c>
      <c r="T61" s="95" t="e">
        <f>VLOOKUP(C61,MEDIDORES!$C:$P,8,FALSE)</f>
        <v>#N/A</v>
      </c>
      <c r="U61" s="95" t="e">
        <f>VLOOKUP(C61,MEDIDORES!$C:$P,9,FALSE)</f>
        <v>#N/A</v>
      </c>
      <c r="V61" s="95" t="e">
        <f>VLOOKUP(C61,MEDIDORES!$C:$P,10,FALSE)</f>
        <v>#N/A</v>
      </c>
      <c r="W61" s="95" t="e">
        <f>VLOOKUP(C61,MEDIDORES!$C:$P,11,FALSE)</f>
        <v>#N/A</v>
      </c>
      <c r="X61" s="95" t="e">
        <f>IF(VLOOKUP(C61,MEDIDORES!$C:$P,12,FALSE)="","",VLOOKUP(C61,MEDIDORES!$C:$P,12,FALSE))</f>
        <v>#N/A</v>
      </c>
      <c r="Y61" s="95" t="e">
        <f>IF(VLOOKUP(C61,MEDIDORES!$C:$P,13,FALSE)="","",VLOOKUP(C61,MEDIDORES!$C:$P,13,FALSE))</f>
        <v>#N/A</v>
      </c>
      <c r="Z61" s="95" t="e">
        <f>IF(VLOOKUP(C61,MEDIDORES!$C:$P,14,FALSE)="","",VLOOKUP(C61,MEDIDORES!$C:$P,14,FALSE))</f>
        <v>#N/A</v>
      </c>
    </row>
    <row r="62" spans="1:26" x14ac:dyDescent="0.2">
      <c r="A62" t="s">
        <v>12664</v>
      </c>
      <c r="B62" t="s">
        <v>9972</v>
      </c>
      <c r="C62" t="s">
        <v>10471</v>
      </c>
      <c r="D62" t="s">
        <v>10485</v>
      </c>
      <c r="E62" t="s">
        <v>10473</v>
      </c>
      <c r="F62" t="s">
        <v>10472</v>
      </c>
      <c r="G62" t="s">
        <v>12863</v>
      </c>
      <c r="H62" t="s">
        <v>12868</v>
      </c>
      <c r="I62" t="s">
        <v>1544</v>
      </c>
      <c r="J62" t="e">
        <f>VLOOKUP(C62,MEDIDORES!C:G,5,FALSE)</f>
        <v>#N/A</v>
      </c>
      <c r="K62" t="e">
        <f>I62=VLOOKUP(C62,MEDIDORES!C:G,5,FALSE)</f>
        <v>#N/A</v>
      </c>
      <c r="M62" s="95" t="str">
        <f t="shared" si="0"/>
        <v>PM2901</v>
      </c>
      <c r="N62" s="95" t="e">
        <f>VLOOKUP(C62,MEDIDORES!$C:$P,2,FALSE)</f>
        <v>#N/A</v>
      </c>
      <c r="O62" s="95" t="e">
        <f>VLOOKUP(C62,MEDIDORES!$C:$P,3,FALSE)</f>
        <v>#N/A</v>
      </c>
      <c r="P62" s="14" t="e">
        <f>VLOOKUP(C62,MEDIDORES!$C:$P,4,FALSE)</f>
        <v>#N/A</v>
      </c>
      <c r="Q62" s="95" t="e">
        <f>VLOOKUP(C62,MEDIDORES!$C:$P,5,FALSE)</f>
        <v>#N/A</v>
      </c>
      <c r="R62" s="64" t="e">
        <f>VLOOKUP(C62,MEDIDORES!$C:$P,6,FALSE)</f>
        <v>#N/A</v>
      </c>
      <c r="S62" s="95" t="e">
        <f>VLOOKUP(C62,MEDIDORES!$C:$P,7,FALSE)</f>
        <v>#N/A</v>
      </c>
      <c r="T62" s="95" t="e">
        <f>VLOOKUP(C62,MEDIDORES!$C:$P,8,FALSE)</f>
        <v>#N/A</v>
      </c>
      <c r="U62" s="95" t="e">
        <f>VLOOKUP(C62,MEDIDORES!$C:$P,9,FALSE)</f>
        <v>#N/A</v>
      </c>
      <c r="V62" s="95" t="e">
        <f>VLOOKUP(C62,MEDIDORES!$C:$P,10,FALSE)</f>
        <v>#N/A</v>
      </c>
      <c r="W62" s="95" t="e">
        <f>VLOOKUP(C62,MEDIDORES!$C:$P,11,FALSE)</f>
        <v>#N/A</v>
      </c>
      <c r="X62" s="95" t="e">
        <f>IF(VLOOKUP(C62,MEDIDORES!$C:$P,12,FALSE)="","",VLOOKUP(C62,MEDIDORES!$C:$P,12,FALSE))</f>
        <v>#N/A</v>
      </c>
      <c r="Y62" s="95" t="e">
        <f>IF(VLOOKUP(C62,MEDIDORES!$C:$P,13,FALSE)="","",VLOOKUP(C62,MEDIDORES!$C:$P,13,FALSE))</f>
        <v>#N/A</v>
      </c>
      <c r="Z62" s="95" t="e">
        <f>IF(VLOOKUP(C62,MEDIDORES!$C:$P,14,FALSE)="","",VLOOKUP(C62,MEDIDORES!$C:$P,14,FALSE))</f>
        <v>#N/A</v>
      </c>
    </row>
    <row r="63" spans="1:26" x14ac:dyDescent="0.2">
      <c r="A63" t="s">
        <v>12665</v>
      </c>
      <c r="B63" t="s">
        <v>9972</v>
      </c>
      <c r="C63" t="s">
        <v>10183</v>
      </c>
      <c r="D63" t="s">
        <v>10180</v>
      </c>
      <c r="E63" t="s">
        <v>10181</v>
      </c>
      <c r="F63" t="s">
        <v>10182</v>
      </c>
      <c r="G63" t="s">
        <v>12863</v>
      </c>
      <c r="H63" t="s">
        <v>12869</v>
      </c>
      <c r="I63" t="s">
        <v>1544</v>
      </c>
      <c r="J63" t="e">
        <f>VLOOKUP(C63,MEDIDORES!C:G,5,FALSE)</f>
        <v>#N/A</v>
      </c>
      <c r="K63" t="e">
        <f>I63=VLOOKUP(C63,MEDIDORES!C:G,5,FALSE)</f>
        <v>#N/A</v>
      </c>
      <c r="M63" s="95" t="str">
        <f t="shared" si="0"/>
        <v>PM2908</v>
      </c>
      <c r="N63" s="95" t="e">
        <f>VLOOKUP(C63,MEDIDORES!$C:$P,2,FALSE)</f>
        <v>#N/A</v>
      </c>
      <c r="O63" s="95" t="e">
        <f>VLOOKUP(C63,MEDIDORES!$C:$P,3,FALSE)</f>
        <v>#N/A</v>
      </c>
      <c r="P63" s="14" t="e">
        <f>VLOOKUP(C63,MEDIDORES!$C:$P,4,FALSE)</f>
        <v>#N/A</v>
      </c>
      <c r="Q63" s="95" t="e">
        <f>VLOOKUP(C63,MEDIDORES!$C:$P,5,FALSE)</f>
        <v>#N/A</v>
      </c>
      <c r="R63" s="64" t="e">
        <f>VLOOKUP(C63,MEDIDORES!$C:$P,6,FALSE)</f>
        <v>#N/A</v>
      </c>
      <c r="S63" s="95" t="e">
        <f>VLOOKUP(C63,MEDIDORES!$C:$P,7,FALSE)</f>
        <v>#N/A</v>
      </c>
      <c r="T63" s="95" t="e">
        <f>VLOOKUP(C63,MEDIDORES!$C:$P,8,FALSE)</f>
        <v>#N/A</v>
      </c>
      <c r="U63" s="95" t="e">
        <f>VLOOKUP(C63,MEDIDORES!$C:$P,9,FALSE)</f>
        <v>#N/A</v>
      </c>
      <c r="V63" s="95" t="e">
        <f>VLOOKUP(C63,MEDIDORES!$C:$P,10,FALSE)</f>
        <v>#N/A</v>
      </c>
      <c r="W63" s="95" t="e">
        <f>VLOOKUP(C63,MEDIDORES!$C:$P,11,FALSE)</f>
        <v>#N/A</v>
      </c>
      <c r="X63" s="95" t="e">
        <f>IF(VLOOKUP(C63,MEDIDORES!$C:$P,12,FALSE)="","",VLOOKUP(C63,MEDIDORES!$C:$P,12,FALSE))</f>
        <v>#N/A</v>
      </c>
      <c r="Y63" s="95" t="e">
        <f>IF(VLOOKUP(C63,MEDIDORES!$C:$P,13,FALSE)="","",VLOOKUP(C63,MEDIDORES!$C:$P,13,FALSE))</f>
        <v>#N/A</v>
      </c>
      <c r="Z63" s="95" t="e">
        <f>IF(VLOOKUP(C63,MEDIDORES!$C:$P,14,FALSE)="","",VLOOKUP(C63,MEDIDORES!$C:$P,14,FALSE))</f>
        <v>#N/A</v>
      </c>
    </row>
    <row r="64" spans="1:26" x14ac:dyDescent="0.2">
      <c r="A64" t="s">
        <v>12666</v>
      </c>
      <c r="B64" s="20" t="s">
        <v>9972</v>
      </c>
      <c r="C64" t="s">
        <v>12282</v>
      </c>
      <c r="D64" t="s">
        <v>12284</v>
      </c>
      <c r="E64" t="s">
        <v>12283</v>
      </c>
      <c r="G64" t="s">
        <v>12863</v>
      </c>
      <c r="H64" t="s">
        <v>12929</v>
      </c>
      <c r="I64" t="s">
        <v>1544</v>
      </c>
      <c r="J64" t="e">
        <f>VLOOKUP(C64,MEDIDORES!C:G,5,FALSE)</f>
        <v>#N/A</v>
      </c>
      <c r="K64" t="e">
        <f>I64=VLOOKUP(C64,MEDIDORES!C:G,5,FALSE)</f>
        <v>#N/A</v>
      </c>
      <c r="M64" s="95" t="str">
        <f t="shared" si="0"/>
        <v>PM3865</v>
      </c>
      <c r="N64" s="95" t="e">
        <f>VLOOKUP(C64,MEDIDORES!$C:$P,2,FALSE)</f>
        <v>#N/A</v>
      </c>
      <c r="O64" s="95" t="e">
        <f>VLOOKUP(C64,MEDIDORES!$C:$P,3,FALSE)</f>
        <v>#N/A</v>
      </c>
      <c r="P64" s="14" t="e">
        <f>VLOOKUP(C64,MEDIDORES!$C:$P,4,FALSE)</f>
        <v>#N/A</v>
      </c>
      <c r="Q64" s="95" t="e">
        <f>VLOOKUP(C64,MEDIDORES!$C:$P,5,FALSE)</f>
        <v>#N/A</v>
      </c>
      <c r="R64" s="64" t="e">
        <f>VLOOKUP(C64,MEDIDORES!$C:$P,6,FALSE)</f>
        <v>#N/A</v>
      </c>
      <c r="S64" s="95" t="e">
        <f>VLOOKUP(C64,MEDIDORES!$C:$P,7,FALSE)</f>
        <v>#N/A</v>
      </c>
      <c r="T64" s="95" t="e">
        <f>VLOOKUP(C64,MEDIDORES!$C:$P,8,FALSE)</f>
        <v>#N/A</v>
      </c>
      <c r="U64" s="95" t="e">
        <f>VLOOKUP(C64,MEDIDORES!$C:$P,9,FALSE)</f>
        <v>#N/A</v>
      </c>
      <c r="V64" s="95" t="e">
        <f>VLOOKUP(C64,MEDIDORES!$C:$P,10,FALSE)</f>
        <v>#N/A</v>
      </c>
      <c r="W64" s="95" t="e">
        <f>VLOOKUP(C64,MEDIDORES!$C:$P,11,FALSE)</f>
        <v>#N/A</v>
      </c>
      <c r="X64" s="95" t="e">
        <f>IF(VLOOKUP(C64,MEDIDORES!$C:$P,12,FALSE)="","",VLOOKUP(C64,MEDIDORES!$C:$P,12,FALSE))</f>
        <v>#N/A</v>
      </c>
      <c r="Y64" s="95" t="e">
        <f>IF(VLOOKUP(C64,MEDIDORES!$C:$P,13,FALSE)="","",VLOOKUP(C64,MEDIDORES!$C:$P,13,FALSE))</f>
        <v>#N/A</v>
      </c>
      <c r="Z64" s="95" t="e">
        <f>IF(VLOOKUP(C64,MEDIDORES!$C:$P,14,FALSE)="","",VLOOKUP(C64,MEDIDORES!$C:$P,14,FALSE))</f>
        <v>#N/A</v>
      </c>
    </row>
    <row r="65" spans="1:26" x14ac:dyDescent="0.2">
      <c r="A65" t="s">
        <v>12667</v>
      </c>
      <c r="B65" t="s">
        <v>9972</v>
      </c>
      <c r="C65" t="s">
        <v>9725</v>
      </c>
      <c r="D65" t="s">
        <v>9844</v>
      </c>
      <c r="E65" t="s">
        <v>10704</v>
      </c>
      <c r="F65" t="s">
        <v>9489</v>
      </c>
      <c r="G65" t="s">
        <v>12863</v>
      </c>
      <c r="H65" t="s">
        <v>10179</v>
      </c>
      <c r="I65" t="s">
        <v>1544</v>
      </c>
      <c r="J65" t="e">
        <f>VLOOKUP(C65,MEDIDORES!C:G,5,FALSE)</f>
        <v>#N/A</v>
      </c>
      <c r="K65" t="e">
        <f>I65=VLOOKUP(C65,MEDIDORES!C:G,5,FALSE)</f>
        <v>#N/A</v>
      </c>
      <c r="M65" s="95" t="str">
        <f t="shared" si="0"/>
        <v>RENDICCONST1</v>
      </c>
      <c r="N65" s="95" t="e">
        <f>VLOOKUP(C65,MEDIDORES!$C:$P,2,FALSE)</f>
        <v>#N/A</v>
      </c>
      <c r="O65" s="95" t="e">
        <f>VLOOKUP(C65,MEDIDORES!$C:$P,3,FALSE)</f>
        <v>#N/A</v>
      </c>
      <c r="P65" s="14" t="e">
        <f>VLOOKUP(C65,MEDIDORES!$C:$P,4,FALSE)</f>
        <v>#N/A</v>
      </c>
      <c r="Q65" s="95" t="e">
        <f>VLOOKUP(C65,MEDIDORES!$C:$P,5,FALSE)</f>
        <v>#N/A</v>
      </c>
      <c r="R65" s="64" t="e">
        <f>VLOOKUP(C65,MEDIDORES!$C:$P,6,FALSE)</f>
        <v>#N/A</v>
      </c>
      <c r="S65" s="95" t="e">
        <f>VLOOKUP(C65,MEDIDORES!$C:$P,7,FALSE)</f>
        <v>#N/A</v>
      </c>
      <c r="T65" s="95" t="e">
        <f>VLOOKUP(C65,MEDIDORES!$C:$P,8,FALSE)</f>
        <v>#N/A</v>
      </c>
      <c r="U65" s="95" t="e">
        <f>VLOOKUP(C65,MEDIDORES!$C:$P,9,FALSE)</f>
        <v>#N/A</v>
      </c>
      <c r="V65" s="95" t="e">
        <f>VLOOKUP(C65,MEDIDORES!$C:$P,10,FALSE)</f>
        <v>#N/A</v>
      </c>
      <c r="W65" s="95" t="e">
        <f>VLOOKUP(C65,MEDIDORES!$C:$P,11,FALSE)</f>
        <v>#N/A</v>
      </c>
      <c r="X65" s="95" t="e">
        <f>IF(VLOOKUP(C65,MEDIDORES!$C:$P,12,FALSE)="","",VLOOKUP(C65,MEDIDORES!$C:$P,12,FALSE))</f>
        <v>#N/A</v>
      </c>
      <c r="Y65" s="95" t="e">
        <f>IF(VLOOKUP(C65,MEDIDORES!$C:$P,13,FALSE)="","",VLOOKUP(C65,MEDIDORES!$C:$P,13,FALSE))</f>
        <v>#N/A</v>
      </c>
      <c r="Z65" s="95" t="e">
        <f>IF(VLOOKUP(C65,MEDIDORES!$C:$P,14,FALSE)="","",VLOOKUP(C65,MEDIDORES!$C:$P,14,FALSE))</f>
        <v>#N/A</v>
      </c>
    </row>
    <row r="66" spans="1:26" x14ac:dyDescent="0.2">
      <c r="A66" t="s">
        <v>12668</v>
      </c>
      <c r="B66" t="s">
        <v>10022</v>
      </c>
      <c r="C66" t="s">
        <v>9744</v>
      </c>
      <c r="D66" t="s">
        <v>9745</v>
      </c>
      <c r="E66" t="s">
        <v>9746</v>
      </c>
      <c r="F66" t="s">
        <v>9845</v>
      </c>
      <c r="G66" t="s">
        <v>12863</v>
      </c>
      <c r="H66" t="s">
        <v>12870</v>
      </c>
      <c r="I66" t="s">
        <v>711</v>
      </c>
      <c r="J66" t="e">
        <f>VLOOKUP(C66,MEDIDORES!C:G,5,FALSE)</f>
        <v>#N/A</v>
      </c>
      <c r="K66" t="e">
        <f>I66=VLOOKUP(C66,MEDIDORES!C:G,5,FALSE)</f>
        <v>#N/A</v>
      </c>
      <c r="M66" s="95" t="str">
        <f t="shared" si="0"/>
        <v>FORESTAL_TRES_EME</v>
      </c>
      <c r="N66" s="95" t="e">
        <f>VLOOKUP(C66,MEDIDORES!$C:$P,2,FALSE)</f>
        <v>#N/A</v>
      </c>
      <c r="O66" s="95" t="e">
        <f>VLOOKUP(C66,MEDIDORES!$C:$P,3,FALSE)</f>
        <v>#N/A</v>
      </c>
      <c r="P66" s="14" t="e">
        <f>VLOOKUP(C66,MEDIDORES!$C:$P,4,FALSE)</f>
        <v>#N/A</v>
      </c>
      <c r="Q66" s="95" t="e">
        <f>VLOOKUP(C66,MEDIDORES!$C:$P,5,FALSE)</f>
        <v>#N/A</v>
      </c>
      <c r="R66" s="64" t="e">
        <f>VLOOKUP(C66,MEDIDORES!$C:$P,6,FALSE)</f>
        <v>#N/A</v>
      </c>
      <c r="S66" s="95" t="e">
        <f>VLOOKUP(C66,MEDIDORES!$C:$P,7,FALSE)</f>
        <v>#N/A</v>
      </c>
      <c r="T66" s="95" t="e">
        <f>VLOOKUP(C66,MEDIDORES!$C:$P,8,FALSE)</f>
        <v>#N/A</v>
      </c>
      <c r="U66" s="95" t="e">
        <f>VLOOKUP(C66,MEDIDORES!$C:$P,9,FALSE)</f>
        <v>#N/A</v>
      </c>
      <c r="V66" s="95" t="e">
        <f>VLOOKUP(C66,MEDIDORES!$C:$P,10,FALSE)</f>
        <v>#N/A</v>
      </c>
      <c r="W66" s="95" t="e">
        <f>VLOOKUP(C66,MEDIDORES!$C:$P,11,FALSE)</f>
        <v>#N/A</v>
      </c>
      <c r="X66" s="95" t="e">
        <f>IF(VLOOKUP(C66,MEDIDORES!$C:$P,12,FALSE)="","",VLOOKUP(C66,MEDIDORES!$C:$P,12,FALSE))</f>
        <v>#N/A</v>
      </c>
      <c r="Y66" s="95" t="e">
        <f>IF(VLOOKUP(C66,MEDIDORES!$C:$P,13,FALSE)="","",VLOOKUP(C66,MEDIDORES!$C:$P,13,FALSE))</f>
        <v>#N/A</v>
      </c>
      <c r="Z66" s="95" t="e">
        <f>IF(VLOOKUP(C66,MEDIDORES!$C:$P,14,FALSE)="","",VLOOKUP(C66,MEDIDORES!$C:$P,14,FALSE))</f>
        <v>#N/A</v>
      </c>
    </row>
    <row r="67" spans="1:26" x14ac:dyDescent="0.2">
      <c r="A67" t="s">
        <v>12669</v>
      </c>
      <c r="B67" t="s">
        <v>9972</v>
      </c>
      <c r="C67" t="s">
        <v>10213</v>
      </c>
      <c r="D67" t="s">
        <v>10214</v>
      </c>
      <c r="E67" t="s">
        <v>10212</v>
      </c>
      <c r="G67" t="s">
        <v>12863</v>
      </c>
      <c r="H67" t="s">
        <v>10195</v>
      </c>
      <c r="I67" t="s">
        <v>202</v>
      </c>
      <c r="J67" t="e">
        <f>VLOOKUP(C67,MEDIDORES!C:G,5,FALSE)</f>
        <v>#N/A</v>
      </c>
      <c r="K67" t="e">
        <f>I67=VLOOKUP(C67,MEDIDORES!C:G,5,FALSE)</f>
        <v>#N/A</v>
      </c>
      <c r="M67" s="95" t="str">
        <f t="shared" si="0"/>
        <v>PM2823PCM17</v>
      </c>
      <c r="N67" s="95" t="e">
        <f>VLOOKUP(C67,MEDIDORES!$C:$P,2,FALSE)</f>
        <v>#N/A</v>
      </c>
      <c r="O67" s="95" t="e">
        <f>VLOOKUP(C67,MEDIDORES!$C:$P,3,FALSE)</f>
        <v>#N/A</v>
      </c>
      <c r="P67" s="14" t="e">
        <f>VLOOKUP(C67,MEDIDORES!$C:$P,4,FALSE)</f>
        <v>#N/A</v>
      </c>
      <c r="Q67" s="95" t="e">
        <f>VLOOKUP(C67,MEDIDORES!$C:$P,5,FALSE)</f>
        <v>#N/A</v>
      </c>
      <c r="R67" s="64" t="e">
        <f>VLOOKUP(C67,MEDIDORES!$C:$P,6,FALSE)</f>
        <v>#N/A</v>
      </c>
      <c r="S67" s="95" t="e">
        <f>VLOOKUP(C67,MEDIDORES!$C:$P,7,FALSE)</f>
        <v>#N/A</v>
      </c>
      <c r="T67" s="95" t="e">
        <f>VLOOKUP(C67,MEDIDORES!$C:$P,8,FALSE)</f>
        <v>#N/A</v>
      </c>
      <c r="U67" s="95" t="e">
        <f>VLOOKUP(C67,MEDIDORES!$C:$P,9,FALSE)</f>
        <v>#N/A</v>
      </c>
      <c r="V67" s="95" t="e">
        <f>VLOOKUP(C67,MEDIDORES!$C:$P,10,FALSE)</f>
        <v>#N/A</v>
      </c>
      <c r="W67" s="95" t="e">
        <f>VLOOKUP(C67,MEDIDORES!$C:$P,11,FALSE)</f>
        <v>#N/A</v>
      </c>
      <c r="X67" s="95" t="e">
        <f>IF(VLOOKUP(C67,MEDIDORES!$C:$P,12,FALSE)="","",VLOOKUP(C67,MEDIDORES!$C:$P,12,FALSE))</f>
        <v>#N/A</v>
      </c>
      <c r="Y67" s="95" t="e">
        <f>IF(VLOOKUP(C67,MEDIDORES!$C:$P,13,FALSE)="","",VLOOKUP(C67,MEDIDORES!$C:$P,13,FALSE))</f>
        <v>#N/A</v>
      </c>
      <c r="Z67" s="95" t="e">
        <f>IF(VLOOKUP(C67,MEDIDORES!$C:$P,14,FALSE)="","",VLOOKUP(C67,MEDIDORES!$C:$P,14,FALSE))</f>
        <v>#N/A</v>
      </c>
    </row>
    <row r="68" spans="1:26" x14ac:dyDescent="0.2">
      <c r="A68" t="s">
        <v>12670</v>
      </c>
      <c r="B68" t="s">
        <v>9972</v>
      </c>
      <c r="C68" t="s">
        <v>10192</v>
      </c>
      <c r="D68" t="s">
        <v>10193</v>
      </c>
      <c r="E68" t="s">
        <v>10191</v>
      </c>
      <c r="G68" t="s">
        <v>12863</v>
      </c>
      <c r="H68" t="s">
        <v>10195</v>
      </c>
      <c r="I68" t="s">
        <v>202</v>
      </c>
      <c r="J68" t="e">
        <f>VLOOKUP(C68,MEDIDORES!C:G,5,FALSE)</f>
        <v>#N/A</v>
      </c>
      <c r="K68" t="e">
        <f>I68=VLOOKUP(C68,MEDIDORES!C:G,5,FALSE)</f>
        <v>#N/A</v>
      </c>
      <c r="M68" s="95" t="str">
        <f t="shared" ref="M68:M130" si="1">A68</f>
        <v>PM2824PCM17</v>
      </c>
      <c r="N68" s="95" t="e">
        <f>VLOOKUP(C68,MEDIDORES!$C:$P,2,FALSE)</f>
        <v>#N/A</v>
      </c>
      <c r="O68" s="95" t="e">
        <f>VLOOKUP(C68,MEDIDORES!$C:$P,3,FALSE)</f>
        <v>#N/A</v>
      </c>
      <c r="P68" s="14" t="e">
        <f>VLOOKUP(C68,MEDIDORES!$C:$P,4,FALSE)</f>
        <v>#N/A</v>
      </c>
      <c r="Q68" s="95" t="e">
        <f>VLOOKUP(C68,MEDIDORES!$C:$P,5,FALSE)</f>
        <v>#N/A</v>
      </c>
      <c r="R68" s="64" t="e">
        <f>VLOOKUP(C68,MEDIDORES!$C:$P,6,FALSE)</f>
        <v>#N/A</v>
      </c>
      <c r="S68" s="95" t="e">
        <f>VLOOKUP(C68,MEDIDORES!$C:$P,7,FALSE)</f>
        <v>#N/A</v>
      </c>
      <c r="T68" s="95" t="e">
        <f>VLOOKUP(C68,MEDIDORES!$C:$P,8,FALSE)</f>
        <v>#N/A</v>
      </c>
      <c r="U68" s="95" t="e">
        <f>VLOOKUP(C68,MEDIDORES!$C:$P,9,FALSE)</f>
        <v>#N/A</v>
      </c>
      <c r="V68" s="95" t="e">
        <f>VLOOKUP(C68,MEDIDORES!$C:$P,10,FALSE)</f>
        <v>#N/A</v>
      </c>
      <c r="W68" s="95" t="e">
        <f>VLOOKUP(C68,MEDIDORES!$C:$P,11,FALSE)</f>
        <v>#N/A</v>
      </c>
      <c r="X68" s="95" t="e">
        <f>IF(VLOOKUP(C68,MEDIDORES!$C:$P,12,FALSE)="","",VLOOKUP(C68,MEDIDORES!$C:$P,12,FALSE))</f>
        <v>#N/A</v>
      </c>
      <c r="Y68" s="95" t="e">
        <f>IF(VLOOKUP(C68,MEDIDORES!$C:$P,13,FALSE)="","",VLOOKUP(C68,MEDIDORES!$C:$P,13,FALSE))</f>
        <v>#N/A</v>
      </c>
      <c r="Z68" s="95" t="e">
        <f>IF(VLOOKUP(C68,MEDIDORES!$C:$P,14,FALSE)="","",VLOOKUP(C68,MEDIDORES!$C:$P,14,FALSE))</f>
        <v>#N/A</v>
      </c>
    </row>
    <row r="69" spans="1:26" x14ac:dyDescent="0.2">
      <c r="A69" t="s">
        <v>12671</v>
      </c>
      <c r="B69" t="s">
        <v>9972</v>
      </c>
      <c r="C69" t="s">
        <v>10189</v>
      </c>
      <c r="D69" t="s">
        <v>10185</v>
      </c>
      <c r="E69" t="s">
        <v>10186</v>
      </c>
      <c r="G69" t="s">
        <v>12863</v>
      </c>
      <c r="H69" t="s">
        <v>10195</v>
      </c>
      <c r="I69" t="s">
        <v>202</v>
      </c>
      <c r="J69" t="e">
        <f>VLOOKUP(C69,MEDIDORES!C:G,5,FALSE)</f>
        <v>#N/A</v>
      </c>
      <c r="K69" t="e">
        <f>I69=VLOOKUP(C69,MEDIDORES!C:G,5,FALSE)</f>
        <v>#N/A</v>
      </c>
      <c r="M69" s="95" t="str">
        <f t="shared" si="1"/>
        <v>PM2825PCM17</v>
      </c>
      <c r="N69" s="95" t="e">
        <f>VLOOKUP(C69,MEDIDORES!$C:$P,2,FALSE)</f>
        <v>#N/A</v>
      </c>
      <c r="O69" s="95" t="e">
        <f>VLOOKUP(C69,MEDIDORES!$C:$P,3,FALSE)</f>
        <v>#N/A</v>
      </c>
      <c r="P69" s="14" t="e">
        <f>VLOOKUP(C69,MEDIDORES!$C:$P,4,FALSE)</f>
        <v>#N/A</v>
      </c>
      <c r="Q69" s="95" t="e">
        <f>VLOOKUP(C69,MEDIDORES!$C:$P,5,FALSE)</f>
        <v>#N/A</v>
      </c>
      <c r="R69" s="64" t="e">
        <f>VLOOKUP(C69,MEDIDORES!$C:$P,6,FALSE)</f>
        <v>#N/A</v>
      </c>
      <c r="S69" s="95" t="e">
        <f>VLOOKUP(C69,MEDIDORES!$C:$P,7,FALSE)</f>
        <v>#N/A</v>
      </c>
      <c r="T69" s="95" t="e">
        <f>VLOOKUP(C69,MEDIDORES!$C:$P,8,FALSE)</f>
        <v>#N/A</v>
      </c>
      <c r="U69" s="95" t="e">
        <f>VLOOKUP(C69,MEDIDORES!$C:$P,9,FALSE)</f>
        <v>#N/A</v>
      </c>
      <c r="V69" s="95" t="e">
        <f>VLOOKUP(C69,MEDIDORES!$C:$P,10,FALSE)</f>
        <v>#N/A</v>
      </c>
      <c r="W69" s="95" t="e">
        <f>VLOOKUP(C69,MEDIDORES!$C:$P,11,FALSE)</f>
        <v>#N/A</v>
      </c>
      <c r="X69" s="95" t="e">
        <f>IF(VLOOKUP(C69,MEDIDORES!$C:$P,12,FALSE)="","",VLOOKUP(C69,MEDIDORES!$C:$P,12,FALSE))</f>
        <v>#N/A</v>
      </c>
      <c r="Y69" s="95" t="e">
        <f>IF(VLOOKUP(C69,MEDIDORES!$C:$P,13,FALSE)="","",VLOOKUP(C69,MEDIDORES!$C:$P,13,FALSE))</f>
        <v>#N/A</v>
      </c>
      <c r="Z69" s="95" t="e">
        <f>IF(VLOOKUP(C69,MEDIDORES!$C:$P,14,FALSE)="","",VLOOKUP(C69,MEDIDORES!$C:$P,14,FALSE))</f>
        <v>#N/A</v>
      </c>
    </row>
    <row r="70" spans="1:26" x14ac:dyDescent="0.2">
      <c r="A70" t="s">
        <v>12672</v>
      </c>
      <c r="B70" t="s">
        <v>9972</v>
      </c>
      <c r="C70" t="s">
        <v>11820</v>
      </c>
      <c r="D70" t="s">
        <v>11810</v>
      </c>
      <c r="G70" t="s">
        <v>12863</v>
      </c>
      <c r="H70" t="s">
        <v>12871</v>
      </c>
      <c r="I70" t="s">
        <v>202</v>
      </c>
      <c r="J70" t="e">
        <f>VLOOKUP(C70,MEDIDORES!C:G,5,FALSE)</f>
        <v>#N/A</v>
      </c>
      <c r="K70" t="e">
        <f>I70=VLOOKUP(C70,MEDIDORES!C:G,5,FALSE)</f>
        <v>#N/A</v>
      </c>
      <c r="M70" s="95" t="str">
        <f t="shared" si="1"/>
        <v>PM3213</v>
      </c>
      <c r="N70" s="95" t="e">
        <f>VLOOKUP(C70,MEDIDORES!$C:$P,2,FALSE)</f>
        <v>#N/A</v>
      </c>
      <c r="O70" s="95" t="e">
        <f>VLOOKUP(C70,MEDIDORES!$C:$P,3,FALSE)</f>
        <v>#N/A</v>
      </c>
      <c r="P70" s="14" t="e">
        <f>VLOOKUP(C70,MEDIDORES!$C:$P,4,FALSE)</f>
        <v>#N/A</v>
      </c>
      <c r="Q70" s="95" t="e">
        <f>VLOOKUP(C70,MEDIDORES!$C:$P,5,FALSE)</f>
        <v>#N/A</v>
      </c>
      <c r="R70" s="64" t="e">
        <f>VLOOKUP(C70,MEDIDORES!$C:$P,6,FALSE)</f>
        <v>#N/A</v>
      </c>
      <c r="S70" s="95" t="e">
        <f>VLOOKUP(C70,MEDIDORES!$C:$P,7,FALSE)</f>
        <v>#N/A</v>
      </c>
      <c r="T70" s="95" t="e">
        <f>VLOOKUP(C70,MEDIDORES!$C:$P,8,FALSE)</f>
        <v>#N/A</v>
      </c>
      <c r="U70" s="95" t="e">
        <f>VLOOKUP(C70,MEDIDORES!$C:$P,9,FALSE)</f>
        <v>#N/A</v>
      </c>
      <c r="V70" s="95" t="e">
        <f>VLOOKUP(C70,MEDIDORES!$C:$P,10,FALSE)</f>
        <v>#N/A</v>
      </c>
      <c r="W70" s="95" t="e">
        <f>VLOOKUP(C70,MEDIDORES!$C:$P,11,FALSE)</f>
        <v>#N/A</v>
      </c>
      <c r="X70" s="95" t="e">
        <f>IF(VLOOKUP(C70,MEDIDORES!$C:$P,12,FALSE)="","",VLOOKUP(C70,MEDIDORES!$C:$P,12,FALSE))</f>
        <v>#N/A</v>
      </c>
      <c r="Y70" s="95" t="e">
        <f>IF(VLOOKUP(C70,MEDIDORES!$C:$P,13,FALSE)="","",VLOOKUP(C70,MEDIDORES!$C:$P,13,FALSE))</f>
        <v>#N/A</v>
      </c>
      <c r="Z70" s="95" t="e">
        <f>IF(VLOOKUP(C70,MEDIDORES!$C:$P,14,FALSE)="","",VLOOKUP(C70,MEDIDORES!$C:$P,14,FALSE))</f>
        <v>#N/A</v>
      </c>
    </row>
    <row r="71" spans="1:26" x14ac:dyDescent="0.2">
      <c r="A71" t="s">
        <v>12673</v>
      </c>
      <c r="B71" t="s">
        <v>9972</v>
      </c>
      <c r="C71" t="s">
        <v>11809</v>
      </c>
      <c r="D71" t="s">
        <v>11819</v>
      </c>
      <c r="G71" t="s">
        <v>12863</v>
      </c>
      <c r="H71" t="s">
        <v>12872</v>
      </c>
      <c r="I71" t="s">
        <v>202</v>
      </c>
      <c r="J71" t="e">
        <f>VLOOKUP(C71,MEDIDORES!C:G,5,FALSE)</f>
        <v>#N/A</v>
      </c>
      <c r="K71" t="e">
        <f>I71=VLOOKUP(C71,MEDIDORES!C:G,5,FALSE)</f>
        <v>#N/A</v>
      </c>
      <c r="M71" s="95" t="str">
        <f t="shared" si="1"/>
        <v>PM3214</v>
      </c>
      <c r="N71" s="95" t="e">
        <f>VLOOKUP(C71,MEDIDORES!$C:$P,2,FALSE)</f>
        <v>#N/A</v>
      </c>
      <c r="O71" s="95" t="e">
        <f>VLOOKUP(C71,MEDIDORES!$C:$P,3,FALSE)</f>
        <v>#N/A</v>
      </c>
      <c r="P71" s="14" t="e">
        <f>VLOOKUP(C71,MEDIDORES!$C:$P,4,FALSE)</f>
        <v>#N/A</v>
      </c>
      <c r="Q71" s="95" t="e">
        <f>VLOOKUP(C71,MEDIDORES!$C:$P,5,FALSE)</f>
        <v>#N/A</v>
      </c>
      <c r="R71" s="64" t="e">
        <f>VLOOKUP(C71,MEDIDORES!$C:$P,6,FALSE)</f>
        <v>#N/A</v>
      </c>
      <c r="S71" s="95" t="e">
        <f>VLOOKUP(C71,MEDIDORES!$C:$P,7,FALSE)</f>
        <v>#N/A</v>
      </c>
      <c r="T71" s="95" t="e">
        <f>VLOOKUP(C71,MEDIDORES!$C:$P,8,FALSE)</f>
        <v>#N/A</v>
      </c>
      <c r="U71" s="95" t="e">
        <f>VLOOKUP(C71,MEDIDORES!$C:$P,9,FALSE)</f>
        <v>#N/A</v>
      </c>
      <c r="V71" s="95" t="e">
        <f>VLOOKUP(C71,MEDIDORES!$C:$P,10,FALSE)</f>
        <v>#N/A</v>
      </c>
      <c r="W71" s="95" t="e">
        <f>VLOOKUP(C71,MEDIDORES!$C:$P,11,FALSE)</f>
        <v>#N/A</v>
      </c>
      <c r="X71" s="95" t="e">
        <f>IF(VLOOKUP(C71,MEDIDORES!$C:$P,12,FALSE)="","",VLOOKUP(C71,MEDIDORES!$C:$P,12,FALSE))</f>
        <v>#N/A</v>
      </c>
      <c r="Y71" s="95" t="e">
        <f>IF(VLOOKUP(C71,MEDIDORES!$C:$P,13,FALSE)="","",VLOOKUP(C71,MEDIDORES!$C:$P,13,FALSE))</f>
        <v>#N/A</v>
      </c>
      <c r="Z71" s="95" t="e">
        <f>IF(VLOOKUP(C71,MEDIDORES!$C:$P,14,FALSE)="","",VLOOKUP(C71,MEDIDORES!$C:$P,14,FALSE))</f>
        <v>#N/A</v>
      </c>
    </row>
    <row r="72" spans="1:26" x14ac:dyDescent="0.2">
      <c r="A72" t="s">
        <v>12674</v>
      </c>
      <c r="B72" t="s">
        <v>9972</v>
      </c>
      <c r="C72" t="s">
        <v>11821</v>
      </c>
      <c r="D72" t="s">
        <v>11811</v>
      </c>
      <c r="G72" t="s">
        <v>12863</v>
      </c>
      <c r="H72" t="s">
        <v>12873</v>
      </c>
      <c r="I72" t="s">
        <v>202</v>
      </c>
      <c r="J72" t="e">
        <f>VLOOKUP(C72,MEDIDORES!C:G,5,FALSE)</f>
        <v>#N/A</v>
      </c>
      <c r="K72" t="e">
        <f>I72=VLOOKUP(C72,MEDIDORES!C:G,5,FALSE)</f>
        <v>#N/A</v>
      </c>
      <c r="M72" s="95" t="str">
        <f t="shared" si="1"/>
        <v>PM3215</v>
      </c>
      <c r="N72" s="95" t="e">
        <f>VLOOKUP(C72,MEDIDORES!$C:$P,2,FALSE)</f>
        <v>#N/A</v>
      </c>
      <c r="O72" s="95" t="e">
        <f>VLOOKUP(C72,MEDIDORES!$C:$P,3,FALSE)</f>
        <v>#N/A</v>
      </c>
      <c r="P72" s="14" t="e">
        <f>VLOOKUP(C72,MEDIDORES!$C:$P,4,FALSE)</f>
        <v>#N/A</v>
      </c>
      <c r="Q72" s="95" t="e">
        <f>VLOOKUP(C72,MEDIDORES!$C:$P,5,FALSE)</f>
        <v>#N/A</v>
      </c>
      <c r="R72" s="64" t="e">
        <f>VLOOKUP(C72,MEDIDORES!$C:$P,6,FALSE)</f>
        <v>#N/A</v>
      </c>
      <c r="S72" s="95" t="e">
        <f>VLOOKUP(C72,MEDIDORES!$C:$P,7,FALSE)</f>
        <v>#N/A</v>
      </c>
      <c r="T72" s="95" t="e">
        <f>VLOOKUP(C72,MEDIDORES!$C:$P,8,FALSE)</f>
        <v>#N/A</v>
      </c>
      <c r="U72" s="95" t="e">
        <f>VLOOKUP(C72,MEDIDORES!$C:$P,9,FALSE)</f>
        <v>#N/A</v>
      </c>
      <c r="V72" s="95" t="e">
        <f>VLOOKUP(C72,MEDIDORES!$C:$P,10,FALSE)</f>
        <v>#N/A</v>
      </c>
      <c r="W72" s="95" t="e">
        <f>VLOOKUP(C72,MEDIDORES!$C:$P,11,FALSE)</f>
        <v>#N/A</v>
      </c>
      <c r="X72" s="95" t="e">
        <f>IF(VLOOKUP(C72,MEDIDORES!$C:$P,12,FALSE)="","",VLOOKUP(C72,MEDIDORES!$C:$P,12,FALSE))</f>
        <v>#N/A</v>
      </c>
      <c r="Y72" s="95" t="e">
        <f>IF(VLOOKUP(C72,MEDIDORES!$C:$P,13,FALSE)="","",VLOOKUP(C72,MEDIDORES!$C:$P,13,FALSE))</f>
        <v>#N/A</v>
      </c>
      <c r="Z72" s="95" t="e">
        <f>IF(VLOOKUP(C72,MEDIDORES!$C:$P,14,FALSE)="","",VLOOKUP(C72,MEDIDORES!$C:$P,14,FALSE))</f>
        <v>#N/A</v>
      </c>
    </row>
    <row r="73" spans="1:26" x14ac:dyDescent="0.2">
      <c r="A73" t="s">
        <v>12677</v>
      </c>
      <c r="B73" t="s">
        <v>9972</v>
      </c>
      <c r="C73" t="s">
        <v>11441</v>
      </c>
      <c r="D73" t="s">
        <v>11481</v>
      </c>
      <c r="E73" t="s">
        <v>11233</v>
      </c>
      <c r="F73" t="s">
        <v>11365</v>
      </c>
      <c r="G73" t="s">
        <v>12863</v>
      </c>
      <c r="H73" t="s">
        <v>10179</v>
      </c>
      <c r="I73" t="s">
        <v>2725</v>
      </c>
      <c r="J73" t="e">
        <f>VLOOKUP(C73,MEDIDORES!C:G,5,FALSE)</f>
        <v>#N/A</v>
      </c>
      <c r="K73" t="e">
        <f>I73=VLOOKUP(C73,MEDIDORES!C:G,5,FALSE)</f>
        <v>#N/A</v>
      </c>
      <c r="M73" s="95" t="str">
        <f t="shared" si="1"/>
        <v>2244CURIENEL</v>
      </c>
      <c r="N73" s="95" t="e">
        <f>VLOOKUP(C73,MEDIDORES!$C:$P,2,FALSE)</f>
        <v>#N/A</v>
      </c>
      <c r="O73" s="95" t="e">
        <f>VLOOKUP(C73,MEDIDORES!$C:$P,3,FALSE)</f>
        <v>#N/A</v>
      </c>
      <c r="P73" s="14" t="e">
        <f>VLOOKUP(C73,MEDIDORES!$C:$P,4,FALSE)</f>
        <v>#N/A</v>
      </c>
      <c r="Q73" s="95" t="e">
        <f>VLOOKUP(C73,MEDIDORES!$C:$P,5,FALSE)</f>
        <v>#N/A</v>
      </c>
      <c r="R73" s="64" t="e">
        <f>VLOOKUP(C73,MEDIDORES!$C:$P,6,FALSE)</f>
        <v>#N/A</v>
      </c>
      <c r="S73" s="95" t="e">
        <f>VLOOKUP(C73,MEDIDORES!$C:$P,7,FALSE)</f>
        <v>#N/A</v>
      </c>
      <c r="T73" s="95" t="e">
        <f>VLOOKUP(C73,MEDIDORES!$C:$P,8,FALSE)</f>
        <v>#N/A</v>
      </c>
      <c r="U73" s="95" t="e">
        <f>VLOOKUP(C73,MEDIDORES!$C:$P,9,FALSE)</f>
        <v>#N/A</v>
      </c>
      <c r="V73" s="95" t="e">
        <f>VLOOKUP(C73,MEDIDORES!$C:$P,10,FALSE)</f>
        <v>#N/A</v>
      </c>
      <c r="W73" s="95" t="e">
        <f>VLOOKUP(C73,MEDIDORES!$C:$P,11,FALSE)</f>
        <v>#N/A</v>
      </c>
      <c r="X73" s="95" t="e">
        <f>IF(VLOOKUP(C73,MEDIDORES!$C:$P,12,FALSE)="","",VLOOKUP(C73,MEDIDORES!$C:$P,12,FALSE))</f>
        <v>#N/A</v>
      </c>
      <c r="Y73" s="95" t="e">
        <f>IF(VLOOKUP(C73,MEDIDORES!$C:$P,13,FALSE)="","",VLOOKUP(C73,MEDIDORES!$C:$P,13,FALSE))</f>
        <v>#N/A</v>
      </c>
      <c r="Z73" s="95" t="e">
        <f>IF(VLOOKUP(C73,MEDIDORES!$C:$P,14,FALSE)="","",VLOOKUP(C73,MEDIDORES!$C:$P,14,FALSE))</f>
        <v>#N/A</v>
      </c>
    </row>
    <row r="74" spans="1:26" x14ac:dyDescent="0.2">
      <c r="A74" t="s">
        <v>12678</v>
      </c>
      <c r="B74" t="s">
        <v>9972</v>
      </c>
      <c r="C74" t="s">
        <v>12285</v>
      </c>
      <c r="D74" t="s">
        <v>12287</v>
      </c>
      <c r="E74" t="s">
        <v>12286</v>
      </c>
      <c r="G74" t="s">
        <v>12863</v>
      </c>
      <c r="H74" t="s">
        <v>12931</v>
      </c>
      <c r="I74" t="s">
        <v>2725</v>
      </c>
      <c r="J74" t="e">
        <f>VLOOKUP(C74,MEDIDORES!C:G,5,FALSE)</f>
        <v>#N/A</v>
      </c>
      <c r="K74" t="e">
        <f>I74=VLOOKUP(C74,MEDIDORES!C:G,5,FALSE)</f>
        <v>#N/A</v>
      </c>
      <c r="M74" s="95" t="str">
        <f t="shared" si="1"/>
        <v>PM3294</v>
      </c>
      <c r="N74" s="95" t="e">
        <f>VLOOKUP(C74,MEDIDORES!$C:$P,2,FALSE)</f>
        <v>#N/A</v>
      </c>
      <c r="O74" s="95" t="e">
        <f>VLOOKUP(C74,MEDIDORES!$C:$P,3,FALSE)</f>
        <v>#N/A</v>
      </c>
      <c r="P74" s="14" t="e">
        <f>VLOOKUP(C74,MEDIDORES!$C:$P,4,FALSE)</f>
        <v>#N/A</v>
      </c>
      <c r="Q74" s="95" t="e">
        <f>VLOOKUP(C74,MEDIDORES!$C:$P,5,FALSE)</f>
        <v>#N/A</v>
      </c>
      <c r="R74" s="64" t="e">
        <f>VLOOKUP(C74,MEDIDORES!$C:$P,6,FALSE)</f>
        <v>#N/A</v>
      </c>
      <c r="S74" s="95" t="e">
        <f>VLOOKUP(C74,MEDIDORES!$C:$P,7,FALSE)</f>
        <v>#N/A</v>
      </c>
      <c r="T74" s="95" t="e">
        <f>VLOOKUP(C74,MEDIDORES!$C:$P,8,FALSE)</f>
        <v>#N/A</v>
      </c>
      <c r="U74" s="95" t="e">
        <f>VLOOKUP(C74,MEDIDORES!$C:$P,9,FALSE)</f>
        <v>#N/A</v>
      </c>
      <c r="V74" s="95" t="e">
        <f>VLOOKUP(C74,MEDIDORES!$C:$P,10,FALSE)</f>
        <v>#N/A</v>
      </c>
      <c r="W74" s="95" t="e">
        <f>VLOOKUP(C74,MEDIDORES!$C:$P,11,FALSE)</f>
        <v>#N/A</v>
      </c>
      <c r="X74" s="95" t="e">
        <f>IF(VLOOKUP(C74,MEDIDORES!$C:$P,12,FALSE)="","",VLOOKUP(C74,MEDIDORES!$C:$P,12,FALSE))</f>
        <v>#N/A</v>
      </c>
      <c r="Y74" s="95" t="e">
        <f>IF(VLOOKUP(C74,MEDIDORES!$C:$P,13,FALSE)="","",VLOOKUP(C74,MEDIDORES!$C:$P,13,FALSE))</f>
        <v>#N/A</v>
      </c>
      <c r="Z74" s="95" t="e">
        <f>IF(VLOOKUP(C74,MEDIDORES!$C:$P,14,FALSE)="","",VLOOKUP(C74,MEDIDORES!$C:$P,14,FALSE))</f>
        <v>#N/A</v>
      </c>
    </row>
    <row r="75" spans="1:26" x14ac:dyDescent="0.2">
      <c r="A75" s="20" t="s">
        <v>12680</v>
      </c>
      <c r="B75" s="20" t="s">
        <v>9972</v>
      </c>
      <c r="C75" t="s">
        <v>12206</v>
      </c>
      <c r="G75" s="20" t="s">
        <v>9972</v>
      </c>
      <c r="H75" t="s">
        <v>1960</v>
      </c>
      <c r="I75" t="s">
        <v>203</v>
      </c>
      <c r="J75" t="e">
        <f>VLOOKUP(C75,MEDIDORES!C:G,5,FALSE)</f>
        <v>#N/A</v>
      </c>
      <c r="K75" t="e">
        <f>I75=VLOOKUP(C75,MEDIDORES!C:G,5,FALSE)</f>
        <v>#N/A</v>
      </c>
      <c r="M75" s="95" t="str">
        <f t="shared" si="1"/>
        <v>CMPCMULCHEN_COLB</v>
      </c>
      <c r="N75" s="95" t="e">
        <f>VLOOKUP(C75,MEDIDORES!$C:$P,2,FALSE)</f>
        <v>#N/A</v>
      </c>
      <c r="O75" s="95" t="e">
        <f>VLOOKUP(C75,MEDIDORES!$C:$P,3,FALSE)</f>
        <v>#N/A</v>
      </c>
      <c r="P75" s="14" t="e">
        <f>VLOOKUP(C75,MEDIDORES!$C:$P,4,FALSE)</f>
        <v>#N/A</v>
      </c>
      <c r="Q75" s="95" t="e">
        <f>VLOOKUP(C75,MEDIDORES!$C:$P,5,FALSE)</f>
        <v>#N/A</v>
      </c>
      <c r="R75" s="64" t="e">
        <f>VLOOKUP(C75,MEDIDORES!$C:$P,6,FALSE)</f>
        <v>#N/A</v>
      </c>
      <c r="S75" s="95" t="e">
        <f>VLOOKUP(C75,MEDIDORES!$C:$P,7,FALSE)</f>
        <v>#N/A</v>
      </c>
      <c r="T75" s="95" t="e">
        <f>VLOOKUP(C75,MEDIDORES!$C:$P,8,FALSE)</f>
        <v>#N/A</v>
      </c>
      <c r="U75" s="95" t="e">
        <f>VLOOKUP(C75,MEDIDORES!$C:$P,9,FALSE)</f>
        <v>#N/A</v>
      </c>
      <c r="V75" s="95" t="e">
        <f>VLOOKUP(C75,MEDIDORES!$C:$P,10,FALSE)</f>
        <v>#N/A</v>
      </c>
      <c r="W75" s="95" t="e">
        <f>VLOOKUP(C75,MEDIDORES!$C:$P,11,FALSE)</f>
        <v>#N/A</v>
      </c>
      <c r="X75" s="95" t="e">
        <f>IF(VLOOKUP(C75,MEDIDORES!$C:$P,12,FALSE)="","",VLOOKUP(C75,MEDIDORES!$C:$P,12,FALSE))</f>
        <v>#N/A</v>
      </c>
      <c r="Y75" s="95" t="e">
        <f>IF(VLOOKUP(C75,MEDIDORES!$C:$P,13,FALSE)="","",VLOOKUP(C75,MEDIDORES!$C:$P,13,FALSE))</f>
        <v>#N/A</v>
      </c>
      <c r="Z75" s="95" t="e">
        <f>IF(VLOOKUP(C75,MEDIDORES!$C:$P,14,FALSE)="","",VLOOKUP(C75,MEDIDORES!$C:$P,14,FALSE))</f>
        <v>#N/A</v>
      </c>
    </row>
    <row r="76" spans="1:26" x14ac:dyDescent="0.2">
      <c r="A76" t="s">
        <v>12681</v>
      </c>
      <c r="B76" t="s">
        <v>9972</v>
      </c>
      <c r="C76" t="s">
        <v>9886</v>
      </c>
      <c r="D76" t="s">
        <v>9884</v>
      </c>
      <c r="E76" t="s">
        <v>9885</v>
      </c>
      <c r="G76" t="s">
        <v>12863</v>
      </c>
      <c r="H76" t="s">
        <v>12874</v>
      </c>
      <c r="I76" t="s">
        <v>203</v>
      </c>
      <c r="J76" t="e">
        <f>VLOOKUP(C76,MEDIDORES!C:G,5,FALSE)</f>
        <v>#N/A</v>
      </c>
      <c r="K76" t="e">
        <f>I76=VLOOKUP(C76,MEDIDORES!C:G,5,FALSE)</f>
        <v>#N/A</v>
      </c>
      <c r="M76" s="95" t="str">
        <f t="shared" si="1"/>
        <v>PM2652PCM19</v>
      </c>
      <c r="N76" s="95" t="e">
        <f>VLOOKUP(C76,MEDIDORES!$C:$P,2,FALSE)</f>
        <v>#N/A</v>
      </c>
      <c r="O76" s="95" t="e">
        <f>VLOOKUP(C76,MEDIDORES!$C:$P,3,FALSE)</f>
        <v>#N/A</v>
      </c>
      <c r="P76" s="14" t="e">
        <f>VLOOKUP(C76,MEDIDORES!$C:$P,4,FALSE)</f>
        <v>#N/A</v>
      </c>
      <c r="Q76" s="95" t="e">
        <f>VLOOKUP(C76,MEDIDORES!$C:$P,5,FALSE)</f>
        <v>#N/A</v>
      </c>
      <c r="R76" s="64" t="e">
        <f>VLOOKUP(C76,MEDIDORES!$C:$P,6,FALSE)</f>
        <v>#N/A</v>
      </c>
      <c r="S76" s="95" t="e">
        <f>VLOOKUP(C76,MEDIDORES!$C:$P,7,FALSE)</f>
        <v>#N/A</v>
      </c>
      <c r="T76" s="95" t="e">
        <f>VLOOKUP(C76,MEDIDORES!$C:$P,8,FALSE)</f>
        <v>#N/A</v>
      </c>
      <c r="U76" s="95" t="e">
        <f>VLOOKUP(C76,MEDIDORES!$C:$P,9,FALSE)</f>
        <v>#N/A</v>
      </c>
      <c r="V76" s="95" t="e">
        <f>VLOOKUP(C76,MEDIDORES!$C:$P,10,FALSE)</f>
        <v>#N/A</v>
      </c>
      <c r="W76" s="95" t="e">
        <f>VLOOKUP(C76,MEDIDORES!$C:$P,11,FALSE)</f>
        <v>#N/A</v>
      </c>
      <c r="X76" s="95" t="e">
        <f>IF(VLOOKUP(C76,MEDIDORES!$C:$P,12,FALSE)="","",VLOOKUP(C76,MEDIDORES!$C:$P,12,FALSE))</f>
        <v>#N/A</v>
      </c>
      <c r="Y76" s="95" t="e">
        <f>IF(VLOOKUP(C76,MEDIDORES!$C:$P,13,FALSE)="","",VLOOKUP(C76,MEDIDORES!$C:$P,13,FALSE))</f>
        <v>#N/A</v>
      </c>
      <c r="Z76" s="95" t="e">
        <f>IF(VLOOKUP(C76,MEDIDORES!$C:$P,14,FALSE)="","",VLOOKUP(C76,MEDIDORES!$C:$P,14,FALSE))</f>
        <v>#N/A</v>
      </c>
    </row>
    <row r="77" spans="1:26" x14ac:dyDescent="0.2">
      <c r="A77" t="s">
        <v>12682</v>
      </c>
      <c r="B77" t="s">
        <v>9972</v>
      </c>
      <c r="C77" t="s">
        <v>10741</v>
      </c>
      <c r="D77" t="s">
        <v>10743</v>
      </c>
      <c r="E77" t="s">
        <v>10742</v>
      </c>
      <c r="G77" t="s">
        <v>12863</v>
      </c>
      <c r="H77" t="s">
        <v>12875</v>
      </c>
      <c r="I77" t="s">
        <v>203</v>
      </c>
      <c r="J77" t="e">
        <f>VLOOKUP(C77,MEDIDORES!C:G,5,FALSE)</f>
        <v>#N/A</v>
      </c>
      <c r="K77" t="e">
        <f>I77=VLOOKUP(C77,MEDIDORES!C:G,5,FALSE)</f>
        <v>#N/A</v>
      </c>
      <c r="M77" s="95" t="str">
        <f t="shared" si="1"/>
        <v>PM2985</v>
      </c>
      <c r="N77" s="95" t="e">
        <f>VLOOKUP(C77,MEDIDORES!$C:$P,2,FALSE)</f>
        <v>#N/A</v>
      </c>
      <c r="O77" s="95" t="e">
        <f>VLOOKUP(C77,MEDIDORES!$C:$P,3,FALSE)</f>
        <v>#N/A</v>
      </c>
      <c r="P77" s="14" t="e">
        <f>VLOOKUP(C77,MEDIDORES!$C:$P,4,FALSE)</f>
        <v>#N/A</v>
      </c>
      <c r="Q77" s="95" t="e">
        <f>VLOOKUP(C77,MEDIDORES!$C:$P,5,FALSE)</f>
        <v>#N/A</v>
      </c>
      <c r="R77" s="64" t="e">
        <f>VLOOKUP(C77,MEDIDORES!$C:$P,6,FALSE)</f>
        <v>#N/A</v>
      </c>
      <c r="S77" s="95" t="e">
        <f>VLOOKUP(C77,MEDIDORES!$C:$P,7,FALSE)</f>
        <v>#N/A</v>
      </c>
      <c r="T77" s="95" t="e">
        <f>VLOOKUP(C77,MEDIDORES!$C:$P,8,FALSE)</f>
        <v>#N/A</v>
      </c>
      <c r="U77" s="95" t="e">
        <f>VLOOKUP(C77,MEDIDORES!$C:$P,9,FALSE)</f>
        <v>#N/A</v>
      </c>
      <c r="V77" s="95" t="e">
        <f>VLOOKUP(C77,MEDIDORES!$C:$P,10,FALSE)</f>
        <v>#N/A</v>
      </c>
      <c r="W77" s="95" t="e">
        <f>VLOOKUP(C77,MEDIDORES!$C:$P,11,FALSE)</f>
        <v>#N/A</v>
      </c>
      <c r="X77" s="95" t="e">
        <f>IF(VLOOKUP(C77,MEDIDORES!$C:$P,12,FALSE)="","",VLOOKUP(C77,MEDIDORES!$C:$P,12,FALSE))</f>
        <v>#N/A</v>
      </c>
      <c r="Y77" s="95" t="e">
        <f>IF(VLOOKUP(C77,MEDIDORES!$C:$P,13,FALSE)="","",VLOOKUP(C77,MEDIDORES!$C:$P,13,FALSE))</f>
        <v>#N/A</v>
      </c>
      <c r="Z77" s="95" t="e">
        <f>IF(VLOOKUP(C77,MEDIDORES!$C:$P,14,FALSE)="","",VLOOKUP(C77,MEDIDORES!$C:$P,14,FALSE))</f>
        <v>#N/A</v>
      </c>
    </row>
    <row r="78" spans="1:26" x14ac:dyDescent="0.2">
      <c r="A78" t="s">
        <v>12683</v>
      </c>
      <c r="B78" t="s">
        <v>9972</v>
      </c>
      <c r="C78" t="s">
        <v>10733</v>
      </c>
      <c r="D78" t="s">
        <v>10734</v>
      </c>
      <c r="E78" t="s">
        <v>10735</v>
      </c>
      <c r="G78" t="s">
        <v>12863</v>
      </c>
      <c r="H78" t="s">
        <v>12876</v>
      </c>
      <c r="I78" t="s">
        <v>203</v>
      </c>
      <c r="J78" t="e">
        <f>VLOOKUP(C78,MEDIDORES!C:G,5,FALSE)</f>
        <v>#N/A</v>
      </c>
      <c r="K78" t="e">
        <f>I78=VLOOKUP(C78,MEDIDORES!C:G,5,FALSE)</f>
        <v>#N/A</v>
      </c>
      <c r="M78" s="95" t="str">
        <f t="shared" si="1"/>
        <v>PM2986</v>
      </c>
      <c r="N78" s="95" t="e">
        <f>VLOOKUP(C78,MEDIDORES!$C:$P,2,FALSE)</f>
        <v>#N/A</v>
      </c>
      <c r="O78" s="95" t="e">
        <f>VLOOKUP(C78,MEDIDORES!$C:$P,3,FALSE)</f>
        <v>#N/A</v>
      </c>
      <c r="P78" s="14" t="e">
        <f>VLOOKUP(C78,MEDIDORES!$C:$P,4,FALSE)</f>
        <v>#N/A</v>
      </c>
      <c r="Q78" s="95" t="e">
        <f>VLOOKUP(C78,MEDIDORES!$C:$P,5,FALSE)</f>
        <v>#N/A</v>
      </c>
      <c r="R78" s="64" t="e">
        <f>VLOOKUP(C78,MEDIDORES!$C:$P,6,FALSE)</f>
        <v>#N/A</v>
      </c>
      <c r="S78" s="95" t="e">
        <f>VLOOKUP(C78,MEDIDORES!$C:$P,7,FALSE)</f>
        <v>#N/A</v>
      </c>
      <c r="T78" s="95" t="e">
        <f>VLOOKUP(C78,MEDIDORES!$C:$P,8,FALSE)</f>
        <v>#N/A</v>
      </c>
      <c r="U78" s="95" t="e">
        <f>VLOOKUP(C78,MEDIDORES!$C:$P,9,FALSE)</f>
        <v>#N/A</v>
      </c>
      <c r="V78" s="95" t="e">
        <f>VLOOKUP(C78,MEDIDORES!$C:$P,10,FALSE)</f>
        <v>#N/A</v>
      </c>
      <c r="W78" s="95" t="e">
        <f>VLOOKUP(C78,MEDIDORES!$C:$P,11,FALSE)</f>
        <v>#N/A</v>
      </c>
      <c r="X78" s="95" t="e">
        <f>IF(VLOOKUP(C78,MEDIDORES!$C:$P,12,FALSE)="","",VLOOKUP(C78,MEDIDORES!$C:$P,12,FALSE))</f>
        <v>#N/A</v>
      </c>
      <c r="Y78" s="95" t="e">
        <f>IF(VLOOKUP(C78,MEDIDORES!$C:$P,13,FALSE)="","",VLOOKUP(C78,MEDIDORES!$C:$P,13,FALSE))</f>
        <v>#N/A</v>
      </c>
      <c r="Z78" s="95" t="e">
        <f>IF(VLOOKUP(C78,MEDIDORES!$C:$P,14,FALSE)="","",VLOOKUP(C78,MEDIDORES!$C:$P,14,FALSE))</f>
        <v>#N/A</v>
      </c>
    </row>
    <row r="79" spans="1:26" x14ac:dyDescent="0.2">
      <c r="A79" t="s">
        <v>12684</v>
      </c>
      <c r="B79" t="s">
        <v>9972</v>
      </c>
      <c r="C79" t="s">
        <v>10737</v>
      </c>
      <c r="D79" t="s">
        <v>10738</v>
      </c>
      <c r="E79" t="s">
        <v>10739</v>
      </c>
      <c r="G79" t="s">
        <v>12863</v>
      </c>
      <c r="H79" t="s">
        <v>12877</v>
      </c>
      <c r="I79" t="s">
        <v>203</v>
      </c>
      <c r="J79" t="e">
        <f>VLOOKUP(C79,MEDIDORES!C:G,5,FALSE)</f>
        <v>#N/A</v>
      </c>
      <c r="K79" t="e">
        <f>I79=VLOOKUP(C79,MEDIDORES!C:G,5,FALSE)</f>
        <v>#N/A</v>
      </c>
      <c r="M79" s="95" t="str">
        <f t="shared" si="1"/>
        <v>PM3027</v>
      </c>
      <c r="N79" s="95" t="e">
        <f>VLOOKUP(C79,MEDIDORES!$C:$P,2,FALSE)</f>
        <v>#N/A</v>
      </c>
      <c r="O79" s="95" t="e">
        <f>VLOOKUP(C79,MEDIDORES!$C:$P,3,FALSE)</f>
        <v>#N/A</v>
      </c>
      <c r="P79" s="14" t="e">
        <f>VLOOKUP(C79,MEDIDORES!$C:$P,4,FALSE)</f>
        <v>#N/A</v>
      </c>
      <c r="Q79" s="95" t="e">
        <f>VLOOKUP(C79,MEDIDORES!$C:$P,5,FALSE)</f>
        <v>#N/A</v>
      </c>
      <c r="R79" s="64" t="e">
        <f>VLOOKUP(C79,MEDIDORES!$C:$P,6,FALSE)</f>
        <v>#N/A</v>
      </c>
      <c r="S79" s="95" t="e">
        <f>VLOOKUP(C79,MEDIDORES!$C:$P,7,FALSE)</f>
        <v>#N/A</v>
      </c>
      <c r="T79" s="95" t="e">
        <f>VLOOKUP(C79,MEDIDORES!$C:$P,8,FALSE)</f>
        <v>#N/A</v>
      </c>
      <c r="U79" s="95" t="e">
        <f>VLOOKUP(C79,MEDIDORES!$C:$P,9,FALSE)</f>
        <v>#N/A</v>
      </c>
      <c r="V79" s="95" t="e">
        <f>VLOOKUP(C79,MEDIDORES!$C:$P,10,FALSE)</f>
        <v>#N/A</v>
      </c>
      <c r="W79" s="95" t="e">
        <f>VLOOKUP(C79,MEDIDORES!$C:$P,11,FALSE)</f>
        <v>#N/A</v>
      </c>
      <c r="X79" s="95" t="e">
        <f>IF(VLOOKUP(C79,MEDIDORES!$C:$P,12,FALSE)="","",VLOOKUP(C79,MEDIDORES!$C:$P,12,FALSE))</f>
        <v>#N/A</v>
      </c>
      <c r="Y79" s="95" t="e">
        <f>IF(VLOOKUP(C79,MEDIDORES!$C:$P,13,FALSE)="","",VLOOKUP(C79,MEDIDORES!$C:$P,13,FALSE))</f>
        <v>#N/A</v>
      </c>
      <c r="Z79" s="95" t="e">
        <f>IF(VLOOKUP(C79,MEDIDORES!$C:$P,14,FALSE)="","",VLOOKUP(C79,MEDIDORES!$C:$P,14,FALSE))</f>
        <v>#N/A</v>
      </c>
    </row>
    <row r="80" spans="1:26" x14ac:dyDescent="0.2">
      <c r="A80" t="s">
        <v>9240</v>
      </c>
      <c r="B80" s="20" t="s">
        <v>9972</v>
      </c>
      <c r="C80" t="s">
        <v>10705</v>
      </c>
      <c r="D80" t="s">
        <v>9846</v>
      </c>
      <c r="G80" t="s">
        <v>12863</v>
      </c>
      <c r="H80" t="s">
        <v>12932</v>
      </c>
      <c r="I80" t="s">
        <v>204</v>
      </c>
      <c r="J80" t="e">
        <f>VLOOKUP(C80,MEDIDORES!C:G,5,FALSE)</f>
        <v>#N/A</v>
      </c>
      <c r="K80" t="e">
        <f>I80=VLOOKUP(C80,MEDIDORES!C:G,5,FALSE)</f>
        <v>#N/A</v>
      </c>
      <c r="M80" s="95" t="str">
        <f t="shared" si="1"/>
        <v>LBREJERCCHI1</v>
      </c>
      <c r="N80" s="95" t="e">
        <f>VLOOKUP(C80,MEDIDORES!$C:$P,2,FALSE)</f>
        <v>#N/A</v>
      </c>
      <c r="O80" s="95" t="e">
        <f>VLOOKUP(C80,MEDIDORES!$C:$P,3,FALSE)</f>
        <v>#N/A</v>
      </c>
      <c r="P80" s="14" t="e">
        <f>VLOOKUP(C80,MEDIDORES!$C:$P,4,FALSE)</f>
        <v>#N/A</v>
      </c>
      <c r="Q80" s="95" t="e">
        <f>VLOOKUP(C80,MEDIDORES!$C:$P,5,FALSE)</f>
        <v>#N/A</v>
      </c>
      <c r="R80" s="64" t="e">
        <f>VLOOKUP(C80,MEDIDORES!$C:$P,6,FALSE)</f>
        <v>#N/A</v>
      </c>
      <c r="S80" s="95" t="e">
        <f>VLOOKUP(C80,MEDIDORES!$C:$P,7,FALSE)</f>
        <v>#N/A</v>
      </c>
      <c r="T80" s="95" t="e">
        <f>VLOOKUP(C80,MEDIDORES!$C:$P,8,FALSE)</f>
        <v>#N/A</v>
      </c>
      <c r="U80" s="95" t="e">
        <f>VLOOKUP(C80,MEDIDORES!$C:$P,9,FALSE)</f>
        <v>#N/A</v>
      </c>
      <c r="V80" s="95" t="e">
        <f>VLOOKUP(C80,MEDIDORES!$C:$P,10,FALSE)</f>
        <v>#N/A</v>
      </c>
      <c r="W80" s="95" t="e">
        <f>VLOOKUP(C80,MEDIDORES!$C:$P,11,FALSE)</f>
        <v>#N/A</v>
      </c>
      <c r="X80" s="95" t="e">
        <f>IF(VLOOKUP(C80,MEDIDORES!$C:$P,12,FALSE)="","",VLOOKUP(C80,MEDIDORES!$C:$P,12,FALSE))</f>
        <v>#N/A</v>
      </c>
      <c r="Y80" s="95" t="e">
        <f>IF(VLOOKUP(C80,MEDIDORES!$C:$P,13,FALSE)="","",VLOOKUP(C80,MEDIDORES!$C:$P,13,FALSE))</f>
        <v>#N/A</v>
      </c>
      <c r="Z80" s="95" t="e">
        <f>IF(VLOOKUP(C80,MEDIDORES!$C:$P,14,FALSE)="","",VLOOKUP(C80,MEDIDORES!$C:$P,14,FALSE))</f>
        <v>#N/A</v>
      </c>
    </row>
    <row r="81" spans="1:26" x14ac:dyDescent="0.2">
      <c r="A81" t="s">
        <v>12685</v>
      </c>
      <c r="B81" s="20" t="s">
        <v>9972</v>
      </c>
      <c r="C81" t="s">
        <v>12109</v>
      </c>
      <c r="G81" s="20" t="s">
        <v>12612</v>
      </c>
      <c r="H81" t="s">
        <v>1961</v>
      </c>
      <c r="I81" t="s">
        <v>205</v>
      </c>
      <c r="J81" t="e">
        <f>VLOOKUP(C81,MEDIDORES!C:G,5,FALSE)</f>
        <v>#N/A</v>
      </c>
      <c r="K81" t="e">
        <f>I81=VLOOKUP(C81,MEDIDORES!C:G,5,FALSE)</f>
        <v>#N/A</v>
      </c>
      <c r="M81" s="95" t="str">
        <f t="shared" si="1"/>
        <v>CMPCANGELES_COLB</v>
      </c>
      <c r="N81" s="95" t="e">
        <f>VLOOKUP(C81,MEDIDORES!$C:$P,2,FALSE)</f>
        <v>#N/A</v>
      </c>
      <c r="O81" s="95" t="e">
        <f>VLOOKUP(C81,MEDIDORES!$C:$P,3,FALSE)</f>
        <v>#N/A</v>
      </c>
      <c r="P81" s="14" t="e">
        <f>VLOOKUP(C81,MEDIDORES!$C:$P,4,FALSE)</f>
        <v>#N/A</v>
      </c>
      <c r="Q81" s="95" t="e">
        <f>VLOOKUP(C81,MEDIDORES!$C:$P,5,FALSE)</f>
        <v>#N/A</v>
      </c>
      <c r="R81" s="64" t="e">
        <f>VLOOKUP(C81,MEDIDORES!$C:$P,6,FALSE)</f>
        <v>#N/A</v>
      </c>
      <c r="S81" s="95" t="e">
        <f>VLOOKUP(C81,MEDIDORES!$C:$P,7,FALSE)</f>
        <v>#N/A</v>
      </c>
      <c r="T81" s="95" t="e">
        <f>VLOOKUP(C81,MEDIDORES!$C:$P,8,FALSE)</f>
        <v>#N/A</v>
      </c>
      <c r="U81" s="95" t="e">
        <f>VLOOKUP(C81,MEDIDORES!$C:$P,9,FALSE)</f>
        <v>#N/A</v>
      </c>
      <c r="V81" s="95" t="e">
        <f>VLOOKUP(C81,MEDIDORES!$C:$P,10,FALSE)</f>
        <v>#N/A</v>
      </c>
      <c r="W81" s="95" t="e">
        <f>VLOOKUP(C81,MEDIDORES!$C:$P,11,FALSE)</f>
        <v>#N/A</v>
      </c>
      <c r="X81" s="95" t="e">
        <f>IF(VLOOKUP(C81,MEDIDORES!$C:$P,12,FALSE)="","",VLOOKUP(C81,MEDIDORES!$C:$P,12,FALSE))</f>
        <v>#N/A</v>
      </c>
      <c r="Y81" s="95" t="e">
        <f>IF(VLOOKUP(C81,MEDIDORES!$C:$P,13,FALSE)="","",VLOOKUP(C81,MEDIDORES!$C:$P,13,FALSE))</f>
        <v>#N/A</v>
      </c>
      <c r="Z81" s="95" t="e">
        <f>IF(VLOOKUP(C81,MEDIDORES!$C:$P,14,FALSE)="","",VLOOKUP(C81,MEDIDORES!$C:$P,14,FALSE))</f>
        <v>#N/A</v>
      </c>
    </row>
    <row r="82" spans="1:26" x14ac:dyDescent="0.2">
      <c r="A82">
        <v>3485419</v>
      </c>
      <c r="B82" s="20" t="s">
        <v>775</v>
      </c>
      <c r="C82" t="s">
        <v>10478</v>
      </c>
      <c r="D82" t="s">
        <v>10474</v>
      </c>
      <c r="G82" t="s">
        <v>12863</v>
      </c>
      <c r="H82" t="s">
        <v>10491</v>
      </c>
      <c r="I82" t="s">
        <v>205</v>
      </c>
      <c r="J82" t="e">
        <f>VLOOKUP(D82,MEDIDORES!C:G,5,FALSE)</f>
        <v>#N/A</v>
      </c>
      <c r="K82" t="e">
        <f>I82=VLOOKUP(D82,MEDIDORES!C:G,5,FALSE)</f>
        <v>#N/A</v>
      </c>
      <c r="M82" s="95">
        <f>A82</f>
        <v>3485419</v>
      </c>
      <c r="N82" s="95" t="e">
        <f>VLOOKUP(D82,MEDIDORES!$C:$P,2,FALSE)</f>
        <v>#N/A</v>
      </c>
      <c r="O82" s="95" t="e">
        <f>VLOOKUP(D82,MEDIDORES!$C:$P,3,FALSE)</f>
        <v>#N/A</v>
      </c>
      <c r="P82" s="14" t="e">
        <f>VLOOKUP(D82,MEDIDORES!$C:$P,4,FALSE)</f>
        <v>#N/A</v>
      </c>
      <c r="Q82" s="95" t="e">
        <f>VLOOKUP(D82,MEDIDORES!$C:$P,5,FALSE)</f>
        <v>#N/A</v>
      </c>
      <c r="R82" s="64" t="e">
        <f>VLOOKUP(D82,MEDIDORES!$C:$P,6,FALSE)</f>
        <v>#N/A</v>
      </c>
      <c r="S82" s="95" t="e">
        <f>VLOOKUP(D82,MEDIDORES!$C:$P,7,FALSE)</f>
        <v>#N/A</v>
      </c>
      <c r="T82" s="95" t="e">
        <f>VLOOKUP(D82,MEDIDORES!$C:$P,8,FALSE)</f>
        <v>#N/A</v>
      </c>
      <c r="U82" s="95" t="e">
        <f>VLOOKUP(D82,MEDIDORES!$C:$P,9,FALSE)</f>
        <v>#N/A</v>
      </c>
      <c r="V82" s="95" t="e">
        <f>VLOOKUP(D82,MEDIDORES!$C:$P,10,FALSE)</f>
        <v>#N/A</v>
      </c>
      <c r="W82" s="95" t="e">
        <f>VLOOKUP(D82,MEDIDORES!$C:$P,11,FALSE)</f>
        <v>#N/A</v>
      </c>
      <c r="X82" s="95" t="e">
        <f>IF(VLOOKUP(D82,MEDIDORES!$C:$P,12,FALSE)="","",VLOOKUP(D82,MEDIDORES!$C:$P,12,FALSE))</f>
        <v>#N/A</v>
      </c>
      <c r="Y82" s="95" t="e">
        <f>IF(VLOOKUP(D82,MEDIDORES!$C:$P,13,FALSE)="","",VLOOKUP(D82,MEDIDORES!$C:$P,13,FALSE))</f>
        <v>#N/A</v>
      </c>
      <c r="Z82" s="95" t="e">
        <f>IF(VLOOKUP(D82,MEDIDORES!$C:$P,14,FALSE)="","",VLOOKUP(D82,MEDIDORES!$C:$P,14,FALSE))</f>
        <v>#N/A</v>
      </c>
    </row>
    <row r="83" spans="1:26" x14ac:dyDescent="0.2">
      <c r="A83" t="s">
        <v>12686</v>
      </c>
      <c r="B83" s="20" t="s">
        <v>9972</v>
      </c>
      <c r="C83" t="s">
        <v>12028</v>
      </c>
      <c r="G83" s="20" t="s">
        <v>12612</v>
      </c>
      <c r="H83" t="s">
        <v>12933</v>
      </c>
      <c r="I83" t="s">
        <v>207</v>
      </c>
      <c r="J83" t="str">
        <f>VLOOKUP(C83,MEDIDORES!C:G,5,FALSE)</f>
        <v>ELMANZANO_____015</v>
      </c>
      <c r="K83" t="b">
        <f>I83=VLOOKUP(C83,MEDIDORES!C:G,5,FALSE)</f>
        <v>1</v>
      </c>
      <c r="M83" s="95" t="str">
        <f t="shared" si="1"/>
        <v>C_PM3139</v>
      </c>
      <c r="N83" s="95" t="str">
        <f>VLOOKUP(C83,MEDIDORES!$C:$P,2,FALSE)</f>
        <v>FOTOVOLTAICA_EL_MANZANO_SPA</v>
      </c>
      <c r="O83" s="95" t="str">
        <f>VLOOKUP(C83,MEDIDORES!$C:$P,3,FALSE)</f>
        <v>C_PMGD_FV_G_EL_ESTERO</v>
      </c>
      <c r="P83" s="14">
        <f>VLOOKUP(C83,MEDIDORES!$C:$P,4,FALSE)</f>
        <v>1</v>
      </c>
      <c r="Q83" s="95" t="str">
        <f>VLOOKUP(C83,MEDIDORES!$C:$P,5,FALSE)</f>
        <v>ELMANZANO_____015</v>
      </c>
      <c r="R83" s="64">
        <f>VLOOKUP(C83,MEDIDORES!$C:$P,6,FALSE)</f>
        <v>2069996630152</v>
      </c>
      <c r="S83" s="95">
        <f>VLOOKUP(C83,MEDIDORES!$C:$P,7,FALSE)</f>
        <v>0</v>
      </c>
      <c r="T83" s="95">
        <f>VLOOKUP(C83,MEDIDORES!$C:$P,8,FALSE)</f>
        <v>0</v>
      </c>
      <c r="U83" s="95">
        <f>VLOOKUP(C83,MEDIDORES!$C:$P,9,FALSE)</f>
        <v>0</v>
      </c>
      <c r="V83" s="95" t="str">
        <f>VLOOKUP(C83,MEDIDORES!$C:$P,10,FALSE)</f>
        <v>G</v>
      </c>
      <c r="W83" s="95" t="str">
        <f>VLOOKUP(C83,MEDIDORES!$C:$P,11,FALSE)</f>
        <v>G</v>
      </c>
      <c r="X83" s="95" t="str">
        <f>IF(VLOOKUP(C83,MEDIDORES!$C:$P,12,FALSE)="","",VLOOKUP(C83,MEDIDORES!$C:$P,12,FALSE))</f>
        <v>FOTOVOLTAICA_EL_MANZANO_SPA</v>
      </c>
      <c r="Y83" s="95" t="str">
        <f>IF(VLOOKUP(C83,MEDIDORES!$C:$P,13,FALSE)="","",VLOOKUP(C83,MEDIDORES!$C:$P,13,FALSE))</f>
        <v>CGE</v>
      </c>
      <c r="Z83" s="95" t="str">
        <f>IF(VLOOKUP(C83,MEDIDORES!$C:$P,14,FALSE)="","",VLOOKUP(C83,MEDIDORES!$C:$P,14,FALSE))</f>
        <v/>
      </c>
    </row>
    <row r="84" spans="1:26" x14ac:dyDescent="0.2">
      <c r="A84" t="s">
        <v>12687</v>
      </c>
      <c r="B84" s="20" t="s">
        <v>9972</v>
      </c>
      <c r="C84" t="s">
        <v>12027</v>
      </c>
      <c r="G84" s="20" t="s">
        <v>12612</v>
      </c>
      <c r="H84" t="s">
        <v>12934</v>
      </c>
      <c r="I84" t="s">
        <v>207</v>
      </c>
      <c r="J84" t="str">
        <f>VLOOKUP(C84,MEDIDORES!C:G,5,FALSE)</f>
        <v>ELMANZANO_____015</v>
      </c>
      <c r="K84" t="b">
        <f>I84=VLOOKUP(C84,MEDIDORES!C:G,5,FALSE)</f>
        <v>1</v>
      </c>
      <c r="M84" s="95" t="str">
        <f t="shared" si="1"/>
        <v>G_PM3139</v>
      </c>
      <c r="N84" s="95" t="str">
        <f>VLOOKUP(C84,MEDIDORES!$C:$P,2,FALSE)</f>
        <v>FOTOVOLTAICA_EL_MANZANO_SPA</v>
      </c>
      <c r="O84" s="95" t="str">
        <f>VLOOKUP(C84,MEDIDORES!$C:$P,3,FALSE)</f>
        <v>G_PMGD_FV_G_EL_ESTERO</v>
      </c>
      <c r="P84" s="14">
        <f>VLOOKUP(C84,MEDIDORES!$C:$P,4,FALSE)</f>
        <v>1</v>
      </c>
      <c r="Q84" s="95" t="str">
        <f>VLOOKUP(C84,MEDIDORES!$C:$P,5,FALSE)</f>
        <v>ELMANZANO_____015</v>
      </c>
      <c r="R84" s="64">
        <f>VLOOKUP(C84,MEDIDORES!$C:$P,6,FALSE)</f>
        <v>2069996630152</v>
      </c>
      <c r="S84" s="95">
        <f>VLOOKUP(C84,MEDIDORES!$C:$P,7,FALSE)</f>
        <v>0</v>
      </c>
      <c r="T84" s="95">
        <f>VLOOKUP(C84,MEDIDORES!$C:$P,8,FALSE)</f>
        <v>0</v>
      </c>
      <c r="U84" s="95">
        <f>VLOOKUP(C84,MEDIDORES!$C:$P,9,FALSE)</f>
        <v>0</v>
      </c>
      <c r="V84" s="95" t="str">
        <f>VLOOKUP(C84,MEDIDORES!$C:$P,10,FALSE)</f>
        <v>G</v>
      </c>
      <c r="W84" s="95" t="str">
        <f>VLOOKUP(C84,MEDIDORES!$C:$P,11,FALSE)</f>
        <v>G</v>
      </c>
      <c r="X84" s="95" t="str">
        <f>IF(VLOOKUP(C84,MEDIDORES!$C:$P,12,FALSE)="","",VLOOKUP(C84,MEDIDORES!$C:$P,12,FALSE))</f>
        <v>FOTOVOLTAICA_EL_MANZANO_SPA</v>
      </c>
      <c r="Y84" s="95" t="str">
        <f>IF(VLOOKUP(C84,MEDIDORES!$C:$P,13,FALSE)="","",VLOOKUP(C84,MEDIDORES!$C:$P,13,FALSE))</f>
        <v>CGE</v>
      </c>
      <c r="Z84" s="95" t="str">
        <f>IF(VLOOKUP(C84,MEDIDORES!$C:$P,14,FALSE)="","",VLOOKUP(C84,MEDIDORES!$C:$P,14,FALSE))</f>
        <v/>
      </c>
    </row>
    <row r="85" spans="1:26" x14ac:dyDescent="0.2">
      <c r="A85" t="s">
        <v>12688</v>
      </c>
      <c r="B85" s="20" t="s">
        <v>9972</v>
      </c>
      <c r="C85" t="s">
        <v>12108</v>
      </c>
      <c r="G85" s="20" t="s">
        <v>12612</v>
      </c>
      <c r="I85" t="s">
        <v>208</v>
      </c>
      <c r="J85" t="e">
        <f>VLOOKUP(C85,MEDIDORES!C:G,5,FALSE)</f>
        <v>#N/A</v>
      </c>
      <c r="K85" t="e">
        <f>I85=VLOOKUP(C85,MEDIDORES!C:G,5,FALSE)</f>
        <v>#N/A</v>
      </c>
      <c r="M85" s="95" t="str">
        <f t="shared" si="1"/>
        <v>CMPCCORONEL_COLB</v>
      </c>
      <c r="N85" s="95" t="e">
        <f>VLOOKUP(C85,MEDIDORES!$C:$P,2,FALSE)</f>
        <v>#N/A</v>
      </c>
      <c r="O85" s="95" t="e">
        <f>VLOOKUP(C85,MEDIDORES!$C:$P,3,FALSE)</f>
        <v>#N/A</v>
      </c>
      <c r="P85" s="14" t="e">
        <f>VLOOKUP(C85,MEDIDORES!$C:$P,4,FALSE)</f>
        <v>#N/A</v>
      </c>
      <c r="Q85" s="95" t="e">
        <f>VLOOKUP(C85,MEDIDORES!$C:$P,5,FALSE)</f>
        <v>#N/A</v>
      </c>
      <c r="R85" s="64" t="e">
        <f>VLOOKUP(C85,MEDIDORES!$C:$P,6,FALSE)</f>
        <v>#N/A</v>
      </c>
      <c r="S85" s="95" t="e">
        <f>VLOOKUP(C85,MEDIDORES!$C:$P,7,FALSE)</f>
        <v>#N/A</v>
      </c>
      <c r="T85" s="95" t="e">
        <f>VLOOKUP(C85,MEDIDORES!$C:$P,8,FALSE)</f>
        <v>#N/A</v>
      </c>
      <c r="U85" s="95" t="e">
        <f>VLOOKUP(C85,MEDIDORES!$C:$P,9,FALSE)</f>
        <v>#N/A</v>
      </c>
      <c r="V85" s="95" t="e">
        <f>VLOOKUP(C85,MEDIDORES!$C:$P,10,FALSE)</f>
        <v>#N/A</v>
      </c>
      <c r="W85" s="95" t="e">
        <f>VLOOKUP(C85,MEDIDORES!$C:$P,11,FALSE)</f>
        <v>#N/A</v>
      </c>
      <c r="X85" s="95" t="e">
        <f>IF(VLOOKUP(C85,MEDIDORES!$C:$P,12,FALSE)="","",VLOOKUP(C85,MEDIDORES!$C:$P,12,FALSE))</f>
        <v>#N/A</v>
      </c>
      <c r="Y85" s="95" t="e">
        <f>IF(VLOOKUP(C85,MEDIDORES!$C:$P,13,FALSE)="","",VLOOKUP(C85,MEDIDORES!$C:$P,13,FALSE))</f>
        <v>#N/A</v>
      </c>
      <c r="Z85" s="95" t="e">
        <f>IF(VLOOKUP(C85,MEDIDORES!$C:$P,14,FALSE)="","",VLOOKUP(C85,MEDIDORES!$C:$P,14,FALSE))</f>
        <v>#N/A</v>
      </c>
    </row>
    <row r="86" spans="1:26" x14ac:dyDescent="0.2">
      <c r="A86" t="s">
        <v>12689</v>
      </c>
      <c r="B86" t="s">
        <v>9972</v>
      </c>
      <c r="C86" t="s">
        <v>9974</v>
      </c>
      <c r="D86" t="s">
        <v>9975</v>
      </c>
      <c r="E86" t="s">
        <v>9973</v>
      </c>
      <c r="G86" t="s">
        <v>12863</v>
      </c>
      <c r="H86" t="s">
        <v>9976</v>
      </c>
      <c r="I86" t="s">
        <v>208</v>
      </c>
      <c r="J86" t="e">
        <f>VLOOKUP(C86,MEDIDORES!C:G,5,FALSE)</f>
        <v>#N/A</v>
      </c>
      <c r="K86" t="e">
        <f>I86=VLOOKUP(C86,MEDIDORES!C:G,5,FALSE)</f>
        <v>#N/A</v>
      </c>
      <c r="M86" s="95" t="str">
        <f t="shared" si="1"/>
        <v>PM2797PCM23</v>
      </c>
      <c r="N86" s="95" t="e">
        <f>VLOOKUP(C86,MEDIDORES!$C:$P,2,FALSE)</f>
        <v>#N/A</v>
      </c>
      <c r="O86" s="95" t="e">
        <f>VLOOKUP(C86,MEDIDORES!$C:$P,3,FALSE)</f>
        <v>#N/A</v>
      </c>
      <c r="P86" s="14" t="e">
        <f>VLOOKUP(C86,MEDIDORES!$C:$P,4,FALSE)</f>
        <v>#N/A</v>
      </c>
      <c r="Q86" s="95" t="e">
        <f>VLOOKUP(C86,MEDIDORES!$C:$P,5,FALSE)</f>
        <v>#N/A</v>
      </c>
      <c r="R86" s="64" t="e">
        <f>VLOOKUP(C86,MEDIDORES!$C:$P,6,FALSE)</f>
        <v>#N/A</v>
      </c>
      <c r="S86" s="95" t="e">
        <f>VLOOKUP(C86,MEDIDORES!$C:$P,7,FALSE)</f>
        <v>#N/A</v>
      </c>
      <c r="T86" s="95" t="e">
        <f>VLOOKUP(C86,MEDIDORES!$C:$P,8,FALSE)</f>
        <v>#N/A</v>
      </c>
      <c r="U86" s="95" t="e">
        <f>VLOOKUP(C86,MEDIDORES!$C:$P,9,FALSE)</f>
        <v>#N/A</v>
      </c>
      <c r="V86" s="95" t="e">
        <f>VLOOKUP(C86,MEDIDORES!$C:$P,10,FALSE)</f>
        <v>#N/A</v>
      </c>
      <c r="W86" s="95" t="e">
        <f>VLOOKUP(C86,MEDIDORES!$C:$P,11,FALSE)</f>
        <v>#N/A</v>
      </c>
      <c r="X86" s="95" t="e">
        <f>IF(VLOOKUP(C86,MEDIDORES!$C:$P,12,FALSE)="","",VLOOKUP(C86,MEDIDORES!$C:$P,12,FALSE))</f>
        <v>#N/A</v>
      </c>
      <c r="Y86" s="95" t="e">
        <f>IF(VLOOKUP(C86,MEDIDORES!$C:$P,13,FALSE)="","",VLOOKUP(C86,MEDIDORES!$C:$P,13,FALSE))</f>
        <v>#N/A</v>
      </c>
      <c r="Z86" s="95" t="e">
        <f>IF(VLOOKUP(C86,MEDIDORES!$C:$P,14,FALSE)="","",VLOOKUP(C86,MEDIDORES!$C:$P,14,FALSE))</f>
        <v>#N/A</v>
      </c>
    </row>
    <row r="87" spans="1:26" x14ac:dyDescent="0.2">
      <c r="A87" t="s">
        <v>12690</v>
      </c>
      <c r="B87" t="s">
        <v>9972</v>
      </c>
      <c r="C87" t="s">
        <v>10188</v>
      </c>
      <c r="D87" t="s">
        <v>10187</v>
      </c>
      <c r="E87" t="s">
        <v>10184</v>
      </c>
      <c r="G87" t="s">
        <v>12863</v>
      </c>
      <c r="H87" t="s">
        <v>12878</v>
      </c>
      <c r="I87" t="s">
        <v>208</v>
      </c>
      <c r="J87" t="e">
        <f>VLOOKUP(C87,MEDIDORES!C:G,5,FALSE)</f>
        <v>#N/A</v>
      </c>
      <c r="K87" t="e">
        <f>I87=VLOOKUP(C87,MEDIDORES!C:G,5,FALSE)</f>
        <v>#N/A</v>
      </c>
      <c r="M87" s="95" t="str">
        <f t="shared" si="1"/>
        <v>PM2979</v>
      </c>
      <c r="N87" s="95" t="e">
        <f>VLOOKUP(C87,MEDIDORES!$C:$P,2,FALSE)</f>
        <v>#N/A</v>
      </c>
      <c r="O87" s="95" t="e">
        <f>VLOOKUP(C87,MEDIDORES!$C:$P,3,FALSE)</f>
        <v>#N/A</v>
      </c>
      <c r="P87" s="14" t="e">
        <f>VLOOKUP(C87,MEDIDORES!$C:$P,4,FALSE)</f>
        <v>#N/A</v>
      </c>
      <c r="Q87" s="95" t="e">
        <f>VLOOKUP(C87,MEDIDORES!$C:$P,5,FALSE)</f>
        <v>#N/A</v>
      </c>
      <c r="R87" s="64" t="e">
        <f>VLOOKUP(C87,MEDIDORES!$C:$P,6,FALSE)</f>
        <v>#N/A</v>
      </c>
      <c r="S87" s="95" t="e">
        <f>VLOOKUP(C87,MEDIDORES!$C:$P,7,FALSE)</f>
        <v>#N/A</v>
      </c>
      <c r="T87" s="95" t="e">
        <f>VLOOKUP(C87,MEDIDORES!$C:$P,8,FALSE)</f>
        <v>#N/A</v>
      </c>
      <c r="U87" s="95" t="e">
        <f>VLOOKUP(C87,MEDIDORES!$C:$P,9,FALSE)</f>
        <v>#N/A</v>
      </c>
      <c r="V87" s="95" t="e">
        <f>VLOOKUP(C87,MEDIDORES!$C:$P,10,FALSE)</f>
        <v>#N/A</v>
      </c>
      <c r="W87" s="95" t="e">
        <f>VLOOKUP(C87,MEDIDORES!$C:$P,11,FALSE)</f>
        <v>#N/A</v>
      </c>
      <c r="X87" s="95" t="e">
        <f>IF(VLOOKUP(C87,MEDIDORES!$C:$P,12,FALSE)="","",VLOOKUP(C87,MEDIDORES!$C:$P,12,FALSE))</f>
        <v>#N/A</v>
      </c>
      <c r="Y87" s="95" t="e">
        <f>IF(VLOOKUP(C87,MEDIDORES!$C:$P,13,FALSE)="","",VLOOKUP(C87,MEDIDORES!$C:$P,13,FALSE))</f>
        <v>#N/A</v>
      </c>
      <c r="Z87" s="95" t="e">
        <f>IF(VLOOKUP(C87,MEDIDORES!$C:$P,14,FALSE)="","",VLOOKUP(C87,MEDIDORES!$C:$P,14,FALSE))</f>
        <v>#N/A</v>
      </c>
    </row>
    <row r="88" spans="1:26" x14ac:dyDescent="0.2">
      <c r="A88" t="s">
        <v>12691</v>
      </c>
      <c r="B88" t="s">
        <v>9972</v>
      </c>
      <c r="C88" t="s">
        <v>10672</v>
      </c>
      <c r="D88" t="s">
        <v>10673</v>
      </c>
      <c r="G88" t="s">
        <v>12863</v>
      </c>
      <c r="H88" t="s">
        <v>12935</v>
      </c>
      <c r="I88" t="s">
        <v>208</v>
      </c>
      <c r="J88" t="e">
        <f>VLOOKUP(C88,MEDIDORES!C:G,5,FALSE)</f>
        <v>#N/A</v>
      </c>
      <c r="K88" t="e">
        <f>I88=VLOOKUP(C88,MEDIDORES!C:G,5,FALSE)</f>
        <v>#N/A</v>
      </c>
      <c r="M88" s="95" t="str">
        <f t="shared" si="1"/>
        <v>PM2989</v>
      </c>
      <c r="N88" s="95" t="e">
        <f>VLOOKUP(C88,MEDIDORES!$C:$P,2,FALSE)</f>
        <v>#N/A</v>
      </c>
      <c r="O88" s="95" t="e">
        <f>VLOOKUP(C88,MEDIDORES!$C:$P,3,FALSE)</f>
        <v>#N/A</v>
      </c>
      <c r="P88" s="14" t="e">
        <f>VLOOKUP(C88,MEDIDORES!$C:$P,4,FALSE)</f>
        <v>#N/A</v>
      </c>
      <c r="Q88" s="95" t="e">
        <f>VLOOKUP(C88,MEDIDORES!$C:$P,5,FALSE)</f>
        <v>#N/A</v>
      </c>
      <c r="R88" s="64" t="e">
        <f>VLOOKUP(C88,MEDIDORES!$C:$P,6,FALSE)</f>
        <v>#N/A</v>
      </c>
      <c r="S88" s="95" t="e">
        <f>VLOOKUP(C88,MEDIDORES!$C:$P,7,FALSE)</f>
        <v>#N/A</v>
      </c>
      <c r="T88" s="95" t="e">
        <f>VLOOKUP(C88,MEDIDORES!$C:$P,8,FALSE)</f>
        <v>#N/A</v>
      </c>
      <c r="U88" s="95" t="e">
        <f>VLOOKUP(C88,MEDIDORES!$C:$P,9,FALSE)</f>
        <v>#N/A</v>
      </c>
      <c r="V88" s="95" t="e">
        <f>VLOOKUP(C88,MEDIDORES!$C:$P,10,FALSE)</f>
        <v>#N/A</v>
      </c>
      <c r="W88" s="95" t="e">
        <f>VLOOKUP(C88,MEDIDORES!$C:$P,11,FALSE)</f>
        <v>#N/A</v>
      </c>
      <c r="X88" s="95" t="e">
        <f>IF(VLOOKUP(C88,MEDIDORES!$C:$P,12,FALSE)="","",VLOOKUP(C88,MEDIDORES!$C:$P,12,FALSE))</f>
        <v>#N/A</v>
      </c>
      <c r="Y88" s="95" t="e">
        <f>IF(VLOOKUP(C88,MEDIDORES!$C:$P,13,FALSE)="","",VLOOKUP(C88,MEDIDORES!$C:$P,13,FALSE))</f>
        <v>#N/A</v>
      </c>
      <c r="Z88" s="95" t="e">
        <f>IF(VLOOKUP(C88,MEDIDORES!$C:$P,14,FALSE)="","",VLOOKUP(C88,MEDIDORES!$C:$P,14,FALSE))</f>
        <v>#N/A</v>
      </c>
    </row>
    <row r="89" spans="1:26" x14ac:dyDescent="0.2">
      <c r="A89" t="s">
        <v>12692</v>
      </c>
      <c r="B89" t="s">
        <v>9972</v>
      </c>
      <c r="C89" t="s">
        <v>11822</v>
      </c>
      <c r="D89" t="s">
        <v>11812</v>
      </c>
      <c r="G89" t="s">
        <v>12863</v>
      </c>
      <c r="H89" t="s">
        <v>12879</v>
      </c>
      <c r="I89" t="s">
        <v>208</v>
      </c>
      <c r="J89" t="e">
        <f>VLOOKUP(C89,MEDIDORES!C:G,5,FALSE)</f>
        <v>#N/A</v>
      </c>
      <c r="K89" t="e">
        <f>I89=VLOOKUP(C89,MEDIDORES!C:G,5,FALSE)</f>
        <v>#N/A</v>
      </c>
      <c r="M89" s="95" t="str">
        <f t="shared" si="1"/>
        <v>PM3202</v>
      </c>
      <c r="N89" s="95" t="e">
        <f>VLOOKUP(C89,MEDIDORES!$C:$P,2,FALSE)</f>
        <v>#N/A</v>
      </c>
      <c r="O89" s="95" t="e">
        <f>VLOOKUP(C89,MEDIDORES!$C:$P,3,FALSE)</f>
        <v>#N/A</v>
      </c>
      <c r="P89" s="14" t="e">
        <f>VLOOKUP(C89,MEDIDORES!$C:$P,4,FALSE)</f>
        <v>#N/A</v>
      </c>
      <c r="Q89" s="95" t="e">
        <f>VLOOKUP(C89,MEDIDORES!$C:$P,5,FALSE)</f>
        <v>#N/A</v>
      </c>
      <c r="R89" s="64" t="e">
        <f>VLOOKUP(C89,MEDIDORES!$C:$P,6,FALSE)</f>
        <v>#N/A</v>
      </c>
      <c r="S89" s="95" t="e">
        <f>VLOOKUP(C89,MEDIDORES!$C:$P,7,FALSE)</f>
        <v>#N/A</v>
      </c>
      <c r="T89" s="95" t="e">
        <f>VLOOKUP(C89,MEDIDORES!$C:$P,8,FALSE)</f>
        <v>#N/A</v>
      </c>
      <c r="U89" s="95" t="e">
        <f>VLOOKUP(C89,MEDIDORES!$C:$P,9,FALSE)</f>
        <v>#N/A</v>
      </c>
      <c r="V89" s="95" t="e">
        <f>VLOOKUP(C89,MEDIDORES!$C:$P,10,FALSE)</f>
        <v>#N/A</v>
      </c>
      <c r="W89" s="95" t="e">
        <f>VLOOKUP(C89,MEDIDORES!$C:$P,11,FALSE)</f>
        <v>#N/A</v>
      </c>
      <c r="X89" s="95" t="e">
        <f>IF(VLOOKUP(C89,MEDIDORES!$C:$P,12,FALSE)="","",VLOOKUP(C89,MEDIDORES!$C:$P,12,FALSE))</f>
        <v>#N/A</v>
      </c>
      <c r="Y89" s="95" t="e">
        <f>IF(VLOOKUP(C89,MEDIDORES!$C:$P,13,FALSE)="","",VLOOKUP(C89,MEDIDORES!$C:$P,13,FALSE))</f>
        <v>#N/A</v>
      </c>
      <c r="Z89" s="95" t="e">
        <f>IF(VLOOKUP(C89,MEDIDORES!$C:$P,14,FALSE)="","",VLOOKUP(C89,MEDIDORES!$C:$P,14,FALSE))</f>
        <v>#N/A</v>
      </c>
    </row>
    <row r="90" spans="1:26" x14ac:dyDescent="0.2">
      <c r="A90" t="s">
        <v>12693</v>
      </c>
      <c r="B90" t="s">
        <v>9972</v>
      </c>
      <c r="C90" t="s">
        <v>12061</v>
      </c>
      <c r="D90" t="s">
        <v>12062</v>
      </c>
      <c r="G90" t="s">
        <v>12863</v>
      </c>
      <c r="H90" t="s">
        <v>12880</v>
      </c>
      <c r="I90" t="s">
        <v>208</v>
      </c>
      <c r="J90" t="e">
        <f>VLOOKUP(C90,MEDIDORES!C:G,5,FALSE)</f>
        <v>#N/A</v>
      </c>
      <c r="K90" t="e">
        <f>I90=VLOOKUP(C90,MEDIDORES!C:G,5,FALSE)</f>
        <v>#N/A</v>
      </c>
      <c r="M90" s="95" t="str">
        <f t="shared" si="1"/>
        <v>PM3232</v>
      </c>
      <c r="N90" s="95" t="e">
        <f>VLOOKUP(C90,MEDIDORES!$C:$P,2,FALSE)</f>
        <v>#N/A</v>
      </c>
      <c r="O90" s="95" t="e">
        <f>VLOOKUP(C90,MEDIDORES!$C:$P,3,FALSE)</f>
        <v>#N/A</v>
      </c>
      <c r="P90" s="14" t="e">
        <f>VLOOKUP(C90,MEDIDORES!$C:$P,4,FALSE)</f>
        <v>#N/A</v>
      </c>
      <c r="Q90" s="95" t="e">
        <f>VLOOKUP(C90,MEDIDORES!$C:$P,5,FALSE)</f>
        <v>#N/A</v>
      </c>
      <c r="R90" s="64" t="e">
        <f>VLOOKUP(C90,MEDIDORES!$C:$P,6,FALSE)</f>
        <v>#N/A</v>
      </c>
      <c r="S90" s="95" t="e">
        <f>VLOOKUP(C90,MEDIDORES!$C:$P,7,FALSE)</f>
        <v>#N/A</v>
      </c>
      <c r="T90" s="95" t="e">
        <f>VLOOKUP(C90,MEDIDORES!$C:$P,8,FALSE)</f>
        <v>#N/A</v>
      </c>
      <c r="U90" s="95" t="e">
        <f>VLOOKUP(C90,MEDIDORES!$C:$P,9,FALSE)</f>
        <v>#N/A</v>
      </c>
      <c r="V90" s="95" t="e">
        <f>VLOOKUP(C90,MEDIDORES!$C:$P,10,FALSE)</f>
        <v>#N/A</v>
      </c>
      <c r="W90" s="95" t="e">
        <f>VLOOKUP(C90,MEDIDORES!$C:$P,11,FALSE)</f>
        <v>#N/A</v>
      </c>
      <c r="X90" s="95" t="e">
        <f>IF(VLOOKUP(C90,MEDIDORES!$C:$P,12,FALSE)="","",VLOOKUP(C90,MEDIDORES!$C:$P,12,FALSE))</f>
        <v>#N/A</v>
      </c>
      <c r="Y90" s="95" t="e">
        <f>IF(VLOOKUP(C90,MEDIDORES!$C:$P,13,FALSE)="","",VLOOKUP(C90,MEDIDORES!$C:$P,13,FALSE))</f>
        <v>#N/A</v>
      </c>
      <c r="Z90" s="95" t="e">
        <f>IF(VLOOKUP(C90,MEDIDORES!$C:$P,14,FALSE)="","",VLOOKUP(C90,MEDIDORES!$C:$P,14,FALSE))</f>
        <v>#N/A</v>
      </c>
    </row>
    <row r="91" spans="1:26" x14ac:dyDescent="0.2">
      <c r="A91" t="s">
        <v>12694</v>
      </c>
      <c r="B91" t="s">
        <v>9972</v>
      </c>
      <c r="C91" t="s">
        <v>11234</v>
      </c>
      <c r="D91" t="s">
        <v>11240</v>
      </c>
      <c r="E91" t="s">
        <v>11479</v>
      </c>
      <c r="F91" t="s">
        <v>11401</v>
      </c>
      <c r="G91" t="s">
        <v>12863</v>
      </c>
      <c r="H91" t="s">
        <v>12881</v>
      </c>
      <c r="I91" t="s">
        <v>1490</v>
      </c>
      <c r="J91" t="e">
        <f>VLOOKUP(C91,MEDIDORES!C:G,5,FALSE)</f>
        <v>#N/A</v>
      </c>
      <c r="K91" t="e">
        <f>I91=VLOOKUP(C91,MEDIDORES!C:G,5,FALSE)</f>
        <v>#N/A</v>
      </c>
      <c r="M91" s="95" t="str">
        <f t="shared" si="1"/>
        <v>1244FATIENEL</v>
      </c>
      <c r="N91" s="95" t="e">
        <f>VLOOKUP(C91,MEDIDORES!$C:$P,2,FALSE)</f>
        <v>#N/A</v>
      </c>
      <c r="O91" s="95" t="e">
        <f>VLOOKUP(C91,MEDIDORES!$C:$P,3,FALSE)</f>
        <v>#N/A</v>
      </c>
      <c r="P91" s="14" t="e">
        <f>VLOOKUP(C91,MEDIDORES!$C:$P,4,FALSE)</f>
        <v>#N/A</v>
      </c>
      <c r="Q91" s="95" t="e">
        <f>VLOOKUP(C91,MEDIDORES!$C:$P,5,FALSE)</f>
        <v>#N/A</v>
      </c>
      <c r="R91" s="64" t="e">
        <f>VLOOKUP(C91,MEDIDORES!$C:$P,6,FALSE)</f>
        <v>#N/A</v>
      </c>
      <c r="S91" s="95" t="e">
        <f>VLOOKUP(C91,MEDIDORES!$C:$P,7,FALSE)</f>
        <v>#N/A</v>
      </c>
      <c r="T91" s="95" t="e">
        <f>VLOOKUP(C91,MEDIDORES!$C:$P,8,FALSE)</f>
        <v>#N/A</v>
      </c>
      <c r="U91" s="95" t="e">
        <f>VLOOKUP(C91,MEDIDORES!$C:$P,9,FALSE)</f>
        <v>#N/A</v>
      </c>
      <c r="V91" s="95" t="e">
        <f>VLOOKUP(C91,MEDIDORES!$C:$P,10,FALSE)</f>
        <v>#N/A</v>
      </c>
      <c r="W91" s="95" t="e">
        <f>VLOOKUP(C91,MEDIDORES!$C:$P,11,FALSE)</f>
        <v>#N/A</v>
      </c>
      <c r="X91" s="95" t="e">
        <f>IF(VLOOKUP(C91,MEDIDORES!$C:$P,12,FALSE)="","",VLOOKUP(C91,MEDIDORES!$C:$P,12,FALSE))</f>
        <v>#N/A</v>
      </c>
      <c r="Y91" s="95" t="e">
        <f>IF(VLOOKUP(C91,MEDIDORES!$C:$P,13,FALSE)="","",VLOOKUP(C91,MEDIDORES!$C:$P,13,FALSE))</f>
        <v>#N/A</v>
      </c>
      <c r="Z91" s="95" t="e">
        <f>IF(VLOOKUP(C91,MEDIDORES!$C:$P,14,FALSE)="","",VLOOKUP(C91,MEDIDORES!$C:$P,14,FALSE))</f>
        <v>#N/A</v>
      </c>
    </row>
    <row r="92" spans="1:26" x14ac:dyDescent="0.2">
      <c r="A92" t="s">
        <v>12695</v>
      </c>
      <c r="B92" t="s">
        <v>9972</v>
      </c>
      <c r="C92" t="s">
        <v>11236</v>
      </c>
      <c r="D92" t="s">
        <v>11241</v>
      </c>
      <c r="E92" t="s">
        <v>11478</v>
      </c>
      <c r="F92" t="s">
        <v>11400</v>
      </c>
      <c r="G92" t="s">
        <v>12863</v>
      </c>
      <c r="H92" t="s">
        <v>12882</v>
      </c>
      <c r="I92" t="s">
        <v>1490</v>
      </c>
      <c r="J92" t="e">
        <f>VLOOKUP(C92,MEDIDORES!C:G,5,FALSE)</f>
        <v>#N/A</v>
      </c>
      <c r="K92" t="e">
        <f>I92=VLOOKUP(C92,MEDIDORES!C:G,5,FALSE)</f>
        <v>#N/A</v>
      </c>
      <c r="M92" s="95" t="str">
        <f t="shared" si="1"/>
        <v>1245FATIENEL</v>
      </c>
      <c r="N92" s="95" t="e">
        <f>VLOOKUP(C92,MEDIDORES!$C:$P,2,FALSE)</f>
        <v>#N/A</v>
      </c>
      <c r="O92" s="95" t="e">
        <f>VLOOKUP(C92,MEDIDORES!$C:$P,3,FALSE)</f>
        <v>#N/A</v>
      </c>
      <c r="P92" s="14" t="e">
        <f>VLOOKUP(C92,MEDIDORES!$C:$P,4,FALSE)</f>
        <v>#N/A</v>
      </c>
      <c r="Q92" s="95" t="e">
        <f>VLOOKUP(C92,MEDIDORES!$C:$P,5,FALSE)</f>
        <v>#N/A</v>
      </c>
      <c r="R92" s="64" t="e">
        <f>VLOOKUP(C92,MEDIDORES!$C:$P,6,FALSE)</f>
        <v>#N/A</v>
      </c>
      <c r="S92" s="95" t="e">
        <f>VLOOKUP(C92,MEDIDORES!$C:$P,7,FALSE)</f>
        <v>#N/A</v>
      </c>
      <c r="T92" s="95" t="e">
        <f>VLOOKUP(C92,MEDIDORES!$C:$P,8,FALSE)</f>
        <v>#N/A</v>
      </c>
      <c r="U92" s="95" t="e">
        <f>VLOOKUP(C92,MEDIDORES!$C:$P,9,FALSE)</f>
        <v>#N/A</v>
      </c>
      <c r="V92" s="95" t="e">
        <f>VLOOKUP(C92,MEDIDORES!$C:$P,10,FALSE)</f>
        <v>#N/A</v>
      </c>
      <c r="W92" s="95" t="e">
        <f>VLOOKUP(C92,MEDIDORES!$C:$P,11,FALSE)</f>
        <v>#N/A</v>
      </c>
      <c r="X92" s="95" t="e">
        <f>IF(VLOOKUP(C92,MEDIDORES!$C:$P,12,FALSE)="","",VLOOKUP(C92,MEDIDORES!$C:$P,12,FALSE))</f>
        <v>#N/A</v>
      </c>
      <c r="Y92" s="95" t="e">
        <f>IF(VLOOKUP(C92,MEDIDORES!$C:$P,13,FALSE)="","",VLOOKUP(C92,MEDIDORES!$C:$P,13,FALSE))</f>
        <v>#N/A</v>
      </c>
      <c r="Z92" s="95" t="e">
        <f>IF(VLOOKUP(C92,MEDIDORES!$C:$P,14,FALSE)="","",VLOOKUP(C92,MEDIDORES!$C:$P,14,FALSE))</f>
        <v>#N/A</v>
      </c>
    </row>
    <row r="93" spans="1:26" x14ac:dyDescent="0.2">
      <c r="A93" t="s">
        <v>12696</v>
      </c>
      <c r="B93" t="s">
        <v>9972</v>
      </c>
      <c r="C93" t="s">
        <v>11339</v>
      </c>
      <c r="D93" t="s">
        <v>11238</v>
      </c>
      <c r="E93" t="s">
        <v>11490</v>
      </c>
      <c r="F93" t="s">
        <v>11406</v>
      </c>
      <c r="G93" t="s">
        <v>12863</v>
      </c>
      <c r="H93" t="s">
        <v>12883</v>
      </c>
      <c r="I93" t="s">
        <v>1490</v>
      </c>
      <c r="J93" t="e">
        <f>VLOOKUP(C93,MEDIDORES!C:G,5,FALSE)</f>
        <v>#N/A</v>
      </c>
      <c r="K93" t="e">
        <f>I93=VLOOKUP(C93,MEDIDORES!C:G,5,FALSE)</f>
        <v>#N/A</v>
      </c>
      <c r="M93" s="95" t="str">
        <f t="shared" si="1"/>
        <v>2050FATIENEL</v>
      </c>
      <c r="N93" s="95" t="e">
        <f>VLOOKUP(C93,MEDIDORES!$C:$P,2,FALSE)</f>
        <v>#N/A</v>
      </c>
      <c r="O93" s="95" t="e">
        <f>VLOOKUP(C93,MEDIDORES!$C:$P,3,FALSE)</f>
        <v>#N/A</v>
      </c>
      <c r="P93" s="14" t="e">
        <f>VLOOKUP(C93,MEDIDORES!$C:$P,4,FALSE)</f>
        <v>#N/A</v>
      </c>
      <c r="Q93" s="95" t="e">
        <f>VLOOKUP(C93,MEDIDORES!$C:$P,5,FALSE)</f>
        <v>#N/A</v>
      </c>
      <c r="R93" s="64" t="e">
        <f>VLOOKUP(C93,MEDIDORES!$C:$P,6,FALSE)</f>
        <v>#N/A</v>
      </c>
      <c r="S93" s="95" t="e">
        <f>VLOOKUP(C93,MEDIDORES!$C:$P,7,FALSE)</f>
        <v>#N/A</v>
      </c>
      <c r="T93" s="95" t="e">
        <f>VLOOKUP(C93,MEDIDORES!$C:$P,8,FALSE)</f>
        <v>#N/A</v>
      </c>
      <c r="U93" s="95" t="e">
        <f>VLOOKUP(C93,MEDIDORES!$C:$P,9,FALSE)</f>
        <v>#N/A</v>
      </c>
      <c r="V93" s="95" t="e">
        <f>VLOOKUP(C93,MEDIDORES!$C:$P,10,FALSE)</f>
        <v>#N/A</v>
      </c>
      <c r="W93" s="95" t="e">
        <f>VLOOKUP(C93,MEDIDORES!$C:$P,11,FALSE)</f>
        <v>#N/A</v>
      </c>
      <c r="X93" s="95" t="e">
        <f>IF(VLOOKUP(C93,MEDIDORES!$C:$P,12,FALSE)="","",VLOOKUP(C93,MEDIDORES!$C:$P,12,FALSE))</f>
        <v>#N/A</v>
      </c>
      <c r="Y93" s="95" t="e">
        <f>IF(VLOOKUP(C93,MEDIDORES!$C:$P,13,FALSE)="","",VLOOKUP(C93,MEDIDORES!$C:$P,13,FALSE))</f>
        <v>#N/A</v>
      </c>
      <c r="Z93" s="95" t="e">
        <f>IF(VLOOKUP(C93,MEDIDORES!$C:$P,14,FALSE)="","",VLOOKUP(C93,MEDIDORES!$C:$P,14,FALSE))</f>
        <v>#N/A</v>
      </c>
    </row>
    <row r="94" spans="1:26" x14ac:dyDescent="0.2">
      <c r="A94" t="s">
        <v>12697</v>
      </c>
      <c r="B94" t="s">
        <v>9972</v>
      </c>
      <c r="C94" t="s">
        <v>11421</v>
      </c>
      <c r="D94" t="s">
        <v>11423</v>
      </c>
      <c r="E94" t="s">
        <v>11451</v>
      </c>
      <c r="F94" t="s">
        <v>11494</v>
      </c>
      <c r="G94" t="s">
        <v>12863</v>
      </c>
      <c r="H94" t="s">
        <v>12884</v>
      </c>
      <c r="I94" t="s">
        <v>1490</v>
      </c>
      <c r="J94" t="e">
        <f>VLOOKUP(D94,MEDIDORES!C:G,5,FALSE)</f>
        <v>#N/A</v>
      </c>
      <c r="K94" t="e">
        <f>I94=VLOOKUP(D94,MEDIDORES!C:G,5,FALSE)</f>
        <v>#N/A</v>
      </c>
      <c r="M94" s="95" t="str">
        <f>A94</f>
        <v>2586FATICGE</v>
      </c>
      <c r="N94" s="95" t="e">
        <f>VLOOKUP(D94,MEDIDORES!$C:$P,2,FALSE)</f>
        <v>#N/A</v>
      </c>
      <c r="O94" s="95" t="e">
        <f>VLOOKUP(D94,MEDIDORES!$C:$P,3,FALSE)</f>
        <v>#N/A</v>
      </c>
      <c r="P94" s="14" t="e">
        <f>VLOOKUP(D94,MEDIDORES!$C:$P,4,FALSE)</f>
        <v>#N/A</v>
      </c>
      <c r="Q94" s="95" t="e">
        <f>VLOOKUP(D94,MEDIDORES!$C:$P,5,FALSE)</f>
        <v>#N/A</v>
      </c>
      <c r="R94" s="64" t="e">
        <f>VLOOKUP(D94,MEDIDORES!$C:$P,6,FALSE)</f>
        <v>#N/A</v>
      </c>
      <c r="S94" s="95" t="e">
        <f>VLOOKUP(D94,MEDIDORES!$C:$P,7,FALSE)</f>
        <v>#N/A</v>
      </c>
      <c r="T94" s="95" t="e">
        <f>VLOOKUP(D94,MEDIDORES!$C:$P,8,FALSE)</f>
        <v>#N/A</v>
      </c>
      <c r="U94" s="95" t="e">
        <f>VLOOKUP(D94,MEDIDORES!$C:$P,9,FALSE)</f>
        <v>#N/A</v>
      </c>
      <c r="V94" s="95" t="e">
        <f>VLOOKUP(D94,MEDIDORES!$C:$P,10,FALSE)</f>
        <v>#N/A</v>
      </c>
      <c r="W94" s="95" t="e">
        <f>VLOOKUP(D94,MEDIDORES!$C:$P,11,FALSE)</f>
        <v>#N/A</v>
      </c>
      <c r="X94" s="95" t="e">
        <f>IF(VLOOKUP(D94,MEDIDORES!$C:$P,12,FALSE)="","",VLOOKUP(D94,MEDIDORES!$C:$P,12,FALSE))</f>
        <v>#N/A</v>
      </c>
      <c r="Y94" s="95" t="e">
        <f>IF(VLOOKUP(D94,MEDIDORES!$C:$P,13,FALSE)="","",VLOOKUP(D94,MEDIDORES!$C:$P,13,FALSE))</f>
        <v>#N/A</v>
      </c>
      <c r="Z94" s="95" t="e">
        <f>IF(VLOOKUP(D94,MEDIDORES!$C:$P,14,FALSE)="","",VLOOKUP(D94,MEDIDORES!$C:$P,14,FALSE))</f>
        <v>#N/A</v>
      </c>
    </row>
    <row r="95" spans="1:26" x14ac:dyDescent="0.2">
      <c r="A95" t="s">
        <v>12698</v>
      </c>
      <c r="B95" t="s">
        <v>9972</v>
      </c>
      <c r="C95" t="s">
        <v>11492</v>
      </c>
      <c r="D95" t="s">
        <v>11408</v>
      </c>
      <c r="G95" t="s">
        <v>12863</v>
      </c>
      <c r="H95" t="s">
        <v>11225</v>
      </c>
      <c r="I95" t="s">
        <v>1490</v>
      </c>
      <c r="J95" t="e">
        <f>VLOOKUP(C95,MEDIDORES!C:G,5,FALSE)</f>
        <v>#N/A</v>
      </c>
      <c r="K95" t="e">
        <f>I95=VLOOKUP(C95,MEDIDORES!C:G,5,FALSE)</f>
        <v>#N/A</v>
      </c>
      <c r="M95" s="95" t="str">
        <f t="shared" si="1"/>
        <v>LBRBUIN_CHI_2</v>
      </c>
      <c r="N95" s="95" t="e">
        <f>VLOOKUP(C95,MEDIDORES!$C:$P,2,FALSE)</f>
        <v>#N/A</v>
      </c>
      <c r="O95" s="95" t="e">
        <f>VLOOKUP(C95,MEDIDORES!$C:$P,3,FALSE)</f>
        <v>#N/A</v>
      </c>
      <c r="P95" s="14" t="e">
        <f>VLOOKUP(C95,MEDIDORES!$C:$P,4,FALSE)</f>
        <v>#N/A</v>
      </c>
      <c r="Q95" s="95" t="e">
        <f>VLOOKUP(C95,MEDIDORES!$C:$P,5,FALSE)</f>
        <v>#N/A</v>
      </c>
      <c r="R95" s="64" t="e">
        <f>VLOOKUP(C95,MEDIDORES!$C:$P,6,FALSE)</f>
        <v>#N/A</v>
      </c>
      <c r="S95" s="95" t="e">
        <f>VLOOKUP(C95,MEDIDORES!$C:$P,7,FALSE)</f>
        <v>#N/A</v>
      </c>
      <c r="T95" s="95" t="e">
        <f>VLOOKUP(C95,MEDIDORES!$C:$P,8,FALSE)</f>
        <v>#N/A</v>
      </c>
      <c r="U95" s="95" t="e">
        <f>VLOOKUP(C95,MEDIDORES!$C:$P,9,FALSE)</f>
        <v>#N/A</v>
      </c>
      <c r="V95" s="95" t="e">
        <f>VLOOKUP(C95,MEDIDORES!$C:$P,10,FALSE)</f>
        <v>#N/A</v>
      </c>
      <c r="W95" s="95" t="e">
        <f>VLOOKUP(C95,MEDIDORES!$C:$P,11,FALSE)</f>
        <v>#N/A</v>
      </c>
      <c r="X95" s="95" t="e">
        <f>IF(VLOOKUP(C95,MEDIDORES!$C:$P,12,FALSE)="","",VLOOKUP(C95,MEDIDORES!$C:$P,12,FALSE))</f>
        <v>#N/A</v>
      </c>
      <c r="Y95" s="95" t="e">
        <f>IF(VLOOKUP(C95,MEDIDORES!$C:$P,13,FALSE)="","",VLOOKUP(C95,MEDIDORES!$C:$P,13,FALSE))</f>
        <v>#N/A</v>
      </c>
      <c r="Z95" s="95" t="e">
        <f>IF(VLOOKUP(C95,MEDIDORES!$C:$P,14,FALSE)="","",VLOOKUP(C95,MEDIDORES!$C:$P,14,FALSE))</f>
        <v>#N/A</v>
      </c>
    </row>
    <row r="96" spans="1:26" x14ac:dyDescent="0.2">
      <c r="A96" t="s">
        <v>11338</v>
      </c>
      <c r="B96" t="s">
        <v>9972</v>
      </c>
      <c r="C96" t="s">
        <v>11492</v>
      </c>
      <c r="D96" t="s">
        <v>11408</v>
      </c>
      <c r="G96" t="s">
        <v>12863</v>
      </c>
      <c r="H96" t="s">
        <v>11225</v>
      </c>
      <c r="I96" t="s">
        <v>1490</v>
      </c>
      <c r="J96" t="e">
        <f>VLOOKUP(C96,MEDIDORES!C:G,5,FALSE)</f>
        <v>#N/A</v>
      </c>
      <c r="K96" t="e">
        <f>I96=VLOOKUP(C96,MEDIDORES!C:G,5,FALSE)</f>
        <v>#N/A</v>
      </c>
      <c r="M96" s="95" t="str">
        <f>A96</f>
        <v>LBRBUIN_CHI_10</v>
      </c>
      <c r="N96" s="95" t="e">
        <f>VLOOKUP(C96,MEDIDORES!$C:$P,2,FALSE)</f>
        <v>#N/A</v>
      </c>
      <c r="O96" s="95" t="e">
        <f>VLOOKUP(C96,MEDIDORES!$C:$P,3,FALSE)</f>
        <v>#N/A</v>
      </c>
      <c r="P96" s="14" t="e">
        <f>VLOOKUP(C96,MEDIDORES!$C:$P,4,FALSE)</f>
        <v>#N/A</v>
      </c>
      <c r="Q96" s="95" t="e">
        <f>VLOOKUP(C96,MEDIDORES!$C:$P,5,FALSE)</f>
        <v>#N/A</v>
      </c>
      <c r="R96" s="64" t="e">
        <f>VLOOKUP(C96,MEDIDORES!$C:$P,6,FALSE)</f>
        <v>#N/A</v>
      </c>
      <c r="S96" s="95" t="e">
        <f>VLOOKUP(C96,MEDIDORES!$C:$P,7,FALSE)</f>
        <v>#N/A</v>
      </c>
      <c r="T96" s="95" t="e">
        <f>VLOOKUP(C96,MEDIDORES!$C:$P,8,FALSE)</f>
        <v>#N/A</v>
      </c>
      <c r="U96" s="95" t="e">
        <f>VLOOKUP(C96,MEDIDORES!$C:$P,9,FALSE)</f>
        <v>#N/A</v>
      </c>
      <c r="V96" s="95" t="e">
        <f>VLOOKUP(C96,MEDIDORES!$C:$P,10,FALSE)</f>
        <v>#N/A</v>
      </c>
      <c r="W96" s="95" t="e">
        <f>VLOOKUP(C96,MEDIDORES!$C:$P,11,FALSE)</f>
        <v>#N/A</v>
      </c>
      <c r="X96" s="95" t="e">
        <f>IF(VLOOKUP(C96,MEDIDORES!$C:$P,12,FALSE)="","",VLOOKUP(C96,MEDIDORES!$C:$P,12,FALSE))</f>
        <v>#N/A</v>
      </c>
      <c r="Y96" s="95" t="e">
        <f>IF(VLOOKUP(C96,MEDIDORES!$C:$P,13,FALSE)="","",VLOOKUP(C96,MEDIDORES!$C:$P,13,FALSE))</f>
        <v>#N/A</v>
      </c>
      <c r="Z96" s="95" t="e">
        <f>IF(VLOOKUP(C96,MEDIDORES!$C:$P,14,FALSE)="","",VLOOKUP(C96,MEDIDORES!$C:$P,14,FALSE))</f>
        <v>#N/A</v>
      </c>
    </row>
    <row r="97" spans="1:26" x14ac:dyDescent="0.2">
      <c r="A97" t="s">
        <v>11224</v>
      </c>
      <c r="B97" t="s">
        <v>9972</v>
      </c>
      <c r="C97" t="s">
        <v>11492</v>
      </c>
      <c r="D97" t="s">
        <v>11408</v>
      </c>
      <c r="G97" t="s">
        <v>12863</v>
      </c>
      <c r="H97" t="s">
        <v>11225</v>
      </c>
      <c r="I97" t="s">
        <v>1490</v>
      </c>
      <c r="J97" t="e">
        <f>VLOOKUP(C97,MEDIDORES!C:G,5,FALSE)</f>
        <v>#N/A</v>
      </c>
      <c r="K97" t="e">
        <f>I97=VLOOKUP(C97,MEDIDORES!C:G,5,FALSE)</f>
        <v>#N/A</v>
      </c>
      <c r="M97" s="95" t="str">
        <f>A97</f>
        <v>LBRBUIN_CHI_5</v>
      </c>
      <c r="N97" s="95" t="e">
        <f>VLOOKUP(C97,MEDIDORES!$C:$P,2,FALSE)</f>
        <v>#N/A</v>
      </c>
      <c r="O97" s="95" t="e">
        <f>VLOOKUP(C97,MEDIDORES!$C:$P,3,FALSE)</f>
        <v>#N/A</v>
      </c>
      <c r="P97" s="14" t="e">
        <f>VLOOKUP(C97,MEDIDORES!$C:$P,4,FALSE)</f>
        <v>#N/A</v>
      </c>
      <c r="Q97" s="95" t="e">
        <f>VLOOKUP(C97,MEDIDORES!$C:$P,5,FALSE)</f>
        <v>#N/A</v>
      </c>
      <c r="R97" s="64" t="e">
        <f>VLOOKUP(C97,MEDIDORES!$C:$P,6,FALSE)</f>
        <v>#N/A</v>
      </c>
      <c r="S97" s="95" t="e">
        <f>VLOOKUP(C97,MEDIDORES!$C:$P,7,FALSE)</f>
        <v>#N/A</v>
      </c>
      <c r="T97" s="95" t="e">
        <f>VLOOKUP(C97,MEDIDORES!$C:$P,8,FALSE)</f>
        <v>#N/A</v>
      </c>
      <c r="U97" s="95" t="e">
        <f>VLOOKUP(C97,MEDIDORES!$C:$P,9,FALSE)</f>
        <v>#N/A</v>
      </c>
      <c r="V97" s="95" t="e">
        <f>VLOOKUP(C97,MEDIDORES!$C:$P,10,FALSE)</f>
        <v>#N/A</v>
      </c>
      <c r="W97" s="95" t="e">
        <f>VLOOKUP(C97,MEDIDORES!$C:$P,11,FALSE)</f>
        <v>#N/A</v>
      </c>
      <c r="X97" s="95" t="e">
        <f>IF(VLOOKUP(C97,MEDIDORES!$C:$P,12,FALSE)="","",VLOOKUP(C97,MEDIDORES!$C:$P,12,FALSE))</f>
        <v>#N/A</v>
      </c>
      <c r="Y97" s="95" t="e">
        <f>IF(VLOOKUP(C97,MEDIDORES!$C:$P,13,FALSE)="","",VLOOKUP(C97,MEDIDORES!$C:$P,13,FALSE))</f>
        <v>#N/A</v>
      </c>
      <c r="Z97" s="95" t="e">
        <f>IF(VLOOKUP(C97,MEDIDORES!$C:$P,14,FALSE)="","",VLOOKUP(C97,MEDIDORES!$C:$P,14,FALSE))</f>
        <v>#N/A</v>
      </c>
    </row>
    <row r="98" spans="1:26" x14ac:dyDescent="0.2">
      <c r="A98" t="s">
        <v>12699</v>
      </c>
      <c r="B98" t="s">
        <v>9972</v>
      </c>
      <c r="C98" t="s">
        <v>11589</v>
      </c>
      <c r="D98" t="s">
        <v>11587</v>
      </c>
      <c r="G98" t="s">
        <v>12863</v>
      </c>
      <c r="H98" t="s">
        <v>12885</v>
      </c>
      <c r="I98" t="s">
        <v>1490</v>
      </c>
      <c r="J98" t="e">
        <f>VLOOKUP(D98,MEDIDORES!C:G,5,FALSE)</f>
        <v>#N/A</v>
      </c>
      <c r="K98" t="e">
        <f>I98=VLOOKUP(D98,MEDIDORES!C:G,5,FALSE)</f>
        <v>#N/A</v>
      </c>
      <c r="M98" s="95" t="str">
        <f>A98</f>
        <v>PM2980</v>
      </c>
      <c r="N98" s="95" t="e">
        <f>VLOOKUP(D98,MEDIDORES!$C:$P,2,FALSE)</f>
        <v>#N/A</v>
      </c>
      <c r="O98" s="95" t="e">
        <f>VLOOKUP(D98,MEDIDORES!$C:$P,3,FALSE)</f>
        <v>#N/A</v>
      </c>
      <c r="P98" s="14" t="e">
        <f>VLOOKUP(D98,MEDIDORES!$C:$P,4,FALSE)</f>
        <v>#N/A</v>
      </c>
      <c r="Q98" s="95" t="e">
        <f>VLOOKUP(D98,MEDIDORES!$C:$P,5,FALSE)</f>
        <v>#N/A</v>
      </c>
      <c r="R98" s="64" t="e">
        <f>VLOOKUP(D98,MEDIDORES!$C:$P,6,FALSE)</f>
        <v>#N/A</v>
      </c>
      <c r="S98" s="95" t="e">
        <f>VLOOKUP(D98,MEDIDORES!$C:$P,7,FALSE)</f>
        <v>#N/A</v>
      </c>
      <c r="T98" s="95" t="e">
        <f>VLOOKUP(D98,MEDIDORES!$C:$P,8,FALSE)</f>
        <v>#N/A</v>
      </c>
      <c r="U98" s="95" t="e">
        <f>VLOOKUP(D98,MEDIDORES!$C:$P,9,FALSE)</f>
        <v>#N/A</v>
      </c>
      <c r="V98" s="95" t="e">
        <f>VLOOKUP(D98,MEDIDORES!$C:$P,10,FALSE)</f>
        <v>#N/A</v>
      </c>
      <c r="W98" s="95" t="e">
        <f>VLOOKUP(D98,MEDIDORES!$C:$P,11,FALSE)</f>
        <v>#N/A</v>
      </c>
      <c r="X98" s="95" t="e">
        <f>IF(VLOOKUP(D98,MEDIDORES!$C:$P,12,FALSE)="","",VLOOKUP(D98,MEDIDORES!$C:$P,12,FALSE))</f>
        <v>#N/A</v>
      </c>
      <c r="Y98" s="95" t="e">
        <f>IF(VLOOKUP(D98,MEDIDORES!$C:$P,13,FALSE)="","",VLOOKUP(D98,MEDIDORES!$C:$P,13,FALSE))</f>
        <v>#N/A</v>
      </c>
      <c r="Z98" s="95" t="e">
        <f>IF(VLOOKUP(D98,MEDIDORES!$C:$P,14,FALSE)="","",VLOOKUP(D98,MEDIDORES!$C:$P,14,FALSE))</f>
        <v>#N/A</v>
      </c>
    </row>
    <row r="99" spans="1:26" x14ac:dyDescent="0.2">
      <c r="A99" t="s">
        <v>12700</v>
      </c>
      <c r="B99" t="s">
        <v>9972</v>
      </c>
      <c r="C99" t="s">
        <v>12175</v>
      </c>
      <c r="D99" t="s">
        <v>12174</v>
      </c>
      <c r="G99" t="s">
        <v>12863</v>
      </c>
      <c r="H99" t="s">
        <v>12886</v>
      </c>
      <c r="I99" t="s">
        <v>1490</v>
      </c>
      <c r="J99" t="e">
        <f>VLOOKUP(D99,MEDIDORES!C:G,5,FALSE)</f>
        <v>#N/A</v>
      </c>
      <c r="K99" t="e">
        <f>I99=VLOOKUP(D99,MEDIDORES!C:G,5,FALSE)</f>
        <v>#N/A</v>
      </c>
      <c r="M99" s="95" t="str">
        <f>A99</f>
        <v>PM3222</v>
      </c>
      <c r="N99" s="95" t="e">
        <f>VLOOKUP(D99,MEDIDORES!$C:$P,2,FALSE)</f>
        <v>#N/A</v>
      </c>
      <c r="O99" s="95" t="e">
        <f>VLOOKUP(D99,MEDIDORES!$C:$P,3,FALSE)</f>
        <v>#N/A</v>
      </c>
      <c r="P99" s="14" t="e">
        <f>VLOOKUP(D99,MEDIDORES!$C:$P,4,FALSE)</f>
        <v>#N/A</v>
      </c>
      <c r="Q99" s="95" t="e">
        <f>VLOOKUP(D99,MEDIDORES!$C:$P,5,FALSE)</f>
        <v>#N/A</v>
      </c>
      <c r="R99" s="64" t="e">
        <f>VLOOKUP(D99,MEDIDORES!$C:$P,6,FALSE)</f>
        <v>#N/A</v>
      </c>
      <c r="S99" s="95" t="e">
        <f>VLOOKUP(D99,MEDIDORES!$C:$P,7,FALSE)</f>
        <v>#N/A</v>
      </c>
      <c r="T99" s="95" t="e">
        <f>VLOOKUP(D99,MEDIDORES!$C:$P,8,FALSE)</f>
        <v>#N/A</v>
      </c>
      <c r="U99" s="95" t="e">
        <f>VLOOKUP(D99,MEDIDORES!$C:$P,9,FALSE)</f>
        <v>#N/A</v>
      </c>
      <c r="V99" s="95" t="e">
        <f>VLOOKUP(D99,MEDIDORES!$C:$P,10,FALSE)</f>
        <v>#N/A</v>
      </c>
      <c r="W99" s="95" t="e">
        <f>VLOOKUP(D99,MEDIDORES!$C:$P,11,FALSE)</f>
        <v>#N/A</v>
      </c>
      <c r="X99" s="95" t="e">
        <f>IF(VLOOKUP(D99,MEDIDORES!$C:$P,12,FALSE)="","",VLOOKUP(D99,MEDIDORES!$C:$P,12,FALSE))</f>
        <v>#N/A</v>
      </c>
      <c r="Y99" s="95" t="e">
        <f>IF(VLOOKUP(D99,MEDIDORES!$C:$P,13,FALSE)="","",VLOOKUP(D99,MEDIDORES!$C:$P,13,FALSE))</f>
        <v>#N/A</v>
      </c>
      <c r="Z99" s="95" t="e">
        <f>IF(VLOOKUP(D99,MEDIDORES!$C:$P,14,FALSE)="","",VLOOKUP(D99,MEDIDORES!$C:$P,14,FALSE))</f>
        <v>#N/A</v>
      </c>
    </row>
    <row r="100" spans="1:26" x14ac:dyDescent="0.2">
      <c r="A100" t="s">
        <v>12163</v>
      </c>
      <c r="B100" s="20" t="s">
        <v>7984</v>
      </c>
      <c r="C100" t="s">
        <v>12701</v>
      </c>
      <c r="G100" s="20" t="s">
        <v>7984</v>
      </c>
      <c r="H100" t="s">
        <v>9429</v>
      </c>
      <c r="I100" s="20" t="s">
        <v>7614</v>
      </c>
      <c r="J100" t="str">
        <f>VLOOKUP(C100,MEDIDORES!C:G,5,FALSE)</f>
        <v>GORBEA________013</v>
      </c>
      <c r="K100" t="b">
        <f>I100=VLOOKUP(C100,MEDIDORES!C:G,5,FALSE)</f>
        <v>1</v>
      </c>
      <c r="M100" s="95" t="str">
        <f t="shared" si="1"/>
        <v>GIDBERRCHI_COLB</v>
      </c>
      <c r="N100" s="95" t="str">
        <f>VLOOKUP(C100,MEDIDORES!$C:$P,2,FALSE)</f>
        <v>COLBUN</v>
      </c>
      <c r="O100" s="95" t="str">
        <f>VLOOKUP(C100,MEDIDORES!$C:$P,3,FALSE)</f>
        <v>GIDDINGS_BERRIES_CHILE_S.A.</v>
      </c>
      <c r="P100" s="14">
        <f>VLOOKUP(C100,MEDIDORES!$C:$P,4,FALSE)</f>
        <v>1</v>
      </c>
      <c r="Q100" s="95" t="str">
        <f>VLOOKUP(C100,MEDIDORES!$C:$P,5,FALSE)</f>
        <v>GORBEA________013</v>
      </c>
      <c r="R100" s="64">
        <f>VLOOKUP(C100,MEDIDORES!$C:$P,6,FALSE)</f>
        <v>2099996250132</v>
      </c>
      <c r="S100" s="95">
        <f>VLOOKUP(C100,MEDIDORES!$C:$P,7,FALSE)</f>
        <v>0</v>
      </c>
      <c r="T100" s="95">
        <f>VLOOKUP(C100,MEDIDORES!$C:$P,8,FALSE)</f>
        <v>0</v>
      </c>
      <c r="U100" s="95">
        <f>VLOOKUP(C100,MEDIDORES!$C:$P,9,FALSE)</f>
        <v>0</v>
      </c>
      <c r="V100" s="95" t="str">
        <f>VLOOKUP(C100,MEDIDORES!$C:$P,10,FALSE)</f>
        <v>L_D</v>
      </c>
      <c r="W100" s="95" t="str">
        <f>VLOOKUP(C100,MEDIDORES!$C:$P,11,FALSE)</f>
        <v>L_D</v>
      </c>
      <c r="X100" s="95" t="str">
        <f>IF(VLOOKUP(C100,MEDIDORES!$C:$P,12,FALSE)="","",VLOOKUP(C100,MEDIDORES!$C:$P,12,FALSE))</f>
        <v>COLBUN</v>
      </c>
      <c r="Y100" s="95" t="str">
        <f>IF(VLOOKUP(C100,MEDIDORES!$C:$P,13,FALSE)="","",VLOOKUP(C100,MEDIDORES!$C:$P,13,FALSE))</f>
        <v>FRONTEL</v>
      </c>
      <c r="Z100" s="95" t="str">
        <f>IF(VLOOKUP(C100,MEDIDORES!$C:$P,14,FALSE)="","",VLOOKUP(C100,MEDIDORES!$C:$P,14,FALSE))</f>
        <v/>
      </c>
    </row>
    <row r="101" spans="1:26" x14ac:dyDescent="0.2">
      <c r="A101" t="s">
        <v>12702</v>
      </c>
      <c r="B101" t="s">
        <v>9972</v>
      </c>
      <c r="C101" t="s">
        <v>11465</v>
      </c>
      <c r="D101" t="s">
        <v>11495</v>
      </c>
      <c r="E101" t="s">
        <v>11474</v>
      </c>
      <c r="F101" t="s">
        <v>11470</v>
      </c>
      <c r="G101" t="s">
        <v>12863</v>
      </c>
      <c r="H101" t="s">
        <v>9763</v>
      </c>
      <c r="I101" t="s">
        <v>209</v>
      </c>
      <c r="J101" t="e">
        <f>VLOOKUP(C101,MEDIDORES!C:G,5,FALSE)</f>
        <v>#N/A</v>
      </c>
      <c r="K101" t="e">
        <f>I101=VLOOKUP(C101,MEDIDORES!C:G,5,FALSE)</f>
        <v>#N/A</v>
      </c>
      <c r="M101" s="95" t="str">
        <f t="shared" si="1"/>
        <v>PM2691PCM25</v>
      </c>
      <c r="N101" s="95" t="e">
        <f>VLOOKUP(C101,MEDIDORES!$C:$P,2,FALSE)</f>
        <v>#N/A</v>
      </c>
      <c r="O101" s="95" t="e">
        <f>VLOOKUP(C101,MEDIDORES!$C:$P,3,FALSE)</f>
        <v>#N/A</v>
      </c>
      <c r="P101" s="14" t="e">
        <f>VLOOKUP(C101,MEDIDORES!$C:$P,4,FALSE)</f>
        <v>#N/A</v>
      </c>
      <c r="Q101" s="95" t="e">
        <f>VLOOKUP(C101,MEDIDORES!$C:$P,5,FALSE)</f>
        <v>#N/A</v>
      </c>
      <c r="R101" s="64" t="e">
        <f>VLOOKUP(C101,MEDIDORES!$C:$P,6,FALSE)</f>
        <v>#N/A</v>
      </c>
      <c r="S101" s="95" t="e">
        <f>VLOOKUP(C101,MEDIDORES!$C:$P,7,FALSE)</f>
        <v>#N/A</v>
      </c>
      <c r="T101" s="95" t="e">
        <f>VLOOKUP(C101,MEDIDORES!$C:$P,8,FALSE)</f>
        <v>#N/A</v>
      </c>
      <c r="U101" s="95" t="e">
        <f>VLOOKUP(C101,MEDIDORES!$C:$P,9,FALSE)</f>
        <v>#N/A</v>
      </c>
      <c r="V101" s="95" t="e">
        <f>VLOOKUP(C101,MEDIDORES!$C:$P,10,FALSE)</f>
        <v>#N/A</v>
      </c>
      <c r="W101" s="95" t="e">
        <f>VLOOKUP(C101,MEDIDORES!$C:$P,11,FALSE)</f>
        <v>#N/A</v>
      </c>
      <c r="X101" s="95" t="e">
        <f>IF(VLOOKUP(C101,MEDIDORES!$C:$P,12,FALSE)="","",VLOOKUP(C101,MEDIDORES!$C:$P,12,FALSE))</f>
        <v>#N/A</v>
      </c>
      <c r="Y101" s="95" t="e">
        <f>IF(VLOOKUP(C101,MEDIDORES!$C:$P,13,FALSE)="","",VLOOKUP(C101,MEDIDORES!$C:$P,13,FALSE))</f>
        <v>#N/A</v>
      </c>
      <c r="Z101" s="95" t="e">
        <f>IF(VLOOKUP(C101,MEDIDORES!$C:$P,14,FALSE)="","",VLOOKUP(C101,MEDIDORES!$C:$P,14,FALSE))</f>
        <v>#N/A</v>
      </c>
    </row>
    <row r="102" spans="1:26" x14ac:dyDescent="0.2">
      <c r="A102" t="s">
        <v>12703</v>
      </c>
      <c r="B102" t="s">
        <v>9972</v>
      </c>
      <c r="C102" t="s">
        <v>11467</v>
      </c>
      <c r="D102" t="s">
        <v>11497</v>
      </c>
      <c r="E102" t="s">
        <v>11476</v>
      </c>
      <c r="F102" t="s">
        <v>11472</v>
      </c>
      <c r="G102" t="s">
        <v>12863</v>
      </c>
      <c r="H102" t="s">
        <v>9763</v>
      </c>
      <c r="I102" t="s">
        <v>209</v>
      </c>
      <c r="J102" t="e">
        <f>VLOOKUP(C102,MEDIDORES!C:G,5,FALSE)</f>
        <v>#N/A</v>
      </c>
      <c r="K102" t="e">
        <f>I102=VLOOKUP(C102,MEDIDORES!C:G,5,FALSE)</f>
        <v>#N/A</v>
      </c>
      <c r="M102" s="95" t="str">
        <f t="shared" si="1"/>
        <v>PM2712PCM25</v>
      </c>
      <c r="N102" s="95" t="e">
        <f>VLOOKUP(C102,MEDIDORES!$C:$P,2,FALSE)</f>
        <v>#N/A</v>
      </c>
      <c r="O102" s="95" t="e">
        <f>VLOOKUP(C102,MEDIDORES!$C:$P,3,FALSE)</f>
        <v>#N/A</v>
      </c>
      <c r="P102" s="14" t="e">
        <f>VLOOKUP(C102,MEDIDORES!$C:$P,4,FALSE)</f>
        <v>#N/A</v>
      </c>
      <c r="Q102" s="95" t="e">
        <f>VLOOKUP(C102,MEDIDORES!$C:$P,5,FALSE)</f>
        <v>#N/A</v>
      </c>
      <c r="R102" s="64" t="e">
        <f>VLOOKUP(C102,MEDIDORES!$C:$P,6,FALSE)</f>
        <v>#N/A</v>
      </c>
      <c r="S102" s="95" t="e">
        <f>VLOOKUP(C102,MEDIDORES!$C:$P,7,FALSE)</f>
        <v>#N/A</v>
      </c>
      <c r="T102" s="95" t="e">
        <f>VLOOKUP(C102,MEDIDORES!$C:$P,8,FALSE)</f>
        <v>#N/A</v>
      </c>
      <c r="U102" s="95" t="e">
        <f>VLOOKUP(C102,MEDIDORES!$C:$P,9,FALSE)</f>
        <v>#N/A</v>
      </c>
      <c r="V102" s="95" t="e">
        <f>VLOOKUP(C102,MEDIDORES!$C:$P,10,FALSE)</f>
        <v>#N/A</v>
      </c>
      <c r="W102" s="95" t="e">
        <f>VLOOKUP(C102,MEDIDORES!$C:$P,11,FALSE)</f>
        <v>#N/A</v>
      </c>
      <c r="X102" s="95" t="e">
        <f>IF(VLOOKUP(C102,MEDIDORES!$C:$P,12,FALSE)="","",VLOOKUP(C102,MEDIDORES!$C:$P,12,FALSE))</f>
        <v>#N/A</v>
      </c>
      <c r="Y102" s="95" t="e">
        <f>IF(VLOOKUP(C102,MEDIDORES!$C:$P,13,FALSE)="","",VLOOKUP(C102,MEDIDORES!$C:$P,13,FALSE))</f>
        <v>#N/A</v>
      </c>
      <c r="Z102" s="95" t="e">
        <f>IF(VLOOKUP(C102,MEDIDORES!$C:$P,14,FALSE)="","",VLOOKUP(C102,MEDIDORES!$C:$P,14,FALSE))</f>
        <v>#N/A</v>
      </c>
    </row>
    <row r="103" spans="1:26" x14ac:dyDescent="0.2">
      <c r="A103" t="s">
        <v>12704</v>
      </c>
      <c r="B103" t="s">
        <v>9972</v>
      </c>
      <c r="C103" t="s">
        <v>11242</v>
      </c>
      <c r="D103" t="s">
        <v>11340</v>
      </c>
      <c r="E103" t="s">
        <v>11491</v>
      </c>
      <c r="F103" t="s">
        <v>11407</v>
      </c>
      <c r="G103" t="s">
        <v>12863</v>
      </c>
      <c r="H103" t="s">
        <v>12887</v>
      </c>
      <c r="I103" t="s">
        <v>210</v>
      </c>
      <c r="J103" t="e">
        <f>VLOOKUP(C103,MEDIDORES!C:G,5,FALSE)</f>
        <v>#N/A</v>
      </c>
      <c r="K103" t="e">
        <f>I103=VLOOKUP(C103,MEDIDORES!C:G,5,FALSE)</f>
        <v>#N/A</v>
      </c>
      <c r="M103" s="95" t="str">
        <f t="shared" si="1"/>
        <v>2480HOSPENEL</v>
      </c>
      <c r="N103" s="95" t="e">
        <f>VLOOKUP(C103,MEDIDORES!$C:$P,2,FALSE)</f>
        <v>#N/A</v>
      </c>
      <c r="O103" s="95" t="e">
        <f>VLOOKUP(C103,MEDIDORES!$C:$P,3,FALSE)</f>
        <v>#N/A</v>
      </c>
      <c r="P103" s="14" t="e">
        <f>VLOOKUP(C103,MEDIDORES!$C:$P,4,FALSE)</f>
        <v>#N/A</v>
      </c>
      <c r="Q103" s="95" t="e">
        <f>VLOOKUP(C103,MEDIDORES!$C:$P,5,FALSE)</f>
        <v>#N/A</v>
      </c>
      <c r="R103" s="64" t="e">
        <f>VLOOKUP(C103,MEDIDORES!$C:$P,6,FALSE)</f>
        <v>#N/A</v>
      </c>
      <c r="S103" s="95" t="e">
        <f>VLOOKUP(C103,MEDIDORES!$C:$P,7,FALSE)</f>
        <v>#N/A</v>
      </c>
      <c r="T103" s="95" t="e">
        <f>VLOOKUP(C103,MEDIDORES!$C:$P,8,FALSE)</f>
        <v>#N/A</v>
      </c>
      <c r="U103" s="95" t="e">
        <f>VLOOKUP(C103,MEDIDORES!$C:$P,9,FALSE)</f>
        <v>#N/A</v>
      </c>
      <c r="V103" s="95" t="e">
        <f>VLOOKUP(C103,MEDIDORES!$C:$P,10,FALSE)</f>
        <v>#N/A</v>
      </c>
      <c r="W103" s="95" t="e">
        <f>VLOOKUP(C103,MEDIDORES!$C:$P,11,FALSE)</f>
        <v>#N/A</v>
      </c>
      <c r="X103" s="95" t="e">
        <f>IF(VLOOKUP(C103,MEDIDORES!$C:$P,12,FALSE)="","",VLOOKUP(C103,MEDIDORES!$C:$P,12,FALSE))</f>
        <v>#N/A</v>
      </c>
      <c r="Y103" s="95" t="e">
        <f>IF(VLOOKUP(C103,MEDIDORES!$C:$P,13,FALSE)="","",VLOOKUP(C103,MEDIDORES!$C:$P,13,FALSE))</f>
        <v>#N/A</v>
      </c>
      <c r="Z103" s="95" t="e">
        <f>IF(VLOOKUP(C103,MEDIDORES!$C:$P,14,FALSE)="","",VLOOKUP(C103,MEDIDORES!$C:$P,14,FALSE))</f>
        <v>#N/A</v>
      </c>
    </row>
    <row r="104" spans="1:26" x14ac:dyDescent="0.2">
      <c r="A104" t="s">
        <v>12705</v>
      </c>
      <c r="B104" t="s">
        <v>9972</v>
      </c>
      <c r="C104" t="s">
        <v>11514</v>
      </c>
      <c r="D104" t="s">
        <v>11520</v>
      </c>
      <c r="E104" t="s">
        <v>11522</v>
      </c>
      <c r="F104" t="s">
        <v>11518</v>
      </c>
      <c r="G104" t="s">
        <v>12863</v>
      </c>
      <c r="H104" t="s">
        <v>12888</v>
      </c>
      <c r="I104" t="s">
        <v>210</v>
      </c>
      <c r="J104" t="e">
        <f>VLOOKUP(C104,MEDIDORES!C:G,5,FALSE)</f>
        <v>#N/A</v>
      </c>
      <c r="K104" t="e">
        <f>I104=VLOOKUP(C104,MEDIDORES!C:G,5,FALSE)</f>
        <v>#N/A</v>
      </c>
      <c r="M104" s="95" t="str">
        <f t="shared" si="1"/>
        <v>PM2817PCM26</v>
      </c>
      <c r="N104" s="95" t="e">
        <f>VLOOKUP(C104,MEDIDORES!$C:$P,2,FALSE)</f>
        <v>#N/A</v>
      </c>
      <c r="O104" s="95" t="e">
        <f>VLOOKUP(C104,MEDIDORES!$C:$P,3,FALSE)</f>
        <v>#N/A</v>
      </c>
      <c r="P104" s="14" t="e">
        <f>VLOOKUP(C104,MEDIDORES!$C:$P,4,FALSE)</f>
        <v>#N/A</v>
      </c>
      <c r="Q104" s="95" t="e">
        <f>VLOOKUP(C104,MEDIDORES!$C:$P,5,FALSE)</f>
        <v>#N/A</v>
      </c>
      <c r="R104" s="64" t="e">
        <f>VLOOKUP(C104,MEDIDORES!$C:$P,6,FALSE)</f>
        <v>#N/A</v>
      </c>
      <c r="S104" s="95" t="e">
        <f>VLOOKUP(C104,MEDIDORES!$C:$P,7,FALSE)</f>
        <v>#N/A</v>
      </c>
      <c r="T104" s="95" t="e">
        <f>VLOOKUP(C104,MEDIDORES!$C:$P,8,FALSE)</f>
        <v>#N/A</v>
      </c>
      <c r="U104" s="95" t="e">
        <f>VLOOKUP(C104,MEDIDORES!$C:$P,9,FALSE)</f>
        <v>#N/A</v>
      </c>
      <c r="V104" s="95" t="e">
        <f>VLOOKUP(C104,MEDIDORES!$C:$P,10,FALSE)</f>
        <v>#N/A</v>
      </c>
      <c r="W104" s="95" t="e">
        <f>VLOOKUP(C104,MEDIDORES!$C:$P,11,FALSE)</f>
        <v>#N/A</v>
      </c>
      <c r="X104" s="95" t="e">
        <f>IF(VLOOKUP(C104,MEDIDORES!$C:$P,12,FALSE)="","",VLOOKUP(C104,MEDIDORES!$C:$P,12,FALSE))</f>
        <v>#N/A</v>
      </c>
      <c r="Y104" s="95" t="e">
        <f>IF(VLOOKUP(C104,MEDIDORES!$C:$P,13,FALSE)="","",VLOOKUP(C104,MEDIDORES!$C:$P,13,FALSE))</f>
        <v>#N/A</v>
      </c>
      <c r="Z104" s="95" t="e">
        <f>IF(VLOOKUP(C104,MEDIDORES!$C:$P,14,FALSE)="","",VLOOKUP(C104,MEDIDORES!$C:$P,14,FALSE))</f>
        <v>#N/A</v>
      </c>
    </row>
    <row r="105" spans="1:26" x14ac:dyDescent="0.2">
      <c r="A105" t="s">
        <v>12706</v>
      </c>
      <c r="B105" t="s">
        <v>7984</v>
      </c>
      <c r="C105" t="s">
        <v>10652</v>
      </c>
      <c r="D105" t="s">
        <v>10536</v>
      </c>
      <c r="E105" t="s">
        <v>10653</v>
      </c>
      <c r="G105" t="s">
        <v>12863</v>
      </c>
      <c r="H105" t="s">
        <v>12936</v>
      </c>
      <c r="I105" t="s">
        <v>1709</v>
      </c>
      <c r="J105" t="e">
        <f>VLOOKUP(C105,MEDIDORES!C:G,5,FALSE)</f>
        <v>#N/A</v>
      </c>
      <c r="K105" t="e">
        <f>I105=VLOOKUP(C105,MEDIDORES!C:G,5,FALSE)</f>
        <v>#N/A</v>
      </c>
      <c r="M105" s="95" t="str">
        <f t="shared" si="1"/>
        <v>SERVSALUDARAUSUR</v>
      </c>
      <c r="N105" s="95" t="e">
        <f>VLOOKUP(C105,MEDIDORES!$C:$P,2,FALSE)</f>
        <v>#N/A</v>
      </c>
      <c r="O105" s="95" t="e">
        <f>VLOOKUP(C105,MEDIDORES!$C:$P,3,FALSE)</f>
        <v>#N/A</v>
      </c>
      <c r="P105" s="14" t="e">
        <f>VLOOKUP(C105,MEDIDORES!$C:$P,4,FALSE)</f>
        <v>#N/A</v>
      </c>
      <c r="Q105" s="95" t="e">
        <f>VLOOKUP(C105,MEDIDORES!$C:$P,5,FALSE)</f>
        <v>#N/A</v>
      </c>
      <c r="R105" s="64" t="e">
        <f>VLOOKUP(C105,MEDIDORES!$C:$P,6,FALSE)</f>
        <v>#N/A</v>
      </c>
      <c r="S105" s="95" t="e">
        <f>VLOOKUP(C105,MEDIDORES!$C:$P,7,FALSE)</f>
        <v>#N/A</v>
      </c>
      <c r="T105" s="95" t="e">
        <f>VLOOKUP(C105,MEDIDORES!$C:$P,8,FALSE)</f>
        <v>#N/A</v>
      </c>
      <c r="U105" s="95" t="e">
        <f>VLOOKUP(C105,MEDIDORES!$C:$P,9,FALSE)</f>
        <v>#N/A</v>
      </c>
      <c r="V105" s="95" t="e">
        <f>VLOOKUP(C105,MEDIDORES!$C:$P,10,FALSE)</f>
        <v>#N/A</v>
      </c>
      <c r="W105" s="95" t="e">
        <f>VLOOKUP(C105,MEDIDORES!$C:$P,11,FALSE)</f>
        <v>#N/A</v>
      </c>
      <c r="X105" s="95" t="e">
        <f>IF(VLOOKUP(C105,MEDIDORES!$C:$P,12,FALSE)="","",VLOOKUP(C105,MEDIDORES!$C:$P,12,FALSE))</f>
        <v>#N/A</v>
      </c>
      <c r="Y105" s="95" t="e">
        <f>IF(VLOOKUP(C105,MEDIDORES!$C:$P,13,FALSE)="","",VLOOKUP(C105,MEDIDORES!$C:$P,13,FALSE))</f>
        <v>#N/A</v>
      </c>
      <c r="Z105" s="95" t="e">
        <f>IF(VLOOKUP(C105,MEDIDORES!$C:$P,14,FALSE)="","",VLOOKUP(C105,MEDIDORES!$C:$P,14,FALSE))</f>
        <v>#N/A</v>
      </c>
    </row>
    <row r="106" spans="1:26" x14ac:dyDescent="0.2">
      <c r="A106" t="s">
        <v>12713</v>
      </c>
      <c r="B106" t="s">
        <v>9972</v>
      </c>
      <c r="C106" t="s">
        <v>11564</v>
      </c>
      <c r="D106" t="s">
        <v>11562</v>
      </c>
      <c r="G106" t="s">
        <v>12863</v>
      </c>
      <c r="H106" t="s">
        <v>12889</v>
      </c>
      <c r="I106" t="s">
        <v>242</v>
      </c>
      <c r="J106" t="e">
        <f>VLOOKUP(C106,MEDIDORES!C:G,5,FALSE)</f>
        <v>#N/A</v>
      </c>
      <c r="K106" t="e">
        <f>I106=VLOOKUP(C106,MEDIDORES!C:G,5,FALSE)</f>
        <v>#N/A</v>
      </c>
      <c r="M106" s="95" t="str">
        <f t="shared" si="1"/>
        <v>PM2782PCM27</v>
      </c>
      <c r="N106" s="95" t="e">
        <f>VLOOKUP(C106,MEDIDORES!$C:$P,2,FALSE)</f>
        <v>#N/A</v>
      </c>
      <c r="O106" s="95" t="e">
        <f>VLOOKUP(C106,MEDIDORES!$C:$P,3,FALSE)</f>
        <v>#N/A</v>
      </c>
      <c r="P106" s="14" t="e">
        <f>VLOOKUP(C106,MEDIDORES!$C:$P,4,FALSE)</f>
        <v>#N/A</v>
      </c>
      <c r="Q106" s="95" t="e">
        <f>VLOOKUP(C106,MEDIDORES!$C:$P,5,FALSE)</f>
        <v>#N/A</v>
      </c>
      <c r="R106" s="64" t="e">
        <f>VLOOKUP(C106,MEDIDORES!$C:$P,6,FALSE)</f>
        <v>#N/A</v>
      </c>
      <c r="S106" s="95" t="e">
        <f>VLOOKUP(C106,MEDIDORES!$C:$P,7,FALSE)</f>
        <v>#N/A</v>
      </c>
      <c r="T106" s="95" t="e">
        <f>VLOOKUP(C106,MEDIDORES!$C:$P,8,FALSE)</f>
        <v>#N/A</v>
      </c>
      <c r="U106" s="95" t="e">
        <f>VLOOKUP(C106,MEDIDORES!$C:$P,9,FALSE)</f>
        <v>#N/A</v>
      </c>
      <c r="V106" s="95" t="e">
        <f>VLOOKUP(C106,MEDIDORES!$C:$P,10,FALSE)</f>
        <v>#N/A</v>
      </c>
      <c r="W106" s="95" t="e">
        <f>VLOOKUP(C106,MEDIDORES!$C:$P,11,FALSE)</f>
        <v>#N/A</v>
      </c>
      <c r="X106" s="95" t="e">
        <f>IF(VLOOKUP(C106,MEDIDORES!$C:$P,12,FALSE)="","",VLOOKUP(C106,MEDIDORES!$C:$P,12,FALSE))</f>
        <v>#N/A</v>
      </c>
      <c r="Y106" s="95" t="e">
        <f>IF(VLOOKUP(C106,MEDIDORES!$C:$P,13,FALSE)="","",VLOOKUP(C106,MEDIDORES!$C:$P,13,FALSE))</f>
        <v>#N/A</v>
      </c>
      <c r="Z106" s="95" t="e">
        <f>IF(VLOOKUP(C106,MEDIDORES!$C:$P,14,FALSE)="","",VLOOKUP(C106,MEDIDORES!$C:$P,14,FALSE))</f>
        <v>#N/A</v>
      </c>
    </row>
    <row r="107" spans="1:26" x14ac:dyDescent="0.2">
      <c r="A107" t="s">
        <v>12715</v>
      </c>
      <c r="B107" t="s">
        <v>9972</v>
      </c>
      <c r="C107" t="s">
        <v>9670</v>
      </c>
      <c r="D107" t="s">
        <v>9855</v>
      </c>
      <c r="G107" t="s">
        <v>12863</v>
      </c>
      <c r="H107" t="s">
        <v>12890</v>
      </c>
      <c r="I107" t="s">
        <v>723</v>
      </c>
      <c r="J107" t="e">
        <f>VLOOKUP(C107,MEDIDORES!C:G,5,FALSE)</f>
        <v>#N/A</v>
      </c>
      <c r="K107" t="e">
        <f>I107=VLOOKUP(C107,MEDIDORES!C:G,5,FALSE)</f>
        <v>#N/A</v>
      </c>
      <c r="M107" s="95" t="str">
        <f t="shared" si="1"/>
        <v>CHILLOS-ALBR1</v>
      </c>
      <c r="N107" s="95" t="e">
        <f>VLOOKUP(C107,MEDIDORES!$C:$P,2,FALSE)</f>
        <v>#N/A</v>
      </c>
      <c r="O107" s="95" t="e">
        <f>VLOOKUP(C107,MEDIDORES!$C:$P,3,FALSE)</f>
        <v>#N/A</v>
      </c>
      <c r="P107" s="14" t="e">
        <f>VLOOKUP(C107,MEDIDORES!$C:$P,4,FALSE)</f>
        <v>#N/A</v>
      </c>
      <c r="Q107" s="95" t="e">
        <f>VLOOKUP(C107,MEDIDORES!$C:$P,5,FALSE)</f>
        <v>#N/A</v>
      </c>
      <c r="R107" s="64" t="e">
        <f>VLOOKUP(C107,MEDIDORES!$C:$P,6,FALSE)</f>
        <v>#N/A</v>
      </c>
      <c r="S107" s="95" t="e">
        <f>VLOOKUP(C107,MEDIDORES!$C:$P,7,FALSE)</f>
        <v>#N/A</v>
      </c>
      <c r="T107" s="95" t="e">
        <f>VLOOKUP(C107,MEDIDORES!$C:$P,8,FALSE)</f>
        <v>#N/A</v>
      </c>
      <c r="U107" s="95" t="e">
        <f>VLOOKUP(C107,MEDIDORES!$C:$P,9,FALSE)</f>
        <v>#N/A</v>
      </c>
      <c r="V107" s="95" t="e">
        <f>VLOOKUP(C107,MEDIDORES!$C:$P,10,FALSE)</f>
        <v>#N/A</v>
      </c>
      <c r="W107" s="95" t="e">
        <f>VLOOKUP(C107,MEDIDORES!$C:$P,11,FALSE)</f>
        <v>#N/A</v>
      </c>
      <c r="X107" s="95" t="e">
        <f>IF(VLOOKUP(C107,MEDIDORES!$C:$P,12,FALSE)="","",VLOOKUP(C107,MEDIDORES!$C:$P,12,FALSE))</f>
        <v>#N/A</v>
      </c>
      <c r="Y107" s="95" t="e">
        <f>IF(VLOOKUP(C107,MEDIDORES!$C:$P,13,FALSE)="","",VLOOKUP(C107,MEDIDORES!$C:$P,13,FALSE))</f>
        <v>#N/A</v>
      </c>
      <c r="Z107" s="95" t="e">
        <f>IF(VLOOKUP(C107,MEDIDORES!$C:$P,14,FALSE)="","",VLOOKUP(C107,MEDIDORES!$C:$P,14,FALSE))</f>
        <v>#N/A</v>
      </c>
    </row>
    <row r="108" spans="1:26" x14ac:dyDescent="0.2">
      <c r="A108" t="s">
        <v>12716</v>
      </c>
      <c r="B108" t="s">
        <v>9972</v>
      </c>
      <c r="C108" t="s">
        <v>9671</v>
      </c>
      <c r="D108" t="s">
        <v>9856</v>
      </c>
      <c r="G108" t="s">
        <v>12863</v>
      </c>
      <c r="H108" t="s">
        <v>12890</v>
      </c>
      <c r="I108" t="s">
        <v>723</v>
      </c>
      <c r="J108" t="e">
        <f>VLOOKUP(C108,MEDIDORES!C:G,5,FALSE)</f>
        <v>#N/A</v>
      </c>
      <c r="K108" t="e">
        <f>I108=VLOOKUP(C108,MEDIDORES!C:G,5,FALSE)</f>
        <v>#N/A</v>
      </c>
      <c r="M108" s="95" t="str">
        <f t="shared" si="1"/>
        <v>CHILLOS-ALBR2</v>
      </c>
      <c r="N108" s="95" t="e">
        <f>VLOOKUP(C108,MEDIDORES!$C:$P,2,FALSE)</f>
        <v>#N/A</v>
      </c>
      <c r="O108" s="95" t="e">
        <f>VLOOKUP(C108,MEDIDORES!$C:$P,3,FALSE)</f>
        <v>#N/A</v>
      </c>
      <c r="P108" s="14" t="e">
        <f>VLOOKUP(C108,MEDIDORES!$C:$P,4,FALSE)</f>
        <v>#N/A</v>
      </c>
      <c r="Q108" s="95" t="e">
        <f>VLOOKUP(C108,MEDIDORES!$C:$P,5,FALSE)</f>
        <v>#N/A</v>
      </c>
      <c r="R108" s="64" t="e">
        <f>VLOOKUP(C108,MEDIDORES!$C:$P,6,FALSE)</f>
        <v>#N/A</v>
      </c>
      <c r="S108" s="95" t="e">
        <f>VLOOKUP(C108,MEDIDORES!$C:$P,7,FALSE)</f>
        <v>#N/A</v>
      </c>
      <c r="T108" s="95" t="e">
        <f>VLOOKUP(C108,MEDIDORES!$C:$P,8,FALSE)</f>
        <v>#N/A</v>
      </c>
      <c r="U108" s="95" t="e">
        <f>VLOOKUP(C108,MEDIDORES!$C:$P,9,FALSE)</f>
        <v>#N/A</v>
      </c>
      <c r="V108" s="95" t="e">
        <f>VLOOKUP(C108,MEDIDORES!$C:$P,10,FALSE)</f>
        <v>#N/A</v>
      </c>
      <c r="W108" s="95" t="e">
        <f>VLOOKUP(C108,MEDIDORES!$C:$P,11,FALSE)</f>
        <v>#N/A</v>
      </c>
      <c r="X108" s="95" t="e">
        <f>IF(VLOOKUP(C108,MEDIDORES!$C:$P,12,FALSE)="","",VLOOKUP(C108,MEDIDORES!$C:$P,12,FALSE))</f>
        <v>#N/A</v>
      </c>
      <c r="Y108" s="95" t="e">
        <f>IF(VLOOKUP(C108,MEDIDORES!$C:$P,13,FALSE)="","",VLOOKUP(C108,MEDIDORES!$C:$P,13,FALSE))</f>
        <v>#N/A</v>
      </c>
      <c r="Z108" s="95" t="e">
        <f>IF(VLOOKUP(C108,MEDIDORES!$C:$P,14,FALSE)="","",VLOOKUP(C108,MEDIDORES!$C:$P,14,FALSE))</f>
        <v>#N/A</v>
      </c>
    </row>
    <row r="109" spans="1:26" x14ac:dyDescent="0.2">
      <c r="A109" t="s">
        <v>12717</v>
      </c>
      <c r="B109" t="s">
        <v>9972</v>
      </c>
      <c r="C109" t="s">
        <v>9996</v>
      </c>
      <c r="D109" t="s">
        <v>9857</v>
      </c>
      <c r="G109" t="s">
        <v>12863</v>
      </c>
      <c r="H109" t="s">
        <v>12937</v>
      </c>
      <c r="I109" t="s">
        <v>723</v>
      </c>
      <c r="J109" t="e">
        <f>VLOOKUP(C109,MEDIDORES!C:G,5,FALSE)</f>
        <v>#N/A</v>
      </c>
      <c r="K109" t="e">
        <f>I109=VLOOKUP(C109,MEDIDORES!C:G,5,FALSE)</f>
        <v>#N/A</v>
      </c>
      <c r="M109" s="95" t="str">
        <f t="shared" si="1"/>
        <v>LBRLOS-ACHI3</v>
      </c>
      <c r="N109" s="95" t="e">
        <f>VLOOKUP(C109,MEDIDORES!$C:$P,2,FALSE)</f>
        <v>#N/A</v>
      </c>
      <c r="O109" s="95" t="e">
        <f>VLOOKUP(C109,MEDIDORES!$C:$P,3,FALSE)</f>
        <v>#N/A</v>
      </c>
      <c r="P109" s="14" t="e">
        <f>VLOOKUP(C109,MEDIDORES!$C:$P,4,FALSE)</f>
        <v>#N/A</v>
      </c>
      <c r="Q109" s="95" t="e">
        <f>VLOOKUP(C109,MEDIDORES!$C:$P,5,FALSE)</f>
        <v>#N/A</v>
      </c>
      <c r="R109" s="64" t="e">
        <f>VLOOKUP(C109,MEDIDORES!$C:$P,6,FALSE)</f>
        <v>#N/A</v>
      </c>
      <c r="S109" s="95" t="e">
        <f>VLOOKUP(C109,MEDIDORES!$C:$P,7,FALSE)</f>
        <v>#N/A</v>
      </c>
      <c r="T109" s="95" t="e">
        <f>VLOOKUP(C109,MEDIDORES!$C:$P,8,FALSE)</f>
        <v>#N/A</v>
      </c>
      <c r="U109" s="95" t="e">
        <f>VLOOKUP(C109,MEDIDORES!$C:$P,9,FALSE)</f>
        <v>#N/A</v>
      </c>
      <c r="V109" s="95" t="e">
        <f>VLOOKUP(C109,MEDIDORES!$C:$P,10,FALSE)</f>
        <v>#N/A</v>
      </c>
      <c r="W109" s="95" t="e">
        <f>VLOOKUP(C109,MEDIDORES!$C:$P,11,FALSE)</f>
        <v>#N/A</v>
      </c>
      <c r="X109" s="95" t="e">
        <f>IF(VLOOKUP(C109,MEDIDORES!$C:$P,12,FALSE)="","",VLOOKUP(C109,MEDIDORES!$C:$P,12,FALSE))</f>
        <v>#N/A</v>
      </c>
      <c r="Y109" s="95" t="e">
        <f>IF(VLOOKUP(C109,MEDIDORES!$C:$P,13,FALSE)="","",VLOOKUP(C109,MEDIDORES!$C:$P,13,FALSE))</f>
        <v>#N/A</v>
      </c>
      <c r="Z109" s="95" t="e">
        <f>IF(VLOOKUP(C109,MEDIDORES!$C:$P,14,FALSE)="","",VLOOKUP(C109,MEDIDORES!$C:$P,14,FALSE))</f>
        <v>#N/A</v>
      </c>
    </row>
    <row r="110" spans="1:26" x14ac:dyDescent="0.2">
      <c r="A110" t="s">
        <v>12718</v>
      </c>
      <c r="B110" t="s">
        <v>9972</v>
      </c>
      <c r="C110" t="s">
        <v>9749</v>
      </c>
      <c r="D110" t="s">
        <v>9854</v>
      </c>
      <c r="E110" t="s">
        <v>9748</v>
      </c>
      <c r="G110" t="s">
        <v>12863</v>
      </c>
      <c r="H110" t="s">
        <v>9763</v>
      </c>
      <c r="I110" t="s">
        <v>723</v>
      </c>
      <c r="J110" t="e">
        <f>VLOOKUP(C110,MEDIDORES!C:G,5,FALSE)</f>
        <v>#N/A</v>
      </c>
      <c r="K110" t="e">
        <f>I110=VLOOKUP(C110,MEDIDORES!C:G,5,FALSE)</f>
        <v>#N/A</v>
      </c>
      <c r="M110" s="95" t="str">
        <f t="shared" si="1"/>
        <v>PM2808PCM41</v>
      </c>
      <c r="N110" s="95" t="e">
        <f>VLOOKUP(C110,MEDIDORES!$C:$P,2,FALSE)</f>
        <v>#N/A</v>
      </c>
      <c r="O110" s="95" t="e">
        <f>VLOOKUP(C110,MEDIDORES!$C:$P,3,FALSE)</f>
        <v>#N/A</v>
      </c>
      <c r="P110" s="14" t="e">
        <f>VLOOKUP(C110,MEDIDORES!$C:$P,4,FALSE)</f>
        <v>#N/A</v>
      </c>
      <c r="Q110" s="95" t="e">
        <f>VLOOKUP(C110,MEDIDORES!$C:$P,5,FALSE)</f>
        <v>#N/A</v>
      </c>
      <c r="R110" s="64" t="e">
        <f>VLOOKUP(C110,MEDIDORES!$C:$P,6,FALSE)</f>
        <v>#N/A</v>
      </c>
      <c r="S110" s="95" t="e">
        <f>VLOOKUP(C110,MEDIDORES!$C:$P,7,FALSE)</f>
        <v>#N/A</v>
      </c>
      <c r="T110" s="95" t="e">
        <f>VLOOKUP(C110,MEDIDORES!$C:$P,8,FALSE)</f>
        <v>#N/A</v>
      </c>
      <c r="U110" s="95" t="e">
        <f>VLOOKUP(C110,MEDIDORES!$C:$P,9,FALSE)</f>
        <v>#N/A</v>
      </c>
      <c r="V110" s="95" t="e">
        <f>VLOOKUP(C110,MEDIDORES!$C:$P,10,FALSE)</f>
        <v>#N/A</v>
      </c>
      <c r="W110" s="95" t="e">
        <f>VLOOKUP(C110,MEDIDORES!$C:$P,11,FALSE)</f>
        <v>#N/A</v>
      </c>
      <c r="X110" s="95" t="e">
        <f>IF(VLOOKUP(C110,MEDIDORES!$C:$P,12,FALSE)="","",VLOOKUP(C110,MEDIDORES!$C:$P,12,FALSE))</f>
        <v>#N/A</v>
      </c>
      <c r="Y110" s="95" t="e">
        <f>IF(VLOOKUP(C110,MEDIDORES!$C:$P,13,FALSE)="","",VLOOKUP(C110,MEDIDORES!$C:$P,13,FALSE))</f>
        <v>#N/A</v>
      </c>
      <c r="Z110" s="95" t="e">
        <f>IF(VLOOKUP(C110,MEDIDORES!$C:$P,14,FALSE)="","",VLOOKUP(C110,MEDIDORES!$C:$P,14,FALSE))</f>
        <v>#N/A</v>
      </c>
    </row>
    <row r="111" spans="1:26" x14ac:dyDescent="0.2">
      <c r="A111" t="s">
        <v>12719</v>
      </c>
      <c r="B111" t="s">
        <v>9972</v>
      </c>
      <c r="C111" t="s">
        <v>10749</v>
      </c>
      <c r="D111" t="s">
        <v>10752</v>
      </c>
      <c r="G111" t="s">
        <v>12863</v>
      </c>
      <c r="H111" t="s">
        <v>12891</v>
      </c>
      <c r="I111" t="s">
        <v>217</v>
      </c>
      <c r="J111" t="e">
        <f>VLOOKUP(C111,MEDIDORES!C:G,5,FALSE)</f>
        <v>#N/A</v>
      </c>
      <c r="K111" t="e">
        <f>I111=VLOOKUP(C111,MEDIDORES!C:G,5,FALSE)</f>
        <v>#N/A</v>
      </c>
      <c r="M111" s="95" t="str">
        <f t="shared" si="1"/>
        <v>PM3035</v>
      </c>
      <c r="N111" s="95" t="e">
        <f>VLOOKUP(C111,MEDIDORES!$C:$P,2,FALSE)</f>
        <v>#N/A</v>
      </c>
      <c r="O111" s="95" t="e">
        <f>VLOOKUP(C111,MEDIDORES!$C:$P,3,FALSE)</f>
        <v>#N/A</v>
      </c>
      <c r="P111" s="14" t="e">
        <f>VLOOKUP(C111,MEDIDORES!$C:$P,4,FALSE)</f>
        <v>#N/A</v>
      </c>
      <c r="Q111" s="95" t="e">
        <f>VLOOKUP(C111,MEDIDORES!$C:$P,5,FALSE)</f>
        <v>#N/A</v>
      </c>
      <c r="R111" s="64" t="e">
        <f>VLOOKUP(C111,MEDIDORES!$C:$P,6,FALSE)</f>
        <v>#N/A</v>
      </c>
      <c r="S111" s="95" t="e">
        <f>VLOOKUP(C111,MEDIDORES!$C:$P,7,FALSE)</f>
        <v>#N/A</v>
      </c>
      <c r="T111" s="95" t="e">
        <f>VLOOKUP(C111,MEDIDORES!$C:$P,8,FALSE)</f>
        <v>#N/A</v>
      </c>
      <c r="U111" s="95" t="e">
        <f>VLOOKUP(C111,MEDIDORES!$C:$P,9,FALSE)</f>
        <v>#N/A</v>
      </c>
      <c r="V111" s="95" t="e">
        <f>VLOOKUP(C111,MEDIDORES!$C:$P,10,FALSE)</f>
        <v>#N/A</v>
      </c>
      <c r="W111" s="95" t="e">
        <f>VLOOKUP(C111,MEDIDORES!$C:$P,11,FALSE)</f>
        <v>#N/A</v>
      </c>
      <c r="X111" s="95" t="e">
        <f>IF(VLOOKUP(C111,MEDIDORES!$C:$P,12,FALSE)="","",VLOOKUP(C111,MEDIDORES!$C:$P,12,FALSE))</f>
        <v>#N/A</v>
      </c>
      <c r="Y111" s="95" t="e">
        <f>IF(VLOOKUP(C111,MEDIDORES!$C:$P,13,FALSE)="","",VLOOKUP(C111,MEDIDORES!$C:$P,13,FALSE))</f>
        <v>#N/A</v>
      </c>
      <c r="Z111" s="95" t="e">
        <f>IF(VLOOKUP(C111,MEDIDORES!$C:$P,14,FALSE)="","",VLOOKUP(C111,MEDIDORES!$C:$P,14,FALSE))</f>
        <v>#N/A</v>
      </c>
    </row>
    <row r="112" spans="1:26" x14ac:dyDescent="0.2">
      <c r="A112" t="s">
        <v>12720</v>
      </c>
      <c r="B112" t="s">
        <v>9972</v>
      </c>
      <c r="C112" t="s">
        <v>10750</v>
      </c>
      <c r="D112" t="s">
        <v>10753</v>
      </c>
      <c r="G112" t="s">
        <v>12863</v>
      </c>
      <c r="H112" t="s">
        <v>12892</v>
      </c>
      <c r="I112" t="s">
        <v>217</v>
      </c>
      <c r="J112" t="e">
        <f>VLOOKUP(C112,MEDIDORES!C:G,5,FALSE)</f>
        <v>#N/A</v>
      </c>
      <c r="K112" t="e">
        <f>I112=VLOOKUP(C112,MEDIDORES!C:G,5,FALSE)</f>
        <v>#N/A</v>
      </c>
      <c r="M112" s="95" t="str">
        <f t="shared" si="1"/>
        <v>PM3053</v>
      </c>
      <c r="N112" s="95" t="e">
        <f>VLOOKUP(C112,MEDIDORES!$C:$P,2,FALSE)</f>
        <v>#N/A</v>
      </c>
      <c r="O112" s="95" t="e">
        <f>VLOOKUP(C112,MEDIDORES!$C:$P,3,FALSE)</f>
        <v>#N/A</v>
      </c>
      <c r="P112" s="14" t="e">
        <f>VLOOKUP(C112,MEDIDORES!$C:$P,4,FALSE)</f>
        <v>#N/A</v>
      </c>
      <c r="Q112" s="95" t="e">
        <f>VLOOKUP(C112,MEDIDORES!$C:$P,5,FALSE)</f>
        <v>#N/A</v>
      </c>
      <c r="R112" s="64" t="e">
        <f>VLOOKUP(C112,MEDIDORES!$C:$P,6,FALSE)</f>
        <v>#N/A</v>
      </c>
      <c r="S112" s="95" t="e">
        <f>VLOOKUP(C112,MEDIDORES!$C:$P,7,FALSE)</f>
        <v>#N/A</v>
      </c>
      <c r="T112" s="95" t="e">
        <f>VLOOKUP(C112,MEDIDORES!$C:$P,8,FALSE)</f>
        <v>#N/A</v>
      </c>
      <c r="U112" s="95" t="e">
        <f>VLOOKUP(C112,MEDIDORES!$C:$P,9,FALSE)</f>
        <v>#N/A</v>
      </c>
      <c r="V112" s="95" t="e">
        <f>VLOOKUP(C112,MEDIDORES!$C:$P,10,FALSE)</f>
        <v>#N/A</v>
      </c>
      <c r="W112" s="95" t="e">
        <f>VLOOKUP(C112,MEDIDORES!$C:$P,11,FALSE)</f>
        <v>#N/A</v>
      </c>
      <c r="X112" s="95" t="e">
        <f>IF(VLOOKUP(C112,MEDIDORES!$C:$P,12,FALSE)="","",VLOOKUP(C112,MEDIDORES!$C:$P,12,FALSE))</f>
        <v>#N/A</v>
      </c>
      <c r="Y112" s="95" t="e">
        <f>IF(VLOOKUP(C112,MEDIDORES!$C:$P,13,FALSE)="","",VLOOKUP(C112,MEDIDORES!$C:$P,13,FALSE))</f>
        <v>#N/A</v>
      </c>
      <c r="Z112" s="95" t="e">
        <f>IF(VLOOKUP(C112,MEDIDORES!$C:$P,14,FALSE)="","",VLOOKUP(C112,MEDIDORES!$C:$P,14,FALSE))</f>
        <v>#N/A</v>
      </c>
    </row>
    <row r="113" spans="1:26" x14ac:dyDescent="0.2">
      <c r="A113" t="s">
        <v>12721</v>
      </c>
      <c r="B113" t="s">
        <v>9972</v>
      </c>
      <c r="C113" t="s">
        <v>12143</v>
      </c>
      <c r="G113" t="s">
        <v>12612</v>
      </c>
      <c r="H113" t="s">
        <v>12145</v>
      </c>
      <c r="I113" t="s">
        <v>1547</v>
      </c>
      <c r="J113" t="str">
        <f>VLOOKUP(C113,MEDIDORES!C:G,5,FALSE)</f>
        <v>LAPALMA_______013</v>
      </c>
      <c r="K113" t="b">
        <f>I113=VLOOKUP(C113,MEDIDORES!C:G,5,FALSE)</f>
        <v>1</v>
      </c>
      <c r="M113" s="95" t="str">
        <f t="shared" si="1"/>
        <v>C_PM3107PCM29</v>
      </c>
      <c r="N113" s="95" t="str">
        <f>VLOOKUP(C113,MEDIDORES!$C:$P,2,FALSE)</f>
        <v>TRICAHUE_SPA</v>
      </c>
      <c r="O113" s="95" t="str">
        <f>VLOOKUP(C113,MEDIDORES!$C:$P,3,FALSE)</f>
        <v>C_PMGD_FV_TRICA_DOS</v>
      </c>
      <c r="P113" s="14">
        <f>VLOOKUP(C113,MEDIDORES!$C:$P,4,FALSE)</f>
        <v>1</v>
      </c>
      <c r="Q113" s="95" t="str">
        <f>VLOOKUP(C113,MEDIDORES!$C:$P,5,FALSE)</f>
        <v>LAPALMA_______013</v>
      </c>
      <c r="R113" s="64">
        <f>VLOOKUP(C113,MEDIDORES!$C:$P,6,FALSE)</f>
        <v>2079995180132</v>
      </c>
      <c r="S113" s="95">
        <f>VLOOKUP(C113,MEDIDORES!$C:$P,7,FALSE)</f>
        <v>0</v>
      </c>
      <c r="T113" s="95">
        <f>VLOOKUP(C113,MEDIDORES!$C:$P,8,FALSE)</f>
        <v>0</v>
      </c>
      <c r="U113" s="95">
        <f>VLOOKUP(C113,MEDIDORES!$C:$P,9,FALSE)</f>
        <v>0</v>
      </c>
      <c r="V113" s="95" t="str">
        <f>VLOOKUP(C113,MEDIDORES!$C:$P,10,FALSE)</f>
        <v>G</v>
      </c>
      <c r="W113" s="95" t="str">
        <f>VLOOKUP(C113,MEDIDORES!$C:$P,11,FALSE)</f>
        <v>G</v>
      </c>
      <c r="X113" s="95" t="str">
        <f>IF(VLOOKUP(C113,MEDIDORES!$C:$P,12,FALSE)="","",VLOOKUP(C113,MEDIDORES!$C:$P,12,FALSE))</f>
        <v>TRICAHUE_SPA</v>
      </c>
      <c r="Y113" s="95" t="str">
        <f>IF(VLOOKUP(C113,MEDIDORES!$C:$P,13,FALSE)="","",VLOOKUP(C113,MEDIDORES!$C:$P,13,FALSE))</f>
        <v>CGE</v>
      </c>
      <c r="Z113" s="95" t="str">
        <f>IF(VLOOKUP(C113,MEDIDORES!$C:$P,14,FALSE)="","",VLOOKUP(C113,MEDIDORES!$C:$P,14,FALSE))</f>
        <v/>
      </c>
    </row>
    <row r="114" spans="1:26" x14ac:dyDescent="0.2">
      <c r="A114" t="s">
        <v>12722</v>
      </c>
      <c r="B114" t="s">
        <v>9972</v>
      </c>
      <c r="C114" t="s">
        <v>11806</v>
      </c>
      <c r="G114" t="s">
        <v>12612</v>
      </c>
      <c r="H114" t="s">
        <v>11807</v>
      </c>
      <c r="I114" t="s">
        <v>1547</v>
      </c>
      <c r="J114" t="str">
        <f>VLOOKUP(C114,MEDIDORES!C:G,5,FALSE)</f>
        <v>LAPALMA_______013</v>
      </c>
      <c r="K114" t="b">
        <f>I114=VLOOKUP(C114,MEDIDORES!C:G,5,FALSE)</f>
        <v>1</v>
      </c>
      <c r="M114" s="95" t="str">
        <f t="shared" si="1"/>
        <v>C_PM3251</v>
      </c>
      <c r="N114" s="95" t="str">
        <f>VLOOKUP(C114,MEDIDORES!$C:$P,2,FALSE)</f>
        <v>CARBON_FREE</v>
      </c>
      <c r="O114" s="95" t="str">
        <f>VLOOKUP(C114,MEDIDORES!$C:$P,3,FALSE)</f>
        <v>C_PMGD_FV_SANTA_FE</v>
      </c>
      <c r="P114" s="14">
        <f>VLOOKUP(C114,MEDIDORES!$C:$P,4,FALSE)</f>
        <v>1</v>
      </c>
      <c r="Q114" s="95" t="str">
        <f>VLOOKUP(C114,MEDIDORES!$C:$P,5,FALSE)</f>
        <v>LAPALMA_______013</v>
      </c>
      <c r="R114" s="64">
        <f>VLOOKUP(C114,MEDIDORES!$C:$P,6,FALSE)</f>
        <v>2079995180132</v>
      </c>
      <c r="S114" s="95">
        <f>VLOOKUP(C114,MEDIDORES!$C:$P,7,FALSE)</f>
        <v>0</v>
      </c>
      <c r="T114" s="95">
        <f>VLOOKUP(C114,MEDIDORES!$C:$P,8,FALSE)</f>
        <v>0</v>
      </c>
      <c r="U114" s="95">
        <f>VLOOKUP(C114,MEDIDORES!$C:$P,9,FALSE)</f>
        <v>0</v>
      </c>
      <c r="V114" s="95" t="str">
        <f>VLOOKUP(C114,MEDIDORES!$C:$P,10,FALSE)</f>
        <v>G</v>
      </c>
      <c r="W114" s="95" t="str">
        <f>VLOOKUP(C114,MEDIDORES!$C:$P,11,FALSE)</f>
        <v>G</v>
      </c>
      <c r="X114" s="95" t="str">
        <f>IF(VLOOKUP(C114,MEDIDORES!$C:$P,12,FALSE)="","",VLOOKUP(C114,MEDIDORES!$C:$P,12,FALSE))</f>
        <v>CARBON_FREE</v>
      </c>
      <c r="Y114" s="95" t="str">
        <f>IF(VLOOKUP(C114,MEDIDORES!$C:$P,13,FALSE)="","",VLOOKUP(C114,MEDIDORES!$C:$P,13,FALSE))</f>
        <v>CGE</v>
      </c>
      <c r="Z114" s="95" t="str">
        <f>IF(VLOOKUP(C114,MEDIDORES!$C:$P,14,FALSE)="","",VLOOKUP(C114,MEDIDORES!$C:$P,14,FALSE))</f>
        <v/>
      </c>
    </row>
    <row r="115" spans="1:26" x14ac:dyDescent="0.2">
      <c r="A115" t="s">
        <v>12723</v>
      </c>
      <c r="B115" t="s">
        <v>9972</v>
      </c>
      <c r="C115" t="s">
        <v>11804</v>
      </c>
      <c r="G115" t="s">
        <v>12612</v>
      </c>
      <c r="H115" t="s">
        <v>11805</v>
      </c>
      <c r="I115" t="s">
        <v>1547</v>
      </c>
      <c r="J115" t="str">
        <f>VLOOKUP(C115,MEDIDORES!C:G,5,FALSE)</f>
        <v>LAPALMA_______013</v>
      </c>
      <c r="K115" t="b">
        <f>I115=VLOOKUP(C115,MEDIDORES!C:G,5,FALSE)</f>
        <v>1</v>
      </c>
      <c r="M115" s="95" t="str">
        <f t="shared" si="1"/>
        <v>G_PM3107PCM29</v>
      </c>
      <c r="N115" s="95" t="str">
        <f>VLOOKUP(C115,MEDIDORES!$C:$P,2,FALSE)</f>
        <v>CARBON_FREE</v>
      </c>
      <c r="O115" s="95" t="str">
        <f>VLOOKUP(C115,MEDIDORES!$C:$P,3,FALSE)</f>
        <v>G_PMGD_FV_SANTA_FE</v>
      </c>
      <c r="P115" s="14">
        <f>VLOOKUP(C115,MEDIDORES!$C:$P,4,FALSE)</f>
        <v>1</v>
      </c>
      <c r="Q115" s="95" t="str">
        <f>VLOOKUP(C115,MEDIDORES!$C:$P,5,FALSE)</f>
        <v>LAPALMA_______013</v>
      </c>
      <c r="R115" s="64">
        <f>VLOOKUP(C115,MEDIDORES!$C:$P,6,FALSE)</f>
        <v>2079995180132</v>
      </c>
      <c r="S115" s="95">
        <f>VLOOKUP(C115,MEDIDORES!$C:$P,7,FALSE)</f>
        <v>0</v>
      </c>
      <c r="T115" s="95">
        <f>VLOOKUP(C115,MEDIDORES!$C:$P,8,FALSE)</f>
        <v>0</v>
      </c>
      <c r="U115" s="95">
        <f>VLOOKUP(C115,MEDIDORES!$C:$P,9,FALSE)</f>
        <v>0</v>
      </c>
      <c r="V115" s="95" t="str">
        <f>VLOOKUP(C115,MEDIDORES!$C:$P,10,FALSE)</f>
        <v>G</v>
      </c>
      <c r="W115" s="95" t="str">
        <f>VLOOKUP(C115,MEDIDORES!$C:$P,11,FALSE)</f>
        <v>G</v>
      </c>
      <c r="X115" s="95" t="str">
        <f>IF(VLOOKUP(C115,MEDIDORES!$C:$P,12,FALSE)="","",VLOOKUP(C115,MEDIDORES!$C:$P,12,FALSE))</f>
        <v>CARBON_FREE</v>
      </c>
      <c r="Y115" s="95" t="str">
        <f>IF(VLOOKUP(C115,MEDIDORES!$C:$P,13,FALSE)="","",VLOOKUP(C115,MEDIDORES!$C:$P,13,FALSE))</f>
        <v>CGE</v>
      </c>
      <c r="Z115" s="95" t="str">
        <f>IF(VLOOKUP(C115,MEDIDORES!$C:$P,14,FALSE)="","",VLOOKUP(C115,MEDIDORES!$C:$P,14,FALSE))</f>
        <v/>
      </c>
    </row>
    <row r="116" spans="1:26" x14ac:dyDescent="0.2">
      <c r="A116" t="s">
        <v>12724</v>
      </c>
      <c r="B116" t="s">
        <v>9972</v>
      </c>
      <c r="C116" t="s">
        <v>12142</v>
      </c>
      <c r="G116" t="s">
        <v>12612</v>
      </c>
      <c r="H116" t="s">
        <v>12144</v>
      </c>
      <c r="I116" t="s">
        <v>1547</v>
      </c>
      <c r="J116" t="str">
        <f>VLOOKUP(C116,MEDIDORES!C:G,5,FALSE)</f>
        <v>LAPALMA_______013</v>
      </c>
      <c r="K116" t="b">
        <f>I116=VLOOKUP(C116,MEDIDORES!C:G,5,FALSE)</f>
        <v>1</v>
      </c>
      <c r="M116" s="95" t="str">
        <f t="shared" si="1"/>
        <v>G_PM3251</v>
      </c>
      <c r="N116" s="95" t="str">
        <f>VLOOKUP(C116,MEDIDORES!$C:$P,2,FALSE)</f>
        <v>TRICAHUE_SPA</v>
      </c>
      <c r="O116" s="95" t="str">
        <f>VLOOKUP(C116,MEDIDORES!$C:$P,3,FALSE)</f>
        <v>G_PMGD_FV_TRICA_DOS</v>
      </c>
      <c r="P116" s="14">
        <f>VLOOKUP(C116,MEDIDORES!$C:$P,4,FALSE)</f>
        <v>1</v>
      </c>
      <c r="Q116" s="95" t="str">
        <f>VLOOKUP(C116,MEDIDORES!$C:$P,5,FALSE)</f>
        <v>LAPALMA_______013</v>
      </c>
      <c r="R116" s="64">
        <f>VLOOKUP(C116,MEDIDORES!$C:$P,6,FALSE)</f>
        <v>2079995180132</v>
      </c>
      <c r="S116" s="95">
        <f>VLOOKUP(C116,MEDIDORES!$C:$P,7,FALSE)</f>
        <v>0</v>
      </c>
      <c r="T116" s="95">
        <f>VLOOKUP(C116,MEDIDORES!$C:$P,8,FALSE)</f>
        <v>0</v>
      </c>
      <c r="U116" s="95">
        <f>VLOOKUP(C116,MEDIDORES!$C:$P,9,FALSE)</f>
        <v>0</v>
      </c>
      <c r="V116" s="95" t="str">
        <f>VLOOKUP(C116,MEDIDORES!$C:$P,10,FALSE)</f>
        <v>G</v>
      </c>
      <c r="W116" s="95" t="str">
        <f>VLOOKUP(C116,MEDIDORES!$C:$P,11,FALSE)</f>
        <v>G</v>
      </c>
      <c r="X116" s="95" t="str">
        <f>IF(VLOOKUP(C116,MEDIDORES!$C:$P,12,FALSE)="","",VLOOKUP(C116,MEDIDORES!$C:$P,12,FALSE))</f>
        <v>TRICAHUE_SPA</v>
      </c>
      <c r="Y116" s="95" t="str">
        <f>IF(VLOOKUP(C116,MEDIDORES!$C:$P,13,FALSE)="","",VLOOKUP(C116,MEDIDORES!$C:$P,13,FALSE))</f>
        <v>CGE</v>
      </c>
      <c r="Z116" s="95" t="str">
        <f>IF(VLOOKUP(C116,MEDIDORES!$C:$P,14,FALSE)="","",VLOOKUP(C116,MEDIDORES!$C:$P,14,FALSE))</f>
        <v/>
      </c>
    </row>
    <row r="117" spans="1:26" x14ac:dyDescent="0.2">
      <c r="A117" t="s">
        <v>12725</v>
      </c>
      <c r="B117" t="s">
        <v>9972</v>
      </c>
      <c r="C117" t="s">
        <v>11245</v>
      </c>
      <c r="D117" t="s">
        <v>11248</v>
      </c>
      <c r="E117" t="s">
        <v>11488</v>
      </c>
      <c r="F117" t="s">
        <v>11404</v>
      </c>
      <c r="G117" t="s">
        <v>12863</v>
      </c>
      <c r="H117" t="s">
        <v>12893</v>
      </c>
      <c r="I117" t="s">
        <v>211</v>
      </c>
      <c r="J117" t="e">
        <f>VLOOKUP(C117,MEDIDORES!C:G,5,FALSE)</f>
        <v>#N/A</v>
      </c>
      <c r="K117" t="e">
        <f>I117=VLOOKUP(C117,MEDIDORES!C:G,5,FALSE)</f>
        <v>#N/A</v>
      </c>
      <c r="M117" s="95" t="str">
        <f t="shared" si="1"/>
        <v>1818LAROENEL</v>
      </c>
      <c r="N117" s="95" t="e">
        <f>VLOOKUP(C117,MEDIDORES!$C:$P,2,FALSE)</f>
        <v>#N/A</v>
      </c>
      <c r="O117" s="95" t="e">
        <f>VLOOKUP(C117,MEDIDORES!$C:$P,3,FALSE)</f>
        <v>#N/A</v>
      </c>
      <c r="P117" s="14" t="e">
        <f>VLOOKUP(C117,MEDIDORES!$C:$P,4,FALSE)</f>
        <v>#N/A</v>
      </c>
      <c r="Q117" s="95" t="e">
        <f>VLOOKUP(C117,MEDIDORES!$C:$P,5,FALSE)</f>
        <v>#N/A</v>
      </c>
      <c r="R117" s="64" t="e">
        <f>VLOOKUP(C117,MEDIDORES!$C:$P,6,FALSE)</f>
        <v>#N/A</v>
      </c>
      <c r="S117" s="95" t="e">
        <f>VLOOKUP(C117,MEDIDORES!$C:$P,7,FALSE)</f>
        <v>#N/A</v>
      </c>
      <c r="T117" s="95" t="e">
        <f>VLOOKUP(C117,MEDIDORES!$C:$P,8,FALSE)</f>
        <v>#N/A</v>
      </c>
      <c r="U117" s="95" t="e">
        <f>VLOOKUP(C117,MEDIDORES!$C:$P,9,FALSE)</f>
        <v>#N/A</v>
      </c>
      <c r="V117" s="95" t="e">
        <f>VLOOKUP(C117,MEDIDORES!$C:$P,10,FALSE)</f>
        <v>#N/A</v>
      </c>
      <c r="W117" s="95" t="e">
        <f>VLOOKUP(C117,MEDIDORES!$C:$P,11,FALSE)</f>
        <v>#N/A</v>
      </c>
      <c r="X117" s="95" t="e">
        <f>IF(VLOOKUP(C117,MEDIDORES!$C:$P,12,FALSE)="","",VLOOKUP(C117,MEDIDORES!$C:$P,12,FALSE))</f>
        <v>#N/A</v>
      </c>
      <c r="Y117" s="95" t="e">
        <f>IF(VLOOKUP(C117,MEDIDORES!$C:$P,13,FALSE)="","",VLOOKUP(C117,MEDIDORES!$C:$P,13,FALSE))</f>
        <v>#N/A</v>
      </c>
      <c r="Z117" s="95" t="e">
        <f>IF(VLOOKUP(C117,MEDIDORES!$C:$P,14,FALSE)="","",VLOOKUP(C117,MEDIDORES!$C:$P,14,FALSE))</f>
        <v>#N/A</v>
      </c>
    </row>
    <row r="118" spans="1:26" x14ac:dyDescent="0.2">
      <c r="A118" t="s">
        <v>12726</v>
      </c>
      <c r="B118" t="s">
        <v>9972</v>
      </c>
      <c r="C118" t="s">
        <v>12177</v>
      </c>
      <c r="D118" t="s">
        <v>12179</v>
      </c>
      <c r="E118" t="s">
        <v>12178</v>
      </c>
      <c r="G118" t="s">
        <v>12863</v>
      </c>
      <c r="H118" t="s">
        <v>12180</v>
      </c>
      <c r="I118" t="s">
        <v>211</v>
      </c>
      <c r="J118" t="e">
        <f>VLOOKUP(C118,MEDIDORES!C:G,5,FALSE)</f>
        <v>#N/A</v>
      </c>
      <c r="K118" t="e">
        <f>I118=VLOOKUP(C118,MEDIDORES!C:G,5,FALSE)</f>
        <v>#N/A</v>
      </c>
      <c r="M118" s="95" t="str">
        <f t="shared" si="1"/>
        <v>L_CART_SFERNANDO</v>
      </c>
      <c r="N118" s="95" t="e">
        <f>VLOOKUP(C118,MEDIDORES!$C:$P,2,FALSE)</f>
        <v>#N/A</v>
      </c>
      <c r="O118" s="95" t="e">
        <f>VLOOKUP(C118,MEDIDORES!$C:$P,3,FALSE)</f>
        <v>#N/A</v>
      </c>
      <c r="P118" s="14" t="e">
        <f>VLOOKUP(C118,MEDIDORES!$C:$P,4,FALSE)</f>
        <v>#N/A</v>
      </c>
      <c r="Q118" s="95" t="e">
        <f>VLOOKUP(C118,MEDIDORES!$C:$P,5,FALSE)</f>
        <v>#N/A</v>
      </c>
      <c r="R118" s="64" t="e">
        <f>VLOOKUP(C118,MEDIDORES!$C:$P,6,FALSE)</f>
        <v>#N/A</v>
      </c>
      <c r="S118" s="95" t="e">
        <f>VLOOKUP(C118,MEDIDORES!$C:$P,7,FALSE)</f>
        <v>#N/A</v>
      </c>
      <c r="T118" s="95" t="e">
        <f>VLOOKUP(C118,MEDIDORES!$C:$P,8,FALSE)</f>
        <v>#N/A</v>
      </c>
      <c r="U118" s="95" t="e">
        <f>VLOOKUP(C118,MEDIDORES!$C:$P,9,FALSE)</f>
        <v>#N/A</v>
      </c>
      <c r="V118" s="95" t="e">
        <f>VLOOKUP(C118,MEDIDORES!$C:$P,10,FALSE)</f>
        <v>#N/A</v>
      </c>
      <c r="W118" s="95" t="e">
        <f>VLOOKUP(C118,MEDIDORES!$C:$P,11,FALSE)</f>
        <v>#N/A</v>
      </c>
      <c r="X118" s="95" t="e">
        <f>IF(VLOOKUP(C118,MEDIDORES!$C:$P,12,FALSE)="","",VLOOKUP(C118,MEDIDORES!$C:$P,12,FALSE))</f>
        <v>#N/A</v>
      </c>
      <c r="Y118" s="95" t="e">
        <f>IF(VLOOKUP(C118,MEDIDORES!$C:$P,13,FALSE)="","",VLOOKUP(C118,MEDIDORES!$C:$P,13,FALSE))</f>
        <v>#N/A</v>
      </c>
      <c r="Z118" s="95" t="e">
        <f>IF(VLOOKUP(C118,MEDIDORES!$C:$P,14,FALSE)="","",VLOOKUP(C118,MEDIDORES!$C:$P,14,FALSE))</f>
        <v>#N/A</v>
      </c>
    </row>
    <row r="119" spans="1:26" x14ac:dyDescent="0.2">
      <c r="A119" t="s">
        <v>12727</v>
      </c>
      <c r="B119" t="s">
        <v>9972</v>
      </c>
      <c r="C119" t="s">
        <v>11247</v>
      </c>
      <c r="D119" t="s">
        <v>11243</v>
      </c>
      <c r="E119" t="s">
        <v>11489</v>
      </c>
      <c r="F119" t="s">
        <v>11405</v>
      </c>
      <c r="G119" t="s">
        <v>12863</v>
      </c>
      <c r="H119" t="s">
        <v>12893</v>
      </c>
      <c r="I119" t="s">
        <v>211</v>
      </c>
      <c r="J119" t="e">
        <f>VLOOKUP(C119,MEDIDORES!C:G,5,FALSE)</f>
        <v>#N/A</v>
      </c>
      <c r="K119" t="e">
        <f>I119=VLOOKUP(C119,MEDIDORES!C:G,5,FALSE)</f>
        <v>#N/A</v>
      </c>
      <c r="M119" s="95" t="str">
        <f t="shared" si="1"/>
        <v>PATAFRESHRONDA2</v>
      </c>
      <c r="N119" s="95" t="e">
        <f>VLOOKUP(C119,MEDIDORES!$C:$P,2,FALSE)</f>
        <v>#N/A</v>
      </c>
      <c r="O119" s="95" t="e">
        <f>VLOOKUP(C119,MEDIDORES!$C:$P,3,FALSE)</f>
        <v>#N/A</v>
      </c>
      <c r="P119" s="14" t="e">
        <f>VLOOKUP(C119,MEDIDORES!$C:$P,4,FALSE)</f>
        <v>#N/A</v>
      </c>
      <c r="Q119" s="95" t="e">
        <f>VLOOKUP(C119,MEDIDORES!$C:$P,5,FALSE)</f>
        <v>#N/A</v>
      </c>
      <c r="R119" s="64" t="e">
        <f>VLOOKUP(C119,MEDIDORES!$C:$P,6,FALSE)</f>
        <v>#N/A</v>
      </c>
      <c r="S119" s="95" t="e">
        <f>VLOOKUP(C119,MEDIDORES!$C:$P,7,FALSE)</f>
        <v>#N/A</v>
      </c>
      <c r="T119" s="95" t="e">
        <f>VLOOKUP(C119,MEDIDORES!$C:$P,8,FALSE)</f>
        <v>#N/A</v>
      </c>
      <c r="U119" s="95" t="e">
        <f>VLOOKUP(C119,MEDIDORES!$C:$P,9,FALSE)</f>
        <v>#N/A</v>
      </c>
      <c r="V119" s="95" t="e">
        <f>VLOOKUP(C119,MEDIDORES!$C:$P,10,FALSE)</f>
        <v>#N/A</v>
      </c>
      <c r="W119" s="95" t="e">
        <f>VLOOKUP(C119,MEDIDORES!$C:$P,11,FALSE)</f>
        <v>#N/A</v>
      </c>
      <c r="X119" s="95" t="e">
        <f>IF(VLOOKUP(C119,MEDIDORES!$C:$P,12,FALSE)="","",VLOOKUP(C119,MEDIDORES!$C:$P,12,FALSE))</f>
        <v>#N/A</v>
      </c>
      <c r="Y119" s="95" t="e">
        <f>IF(VLOOKUP(C119,MEDIDORES!$C:$P,13,FALSE)="","",VLOOKUP(C119,MEDIDORES!$C:$P,13,FALSE))</f>
        <v>#N/A</v>
      </c>
      <c r="Z119" s="95" t="e">
        <f>IF(VLOOKUP(C119,MEDIDORES!$C:$P,14,FALSE)="","",VLOOKUP(C119,MEDIDORES!$C:$P,14,FALSE))</f>
        <v>#N/A</v>
      </c>
    </row>
    <row r="120" spans="1:26" x14ac:dyDescent="0.2">
      <c r="A120" t="s">
        <v>12728</v>
      </c>
      <c r="B120" t="s">
        <v>9972</v>
      </c>
      <c r="C120" t="s">
        <v>10529</v>
      </c>
      <c r="D120" t="s">
        <v>10530</v>
      </c>
      <c r="E120" t="s">
        <v>10528</v>
      </c>
      <c r="G120" t="s">
        <v>12863</v>
      </c>
      <c r="H120" t="s">
        <v>12894</v>
      </c>
      <c r="I120" t="s">
        <v>213</v>
      </c>
      <c r="J120" t="e">
        <f>VLOOKUP(C120,MEDIDORES!C:G,5,FALSE)</f>
        <v>#N/A</v>
      </c>
      <c r="K120" t="e">
        <f>I120=VLOOKUP(C120,MEDIDORES!C:G,5,FALSE)</f>
        <v>#N/A</v>
      </c>
      <c r="M120" s="95" t="str">
        <f t="shared" si="1"/>
        <v>PM3166</v>
      </c>
      <c r="N120" s="95" t="e">
        <f>VLOOKUP(C120,MEDIDORES!$C:$P,2,FALSE)</f>
        <v>#N/A</v>
      </c>
      <c r="O120" s="95" t="e">
        <f>VLOOKUP(C120,MEDIDORES!$C:$P,3,FALSE)</f>
        <v>#N/A</v>
      </c>
      <c r="P120" s="14" t="e">
        <f>VLOOKUP(C120,MEDIDORES!$C:$P,4,FALSE)</f>
        <v>#N/A</v>
      </c>
      <c r="Q120" s="95" t="e">
        <f>VLOOKUP(C120,MEDIDORES!$C:$P,5,FALSE)</f>
        <v>#N/A</v>
      </c>
      <c r="R120" s="64" t="e">
        <f>VLOOKUP(C120,MEDIDORES!$C:$P,6,FALSE)</f>
        <v>#N/A</v>
      </c>
      <c r="S120" s="95" t="e">
        <f>VLOOKUP(C120,MEDIDORES!$C:$P,7,FALSE)</f>
        <v>#N/A</v>
      </c>
      <c r="T120" s="95" t="e">
        <f>VLOOKUP(C120,MEDIDORES!$C:$P,8,FALSE)</f>
        <v>#N/A</v>
      </c>
      <c r="U120" s="95" t="e">
        <f>VLOOKUP(C120,MEDIDORES!$C:$P,9,FALSE)</f>
        <v>#N/A</v>
      </c>
      <c r="V120" s="95" t="e">
        <f>VLOOKUP(C120,MEDIDORES!$C:$P,10,FALSE)</f>
        <v>#N/A</v>
      </c>
      <c r="W120" s="95" t="e">
        <f>VLOOKUP(C120,MEDIDORES!$C:$P,11,FALSE)</f>
        <v>#N/A</v>
      </c>
      <c r="X120" s="95" t="e">
        <f>IF(VLOOKUP(C120,MEDIDORES!$C:$P,12,FALSE)="","",VLOOKUP(C120,MEDIDORES!$C:$P,12,FALSE))</f>
        <v>#N/A</v>
      </c>
      <c r="Y120" s="95" t="e">
        <f>IF(VLOOKUP(C120,MEDIDORES!$C:$P,13,FALSE)="","",VLOOKUP(C120,MEDIDORES!$C:$P,13,FALSE))</f>
        <v>#N/A</v>
      </c>
      <c r="Z120" s="95" t="e">
        <f>IF(VLOOKUP(C120,MEDIDORES!$C:$P,14,FALSE)="","",VLOOKUP(C120,MEDIDORES!$C:$P,14,FALSE))</f>
        <v>#N/A</v>
      </c>
    </row>
    <row r="121" spans="1:26" x14ac:dyDescent="0.2">
      <c r="A121" t="s">
        <v>12730</v>
      </c>
      <c r="B121" t="s">
        <v>9972</v>
      </c>
      <c r="C121" t="s">
        <v>11823</v>
      </c>
      <c r="D121" t="s">
        <v>11813</v>
      </c>
      <c r="G121" t="s">
        <v>12863</v>
      </c>
      <c r="H121" t="s">
        <v>12895</v>
      </c>
      <c r="I121" t="s">
        <v>228</v>
      </c>
      <c r="J121" t="e">
        <f>VLOOKUP(C121,MEDIDORES!C:G,5,FALSE)</f>
        <v>#N/A</v>
      </c>
      <c r="K121" t="e">
        <f>I121=VLOOKUP(C121,MEDIDORES!C:G,5,FALSE)</f>
        <v>#N/A</v>
      </c>
      <c r="M121" s="95" t="str">
        <f t="shared" si="1"/>
        <v>PM3192</v>
      </c>
      <c r="N121" s="95" t="e">
        <f>VLOOKUP(C121,MEDIDORES!$C:$P,2,FALSE)</f>
        <v>#N/A</v>
      </c>
      <c r="O121" s="95" t="e">
        <f>VLOOKUP(C121,MEDIDORES!$C:$P,3,FALSE)</f>
        <v>#N/A</v>
      </c>
      <c r="P121" s="14" t="e">
        <f>VLOOKUP(C121,MEDIDORES!$C:$P,4,FALSE)</f>
        <v>#N/A</v>
      </c>
      <c r="Q121" s="95" t="e">
        <f>VLOOKUP(C121,MEDIDORES!$C:$P,5,FALSE)</f>
        <v>#N/A</v>
      </c>
      <c r="R121" s="64" t="e">
        <f>VLOOKUP(C121,MEDIDORES!$C:$P,6,FALSE)</f>
        <v>#N/A</v>
      </c>
      <c r="S121" s="95" t="e">
        <f>VLOOKUP(C121,MEDIDORES!$C:$P,7,FALSE)</f>
        <v>#N/A</v>
      </c>
      <c r="T121" s="95" t="e">
        <f>VLOOKUP(C121,MEDIDORES!$C:$P,8,FALSE)</f>
        <v>#N/A</v>
      </c>
      <c r="U121" s="95" t="e">
        <f>VLOOKUP(C121,MEDIDORES!$C:$P,9,FALSE)</f>
        <v>#N/A</v>
      </c>
      <c r="V121" s="95" t="e">
        <f>VLOOKUP(C121,MEDIDORES!$C:$P,10,FALSE)</f>
        <v>#N/A</v>
      </c>
      <c r="W121" s="95" t="e">
        <f>VLOOKUP(C121,MEDIDORES!$C:$P,11,FALSE)</f>
        <v>#N/A</v>
      </c>
      <c r="X121" s="95" t="e">
        <f>IF(VLOOKUP(C121,MEDIDORES!$C:$P,12,FALSE)="","",VLOOKUP(C121,MEDIDORES!$C:$P,12,FALSE))</f>
        <v>#N/A</v>
      </c>
      <c r="Y121" s="95" t="e">
        <f>IF(VLOOKUP(C121,MEDIDORES!$C:$P,13,FALSE)="","",VLOOKUP(C121,MEDIDORES!$C:$P,13,FALSE))</f>
        <v>#N/A</v>
      </c>
      <c r="Z121" s="95" t="e">
        <f>IF(VLOOKUP(C121,MEDIDORES!$C:$P,14,FALSE)="","",VLOOKUP(C121,MEDIDORES!$C:$P,14,FALSE))</f>
        <v>#N/A</v>
      </c>
    </row>
    <row r="122" spans="1:26" x14ac:dyDescent="0.2">
      <c r="A122" t="s">
        <v>12731</v>
      </c>
      <c r="B122" t="s">
        <v>7984</v>
      </c>
      <c r="C122" t="s">
        <v>10538</v>
      </c>
      <c r="D122" t="s">
        <v>10654</v>
      </c>
      <c r="G122" t="s">
        <v>12863</v>
      </c>
      <c r="H122" t="s">
        <v>12938</v>
      </c>
      <c r="I122" t="s">
        <v>734</v>
      </c>
      <c r="J122" t="e">
        <f>VLOOKUP(C122,MEDIDORES!C:G,5,FALSE)</f>
        <v>#N/A</v>
      </c>
      <c r="K122" t="e">
        <f>I122=VLOOKUP(C122,MEDIDORES!C:G,5,FALSE)</f>
        <v>#N/A</v>
      </c>
      <c r="M122" s="95" t="str">
        <f t="shared" si="1"/>
        <v>SERVSALUDARAUSURLAU</v>
      </c>
      <c r="N122" s="95" t="e">
        <f>VLOOKUP(C122,MEDIDORES!$C:$P,2,FALSE)</f>
        <v>#N/A</v>
      </c>
      <c r="O122" s="95" t="e">
        <f>VLOOKUP(C122,MEDIDORES!$C:$P,3,FALSE)</f>
        <v>#N/A</v>
      </c>
      <c r="P122" s="14" t="e">
        <f>VLOOKUP(C122,MEDIDORES!$C:$P,4,FALSE)</f>
        <v>#N/A</v>
      </c>
      <c r="Q122" s="95" t="e">
        <f>VLOOKUP(C122,MEDIDORES!$C:$P,5,FALSE)</f>
        <v>#N/A</v>
      </c>
      <c r="R122" s="64" t="e">
        <f>VLOOKUP(C122,MEDIDORES!$C:$P,6,FALSE)</f>
        <v>#N/A</v>
      </c>
      <c r="S122" s="95" t="e">
        <f>VLOOKUP(C122,MEDIDORES!$C:$P,7,FALSE)</f>
        <v>#N/A</v>
      </c>
      <c r="T122" s="95" t="e">
        <f>VLOOKUP(C122,MEDIDORES!$C:$P,8,FALSE)</f>
        <v>#N/A</v>
      </c>
      <c r="U122" s="95" t="e">
        <f>VLOOKUP(C122,MEDIDORES!$C:$P,9,FALSE)</f>
        <v>#N/A</v>
      </c>
      <c r="V122" s="95" t="e">
        <f>VLOOKUP(C122,MEDIDORES!$C:$P,10,FALSE)</f>
        <v>#N/A</v>
      </c>
      <c r="W122" s="95" t="e">
        <f>VLOOKUP(C122,MEDIDORES!$C:$P,11,FALSE)</f>
        <v>#N/A</v>
      </c>
      <c r="X122" s="95" t="e">
        <f>IF(VLOOKUP(C122,MEDIDORES!$C:$P,12,FALSE)="","",VLOOKUP(C122,MEDIDORES!$C:$P,12,FALSE))</f>
        <v>#N/A</v>
      </c>
      <c r="Y122" s="95" t="e">
        <f>IF(VLOOKUP(C122,MEDIDORES!$C:$P,13,FALSE)="","",VLOOKUP(C122,MEDIDORES!$C:$P,13,FALSE))</f>
        <v>#N/A</v>
      </c>
      <c r="Z122" s="95" t="e">
        <f>IF(VLOOKUP(C122,MEDIDORES!$C:$P,14,FALSE)="","",VLOOKUP(C122,MEDIDORES!$C:$P,14,FALSE))</f>
        <v>#N/A</v>
      </c>
    </row>
    <row r="123" spans="1:26" x14ac:dyDescent="0.2">
      <c r="A123" t="s">
        <v>12732</v>
      </c>
      <c r="B123" t="s">
        <v>7984</v>
      </c>
      <c r="C123" t="s">
        <v>9652</v>
      </c>
      <c r="D123" t="s">
        <v>10656</v>
      </c>
      <c r="G123" t="s">
        <v>12863</v>
      </c>
      <c r="H123" t="s">
        <v>9654</v>
      </c>
      <c r="I123" t="s">
        <v>1708</v>
      </c>
      <c r="J123" t="e">
        <f>VLOOKUP(C123,MEDIDORES!C:G,5,FALSE)</f>
        <v>#N/A</v>
      </c>
      <c r="K123" t="e">
        <f>I123=VLOOKUP(C123,MEDIDORES!C:G,5,FALSE)</f>
        <v>#N/A</v>
      </c>
      <c r="M123" s="95" t="str">
        <f t="shared" si="1"/>
        <v>CHILLICANLBR1</v>
      </c>
      <c r="N123" s="95" t="e">
        <f>VLOOKUP(C123,MEDIDORES!$C:$P,2,FALSE)</f>
        <v>#N/A</v>
      </c>
      <c r="O123" s="95" t="e">
        <f>VLOOKUP(C123,MEDIDORES!$C:$P,3,FALSE)</f>
        <v>#N/A</v>
      </c>
      <c r="P123" s="14" t="e">
        <f>VLOOKUP(C123,MEDIDORES!$C:$P,4,FALSE)</f>
        <v>#N/A</v>
      </c>
      <c r="Q123" s="95" t="e">
        <f>VLOOKUP(C123,MEDIDORES!$C:$P,5,FALSE)</f>
        <v>#N/A</v>
      </c>
      <c r="R123" s="64" t="e">
        <f>VLOOKUP(C123,MEDIDORES!$C:$P,6,FALSE)</f>
        <v>#N/A</v>
      </c>
      <c r="S123" s="95" t="e">
        <f>VLOOKUP(C123,MEDIDORES!$C:$P,7,FALSE)</f>
        <v>#N/A</v>
      </c>
      <c r="T123" s="95" t="e">
        <f>VLOOKUP(C123,MEDIDORES!$C:$P,8,FALSE)</f>
        <v>#N/A</v>
      </c>
      <c r="U123" s="95" t="e">
        <f>VLOOKUP(C123,MEDIDORES!$C:$P,9,FALSE)</f>
        <v>#N/A</v>
      </c>
      <c r="V123" s="95" t="e">
        <f>VLOOKUP(C123,MEDIDORES!$C:$P,10,FALSE)</f>
        <v>#N/A</v>
      </c>
      <c r="W123" s="95" t="e">
        <f>VLOOKUP(C123,MEDIDORES!$C:$P,11,FALSE)</f>
        <v>#N/A</v>
      </c>
      <c r="X123" s="95" t="e">
        <f>IF(VLOOKUP(C123,MEDIDORES!$C:$P,12,FALSE)="","",VLOOKUP(C123,MEDIDORES!$C:$P,12,FALSE))</f>
        <v>#N/A</v>
      </c>
      <c r="Y123" s="95" t="e">
        <f>IF(VLOOKUP(C123,MEDIDORES!$C:$P,13,FALSE)="","",VLOOKUP(C123,MEDIDORES!$C:$P,13,FALSE))</f>
        <v>#N/A</v>
      </c>
      <c r="Z123" s="95" t="e">
        <f>IF(VLOOKUP(C123,MEDIDORES!$C:$P,14,FALSE)="","",VLOOKUP(C123,MEDIDORES!$C:$P,14,FALSE))</f>
        <v>#N/A</v>
      </c>
    </row>
    <row r="124" spans="1:26" x14ac:dyDescent="0.2">
      <c r="A124" t="s">
        <v>12733</v>
      </c>
      <c r="B124" t="s">
        <v>7984</v>
      </c>
      <c r="C124" t="s">
        <v>9653</v>
      </c>
      <c r="D124" t="s">
        <v>10655</v>
      </c>
      <c r="G124" t="s">
        <v>12863</v>
      </c>
      <c r="H124" t="s">
        <v>9654</v>
      </c>
      <c r="I124" t="s">
        <v>1708</v>
      </c>
      <c r="J124" t="e">
        <f>VLOOKUP(C124,MEDIDORES!C:G,5,FALSE)</f>
        <v>#N/A</v>
      </c>
      <c r="K124" t="e">
        <f>I124=VLOOKUP(C124,MEDIDORES!C:G,5,FALSE)</f>
        <v>#N/A</v>
      </c>
      <c r="M124" s="95" t="str">
        <f t="shared" si="1"/>
        <v>CHILLICANLBR2</v>
      </c>
      <c r="N124" s="95" t="e">
        <f>VLOOKUP(C124,MEDIDORES!$C:$P,2,FALSE)</f>
        <v>#N/A</v>
      </c>
      <c r="O124" s="95" t="e">
        <f>VLOOKUP(C124,MEDIDORES!$C:$P,3,FALSE)</f>
        <v>#N/A</v>
      </c>
      <c r="P124" s="14" t="e">
        <f>VLOOKUP(C124,MEDIDORES!$C:$P,4,FALSE)</f>
        <v>#N/A</v>
      </c>
      <c r="Q124" s="95" t="e">
        <f>VLOOKUP(C124,MEDIDORES!$C:$P,5,FALSE)</f>
        <v>#N/A</v>
      </c>
      <c r="R124" s="64" t="e">
        <f>VLOOKUP(C124,MEDIDORES!$C:$P,6,FALSE)</f>
        <v>#N/A</v>
      </c>
      <c r="S124" s="95" t="e">
        <f>VLOOKUP(C124,MEDIDORES!$C:$P,7,FALSE)</f>
        <v>#N/A</v>
      </c>
      <c r="T124" s="95" t="e">
        <f>VLOOKUP(C124,MEDIDORES!$C:$P,8,FALSE)</f>
        <v>#N/A</v>
      </c>
      <c r="U124" s="95" t="e">
        <f>VLOOKUP(C124,MEDIDORES!$C:$P,9,FALSE)</f>
        <v>#N/A</v>
      </c>
      <c r="V124" s="95" t="e">
        <f>VLOOKUP(C124,MEDIDORES!$C:$P,10,FALSE)</f>
        <v>#N/A</v>
      </c>
      <c r="W124" s="95" t="e">
        <f>VLOOKUP(C124,MEDIDORES!$C:$P,11,FALSE)</f>
        <v>#N/A</v>
      </c>
      <c r="X124" s="95" t="e">
        <f>IF(VLOOKUP(C124,MEDIDORES!$C:$P,12,FALSE)="","",VLOOKUP(C124,MEDIDORES!$C:$P,12,FALSE))</f>
        <v>#N/A</v>
      </c>
      <c r="Y124" s="95" t="e">
        <f>IF(VLOOKUP(C124,MEDIDORES!$C:$P,13,FALSE)="","",VLOOKUP(C124,MEDIDORES!$C:$P,13,FALSE))</f>
        <v>#N/A</v>
      </c>
      <c r="Z124" s="95" t="e">
        <f>IF(VLOOKUP(C124,MEDIDORES!$C:$P,14,FALSE)="","",VLOOKUP(C124,MEDIDORES!$C:$P,14,FALSE))</f>
        <v>#N/A</v>
      </c>
    </row>
    <row r="125" spans="1:26" x14ac:dyDescent="0.2">
      <c r="A125" t="s">
        <v>12734</v>
      </c>
      <c r="B125" t="s">
        <v>10022</v>
      </c>
      <c r="C125" t="s">
        <v>8599</v>
      </c>
      <c r="G125" t="s">
        <v>12612</v>
      </c>
      <c r="H125" t="s">
        <v>11307</v>
      </c>
      <c r="I125" t="s">
        <v>1775</v>
      </c>
      <c r="J125" t="e">
        <f>VLOOKUP(C125,MEDIDORES!C:G,5,FALSE)</f>
        <v>#N/A</v>
      </c>
      <c r="K125" t="e">
        <f>I125=VLOOKUP(C125,MEDIDORES!C:G,5,FALSE)</f>
        <v>#N/A</v>
      </c>
      <c r="M125" s="95" t="str">
        <f t="shared" si="1"/>
        <v>COPEFRUTLIN1</v>
      </c>
      <c r="N125" s="95" t="e">
        <f>VLOOKUP(C125,MEDIDORES!$C:$P,2,FALSE)</f>
        <v>#N/A</v>
      </c>
      <c r="O125" s="95" t="e">
        <f>VLOOKUP(C125,MEDIDORES!$C:$P,3,FALSE)</f>
        <v>#N/A</v>
      </c>
      <c r="P125" s="14" t="e">
        <f>VLOOKUP(C125,MEDIDORES!$C:$P,4,FALSE)</f>
        <v>#N/A</v>
      </c>
      <c r="Q125" s="95" t="e">
        <f>VLOOKUP(C125,MEDIDORES!$C:$P,5,FALSE)</f>
        <v>#N/A</v>
      </c>
      <c r="R125" s="64" t="e">
        <f>VLOOKUP(C125,MEDIDORES!$C:$P,6,FALSE)</f>
        <v>#N/A</v>
      </c>
      <c r="S125" s="95" t="e">
        <f>VLOOKUP(C125,MEDIDORES!$C:$P,7,FALSE)</f>
        <v>#N/A</v>
      </c>
      <c r="T125" s="95" t="e">
        <f>VLOOKUP(C125,MEDIDORES!$C:$P,8,FALSE)</f>
        <v>#N/A</v>
      </c>
      <c r="U125" s="95" t="e">
        <f>VLOOKUP(C125,MEDIDORES!$C:$P,9,FALSE)</f>
        <v>#N/A</v>
      </c>
      <c r="V125" s="95" t="e">
        <f>VLOOKUP(C125,MEDIDORES!$C:$P,10,FALSE)</f>
        <v>#N/A</v>
      </c>
      <c r="W125" s="95" t="e">
        <f>VLOOKUP(C125,MEDIDORES!$C:$P,11,FALSE)</f>
        <v>#N/A</v>
      </c>
      <c r="X125" s="95" t="e">
        <f>IF(VLOOKUP(C125,MEDIDORES!$C:$P,12,FALSE)="","",VLOOKUP(C125,MEDIDORES!$C:$P,12,FALSE))</f>
        <v>#N/A</v>
      </c>
      <c r="Y125" s="95" t="e">
        <f>IF(VLOOKUP(C125,MEDIDORES!$C:$P,13,FALSE)="","",VLOOKUP(C125,MEDIDORES!$C:$P,13,FALSE))</f>
        <v>#N/A</v>
      </c>
      <c r="Z125" s="95" t="e">
        <f>IF(VLOOKUP(C125,MEDIDORES!$C:$P,14,FALSE)="","",VLOOKUP(C125,MEDIDORES!$C:$P,14,FALSE))</f>
        <v>#N/A</v>
      </c>
    </row>
    <row r="126" spans="1:26" x14ac:dyDescent="0.2">
      <c r="A126" t="s">
        <v>12735</v>
      </c>
      <c r="B126" t="s">
        <v>10022</v>
      </c>
      <c r="C126" t="s">
        <v>8599</v>
      </c>
      <c r="G126" t="s">
        <v>12612</v>
      </c>
      <c r="H126" t="s">
        <v>11307</v>
      </c>
      <c r="I126" t="s">
        <v>1775</v>
      </c>
      <c r="J126" t="e">
        <f>VLOOKUP(C126,MEDIDORES!C:G,5,FALSE)</f>
        <v>#N/A</v>
      </c>
      <c r="K126" t="e">
        <f>I126=VLOOKUP(C126,MEDIDORES!C:G,5,FALSE)</f>
        <v>#N/A</v>
      </c>
      <c r="M126" s="95" t="str">
        <f t="shared" si="1"/>
        <v>COPEFRUTLIN2</v>
      </c>
      <c r="N126" s="95" t="e">
        <f>VLOOKUP(C126,MEDIDORES!$C:$P,2,FALSE)</f>
        <v>#N/A</v>
      </c>
      <c r="O126" s="95" t="e">
        <f>VLOOKUP(C126,MEDIDORES!$C:$P,3,FALSE)</f>
        <v>#N/A</v>
      </c>
      <c r="P126" s="14" t="e">
        <f>VLOOKUP(C126,MEDIDORES!$C:$P,4,FALSE)</f>
        <v>#N/A</v>
      </c>
      <c r="Q126" s="95" t="e">
        <f>VLOOKUP(C126,MEDIDORES!$C:$P,5,FALSE)</f>
        <v>#N/A</v>
      </c>
      <c r="R126" s="64" t="e">
        <f>VLOOKUP(C126,MEDIDORES!$C:$P,6,FALSE)</f>
        <v>#N/A</v>
      </c>
      <c r="S126" s="95" t="e">
        <f>VLOOKUP(C126,MEDIDORES!$C:$P,7,FALSE)</f>
        <v>#N/A</v>
      </c>
      <c r="T126" s="95" t="e">
        <f>VLOOKUP(C126,MEDIDORES!$C:$P,8,FALSE)</f>
        <v>#N/A</v>
      </c>
      <c r="U126" s="95" t="e">
        <f>VLOOKUP(C126,MEDIDORES!$C:$P,9,FALSE)</f>
        <v>#N/A</v>
      </c>
      <c r="V126" s="95" t="e">
        <f>VLOOKUP(C126,MEDIDORES!$C:$P,10,FALSE)</f>
        <v>#N/A</v>
      </c>
      <c r="W126" s="95" t="e">
        <f>VLOOKUP(C126,MEDIDORES!$C:$P,11,FALSE)</f>
        <v>#N/A</v>
      </c>
      <c r="X126" s="95" t="e">
        <f>IF(VLOOKUP(C126,MEDIDORES!$C:$P,12,FALSE)="","",VLOOKUP(C126,MEDIDORES!$C:$P,12,FALSE))</f>
        <v>#N/A</v>
      </c>
      <c r="Y126" s="95" t="e">
        <f>IF(VLOOKUP(C126,MEDIDORES!$C:$P,13,FALSE)="","",VLOOKUP(C126,MEDIDORES!$C:$P,13,FALSE))</f>
        <v>#N/A</v>
      </c>
      <c r="Z126" s="95" t="e">
        <f>IF(VLOOKUP(C126,MEDIDORES!$C:$P,14,FALSE)="","",VLOOKUP(C126,MEDIDORES!$C:$P,14,FALSE))</f>
        <v>#N/A</v>
      </c>
    </row>
    <row r="127" spans="1:26" x14ac:dyDescent="0.2">
      <c r="A127" t="s">
        <v>12736</v>
      </c>
      <c r="B127" t="s">
        <v>10022</v>
      </c>
      <c r="C127" t="s">
        <v>9655</v>
      </c>
      <c r="D127" t="s">
        <v>9847</v>
      </c>
      <c r="E127" t="s">
        <v>10706</v>
      </c>
      <c r="F127" t="s">
        <v>9491</v>
      </c>
      <c r="G127" t="s">
        <v>2024</v>
      </c>
      <c r="H127" t="s">
        <v>12896</v>
      </c>
      <c r="I127" t="s">
        <v>1775</v>
      </c>
      <c r="J127" t="e">
        <f>VLOOKUP(C127,MEDIDORES!C:G,5,FALSE)</f>
        <v>#N/A</v>
      </c>
      <c r="K127" t="e">
        <f>I127=VLOOKUP(C127,MEDIDORES!C:G,5,FALSE)</f>
        <v>#N/A</v>
      </c>
      <c r="M127" s="95" t="str">
        <f t="shared" si="1"/>
        <v>FRUTOSMAIPOA</v>
      </c>
      <c r="N127" s="95" t="e">
        <f>VLOOKUP(C127,MEDIDORES!$C:$P,2,FALSE)</f>
        <v>#N/A</v>
      </c>
      <c r="O127" s="95" t="e">
        <f>VLOOKUP(C127,MEDIDORES!$C:$P,3,FALSE)</f>
        <v>#N/A</v>
      </c>
      <c r="P127" s="14" t="e">
        <f>VLOOKUP(C127,MEDIDORES!$C:$P,4,FALSE)</f>
        <v>#N/A</v>
      </c>
      <c r="Q127" s="95" t="e">
        <f>VLOOKUP(C127,MEDIDORES!$C:$P,5,FALSE)</f>
        <v>#N/A</v>
      </c>
      <c r="R127" s="64" t="e">
        <f>VLOOKUP(C127,MEDIDORES!$C:$P,6,FALSE)</f>
        <v>#N/A</v>
      </c>
      <c r="S127" s="95" t="e">
        <f>VLOOKUP(C127,MEDIDORES!$C:$P,7,FALSE)</f>
        <v>#N/A</v>
      </c>
      <c r="T127" s="95" t="e">
        <f>VLOOKUP(C127,MEDIDORES!$C:$P,8,FALSE)</f>
        <v>#N/A</v>
      </c>
      <c r="U127" s="95" t="e">
        <f>VLOOKUP(C127,MEDIDORES!$C:$P,9,FALSE)</f>
        <v>#N/A</v>
      </c>
      <c r="V127" s="95" t="e">
        <f>VLOOKUP(C127,MEDIDORES!$C:$P,10,FALSE)</f>
        <v>#N/A</v>
      </c>
      <c r="W127" s="95" t="e">
        <f>VLOOKUP(C127,MEDIDORES!$C:$P,11,FALSE)</f>
        <v>#N/A</v>
      </c>
      <c r="X127" s="95" t="e">
        <f>IF(VLOOKUP(C127,MEDIDORES!$C:$P,12,FALSE)="","",VLOOKUP(C127,MEDIDORES!$C:$P,12,FALSE))</f>
        <v>#N/A</v>
      </c>
      <c r="Y127" s="95" t="e">
        <f>IF(VLOOKUP(C127,MEDIDORES!$C:$P,13,FALSE)="","",VLOOKUP(C127,MEDIDORES!$C:$P,13,FALSE))</f>
        <v>#N/A</v>
      </c>
      <c r="Z127" s="95" t="e">
        <f>IF(VLOOKUP(C127,MEDIDORES!$C:$P,14,FALSE)="","",VLOOKUP(C127,MEDIDORES!$C:$P,14,FALSE))</f>
        <v>#N/A</v>
      </c>
    </row>
    <row r="128" spans="1:26" ht="11.25" customHeight="1" x14ac:dyDescent="0.2">
      <c r="A128" s="20" t="s">
        <v>12737</v>
      </c>
      <c r="B128" t="s">
        <v>10022</v>
      </c>
      <c r="C128" t="s">
        <v>9655</v>
      </c>
      <c r="D128" t="s">
        <v>10706</v>
      </c>
      <c r="E128" t="s">
        <v>9491</v>
      </c>
      <c r="F128" t="s">
        <v>9847</v>
      </c>
      <c r="G128" t="s">
        <v>2024</v>
      </c>
      <c r="H128" t="s">
        <v>12896</v>
      </c>
      <c r="I128" t="s">
        <v>1775</v>
      </c>
      <c r="J128" t="e">
        <f>VLOOKUP(C128,MEDIDORES!C:G,5,FALSE)</f>
        <v>#N/A</v>
      </c>
      <c r="K128" t="e">
        <f>I128=VLOOKUP(C128,MEDIDORES!C:G,5,FALSE)</f>
        <v>#N/A</v>
      </c>
      <c r="M128" s="95" t="str">
        <f t="shared" si="1"/>
        <v>FRUTOSMAIPON</v>
      </c>
      <c r="N128" s="95" t="e">
        <f>VLOOKUP(C128,MEDIDORES!$C:$P,2,FALSE)</f>
        <v>#N/A</v>
      </c>
      <c r="O128" s="95" t="e">
        <f>VLOOKUP(C128,MEDIDORES!$C:$P,3,FALSE)</f>
        <v>#N/A</v>
      </c>
      <c r="P128" s="14" t="e">
        <f>VLOOKUP(C128,MEDIDORES!$C:$P,4,FALSE)</f>
        <v>#N/A</v>
      </c>
      <c r="Q128" s="95" t="e">
        <f>VLOOKUP(C128,MEDIDORES!$C:$P,5,FALSE)</f>
        <v>#N/A</v>
      </c>
      <c r="R128" s="64" t="e">
        <f>VLOOKUP(C128,MEDIDORES!$C:$P,6,FALSE)</f>
        <v>#N/A</v>
      </c>
      <c r="S128" s="95" t="e">
        <f>VLOOKUP(C128,MEDIDORES!$C:$P,7,FALSE)</f>
        <v>#N/A</v>
      </c>
      <c r="T128" s="95" t="e">
        <f>VLOOKUP(C128,MEDIDORES!$C:$P,8,FALSE)</f>
        <v>#N/A</v>
      </c>
      <c r="U128" s="95" t="e">
        <f>VLOOKUP(C128,MEDIDORES!$C:$P,9,FALSE)</f>
        <v>#N/A</v>
      </c>
      <c r="V128" s="95" t="e">
        <f>VLOOKUP(C128,MEDIDORES!$C:$P,10,FALSE)</f>
        <v>#N/A</v>
      </c>
      <c r="W128" s="95" t="e">
        <f>VLOOKUP(C128,MEDIDORES!$C:$P,11,FALSE)</f>
        <v>#N/A</v>
      </c>
      <c r="X128" s="95" t="e">
        <f>IF(VLOOKUP(C128,MEDIDORES!$C:$P,12,FALSE)="","",VLOOKUP(C128,MEDIDORES!$C:$P,12,FALSE))</f>
        <v>#N/A</v>
      </c>
      <c r="Y128" s="95" t="e">
        <f>IF(VLOOKUP(C128,MEDIDORES!$C:$P,13,FALSE)="","",VLOOKUP(C128,MEDIDORES!$C:$P,13,FALSE))</f>
        <v>#N/A</v>
      </c>
      <c r="Z128" s="95" t="e">
        <f>IF(VLOOKUP(C128,MEDIDORES!$C:$P,14,FALSE)="","",VLOOKUP(C128,MEDIDORES!$C:$P,14,FALSE))</f>
        <v>#N/A</v>
      </c>
    </row>
    <row r="129" spans="1:26" ht="11.25" customHeight="1" x14ac:dyDescent="0.2">
      <c r="A129" t="s">
        <v>12738</v>
      </c>
      <c r="B129" t="s">
        <v>9972</v>
      </c>
      <c r="C129" t="s">
        <v>10695</v>
      </c>
      <c r="D129" t="s">
        <v>9851</v>
      </c>
      <c r="E129" t="s">
        <v>9493</v>
      </c>
      <c r="G129" t="s">
        <v>12863</v>
      </c>
      <c r="H129" t="s">
        <v>12897</v>
      </c>
      <c r="I129" t="s">
        <v>215</v>
      </c>
      <c r="J129" t="e">
        <f>VLOOKUP(C129,MEDIDORES!C:G,5,FALSE)</f>
        <v>#N/A</v>
      </c>
      <c r="K129" t="e">
        <f>I129=VLOOKUP(C129,MEDIDORES!C:G,5,FALSE)</f>
        <v>#N/A</v>
      </c>
      <c r="M129" s="95" t="str">
        <f t="shared" si="1"/>
        <v>1321LIRQENEL</v>
      </c>
      <c r="N129" s="95" t="e">
        <f>VLOOKUP(C129,MEDIDORES!$C:$P,2,FALSE)</f>
        <v>#N/A</v>
      </c>
      <c r="O129" s="95" t="e">
        <f>VLOOKUP(C129,MEDIDORES!$C:$P,3,FALSE)</f>
        <v>#N/A</v>
      </c>
      <c r="P129" s="14" t="e">
        <f>VLOOKUP(C129,MEDIDORES!$C:$P,4,FALSE)</f>
        <v>#N/A</v>
      </c>
      <c r="Q129" s="95" t="e">
        <f>VLOOKUP(C129,MEDIDORES!$C:$P,5,FALSE)</f>
        <v>#N/A</v>
      </c>
      <c r="R129" s="64" t="e">
        <f>VLOOKUP(C129,MEDIDORES!$C:$P,6,FALSE)</f>
        <v>#N/A</v>
      </c>
      <c r="S129" s="95" t="e">
        <f>VLOOKUP(C129,MEDIDORES!$C:$P,7,FALSE)</f>
        <v>#N/A</v>
      </c>
      <c r="T129" s="95" t="e">
        <f>VLOOKUP(C129,MEDIDORES!$C:$P,8,FALSE)</f>
        <v>#N/A</v>
      </c>
      <c r="U129" s="95" t="e">
        <f>VLOOKUP(C129,MEDIDORES!$C:$P,9,FALSE)</f>
        <v>#N/A</v>
      </c>
      <c r="V129" s="95" t="e">
        <f>VLOOKUP(C129,MEDIDORES!$C:$P,10,FALSE)</f>
        <v>#N/A</v>
      </c>
      <c r="W129" s="95" t="e">
        <f>VLOOKUP(C129,MEDIDORES!$C:$P,11,FALSE)</f>
        <v>#N/A</v>
      </c>
      <c r="X129" s="95" t="e">
        <f>IF(VLOOKUP(C129,MEDIDORES!$C:$P,12,FALSE)="","",VLOOKUP(C129,MEDIDORES!$C:$P,12,FALSE))</f>
        <v>#N/A</v>
      </c>
      <c r="Y129" s="95" t="e">
        <f>IF(VLOOKUP(C129,MEDIDORES!$C:$P,13,FALSE)="","",VLOOKUP(C129,MEDIDORES!$C:$P,13,FALSE))</f>
        <v>#N/A</v>
      </c>
      <c r="Z129" s="95" t="e">
        <f>IF(VLOOKUP(C129,MEDIDORES!$C:$P,14,FALSE)="","",VLOOKUP(C129,MEDIDORES!$C:$P,14,FALSE))</f>
        <v>#N/A</v>
      </c>
    </row>
    <row r="130" spans="1:26" ht="11.25" customHeight="1" x14ac:dyDescent="0.2">
      <c r="A130" t="s">
        <v>12739</v>
      </c>
      <c r="B130" t="s">
        <v>9972</v>
      </c>
      <c r="C130" t="s">
        <v>10697</v>
      </c>
      <c r="D130" t="s">
        <v>9853</v>
      </c>
      <c r="E130" t="s">
        <v>9495</v>
      </c>
      <c r="G130" t="s">
        <v>12863</v>
      </c>
      <c r="H130" t="s">
        <v>12897</v>
      </c>
      <c r="I130" t="s">
        <v>215</v>
      </c>
      <c r="J130" t="e">
        <f>VLOOKUP(C130,MEDIDORES!C:G,5,FALSE)</f>
        <v>#N/A</v>
      </c>
      <c r="K130" t="e">
        <f>I130=VLOOKUP(C130,MEDIDORES!C:G,5,FALSE)</f>
        <v>#N/A</v>
      </c>
      <c r="M130" s="95" t="str">
        <f t="shared" si="1"/>
        <v>1322LIRQENEL</v>
      </c>
      <c r="N130" s="95" t="e">
        <f>VLOOKUP(C130,MEDIDORES!$C:$P,2,FALSE)</f>
        <v>#N/A</v>
      </c>
      <c r="O130" s="95" t="e">
        <f>VLOOKUP(C130,MEDIDORES!$C:$P,3,FALSE)</f>
        <v>#N/A</v>
      </c>
      <c r="P130" s="14" t="e">
        <f>VLOOKUP(C130,MEDIDORES!$C:$P,4,FALSE)</f>
        <v>#N/A</v>
      </c>
      <c r="Q130" s="95" t="e">
        <f>VLOOKUP(C130,MEDIDORES!$C:$P,5,FALSE)</f>
        <v>#N/A</v>
      </c>
      <c r="R130" s="64" t="e">
        <f>VLOOKUP(C130,MEDIDORES!$C:$P,6,FALSE)</f>
        <v>#N/A</v>
      </c>
      <c r="S130" s="95" t="e">
        <f>VLOOKUP(C130,MEDIDORES!$C:$P,7,FALSE)</f>
        <v>#N/A</v>
      </c>
      <c r="T130" s="95" t="e">
        <f>VLOOKUP(C130,MEDIDORES!$C:$P,8,FALSE)</f>
        <v>#N/A</v>
      </c>
      <c r="U130" s="95" t="e">
        <f>VLOOKUP(C130,MEDIDORES!$C:$P,9,FALSE)</f>
        <v>#N/A</v>
      </c>
      <c r="V130" s="95" t="e">
        <f>VLOOKUP(C130,MEDIDORES!$C:$P,10,FALSE)</f>
        <v>#N/A</v>
      </c>
      <c r="W130" s="95" t="e">
        <f>VLOOKUP(C130,MEDIDORES!$C:$P,11,FALSE)</f>
        <v>#N/A</v>
      </c>
      <c r="X130" s="95" t="e">
        <f>IF(VLOOKUP(C130,MEDIDORES!$C:$P,12,FALSE)="","",VLOOKUP(C130,MEDIDORES!$C:$P,12,FALSE))</f>
        <v>#N/A</v>
      </c>
      <c r="Y130" s="95" t="e">
        <f>IF(VLOOKUP(C130,MEDIDORES!$C:$P,13,FALSE)="","",VLOOKUP(C130,MEDIDORES!$C:$P,13,FALSE))</f>
        <v>#N/A</v>
      </c>
      <c r="Z130" s="95" t="e">
        <f>IF(VLOOKUP(C130,MEDIDORES!$C:$P,14,FALSE)="","",VLOOKUP(C130,MEDIDORES!$C:$P,14,FALSE))</f>
        <v>#N/A</v>
      </c>
    </row>
    <row r="131" spans="1:26" x14ac:dyDescent="0.2">
      <c r="A131" t="s">
        <v>12740</v>
      </c>
      <c r="B131" t="s">
        <v>9972</v>
      </c>
      <c r="C131" t="s">
        <v>10694</v>
      </c>
      <c r="D131" t="s">
        <v>9850</v>
      </c>
      <c r="E131" t="s">
        <v>9492</v>
      </c>
      <c r="G131" t="s">
        <v>12863</v>
      </c>
      <c r="H131" t="s">
        <v>12897</v>
      </c>
      <c r="I131" t="s">
        <v>215</v>
      </c>
      <c r="J131" t="e">
        <f>VLOOKUP(C131,MEDIDORES!C:G,5,FALSE)</f>
        <v>#N/A</v>
      </c>
      <c r="K131" t="e">
        <f>I131=VLOOKUP(C131,MEDIDORES!C:G,5,FALSE)</f>
        <v>#N/A</v>
      </c>
      <c r="M131" s="95" t="str">
        <f t="shared" ref="M131:M190" si="2">A131</f>
        <v>1323LIRQENEL</v>
      </c>
      <c r="N131" s="95" t="e">
        <f>VLOOKUP(C131,MEDIDORES!$C:$P,2,FALSE)</f>
        <v>#N/A</v>
      </c>
      <c r="O131" s="95" t="e">
        <f>VLOOKUP(C131,MEDIDORES!$C:$P,3,FALSE)</f>
        <v>#N/A</v>
      </c>
      <c r="P131" s="14" t="e">
        <f>VLOOKUP(C131,MEDIDORES!$C:$P,4,FALSE)</f>
        <v>#N/A</v>
      </c>
      <c r="Q131" s="95" t="e">
        <f>VLOOKUP(C131,MEDIDORES!$C:$P,5,FALSE)</f>
        <v>#N/A</v>
      </c>
      <c r="R131" s="64" t="e">
        <f>VLOOKUP(C131,MEDIDORES!$C:$P,6,FALSE)</f>
        <v>#N/A</v>
      </c>
      <c r="S131" s="95" t="e">
        <f>VLOOKUP(C131,MEDIDORES!$C:$P,7,FALSE)</f>
        <v>#N/A</v>
      </c>
      <c r="T131" s="95" t="e">
        <f>VLOOKUP(C131,MEDIDORES!$C:$P,8,FALSE)</f>
        <v>#N/A</v>
      </c>
      <c r="U131" s="95" t="e">
        <f>VLOOKUP(C131,MEDIDORES!$C:$P,9,FALSE)</f>
        <v>#N/A</v>
      </c>
      <c r="V131" s="95" t="e">
        <f>VLOOKUP(C131,MEDIDORES!$C:$P,10,FALSE)</f>
        <v>#N/A</v>
      </c>
      <c r="W131" s="95" t="e">
        <f>VLOOKUP(C131,MEDIDORES!$C:$P,11,FALSE)</f>
        <v>#N/A</v>
      </c>
      <c r="X131" s="95" t="e">
        <f>IF(VLOOKUP(C131,MEDIDORES!$C:$P,12,FALSE)="","",VLOOKUP(C131,MEDIDORES!$C:$P,12,FALSE))</f>
        <v>#N/A</v>
      </c>
      <c r="Y131" s="95" t="e">
        <f>IF(VLOOKUP(C131,MEDIDORES!$C:$P,13,FALSE)="","",VLOOKUP(C131,MEDIDORES!$C:$P,13,FALSE))</f>
        <v>#N/A</v>
      </c>
      <c r="Z131" s="95" t="e">
        <f>IF(VLOOKUP(C131,MEDIDORES!$C:$P,14,FALSE)="","",VLOOKUP(C131,MEDIDORES!$C:$P,14,FALSE))</f>
        <v>#N/A</v>
      </c>
    </row>
    <row r="132" spans="1:26" x14ac:dyDescent="0.2">
      <c r="A132" t="s">
        <v>12741</v>
      </c>
      <c r="B132" t="s">
        <v>9972</v>
      </c>
      <c r="C132" t="s">
        <v>10696</v>
      </c>
      <c r="D132" t="s">
        <v>9852</v>
      </c>
      <c r="E132" t="s">
        <v>9494</v>
      </c>
      <c r="G132" t="s">
        <v>12863</v>
      </c>
      <c r="H132" t="s">
        <v>12897</v>
      </c>
      <c r="I132" t="s">
        <v>215</v>
      </c>
      <c r="J132" t="e">
        <f>VLOOKUP(C132,MEDIDORES!C:G,5,FALSE)</f>
        <v>#N/A</v>
      </c>
      <c r="K132" t="e">
        <f>I132=VLOOKUP(C132,MEDIDORES!C:G,5,FALSE)</f>
        <v>#N/A</v>
      </c>
      <c r="M132" s="95" t="str">
        <f t="shared" si="2"/>
        <v>CHILLIRENE</v>
      </c>
      <c r="N132" s="95" t="e">
        <f>VLOOKUP(C132,MEDIDORES!$C:$P,2,FALSE)</f>
        <v>#N/A</v>
      </c>
      <c r="O132" s="95" t="e">
        <f>VLOOKUP(C132,MEDIDORES!$C:$P,3,FALSE)</f>
        <v>#N/A</v>
      </c>
      <c r="P132" s="14" t="e">
        <f>VLOOKUP(C132,MEDIDORES!$C:$P,4,FALSE)</f>
        <v>#N/A</v>
      </c>
      <c r="Q132" s="95" t="e">
        <f>VLOOKUP(C132,MEDIDORES!$C:$P,5,FALSE)</f>
        <v>#N/A</v>
      </c>
      <c r="R132" s="64" t="e">
        <f>VLOOKUP(C132,MEDIDORES!$C:$P,6,FALSE)</f>
        <v>#N/A</v>
      </c>
      <c r="S132" s="95" t="e">
        <f>VLOOKUP(C132,MEDIDORES!$C:$P,7,FALSE)</f>
        <v>#N/A</v>
      </c>
      <c r="T132" s="95" t="e">
        <f>VLOOKUP(C132,MEDIDORES!$C:$P,8,FALSE)</f>
        <v>#N/A</v>
      </c>
      <c r="U132" s="95" t="e">
        <f>VLOOKUP(C132,MEDIDORES!$C:$P,9,FALSE)</f>
        <v>#N/A</v>
      </c>
      <c r="V132" s="95" t="e">
        <f>VLOOKUP(C132,MEDIDORES!$C:$P,10,FALSE)</f>
        <v>#N/A</v>
      </c>
      <c r="W132" s="95" t="e">
        <f>VLOOKUP(C132,MEDIDORES!$C:$P,11,FALSE)</f>
        <v>#N/A</v>
      </c>
      <c r="X132" s="95" t="e">
        <f>IF(VLOOKUP(C132,MEDIDORES!$C:$P,12,FALSE)="","",VLOOKUP(C132,MEDIDORES!$C:$P,12,FALSE))</f>
        <v>#N/A</v>
      </c>
      <c r="Y132" s="95" t="e">
        <f>IF(VLOOKUP(C132,MEDIDORES!$C:$P,13,FALSE)="","",VLOOKUP(C132,MEDIDORES!$C:$P,13,FALSE))</f>
        <v>#N/A</v>
      </c>
      <c r="Z132" s="95" t="e">
        <f>IF(VLOOKUP(C132,MEDIDORES!$C:$P,14,FALSE)="","",VLOOKUP(C132,MEDIDORES!$C:$P,14,FALSE))</f>
        <v>#N/A</v>
      </c>
    </row>
    <row r="133" spans="1:26" x14ac:dyDescent="0.2">
      <c r="A133" t="s">
        <v>12742</v>
      </c>
      <c r="B133" t="s">
        <v>9972</v>
      </c>
      <c r="C133" t="s">
        <v>11553</v>
      </c>
      <c r="G133" t="s">
        <v>12612</v>
      </c>
      <c r="H133" t="s">
        <v>11554</v>
      </c>
      <c r="I133" t="s">
        <v>216</v>
      </c>
      <c r="J133" t="str">
        <f>VLOOKUP(C133,MEDIDORES!C:G,5,FALSE)</f>
        <v>LOMIRANDA_____013</v>
      </c>
      <c r="K133" t="b">
        <f>I133=VLOOKUP(C133,MEDIDORES!C:G,5,FALSE)</f>
        <v>1</v>
      </c>
      <c r="M133" s="95" t="str">
        <f t="shared" si="2"/>
        <v>C_PM2838PCM37</v>
      </c>
      <c r="N133" s="95" t="str">
        <f>VLOOKUP(C133,MEDIDORES!$C:$P,2,FALSE)</f>
        <v>GR_BELLOTO_SPA</v>
      </c>
      <c r="O133" s="95" t="str">
        <f>VLOOKUP(C133,MEDIDORES!$C:$P,3,FALSE)</f>
        <v>C_PMGD_FV_DONIHUE</v>
      </c>
      <c r="P133" s="14">
        <f>VLOOKUP(C133,MEDIDORES!$C:$P,4,FALSE)</f>
        <v>1</v>
      </c>
      <c r="Q133" s="95" t="str">
        <f>VLOOKUP(C133,MEDIDORES!$C:$P,5,FALSE)</f>
        <v>LOMIRANDA_____013</v>
      </c>
      <c r="R133" s="64">
        <f>VLOOKUP(C133,MEDIDORES!$C:$P,6,FALSE)</f>
        <v>2069994580132</v>
      </c>
      <c r="S133" s="95">
        <f>VLOOKUP(C133,MEDIDORES!$C:$P,7,FALSE)</f>
        <v>0</v>
      </c>
      <c r="T133" s="95">
        <f>VLOOKUP(C133,MEDIDORES!$C:$P,8,FALSE)</f>
        <v>0</v>
      </c>
      <c r="U133" s="95">
        <f>VLOOKUP(C133,MEDIDORES!$C:$P,9,FALSE)</f>
        <v>0</v>
      </c>
      <c r="V133" s="95" t="str">
        <f>VLOOKUP(C133,MEDIDORES!$C:$P,10,FALSE)</f>
        <v>G</v>
      </c>
      <c r="W133" s="95" t="str">
        <f>VLOOKUP(C133,MEDIDORES!$C:$P,11,FALSE)</f>
        <v>G</v>
      </c>
      <c r="X133" s="95" t="str">
        <f>IF(VLOOKUP(C133,MEDIDORES!$C:$P,12,FALSE)="","",VLOOKUP(C133,MEDIDORES!$C:$P,12,FALSE))</f>
        <v>GR_BELLOTO_SPA</v>
      </c>
      <c r="Y133" s="95" t="str">
        <f>IF(VLOOKUP(C133,MEDIDORES!$C:$P,13,FALSE)="","",VLOOKUP(C133,MEDIDORES!$C:$P,13,FALSE))</f>
        <v>CGE</v>
      </c>
      <c r="Z133" s="95" t="str">
        <f>IF(VLOOKUP(C133,MEDIDORES!$C:$P,14,FALSE)="","",VLOOKUP(C133,MEDIDORES!$C:$P,14,FALSE))</f>
        <v/>
      </c>
    </row>
    <row r="134" spans="1:26" x14ac:dyDescent="0.2">
      <c r="A134" t="s">
        <v>12743</v>
      </c>
      <c r="B134" t="s">
        <v>9972</v>
      </c>
      <c r="C134" t="s">
        <v>11611</v>
      </c>
      <c r="G134" t="s">
        <v>12612</v>
      </c>
      <c r="H134" t="s">
        <v>11612</v>
      </c>
      <c r="I134" t="s">
        <v>216</v>
      </c>
      <c r="J134" t="str">
        <f>VLOOKUP(C134,MEDIDORES!C:G,5,FALSE)</f>
        <v>LOMIRANDA_____013</v>
      </c>
      <c r="K134" t="b">
        <f>I134=VLOOKUP(C134,MEDIDORES!C:G,5,FALSE)</f>
        <v>1</v>
      </c>
      <c r="M134" s="95" t="str">
        <f t="shared" si="2"/>
        <v>C_PM2987PCM37</v>
      </c>
      <c r="N134" s="95" t="str">
        <f>VLOOKUP(C134,MEDIDORES!$C:$P,2,FALSE)</f>
        <v>SPVP4</v>
      </c>
      <c r="O134" s="95" t="str">
        <f>VLOOKUP(C134,MEDIDORES!$C:$P,3,FALSE)</f>
        <v>C_PMGD_FV_PLAZUELA</v>
      </c>
      <c r="P134" s="14">
        <f>VLOOKUP(C134,MEDIDORES!$C:$P,4,FALSE)</f>
        <v>1</v>
      </c>
      <c r="Q134" s="95" t="str">
        <f>VLOOKUP(C134,MEDIDORES!$C:$P,5,FALSE)</f>
        <v>LOMIRANDA_____013</v>
      </c>
      <c r="R134" s="64">
        <f>VLOOKUP(C134,MEDIDORES!$C:$P,6,FALSE)</f>
        <v>2069994580132</v>
      </c>
      <c r="S134" s="95">
        <f>VLOOKUP(C134,MEDIDORES!$C:$P,7,FALSE)</f>
        <v>0</v>
      </c>
      <c r="T134" s="95">
        <f>VLOOKUP(C134,MEDIDORES!$C:$P,8,FALSE)</f>
        <v>0</v>
      </c>
      <c r="U134" s="95">
        <f>VLOOKUP(C134,MEDIDORES!$C:$P,9,FALSE)</f>
        <v>0</v>
      </c>
      <c r="V134" s="95" t="str">
        <f>VLOOKUP(C134,MEDIDORES!$C:$P,10,FALSE)</f>
        <v>G</v>
      </c>
      <c r="W134" s="95" t="str">
        <f>VLOOKUP(C134,MEDIDORES!$C:$P,11,FALSE)</f>
        <v>G</v>
      </c>
      <c r="X134" s="95" t="str">
        <f>IF(VLOOKUP(C134,MEDIDORES!$C:$P,12,FALSE)="","",VLOOKUP(C134,MEDIDORES!$C:$P,12,FALSE))</f>
        <v>SPVP4</v>
      </c>
      <c r="Y134" s="95" t="str">
        <f>IF(VLOOKUP(C134,MEDIDORES!$C:$P,13,FALSE)="","",VLOOKUP(C134,MEDIDORES!$C:$P,13,FALSE))</f>
        <v>CGE</v>
      </c>
      <c r="Z134" s="95" t="str">
        <f>IF(VLOOKUP(C134,MEDIDORES!$C:$P,14,FALSE)="","",VLOOKUP(C134,MEDIDORES!$C:$P,14,FALSE))</f>
        <v/>
      </c>
    </row>
    <row r="135" spans="1:26" x14ac:dyDescent="0.2">
      <c r="A135" t="s">
        <v>12744</v>
      </c>
      <c r="B135" t="s">
        <v>9972</v>
      </c>
      <c r="C135" t="s">
        <v>11550</v>
      </c>
      <c r="G135" t="s">
        <v>12612</v>
      </c>
      <c r="H135" t="s">
        <v>11552</v>
      </c>
      <c r="I135" t="s">
        <v>216</v>
      </c>
      <c r="J135" t="str">
        <f>VLOOKUP(C135,MEDIDORES!C:G,5,FALSE)</f>
        <v>LOMIRANDA_____013</v>
      </c>
      <c r="K135" t="b">
        <f>I135=VLOOKUP(C135,MEDIDORES!C:G,5,FALSE)</f>
        <v>1</v>
      </c>
      <c r="M135" s="95" t="str">
        <f t="shared" si="2"/>
        <v>G_PM2838PCM37</v>
      </c>
      <c r="N135" s="95" t="str">
        <f>VLOOKUP(C135,MEDIDORES!$C:$P,2,FALSE)</f>
        <v>GR_BELLOTO_SPA</v>
      </c>
      <c r="O135" s="95" t="str">
        <f>VLOOKUP(C135,MEDIDORES!$C:$P,3,FALSE)</f>
        <v>G_PMGD_FV_DONIHUE</v>
      </c>
      <c r="P135" s="14">
        <f>VLOOKUP(C135,MEDIDORES!$C:$P,4,FALSE)</f>
        <v>1</v>
      </c>
      <c r="Q135" s="95" t="str">
        <f>VLOOKUP(C135,MEDIDORES!$C:$P,5,FALSE)</f>
        <v>LOMIRANDA_____013</v>
      </c>
      <c r="R135" s="64">
        <f>VLOOKUP(C135,MEDIDORES!$C:$P,6,FALSE)</f>
        <v>2069994580132</v>
      </c>
      <c r="S135" s="95">
        <f>VLOOKUP(C135,MEDIDORES!$C:$P,7,FALSE)</f>
        <v>0</v>
      </c>
      <c r="T135" s="95">
        <f>VLOOKUP(C135,MEDIDORES!$C:$P,8,FALSE)</f>
        <v>0</v>
      </c>
      <c r="U135" s="95">
        <f>VLOOKUP(C135,MEDIDORES!$C:$P,9,FALSE)</f>
        <v>0</v>
      </c>
      <c r="V135" s="95" t="str">
        <f>VLOOKUP(C135,MEDIDORES!$C:$P,10,FALSE)</f>
        <v>G</v>
      </c>
      <c r="W135" s="95" t="str">
        <f>VLOOKUP(C135,MEDIDORES!$C:$P,11,FALSE)</f>
        <v>G</v>
      </c>
      <c r="X135" s="95" t="str">
        <f>IF(VLOOKUP(C135,MEDIDORES!$C:$P,12,FALSE)="","",VLOOKUP(C135,MEDIDORES!$C:$P,12,FALSE))</f>
        <v>GR_BELLOTO_SPA</v>
      </c>
      <c r="Y135" s="95" t="str">
        <f>IF(VLOOKUP(C135,MEDIDORES!$C:$P,13,FALSE)="","",VLOOKUP(C135,MEDIDORES!$C:$P,13,FALSE))</f>
        <v>CGE</v>
      </c>
      <c r="Z135" s="95" t="str">
        <f>IF(VLOOKUP(C135,MEDIDORES!$C:$P,14,FALSE)="","",VLOOKUP(C135,MEDIDORES!$C:$P,14,FALSE))</f>
        <v/>
      </c>
    </row>
    <row r="136" spans="1:26" x14ac:dyDescent="0.2">
      <c r="A136" t="s">
        <v>12745</v>
      </c>
      <c r="B136" t="s">
        <v>9972</v>
      </c>
      <c r="C136" t="s">
        <v>11609</v>
      </c>
      <c r="G136" t="s">
        <v>12612</v>
      </c>
      <c r="H136" t="s">
        <v>11610</v>
      </c>
      <c r="I136" t="s">
        <v>216</v>
      </c>
      <c r="J136" t="str">
        <f>VLOOKUP(C136,MEDIDORES!C:G,5,FALSE)</f>
        <v>LOMIRANDA_____013</v>
      </c>
      <c r="K136" t="b">
        <f>I136=VLOOKUP(C136,MEDIDORES!C:G,5,FALSE)</f>
        <v>1</v>
      </c>
      <c r="M136" s="95" t="str">
        <f t="shared" si="2"/>
        <v>G_PM2987PCM37</v>
      </c>
      <c r="N136" s="95" t="str">
        <f>VLOOKUP(C136,MEDIDORES!$C:$P,2,FALSE)</f>
        <v>SPVP4</v>
      </c>
      <c r="O136" s="95" t="str">
        <f>VLOOKUP(C136,MEDIDORES!$C:$P,3,FALSE)</f>
        <v>G_PMGD_FV_PLAZUELA</v>
      </c>
      <c r="P136" s="14">
        <f>VLOOKUP(C136,MEDIDORES!$C:$P,4,FALSE)</f>
        <v>1</v>
      </c>
      <c r="Q136" s="95" t="str">
        <f>VLOOKUP(C136,MEDIDORES!$C:$P,5,FALSE)</f>
        <v>LOMIRANDA_____013</v>
      </c>
      <c r="R136" s="64">
        <f>VLOOKUP(C136,MEDIDORES!$C:$P,6,FALSE)</f>
        <v>2069994580132</v>
      </c>
      <c r="S136" s="95">
        <f>VLOOKUP(C136,MEDIDORES!$C:$P,7,FALSE)</f>
        <v>0</v>
      </c>
      <c r="T136" s="95">
        <f>VLOOKUP(C136,MEDIDORES!$C:$P,8,FALSE)</f>
        <v>0</v>
      </c>
      <c r="U136" s="95">
        <f>VLOOKUP(C136,MEDIDORES!$C:$P,9,FALSE)</f>
        <v>0</v>
      </c>
      <c r="V136" s="95" t="str">
        <f>VLOOKUP(C136,MEDIDORES!$C:$P,10,FALSE)</f>
        <v>G</v>
      </c>
      <c r="W136" s="95" t="str">
        <f>VLOOKUP(C136,MEDIDORES!$C:$P,11,FALSE)</f>
        <v>G</v>
      </c>
      <c r="X136" s="95" t="str">
        <f>IF(VLOOKUP(C136,MEDIDORES!$C:$P,12,FALSE)="","",VLOOKUP(C136,MEDIDORES!$C:$P,12,FALSE))</f>
        <v>SPVP4</v>
      </c>
      <c r="Y136" s="95" t="str">
        <f>IF(VLOOKUP(C136,MEDIDORES!$C:$P,13,FALSE)="","",VLOOKUP(C136,MEDIDORES!$C:$P,13,FALSE))</f>
        <v>CGE</v>
      </c>
      <c r="Z136" s="95" t="str">
        <f>IF(VLOOKUP(C136,MEDIDORES!$C:$P,14,FALSE)="","",VLOOKUP(C136,MEDIDORES!$C:$P,14,FALSE))</f>
        <v/>
      </c>
    </row>
    <row r="137" spans="1:26" x14ac:dyDescent="0.2">
      <c r="A137" t="s">
        <v>12746</v>
      </c>
      <c r="B137" t="s">
        <v>9972</v>
      </c>
      <c r="C137" t="s">
        <v>11420</v>
      </c>
      <c r="D137" t="s">
        <v>11418</v>
      </c>
      <c r="E137" t="s">
        <v>11493</v>
      </c>
      <c r="F137" t="s">
        <v>11450</v>
      </c>
      <c r="G137" t="s">
        <v>12863</v>
      </c>
      <c r="H137" t="s">
        <v>11419</v>
      </c>
      <c r="I137" t="s">
        <v>218</v>
      </c>
      <c r="J137" t="e">
        <f>VLOOKUP(C137,MEDIDORES!C:G,5,FALSE)</f>
        <v>#N/A</v>
      </c>
      <c r="K137" t="e">
        <f>I137=VLOOKUP(C137,MEDIDORES!C:G,5,FALSE)</f>
        <v>#N/A</v>
      </c>
      <c r="M137" s="95" t="str">
        <f t="shared" si="2"/>
        <v>2598LORECGE</v>
      </c>
      <c r="N137" s="95" t="e">
        <f>VLOOKUP(C137,MEDIDORES!$C:$P,2,FALSE)</f>
        <v>#N/A</v>
      </c>
      <c r="O137" s="95" t="e">
        <f>VLOOKUP(C137,MEDIDORES!$C:$P,3,FALSE)</f>
        <v>#N/A</v>
      </c>
      <c r="P137" s="14" t="e">
        <f>VLOOKUP(C137,MEDIDORES!$C:$P,4,FALSE)</f>
        <v>#N/A</v>
      </c>
      <c r="Q137" s="95" t="e">
        <f>VLOOKUP(C137,MEDIDORES!$C:$P,5,FALSE)</f>
        <v>#N/A</v>
      </c>
      <c r="R137" s="64" t="e">
        <f>VLOOKUP(C137,MEDIDORES!$C:$P,6,FALSE)</f>
        <v>#N/A</v>
      </c>
      <c r="S137" s="95" t="e">
        <f>VLOOKUP(C137,MEDIDORES!$C:$P,7,FALSE)</f>
        <v>#N/A</v>
      </c>
      <c r="T137" s="95" t="e">
        <f>VLOOKUP(C137,MEDIDORES!$C:$P,8,FALSE)</f>
        <v>#N/A</v>
      </c>
      <c r="U137" s="95" t="e">
        <f>VLOOKUP(C137,MEDIDORES!$C:$P,9,FALSE)</f>
        <v>#N/A</v>
      </c>
      <c r="V137" s="95" t="e">
        <f>VLOOKUP(C137,MEDIDORES!$C:$P,10,FALSE)</f>
        <v>#N/A</v>
      </c>
      <c r="W137" s="95" t="e">
        <f>VLOOKUP(C137,MEDIDORES!$C:$P,11,FALSE)</f>
        <v>#N/A</v>
      </c>
      <c r="X137" s="95" t="e">
        <f>IF(VLOOKUP(C137,MEDIDORES!$C:$P,12,FALSE)="","",VLOOKUP(C137,MEDIDORES!$C:$P,12,FALSE))</f>
        <v>#N/A</v>
      </c>
      <c r="Y137" s="95" t="e">
        <f>IF(VLOOKUP(C137,MEDIDORES!$C:$P,13,FALSE)="","",VLOOKUP(C137,MEDIDORES!$C:$P,13,FALSE))</f>
        <v>#N/A</v>
      </c>
      <c r="Z137" s="95" t="e">
        <f>IF(VLOOKUP(C137,MEDIDORES!$C:$P,14,FALSE)="","",VLOOKUP(C137,MEDIDORES!$C:$P,14,FALSE))</f>
        <v>#N/A</v>
      </c>
    </row>
    <row r="138" spans="1:26" x14ac:dyDescent="0.2">
      <c r="A138" t="s">
        <v>12747</v>
      </c>
      <c r="B138" t="s">
        <v>9972</v>
      </c>
      <c r="C138" t="s">
        <v>11675</v>
      </c>
      <c r="G138" t="s">
        <v>12612</v>
      </c>
      <c r="H138" t="s">
        <v>11676</v>
      </c>
      <c r="I138" t="s">
        <v>218</v>
      </c>
      <c r="J138" t="str">
        <f>VLOOKUP(C138,MEDIDORES!C:G,5,FALSE)</f>
        <v>LORETO________015</v>
      </c>
      <c r="K138" t="b">
        <f>I138=VLOOKUP(C138,MEDIDORES!C:G,5,FALSE)</f>
        <v>1</v>
      </c>
      <c r="M138" s="95" t="str">
        <f t="shared" si="2"/>
        <v>C_PM3106PCM40</v>
      </c>
      <c r="N138" s="95" t="str">
        <f>VLOOKUP(C138,MEDIDORES!$C:$P,2,FALSE)</f>
        <v>FOTOVOLTAICA_ACACIA</v>
      </c>
      <c r="O138" s="95" t="str">
        <f>VLOOKUP(C138,MEDIDORES!$C:$P,3,FALSE)</f>
        <v>C_PMGD_FV_LORETO_SOLAR</v>
      </c>
      <c r="P138" s="14">
        <f>VLOOKUP(C138,MEDIDORES!$C:$P,4,FALSE)</f>
        <v>1</v>
      </c>
      <c r="Q138" s="95" t="str">
        <f>VLOOKUP(C138,MEDIDORES!$C:$P,5,FALSE)</f>
        <v>LORETO________015</v>
      </c>
      <c r="R138" s="64">
        <f>VLOOKUP(C138,MEDIDORES!$C:$P,6,FALSE)</f>
        <v>2069994430152</v>
      </c>
      <c r="S138" s="95">
        <f>VLOOKUP(C138,MEDIDORES!$C:$P,7,FALSE)</f>
        <v>0</v>
      </c>
      <c r="T138" s="95">
        <f>VLOOKUP(C138,MEDIDORES!$C:$P,8,FALSE)</f>
        <v>0</v>
      </c>
      <c r="U138" s="95">
        <f>VLOOKUP(C138,MEDIDORES!$C:$P,9,FALSE)</f>
        <v>0</v>
      </c>
      <c r="V138" s="95" t="str">
        <f>VLOOKUP(C138,MEDIDORES!$C:$P,10,FALSE)</f>
        <v>G</v>
      </c>
      <c r="W138" s="95" t="str">
        <f>VLOOKUP(C138,MEDIDORES!$C:$P,11,FALSE)</f>
        <v>G</v>
      </c>
      <c r="X138" s="95" t="str">
        <f>IF(VLOOKUP(C138,MEDIDORES!$C:$P,12,FALSE)="","",VLOOKUP(C138,MEDIDORES!$C:$P,12,FALSE))</f>
        <v>FOTOVOLTAICA_ACACIA</v>
      </c>
      <c r="Y138" s="95" t="str">
        <f>IF(VLOOKUP(C138,MEDIDORES!$C:$P,13,FALSE)="","",VLOOKUP(C138,MEDIDORES!$C:$P,13,FALSE))</f>
        <v>CGE</v>
      </c>
      <c r="Z138" s="95" t="str">
        <f>IF(VLOOKUP(C138,MEDIDORES!$C:$P,14,FALSE)="","",VLOOKUP(C138,MEDIDORES!$C:$P,14,FALSE))</f>
        <v/>
      </c>
    </row>
    <row r="139" spans="1:26" x14ac:dyDescent="0.2">
      <c r="A139" t="s">
        <v>12748</v>
      </c>
      <c r="B139" t="s">
        <v>9972</v>
      </c>
      <c r="C139" t="s">
        <v>11672</v>
      </c>
      <c r="G139" t="s">
        <v>12612</v>
      </c>
      <c r="H139" t="s">
        <v>11674</v>
      </c>
      <c r="I139" t="s">
        <v>218</v>
      </c>
      <c r="J139" t="str">
        <f>VLOOKUP(C139,MEDIDORES!C:G,5,FALSE)</f>
        <v>LORETO________015</v>
      </c>
      <c r="K139" t="b">
        <f>I139=VLOOKUP(C139,MEDIDORES!C:G,5,FALSE)</f>
        <v>1</v>
      </c>
      <c r="M139" s="95" t="str">
        <f t="shared" si="2"/>
        <v>G_PM3106PCM40</v>
      </c>
      <c r="N139" s="95" t="str">
        <f>VLOOKUP(C139,MEDIDORES!$C:$P,2,FALSE)</f>
        <v>FOTOVOLTAICA_ACACIA</v>
      </c>
      <c r="O139" s="95" t="str">
        <f>VLOOKUP(C139,MEDIDORES!$C:$P,3,FALSE)</f>
        <v>G_PMGD_FV_LORETO_SOLAR</v>
      </c>
      <c r="P139" s="14">
        <f>VLOOKUP(C139,MEDIDORES!$C:$P,4,FALSE)</f>
        <v>1</v>
      </c>
      <c r="Q139" s="95" t="str">
        <f>VLOOKUP(C139,MEDIDORES!$C:$P,5,FALSE)</f>
        <v>LORETO________015</v>
      </c>
      <c r="R139" s="64">
        <f>VLOOKUP(C139,MEDIDORES!$C:$P,6,FALSE)</f>
        <v>2069994430152</v>
      </c>
      <c r="S139" s="95">
        <f>VLOOKUP(C139,MEDIDORES!$C:$P,7,FALSE)</f>
        <v>0</v>
      </c>
      <c r="T139" s="95">
        <f>VLOOKUP(C139,MEDIDORES!$C:$P,8,FALSE)</f>
        <v>0</v>
      </c>
      <c r="U139" s="95">
        <f>VLOOKUP(C139,MEDIDORES!$C:$P,9,FALSE)</f>
        <v>0</v>
      </c>
      <c r="V139" s="95" t="str">
        <f>VLOOKUP(C139,MEDIDORES!$C:$P,10,FALSE)</f>
        <v>G</v>
      </c>
      <c r="W139" s="95" t="str">
        <f>VLOOKUP(C139,MEDIDORES!$C:$P,11,FALSE)</f>
        <v>G</v>
      </c>
      <c r="X139" s="95" t="str">
        <f>IF(VLOOKUP(C139,MEDIDORES!$C:$P,12,FALSE)="","",VLOOKUP(C139,MEDIDORES!$C:$P,12,FALSE))</f>
        <v>FOTOVOLTAICA_ACACIA</v>
      </c>
      <c r="Y139" s="95" t="str">
        <f>IF(VLOOKUP(C139,MEDIDORES!$C:$P,13,FALSE)="","",VLOOKUP(C139,MEDIDORES!$C:$P,13,FALSE))</f>
        <v>CGE</v>
      </c>
      <c r="Z139" s="95" t="str">
        <f>IF(VLOOKUP(C139,MEDIDORES!$C:$P,14,FALSE)="","",VLOOKUP(C139,MEDIDORES!$C:$P,14,FALSE))</f>
        <v/>
      </c>
    </row>
    <row r="140" spans="1:26" x14ac:dyDescent="0.2">
      <c r="A140" t="s">
        <v>12749</v>
      </c>
      <c r="B140" t="s">
        <v>9972</v>
      </c>
      <c r="C140" t="s">
        <v>10700</v>
      </c>
      <c r="D140" t="s">
        <v>9878</v>
      </c>
      <c r="E140" t="s">
        <v>9497</v>
      </c>
      <c r="G140" t="s">
        <v>12863</v>
      </c>
      <c r="H140" t="s">
        <v>12898</v>
      </c>
      <c r="I140" t="s">
        <v>221</v>
      </c>
      <c r="J140" t="e">
        <f>VLOOKUP(C140,MEDIDORES!C:G,5,FALSE)</f>
        <v>#N/A</v>
      </c>
      <c r="K140" t="e">
        <f>I140=VLOOKUP(C140,MEDIDORES!C:G,5,FALSE)</f>
        <v>#N/A</v>
      </c>
      <c r="M140" s="95" t="str">
        <f t="shared" si="2"/>
        <v>1315M.DEENEL</v>
      </c>
      <c r="N140" s="95" t="e">
        <f>VLOOKUP(C140,MEDIDORES!$C:$P,2,FALSE)</f>
        <v>#N/A</v>
      </c>
      <c r="O140" s="95" t="e">
        <f>VLOOKUP(C140,MEDIDORES!$C:$P,3,FALSE)</f>
        <v>#N/A</v>
      </c>
      <c r="P140" s="14" t="e">
        <f>VLOOKUP(C140,MEDIDORES!$C:$P,4,FALSE)</f>
        <v>#N/A</v>
      </c>
      <c r="Q140" s="95" t="e">
        <f>VLOOKUP(C140,MEDIDORES!$C:$P,5,FALSE)</f>
        <v>#N/A</v>
      </c>
      <c r="R140" s="64" t="e">
        <f>VLOOKUP(C140,MEDIDORES!$C:$P,6,FALSE)</f>
        <v>#N/A</v>
      </c>
      <c r="S140" s="95" t="e">
        <f>VLOOKUP(C140,MEDIDORES!$C:$P,7,FALSE)</f>
        <v>#N/A</v>
      </c>
      <c r="T140" s="95" t="e">
        <f>VLOOKUP(C140,MEDIDORES!$C:$P,8,FALSE)</f>
        <v>#N/A</v>
      </c>
      <c r="U140" s="95" t="e">
        <f>VLOOKUP(C140,MEDIDORES!$C:$P,9,FALSE)</f>
        <v>#N/A</v>
      </c>
      <c r="V140" s="95" t="e">
        <f>VLOOKUP(C140,MEDIDORES!$C:$P,10,FALSE)</f>
        <v>#N/A</v>
      </c>
      <c r="W140" s="95" t="e">
        <f>VLOOKUP(C140,MEDIDORES!$C:$P,11,FALSE)</f>
        <v>#N/A</v>
      </c>
      <c r="X140" s="95" t="e">
        <f>IF(VLOOKUP(C140,MEDIDORES!$C:$P,12,FALSE)="","",VLOOKUP(C140,MEDIDORES!$C:$P,12,FALSE))</f>
        <v>#N/A</v>
      </c>
      <c r="Y140" s="95" t="e">
        <f>IF(VLOOKUP(C140,MEDIDORES!$C:$P,13,FALSE)="","",VLOOKUP(C140,MEDIDORES!$C:$P,13,FALSE))</f>
        <v>#N/A</v>
      </c>
      <c r="Z140" s="95" t="e">
        <f>IF(VLOOKUP(C140,MEDIDORES!$C:$P,14,FALSE)="","",VLOOKUP(C140,MEDIDORES!$C:$P,14,FALSE))</f>
        <v>#N/A</v>
      </c>
    </row>
    <row r="141" spans="1:26" x14ac:dyDescent="0.2">
      <c r="A141" t="s">
        <v>12750</v>
      </c>
      <c r="B141" t="s">
        <v>9972</v>
      </c>
      <c r="C141" t="s">
        <v>10699</v>
      </c>
      <c r="D141" t="s">
        <v>9877</v>
      </c>
      <c r="E141" t="s">
        <v>9496</v>
      </c>
      <c r="G141" t="s">
        <v>12863</v>
      </c>
      <c r="H141" t="s">
        <v>12898</v>
      </c>
      <c r="I141" t="s">
        <v>221</v>
      </c>
      <c r="J141" t="e">
        <f>VLOOKUP(C141,MEDIDORES!C:G,5,FALSE)</f>
        <v>#N/A</v>
      </c>
      <c r="K141" t="e">
        <f>I141=VLOOKUP(C141,MEDIDORES!C:G,5,FALSE)</f>
        <v>#N/A</v>
      </c>
      <c r="M141" s="95" t="str">
        <f t="shared" si="2"/>
        <v>1316M.DEENEL</v>
      </c>
      <c r="N141" s="95" t="e">
        <f>VLOOKUP(C141,MEDIDORES!$C:$P,2,FALSE)</f>
        <v>#N/A</v>
      </c>
      <c r="O141" s="95" t="e">
        <f>VLOOKUP(C141,MEDIDORES!$C:$P,3,FALSE)</f>
        <v>#N/A</v>
      </c>
      <c r="P141" s="14" t="e">
        <f>VLOOKUP(C141,MEDIDORES!$C:$P,4,FALSE)</f>
        <v>#N/A</v>
      </c>
      <c r="Q141" s="95" t="e">
        <f>VLOOKUP(C141,MEDIDORES!$C:$P,5,FALSE)</f>
        <v>#N/A</v>
      </c>
      <c r="R141" s="64" t="e">
        <f>VLOOKUP(C141,MEDIDORES!$C:$P,6,FALSE)</f>
        <v>#N/A</v>
      </c>
      <c r="S141" s="95" t="e">
        <f>VLOOKUP(C141,MEDIDORES!$C:$P,7,FALSE)</f>
        <v>#N/A</v>
      </c>
      <c r="T141" s="95" t="e">
        <f>VLOOKUP(C141,MEDIDORES!$C:$P,8,FALSE)</f>
        <v>#N/A</v>
      </c>
      <c r="U141" s="95" t="e">
        <f>VLOOKUP(C141,MEDIDORES!$C:$P,9,FALSE)</f>
        <v>#N/A</v>
      </c>
      <c r="V141" s="95" t="e">
        <f>VLOOKUP(C141,MEDIDORES!$C:$P,10,FALSE)</f>
        <v>#N/A</v>
      </c>
      <c r="W141" s="95" t="e">
        <f>VLOOKUP(C141,MEDIDORES!$C:$P,11,FALSE)</f>
        <v>#N/A</v>
      </c>
      <c r="X141" s="95" t="e">
        <f>IF(VLOOKUP(C141,MEDIDORES!$C:$P,12,FALSE)="","",VLOOKUP(C141,MEDIDORES!$C:$P,12,FALSE))</f>
        <v>#N/A</v>
      </c>
      <c r="Y141" s="95" t="e">
        <f>IF(VLOOKUP(C141,MEDIDORES!$C:$P,13,FALSE)="","",VLOOKUP(C141,MEDIDORES!$C:$P,13,FALSE))</f>
        <v>#N/A</v>
      </c>
      <c r="Z141" s="95" t="e">
        <f>IF(VLOOKUP(C141,MEDIDORES!$C:$P,14,FALSE)="","",VLOOKUP(C141,MEDIDORES!$C:$P,14,FALSE))</f>
        <v>#N/A</v>
      </c>
    </row>
    <row r="142" spans="1:26" x14ac:dyDescent="0.2">
      <c r="A142" t="s">
        <v>12751</v>
      </c>
      <c r="B142" t="s">
        <v>9972</v>
      </c>
      <c r="C142" t="s">
        <v>10701</v>
      </c>
      <c r="D142" t="s">
        <v>9879</v>
      </c>
      <c r="E142" t="s">
        <v>9498</v>
      </c>
      <c r="G142" t="s">
        <v>12863</v>
      </c>
      <c r="H142" t="s">
        <v>12898</v>
      </c>
      <c r="I142" t="s">
        <v>221</v>
      </c>
      <c r="J142" t="e">
        <f>VLOOKUP(C142,MEDIDORES!C:G,5,FALSE)</f>
        <v>#N/A</v>
      </c>
      <c r="K142" t="e">
        <f>I142=VLOOKUP(C142,MEDIDORES!C:G,5,FALSE)</f>
        <v>#N/A</v>
      </c>
      <c r="M142" s="95" t="str">
        <f t="shared" si="2"/>
        <v>1317M.DEENEL</v>
      </c>
      <c r="N142" s="95" t="e">
        <f>VLOOKUP(C142,MEDIDORES!$C:$P,2,FALSE)</f>
        <v>#N/A</v>
      </c>
      <c r="O142" s="95" t="e">
        <f>VLOOKUP(C142,MEDIDORES!$C:$P,3,FALSE)</f>
        <v>#N/A</v>
      </c>
      <c r="P142" s="14" t="e">
        <f>VLOOKUP(C142,MEDIDORES!$C:$P,4,FALSE)</f>
        <v>#N/A</v>
      </c>
      <c r="Q142" s="95" t="e">
        <f>VLOOKUP(C142,MEDIDORES!$C:$P,5,FALSE)</f>
        <v>#N/A</v>
      </c>
      <c r="R142" s="64" t="e">
        <f>VLOOKUP(C142,MEDIDORES!$C:$P,6,FALSE)</f>
        <v>#N/A</v>
      </c>
      <c r="S142" s="95" t="e">
        <f>VLOOKUP(C142,MEDIDORES!$C:$P,7,FALSE)</f>
        <v>#N/A</v>
      </c>
      <c r="T142" s="95" t="e">
        <f>VLOOKUP(C142,MEDIDORES!$C:$P,8,FALSE)</f>
        <v>#N/A</v>
      </c>
      <c r="U142" s="95" t="e">
        <f>VLOOKUP(C142,MEDIDORES!$C:$P,9,FALSE)</f>
        <v>#N/A</v>
      </c>
      <c r="V142" s="95" t="e">
        <f>VLOOKUP(C142,MEDIDORES!$C:$P,10,FALSE)</f>
        <v>#N/A</v>
      </c>
      <c r="W142" s="95" t="e">
        <f>VLOOKUP(C142,MEDIDORES!$C:$P,11,FALSE)</f>
        <v>#N/A</v>
      </c>
      <c r="X142" s="95" t="e">
        <f>IF(VLOOKUP(C142,MEDIDORES!$C:$P,12,FALSE)="","",VLOOKUP(C142,MEDIDORES!$C:$P,12,FALSE))</f>
        <v>#N/A</v>
      </c>
      <c r="Y142" s="95" t="e">
        <f>IF(VLOOKUP(C142,MEDIDORES!$C:$P,13,FALSE)="","",VLOOKUP(C142,MEDIDORES!$C:$P,13,FALSE))</f>
        <v>#N/A</v>
      </c>
      <c r="Z142" s="95" t="e">
        <f>IF(VLOOKUP(C142,MEDIDORES!$C:$P,14,FALSE)="","",VLOOKUP(C142,MEDIDORES!$C:$P,14,FALSE))</f>
        <v>#N/A</v>
      </c>
    </row>
    <row r="143" spans="1:26" x14ac:dyDescent="0.2">
      <c r="A143" t="s">
        <v>12752</v>
      </c>
      <c r="B143" t="s">
        <v>9972</v>
      </c>
      <c r="C143" t="s">
        <v>11685</v>
      </c>
      <c r="G143" t="s">
        <v>12612</v>
      </c>
      <c r="H143" t="s">
        <v>11686</v>
      </c>
      <c r="I143" t="s">
        <v>1876</v>
      </c>
      <c r="J143" t="str">
        <f>VLOOKUP(C143,MEDIDORES!C:G,5,FALSE)</f>
        <v>MACHALI_______013</v>
      </c>
      <c r="K143" t="b">
        <f>I143=VLOOKUP(C143,MEDIDORES!C:G,5,FALSE)</f>
        <v>1</v>
      </c>
      <c r="M143" s="95" t="str">
        <f t="shared" si="2"/>
        <v>C_PM3131</v>
      </c>
      <c r="N143" s="95" t="str">
        <f>VLOOKUP(C143,MEDIDORES!$C:$P,2,FALSE)</f>
        <v>EE_LA_COMPANIA_SPA</v>
      </c>
      <c r="O143" s="95" t="str">
        <f>VLOOKUP(C143,MEDIDORES!$C:$P,3,FALSE)</f>
        <v>C_PMGD_HP_G_LA_COMPANIA_II</v>
      </c>
      <c r="P143" s="14">
        <f>VLOOKUP(C143,MEDIDORES!$C:$P,4,FALSE)</f>
        <v>1</v>
      </c>
      <c r="Q143" s="95" t="str">
        <f>VLOOKUP(C143,MEDIDORES!$C:$P,5,FALSE)</f>
        <v>MACHALI_______013</v>
      </c>
      <c r="R143" s="64">
        <f>VLOOKUP(C143,MEDIDORES!$C:$P,6,FALSE)</f>
        <v>2069994080132</v>
      </c>
      <c r="S143" s="95">
        <f>VLOOKUP(C143,MEDIDORES!$C:$P,7,FALSE)</f>
        <v>0</v>
      </c>
      <c r="T143" s="95">
        <f>VLOOKUP(C143,MEDIDORES!$C:$P,8,FALSE)</f>
        <v>0</v>
      </c>
      <c r="U143" s="95">
        <f>VLOOKUP(C143,MEDIDORES!$C:$P,9,FALSE)</f>
        <v>0</v>
      </c>
      <c r="V143" s="95" t="str">
        <f>VLOOKUP(C143,MEDIDORES!$C:$P,10,FALSE)</f>
        <v>G</v>
      </c>
      <c r="W143" s="95" t="str">
        <f>VLOOKUP(C143,MEDIDORES!$C:$P,11,FALSE)</f>
        <v>G</v>
      </c>
      <c r="X143" s="95" t="str">
        <f>IF(VLOOKUP(C143,MEDIDORES!$C:$P,12,FALSE)="","",VLOOKUP(C143,MEDIDORES!$C:$P,12,FALSE))</f>
        <v>EE_LA_COMPANIA_SPA</v>
      </c>
      <c r="Y143" s="95" t="str">
        <f>IF(VLOOKUP(C143,MEDIDORES!$C:$P,13,FALSE)="","",VLOOKUP(C143,MEDIDORES!$C:$P,13,FALSE))</f>
        <v>CGE</v>
      </c>
      <c r="Z143" s="95" t="str">
        <f>IF(VLOOKUP(C143,MEDIDORES!$C:$P,14,FALSE)="","",VLOOKUP(C143,MEDIDORES!$C:$P,14,FALSE))</f>
        <v/>
      </c>
    </row>
    <row r="144" spans="1:26" x14ac:dyDescent="0.2">
      <c r="A144" t="s">
        <v>12753</v>
      </c>
      <c r="B144" t="s">
        <v>9972</v>
      </c>
      <c r="C144" t="s">
        <v>11682</v>
      </c>
      <c r="G144" t="s">
        <v>12612</v>
      </c>
      <c r="H144" t="s">
        <v>11684</v>
      </c>
      <c r="I144" t="s">
        <v>1876</v>
      </c>
      <c r="J144" t="str">
        <f>VLOOKUP(C144,MEDIDORES!C:G,5,FALSE)</f>
        <v>MACHALI_______013</v>
      </c>
      <c r="K144" t="b">
        <f>I144=VLOOKUP(C144,MEDIDORES!C:G,5,FALSE)</f>
        <v>1</v>
      </c>
      <c r="M144" s="95" t="str">
        <f t="shared" si="2"/>
        <v>G_PM3131</v>
      </c>
      <c r="N144" s="95" t="str">
        <f>VLOOKUP(C144,MEDIDORES!$C:$P,2,FALSE)</f>
        <v>EE_LA_COMPANIA_SPA</v>
      </c>
      <c r="O144" s="95" t="str">
        <f>VLOOKUP(C144,MEDIDORES!$C:$P,3,FALSE)</f>
        <v>G_PMGD_HP_G_LA_COMPANIA_II</v>
      </c>
      <c r="P144" s="14">
        <f>VLOOKUP(C144,MEDIDORES!$C:$P,4,FALSE)</f>
        <v>1</v>
      </c>
      <c r="Q144" s="95" t="str">
        <f>VLOOKUP(C144,MEDIDORES!$C:$P,5,FALSE)</f>
        <v>MACHALI_______013</v>
      </c>
      <c r="R144" s="64">
        <f>VLOOKUP(C144,MEDIDORES!$C:$P,6,FALSE)</f>
        <v>2069994080132</v>
      </c>
      <c r="S144" s="95">
        <f>VLOOKUP(C144,MEDIDORES!$C:$P,7,FALSE)</f>
        <v>0</v>
      </c>
      <c r="T144" s="95">
        <f>VLOOKUP(C144,MEDIDORES!$C:$P,8,FALSE)</f>
        <v>0</v>
      </c>
      <c r="U144" s="95">
        <f>VLOOKUP(C144,MEDIDORES!$C:$P,9,FALSE)</f>
        <v>0</v>
      </c>
      <c r="V144" s="95" t="str">
        <f>VLOOKUP(C144,MEDIDORES!$C:$P,10,FALSE)</f>
        <v>G</v>
      </c>
      <c r="W144" s="95" t="str">
        <f>VLOOKUP(C144,MEDIDORES!$C:$P,11,FALSE)</f>
        <v>G</v>
      </c>
      <c r="X144" s="95" t="str">
        <f>IF(VLOOKUP(C144,MEDIDORES!$C:$P,12,FALSE)="","",VLOOKUP(C144,MEDIDORES!$C:$P,12,FALSE))</f>
        <v>EE_LA_COMPANIA_SPA</v>
      </c>
      <c r="Y144" s="95" t="str">
        <f>IF(VLOOKUP(C144,MEDIDORES!$C:$P,13,FALSE)="","",VLOOKUP(C144,MEDIDORES!$C:$P,13,FALSE))</f>
        <v>CGE</v>
      </c>
      <c r="Z144" s="95" t="str">
        <f>IF(VLOOKUP(C144,MEDIDORES!$C:$P,14,FALSE)="","",VLOOKUP(C144,MEDIDORES!$C:$P,14,FALSE))</f>
        <v/>
      </c>
    </row>
    <row r="145" spans="1:26" x14ac:dyDescent="0.2">
      <c r="A145" t="s">
        <v>12754</v>
      </c>
      <c r="B145" t="s">
        <v>9972</v>
      </c>
      <c r="C145" t="s">
        <v>11516</v>
      </c>
      <c r="D145" t="s">
        <v>11521</v>
      </c>
      <c r="E145" t="s">
        <v>11523</v>
      </c>
      <c r="F145" t="s">
        <v>11519</v>
      </c>
      <c r="G145" t="s">
        <v>12863</v>
      </c>
      <c r="H145" t="s">
        <v>12899</v>
      </c>
      <c r="I145" t="s">
        <v>1876</v>
      </c>
      <c r="J145" t="e">
        <f>VLOOKUP(C145,MEDIDORES!C:G,5,FALSE)</f>
        <v>#N/A</v>
      </c>
      <c r="K145" t="e">
        <f>I145=VLOOKUP(C145,MEDIDORES!C:G,5,FALSE)</f>
        <v>#N/A</v>
      </c>
      <c r="M145" s="95" t="str">
        <f t="shared" si="2"/>
        <v>PM2818PCM367</v>
      </c>
      <c r="N145" s="95" t="e">
        <f>VLOOKUP(C145,MEDIDORES!$C:$P,2,FALSE)</f>
        <v>#N/A</v>
      </c>
      <c r="O145" s="95" t="e">
        <f>VLOOKUP(C145,MEDIDORES!$C:$P,3,FALSE)</f>
        <v>#N/A</v>
      </c>
      <c r="P145" s="14" t="e">
        <f>VLOOKUP(C145,MEDIDORES!$C:$P,4,FALSE)</f>
        <v>#N/A</v>
      </c>
      <c r="Q145" s="95" t="e">
        <f>VLOOKUP(C145,MEDIDORES!$C:$P,5,FALSE)</f>
        <v>#N/A</v>
      </c>
      <c r="R145" s="64" t="e">
        <f>VLOOKUP(C145,MEDIDORES!$C:$P,6,FALSE)</f>
        <v>#N/A</v>
      </c>
      <c r="S145" s="95" t="e">
        <f>VLOOKUP(C145,MEDIDORES!$C:$P,7,FALSE)</f>
        <v>#N/A</v>
      </c>
      <c r="T145" s="95" t="e">
        <f>VLOOKUP(C145,MEDIDORES!$C:$P,8,FALSE)</f>
        <v>#N/A</v>
      </c>
      <c r="U145" s="95" t="e">
        <f>VLOOKUP(C145,MEDIDORES!$C:$P,9,FALSE)</f>
        <v>#N/A</v>
      </c>
      <c r="V145" s="95" t="e">
        <f>VLOOKUP(C145,MEDIDORES!$C:$P,10,FALSE)</f>
        <v>#N/A</v>
      </c>
      <c r="W145" s="95" t="e">
        <f>VLOOKUP(C145,MEDIDORES!$C:$P,11,FALSE)</f>
        <v>#N/A</v>
      </c>
      <c r="X145" s="95" t="e">
        <f>IF(VLOOKUP(C145,MEDIDORES!$C:$P,12,FALSE)="","",VLOOKUP(C145,MEDIDORES!$C:$P,12,FALSE))</f>
        <v>#N/A</v>
      </c>
      <c r="Y145" s="95" t="e">
        <f>IF(VLOOKUP(C145,MEDIDORES!$C:$P,13,FALSE)="","",VLOOKUP(C145,MEDIDORES!$C:$P,13,FALSE))</f>
        <v>#N/A</v>
      </c>
      <c r="Z145" s="95" t="e">
        <f>IF(VLOOKUP(C145,MEDIDORES!$C:$P,14,FALSE)="","",VLOOKUP(C145,MEDIDORES!$C:$P,14,FALSE))</f>
        <v>#N/A</v>
      </c>
    </row>
    <row r="146" spans="1:26" x14ac:dyDescent="0.2">
      <c r="A146" t="s">
        <v>12755</v>
      </c>
      <c r="B146" t="s">
        <v>9972</v>
      </c>
      <c r="C146" t="s">
        <v>11793</v>
      </c>
      <c r="G146" t="s">
        <v>12612</v>
      </c>
      <c r="H146" t="s">
        <v>11794</v>
      </c>
      <c r="I146" t="s">
        <v>220</v>
      </c>
      <c r="J146" t="str">
        <f>VLOOKUP(C146,MEDIDORES!C:G,5,FALSE)</f>
        <v>MALLOA________013</v>
      </c>
      <c r="K146" t="b">
        <f>I146=VLOOKUP(C146,MEDIDORES!C:G,5,FALSE)</f>
        <v>1</v>
      </c>
      <c r="M146" s="95" t="str">
        <f t="shared" si="2"/>
        <v>C_PM3254</v>
      </c>
      <c r="N146" s="95" t="str">
        <f>VLOOKUP(C146,MEDIDORES!$C:$P,2,FALSE)</f>
        <v>CARBON_FREE</v>
      </c>
      <c r="O146" s="95" t="str">
        <f>VLOOKUP(C146,MEDIDORES!$C:$P,3,FALSE)</f>
        <v xml:space="preserve">C_PMGD_FV_ANTONIA_SOLAR </v>
      </c>
      <c r="P146" s="14">
        <f>VLOOKUP(C146,MEDIDORES!$C:$P,4,FALSE)</f>
        <v>1</v>
      </c>
      <c r="Q146" s="95" t="str">
        <f>VLOOKUP(C146,MEDIDORES!$C:$P,5,FALSE)</f>
        <v>MALLOA________013</v>
      </c>
      <c r="R146" s="64">
        <f>VLOOKUP(C146,MEDIDORES!$C:$P,6,FALSE)</f>
        <v>2069993880132</v>
      </c>
      <c r="S146" s="95">
        <f>VLOOKUP(C146,MEDIDORES!$C:$P,7,FALSE)</f>
        <v>0</v>
      </c>
      <c r="T146" s="95">
        <f>VLOOKUP(C146,MEDIDORES!$C:$P,8,FALSE)</f>
        <v>0</v>
      </c>
      <c r="U146" s="95">
        <f>VLOOKUP(C146,MEDIDORES!$C:$P,9,FALSE)</f>
        <v>0</v>
      </c>
      <c r="V146" s="95" t="str">
        <f>VLOOKUP(C146,MEDIDORES!$C:$P,10,FALSE)</f>
        <v>G</v>
      </c>
      <c r="W146" s="95" t="str">
        <f>VLOOKUP(C146,MEDIDORES!$C:$P,11,FALSE)</f>
        <v>G</v>
      </c>
      <c r="X146" s="95" t="str">
        <f>IF(VLOOKUP(C146,MEDIDORES!$C:$P,12,FALSE)="","",VLOOKUP(C146,MEDIDORES!$C:$P,12,FALSE))</f>
        <v>CARBON_FREE</v>
      </c>
      <c r="Y146" s="95" t="str">
        <f>IF(VLOOKUP(C146,MEDIDORES!$C:$P,13,FALSE)="","",VLOOKUP(C146,MEDIDORES!$C:$P,13,FALSE))</f>
        <v>CGE</v>
      </c>
      <c r="Z146" s="95" t="str">
        <f>IF(VLOOKUP(C146,MEDIDORES!$C:$P,14,FALSE)="","",VLOOKUP(C146,MEDIDORES!$C:$P,14,FALSE))</f>
        <v/>
      </c>
    </row>
    <row r="147" spans="1:26" x14ac:dyDescent="0.2">
      <c r="A147" t="s">
        <v>12756</v>
      </c>
      <c r="B147" t="s">
        <v>9972</v>
      </c>
      <c r="C147" t="s">
        <v>11791</v>
      </c>
      <c r="G147" t="s">
        <v>12612</v>
      </c>
      <c r="H147" t="s">
        <v>11792</v>
      </c>
      <c r="I147" t="s">
        <v>220</v>
      </c>
      <c r="J147" t="str">
        <f>VLOOKUP(C147,MEDIDORES!C:G,5,FALSE)</f>
        <v>MALLOA________013</v>
      </c>
      <c r="K147" t="b">
        <f>I147=VLOOKUP(C147,MEDIDORES!C:G,5,FALSE)</f>
        <v>1</v>
      </c>
      <c r="M147" s="95" t="str">
        <f t="shared" si="2"/>
        <v>G_PM3254</v>
      </c>
      <c r="N147" s="95" t="str">
        <f>VLOOKUP(C147,MEDIDORES!$C:$P,2,FALSE)</f>
        <v>CARBON_FREE</v>
      </c>
      <c r="O147" s="95" t="str">
        <f>VLOOKUP(C147,MEDIDORES!$C:$P,3,FALSE)</f>
        <v xml:space="preserve">G_PMGD_FV_ANTONIA_SOLAR </v>
      </c>
      <c r="P147" s="14">
        <f>VLOOKUP(C147,MEDIDORES!$C:$P,4,FALSE)</f>
        <v>1</v>
      </c>
      <c r="Q147" s="95" t="str">
        <f>VLOOKUP(C147,MEDIDORES!$C:$P,5,FALSE)</f>
        <v>MALLOA________013</v>
      </c>
      <c r="R147" s="64">
        <f>VLOOKUP(C147,MEDIDORES!$C:$P,6,FALSE)</f>
        <v>2069993880132</v>
      </c>
      <c r="S147" s="95">
        <f>VLOOKUP(C147,MEDIDORES!$C:$P,7,FALSE)</f>
        <v>0</v>
      </c>
      <c r="T147" s="95">
        <f>VLOOKUP(C147,MEDIDORES!$C:$P,8,FALSE)</f>
        <v>0</v>
      </c>
      <c r="U147" s="95">
        <f>VLOOKUP(C147,MEDIDORES!$C:$P,9,FALSE)</f>
        <v>0</v>
      </c>
      <c r="V147" s="95" t="str">
        <f>VLOOKUP(C147,MEDIDORES!$C:$P,10,FALSE)</f>
        <v>G</v>
      </c>
      <c r="W147" s="95" t="str">
        <f>VLOOKUP(C147,MEDIDORES!$C:$P,11,FALSE)</f>
        <v>G</v>
      </c>
      <c r="X147" s="95" t="str">
        <f>IF(VLOOKUP(C147,MEDIDORES!$C:$P,12,FALSE)="","",VLOOKUP(C147,MEDIDORES!$C:$P,12,FALSE))</f>
        <v>CARBON_FREE</v>
      </c>
      <c r="Y147" s="95" t="str">
        <f>IF(VLOOKUP(C147,MEDIDORES!$C:$P,13,FALSE)="","",VLOOKUP(C147,MEDIDORES!$C:$P,13,FALSE))</f>
        <v>CGE</v>
      </c>
      <c r="Z147" s="95" t="str">
        <f>IF(VLOOKUP(C147,MEDIDORES!$C:$P,14,FALSE)="","",VLOOKUP(C147,MEDIDORES!$C:$P,14,FALSE))</f>
        <v/>
      </c>
    </row>
    <row r="148" spans="1:26" x14ac:dyDescent="0.2">
      <c r="A148" t="s">
        <v>12757</v>
      </c>
      <c r="B148" t="s">
        <v>8091</v>
      </c>
      <c r="C148" t="s">
        <v>10796</v>
      </c>
      <c r="G148" t="s">
        <v>12863</v>
      </c>
      <c r="H148" t="s">
        <v>12900</v>
      </c>
      <c r="I148" t="s">
        <v>1825</v>
      </c>
      <c r="J148" t="e">
        <f>VLOOKUP(C148,MEDIDORES!C:G,5,FALSE)</f>
        <v>#N/A</v>
      </c>
      <c r="K148" t="e">
        <f>I148=VLOOKUP(C148,MEDIDORES!C:G,5,FALSE)</f>
        <v>#N/A</v>
      </c>
      <c r="M148" s="95" t="str">
        <f t="shared" si="2"/>
        <v>CLIUNIVPMONTT</v>
      </c>
      <c r="N148" s="95" t="e">
        <f>VLOOKUP(C148,MEDIDORES!$C:$P,2,FALSE)</f>
        <v>#N/A</v>
      </c>
      <c r="O148" s="95" t="e">
        <f>VLOOKUP(C148,MEDIDORES!$C:$P,3,FALSE)</f>
        <v>#N/A</v>
      </c>
      <c r="P148" s="14" t="e">
        <f>VLOOKUP(C148,MEDIDORES!$C:$P,4,FALSE)</f>
        <v>#N/A</v>
      </c>
      <c r="Q148" s="95" t="e">
        <f>VLOOKUP(C148,MEDIDORES!$C:$P,5,FALSE)</f>
        <v>#N/A</v>
      </c>
      <c r="R148" s="64" t="e">
        <f>VLOOKUP(C148,MEDIDORES!$C:$P,6,FALSE)</f>
        <v>#N/A</v>
      </c>
      <c r="S148" s="95" t="e">
        <f>VLOOKUP(C148,MEDIDORES!$C:$P,7,FALSE)</f>
        <v>#N/A</v>
      </c>
      <c r="T148" s="95" t="e">
        <f>VLOOKUP(C148,MEDIDORES!$C:$P,8,FALSE)</f>
        <v>#N/A</v>
      </c>
      <c r="U148" s="95" t="e">
        <f>VLOOKUP(C148,MEDIDORES!$C:$P,9,FALSE)</f>
        <v>#N/A</v>
      </c>
      <c r="V148" s="95" t="e">
        <f>VLOOKUP(C148,MEDIDORES!$C:$P,10,FALSE)</f>
        <v>#N/A</v>
      </c>
      <c r="W148" s="95" t="e">
        <f>VLOOKUP(C148,MEDIDORES!$C:$P,11,FALSE)</f>
        <v>#N/A</v>
      </c>
      <c r="X148" s="95" t="e">
        <f>IF(VLOOKUP(C148,MEDIDORES!$C:$P,12,FALSE)="","",VLOOKUP(C148,MEDIDORES!$C:$P,12,FALSE))</f>
        <v>#N/A</v>
      </c>
      <c r="Y148" s="95" t="e">
        <f>IF(VLOOKUP(C148,MEDIDORES!$C:$P,13,FALSE)="","",VLOOKUP(C148,MEDIDORES!$C:$P,13,FALSE))</f>
        <v>#N/A</v>
      </c>
      <c r="Z148" s="95" t="e">
        <f>IF(VLOOKUP(C148,MEDIDORES!$C:$P,14,FALSE)="","",VLOOKUP(C148,MEDIDORES!$C:$P,14,FALSE))</f>
        <v>#N/A</v>
      </c>
    </row>
    <row r="149" spans="1:26" x14ac:dyDescent="0.2">
      <c r="A149" t="s">
        <v>12758</v>
      </c>
      <c r="B149" t="s">
        <v>8091</v>
      </c>
      <c r="C149" t="s">
        <v>10798</v>
      </c>
      <c r="G149" t="s">
        <v>12863</v>
      </c>
      <c r="H149" t="s">
        <v>12901</v>
      </c>
      <c r="I149" t="s">
        <v>1825</v>
      </c>
      <c r="J149" t="e">
        <f>VLOOKUP(C149,MEDIDORES!C:G,5,FALSE)</f>
        <v>#N/A</v>
      </c>
      <c r="K149" t="e">
        <f>I149=VLOOKUP(C149,MEDIDORES!C:G,5,FALSE)</f>
        <v>#N/A</v>
      </c>
      <c r="M149" s="95" t="str">
        <f t="shared" si="2"/>
        <v>EMPPORTPMONTT</v>
      </c>
      <c r="N149" s="95" t="e">
        <f>VLOOKUP(C149,MEDIDORES!$C:$P,2,FALSE)</f>
        <v>#N/A</v>
      </c>
      <c r="O149" s="95" t="e">
        <f>VLOOKUP(C149,MEDIDORES!$C:$P,3,FALSE)</f>
        <v>#N/A</v>
      </c>
      <c r="P149" s="14" t="e">
        <f>VLOOKUP(C149,MEDIDORES!$C:$P,4,FALSE)</f>
        <v>#N/A</v>
      </c>
      <c r="Q149" s="95" t="e">
        <f>VLOOKUP(C149,MEDIDORES!$C:$P,5,FALSE)</f>
        <v>#N/A</v>
      </c>
      <c r="R149" s="64" t="e">
        <f>VLOOKUP(C149,MEDIDORES!$C:$P,6,FALSE)</f>
        <v>#N/A</v>
      </c>
      <c r="S149" s="95" t="e">
        <f>VLOOKUP(C149,MEDIDORES!$C:$P,7,FALSE)</f>
        <v>#N/A</v>
      </c>
      <c r="T149" s="95" t="e">
        <f>VLOOKUP(C149,MEDIDORES!$C:$P,8,FALSE)</f>
        <v>#N/A</v>
      </c>
      <c r="U149" s="95" t="e">
        <f>VLOOKUP(C149,MEDIDORES!$C:$P,9,FALSE)</f>
        <v>#N/A</v>
      </c>
      <c r="V149" s="95" t="e">
        <f>VLOOKUP(C149,MEDIDORES!$C:$P,10,FALSE)</f>
        <v>#N/A</v>
      </c>
      <c r="W149" s="95" t="e">
        <f>VLOOKUP(C149,MEDIDORES!$C:$P,11,FALSE)</f>
        <v>#N/A</v>
      </c>
      <c r="X149" s="95" t="e">
        <f>IF(VLOOKUP(C149,MEDIDORES!$C:$P,12,FALSE)="","",VLOOKUP(C149,MEDIDORES!$C:$P,12,FALSE))</f>
        <v>#N/A</v>
      </c>
      <c r="Y149" s="95" t="e">
        <f>IF(VLOOKUP(C149,MEDIDORES!$C:$P,13,FALSE)="","",VLOOKUP(C149,MEDIDORES!$C:$P,13,FALSE))</f>
        <v>#N/A</v>
      </c>
      <c r="Z149" s="95" t="e">
        <f>IF(VLOOKUP(C149,MEDIDORES!$C:$P,14,FALSE)="","",VLOOKUP(C149,MEDIDORES!$C:$P,14,FALSE))</f>
        <v>#N/A</v>
      </c>
    </row>
    <row r="150" spans="1:26" x14ac:dyDescent="0.2">
      <c r="A150" t="s">
        <v>12759</v>
      </c>
      <c r="B150" t="s">
        <v>7939</v>
      </c>
      <c r="C150" t="s">
        <v>10311</v>
      </c>
      <c r="G150" t="s">
        <v>12939</v>
      </c>
      <c r="H150" t="s">
        <v>12399</v>
      </c>
      <c r="I150" t="s">
        <v>1825</v>
      </c>
      <c r="J150" t="str">
        <f>VLOOKUP(C150,MEDIDORES!C:G,5,FALSE)</f>
        <v>MELIPULLI_____023</v>
      </c>
      <c r="K150" t="b">
        <f>I150=VLOOKUP(C150,MEDIDORES!C:G,5,FALSE)</f>
        <v>1</v>
      </c>
      <c r="M150" s="95" t="str">
        <f t="shared" si="2"/>
        <v>FORESTAL_FORVIR</v>
      </c>
      <c r="N150" s="95" t="str">
        <f>VLOOKUP(C150,MEDIDORES!$C:$P,2,FALSE)</f>
        <v>IMELSA_ENERGIA</v>
      </c>
      <c r="O150" s="95" t="str">
        <f>VLOOKUP(C150,MEDIDORES!$C:$P,3,FALSE)</f>
        <v>FORESTAL FORVIR LTDA.</v>
      </c>
      <c r="P150" s="14">
        <f>VLOOKUP(C150,MEDIDORES!$C:$P,4,FALSE)</f>
        <v>1</v>
      </c>
      <c r="Q150" s="95" t="str">
        <f>VLOOKUP(C150,MEDIDORES!$C:$P,5,FALSE)</f>
        <v>MELIPULLI_____023</v>
      </c>
      <c r="R150" s="64">
        <f>VLOOKUP(C150,MEDIDORES!$C:$P,6,FALSE)</f>
        <v>2109993630232</v>
      </c>
      <c r="S150" s="95">
        <f>VLOOKUP(C150,MEDIDORES!$C:$P,7,FALSE)</f>
        <v>0</v>
      </c>
      <c r="T150" s="95">
        <f>VLOOKUP(C150,MEDIDORES!$C:$P,8,FALSE)</f>
        <v>0</v>
      </c>
      <c r="U150" s="95">
        <f>VLOOKUP(C150,MEDIDORES!$C:$P,9,FALSE)</f>
        <v>0</v>
      </c>
      <c r="V150" s="95" t="str">
        <f>VLOOKUP(C150,MEDIDORES!$C:$P,10,FALSE)</f>
        <v>L_D</v>
      </c>
      <c r="W150" s="95" t="str">
        <f>VLOOKUP(C150,MEDIDORES!$C:$P,11,FALSE)</f>
        <v>L_D</v>
      </c>
      <c r="X150" s="95" t="str">
        <f>IF(VLOOKUP(C150,MEDIDORES!$C:$P,12,FALSE)="","",VLOOKUP(C150,MEDIDORES!$C:$P,12,FALSE))</f>
        <v>IMELSA_ENERGIA</v>
      </c>
      <c r="Y150" s="95" t="str">
        <f>IF(VLOOKUP(C150,MEDIDORES!$C:$P,13,FALSE)="","",VLOOKUP(C150,MEDIDORES!$C:$P,13,FALSE))</f>
        <v>CRELL</v>
      </c>
      <c r="Z150" s="95" t="str">
        <f>IF(VLOOKUP(C150,MEDIDORES!$C:$P,14,FALSE)="","",VLOOKUP(C150,MEDIDORES!$C:$P,14,FALSE))</f>
        <v/>
      </c>
    </row>
    <row r="151" spans="1:26" x14ac:dyDescent="0.2">
      <c r="A151" t="s">
        <v>12760</v>
      </c>
      <c r="B151" t="s">
        <v>8091</v>
      </c>
      <c r="C151" t="s">
        <v>10724</v>
      </c>
      <c r="G151" t="s">
        <v>12863</v>
      </c>
      <c r="H151" t="s">
        <v>12940</v>
      </c>
      <c r="I151" t="s">
        <v>1825</v>
      </c>
      <c r="J151" t="e">
        <f>VLOOKUP(C151,MEDIDORES!C:G,5,FALSE)</f>
        <v>#N/A</v>
      </c>
      <c r="K151" t="e">
        <f>I151=VLOOKUP(C151,MEDIDORES!C:G,5,FALSE)</f>
        <v>#N/A</v>
      </c>
      <c r="M151" s="95" t="str">
        <f t="shared" si="2"/>
        <v>RENDHERMEL1</v>
      </c>
      <c r="N151" s="95" t="e">
        <f>VLOOKUP(C151,MEDIDORES!$C:$P,2,FALSE)</f>
        <v>#N/A</v>
      </c>
      <c r="O151" s="95" t="e">
        <f>VLOOKUP(C151,MEDIDORES!$C:$P,3,FALSE)</f>
        <v>#N/A</v>
      </c>
      <c r="P151" s="14" t="e">
        <f>VLOOKUP(C151,MEDIDORES!$C:$P,4,FALSE)</f>
        <v>#N/A</v>
      </c>
      <c r="Q151" s="95" t="e">
        <f>VLOOKUP(C151,MEDIDORES!$C:$P,5,FALSE)</f>
        <v>#N/A</v>
      </c>
      <c r="R151" s="64" t="e">
        <f>VLOOKUP(C151,MEDIDORES!$C:$P,6,FALSE)</f>
        <v>#N/A</v>
      </c>
      <c r="S151" s="95" t="e">
        <f>VLOOKUP(C151,MEDIDORES!$C:$P,7,FALSE)</f>
        <v>#N/A</v>
      </c>
      <c r="T151" s="95" t="e">
        <f>VLOOKUP(C151,MEDIDORES!$C:$P,8,FALSE)</f>
        <v>#N/A</v>
      </c>
      <c r="U151" s="95" t="e">
        <f>VLOOKUP(C151,MEDIDORES!$C:$P,9,FALSE)</f>
        <v>#N/A</v>
      </c>
      <c r="V151" s="95" t="e">
        <f>VLOOKUP(C151,MEDIDORES!$C:$P,10,FALSE)</f>
        <v>#N/A</v>
      </c>
      <c r="W151" s="95" t="e">
        <f>VLOOKUP(C151,MEDIDORES!$C:$P,11,FALSE)</f>
        <v>#N/A</v>
      </c>
      <c r="X151" s="95" t="e">
        <f>IF(VLOOKUP(C151,MEDIDORES!$C:$P,12,FALSE)="","",VLOOKUP(C151,MEDIDORES!$C:$P,12,FALSE))</f>
        <v>#N/A</v>
      </c>
      <c r="Y151" s="95" t="e">
        <f>IF(VLOOKUP(C151,MEDIDORES!$C:$P,13,FALSE)="","",VLOOKUP(C151,MEDIDORES!$C:$P,13,FALSE))</f>
        <v>#N/A</v>
      </c>
      <c r="Z151" s="95" t="e">
        <f>IF(VLOOKUP(C151,MEDIDORES!$C:$P,14,FALSE)="","",VLOOKUP(C151,MEDIDORES!$C:$P,14,FALSE))</f>
        <v>#N/A</v>
      </c>
    </row>
    <row r="152" spans="1:26" x14ac:dyDescent="0.2">
      <c r="A152" t="s">
        <v>12761</v>
      </c>
      <c r="B152" t="s">
        <v>8091</v>
      </c>
      <c r="C152" t="s">
        <v>10725</v>
      </c>
      <c r="G152" t="s">
        <v>12863</v>
      </c>
      <c r="H152" t="s">
        <v>12940</v>
      </c>
      <c r="I152" t="s">
        <v>1825</v>
      </c>
      <c r="J152" t="e">
        <f>VLOOKUP(C152,MEDIDORES!C:G,5,FALSE)</f>
        <v>#N/A</v>
      </c>
      <c r="K152" t="e">
        <f>I152=VLOOKUP(C152,MEDIDORES!C:G,5,FALSE)</f>
        <v>#N/A</v>
      </c>
      <c r="M152" s="95" t="str">
        <f t="shared" si="2"/>
        <v>RENDHERMEL2</v>
      </c>
      <c r="N152" s="95" t="e">
        <f>VLOOKUP(C152,MEDIDORES!$C:$P,2,FALSE)</f>
        <v>#N/A</v>
      </c>
      <c r="O152" s="95" t="e">
        <f>VLOOKUP(C152,MEDIDORES!$C:$P,3,FALSE)</f>
        <v>#N/A</v>
      </c>
      <c r="P152" s="14" t="e">
        <f>VLOOKUP(C152,MEDIDORES!$C:$P,4,FALSE)</f>
        <v>#N/A</v>
      </c>
      <c r="Q152" s="95" t="e">
        <f>VLOOKUP(C152,MEDIDORES!$C:$P,5,FALSE)</f>
        <v>#N/A</v>
      </c>
      <c r="R152" s="64" t="e">
        <f>VLOOKUP(C152,MEDIDORES!$C:$P,6,FALSE)</f>
        <v>#N/A</v>
      </c>
      <c r="S152" s="95" t="e">
        <f>VLOOKUP(C152,MEDIDORES!$C:$P,7,FALSE)</f>
        <v>#N/A</v>
      </c>
      <c r="T152" s="95" t="e">
        <f>VLOOKUP(C152,MEDIDORES!$C:$P,8,FALSE)</f>
        <v>#N/A</v>
      </c>
      <c r="U152" s="95" t="e">
        <f>VLOOKUP(C152,MEDIDORES!$C:$P,9,FALSE)</f>
        <v>#N/A</v>
      </c>
      <c r="V152" s="95" t="e">
        <f>VLOOKUP(C152,MEDIDORES!$C:$P,10,FALSE)</f>
        <v>#N/A</v>
      </c>
      <c r="W152" s="95" t="e">
        <f>VLOOKUP(C152,MEDIDORES!$C:$P,11,FALSE)</f>
        <v>#N/A</v>
      </c>
      <c r="X152" s="95" t="e">
        <f>IF(VLOOKUP(C152,MEDIDORES!$C:$P,12,FALSE)="","",VLOOKUP(C152,MEDIDORES!$C:$P,12,FALSE))</f>
        <v>#N/A</v>
      </c>
      <c r="Y152" s="95" t="e">
        <f>IF(VLOOKUP(C152,MEDIDORES!$C:$P,13,FALSE)="","",VLOOKUP(C152,MEDIDORES!$C:$P,13,FALSE))</f>
        <v>#N/A</v>
      </c>
      <c r="Z152" s="95" t="e">
        <f>IF(VLOOKUP(C152,MEDIDORES!$C:$P,14,FALSE)="","",VLOOKUP(C152,MEDIDORES!$C:$P,14,FALSE))</f>
        <v>#N/A</v>
      </c>
    </row>
    <row r="153" spans="1:26" x14ac:dyDescent="0.2">
      <c r="A153" t="s">
        <v>12762</v>
      </c>
      <c r="B153" t="s">
        <v>8091</v>
      </c>
      <c r="C153" t="s">
        <v>10723</v>
      </c>
      <c r="G153" t="s">
        <v>12863</v>
      </c>
      <c r="H153" t="s">
        <v>12940</v>
      </c>
      <c r="I153" t="s">
        <v>1825</v>
      </c>
      <c r="J153" t="e">
        <f>VLOOKUP(C153,MEDIDORES!C:G,5,FALSE)</f>
        <v>#N/A</v>
      </c>
      <c r="K153" t="e">
        <f>I153=VLOOKUP(C153,MEDIDORES!C:G,5,FALSE)</f>
        <v>#N/A</v>
      </c>
      <c r="M153" s="95" t="str">
        <f t="shared" si="2"/>
        <v>RENDHERMEL3</v>
      </c>
      <c r="N153" s="95" t="e">
        <f>VLOOKUP(C153,MEDIDORES!$C:$P,2,FALSE)</f>
        <v>#N/A</v>
      </c>
      <c r="O153" s="95" t="e">
        <f>VLOOKUP(C153,MEDIDORES!$C:$P,3,FALSE)</f>
        <v>#N/A</v>
      </c>
      <c r="P153" s="14" t="e">
        <f>VLOOKUP(C153,MEDIDORES!$C:$P,4,FALSE)</f>
        <v>#N/A</v>
      </c>
      <c r="Q153" s="95" t="e">
        <f>VLOOKUP(C153,MEDIDORES!$C:$P,5,FALSE)</f>
        <v>#N/A</v>
      </c>
      <c r="R153" s="64" t="e">
        <f>VLOOKUP(C153,MEDIDORES!$C:$P,6,FALSE)</f>
        <v>#N/A</v>
      </c>
      <c r="S153" s="95" t="e">
        <f>VLOOKUP(C153,MEDIDORES!$C:$P,7,FALSE)</f>
        <v>#N/A</v>
      </c>
      <c r="T153" s="95" t="e">
        <f>VLOOKUP(C153,MEDIDORES!$C:$P,8,FALSE)</f>
        <v>#N/A</v>
      </c>
      <c r="U153" s="95" t="e">
        <f>VLOOKUP(C153,MEDIDORES!$C:$P,9,FALSE)</f>
        <v>#N/A</v>
      </c>
      <c r="V153" s="95" t="e">
        <f>VLOOKUP(C153,MEDIDORES!$C:$P,10,FALSE)</f>
        <v>#N/A</v>
      </c>
      <c r="W153" s="95" t="e">
        <f>VLOOKUP(C153,MEDIDORES!$C:$P,11,FALSE)</f>
        <v>#N/A</v>
      </c>
      <c r="X153" s="95" t="e">
        <f>IF(VLOOKUP(C153,MEDIDORES!$C:$P,12,FALSE)="","",VLOOKUP(C153,MEDIDORES!$C:$P,12,FALSE))</f>
        <v>#N/A</v>
      </c>
      <c r="Y153" s="95" t="e">
        <f>IF(VLOOKUP(C153,MEDIDORES!$C:$P,13,FALSE)="","",VLOOKUP(C153,MEDIDORES!$C:$P,13,FALSE))</f>
        <v>#N/A</v>
      </c>
      <c r="Z153" s="95" t="e">
        <f>IF(VLOOKUP(C153,MEDIDORES!$C:$P,14,FALSE)="","",VLOOKUP(C153,MEDIDORES!$C:$P,14,FALSE))</f>
        <v>#N/A</v>
      </c>
    </row>
    <row r="154" spans="1:26" x14ac:dyDescent="0.2">
      <c r="A154" t="s">
        <v>12763</v>
      </c>
      <c r="B154" t="s">
        <v>8091</v>
      </c>
      <c r="C154" t="s">
        <v>10522</v>
      </c>
      <c r="G154" t="s">
        <v>12863</v>
      </c>
      <c r="H154" t="s">
        <v>10521</v>
      </c>
      <c r="I154" t="s">
        <v>1825</v>
      </c>
      <c r="J154" t="e">
        <f>VLOOKUP(C154,MEDIDORES!C:G,5,FALSE)</f>
        <v>#N/A</v>
      </c>
      <c r="K154" t="e">
        <f>I154=VLOOKUP(C154,MEDIDORES!C:G,5,FALSE)</f>
        <v>#N/A</v>
      </c>
      <c r="M154" s="95" t="str">
        <f t="shared" si="2"/>
        <v>SERVSALUDRELONCAVI</v>
      </c>
      <c r="N154" s="95" t="e">
        <f>VLOOKUP(C154,MEDIDORES!$C:$P,2,FALSE)</f>
        <v>#N/A</v>
      </c>
      <c r="O154" s="95" t="e">
        <f>VLOOKUP(C154,MEDIDORES!$C:$P,3,FALSE)</f>
        <v>#N/A</v>
      </c>
      <c r="P154" s="14" t="e">
        <f>VLOOKUP(C154,MEDIDORES!$C:$P,4,FALSE)</f>
        <v>#N/A</v>
      </c>
      <c r="Q154" s="95" t="e">
        <f>VLOOKUP(C154,MEDIDORES!$C:$P,5,FALSE)</f>
        <v>#N/A</v>
      </c>
      <c r="R154" s="64" t="e">
        <f>VLOOKUP(C154,MEDIDORES!$C:$P,6,FALSE)</f>
        <v>#N/A</v>
      </c>
      <c r="S154" s="95" t="e">
        <f>VLOOKUP(C154,MEDIDORES!$C:$P,7,FALSE)</f>
        <v>#N/A</v>
      </c>
      <c r="T154" s="95" t="e">
        <f>VLOOKUP(C154,MEDIDORES!$C:$P,8,FALSE)</f>
        <v>#N/A</v>
      </c>
      <c r="U154" s="95" t="e">
        <f>VLOOKUP(C154,MEDIDORES!$C:$P,9,FALSE)</f>
        <v>#N/A</v>
      </c>
      <c r="V154" s="95" t="e">
        <f>VLOOKUP(C154,MEDIDORES!$C:$P,10,FALSE)</f>
        <v>#N/A</v>
      </c>
      <c r="W154" s="95" t="e">
        <f>VLOOKUP(C154,MEDIDORES!$C:$P,11,FALSE)</f>
        <v>#N/A</v>
      </c>
      <c r="X154" s="95" t="e">
        <f>IF(VLOOKUP(C154,MEDIDORES!$C:$P,12,FALSE)="","",VLOOKUP(C154,MEDIDORES!$C:$P,12,FALSE))</f>
        <v>#N/A</v>
      </c>
      <c r="Y154" s="95" t="e">
        <f>IF(VLOOKUP(C154,MEDIDORES!$C:$P,13,FALSE)="","",VLOOKUP(C154,MEDIDORES!$C:$P,13,FALSE))</f>
        <v>#N/A</v>
      </c>
      <c r="Z154" s="95" t="e">
        <f>IF(VLOOKUP(C154,MEDIDORES!$C:$P,14,FALSE)="","",VLOOKUP(C154,MEDIDORES!$C:$P,14,FALSE))</f>
        <v>#N/A</v>
      </c>
    </row>
    <row r="155" spans="1:26" x14ac:dyDescent="0.2">
      <c r="A155" t="s">
        <v>12764</v>
      </c>
      <c r="B155" t="s">
        <v>8091</v>
      </c>
      <c r="C155" t="s">
        <v>10784</v>
      </c>
      <c r="G155" t="s">
        <v>12863</v>
      </c>
      <c r="H155" t="s">
        <v>10521</v>
      </c>
      <c r="I155" t="s">
        <v>1825</v>
      </c>
      <c r="J155" t="e">
        <f>VLOOKUP(C155,MEDIDORES!C:G,5,FALSE)</f>
        <v>#N/A</v>
      </c>
      <c r="K155" t="e">
        <f>I155=VLOOKUP(C155,MEDIDORES!C:G,5,FALSE)</f>
        <v>#N/A</v>
      </c>
      <c r="M155" s="95" t="str">
        <f t="shared" si="2"/>
        <v>SERVSALUDRELONCAVI2</v>
      </c>
      <c r="N155" s="95" t="e">
        <f>VLOOKUP(C155,MEDIDORES!$C:$P,2,FALSE)</f>
        <v>#N/A</v>
      </c>
      <c r="O155" s="95" t="e">
        <f>VLOOKUP(C155,MEDIDORES!$C:$P,3,FALSE)</f>
        <v>#N/A</v>
      </c>
      <c r="P155" s="14" t="e">
        <f>VLOOKUP(C155,MEDIDORES!$C:$P,4,FALSE)</f>
        <v>#N/A</v>
      </c>
      <c r="Q155" s="95" t="e">
        <f>VLOOKUP(C155,MEDIDORES!$C:$P,5,FALSE)</f>
        <v>#N/A</v>
      </c>
      <c r="R155" s="64" t="e">
        <f>VLOOKUP(C155,MEDIDORES!$C:$P,6,FALSE)</f>
        <v>#N/A</v>
      </c>
      <c r="S155" s="95" t="e">
        <f>VLOOKUP(C155,MEDIDORES!$C:$P,7,FALSE)</f>
        <v>#N/A</v>
      </c>
      <c r="T155" s="95" t="e">
        <f>VLOOKUP(C155,MEDIDORES!$C:$P,8,FALSE)</f>
        <v>#N/A</v>
      </c>
      <c r="U155" s="95" t="e">
        <f>VLOOKUP(C155,MEDIDORES!$C:$P,9,FALSE)</f>
        <v>#N/A</v>
      </c>
      <c r="V155" s="95" t="e">
        <f>VLOOKUP(C155,MEDIDORES!$C:$P,10,FALSE)</f>
        <v>#N/A</v>
      </c>
      <c r="W155" s="95" t="e">
        <f>VLOOKUP(C155,MEDIDORES!$C:$P,11,FALSE)</f>
        <v>#N/A</v>
      </c>
      <c r="X155" s="95" t="e">
        <f>IF(VLOOKUP(C155,MEDIDORES!$C:$P,12,FALSE)="","",VLOOKUP(C155,MEDIDORES!$C:$P,12,FALSE))</f>
        <v>#N/A</v>
      </c>
      <c r="Y155" s="95" t="e">
        <f>IF(VLOOKUP(C155,MEDIDORES!$C:$P,13,FALSE)="","",VLOOKUP(C155,MEDIDORES!$C:$P,13,FALSE))</f>
        <v>#N/A</v>
      </c>
      <c r="Z155" s="95" t="e">
        <f>IF(VLOOKUP(C155,MEDIDORES!$C:$P,14,FALSE)="","",VLOOKUP(C155,MEDIDORES!$C:$P,14,FALSE))</f>
        <v>#N/A</v>
      </c>
    </row>
    <row r="156" spans="1:26" x14ac:dyDescent="0.2">
      <c r="A156" t="s">
        <v>12765</v>
      </c>
      <c r="B156" t="s">
        <v>9972</v>
      </c>
      <c r="C156" t="s">
        <v>11443</v>
      </c>
      <c r="D156" t="s">
        <v>11486</v>
      </c>
      <c r="E156" t="s">
        <v>11250</v>
      </c>
      <c r="F156" t="s">
        <v>11370</v>
      </c>
      <c r="G156" t="s">
        <v>12863</v>
      </c>
      <c r="H156" t="s">
        <v>12893</v>
      </c>
      <c r="I156" t="s">
        <v>251</v>
      </c>
      <c r="J156" t="e">
        <f>VLOOKUP(C156,MEDIDORES!C:G,5,FALSE)</f>
        <v>#N/A</v>
      </c>
      <c r="K156" t="e">
        <f>I156=VLOOKUP(C156,MEDIDORES!C:G,5,FALSE)</f>
        <v>#N/A</v>
      </c>
      <c r="M156" s="95" t="str">
        <f t="shared" si="2"/>
        <v>1820MOLIENEL</v>
      </c>
      <c r="N156" s="95" t="e">
        <f>VLOOKUP(C156,MEDIDORES!$C:$P,2,FALSE)</f>
        <v>#N/A</v>
      </c>
      <c r="O156" s="95" t="e">
        <f>VLOOKUP(C156,MEDIDORES!$C:$P,3,FALSE)</f>
        <v>#N/A</v>
      </c>
      <c r="P156" s="14" t="e">
        <f>VLOOKUP(C156,MEDIDORES!$C:$P,4,FALSE)</f>
        <v>#N/A</v>
      </c>
      <c r="Q156" s="95" t="e">
        <f>VLOOKUP(C156,MEDIDORES!$C:$P,5,FALSE)</f>
        <v>#N/A</v>
      </c>
      <c r="R156" s="64" t="e">
        <f>VLOOKUP(C156,MEDIDORES!$C:$P,6,FALSE)</f>
        <v>#N/A</v>
      </c>
      <c r="S156" s="95" t="e">
        <f>VLOOKUP(C156,MEDIDORES!$C:$P,7,FALSE)</f>
        <v>#N/A</v>
      </c>
      <c r="T156" s="95" t="e">
        <f>VLOOKUP(C156,MEDIDORES!$C:$P,8,FALSE)</f>
        <v>#N/A</v>
      </c>
      <c r="U156" s="95" t="e">
        <f>VLOOKUP(C156,MEDIDORES!$C:$P,9,FALSE)</f>
        <v>#N/A</v>
      </c>
      <c r="V156" s="95" t="e">
        <f>VLOOKUP(C156,MEDIDORES!$C:$P,10,FALSE)</f>
        <v>#N/A</v>
      </c>
      <c r="W156" s="95" t="e">
        <f>VLOOKUP(C156,MEDIDORES!$C:$P,11,FALSE)</f>
        <v>#N/A</v>
      </c>
      <c r="X156" s="95" t="e">
        <f>IF(VLOOKUP(C156,MEDIDORES!$C:$P,12,FALSE)="","",VLOOKUP(C156,MEDIDORES!$C:$P,12,FALSE))</f>
        <v>#N/A</v>
      </c>
      <c r="Y156" s="95" t="e">
        <f>IF(VLOOKUP(C156,MEDIDORES!$C:$P,13,FALSE)="","",VLOOKUP(C156,MEDIDORES!$C:$P,13,FALSE))</f>
        <v>#N/A</v>
      </c>
      <c r="Z156" s="95" t="e">
        <f>IF(VLOOKUP(C156,MEDIDORES!$C:$P,14,FALSE)="","",VLOOKUP(C156,MEDIDORES!$C:$P,14,FALSE))</f>
        <v>#N/A</v>
      </c>
    </row>
    <row r="157" spans="1:26" x14ac:dyDescent="0.2">
      <c r="A157" t="s">
        <v>12766</v>
      </c>
      <c r="B157" t="s">
        <v>9972</v>
      </c>
      <c r="C157" t="s">
        <v>11444</v>
      </c>
      <c r="D157" t="s">
        <v>11487</v>
      </c>
      <c r="E157" t="s">
        <v>11246</v>
      </c>
      <c r="F157" t="s">
        <v>11369</v>
      </c>
      <c r="G157" t="s">
        <v>12863</v>
      </c>
      <c r="H157" t="s">
        <v>12902</v>
      </c>
      <c r="I157" t="s">
        <v>251</v>
      </c>
      <c r="J157" t="e">
        <f>VLOOKUP(C157,MEDIDORES!C:G,5,FALSE)</f>
        <v>#N/A</v>
      </c>
      <c r="K157" t="e">
        <f>I157=VLOOKUP(C157,MEDIDORES!C:G,5,FALSE)</f>
        <v>#N/A</v>
      </c>
      <c r="M157" s="95" t="str">
        <f t="shared" si="2"/>
        <v>2228MOLIENEL</v>
      </c>
      <c r="N157" s="95" t="e">
        <f>VLOOKUP(C157,MEDIDORES!$C:$P,2,FALSE)</f>
        <v>#N/A</v>
      </c>
      <c r="O157" s="95" t="e">
        <f>VLOOKUP(C157,MEDIDORES!$C:$P,3,FALSE)</f>
        <v>#N/A</v>
      </c>
      <c r="P157" s="14" t="e">
        <f>VLOOKUP(C157,MEDIDORES!$C:$P,4,FALSE)</f>
        <v>#N/A</v>
      </c>
      <c r="Q157" s="95" t="e">
        <f>VLOOKUP(C157,MEDIDORES!$C:$P,5,FALSE)</f>
        <v>#N/A</v>
      </c>
      <c r="R157" s="64" t="e">
        <f>VLOOKUP(C157,MEDIDORES!$C:$P,6,FALSE)</f>
        <v>#N/A</v>
      </c>
      <c r="S157" s="95" t="e">
        <f>VLOOKUP(C157,MEDIDORES!$C:$P,7,FALSE)</f>
        <v>#N/A</v>
      </c>
      <c r="T157" s="95" t="e">
        <f>VLOOKUP(C157,MEDIDORES!$C:$P,8,FALSE)</f>
        <v>#N/A</v>
      </c>
      <c r="U157" s="95" t="e">
        <f>VLOOKUP(C157,MEDIDORES!$C:$P,9,FALSE)</f>
        <v>#N/A</v>
      </c>
      <c r="V157" s="95" t="e">
        <f>VLOOKUP(C157,MEDIDORES!$C:$P,10,FALSE)</f>
        <v>#N/A</v>
      </c>
      <c r="W157" s="95" t="e">
        <f>VLOOKUP(C157,MEDIDORES!$C:$P,11,FALSE)</f>
        <v>#N/A</v>
      </c>
      <c r="X157" s="95" t="e">
        <f>IF(VLOOKUP(C157,MEDIDORES!$C:$P,12,FALSE)="","",VLOOKUP(C157,MEDIDORES!$C:$P,12,FALSE))</f>
        <v>#N/A</v>
      </c>
      <c r="Y157" s="95" t="e">
        <f>IF(VLOOKUP(C157,MEDIDORES!$C:$P,13,FALSE)="","",VLOOKUP(C157,MEDIDORES!$C:$P,13,FALSE))</f>
        <v>#N/A</v>
      </c>
      <c r="Z157" s="95" t="e">
        <f>IF(VLOOKUP(C157,MEDIDORES!$C:$P,14,FALSE)="","",VLOOKUP(C157,MEDIDORES!$C:$P,14,FALSE))</f>
        <v>#N/A</v>
      </c>
    </row>
    <row r="158" spans="1:26" x14ac:dyDescent="0.2">
      <c r="A158" t="s">
        <v>12767</v>
      </c>
      <c r="B158" t="s">
        <v>9972</v>
      </c>
      <c r="C158" t="s">
        <v>11718</v>
      </c>
      <c r="G158" t="s">
        <v>12612</v>
      </c>
      <c r="H158" t="s">
        <v>11719</v>
      </c>
      <c r="I158" t="s">
        <v>251</v>
      </c>
      <c r="J158" t="str">
        <f>VLOOKUP(C158,MEDIDORES!C:G,5,FALSE)</f>
        <v>MOLINA________013</v>
      </c>
      <c r="K158" t="b">
        <f>I158=VLOOKUP(C158,MEDIDORES!C:G,5,FALSE)</f>
        <v>1</v>
      </c>
      <c r="M158" s="95" t="str">
        <f t="shared" si="2"/>
        <v>C_PM3162</v>
      </c>
      <c r="N158" s="95" t="str">
        <f>VLOOKUP(C158,MEDIDORES!$C:$P,2,FALSE)</f>
        <v>SPVP4</v>
      </c>
      <c r="O158" s="95" t="str">
        <f>VLOOKUP(C158,MEDIDORES!$C:$P,3,FALSE)</f>
        <v>C_PMGD_FV_PARAGUAY</v>
      </c>
      <c r="P158" s="14">
        <f>VLOOKUP(C158,MEDIDORES!$C:$P,4,FALSE)</f>
        <v>1</v>
      </c>
      <c r="Q158" s="95" t="str">
        <f>VLOOKUP(C158,MEDIDORES!$C:$P,5,FALSE)</f>
        <v>MOLINA________013</v>
      </c>
      <c r="R158" s="64">
        <f>VLOOKUP(C158,MEDIDORES!$C:$P,6,FALSE)</f>
        <v>2079993430132</v>
      </c>
      <c r="S158" s="95">
        <f>VLOOKUP(C158,MEDIDORES!$C:$P,7,FALSE)</f>
        <v>0</v>
      </c>
      <c r="T158" s="95">
        <f>VLOOKUP(C158,MEDIDORES!$C:$P,8,FALSE)</f>
        <v>0</v>
      </c>
      <c r="U158" s="95">
        <f>VLOOKUP(C158,MEDIDORES!$C:$P,9,FALSE)</f>
        <v>0</v>
      </c>
      <c r="V158" s="95" t="str">
        <f>VLOOKUP(C158,MEDIDORES!$C:$P,10,FALSE)</f>
        <v>G</v>
      </c>
      <c r="W158" s="95" t="str">
        <f>VLOOKUP(C158,MEDIDORES!$C:$P,11,FALSE)</f>
        <v>G</v>
      </c>
      <c r="X158" s="95" t="str">
        <f>IF(VLOOKUP(C158,MEDIDORES!$C:$P,12,FALSE)="","",VLOOKUP(C158,MEDIDORES!$C:$P,12,FALSE))</f>
        <v>SPVP4</v>
      </c>
      <c r="Y158" s="95" t="str">
        <f>IF(VLOOKUP(C158,MEDIDORES!$C:$P,13,FALSE)="","",VLOOKUP(C158,MEDIDORES!$C:$P,13,FALSE))</f>
        <v>CGE</v>
      </c>
      <c r="Z158" s="95" t="str">
        <f>IF(VLOOKUP(C158,MEDIDORES!$C:$P,14,FALSE)="","",VLOOKUP(C158,MEDIDORES!$C:$P,14,FALSE))</f>
        <v/>
      </c>
    </row>
    <row r="159" spans="1:26" x14ac:dyDescent="0.2">
      <c r="A159" t="s">
        <v>12768</v>
      </c>
      <c r="B159" t="s">
        <v>9972</v>
      </c>
      <c r="C159" t="s">
        <v>11716</v>
      </c>
      <c r="G159" t="s">
        <v>12612</v>
      </c>
      <c r="H159" t="s">
        <v>11717</v>
      </c>
      <c r="I159" t="s">
        <v>251</v>
      </c>
      <c r="J159" t="str">
        <f>VLOOKUP(C159,MEDIDORES!C:G,5,FALSE)</f>
        <v>MOLINA________013</v>
      </c>
      <c r="K159" t="b">
        <f>I159=VLOOKUP(C159,MEDIDORES!C:G,5,FALSE)</f>
        <v>1</v>
      </c>
      <c r="M159" s="95" t="str">
        <f t="shared" si="2"/>
        <v>G_PM3162</v>
      </c>
      <c r="N159" s="95" t="str">
        <f>VLOOKUP(C159,MEDIDORES!$C:$P,2,FALSE)</f>
        <v>SPVP4</v>
      </c>
      <c r="O159" s="95" t="str">
        <f>VLOOKUP(C159,MEDIDORES!$C:$P,3,FALSE)</f>
        <v>G_PMGD_FV_PARAGUAY</v>
      </c>
      <c r="P159" s="14">
        <f>VLOOKUP(C159,MEDIDORES!$C:$P,4,FALSE)</f>
        <v>1</v>
      </c>
      <c r="Q159" s="95" t="str">
        <f>VLOOKUP(C159,MEDIDORES!$C:$P,5,FALSE)</f>
        <v>MOLINA________013</v>
      </c>
      <c r="R159" s="64">
        <f>VLOOKUP(C159,MEDIDORES!$C:$P,6,FALSE)</f>
        <v>2079993430132</v>
      </c>
      <c r="S159" s="95">
        <f>VLOOKUP(C159,MEDIDORES!$C:$P,7,FALSE)</f>
        <v>0</v>
      </c>
      <c r="T159" s="95">
        <f>VLOOKUP(C159,MEDIDORES!$C:$P,8,FALSE)</f>
        <v>0</v>
      </c>
      <c r="U159" s="95">
        <f>VLOOKUP(C159,MEDIDORES!$C:$P,9,FALSE)</f>
        <v>0</v>
      </c>
      <c r="V159" s="95" t="str">
        <f>VLOOKUP(C159,MEDIDORES!$C:$P,10,FALSE)</f>
        <v>G</v>
      </c>
      <c r="W159" s="95" t="str">
        <f>VLOOKUP(C159,MEDIDORES!$C:$P,11,FALSE)</f>
        <v>G</v>
      </c>
      <c r="X159" s="95" t="str">
        <f>IF(VLOOKUP(C159,MEDIDORES!$C:$P,12,FALSE)="","",VLOOKUP(C159,MEDIDORES!$C:$P,12,FALSE))</f>
        <v>SPVP4</v>
      </c>
      <c r="Y159" s="95" t="str">
        <f>IF(VLOOKUP(C159,MEDIDORES!$C:$P,13,FALSE)="","",VLOOKUP(C159,MEDIDORES!$C:$P,13,FALSE))</f>
        <v>CGE</v>
      </c>
      <c r="Z159" s="95" t="str">
        <f>IF(VLOOKUP(C159,MEDIDORES!$C:$P,14,FALSE)="","",VLOOKUP(C159,MEDIDORES!$C:$P,14,FALSE))</f>
        <v/>
      </c>
    </row>
    <row r="160" spans="1:26" x14ac:dyDescent="0.2">
      <c r="A160" t="s">
        <v>12769</v>
      </c>
      <c r="B160" t="s">
        <v>9972</v>
      </c>
      <c r="C160" t="s">
        <v>11442</v>
      </c>
      <c r="D160" t="s">
        <v>11485</v>
      </c>
      <c r="E160" t="s">
        <v>11249</v>
      </c>
      <c r="F160" t="s">
        <v>11368</v>
      </c>
      <c r="G160" t="s">
        <v>12863</v>
      </c>
      <c r="H160" t="s">
        <v>12893</v>
      </c>
      <c r="I160" t="s">
        <v>251</v>
      </c>
      <c r="J160" t="e">
        <f>VLOOKUP(C160,MEDIDORES!C:G,5,FALSE)</f>
        <v>#N/A</v>
      </c>
      <c r="K160" t="e">
        <f>I160=VLOOKUP(C160,MEDIDORES!C:G,5,FALSE)</f>
        <v>#N/A</v>
      </c>
      <c r="M160" s="95" t="str">
        <f t="shared" si="2"/>
        <v>PATAGMOCHILENE</v>
      </c>
      <c r="N160" s="95" t="e">
        <f>VLOOKUP(C160,MEDIDORES!$C:$P,2,FALSE)</f>
        <v>#N/A</v>
      </c>
      <c r="O160" s="95" t="e">
        <f>VLOOKUP(C160,MEDIDORES!$C:$P,3,FALSE)</f>
        <v>#N/A</v>
      </c>
      <c r="P160" s="14" t="e">
        <f>VLOOKUP(C160,MEDIDORES!$C:$P,4,FALSE)</f>
        <v>#N/A</v>
      </c>
      <c r="Q160" s="95" t="e">
        <f>VLOOKUP(C160,MEDIDORES!$C:$P,5,FALSE)</f>
        <v>#N/A</v>
      </c>
      <c r="R160" s="64" t="e">
        <f>VLOOKUP(C160,MEDIDORES!$C:$P,6,FALSE)</f>
        <v>#N/A</v>
      </c>
      <c r="S160" s="95" t="e">
        <f>VLOOKUP(C160,MEDIDORES!$C:$P,7,FALSE)</f>
        <v>#N/A</v>
      </c>
      <c r="T160" s="95" t="e">
        <f>VLOOKUP(C160,MEDIDORES!$C:$P,8,FALSE)</f>
        <v>#N/A</v>
      </c>
      <c r="U160" s="95" t="e">
        <f>VLOOKUP(C160,MEDIDORES!$C:$P,9,FALSE)</f>
        <v>#N/A</v>
      </c>
      <c r="V160" s="95" t="e">
        <f>VLOOKUP(C160,MEDIDORES!$C:$P,10,FALSE)</f>
        <v>#N/A</v>
      </c>
      <c r="W160" s="95" t="e">
        <f>VLOOKUP(C160,MEDIDORES!$C:$P,11,FALSE)</f>
        <v>#N/A</v>
      </c>
      <c r="X160" s="95" t="e">
        <f>IF(VLOOKUP(C160,MEDIDORES!$C:$P,12,FALSE)="","",VLOOKUP(C160,MEDIDORES!$C:$P,12,FALSE))</f>
        <v>#N/A</v>
      </c>
      <c r="Y160" s="95" t="e">
        <f>IF(VLOOKUP(C160,MEDIDORES!$C:$P,13,FALSE)="","",VLOOKUP(C160,MEDIDORES!$C:$P,13,FALSE))</f>
        <v>#N/A</v>
      </c>
      <c r="Z160" s="95" t="e">
        <f>IF(VLOOKUP(C160,MEDIDORES!$C:$P,14,FALSE)="","",VLOOKUP(C160,MEDIDORES!$C:$P,14,FALSE))</f>
        <v>#N/A</v>
      </c>
    </row>
    <row r="161" spans="1:26" x14ac:dyDescent="0.2">
      <c r="A161" t="s">
        <v>12770</v>
      </c>
      <c r="B161" t="s">
        <v>9972</v>
      </c>
      <c r="C161" t="s">
        <v>12139</v>
      </c>
      <c r="G161" t="s">
        <v>12612</v>
      </c>
      <c r="H161" t="s">
        <v>12141</v>
      </c>
      <c r="I161" t="s">
        <v>2192</v>
      </c>
      <c r="J161" t="str">
        <f>VLOOKUP(C161,MEDIDORES!C:G,5,FALSE)</f>
        <v>NIRIVILO______023</v>
      </c>
      <c r="K161" t="b">
        <f>I161=VLOOKUP(C161,MEDIDORES!C:G,5,FALSE)</f>
        <v>1</v>
      </c>
      <c r="M161" s="95" t="str">
        <f t="shared" si="2"/>
        <v>C_PM3108PCM455</v>
      </c>
      <c r="N161" s="95" t="str">
        <f>VLOOKUP(C161,MEDIDORES!$C:$P,2,FALSE)</f>
        <v>CARBON_FREE</v>
      </c>
      <c r="O161" s="95" t="str">
        <f>VLOOKUP(C161,MEDIDORES!$C:$P,3,FALSE)</f>
        <v>C_PMGD_FV_VILLA_CRUZ</v>
      </c>
      <c r="P161" s="14">
        <f>VLOOKUP(C161,MEDIDORES!$C:$P,4,FALSE)</f>
        <v>1</v>
      </c>
      <c r="Q161" s="95" t="str">
        <f>VLOOKUP(C161,MEDIDORES!$C:$P,5,FALSE)</f>
        <v>NIRIVILO______023</v>
      </c>
      <c r="R161" s="64">
        <f>VLOOKUP(C161,MEDIDORES!$C:$P,6,FALSE)</f>
        <v>2079993030232</v>
      </c>
      <c r="S161" s="95">
        <f>VLOOKUP(C161,MEDIDORES!$C:$P,7,FALSE)</f>
        <v>0</v>
      </c>
      <c r="T161" s="95">
        <f>VLOOKUP(C161,MEDIDORES!$C:$P,8,FALSE)</f>
        <v>0</v>
      </c>
      <c r="U161" s="95">
        <f>VLOOKUP(C161,MEDIDORES!$C:$P,9,FALSE)</f>
        <v>0</v>
      </c>
      <c r="V161" s="95" t="str">
        <f>VLOOKUP(C161,MEDIDORES!$C:$P,10,FALSE)</f>
        <v>G</v>
      </c>
      <c r="W161" s="95" t="str">
        <f>VLOOKUP(C161,MEDIDORES!$C:$P,11,FALSE)</f>
        <v>G</v>
      </c>
      <c r="X161" s="95" t="str">
        <f>IF(VLOOKUP(C161,MEDIDORES!$C:$P,12,FALSE)="","",VLOOKUP(C161,MEDIDORES!$C:$P,12,FALSE))</f>
        <v>CARBON_FREE</v>
      </c>
      <c r="Y161" s="95" t="str">
        <f>IF(VLOOKUP(C161,MEDIDORES!$C:$P,13,FALSE)="","",VLOOKUP(C161,MEDIDORES!$C:$P,13,FALSE))</f>
        <v>CGE</v>
      </c>
      <c r="Z161" s="95" t="str">
        <f>IF(VLOOKUP(C161,MEDIDORES!$C:$P,14,FALSE)="","",VLOOKUP(C161,MEDIDORES!$C:$P,14,FALSE))</f>
        <v/>
      </c>
    </row>
    <row r="162" spans="1:26" x14ac:dyDescent="0.2">
      <c r="A162" t="s">
        <v>12771</v>
      </c>
      <c r="B162" t="s">
        <v>9972</v>
      </c>
      <c r="C162" t="s">
        <v>12138</v>
      </c>
      <c r="G162" t="s">
        <v>12612</v>
      </c>
      <c r="H162" t="s">
        <v>12140</v>
      </c>
      <c r="I162" t="s">
        <v>2192</v>
      </c>
      <c r="J162" t="str">
        <f>VLOOKUP(C162,MEDIDORES!C:G,5,FALSE)</f>
        <v>NIRIVILO______023</v>
      </c>
      <c r="K162" t="b">
        <f>I162=VLOOKUP(C162,MEDIDORES!C:G,5,FALSE)</f>
        <v>1</v>
      </c>
      <c r="M162" s="95" t="str">
        <f t="shared" si="2"/>
        <v>G_PM3108PCM455</v>
      </c>
      <c r="N162" s="95" t="str">
        <f>VLOOKUP(C162,MEDIDORES!$C:$P,2,FALSE)</f>
        <v>CARBON_FREE</v>
      </c>
      <c r="O162" s="95" t="str">
        <f>VLOOKUP(C162,MEDIDORES!$C:$P,3,FALSE)</f>
        <v>G_PMGD_FV_VILLA_CRUZ</v>
      </c>
      <c r="P162" s="14">
        <f>VLOOKUP(C162,MEDIDORES!$C:$P,4,FALSE)</f>
        <v>1</v>
      </c>
      <c r="Q162" s="95" t="str">
        <f>VLOOKUP(C162,MEDIDORES!$C:$P,5,FALSE)</f>
        <v>NIRIVILO______023</v>
      </c>
      <c r="R162" s="64">
        <f>VLOOKUP(C162,MEDIDORES!$C:$P,6,FALSE)</f>
        <v>2079993030232</v>
      </c>
      <c r="S162" s="95">
        <f>VLOOKUP(C162,MEDIDORES!$C:$P,7,FALSE)</f>
        <v>0</v>
      </c>
      <c r="T162" s="95">
        <f>VLOOKUP(C162,MEDIDORES!$C:$P,8,FALSE)</f>
        <v>0</v>
      </c>
      <c r="U162" s="95">
        <f>VLOOKUP(C162,MEDIDORES!$C:$P,9,FALSE)</f>
        <v>0</v>
      </c>
      <c r="V162" s="95" t="str">
        <f>VLOOKUP(C162,MEDIDORES!$C:$P,10,FALSE)</f>
        <v>G</v>
      </c>
      <c r="W162" s="95" t="str">
        <f>VLOOKUP(C162,MEDIDORES!$C:$P,11,FALSE)</f>
        <v>G</v>
      </c>
      <c r="X162" s="95" t="str">
        <f>IF(VLOOKUP(C162,MEDIDORES!$C:$P,12,FALSE)="","",VLOOKUP(C162,MEDIDORES!$C:$P,12,FALSE))</f>
        <v>CARBON_FREE</v>
      </c>
      <c r="Y162" s="95" t="str">
        <f>IF(VLOOKUP(C162,MEDIDORES!$C:$P,13,FALSE)="","",VLOOKUP(C162,MEDIDORES!$C:$P,13,FALSE))</f>
        <v>CGE</v>
      </c>
      <c r="Z162" s="95" t="str">
        <f>IF(VLOOKUP(C162,MEDIDORES!$C:$P,14,FALSE)="","",VLOOKUP(C162,MEDIDORES!$C:$P,14,FALSE))</f>
        <v/>
      </c>
    </row>
    <row r="163" spans="1:26" x14ac:dyDescent="0.2">
      <c r="A163" t="s">
        <v>12772</v>
      </c>
      <c r="B163" t="s">
        <v>7939</v>
      </c>
      <c r="C163" t="s">
        <v>12004</v>
      </c>
      <c r="G163" t="s">
        <v>9079</v>
      </c>
      <c r="H163" t="s">
        <v>12005</v>
      </c>
      <c r="I163" t="s">
        <v>742</v>
      </c>
      <c r="J163" t="str">
        <f>VLOOKUP(C163,MEDIDORES!C:G,5,FALSE)</f>
        <v>OSORNO________013</v>
      </c>
      <c r="K163" t="b">
        <f>I163=VLOOKUP(C163,MEDIDORES!C:G,5,FALSE)</f>
        <v>1</v>
      </c>
      <c r="M163" s="95" t="str">
        <f t="shared" si="2"/>
        <v>CATEDRAL_LIDER</v>
      </c>
      <c r="N163" s="95" t="str">
        <f>VLOOKUP(C163,MEDIDORES!$C:$P,2,FALSE)</f>
        <v>IMELSA_ENERGIA</v>
      </c>
      <c r="O163" s="95" t="str">
        <f>VLOOKUP(C163,MEDIDORES!$C:$P,3,FALSE)</f>
        <v>INMOBILIARIA_CATEDRAL_S.A.</v>
      </c>
      <c r="P163" s="14">
        <f>VLOOKUP(C163,MEDIDORES!$C:$P,4,FALSE)</f>
        <v>1</v>
      </c>
      <c r="Q163" s="95" t="str">
        <f>VLOOKUP(C163,MEDIDORES!$C:$P,5,FALSE)</f>
        <v>OSORNO________013</v>
      </c>
      <c r="R163" s="64">
        <f>VLOOKUP(C163,MEDIDORES!$C:$P,6,FALSE)</f>
        <v>2109992980132</v>
      </c>
      <c r="S163" s="95">
        <f>VLOOKUP(C163,MEDIDORES!$C:$P,7,FALSE)</f>
        <v>0</v>
      </c>
      <c r="T163" s="95">
        <f>VLOOKUP(C163,MEDIDORES!$C:$P,8,FALSE)</f>
        <v>0</v>
      </c>
      <c r="U163" s="95">
        <f>VLOOKUP(C163,MEDIDORES!$C:$P,9,FALSE)</f>
        <v>0</v>
      </c>
      <c r="V163" s="95" t="str">
        <f>VLOOKUP(C163,MEDIDORES!$C:$P,10,FALSE)</f>
        <v>L_D</v>
      </c>
      <c r="W163" s="95" t="str">
        <f>VLOOKUP(C163,MEDIDORES!$C:$P,11,FALSE)</f>
        <v>L_D</v>
      </c>
      <c r="X163" s="95" t="str">
        <f>IF(VLOOKUP(C163,MEDIDORES!$C:$P,12,FALSE)="","",VLOOKUP(C163,MEDIDORES!$C:$P,12,FALSE))</f>
        <v>IMELSA_ENERGIA</v>
      </c>
      <c r="Y163" s="95" t="str">
        <f>IF(VLOOKUP(C163,MEDIDORES!$C:$P,13,FALSE)="","",VLOOKUP(C163,MEDIDORES!$C:$P,13,FALSE))</f>
        <v>SAESA</v>
      </c>
      <c r="Z163" s="95" t="str">
        <f>IF(VLOOKUP(C163,MEDIDORES!$C:$P,14,FALSE)="","",VLOOKUP(C163,MEDIDORES!$C:$P,14,FALSE))</f>
        <v/>
      </c>
    </row>
    <row r="164" spans="1:26" x14ac:dyDescent="0.2">
      <c r="A164" t="s">
        <v>12773</v>
      </c>
      <c r="B164" t="s">
        <v>8091</v>
      </c>
      <c r="C164" t="s">
        <v>10512</v>
      </c>
      <c r="D164" t="s">
        <v>10511</v>
      </c>
      <c r="G164" t="s">
        <v>12863</v>
      </c>
      <c r="H164" t="s">
        <v>12903</v>
      </c>
      <c r="I164" t="s">
        <v>742</v>
      </c>
      <c r="J164" t="e">
        <f>VLOOKUP(C164,MEDIDORES!C:G,5,FALSE)</f>
        <v>#N/A</v>
      </c>
      <c r="K164" t="e">
        <f>I164=VLOOKUP(C164,MEDIDORES!C:G,5,FALSE)</f>
        <v>#N/A</v>
      </c>
      <c r="M164" s="95" t="str">
        <f t="shared" si="2"/>
        <v>HOSPOSORNO</v>
      </c>
      <c r="N164" s="95" t="e">
        <f>VLOOKUP(C164,MEDIDORES!$C:$P,2,FALSE)</f>
        <v>#N/A</v>
      </c>
      <c r="O164" s="95" t="e">
        <f>VLOOKUP(C164,MEDIDORES!$C:$P,3,FALSE)</f>
        <v>#N/A</v>
      </c>
      <c r="P164" s="14" t="e">
        <f>VLOOKUP(C164,MEDIDORES!$C:$P,4,FALSE)</f>
        <v>#N/A</v>
      </c>
      <c r="Q164" s="95" t="e">
        <f>VLOOKUP(C164,MEDIDORES!$C:$P,5,FALSE)</f>
        <v>#N/A</v>
      </c>
      <c r="R164" s="64" t="e">
        <f>VLOOKUP(C164,MEDIDORES!$C:$P,6,FALSE)</f>
        <v>#N/A</v>
      </c>
      <c r="S164" s="95" t="e">
        <f>VLOOKUP(C164,MEDIDORES!$C:$P,7,FALSE)</f>
        <v>#N/A</v>
      </c>
      <c r="T164" s="95" t="e">
        <f>VLOOKUP(C164,MEDIDORES!$C:$P,8,FALSE)</f>
        <v>#N/A</v>
      </c>
      <c r="U164" s="95" t="e">
        <f>VLOOKUP(C164,MEDIDORES!$C:$P,9,FALSE)</f>
        <v>#N/A</v>
      </c>
      <c r="V164" s="95" t="e">
        <f>VLOOKUP(C164,MEDIDORES!$C:$P,10,FALSE)</f>
        <v>#N/A</v>
      </c>
      <c r="W164" s="95" t="e">
        <f>VLOOKUP(C164,MEDIDORES!$C:$P,11,FALSE)</f>
        <v>#N/A</v>
      </c>
      <c r="X164" s="95" t="e">
        <f>IF(VLOOKUP(C164,MEDIDORES!$C:$P,12,FALSE)="","",VLOOKUP(C164,MEDIDORES!$C:$P,12,FALSE))</f>
        <v>#N/A</v>
      </c>
      <c r="Y164" s="95" t="e">
        <f>IF(VLOOKUP(C164,MEDIDORES!$C:$P,13,FALSE)="","",VLOOKUP(C164,MEDIDORES!$C:$P,13,FALSE))</f>
        <v>#N/A</v>
      </c>
      <c r="Z164" s="95" t="e">
        <f>IF(VLOOKUP(C164,MEDIDORES!$C:$P,14,FALSE)="","",VLOOKUP(C164,MEDIDORES!$C:$P,14,FALSE))</f>
        <v>#N/A</v>
      </c>
    </row>
    <row r="165" spans="1:26" x14ac:dyDescent="0.2">
      <c r="A165" t="s">
        <v>12774</v>
      </c>
      <c r="B165" t="s">
        <v>8091</v>
      </c>
      <c r="C165" t="s">
        <v>10707</v>
      </c>
      <c r="D165" t="s">
        <v>9899</v>
      </c>
      <c r="G165" t="s">
        <v>12863</v>
      </c>
      <c r="H165" t="s">
        <v>9762</v>
      </c>
      <c r="I165" t="s">
        <v>742</v>
      </c>
      <c r="J165" t="e">
        <f>VLOOKUP(C165,MEDIDORES!C:G,5,FALSE)</f>
        <v>#N/A</v>
      </c>
      <c r="K165" t="e">
        <f>I165=VLOOKUP(C165,MEDIDORES!C:G,5,FALSE)</f>
        <v>#N/A</v>
      </c>
      <c r="M165" s="95" t="str">
        <f t="shared" si="2"/>
        <v>REDHEROSO</v>
      </c>
      <c r="N165" s="95" t="e">
        <f>VLOOKUP(C165,MEDIDORES!$C:$P,2,FALSE)</f>
        <v>#N/A</v>
      </c>
      <c r="O165" s="95" t="e">
        <f>VLOOKUP(C165,MEDIDORES!$C:$P,3,FALSE)</f>
        <v>#N/A</v>
      </c>
      <c r="P165" s="14" t="e">
        <f>VLOOKUP(C165,MEDIDORES!$C:$P,4,FALSE)</f>
        <v>#N/A</v>
      </c>
      <c r="Q165" s="95" t="e">
        <f>VLOOKUP(C165,MEDIDORES!$C:$P,5,FALSE)</f>
        <v>#N/A</v>
      </c>
      <c r="R165" s="64" t="e">
        <f>VLOOKUP(C165,MEDIDORES!$C:$P,6,FALSE)</f>
        <v>#N/A</v>
      </c>
      <c r="S165" s="95" t="e">
        <f>VLOOKUP(C165,MEDIDORES!$C:$P,7,FALSE)</f>
        <v>#N/A</v>
      </c>
      <c r="T165" s="95" t="e">
        <f>VLOOKUP(C165,MEDIDORES!$C:$P,8,FALSE)</f>
        <v>#N/A</v>
      </c>
      <c r="U165" s="95" t="e">
        <f>VLOOKUP(C165,MEDIDORES!$C:$P,9,FALSE)</f>
        <v>#N/A</v>
      </c>
      <c r="V165" s="95" t="e">
        <f>VLOOKUP(C165,MEDIDORES!$C:$P,10,FALSE)</f>
        <v>#N/A</v>
      </c>
      <c r="W165" s="95" t="e">
        <f>VLOOKUP(C165,MEDIDORES!$C:$P,11,FALSE)</f>
        <v>#N/A</v>
      </c>
      <c r="X165" s="95" t="e">
        <f>IF(VLOOKUP(C165,MEDIDORES!$C:$P,12,FALSE)="","",VLOOKUP(C165,MEDIDORES!$C:$P,12,FALSE))</f>
        <v>#N/A</v>
      </c>
      <c r="Y165" s="95" t="e">
        <f>IF(VLOOKUP(C165,MEDIDORES!$C:$P,13,FALSE)="","",VLOOKUP(C165,MEDIDORES!$C:$P,13,FALSE))</f>
        <v>#N/A</v>
      </c>
      <c r="Z165" s="95" t="e">
        <f>IF(VLOOKUP(C165,MEDIDORES!$C:$P,14,FALSE)="","",VLOOKUP(C165,MEDIDORES!$C:$P,14,FALSE))</f>
        <v>#N/A</v>
      </c>
    </row>
    <row r="166" spans="1:26" x14ac:dyDescent="0.2">
      <c r="A166" t="s">
        <v>12775</v>
      </c>
      <c r="B166" t="s">
        <v>8091</v>
      </c>
      <c r="C166" t="s">
        <v>10708</v>
      </c>
      <c r="D166" t="s">
        <v>9900</v>
      </c>
      <c r="G166" t="s">
        <v>12863</v>
      </c>
      <c r="H166" t="s">
        <v>9762</v>
      </c>
      <c r="I166" t="s">
        <v>742</v>
      </c>
      <c r="J166" t="e">
        <f>VLOOKUP(C166,MEDIDORES!C:G,5,FALSE)</f>
        <v>#N/A</v>
      </c>
      <c r="K166" t="e">
        <f>I166=VLOOKUP(C166,MEDIDORES!C:G,5,FALSE)</f>
        <v>#N/A</v>
      </c>
      <c r="M166" s="95" t="str">
        <f t="shared" si="2"/>
        <v>REDHEROSO2</v>
      </c>
      <c r="N166" s="95" t="e">
        <f>VLOOKUP(C166,MEDIDORES!$C:$P,2,FALSE)</f>
        <v>#N/A</v>
      </c>
      <c r="O166" s="95" t="e">
        <f>VLOOKUP(C166,MEDIDORES!$C:$P,3,FALSE)</f>
        <v>#N/A</v>
      </c>
      <c r="P166" s="14" t="e">
        <f>VLOOKUP(C166,MEDIDORES!$C:$P,4,FALSE)</f>
        <v>#N/A</v>
      </c>
      <c r="Q166" s="95" t="e">
        <f>VLOOKUP(C166,MEDIDORES!$C:$P,5,FALSE)</f>
        <v>#N/A</v>
      </c>
      <c r="R166" s="64" t="e">
        <f>VLOOKUP(C166,MEDIDORES!$C:$P,6,FALSE)</f>
        <v>#N/A</v>
      </c>
      <c r="S166" s="95" t="e">
        <f>VLOOKUP(C166,MEDIDORES!$C:$P,7,FALSE)</f>
        <v>#N/A</v>
      </c>
      <c r="T166" s="95" t="e">
        <f>VLOOKUP(C166,MEDIDORES!$C:$P,8,FALSE)</f>
        <v>#N/A</v>
      </c>
      <c r="U166" s="95" t="e">
        <f>VLOOKUP(C166,MEDIDORES!$C:$P,9,FALSE)</f>
        <v>#N/A</v>
      </c>
      <c r="V166" s="95" t="e">
        <f>VLOOKUP(C166,MEDIDORES!$C:$P,10,FALSE)</f>
        <v>#N/A</v>
      </c>
      <c r="W166" s="95" t="e">
        <f>VLOOKUP(C166,MEDIDORES!$C:$P,11,FALSE)</f>
        <v>#N/A</v>
      </c>
      <c r="X166" s="95" t="e">
        <f>IF(VLOOKUP(C166,MEDIDORES!$C:$P,12,FALSE)="","",VLOOKUP(C166,MEDIDORES!$C:$P,12,FALSE))</f>
        <v>#N/A</v>
      </c>
      <c r="Y166" s="95" t="e">
        <f>IF(VLOOKUP(C166,MEDIDORES!$C:$P,13,FALSE)="","",VLOOKUP(C166,MEDIDORES!$C:$P,13,FALSE))</f>
        <v>#N/A</v>
      </c>
      <c r="Z166" s="95" t="e">
        <f>IF(VLOOKUP(C166,MEDIDORES!$C:$P,14,FALSE)="","",VLOOKUP(C166,MEDIDORES!$C:$P,14,FALSE))</f>
        <v>#N/A</v>
      </c>
    </row>
    <row r="167" spans="1:26" x14ac:dyDescent="0.2">
      <c r="A167" t="s">
        <v>12776</v>
      </c>
      <c r="B167" t="s">
        <v>9972</v>
      </c>
      <c r="C167" t="s">
        <v>10285</v>
      </c>
      <c r="G167" t="s">
        <v>12612</v>
      </c>
      <c r="H167" t="s">
        <v>10287</v>
      </c>
      <c r="I167" t="s">
        <v>8719</v>
      </c>
      <c r="J167" t="str">
        <f>VLOOKUP(C167,MEDIDORES!C:G,5,FALSE)</f>
        <v>PANGUILEMO____013</v>
      </c>
      <c r="K167" t="b">
        <f>I167=VLOOKUP(C167,MEDIDORES!C:G,5,FALSE)</f>
        <v>1</v>
      </c>
      <c r="M167" s="95" t="str">
        <f t="shared" si="2"/>
        <v>C_PM2841PCM48</v>
      </c>
      <c r="N167" s="95" t="str">
        <f>VLOOKUP(C167,MEDIDORES!$C:$P,2,FALSE)</f>
        <v>PFV LAS PERDICES</v>
      </c>
      <c r="O167" s="95" t="str">
        <f>VLOOKUP(C167,MEDIDORES!$C:$P,3,FALSE)</f>
        <v>C_PMGD_FV_LAS_PERDICES</v>
      </c>
      <c r="P167" s="14">
        <f>VLOOKUP(C167,MEDIDORES!$C:$P,4,FALSE)</f>
        <v>1</v>
      </c>
      <c r="Q167" s="95" t="str">
        <f>VLOOKUP(C167,MEDIDORES!$C:$P,5,FALSE)</f>
        <v>PANGUILEMO____013</v>
      </c>
      <c r="R167" s="64">
        <f>VLOOKUP(C167,MEDIDORES!$C:$P,6,FALSE)</f>
        <v>2079992430132</v>
      </c>
      <c r="S167" s="95">
        <f>VLOOKUP(C167,MEDIDORES!$C:$P,7,FALSE)</f>
        <v>0</v>
      </c>
      <c r="T167" s="95">
        <f>VLOOKUP(C167,MEDIDORES!$C:$P,8,FALSE)</f>
        <v>0</v>
      </c>
      <c r="U167" s="95">
        <f>VLOOKUP(C167,MEDIDORES!$C:$P,9,FALSE)</f>
        <v>0</v>
      </c>
      <c r="V167" s="95" t="str">
        <f>VLOOKUP(C167,MEDIDORES!$C:$P,10,FALSE)</f>
        <v>G</v>
      </c>
      <c r="W167" s="95" t="str">
        <f>VLOOKUP(C167,MEDIDORES!$C:$P,11,FALSE)</f>
        <v>G</v>
      </c>
      <c r="X167" s="95" t="str">
        <f>IF(VLOOKUP(C167,MEDIDORES!$C:$P,12,FALSE)="","",VLOOKUP(C167,MEDIDORES!$C:$P,12,FALSE))</f>
        <v>PFV LAS PERDICES</v>
      </c>
      <c r="Y167" s="95" t="str">
        <f>IF(VLOOKUP(C167,MEDIDORES!$C:$P,13,FALSE)="","",VLOOKUP(C167,MEDIDORES!$C:$P,13,FALSE))</f>
        <v>CGE</v>
      </c>
      <c r="Z167" s="95" t="str">
        <f>IF(VLOOKUP(C167,MEDIDORES!$C:$P,14,FALSE)="","",VLOOKUP(C167,MEDIDORES!$C:$P,14,FALSE))</f>
        <v/>
      </c>
    </row>
    <row r="168" spans="1:26" x14ac:dyDescent="0.2">
      <c r="A168" t="s">
        <v>12777</v>
      </c>
      <c r="B168" t="s">
        <v>9972</v>
      </c>
      <c r="C168" t="s">
        <v>10284</v>
      </c>
      <c r="G168" t="s">
        <v>12612</v>
      </c>
      <c r="H168" t="s">
        <v>10286</v>
      </c>
      <c r="I168" t="s">
        <v>8719</v>
      </c>
      <c r="J168" t="str">
        <f>VLOOKUP(C168,MEDIDORES!C:G,5,FALSE)</f>
        <v>PANGUILEMO____013</v>
      </c>
      <c r="K168" t="b">
        <f>I168=VLOOKUP(C168,MEDIDORES!C:G,5,FALSE)</f>
        <v>1</v>
      </c>
      <c r="M168" s="95" t="str">
        <f t="shared" si="2"/>
        <v>G_PM2841PCM48</v>
      </c>
      <c r="N168" s="95" t="str">
        <f>VLOOKUP(C168,MEDIDORES!$C:$P,2,FALSE)</f>
        <v>PFV LAS PERDICES</v>
      </c>
      <c r="O168" s="95" t="str">
        <f>VLOOKUP(C168,MEDIDORES!$C:$P,3,FALSE)</f>
        <v>G_PMGD_FV_LAS_PERDICES</v>
      </c>
      <c r="P168" s="14">
        <f>VLOOKUP(C168,MEDIDORES!$C:$P,4,FALSE)</f>
        <v>1</v>
      </c>
      <c r="Q168" s="95" t="str">
        <f>VLOOKUP(C168,MEDIDORES!$C:$P,5,FALSE)</f>
        <v>PANGUILEMO____013</v>
      </c>
      <c r="R168" s="64">
        <f>VLOOKUP(C168,MEDIDORES!$C:$P,6,FALSE)</f>
        <v>2079992430132</v>
      </c>
      <c r="S168" s="95">
        <f>VLOOKUP(C168,MEDIDORES!$C:$P,7,FALSE)</f>
        <v>0</v>
      </c>
      <c r="T168" s="95">
        <f>VLOOKUP(C168,MEDIDORES!$C:$P,8,FALSE)</f>
        <v>0</v>
      </c>
      <c r="U168" s="95">
        <f>VLOOKUP(C168,MEDIDORES!$C:$P,9,FALSE)</f>
        <v>0</v>
      </c>
      <c r="V168" s="95" t="str">
        <f>VLOOKUP(C168,MEDIDORES!$C:$P,10,FALSE)</f>
        <v>G</v>
      </c>
      <c r="W168" s="95" t="str">
        <f>VLOOKUP(C168,MEDIDORES!$C:$P,11,FALSE)</f>
        <v>G</v>
      </c>
      <c r="X168" s="95" t="str">
        <f>IF(VLOOKUP(C168,MEDIDORES!$C:$P,12,FALSE)="","",VLOOKUP(C168,MEDIDORES!$C:$P,12,FALSE))</f>
        <v>PFV LAS PERDICES</v>
      </c>
      <c r="Y168" s="95" t="str">
        <f>IF(VLOOKUP(C168,MEDIDORES!$C:$P,13,FALSE)="","",VLOOKUP(C168,MEDIDORES!$C:$P,13,FALSE))</f>
        <v>CGE</v>
      </c>
      <c r="Z168" s="95" t="str">
        <f>IF(VLOOKUP(C168,MEDIDORES!$C:$P,14,FALSE)="","",VLOOKUP(C168,MEDIDORES!$C:$P,14,FALSE))</f>
        <v/>
      </c>
    </row>
    <row r="169" spans="1:26" x14ac:dyDescent="0.2">
      <c r="A169" t="s">
        <v>12778</v>
      </c>
      <c r="B169" t="s">
        <v>10022</v>
      </c>
      <c r="C169" t="s">
        <v>10475</v>
      </c>
      <c r="D169" t="s">
        <v>10477</v>
      </c>
      <c r="E169" t="s">
        <v>10486</v>
      </c>
      <c r="F169" t="s">
        <v>10476</v>
      </c>
      <c r="G169" t="s">
        <v>12863</v>
      </c>
      <c r="H169" t="s">
        <v>12904</v>
      </c>
      <c r="I169" t="s">
        <v>1786</v>
      </c>
      <c r="J169" t="e">
        <f>VLOOKUP(C169,MEDIDORES!C:G,5,FALSE)</f>
        <v>#N/A</v>
      </c>
      <c r="K169" t="e">
        <f>I169=VLOOKUP(C169,MEDIDORES!C:G,5,FALSE)</f>
        <v>#N/A</v>
      </c>
      <c r="M169" s="95" t="str">
        <f t="shared" si="2"/>
        <v>AGR_L.BATROS</v>
      </c>
      <c r="N169" s="95" t="e">
        <f>VLOOKUP(C169,MEDIDORES!$C:$P,2,FALSE)</f>
        <v>#N/A</v>
      </c>
      <c r="O169" s="95" t="e">
        <f>VLOOKUP(C169,MEDIDORES!$C:$P,3,FALSE)</f>
        <v>#N/A</v>
      </c>
      <c r="P169" s="14" t="e">
        <f>VLOOKUP(C169,MEDIDORES!$C:$P,4,FALSE)</f>
        <v>#N/A</v>
      </c>
      <c r="Q169" s="95" t="e">
        <f>VLOOKUP(C169,MEDIDORES!$C:$P,5,FALSE)</f>
        <v>#N/A</v>
      </c>
      <c r="R169" s="64" t="e">
        <f>VLOOKUP(C169,MEDIDORES!$C:$P,6,FALSE)</f>
        <v>#N/A</v>
      </c>
      <c r="S169" s="95" t="e">
        <f>VLOOKUP(C169,MEDIDORES!$C:$P,7,FALSE)</f>
        <v>#N/A</v>
      </c>
      <c r="T169" s="95" t="e">
        <f>VLOOKUP(C169,MEDIDORES!$C:$P,8,FALSE)</f>
        <v>#N/A</v>
      </c>
      <c r="U169" s="95" t="e">
        <f>VLOOKUP(C169,MEDIDORES!$C:$P,9,FALSE)</f>
        <v>#N/A</v>
      </c>
      <c r="V169" s="95" t="e">
        <f>VLOOKUP(C169,MEDIDORES!$C:$P,10,FALSE)</f>
        <v>#N/A</v>
      </c>
      <c r="W169" s="95" t="e">
        <f>VLOOKUP(C169,MEDIDORES!$C:$P,11,FALSE)</f>
        <v>#N/A</v>
      </c>
      <c r="X169" s="95" t="e">
        <f>IF(VLOOKUP(C169,MEDIDORES!$C:$P,12,FALSE)="","",VLOOKUP(C169,MEDIDORES!$C:$P,12,FALSE))</f>
        <v>#N/A</v>
      </c>
      <c r="Y169" s="95" t="e">
        <f>IF(VLOOKUP(C169,MEDIDORES!$C:$P,13,FALSE)="","",VLOOKUP(C169,MEDIDORES!$C:$P,13,FALSE))</f>
        <v>#N/A</v>
      </c>
      <c r="Z169" s="95" t="e">
        <f>IF(VLOOKUP(C169,MEDIDORES!$C:$P,14,FALSE)="","",VLOOKUP(C169,MEDIDORES!$C:$P,14,FALSE))</f>
        <v>#N/A</v>
      </c>
    </row>
    <row r="170" spans="1:26" x14ac:dyDescent="0.2">
      <c r="A170" t="s">
        <v>12779</v>
      </c>
      <c r="B170" t="s">
        <v>10022</v>
      </c>
      <c r="C170" t="s">
        <v>10745</v>
      </c>
      <c r="D170" t="s">
        <v>10747</v>
      </c>
      <c r="E170" t="s">
        <v>10746</v>
      </c>
      <c r="G170" t="s">
        <v>12863</v>
      </c>
      <c r="H170" t="s">
        <v>12905</v>
      </c>
      <c r="I170" t="s">
        <v>1786</v>
      </c>
      <c r="J170" t="e">
        <f>VLOOKUP(C170,MEDIDORES!C:G,5,FALSE)</f>
        <v>#N/A</v>
      </c>
      <c r="K170" t="e">
        <f>I170=VLOOKUP(C170,MEDIDORES!C:G,5,FALSE)</f>
        <v>#N/A</v>
      </c>
      <c r="M170" s="95" t="str">
        <f>A170</f>
        <v>AGRO_VEAL</v>
      </c>
      <c r="N170" s="95" t="e">
        <f>VLOOKUP(C170,MEDIDORES!$C:$P,2,FALSE)</f>
        <v>#N/A</v>
      </c>
      <c r="O170" s="95" t="e">
        <f>VLOOKUP(C170,MEDIDORES!$C:$P,3,FALSE)</f>
        <v>#N/A</v>
      </c>
      <c r="P170" s="14" t="e">
        <f>VLOOKUP(C170,MEDIDORES!$C:$P,4,FALSE)</f>
        <v>#N/A</v>
      </c>
      <c r="Q170" s="95" t="e">
        <f>VLOOKUP(C170,MEDIDORES!$C:$P,5,FALSE)</f>
        <v>#N/A</v>
      </c>
      <c r="R170" s="64" t="e">
        <f>VLOOKUP(C170,MEDIDORES!$C:$P,6,FALSE)</f>
        <v>#N/A</v>
      </c>
      <c r="S170" s="95" t="e">
        <f>VLOOKUP(C170,MEDIDORES!$C:$P,7,FALSE)</f>
        <v>#N/A</v>
      </c>
      <c r="T170" s="95" t="e">
        <f>VLOOKUP(C170,MEDIDORES!$C:$P,8,FALSE)</f>
        <v>#N/A</v>
      </c>
      <c r="U170" s="95" t="e">
        <f>VLOOKUP(C170,MEDIDORES!$C:$P,9,FALSE)</f>
        <v>#N/A</v>
      </c>
      <c r="V170" s="95" t="e">
        <f>VLOOKUP(C170,MEDIDORES!$C:$P,10,FALSE)</f>
        <v>#N/A</v>
      </c>
      <c r="W170" s="95" t="e">
        <f>VLOOKUP(C170,MEDIDORES!$C:$P,11,FALSE)</f>
        <v>#N/A</v>
      </c>
      <c r="X170" s="95" t="e">
        <f>IF(VLOOKUP(C170,MEDIDORES!$C:$P,12,FALSE)="","",VLOOKUP(C170,MEDIDORES!$C:$P,12,FALSE))</f>
        <v>#N/A</v>
      </c>
      <c r="Y170" s="95" t="e">
        <f>IF(VLOOKUP(C170,MEDIDORES!$C:$P,13,FALSE)="","",VLOOKUP(C170,MEDIDORES!$C:$P,13,FALSE))</f>
        <v>#N/A</v>
      </c>
      <c r="Z170" s="95" t="e">
        <f>IF(VLOOKUP(C170,MEDIDORES!$C:$P,14,FALSE)="","",VLOOKUP(C170,MEDIDORES!$C:$P,14,FALSE))</f>
        <v>#N/A</v>
      </c>
    </row>
    <row r="171" spans="1:26" x14ac:dyDescent="0.2">
      <c r="A171" t="s">
        <v>12780</v>
      </c>
      <c r="B171" t="s">
        <v>10033</v>
      </c>
      <c r="C171" t="s">
        <v>9901</v>
      </c>
      <c r="D171" t="s">
        <v>9962</v>
      </c>
      <c r="E171" t="s">
        <v>9903</v>
      </c>
      <c r="F171" t="s">
        <v>9902</v>
      </c>
      <c r="G171" t="s">
        <v>12863</v>
      </c>
      <c r="H171" t="s">
        <v>12906</v>
      </c>
      <c r="I171" t="s">
        <v>1534</v>
      </c>
      <c r="J171" t="e">
        <f>VLOOKUP(C171,MEDIDORES!C:G,5,FALSE)</f>
        <v>#N/A</v>
      </c>
      <c r="K171" t="e">
        <f>I171=VLOOKUP(C171,MEDIDORES!C:G,5,FALSE)</f>
        <v>#N/A</v>
      </c>
      <c r="M171" s="95" t="str">
        <f t="shared" si="2"/>
        <v>C_CH_FOSFOROS</v>
      </c>
      <c r="N171" s="95" t="e">
        <f>VLOOKUP(C171,MEDIDORES!$C:$P,2,FALSE)</f>
        <v>#N/A</v>
      </c>
      <c r="O171" s="95" t="e">
        <f>VLOOKUP(C171,MEDIDORES!$C:$P,3,FALSE)</f>
        <v>#N/A</v>
      </c>
      <c r="P171" s="14" t="e">
        <f>VLOOKUP(C171,MEDIDORES!$C:$P,4,FALSE)</f>
        <v>#N/A</v>
      </c>
      <c r="Q171" s="95" t="e">
        <f>VLOOKUP(C171,MEDIDORES!$C:$P,5,FALSE)</f>
        <v>#N/A</v>
      </c>
      <c r="R171" s="64" t="e">
        <f>VLOOKUP(C171,MEDIDORES!$C:$P,6,FALSE)</f>
        <v>#N/A</v>
      </c>
      <c r="S171" s="95" t="e">
        <f>VLOOKUP(C171,MEDIDORES!$C:$P,7,FALSE)</f>
        <v>#N/A</v>
      </c>
      <c r="T171" s="95" t="e">
        <f>VLOOKUP(C171,MEDIDORES!$C:$P,8,FALSE)</f>
        <v>#N/A</v>
      </c>
      <c r="U171" s="95" t="e">
        <f>VLOOKUP(C171,MEDIDORES!$C:$P,9,FALSE)</f>
        <v>#N/A</v>
      </c>
      <c r="V171" s="95" t="e">
        <f>VLOOKUP(C171,MEDIDORES!$C:$P,10,FALSE)</f>
        <v>#N/A</v>
      </c>
      <c r="W171" s="95" t="e">
        <f>VLOOKUP(C171,MEDIDORES!$C:$P,11,FALSE)</f>
        <v>#N/A</v>
      </c>
      <c r="X171" s="95" t="e">
        <f>IF(VLOOKUP(C171,MEDIDORES!$C:$P,12,FALSE)="","",VLOOKUP(C171,MEDIDORES!$C:$P,12,FALSE))</f>
        <v>#N/A</v>
      </c>
      <c r="Y171" s="95" t="e">
        <f>IF(VLOOKUP(C171,MEDIDORES!$C:$P,13,FALSE)="","",VLOOKUP(C171,MEDIDORES!$C:$P,13,FALSE))</f>
        <v>#N/A</v>
      </c>
      <c r="Z171" s="95" t="e">
        <f>IF(VLOOKUP(C171,MEDIDORES!$C:$P,14,FALSE)="","",VLOOKUP(C171,MEDIDORES!$C:$P,14,FALSE))</f>
        <v>#N/A</v>
      </c>
    </row>
    <row r="172" spans="1:26" x14ac:dyDescent="0.2">
      <c r="A172" t="s">
        <v>9789</v>
      </c>
      <c r="B172" t="s">
        <v>10033</v>
      </c>
      <c r="C172" t="s">
        <v>9750</v>
      </c>
      <c r="D172" t="s">
        <v>9858</v>
      </c>
      <c r="E172" t="s">
        <v>9961</v>
      </c>
      <c r="F172" t="s">
        <v>9751</v>
      </c>
      <c r="G172" t="s">
        <v>12863</v>
      </c>
      <c r="H172" t="s">
        <v>12907</v>
      </c>
      <c r="I172" t="s">
        <v>1534</v>
      </c>
      <c r="J172" t="e">
        <f>VLOOKUP(C172,MEDIDORES!C:G,5,FALSE)</f>
        <v>#N/A</v>
      </c>
      <c r="K172" t="e">
        <f>I172=VLOOKUP(C172,MEDIDORES!C:G,5,FALSE)</f>
        <v>#N/A</v>
      </c>
      <c r="M172" s="95" t="str">
        <f t="shared" si="2"/>
        <v>DAVID_CURTO_PARRAL</v>
      </c>
      <c r="N172" s="95" t="e">
        <f>VLOOKUP(C172,MEDIDORES!$C:$P,2,FALSE)</f>
        <v>#N/A</v>
      </c>
      <c r="O172" s="95" t="e">
        <f>VLOOKUP(C172,MEDIDORES!$C:$P,3,FALSE)</f>
        <v>#N/A</v>
      </c>
      <c r="P172" s="14" t="e">
        <f>VLOOKUP(C172,MEDIDORES!$C:$P,4,FALSE)</f>
        <v>#N/A</v>
      </c>
      <c r="Q172" s="95" t="e">
        <f>VLOOKUP(C172,MEDIDORES!$C:$P,5,FALSE)</f>
        <v>#N/A</v>
      </c>
      <c r="R172" s="64" t="e">
        <f>VLOOKUP(C172,MEDIDORES!$C:$P,6,FALSE)</f>
        <v>#N/A</v>
      </c>
      <c r="S172" s="95" t="e">
        <f>VLOOKUP(C172,MEDIDORES!$C:$P,7,FALSE)</f>
        <v>#N/A</v>
      </c>
      <c r="T172" s="95" t="e">
        <f>VLOOKUP(C172,MEDIDORES!$C:$P,8,FALSE)</f>
        <v>#N/A</v>
      </c>
      <c r="U172" s="95" t="e">
        <f>VLOOKUP(C172,MEDIDORES!$C:$P,9,FALSE)</f>
        <v>#N/A</v>
      </c>
      <c r="V172" s="95" t="e">
        <f>VLOOKUP(C172,MEDIDORES!$C:$P,10,FALSE)</f>
        <v>#N/A</v>
      </c>
      <c r="W172" s="95" t="e">
        <f>VLOOKUP(C172,MEDIDORES!$C:$P,11,FALSE)</f>
        <v>#N/A</v>
      </c>
      <c r="X172" s="95" t="e">
        <f>IF(VLOOKUP(C172,MEDIDORES!$C:$P,12,FALSE)="","",VLOOKUP(C172,MEDIDORES!$C:$P,12,FALSE))</f>
        <v>#N/A</v>
      </c>
      <c r="Y172" s="95" t="e">
        <f>IF(VLOOKUP(C172,MEDIDORES!$C:$P,13,FALSE)="","",VLOOKUP(C172,MEDIDORES!$C:$P,13,FALSE))</f>
        <v>#N/A</v>
      </c>
      <c r="Z172" s="95" t="e">
        <f>IF(VLOOKUP(C172,MEDIDORES!$C:$P,14,FALSE)="","",VLOOKUP(C172,MEDIDORES!$C:$P,14,FALSE))</f>
        <v>#N/A</v>
      </c>
    </row>
    <row r="173" spans="1:26" x14ac:dyDescent="0.2">
      <c r="A173" t="s">
        <v>12781</v>
      </c>
      <c r="B173" t="s">
        <v>10033</v>
      </c>
      <c r="C173" t="s">
        <v>10811</v>
      </c>
      <c r="G173" t="s">
        <v>12612</v>
      </c>
      <c r="H173" t="s">
        <v>10812</v>
      </c>
      <c r="I173" t="s">
        <v>8405</v>
      </c>
      <c r="J173" t="str">
        <f>VLOOKUP(C173,MEDIDORES!C:G,5,FALSE)</f>
        <v>PASO_HONDO____013</v>
      </c>
      <c r="K173" t="b">
        <f>I173=VLOOKUP(C173,MEDIDORES!C:G,5,FALSE)</f>
        <v>1</v>
      </c>
      <c r="M173" s="95" t="str">
        <f t="shared" si="2"/>
        <v>C_CHUCAO</v>
      </c>
      <c r="N173" s="95" t="str">
        <f>VLOOKUP(C173,MEDIDORES!$C:$P,2,FALSE)</f>
        <v>PFV_EL_CHUCAO_SPA</v>
      </c>
      <c r="O173" s="95" t="str">
        <f>VLOOKUP(C173,MEDIDORES!$C:$P,3,FALSE)</f>
        <v>C_PMGD_FV_EL_CHUCAO</v>
      </c>
      <c r="P173" s="14">
        <f>VLOOKUP(C173,MEDIDORES!$C:$P,4,FALSE)</f>
        <v>1</v>
      </c>
      <c r="Q173" s="95" t="str">
        <f>VLOOKUP(C173,MEDIDORES!$C:$P,5,FALSE)</f>
        <v>PASO_HONDO____013</v>
      </c>
      <c r="R173" s="64">
        <f>VLOOKUP(C173,MEDIDORES!$C:$P,6,FALSE)</f>
        <v>2079995500132</v>
      </c>
      <c r="S173" s="95">
        <f>VLOOKUP(C173,MEDIDORES!$C:$P,7,FALSE)</f>
        <v>0</v>
      </c>
      <c r="T173" s="95">
        <f>VLOOKUP(C173,MEDIDORES!$C:$P,8,FALSE)</f>
        <v>0</v>
      </c>
      <c r="U173" s="95">
        <f>VLOOKUP(C173,MEDIDORES!$C:$P,9,FALSE)</f>
        <v>0</v>
      </c>
      <c r="V173" s="95" t="str">
        <f>VLOOKUP(C173,MEDIDORES!$C:$P,10,FALSE)</f>
        <v>G</v>
      </c>
      <c r="W173" s="95" t="str">
        <f>VLOOKUP(C173,MEDIDORES!$C:$P,11,FALSE)</f>
        <v>G</v>
      </c>
      <c r="X173" s="95" t="str">
        <f>IF(VLOOKUP(C173,MEDIDORES!$C:$P,12,FALSE)="","",VLOOKUP(C173,MEDIDORES!$C:$P,12,FALSE))</f>
        <v>PFV_EL_CHUCAO_SPA</v>
      </c>
      <c r="Y173" s="95" t="str">
        <f>IF(VLOOKUP(C173,MEDIDORES!$C:$P,13,FALSE)="","",VLOOKUP(C173,MEDIDORES!$C:$P,13,FALSE))</f>
        <v>LUZPARRAL</v>
      </c>
      <c r="Z173" s="95" t="str">
        <f>IF(VLOOKUP(C173,MEDIDORES!$C:$P,14,FALSE)="","",VLOOKUP(C173,MEDIDORES!$C:$P,14,FALSE))</f>
        <v/>
      </c>
    </row>
    <row r="174" spans="1:26" x14ac:dyDescent="0.2">
      <c r="A174" t="s">
        <v>12782</v>
      </c>
      <c r="B174" t="s">
        <v>10033</v>
      </c>
      <c r="C174" t="s">
        <v>10809</v>
      </c>
      <c r="G174" t="s">
        <v>12612</v>
      </c>
      <c r="H174" t="s">
        <v>10810</v>
      </c>
      <c r="I174" t="s">
        <v>8405</v>
      </c>
      <c r="J174" t="str">
        <f>VLOOKUP(C174,MEDIDORES!C:G,5,FALSE)</f>
        <v>PASO_HONDO____013</v>
      </c>
      <c r="K174" t="b">
        <f>I174=VLOOKUP(C174,MEDIDORES!C:G,5,FALSE)</f>
        <v>1</v>
      </c>
      <c r="M174" s="95" t="str">
        <f t="shared" si="2"/>
        <v>G_CHUCAO</v>
      </c>
      <c r="N174" s="95" t="str">
        <f>VLOOKUP(C174,MEDIDORES!$C:$P,2,FALSE)</f>
        <v>PFV_EL_CHUCAO_SPA</v>
      </c>
      <c r="O174" s="95" t="str">
        <f>VLOOKUP(C174,MEDIDORES!$C:$P,3,FALSE)</f>
        <v>G_PMGD_FV_EL_CHUCAO</v>
      </c>
      <c r="P174" s="14">
        <f>VLOOKUP(C174,MEDIDORES!$C:$P,4,FALSE)</f>
        <v>1</v>
      </c>
      <c r="Q174" s="95" t="str">
        <f>VLOOKUP(C174,MEDIDORES!$C:$P,5,FALSE)</f>
        <v>PASO_HONDO____013</v>
      </c>
      <c r="R174" s="64">
        <f>VLOOKUP(C174,MEDIDORES!$C:$P,6,FALSE)</f>
        <v>2079995500132</v>
      </c>
      <c r="S174" s="95">
        <f>VLOOKUP(C174,MEDIDORES!$C:$P,7,FALSE)</f>
        <v>0</v>
      </c>
      <c r="T174" s="95">
        <f>VLOOKUP(C174,MEDIDORES!$C:$P,8,FALSE)</f>
        <v>0</v>
      </c>
      <c r="U174" s="95">
        <f>VLOOKUP(C174,MEDIDORES!$C:$P,9,FALSE)</f>
        <v>0</v>
      </c>
      <c r="V174" s="95" t="str">
        <f>VLOOKUP(C174,MEDIDORES!$C:$P,10,FALSE)</f>
        <v>G</v>
      </c>
      <c r="W174" s="95" t="str">
        <f>VLOOKUP(C174,MEDIDORES!$C:$P,11,FALSE)</f>
        <v>G</v>
      </c>
      <c r="X174" s="95" t="str">
        <f>IF(VLOOKUP(C174,MEDIDORES!$C:$P,12,FALSE)="","",VLOOKUP(C174,MEDIDORES!$C:$P,12,FALSE))</f>
        <v>PFV_EL_CHUCAO_SPA</v>
      </c>
      <c r="Y174" s="95" t="str">
        <f>IF(VLOOKUP(C174,MEDIDORES!$C:$P,13,FALSE)="","",VLOOKUP(C174,MEDIDORES!$C:$P,13,FALSE))</f>
        <v>LUZPARRAL</v>
      </c>
      <c r="Z174" s="95" t="str">
        <f>IF(VLOOKUP(C174,MEDIDORES!$C:$P,14,FALSE)="","",VLOOKUP(C174,MEDIDORES!$C:$P,14,FALSE))</f>
        <v/>
      </c>
    </row>
    <row r="175" spans="1:26" x14ac:dyDescent="0.2">
      <c r="A175" t="s">
        <v>12783</v>
      </c>
      <c r="B175" t="s">
        <v>9972</v>
      </c>
      <c r="C175" t="s">
        <v>11798</v>
      </c>
      <c r="G175" t="s">
        <v>12612</v>
      </c>
      <c r="H175" t="s">
        <v>11799</v>
      </c>
      <c r="I175" t="s">
        <v>225</v>
      </c>
      <c r="J175" t="str">
        <f>VLOOKUP(C175,MEDIDORES!C:G,5,FALSE)</f>
        <v>PELEQUEN______013</v>
      </c>
      <c r="K175" t="b">
        <f>I175=VLOOKUP(C175,MEDIDORES!C:G,5,FALSE)</f>
        <v>1</v>
      </c>
      <c r="M175" s="95" t="str">
        <f t="shared" si="2"/>
        <v>C_PM3188</v>
      </c>
      <c r="N175" s="95" t="str">
        <f>VLOOKUP(C175,MEDIDORES!$C:$P,2,FALSE)</f>
        <v>DON MARIANO ENERGY</v>
      </c>
      <c r="O175" s="95" t="str">
        <f>VLOOKUP(C175,MEDIDORES!$C:$P,3,FALSE)</f>
        <v>C_PMGD_FV_DON_MARIANO</v>
      </c>
      <c r="P175" s="14">
        <f>VLOOKUP(C175,MEDIDORES!$C:$P,4,FALSE)</f>
        <v>1</v>
      </c>
      <c r="Q175" s="95" t="str">
        <f>VLOOKUP(C175,MEDIDORES!$C:$P,5,FALSE)</f>
        <v>PELEQUEN______013</v>
      </c>
      <c r="R175" s="64">
        <f>VLOOKUP(C175,MEDIDORES!$C:$P,6,FALSE)</f>
        <v>2069992130132</v>
      </c>
      <c r="S175" s="95">
        <f>VLOOKUP(C175,MEDIDORES!$C:$P,7,FALSE)</f>
        <v>0</v>
      </c>
      <c r="T175" s="95">
        <f>VLOOKUP(C175,MEDIDORES!$C:$P,8,FALSE)</f>
        <v>0</v>
      </c>
      <c r="U175" s="95">
        <f>VLOOKUP(C175,MEDIDORES!$C:$P,9,FALSE)</f>
        <v>0</v>
      </c>
      <c r="V175" s="95" t="str">
        <f>VLOOKUP(C175,MEDIDORES!$C:$P,10,FALSE)</f>
        <v>G</v>
      </c>
      <c r="W175" s="95" t="str">
        <f>VLOOKUP(C175,MEDIDORES!$C:$P,11,FALSE)</f>
        <v>G</v>
      </c>
      <c r="X175" s="95" t="str">
        <f>IF(VLOOKUP(C175,MEDIDORES!$C:$P,12,FALSE)="","",VLOOKUP(C175,MEDIDORES!$C:$P,12,FALSE))</f>
        <v>DON MARIANO ENERGY</v>
      </c>
      <c r="Y175" s="95" t="str">
        <f>IF(VLOOKUP(C175,MEDIDORES!$C:$P,13,FALSE)="","",VLOOKUP(C175,MEDIDORES!$C:$P,13,FALSE))</f>
        <v>CGE</v>
      </c>
      <c r="Z175" s="95" t="str">
        <f>IF(VLOOKUP(C175,MEDIDORES!$C:$P,14,FALSE)="","",VLOOKUP(C175,MEDIDORES!$C:$P,14,FALSE))</f>
        <v/>
      </c>
    </row>
    <row r="176" spans="1:26" x14ac:dyDescent="0.2">
      <c r="A176" t="s">
        <v>12784</v>
      </c>
      <c r="B176" t="s">
        <v>9972</v>
      </c>
      <c r="C176" t="s">
        <v>11795</v>
      </c>
      <c r="G176" t="s">
        <v>12612</v>
      </c>
      <c r="H176" t="s">
        <v>11797</v>
      </c>
      <c r="I176" t="s">
        <v>225</v>
      </c>
      <c r="J176" t="str">
        <f>VLOOKUP(C176,MEDIDORES!C:G,5,FALSE)</f>
        <v>PELEQUEN______013</v>
      </c>
      <c r="K176" t="b">
        <f>I176=VLOOKUP(C176,MEDIDORES!C:G,5,FALSE)</f>
        <v>1</v>
      </c>
      <c r="M176" s="95" t="str">
        <f t="shared" si="2"/>
        <v>G_PM3188</v>
      </c>
      <c r="N176" s="95" t="str">
        <f>VLOOKUP(C176,MEDIDORES!$C:$P,2,FALSE)</f>
        <v>DON MARIANO ENERGY</v>
      </c>
      <c r="O176" s="95" t="str">
        <f>VLOOKUP(C176,MEDIDORES!$C:$P,3,FALSE)</f>
        <v>G_PMGD_FV_DON_MARIANO</v>
      </c>
      <c r="P176" s="14">
        <f>VLOOKUP(C176,MEDIDORES!$C:$P,4,FALSE)</f>
        <v>1</v>
      </c>
      <c r="Q176" s="95" t="str">
        <f>VLOOKUP(C176,MEDIDORES!$C:$P,5,FALSE)</f>
        <v>PELEQUEN______013</v>
      </c>
      <c r="R176" s="64">
        <f>VLOOKUP(C176,MEDIDORES!$C:$P,6,FALSE)</f>
        <v>2069992130132</v>
      </c>
      <c r="S176" s="95">
        <f>VLOOKUP(C176,MEDIDORES!$C:$P,7,FALSE)</f>
        <v>0</v>
      </c>
      <c r="T176" s="95">
        <f>VLOOKUP(C176,MEDIDORES!$C:$P,8,FALSE)</f>
        <v>0</v>
      </c>
      <c r="U176" s="95">
        <f>VLOOKUP(C176,MEDIDORES!$C:$P,9,FALSE)</f>
        <v>0</v>
      </c>
      <c r="V176" s="95" t="str">
        <f>VLOOKUP(C176,MEDIDORES!$C:$P,10,FALSE)</f>
        <v>G</v>
      </c>
      <c r="W176" s="95" t="str">
        <f>VLOOKUP(C176,MEDIDORES!$C:$P,11,FALSE)</f>
        <v>G</v>
      </c>
      <c r="X176" s="95" t="str">
        <f>IF(VLOOKUP(C176,MEDIDORES!$C:$P,12,FALSE)="","",VLOOKUP(C176,MEDIDORES!$C:$P,12,FALSE))</f>
        <v>DON MARIANO ENERGY</v>
      </c>
      <c r="Y176" s="95" t="str">
        <f>IF(VLOOKUP(C176,MEDIDORES!$C:$P,13,FALSE)="","",VLOOKUP(C176,MEDIDORES!$C:$P,13,FALSE))</f>
        <v>CGE</v>
      </c>
      <c r="Z176" s="95" t="str">
        <f>IF(VLOOKUP(C176,MEDIDORES!$C:$P,14,FALSE)="","",VLOOKUP(C176,MEDIDORES!$C:$P,14,FALSE))</f>
        <v/>
      </c>
    </row>
    <row r="177" spans="1:26" x14ac:dyDescent="0.2">
      <c r="A177" t="s">
        <v>12788</v>
      </c>
      <c r="B177" t="s">
        <v>9972</v>
      </c>
      <c r="C177" t="s">
        <v>10710</v>
      </c>
      <c r="D177" t="s">
        <v>9864</v>
      </c>
      <c r="E177" t="s">
        <v>9249</v>
      </c>
      <c r="G177" t="s">
        <v>12863</v>
      </c>
      <c r="H177" t="s">
        <v>10179</v>
      </c>
      <c r="I177" t="s">
        <v>227</v>
      </c>
      <c r="J177" t="e">
        <f>VLOOKUP(C177,MEDIDORES!C:G,5,FALSE)</f>
        <v>#N/A</v>
      </c>
      <c r="K177" t="e">
        <f>I177=VLOOKUP(C177,MEDIDORES!C:G,5,FALSE)</f>
        <v>#N/A</v>
      </c>
      <c r="M177" s="95" t="str">
        <f t="shared" si="2"/>
        <v>2247PERAENEL</v>
      </c>
      <c r="N177" s="95" t="e">
        <f>VLOOKUP(C177,MEDIDORES!$C:$P,2,FALSE)</f>
        <v>#N/A</v>
      </c>
      <c r="O177" s="95" t="e">
        <f>VLOOKUP(C177,MEDIDORES!$C:$P,3,FALSE)</f>
        <v>#N/A</v>
      </c>
      <c r="P177" s="14" t="e">
        <f>VLOOKUP(C177,MEDIDORES!$C:$P,4,FALSE)</f>
        <v>#N/A</v>
      </c>
      <c r="Q177" s="95" t="e">
        <f>VLOOKUP(C177,MEDIDORES!$C:$P,5,FALSE)</f>
        <v>#N/A</v>
      </c>
      <c r="R177" s="64" t="e">
        <f>VLOOKUP(C177,MEDIDORES!$C:$P,6,FALSE)</f>
        <v>#N/A</v>
      </c>
      <c r="S177" s="95" t="e">
        <f>VLOOKUP(C177,MEDIDORES!$C:$P,7,FALSE)</f>
        <v>#N/A</v>
      </c>
      <c r="T177" s="95" t="e">
        <f>VLOOKUP(C177,MEDIDORES!$C:$P,8,FALSE)</f>
        <v>#N/A</v>
      </c>
      <c r="U177" s="95" t="e">
        <f>VLOOKUP(C177,MEDIDORES!$C:$P,9,FALSE)</f>
        <v>#N/A</v>
      </c>
      <c r="V177" s="95" t="e">
        <f>VLOOKUP(C177,MEDIDORES!$C:$P,10,FALSE)</f>
        <v>#N/A</v>
      </c>
      <c r="W177" s="95" t="e">
        <f>VLOOKUP(C177,MEDIDORES!$C:$P,11,FALSE)</f>
        <v>#N/A</v>
      </c>
      <c r="X177" s="95" t="e">
        <f>IF(VLOOKUP(C177,MEDIDORES!$C:$P,12,FALSE)="","",VLOOKUP(C177,MEDIDORES!$C:$P,12,FALSE))</f>
        <v>#N/A</v>
      </c>
      <c r="Y177" s="95" t="e">
        <f>IF(VLOOKUP(C177,MEDIDORES!$C:$P,13,FALSE)="","",VLOOKUP(C177,MEDIDORES!$C:$P,13,FALSE))</f>
        <v>#N/A</v>
      </c>
      <c r="Z177" s="95" t="e">
        <f>IF(VLOOKUP(C177,MEDIDORES!$C:$P,14,FALSE)="","",VLOOKUP(C177,MEDIDORES!$C:$P,14,FALSE))</f>
        <v>#N/A</v>
      </c>
    </row>
    <row r="178" spans="1:26" x14ac:dyDescent="0.2">
      <c r="A178" t="s">
        <v>12789</v>
      </c>
      <c r="B178" t="s">
        <v>9972</v>
      </c>
      <c r="C178" t="s">
        <v>10709</v>
      </c>
      <c r="D178" t="s">
        <v>9863</v>
      </c>
      <c r="E178" t="s">
        <v>9502</v>
      </c>
      <c r="G178" t="s">
        <v>12863</v>
      </c>
      <c r="H178" t="s">
        <v>12898</v>
      </c>
      <c r="I178" t="s">
        <v>227</v>
      </c>
      <c r="J178" t="e">
        <f>VLOOKUP(C178,MEDIDORES!C:G,5,FALSE)</f>
        <v>#N/A</v>
      </c>
      <c r="K178" t="e">
        <f>I178=VLOOKUP(C178,MEDIDORES!C:G,5,FALSE)</f>
        <v>#N/A</v>
      </c>
      <c r="M178" s="95" t="str">
        <f t="shared" si="2"/>
        <v>M679PERAENEL</v>
      </c>
      <c r="N178" s="95" t="e">
        <f>VLOOKUP(C178,MEDIDORES!$C:$P,2,FALSE)</f>
        <v>#N/A</v>
      </c>
      <c r="O178" s="95" t="e">
        <f>VLOOKUP(C178,MEDIDORES!$C:$P,3,FALSE)</f>
        <v>#N/A</v>
      </c>
      <c r="P178" s="14" t="e">
        <f>VLOOKUP(C178,MEDIDORES!$C:$P,4,FALSE)</f>
        <v>#N/A</v>
      </c>
      <c r="Q178" s="95" t="e">
        <f>VLOOKUP(C178,MEDIDORES!$C:$P,5,FALSE)</f>
        <v>#N/A</v>
      </c>
      <c r="R178" s="64" t="e">
        <f>VLOOKUP(C178,MEDIDORES!$C:$P,6,FALSE)</f>
        <v>#N/A</v>
      </c>
      <c r="S178" s="95" t="e">
        <f>VLOOKUP(C178,MEDIDORES!$C:$P,7,FALSE)</f>
        <v>#N/A</v>
      </c>
      <c r="T178" s="95" t="e">
        <f>VLOOKUP(C178,MEDIDORES!$C:$P,8,FALSE)</f>
        <v>#N/A</v>
      </c>
      <c r="U178" s="95" t="e">
        <f>VLOOKUP(C178,MEDIDORES!$C:$P,9,FALSE)</f>
        <v>#N/A</v>
      </c>
      <c r="V178" s="95" t="e">
        <f>VLOOKUP(C178,MEDIDORES!$C:$P,10,FALSE)</f>
        <v>#N/A</v>
      </c>
      <c r="W178" s="95" t="e">
        <f>VLOOKUP(C178,MEDIDORES!$C:$P,11,FALSE)</f>
        <v>#N/A</v>
      </c>
      <c r="X178" s="95" t="e">
        <f>IF(VLOOKUP(C178,MEDIDORES!$C:$P,12,FALSE)="","",VLOOKUP(C178,MEDIDORES!$C:$P,12,FALSE))</f>
        <v>#N/A</v>
      </c>
      <c r="Y178" s="95" t="e">
        <f>IF(VLOOKUP(C178,MEDIDORES!$C:$P,13,FALSE)="","",VLOOKUP(C178,MEDIDORES!$C:$P,13,FALSE))</f>
        <v>#N/A</v>
      </c>
      <c r="Z178" s="95" t="e">
        <f>IF(VLOOKUP(C178,MEDIDORES!$C:$P,14,FALSE)="","",VLOOKUP(C178,MEDIDORES!$C:$P,14,FALSE))</f>
        <v>#N/A</v>
      </c>
    </row>
    <row r="179" spans="1:26" x14ac:dyDescent="0.2">
      <c r="A179" s="20" t="s">
        <v>12790</v>
      </c>
      <c r="B179" t="s">
        <v>9972</v>
      </c>
      <c r="C179" t="s">
        <v>10709</v>
      </c>
      <c r="D179" t="s">
        <v>9863</v>
      </c>
      <c r="E179" t="s">
        <v>9502</v>
      </c>
      <c r="G179" t="s">
        <v>12863</v>
      </c>
      <c r="H179" t="s">
        <v>12898</v>
      </c>
      <c r="I179" t="s">
        <v>227</v>
      </c>
      <c r="J179" t="e">
        <f>VLOOKUP(C179,MEDIDORES!C:G,5,FALSE)</f>
        <v>#N/A</v>
      </c>
      <c r="K179" t="e">
        <f>I179=VLOOKUP(C179,MEDIDORES!C:G,5,FALSE)</f>
        <v>#N/A</v>
      </c>
      <c r="M179" s="95" t="str">
        <f t="shared" si="2"/>
        <v>M681PERAENEL</v>
      </c>
      <c r="N179" s="95" t="e">
        <f>VLOOKUP(C179,MEDIDORES!$C:$P,2,FALSE)</f>
        <v>#N/A</v>
      </c>
      <c r="O179" s="95" t="e">
        <f>VLOOKUP(C179,MEDIDORES!$C:$P,3,FALSE)</f>
        <v>#N/A</v>
      </c>
      <c r="P179" s="14" t="e">
        <f>VLOOKUP(C179,MEDIDORES!$C:$P,4,FALSE)</f>
        <v>#N/A</v>
      </c>
      <c r="Q179" s="95" t="e">
        <f>VLOOKUP(C179,MEDIDORES!$C:$P,5,FALSE)</f>
        <v>#N/A</v>
      </c>
      <c r="R179" s="64" t="e">
        <f>VLOOKUP(C179,MEDIDORES!$C:$P,6,FALSE)</f>
        <v>#N/A</v>
      </c>
      <c r="S179" s="95" t="e">
        <f>VLOOKUP(C179,MEDIDORES!$C:$P,7,FALSE)</f>
        <v>#N/A</v>
      </c>
      <c r="T179" s="95" t="e">
        <f>VLOOKUP(C179,MEDIDORES!$C:$P,8,FALSE)</f>
        <v>#N/A</v>
      </c>
      <c r="U179" s="95" t="e">
        <f>VLOOKUP(C179,MEDIDORES!$C:$P,9,FALSE)</f>
        <v>#N/A</v>
      </c>
      <c r="V179" s="95" t="e">
        <f>VLOOKUP(C179,MEDIDORES!$C:$P,10,FALSE)</f>
        <v>#N/A</v>
      </c>
      <c r="W179" s="95" t="e">
        <f>VLOOKUP(C179,MEDIDORES!$C:$P,11,FALSE)</f>
        <v>#N/A</v>
      </c>
      <c r="X179" s="95" t="e">
        <f>IF(VLOOKUP(C179,MEDIDORES!$C:$P,12,FALSE)="","",VLOOKUP(C179,MEDIDORES!$C:$P,12,FALSE))</f>
        <v>#N/A</v>
      </c>
      <c r="Y179" s="95" t="e">
        <f>IF(VLOOKUP(C179,MEDIDORES!$C:$P,13,FALSE)="","",VLOOKUP(C179,MEDIDORES!$C:$P,13,FALSE))</f>
        <v>#N/A</v>
      </c>
      <c r="Z179" s="95" t="e">
        <f>IF(VLOOKUP(C179,MEDIDORES!$C:$P,14,FALSE)="","",VLOOKUP(C179,MEDIDORES!$C:$P,14,FALSE))</f>
        <v>#N/A</v>
      </c>
    </row>
    <row r="180" spans="1:26" x14ac:dyDescent="0.2">
      <c r="A180" t="s">
        <v>12791</v>
      </c>
      <c r="B180" t="s">
        <v>9972</v>
      </c>
      <c r="C180" t="s">
        <v>10709</v>
      </c>
      <c r="D180" t="s">
        <v>9863</v>
      </c>
      <c r="E180" t="s">
        <v>9502</v>
      </c>
      <c r="G180" t="s">
        <v>12863</v>
      </c>
      <c r="H180" t="s">
        <v>12898</v>
      </c>
      <c r="I180" t="s">
        <v>227</v>
      </c>
      <c r="J180" t="e">
        <f>VLOOKUP(C180,MEDIDORES!C:G,5,FALSE)</f>
        <v>#N/A</v>
      </c>
      <c r="K180" t="e">
        <f>I180=VLOOKUP(C180,MEDIDORES!C:G,5,FALSE)</f>
        <v>#N/A</v>
      </c>
      <c r="M180" s="95" t="str">
        <f t="shared" si="2"/>
        <v>M803PERAENEL</v>
      </c>
      <c r="N180" s="95" t="e">
        <f>VLOOKUP(C180,MEDIDORES!$C:$P,2,FALSE)</f>
        <v>#N/A</v>
      </c>
      <c r="O180" s="95" t="e">
        <f>VLOOKUP(C180,MEDIDORES!$C:$P,3,FALSE)</f>
        <v>#N/A</v>
      </c>
      <c r="P180" s="14" t="e">
        <f>VLOOKUP(C180,MEDIDORES!$C:$P,4,FALSE)</f>
        <v>#N/A</v>
      </c>
      <c r="Q180" s="95" t="e">
        <f>VLOOKUP(C180,MEDIDORES!$C:$P,5,FALSE)</f>
        <v>#N/A</v>
      </c>
      <c r="R180" s="64" t="e">
        <f>VLOOKUP(C180,MEDIDORES!$C:$P,6,FALSE)</f>
        <v>#N/A</v>
      </c>
      <c r="S180" s="95" t="e">
        <f>VLOOKUP(C180,MEDIDORES!$C:$P,7,FALSE)</f>
        <v>#N/A</v>
      </c>
      <c r="T180" s="95" t="e">
        <f>VLOOKUP(C180,MEDIDORES!$C:$P,8,FALSE)</f>
        <v>#N/A</v>
      </c>
      <c r="U180" s="95" t="e">
        <f>VLOOKUP(C180,MEDIDORES!$C:$P,9,FALSE)</f>
        <v>#N/A</v>
      </c>
      <c r="V180" s="95" t="e">
        <f>VLOOKUP(C180,MEDIDORES!$C:$P,10,FALSE)</f>
        <v>#N/A</v>
      </c>
      <c r="W180" s="95" t="e">
        <f>VLOOKUP(C180,MEDIDORES!$C:$P,11,FALSE)</f>
        <v>#N/A</v>
      </c>
      <c r="X180" s="95" t="e">
        <f>IF(VLOOKUP(C180,MEDIDORES!$C:$P,12,FALSE)="","",VLOOKUP(C180,MEDIDORES!$C:$P,12,FALSE))</f>
        <v>#N/A</v>
      </c>
      <c r="Y180" s="95" t="e">
        <f>IF(VLOOKUP(C180,MEDIDORES!$C:$P,13,FALSE)="","",VLOOKUP(C180,MEDIDORES!$C:$P,13,FALSE))</f>
        <v>#N/A</v>
      </c>
      <c r="Z180" s="95" t="e">
        <f>IF(VLOOKUP(C180,MEDIDORES!$C:$P,14,FALSE)="","",VLOOKUP(C180,MEDIDORES!$C:$P,14,FALSE))</f>
        <v>#N/A</v>
      </c>
    </row>
    <row r="181" spans="1:26" x14ac:dyDescent="0.2">
      <c r="A181" t="s">
        <v>12792</v>
      </c>
      <c r="B181" t="s">
        <v>9972</v>
      </c>
      <c r="C181" t="s">
        <v>9882</v>
      </c>
      <c r="D181" t="s">
        <v>9880</v>
      </c>
      <c r="E181" t="s">
        <v>9881</v>
      </c>
      <c r="G181" t="s">
        <v>12863</v>
      </c>
      <c r="H181" t="s">
        <v>10147</v>
      </c>
      <c r="I181" t="s">
        <v>227</v>
      </c>
      <c r="J181" t="e">
        <f>VLOOKUP(C181,MEDIDORES!C:G,5,FALSE)</f>
        <v>#N/A</v>
      </c>
      <c r="K181" t="e">
        <f>I181=VLOOKUP(C181,MEDIDORES!C:G,5,FALSE)</f>
        <v>#N/A</v>
      </c>
      <c r="M181" s="95" t="str">
        <f t="shared" si="2"/>
        <v>PM2725PCM51</v>
      </c>
      <c r="N181" s="95" t="e">
        <f>VLOOKUP(C181,MEDIDORES!$C:$P,2,FALSE)</f>
        <v>#N/A</v>
      </c>
      <c r="O181" s="95" t="e">
        <f>VLOOKUP(C181,MEDIDORES!$C:$P,3,FALSE)</f>
        <v>#N/A</v>
      </c>
      <c r="P181" s="14" t="e">
        <f>VLOOKUP(C181,MEDIDORES!$C:$P,4,FALSE)</f>
        <v>#N/A</v>
      </c>
      <c r="Q181" s="95" t="e">
        <f>VLOOKUP(C181,MEDIDORES!$C:$P,5,FALSE)</f>
        <v>#N/A</v>
      </c>
      <c r="R181" s="64" t="e">
        <f>VLOOKUP(C181,MEDIDORES!$C:$P,6,FALSE)</f>
        <v>#N/A</v>
      </c>
      <c r="S181" s="95" t="e">
        <f>VLOOKUP(C181,MEDIDORES!$C:$P,7,FALSE)</f>
        <v>#N/A</v>
      </c>
      <c r="T181" s="95" t="e">
        <f>VLOOKUP(C181,MEDIDORES!$C:$P,8,FALSE)</f>
        <v>#N/A</v>
      </c>
      <c r="U181" s="95" t="e">
        <f>VLOOKUP(C181,MEDIDORES!$C:$P,9,FALSE)</f>
        <v>#N/A</v>
      </c>
      <c r="V181" s="95" t="e">
        <f>VLOOKUP(C181,MEDIDORES!$C:$P,10,FALSE)</f>
        <v>#N/A</v>
      </c>
      <c r="W181" s="95" t="e">
        <f>VLOOKUP(C181,MEDIDORES!$C:$P,11,FALSE)</f>
        <v>#N/A</v>
      </c>
      <c r="X181" s="95" t="e">
        <f>IF(VLOOKUP(C181,MEDIDORES!$C:$P,12,FALSE)="","",VLOOKUP(C181,MEDIDORES!$C:$P,12,FALSE))</f>
        <v>#N/A</v>
      </c>
      <c r="Y181" s="95" t="e">
        <f>IF(VLOOKUP(C181,MEDIDORES!$C:$P,13,FALSE)="","",VLOOKUP(C181,MEDIDORES!$C:$P,13,FALSE))</f>
        <v>#N/A</v>
      </c>
      <c r="Z181" s="95" t="e">
        <f>IF(VLOOKUP(C181,MEDIDORES!$C:$P,14,FALSE)="","",VLOOKUP(C181,MEDIDORES!$C:$P,14,FALSE))</f>
        <v>#N/A</v>
      </c>
    </row>
    <row r="182" spans="1:26" x14ac:dyDescent="0.2">
      <c r="A182" t="s">
        <v>12793</v>
      </c>
      <c r="B182" t="s">
        <v>9972</v>
      </c>
      <c r="C182" t="s">
        <v>10519</v>
      </c>
      <c r="D182" t="s">
        <v>10667</v>
      </c>
      <c r="G182" t="s">
        <v>12863</v>
      </c>
      <c r="H182" t="s">
        <v>10520</v>
      </c>
      <c r="I182" t="s">
        <v>227</v>
      </c>
      <c r="J182" t="e">
        <f>VLOOKUP(C182,MEDIDORES!C:G,5,FALSE)</f>
        <v>#N/A</v>
      </c>
      <c r="K182" t="e">
        <f>I182=VLOOKUP(C182,MEDIDORES!C:G,5,FALSE)</f>
        <v>#N/A</v>
      </c>
      <c r="M182" s="95" t="str">
        <f t="shared" si="2"/>
        <v>PM2963</v>
      </c>
      <c r="N182" s="95" t="e">
        <f>VLOOKUP(C182,MEDIDORES!$C:$P,2,FALSE)</f>
        <v>#N/A</v>
      </c>
      <c r="O182" s="95" t="e">
        <f>VLOOKUP(C182,MEDIDORES!$C:$P,3,FALSE)</f>
        <v>#N/A</v>
      </c>
      <c r="P182" s="14" t="e">
        <f>VLOOKUP(C182,MEDIDORES!$C:$P,4,FALSE)</f>
        <v>#N/A</v>
      </c>
      <c r="Q182" s="95" t="e">
        <f>VLOOKUP(C182,MEDIDORES!$C:$P,5,FALSE)</f>
        <v>#N/A</v>
      </c>
      <c r="R182" s="64" t="e">
        <f>VLOOKUP(C182,MEDIDORES!$C:$P,6,FALSE)</f>
        <v>#N/A</v>
      </c>
      <c r="S182" s="95" t="e">
        <f>VLOOKUP(C182,MEDIDORES!$C:$P,7,FALSE)</f>
        <v>#N/A</v>
      </c>
      <c r="T182" s="95" t="e">
        <f>VLOOKUP(C182,MEDIDORES!$C:$P,8,FALSE)</f>
        <v>#N/A</v>
      </c>
      <c r="U182" s="95" t="e">
        <f>VLOOKUP(C182,MEDIDORES!$C:$P,9,FALSE)</f>
        <v>#N/A</v>
      </c>
      <c r="V182" s="95" t="e">
        <f>VLOOKUP(C182,MEDIDORES!$C:$P,10,FALSE)</f>
        <v>#N/A</v>
      </c>
      <c r="W182" s="95" t="e">
        <f>VLOOKUP(C182,MEDIDORES!$C:$P,11,FALSE)</f>
        <v>#N/A</v>
      </c>
      <c r="X182" s="95" t="e">
        <f>IF(VLOOKUP(C182,MEDIDORES!$C:$P,12,FALSE)="","",VLOOKUP(C182,MEDIDORES!$C:$P,12,FALSE))</f>
        <v>#N/A</v>
      </c>
      <c r="Y182" s="95" t="e">
        <f>IF(VLOOKUP(C182,MEDIDORES!$C:$P,13,FALSE)="","",VLOOKUP(C182,MEDIDORES!$C:$P,13,FALSE))</f>
        <v>#N/A</v>
      </c>
      <c r="Z182" s="95" t="e">
        <f>IF(VLOOKUP(C182,MEDIDORES!$C:$P,14,FALSE)="","",VLOOKUP(C182,MEDIDORES!$C:$P,14,FALSE))</f>
        <v>#N/A</v>
      </c>
    </row>
    <row r="183" spans="1:26" x14ac:dyDescent="0.2">
      <c r="A183" t="s">
        <v>12794</v>
      </c>
      <c r="B183" t="s">
        <v>9972</v>
      </c>
      <c r="C183" t="s">
        <v>10776</v>
      </c>
      <c r="D183" t="s">
        <v>10782</v>
      </c>
      <c r="E183" t="s">
        <v>10780</v>
      </c>
      <c r="G183" t="s">
        <v>12863</v>
      </c>
      <c r="H183" t="s">
        <v>12908</v>
      </c>
      <c r="I183" t="s">
        <v>227</v>
      </c>
      <c r="J183" t="e">
        <f>VLOOKUP(C183,MEDIDORES!C:G,5,FALSE)</f>
        <v>#N/A</v>
      </c>
      <c r="K183" t="e">
        <f>I183=VLOOKUP(C183,MEDIDORES!C:G,5,FALSE)</f>
        <v>#N/A</v>
      </c>
      <c r="M183" s="95" t="str">
        <f t="shared" si="2"/>
        <v>PM3143</v>
      </c>
      <c r="N183" s="95" t="e">
        <f>VLOOKUP(C183,MEDIDORES!$C:$P,2,FALSE)</f>
        <v>#N/A</v>
      </c>
      <c r="O183" s="95" t="e">
        <f>VLOOKUP(C183,MEDIDORES!$C:$P,3,FALSE)</f>
        <v>#N/A</v>
      </c>
      <c r="P183" s="14" t="e">
        <f>VLOOKUP(C183,MEDIDORES!$C:$P,4,FALSE)</f>
        <v>#N/A</v>
      </c>
      <c r="Q183" s="95" t="e">
        <f>VLOOKUP(C183,MEDIDORES!$C:$P,5,FALSE)</f>
        <v>#N/A</v>
      </c>
      <c r="R183" s="64" t="e">
        <f>VLOOKUP(C183,MEDIDORES!$C:$P,6,FALSE)</f>
        <v>#N/A</v>
      </c>
      <c r="S183" s="95" t="e">
        <f>VLOOKUP(C183,MEDIDORES!$C:$P,7,FALSE)</f>
        <v>#N/A</v>
      </c>
      <c r="T183" s="95" t="e">
        <f>VLOOKUP(C183,MEDIDORES!$C:$P,8,FALSE)</f>
        <v>#N/A</v>
      </c>
      <c r="U183" s="95" t="e">
        <f>VLOOKUP(C183,MEDIDORES!$C:$P,9,FALSE)</f>
        <v>#N/A</v>
      </c>
      <c r="V183" s="95" t="e">
        <f>VLOOKUP(C183,MEDIDORES!$C:$P,10,FALSE)</f>
        <v>#N/A</v>
      </c>
      <c r="W183" s="95" t="e">
        <f>VLOOKUP(C183,MEDIDORES!$C:$P,11,FALSE)</f>
        <v>#N/A</v>
      </c>
      <c r="X183" s="95" t="e">
        <f>IF(VLOOKUP(C183,MEDIDORES!$C:$P,12,FALSE)="","",VLOOKUP(C183,MEDIDORES!$C:$P,12,FALSE))</f>
        <v>#N/A</v>
      </c>
      <c r="Y183" s="95" t="e">
        <f>IF(VLOOKUP(C183,MEDIDORES!$C:$P,13,FALSE)="","",VLOOKUP(C183,MEDIDORES!$C:$P,13,FALSE))</f>
        <v>#N/A</v>
      </c>
      <c r="Z183" s="95" t="e">
        <f>IF(VLOOKUP(C183,MEDIDORES!$C:$P,14,FALSE)="","",VLOOKUP(C183,MEDIDORES!$C:$P,14,FALSE))</f>
        <v>#N/A</v>
      </c>
    </row>
    <row r="184" spans="1:26" x14ac:dyDescent="0.2">
      <c r="A184" t="s">
        <v>12795</v>
      </c>
      <c r="B184" t="s">
        <v>9972</v>
      </c>
      <c r="C184" t="s">
        <v>10778</v>
      </c>
      <c r="D184" t="s">
        <v>10783</v>
      </c>
      <c r="E184" t="s">
        <v>10781</v>
      </c>
      <c r="G184" t="s">
        <v>12863</v>
      </c>
      <c r="H184" t="s">
        <v>12909</v>
      </c>
      <c r="I184" t="s">
        <v>227</v>
      </c>
      <c r="J184" t="e">
        <f>VLOOKUP(C184,MEDIDORES!C:G,5,FALSE)</f>
        <v>#N/A</v>
      </c>
      <c r="K184" t="e">
        <f>I184=VLOOKUP(C184,MEDIDORES!C:G,5,FALSE)</f>
        <v>#N/A</v>
      </c>
      <c r="M184" s="95" t="str">
        <f t="shared" si="2"/>
        <v>PM3144</v>
      </c>
      <c r="N184" s="95" t="e">
        <f>VLOOKUP(C184,MEDIDORES!$C:$P,2,FALSE)</f>
        <v>#N/A</v>
      </c>
      <c r="O184" s="95" t="e">
        <f>VLOOKUP(C184,MEDIDORES!$C:$P,3,FALSE)</f>
        <v>#N/A</v>
      </c>
      <c r="P184" s="14" t="e">
        <f>VLOOKUP(C184,MEDIDORES!$C:$P,4,FALSE)</f>
        <v>#N/A</v>
      </c>
      <c r="Q184" s="95" t="e">
        <f>VLOOKUP(C184,MEDIDORES!$C:$P,5,FALSE)</f>
        <v>#N/A</v>
      </c>
      <c r="R184" s="64" t="e">
        <f>VLOOKUP(C184,MEDIDORES!$C:$P,6,FALSE)</f>
        <v>#N/A</v>
      </c>
      <c r="S184" s="95" t="e">
        <f>VLOOKUP(C184,MEDIDORES!$C:$P,7,FALSE)</f>
        <v>#N/A</v>
      </c>
      <c r="T184" s="95" t="e">
        <f>VLOOKUP(C184,MEDIDORES!$C:$P,8,FALSE)</f>
        <v>#N/A</v>
      </c>
      <c r="U184" s="95" t="e">
        <f>VLOOKUP(C184,MEDIDORES!$C:$P,9,FALSE)</f>
        <v>#N/A</v>
      </c>
      <c r="V184" s="95" t="e">
        <f>VLOOKUP(C184,MEDIDORES!$C:$P,10,FALSE)</f>
        <v>#N/A</v>
      </c>
      <c r="W184" s="95" t="e">
        <f>VLOOKUP(C184,MEDIDORES!$C:$P,11,FALSE)</f>
        <v>#N/A</v>
      </c>
      <c r="X184" s="95" t="e">
        <f>IF(VLOOKUP(C184,MEDIDORES!$C:$P,12,FALSE)="","",VLOOKUP(C184,MEDIDORES!$C:$P,12,FALSE))</f>
        <v>#N/A</v>
      </c>
      <c r="Y184" s="95" t="e">
        <f>IF(VLOOKUP(C184,MEDIDORES!$C:$P,13,FALSE)="","",VLOOKUP(C184,MEDIDORES!$C:$P,13,FALSE))</f>
        <v>#N/A</v>
      </c>
      <c r="Z184" s="95" t="e">
        <f>IF(VLOOKUP(C184,MEDIDORES!$C:$P,14,FALSE)="","",VLOOKUP(C184,MEDIDORES!$C:$P,14,FALSE))</f>
        <v>#N/A</v>
      </c>
    </row>
    <row r="185" spans="1:26" x14ac:dyDescent="0.2">
      <c r="A185" t="s">
        <v>12796</v>
      </c>
      <c r="B185" t="s">
        <v>8091</v>
      </c>
      <c r="C185" t="s">
        <v>10514</v>
      </c>
      <c r="G185" t="s">
        <v>12863</v>
      </c>
      <c r="H185" t="s">
        <v>12941</v>
      </c>
      <c r="I185" t="s">
        <v>741</v>
      </c>
      <c r="J185" t="e">
        <f>VLOOKUP(C185,MEDIDORES!C:G,5,FALSE)</f>
        <v>#N/A</v>
      </c>
      <c r="K185" t="e">
        <f>I185=VLOOKUP(C185,MEDIDORES!C:G,5,FALSE)</f>
        <v>#N/A</v>
      </c>
      <c r="M185" s="95" t="str">
        <f t="shared" si="2"/>
        <v>HOSPVALDI</v>
      </c>
      <c r="N185" s="95" t="e">
        <f>VLOOKUP(C185,MEDIDORES!$C:$P,2,FALSE)</f>
        <v>#N/A</v>
      </c>
      <c r="O185" s="95" t="e">
        <f>VLOOKUP(C185,MEDIDORES!$C:$P,3,FALSE)</f>
        <v>#N/A</v>
      </c>
      <c r="P185" s="14" t="e">
        <f>VLOOKUP(C185,MEDIDORES!$C:$P,4,FALSE)</f>
        <v>#N/A</v>
      </c>
      <c r="Q185" s="95" t="e">
        <f>VLOOKUP(C185,MEDIDORES!$C:$P,5,FALSE)</f>
        <v>#N/A</v>
      </c>
      <c r="R185" s="64" t="e">
        <f>VLOOKUP(C185,MEDIDORES!$C:$P,6,FALSE)</f>
        <v>#N/A</v>
      </c>
      <c r="S185" s="95" t="e">
        <f>VLOOKUP(C185,MEDIDORES!$C:$P,7,FALSE)</f>
        <v>#N/A</v>
      </c>
      <c r="T185" s="95" t="e">
        <f>VLOOKUP(C185,MEDIDORES!$C:$P,8,FALSE)</f>
        <v>#N/A</v>
      </c>
      <c r="U185" s="95" t="e">
        <f>VLOOKUP(C185,MEDIDORES!$C:$P,9,FALSE)</f>
        <v>#N/A</v>
      </c>
      <c r="V185" s="95" t="e">
        <f>VLOOKUP(C185,MEDIDORES!$C:$P,10,FALSE)</f>
        <v>#N/A</v>
      </c>
      <c r="W185" s="95" t="e">
        <f>VLOOKUP(C185,MEDIDORES!$C:$P,11,FALSE)</f>
        <v>#N/A</v>
      </c>
      <c r="X185" s="95" t="e">
        <f>IF(VLOOKUP(C185,MEDIDORES!$C:$P,12,FALSE)="","",VLOOKUP(C185,MEDIDORES!$C:$P,12,FALSE))</f>
        <v>#N/A</v>
      </c>
      <c r="Y185" s="95" t="e">
        <f>IF(VLOOKUP(C185,MEDIDORES!$C:$P,13,FALSE)="","",VLOOKUP(C185,MEDIDORES!$C:$P,13,FALSE))</f>
        <v>#N/A</v>
      </c>
      <c r="Z185" s="95" t="e">
        <f>IF(VLOOKUP(C185,MEDIDORES!$C:$P,14,FALSE)="","",VLOOKUP(C185,MEDIDORES!$C:$P,14,FALSE))</f>
        <v>#N/A</v>
      </c>
    </row>
    <row r="186" spans="1:26" x14ac:dyDescent="0.2">
      <c r="A186" t="s">
        <v>12797</v>
      </c>
      <c r="B186" t="s">
        <v>8091</v>
      </c>
      <c r="C186" t="s">
        <v>10711</v>
      </c>
      <c r="G186" t="s">
        <v>12863</v>
      </c>
      <c r="H186" t="s">
        <v>9762</v>
      </c>
      <c r="I186" t="s">
        <v>741</v>
      </c>
      <c r="J186" t="e">
        <f>VLOOKUP(C186,MEDIDORES!C:G,5,FALSE)</f>
        <v>#N/A</v>
      </c>
      <c r="K186" t="e">
        <f>I186=VLOOKUP(C186,MEDIDORES!C:G,5,FALSE)</f>
        <v>#N/A</v>
      </c>
      <c r="M186" s="95" t="str">
        <f t="shared" si="2"/>
        <v>RENDHERMPIC</v>
      </c>
      <c r="N186" s="95" t="e">
        <f>VLOOKUP(C186,MEDIDORES!$C:$P,2,FALSE)</f>
        <v>#N/A</v>
      </c>
      <c r="O186" s="95" t="e">
        <f>VLOOKUP(C186,MEDIDORES!$C:$P,3,FALSE)</f>
        <v>#N/A</v>
      </c>
      <c r="P186" s="14" t="e">
        <f>VLOOKUP(C186,MEDIDORES!$C:$P,4,FALSE)</f>
        <v>#N/A</v>
      </c>
      <c r="Q186" s="95" t="e">
        <f>VLOOKUP(C186,MEDIDORES!$C:$P,5,FALSE)</f>
        <v>#N/A</v>
      </c>
      <c r="R186" s="64" t="e">
        <f>VLOOKUP(C186,MEDIDORES!$C:$P,6,FALSE)</f>
        <v>#N/A</v>
      </c>
      <c r="S186" s="95" t="e">
        <f>VLOOKUP(C186,MEDIDORES!$C:$P,7,FALSE)</f>
        <v>#N/A</v>
      </c>
      <c r="T186" s="95" t="e">
        <f>VLOOKUP(C186,MEDIDORES!$C:$P,8,FALSE)</f>
        <v>#N/A</v>
      </c>
      <c r="U186" s="95" t="e">
        <f>VLOOKUP(C186,MEDIDORES!$C:$P,9,FALSE)</f>
        <v>#N/A</v>
      </c>
      <c r="V186" s="95" t="e">
        <f>VLOOKUP(C186,MEDIDORES!$C:$P,10,FALSE)</f>
        <v>#N/A</v>
      </c>
      <c r="W186" s="95" t="e">
        <f>VLOOKUP(C186,MEDIDORES!$C:$P,11,FALSE)</f>
        <v>#N/A</v>
      </c>
      <c r="X186" s="95" t="e">
        <f>IF(VLOOKUP(C186,MEDIDORES!$C:$P,12,FALSE)="","",VLOOKUP(C186,MEDIDORES!$C:$P,12,FALSE))</f>
        <v>#N/A</v>
      </c>
      <c r="Y186" s="95" t="e">
        <f>IF(VLOOKUP(C186,MEDIDORES!$C:$P,13,FALSE)="","",VLOOKUP(C186,MEDIDORES!$C:$P,13,FALSE))</f>
        <v>#N/A</v>
      </c>
      <c r="Z186" s="95" t="e">
        <f>IF(VLOOKUP(C186,MEDIDORES!$C:$P,14,FALSE)="","",VLOOKUP(C186,MEDIDORES!$C:$P,14,FALSE))</f>
        <v>#N/A</v>
      </c>
    </row>
    <row r="187" spans="1:26" x14ac:dyDescent="0.2">
      <c r="A187" t="s">
        <v>12798</v>
      </c>
      <c r="B187" t="s">
        <v>8091</v>
      </c>
      <c r="C187" t="s">
        <v>9752</v>
      </c>
      <c r="D187" t="s">
        <v>9904</v>
      </c>
      <c r="G187" t="s">
        <v>12863</v>
      </c>
      <c r="H187" t="s">
        <v>9763</v>
      </c>
      <c r="I187" t="s">
        <v>7684</v>
      </c>
      <c r="J187" t="e">
        <f>VLOOKUP(C187,MEDIDORES!C:G,5,FALSE)</f>
        <v>#N/A</v>
      </c>
      <c r="K187" t="e">
        <f>I187=VLOOKUP(C187,MEDIDORES!C:G,5,FALSE)</f>
        <v>#N/A</v>
      </c>
      <c r="M187" s="95" t="str">
        <f t="shared" si="2"/>
        <v>NESTLEPICHIL</v>
      </c>
      <c r="N187" s="95" t="e">
        <f>VLOOKUP(C187,MEDIDORES!$C:$P,2,FALSE)</f>
        <v>#N/A</v>
      </c>
      <c r="O187" s="95" t="e">
        <f>VLOOKUP(C187,MEDIDORES!$C:$P,3,FALSE)</f>
        <v>#N/A</v>
      </c>
      <c r="P187" s="14" t="e">
        <f>VLOOKUP(C187,MEDIDORES!$C:$P,4,FALSE)</f>
        <v>#N/A</v>
      </c>
      <c r="Q187" s="95" t="e">
        <f>VLOOKUP(C187,MEDIDORES!$C:$P,5,FALSE)</f>
        <v>#N/A</v>
      </c>
      <c r="R187" s="64" t="e">
        <f>VLOOKUP(C187,MEDIDORES!$C:$P,6,FALSE)</f>
        <v>#N/A</v>
      </c>
      <c r="S187" s="95" t="e">
        <f>VLOOKUP(C187,MEDIDORES!$C:$P,7,FALSE)</f>
        <v>#N/A</v>
      </c>
      <c r="T187" s="95" t="e">
        <f>VLOOKUP(C187,MEDIDORES!$C:$P,8,FALSE)</f>
        <v>#N/A</v>
      </c>
      <c r="U187" s="95" t="e">
        <f>VLOOKUP(C187,MEDIDORES!$C:$P,9,FALSE)</f>
        <v>#N/A</v>
      </c>
      <c r="V187" s="95" t="e">
        <f>VLOOKUP(C187,MEDIDORES!$C:$P,10,FALSE)</f>
        <v>#N/A</v>
      </c>
      <c r="W187" s="95" t="e">
        <f>VLOOKUP(C187,MEDIDORES!$C:$P,11,FALSE)</f>
        <v>#N/A</v>
      </c>
      <c r="X187" s="95" t="e">
        <f>IF(VLOOKUP(C187,MEDIDORES!$C:$P,12,FALSE)="","",VLOOKUP(C187,MEDIDORES!$C:$P,12,FALSE))</f>
        <v>#N/A</v>
      </c>
      <c r="Y187" s="95" t="e">
        <f>IF(VLOOKUP(C187,MEDIDORES!$C:$P,13,FALSE)="","",VLOOKUP(C187,MEDIDORES!$C:$P,13,FALSE))</f>
        <v>#N/A</v>
      </c>
      <c r="Z187" s="95" t="e">
        <f>IF(VLOOKUP(C187,MEDIDORES!$C:$P,14,FALSE)="","",VLOOKUP(C187,MEDIDORES!$C:$P,14,FALSE))</f>
        <v>#N/A</v>
      </c>
    </row>
    <row r="188" spans="1:26" x14ac:dyDescent="0.2">
      <c r="A188" t="s">
        <v>12799</v>
      </c>
      <c r="B188" t="s">
        <v>8091</v>
      </c>
      <c r="C188" t="s">
        <v>9753</v>
      </c>
      <c r="D188" t="s">
        <v>9905</v>
      </c>
      <c r="G188" t="s">
        <v>12863</v>
      </c>
      <c r="H188" t="s">
        <v>9763</v>
      </c>
      <c r="I188" t="s">
        <v>7684</v>
      </c>
      <c r="J188" t="e">
        <f>VLOOKUP(C188,MEDIDORES!C:G,5,FALSE)</f>
        <v>#N/A</v>
      </c>
      <c r="K188" t="e">
        <f>I188=VLOOKUP(C188,MEDIDORES!C:G,5,FALSE)</f>
        <v>#N/A</v>
      </c>
      <c r="M188" s="95" t="str">
        <f t="shared" si="2"/>
        <v>NESTLEPICHIL2</v>
      </c>
      <c r="N188" s="95" t="e">
        <f>VLOOKUP(C188,MEDIDORES!$C:$P,2,FALSE)</f>
        <v>#N/A</v>
      </c>
      <c r="O188" s="95" t="e">
        <f>VLOOKUP(C188,MEDIDORES!$C:$P,3,FALSE)</f>
        <v>#N/A</v>
      </c>
      <c r="P188" s="14" t="e">
        <f>VLOOKUP(C188,MEDIDORES!$C:$P,4,FALSE)</f>
        <v>#N/A</v>
      </c>
      <c r="Q188" s="95" t="e">
        <f>VLOOKUP(C188,MEDIDORES!$C:$P,5,FALSE)</f>
        <v>#N/A</v>
      </c>
      <c r="R188" s="64" t="e">
        <f>VLOOKUP(C188,MEDIDORES!$C:$P,6,FALSE)</f>
        <v>#N/A</v>
      </c>
      <c r="S188" s="95" t="e">
        <f>VLOOKUP(C188,MEDIDORES!$C:$P,7,FALSE)</f>
        <v>#N/A</v>
      </c>
      <c r="T188" s="95" t="e">
        <f>VLOOKUP(C188,MEDIDORES!$C:$P,8,FALSE)</f>
        <v>#N/A</v>
      </c>
      <c r="U188" s="95" t="e">
        <f>VLOOKUP(C188,MEDIDORES!$C:$P,9,FALSE)</f>
        <v>#N/A</v>
      </c>
      <c r="V188" s="95" t="e">
        <f>VLOOKUP(C188,MEDIDORES!$C:$P,10,FALSE)</f>
        <v>#N/A</v>
      </c>
      <c r="W188" s="95" t="e">
        <f>VLOOKUP(C188,MEDIDORES!$C:$P,11,FALSE)</f>
        <v>#N/A</v>
      </c>
      <c r="X188" s="95" t="e">
        <f>IF(VLOOKUP(C188,MEDIDORES!$C:$P,12,FALSE)="","",VLOOKUP(C188,MEDIDORES!$C:$P,12,FALSE))</f>
        <v>#N/A</v>
      </c>
      <c r="Y188" s="95" t="e">
        <f>IF(VLOOKUP(C188,MEDIDORES!$C:$P,13,FALSE)="","",VLOOKUP(C188,MEDIDORES!$C:$P,13,FALSE))</f>
        <v>#N/A</v>
      </c>
      <c r="Z188" s="95" t="e">
        <f>IF(VLOOKUP(C188,MEDIDORES!$C:$P,14,FALSE)="","",VLOOKUP(C188,MEDIDORES!$C:$P,14,FALSE))</f>
        <v>#N/A</v>
      </c>
    </row>
    <row r="189" spans="1:26" x14ac:dyDescent="0.2">
      <c r="A189" t="s">
        <v>12800</v>
      </c>
      <c r="B189" t="s">
        <v>9972</v>
      </c>
      <c r="C189" t="s">
        <v>12188</v>
      </c>
      <c r="G189" t="s">
        <v>12863</v>
      </c>
      <c r="H189" t="s">
        <v>12189</v>
      </c>
      <c r="I189" t="s">
        <v>229</v>
      </c>
      <c r="J189" t="e">
        <f>VLOOKUP(C189,MEDIDORES!C:G,5,FALSE)</f>
        <v>#N/A</v>
      </c>
      <c r="K189" t="e">
        <f>I189=VLOOKUP(C189,MEDIDORES!C:G,5,FALSE)</f>
        <v>#N/A</v>
      </c>
      <c r="M189" s="95" t="str">
        <f t="shared" si="2"/>
        <v>PM3281</v>
      </c>
      <c r="N189" s="95" t="e">
        <f>VLOOKUP(C189,MEDIDORES!$C:$P,2,FALSE)</f>
        <v>#N/A</v>
      </c>
      <c r="O189" s="95" t="e">
        <f>VLOOKUP(C189,MEDIDORES!$C:$P,3,FALSE)</f>
        <v>#N/A</v>
      </c>
      <c r="P189" s="14" t="e">
        <f>VLOOKUP(C189,MEDIDORES!$C:$P,4,FALSE)</f>
        <v>#N/A</v>
      </c>
      <c r="Q189" s="95" t="e">
        <f>VLOOKUP(C189,MEDIDORES!$C:$P,5,FALSE)</f>
        <v>#N/A</v>
      </c>
      <c r="R189" s="64" t="e">
        <f>VLOOKUP(C189,MEDIDORES!$C:$P,6,FALSE)</f>
        <v>#N/A</v>
      </c>
      <c r="S189" s="95" t="e">
        <f>VLOOKUP(C189,MEDIDORES!$C:$P,7,FALSE)</f>
        <v>#N/A</v>
      </c>
      <c r="T189" s="95" t="e">
        <f>VLOOKUP(C189,MEDIDORES!$C:$P,8,FALSE)</f>
        <v>#N/A</v>
      </c>
      <c r="U189" s="95" t="e">
        <f>VLOOKUP(C189,MEDIDORES!$C:$P,9,FALSE)</f>
        <v>#N/A</v>
      </c>
      <c r="V189" s="95" t="e">
        <f>VLOOKUP(C189,MEDIDORES!$C:$P,10,FALSE)</f>
        <v>#N/A</v>
      </c>
      <c r="W189" s="95" t="e">
        <f>VLOOKUP(C189,MEDIDORES!$C:$P,11,FALSE)</f>
        <v>#N/A</v>
      </c>
      <c r="X189" s="95" t="e">
        <f>IF(VLOOKUP(C189,MEDIDORES!$C:$P,12,FALSE)="","",VLOOKUP(C189,MEDIDORES!$C:$P,12,FALSE))</f>
        <v>#N/A</v>
      </c>
      <c r="Y189" s="95" t="e">
        <f>IF(VLOOKUP(C189,MEDIDORES!$C:$P,13,FALSE)="","",VLOOKUP(C189,MEDIDORES!$C:$P,13,FALSE))</f>
        <v>#N/A</v>
      </c>
      <c r="Z189" s="95" t="e">
        <f>IF(VLOOKUP(C189,MEDIDORES!$C:$P,14,FALSE)="","",VLOOKUP(C189,MEDIDORES!$C:$P,14,FALSE))</f>
        <v>#N/A</v>
      </c>
    </row>
    <row r="190" spans="1:26" x14ac:dyDescent="0.2">
      <c r="A190" t="s">
        <v>12801</v>
      </c>
      <c r="B190" t="s">
        <v>7984</v>
      </c>
      <c r="C190" t="s">
        <v>10240</v>
      </c>
      <c r="G190" t="s">
        <v>12863</v>
      </c>
      <c r="H190" t="s">
        <v>9977</v>
      </c>
      <c r="I190" t="s">
        <v>735</v>
      </c>
      <c r="J190" t="e">
        <f>VLOOKUP(C190,MEDIDORES!C:G,5,FALSE)</f>
        <v>#N/A</v>
      </c>
      <c r="K190" t="e">
        <f>I190=VLOOKUP(C190,MEDIDORES!C:G,5,FALSE)</f>
        <v>#N/A</v>
      </c>
      <c r="M190" s="95" t="str">
        <f t="shared" si="2"/>
        <v>20190509ENEL_GX</v>
      </c>
      <c r="N190" s="95" t="e">
        <f>VLOOKUP(C190,MEDIDORES!$C:$P,2,FALSE)</f>
        <v>#N/A</v>
      </c>
      <c r="O190" s="95" t="e">
        <f>VLOOKUP(C190,MEDIDORES!$C:$P,3,FALSE)</f>
        <v>#N/A</v>
      </c>
      <c r="P190" s="14" t="e">
        <f>VLOOKUP(C190,MEDIDORES!$C:$P,4,FALSE)</f>
        <v>#N/A</v>
      </c>
      <c r="Q190" s="95" t="e">
        <f>VLOOKUP(C190,MEDIDORES!$C:$P,5,FALSE)</f>
        <v>#N/A</v>
      </c>
      <c r="R190" s="64" t="e">
        <f>VLOOKUP(C190,MEDIDORES!$C:$P,6,FALSE)</f>
        <v>#N/A</v>
      </c>
      <c r="S190" s="95" t="e">
        <f>VLOOKUP(C190,MEDIDORES!$C:$P,7,FALSE)</f>
        <v>#N/A</v>
      </c>
      <c r="T190" s="95" t="e">
        <f>VLOOKUP(C190,MEDIDORES!$C:$P,8,FALSE)</f>
        <v>#N/A</v>
      </c>
      <c r="U190" s="95" t="e">
        <f>VLOOKUP(C190,MEDIDORES!$C:$P,9,FALSE)</f>
        <v>#N/A</v>
      </c>
      <c r="V190" s="95" t="e">
        <f>VLOOKUP(C190,MEDIDORES!$C:$P,10,FALSE)</f>
        <v>#N/A</v>
      </c>
      <c r="W190" s="95" t="e">
        <f>VLOOKUP(C190,MEDIDORES!$C:$P,11,FALSE)</f>
        <v>#N/A</v>
      </c>
      <c r="X190" s="95" t="e">
        <f>IF(VLOOKUP(C190,MEDIDORES!$C:$P,12,FALSE)="","",VLOOKUP(C190,MEDIDORES!$C:$P,12,FALSE))</f>
        <v>#N/A</v>
      </c>
      <c r="Y190" s="95" t="e">
        <f>IF(VLOOKUP(C190,MEDIDORES!$C:$P,13,FALSE)="","",VLOOKUP(C190,MEDIDORES!$C:$P,13,FALSE))</f>
        <v>#N/A</v>
      </c>
      <c r="Z190" s="95" t="e">
        <f>IF(VLOOKUP(C190,MEDIDORES!$C:$P,14,FALSE)="","",VLOOKUP(C190,MEDIDORES!$C:$P,14,FALSE))</f>
        <v>#N/A</v>
      </c>
    </row>
    <row r="191" spans="1:26" x14ac:dyDescent="0.2">
      <c r="A191" t="s">
        <v>12802</v>
      </c>
      <c r="B191" t="s">
        <v>8182</v>
      </c>
      <c r="C191" s="20" t="s">
        <v>10698</v>
      </c>
      <c r="D191" t="s">
        <v>10693</v>
      </c>
      <c r="E191" t="s">
        <v>10764</v>
      </c>
      <c r="G191" t="s">
        <v>12863</v>
      </c>
      <c r="H191" t="s">
        <v>12910</v>
      </c>
      <c r="I191" t="s">
        <v>735</v>
      </c>
      <c r="J191" t="e">
        <f>VLOOKUP(C191,MEDIDORES!C:G,5,FALSE)</f>
        <v>#N/A</v>
      </c>
      <c r="K191" t="e">
        <f>I191=VLOOKUP(C191,MEDIDORES!C:G,5,FALSE)</f>
        <v>#N/A</v>
      </c>
      <c r="M191" s="95" t="str">
        <f t="shared" ref="M191:M251" si="3">A191</f>
        <v>FRUTERA SAN FERNANDO S.A.</v>
      </c>
      <c r="N191" s="95" t="e">
        <f>VLOOKUP(C191,MEDIDORES!$C:$P,2,FALSE)</f>
        <v>#N/A</v>
      </c>
      <c r="O191" s="95" t="e">
        <f>VLOOKUP(C191,MEDIDORES!$C:$P,3,FALSE)</f>
        <v>#N/A</v>
      </c>
      <c r="P191" s="14" t="e">
        <f>VLOOKUP(C191,MEDIDORES!$C:$P,4,FALSE)</f>
        <v>#N/A</v>
      </c>
      <c r="Q191" s="95" t="e">
        <f>VLOOKUP(C191,MEDIDORES!$C:$P,5,FALSE)</f>
        <v>#N/A</v>
      </c>
      <c r="R191" s="64" t="e">
        <f>VLOOKUP(C191,MEDIDORES!$C:$P,6,FALSE)</f>
        <v>#N/A</v>
      </c>
      <c r="S191" s="95" t="e">
        <f>VLOOKUP(C191,MEDIDORES!$C:$P,7,FALSE)</f>
        <v>#N/A</v>
      </c>
      <c r="T191" s="95" t="e">
        <f>VLOOKUP(C191,MEDIDORES!$C:$P,8,FALSE)</f>
        <v>#N/A</v>
      </c>
      <c r="U191" s="95" t="e">
        <f>VLOOKUP(C191,MEDIDORES!$C:$P,9,FALSE)</f>
        <v>#N/A</v>
      </c>
      <c r="V191" s="95" t="e">
        <f>VLOOKUP(C191,MEDIDORES!$C:$P,10,FALSE)</f>
        <v>#N/A</v>
      </c>
      <c r="W191" s="95" t="e">
        <f>VLOOKUP(C191,MEDIDORES!$C:$P,11,FALSE)</f>
        <v>#N/A</v>
      </c>
      <c r="X191" s="95" t="e">
        <f>IF(VLOOKUP(C191,MEDIDORES!$C:$P,12,FALSE)="","",VLOOKUP(C191,MEDIDORES!$C:$P,12,FALSE))</f>
        <v>#N/A</v>
      </c>
      <c r="Y191" s="95" t="e">
        <f>IF(VLOOKUP(C191,MEDIDORES!$C:$P,13,FALSE)="","",VLOOKUP(C191,MEDIDORES!$C:$P,13,FALSE))</f>
        <v>#N/A</v>
      </c>
      <c r="Z191" s="95" t="e">
        <f>IF(VLOOKUP(C191,MEDIDORES!$C:$P,14,FALSE)="","",VLOOKUP(C191,MEDIDORES!$C:$P,14,FALSE))</f>
        <v>#N/A</v>
      </c>
    </row>
    <row r="192" spans="1:26" x14ac:dyDescent="0.2">
      <c r="A192" t="s">
        <v>12803</v>
      </c>
      <c r="B192" t="s">
        <v>9972</v>
      </c>
      <c r="C192" t="s">
        <v>10540</v>
      </c>
      <c r="D192" t="s">
        <v>10659</v>
      </c>
      <c r="G192" t="s">
        <v>12863</v>
      </c>
      <c r="H192" t="s">
        <v>12911</v>
      </c>
      <c r="I192" t="s">
        <v>735</v>
      </c>
      <c r="J192" t="e">
        <f>VLOOKUP(C192,MEDIDORES!C:G,5,FALSE)</f>
        <v>#N/A</v>
      </c>
      <c r="K192" t="e">
        <f>I192=VLOOKUP(C192,MEDIDORES!C:G,5,FALSE)</f>
        <v>#N/A</v>
      </c>
      <c r="M192" s="95" t="str">
        <f t="shared" si="3"/>
        <v>PM3009</v>
      </c>
      <c r="N192" s="95" t="e">
        <f>VLOOKUP(C192,MEDIDORES!$C:$P,2,FALSE)</f>
        <v>#N/A</v>
      </c>
      <c r="O192" s="95" t="e">
        <f>VLOOKUP(C192,MEDIDORES!$C:$P,3,FALSE)</f>
        <v>#N/A</v>
      </c>
      <c r="P192" s="14" t="e">
        <f>VLOOKUP(C192,MEDIDORES!$C:$P,4,FALSE)</f>
        <v>#N/A</v>
      </c>
      <c r="Q192" s="95" t="e">
        <f>VLOOKUP(C192,MEDIDORES!$C:$P,5,FALSE)</f>
        <v>#N/A</v>
      </c>
      <c r="R192" s="64" t="e">
        <f>VLOOKUP(C192,MEDIDORES!$C:$P,6,FALSE)</f>
        <v>#N/A</v>
      </c>
      <c r="S192" s="95" t="e">
        <f>VLOOKUP(C192,MEDIDORES!$C:$P,7,FALSE)</f>
        <v>#N/A</v>
      </c>
      <c r="T192" s="95" t="e">
        <f>VLOOKUP(C192,MEDIDORES!$C:$P,8,FALSE)</f>
        <v>#N/A</v>
      </c>
      <c r="U192" s="95" t="e">
        <f>VLOOKUP(C192,MEDIDORES!$C:$P,9,FALSE)</f>
        <v>#N/A</v>
      </c>
      <c r="V192" s="95" t="e">
        <f>VLOOKUP(C192,MEDIDORES!$C:$P,10,FALSE)</f>
        <v>#N/A</v>
      </c>
      <c r="W192" s="95" t="e">
        <f>VLOOKUP(C192,MEDIDORES!$C:$P,11,FALSE)</f>
        <v>#N/A</v>
      </c>
      <c r="X192" s="95" t="e">
        <f>IF(VLOOKUP(C192,MEDIDORES!$C:$P,12,FALSE)="","",VLOOKUP(C192,MEDIDORES!$C:$P,12,FALSE))</f>
        <v>#N/A</v>
      </c>
      <c r="Y192" s="95" t="e">
        <f>IF(VLOOKUP(C192,MEDIDORES!$C:$P,13,FALSE)="","",VLOOKUP(C192,MEDIDORES!$C:$P,13,FALSE))</f>
        <v>#N/A</v>
      </c>
      <c r="Z192" s="95" t="e">
        <f>IF(VLOOKUP(C192,MEDIDORES!$C:$P,14,FALSE)="","",VLOOKUP(C192,MEDIDORES!$C:$P,14,FALSE))</f>
        <v>#N/A</v>
      </c>
    </row>
    <row r="193" spans="1:26" x14ac:dyDescent="0.2">
      <c r="A193" t="s">
        <v>12804</v>
      </c>
      <c r="B193" t="s">
        <v>9972</v>
      </c>
      <c r="C193" t="s">
        <v>10516</v>
      </c>
      <c r="D193" t="s">
        <v>10660</v>
      </c>
      <c r="E193" t="s">
        <v>10662</v>
      </c>
      <c r="G193" t="s">
        <v>12863</v>
      </c>
      <c r="H193" t="s">
        <v>12912</v>
      </c>
      <c r="I193" t="s">
        <v>735</v>
      </c>
      <c r="J193" t="e">
        <f>VLOOKUP(C193,MEDIDORES!C:G,5,FALSE)</f>
        <v>#N/A</v>
      </c>
      <c r="K193" t="e">
        <f>I193=VLOOKUP(C193,MEDIDORES!C:G,5,FALSE)</f>
        <v>#N/A</v>
      </c>
      <c r="M193" s="95" t="str">
        <f t="shared" si="3"/>
        <v>PM3159</v>
      </c>
      <c r="N193" s="95" t="e">
        <f>VLOOKUP(C193,MEDIDORES!$C:$P,2,FALSE)</f>
        <v>#N/A</v>
      </c>
      <c r="O193" s="95" t="e">
        <f>VLOOKUP(C193,MEDIDORES!$C:$P,3,FALSE)</f>
        <v>#N/A</v>
      </c>
      <c r="P193" s="14" t="e">
        <f>VLOOKUP(C193,MEDIDORES!$C:$P,4,FALSE)</f>
        <v>#N/A</v>
      </c>
      <c r="Q193" s="95" t="e">
        <f>VLOOKUP(C193,MEDIDORES!$C:$P,5,FALSE)</f>
        <v>#N/A</v>
      </c>
      <c r="R193" s="64" t="e">
        <f>VLOOKUP(C193,MEDIDORES!$C:$P,6,FALSE)</f>
        <v>#N/A</v>
      </c>
      <c r="S193" s="95" t="e">
        <f>VLOOKUP(C193,MEDIDORES!$C:$P,7,FALSE)</f>
        <v>#N/A</v>
      </c>
      <c r="T193" s="95" t="e">
        <f>VLOOKUP(C193,MEDIDORES!$C:$P,8,FALSE)</f>
        <v>#N/A</v>
      </c>
      <c r="U193" s="95" t="e">
        <f>VLOOKUP(C193,MEDIDORES!$C:$P,9,FALSE)</f>
        <v>#N/A</v>
      </c>
      <c r="V193" s="95" t="e">
        <f>VLOOKUP(C193,MEDIDORES!$C:$P,10,FALSE)</f>
        <v>#N/A</v>
      </c>
      <c r="W193" s="95" t="e">
        <f>VLOOKUP(C193,MEDIDORES!$C:$P,11,FALSE)</f>
        <v>#N/A</v>
      </c>
      <c r="X193" s="95" t="e">
        <f>IF(VLOOKUP(C193,MEDIDORES!$C:$P,12,FALSE)="","",VLOOKUP(C193,MEDIDORES!$C:$P,12,FALSE))</f>
        <v>#N/A</v>
      </c>
      <c r="Y193" s="95" t="e">
        <f>IF(VLOOKUP(C193,MEDIDORES!$C:$P,13,FALSE)="","",VLOOKUP(C193,MEDIDORES!$C:$P,13,FALSE))</f>
        <v>#N/A</v>
      </c>
      <c r="Z193" s="95" t="e">
        <f>IF(VLOOKUP(C193,MEDIDORES!$C:$P,14,FALSE)="","",VLOOKUP(C193,MEDIDORES!$C:$P,14,FALSE))</f>
        <v>#N/A</v>
      </c>
    </row>
    <row r="194" spans="1:26" x14ac:dyDescent="0.2">
      <c r="A194" t="s">
        <v>12805</v>
      </c>
      <c r="B194" t="s">
        <v>9972</v>
      </c>
      <c r="C194" t="s">
        <v>10518</v>
      </c>
      <c r="D194" t="s">
        <v>10661</v>
      </c>
      <c r="E194" t="s">
        <v>10663</v>
      </c>
      <c r="G194" t="s">
        <v>12863</v>
      </c>
      <c r="H194" t="s">
        <v>12913</v>
      </c>
      <c r="I194" t="s">
        <v>735</v>
      </c>
      <c r="J194" t="e">
        <f>VLOOKUP(C194,MEDIDORES!C:G,5,FALSE)</f>
        <v>#N/A</v>
      </c>
      <c r="K194" t="e">
        <f>I194=VLOOKUP(C194,MEDIDORES!C:G,5,FALSE)</f>
        <v>#N/A</v>
      </c>
      <c r="M194" s="95" t="str">
        <f t="shared" si="3"/>
        <v>PM3160</v>
      </c>
      <c r="N194" s="95" t="e">
        <f>VLOOKUP(C194,MEDIDORES!$C:$P,2,FALSE)</f>
        <v>#N/A</v>
      </c>
      <c r="O194" s="95" t="e">
        <f>VLOOKUP(C194,MEDIDORES!$C:$P,3,FALSE)</f>
        <v>#N/A</v>
      </c>
      <c r="P194" s="14" t="e">
        <f>VLOOKUP(C194,MEDIDORES!$C:$P,4,FALSE)</f>
        <v>#N/A</v>
      </c>
      <c r="Q194" s="95" t="e">
        <f>VLOOKUP(C194,MEDIDORES!$C:$P,5,FALSE)</f>
        <v>#N/A</v>
      </c>
      <c r="R194" s="64" t="e">
        <f>VLOOKUP(C194,MEDIDORES!$C:$P,6,FALSE)</f>
        <v>#N/A</v>
      </c>
      <c r="S194" s="95" t="e">
        <f>VLOOKUP(C194,MEDIDORES!$C:$P,7,FALSE)</f>
        <v>#N/A</v>
      </c>
      <c r="T194" s="95" t="e">
        <f>VLOOKUP(C194,MEDIDORES!$C:$P,8,FALSE)</f>
        <v>#N/A</v>
      </c>
      <c r="U194" s="95" t="e">
        <f>VLOOKUP(C194,MEDIDORES!$C:$P,9,FALSE)</f>
        <v>#N/A</v>
      </c>
      <c r="V194" s="95" t="e">
        <f>VLOOKUP(C194,MEDIDORES!$C:$P,10,FALSE)</f>
        <v>#N/A</v>
      </c>
      <c r="W194" s="95" t="e">
        <f>VLOOKUP(C194,MEDIDORES!$C:$P,11,FALSE)</f>
        <v>#N/A</v>
      </c>
      <c r="X194" s="95" t="e">
        <f>IF(VLOOKUP(C194,MEDIDORES!$C:$P,12,FALSE)="","",VLOOKUP(C194,MEDIDORES!$C:$P,12,FALSE))</f>
        <v>#N/A</v>
      </c>
      <c r="Y194" s="95" t="e">
        <f>IF(VLOOKUP(C194,MEDIDORES!$C:$P,13,FALSE)="","",VLOOKUP(C194,MEDIDORES!$C:$P,13,FALSE))</f>
        <v>#N/A</v>
      </c>
      <c r="Z194" s="95" t="e">
        <f>IF(VLOOKUP(C194,MEDIDORES!$C:$P,14,FALSE)="","",VLOOKUP(C194,MEDIDORES!$C:$P,14,FALSE))</f>
        <v>#N/A</v>
      </c>
    </row>
    <row r="195" spans="1:26" x14ac:dyDescent="0.2">
      <c r="A195" t="s">
        <v>12806</v>
      </c>
      <c r="B195" t="s">
        <v>9972</v>
      </c>
      <c r="C195" t="s">
        <v>11585</v>
      </c>
      <c r="G195" t="s">
        <v>12612</v>
      </c>
      <c r="H195" t="s">
        <v>11586</v>
      </c>
      <c r="I195" t="s">
        <v>483</v>
      </c>
      <c r="J195" t="str">
        <f>VLOOKUP(C195,MEDIDORES!C:G,5,FALSE)</f>
        <v>PLACILLA_S____013</v>
      </c>
      <c r="K195" t="b">
        <f>I195=VLOOKUP(C195,MEDIDORES!C:G,5,FALSE)</f>
        <v>1</v>
      </c>
      <c r="M195" s="95" t="str">
        <f t="shared" si="3"/>
        <v>C_PM2842PCM131</v>
      </c>
      <c r="N195" s="95" t="str">
        <f>VLOOKUP(C195,MEDIDORES!$C:$P,2,FALSE)</f>
        <v>CARBON_FREE</v>
      </c>
      <c r="O195" s="95" t="str">
        <f>VLOOKUP(C195,MEDIDORES!$C:$P,3,FALSE)</f>
        <v>C_PMGD_FV_PLACILLA_SOLAR</v>
      </c>
      <c r="P195" s="14">
        <f>VLOOKUP(C195,MEDIDORES!$C:$P,4,FALSE)</f>
        <v>1</v>
      </c>
      <c r="Q195" s="95" t="str">
        <f>VLOOKUP(C195,MEDIDORES!$C:$P,5,FALSE)</f>
        <v>PLACILLA_S____013</v>
      </c>
      <c r="R195" s="64">
        <f>VLOOKUP(C195,MEDIDORES!$C:$P,6,FALSE)</f>
        <v>2069991280132</v>
      </c>
      <c r="S195" s="95">
        <f>VLOOKUP(C195,MEDIDORES!$C:$P,7,FALSE)</f>
        <v>0</v>
      </c>
      <c r="T195" s="95">
        <f>VLOOKUP(C195,MEDIDORES!$C:$P,8,FALSE)</f>
        <v>0</v>
      </c>
      <c r="U195" s="95">
        <f>VLOOKUP(C195,MEDIDORES!$C:$P,9,FALSE)</f>
        <v>0</v>
      </c>
      <c r="V195" s="95" t="str">
        <f>VLOOKUP(C195,MEDIDORES!$C:$P,10,FALSE)</f>
        <v>G</v>
      </c>
      <c r="W195" s="95" t="str">
        <f>VLOOKUP(C195,MEDIDORES!$C:$P,11,FALSE)</f>
        <v>G</v>
      </c>
      <c r="X195" s="95" t="str">
        <f>IF(VLOOKUP(C195,MEDIDORES!$C:$P,12,FALSE)="","",VLOOKUP(C195,MEDIDORES!$C:$P,12,FALSE))</f>
        <v>CARBON_FREE</v>
      </c>
      <c r="Y195" s="95" t="str">
        <f>IF(VLOOKUP(C195,MEDIDORES!$C:$P,13,FALSE)="","",VLOOKUP(C195,MEDIDORES!$C:$P,13,FALSE))</f>
        <v>CGE</v>
      </c>
      <c r="Z195" s="95" t="str">
        <f>IF(VLOOKUP(C195,MEDIDORES!$C:$P,14,FALSE)="","",VLOOKUP(C195,MEDIDORES!$C:$P,14,FALSE))</f>
        <v/>
      </c>
    </row>
    <row r="196" spans="1:26" x14ac:dyDescent="0.2">
      <c r="A196" t="s">
        <v>12807</v>
      </c>
      <c r="B196" t="s">
        <v>9972</v>
      </c>
      <c r="C196" t="s">
        <v>11583</v>
      </c>
      <c r="G196" t="s">
        <v>12612</v>
      </c>
      <c r="H196" t="s">
        <v>11584</v>
      </c>
      <c r="I196" t="s">
        <v>483</v>
      </c>
      <c r="J196" t="str">
        <f>VLOOKUP(C196,MEDIDORES!C:G,5,FALSE)</f>
        <v>PLACILLA_S____013</v>
      </c>
      <c r="K196" t="b">
        <f>I196=VLOOKUP(C196,MEDIDORES!C:G,5,FALSE)</f>
        <v>1</v>
      </c>
      <c r="M196" s="95" t="str">
        <f t="shared" si="3"/>
        <v>G_PM2842PCM131</v>
      </c>
      <c r="N196" s="95" t="str">
        <f>VLOOKUP(C196,MEDIDORES!$C:$P,2,FALSE)</f>
        <v>CARBON_FREE</v>
      </c>
      <c r="O196" s="95" t="str">
        <f>VLOOKUP(C196,MEDIDORES!$C:$P,3,FALSE)</f>
        <v>G_PMGD_FV_PLACILLA_SOLAR</v>
      </c>
      <c r="P196" s="14">
        <f>VLOOKUP(C196,MEDIDORES!$C:$P,4,FALSE)</f>
        <v>1</v>
      </c>
      <c r="Q196" s="95" t="str">
        <f>VLOOKUP(C196,MEDIDORES!$C:$P,5,FALSE)</f>
        <v>PLACILLA_S____013</v>
      </c>
      <c r="R196" s="64">
        <f>VLOOKUP(C196,MEDIDORES!$C:$P,6,FALSE)</f>
        <v>2069991280132</v>
      </c>
      <c r="S196" s="95">
        <f>VLOOKUP(C196,MEDIDORES!$C:$P,7,FALSE)</f>
        <v>0</v>
      </c>
      <c r="T196" s="95">
        <f>VLOOKUP(C196,MEDIDORES!$C:$P,8,FALSE)</f>
        <v>0</v>
      </c>
      <c r="U196" s="95">
        <f>VLOOKUP(C196,MEDIDORES!$C:$P,9,FALSE)</f>
        <v>0</v>
      </c>
      <c r="V196" s="95" t="str">
        <f>VLOOKUP(C196,MEDIDORES!$C:$P,10,FALSE)</f>
        <v>G</v>
      </c>
      <c r="W196" s="95" t="str">
        <f>VLOOKUP(C196,MEDIDORES!$C:$P,11,FALSE)</f>
        <v>G</v>
      </c>
      <c r="X196" s="95" t="str">
        <f>IF(VLOOKUP(C196,MEDIDORES!$C:$P,12,FALSE)="","",VLOOKUP(C196,MEDIDORES!$C:$P,12,FALSE))</f>
        <v>CARBON_FREE</v>
      </c>
      <c r="Y196" s="95" t="str">
        <f>IF(VLOOKUP(C196,MEDIDORES!$C:$P,13,FALSE)="","",VLOOKUP(C196,MEDIDORES!$C:$P,13,FALSE))</f>
        <v>CGE</v>
      </c>
      <c r="Z196" s="95" t="str">
        <f>IF(VLOOKUP(C196,MEDIDORES!$C:$P,14,FALSE)="","",VLOOKUP(C196,MEDIDORES!$C:$P,14,FALSE))</f>
        <v/>
      </c>
    </row>
    <row r="197" spans="1:26" x14ac:dyDescent="0.2">
      <c r="A197" t="s">
        <v>12808</v>
      </c>
      <c r="B197" t="s">
        <v>9972</v>
      </c>
      <c r="C197" t="s">
        <v>10713</v>
      </c>
      <c r="D197" t="s">
        <v>10664</v>
      </c>
      <c r="G197" t="s">
        <v>12863</v>
      </c>
      <c r="H197" t="s">
        <v>12914</v>
      </c>
      <c r="I197" t="s">
        <v>223</v>
      </c>
      <c r="J197" t="e">
        <f>VLOOKUP(C197,MEDIDORES!C:G,5,FALSE)</f>
        <v>#N/A</v>
      </c>
      <c r="K197" t="e">
        <f>I197=VLOOKUP(C197,MEDIDORES!C:G,5,FALSE)</f>
        <v>#N/A</v>
      </c>
      <c r="M197" s="95" t="str">
        <f t="shared" si="3"/>
        <v>1697PLASENEL</v>
      </c>
      <c r="N197" s="95" t="e">
        <f>VLOOKUP(C197,MEDIDORES!$C:$P,2,FALSE)</f>
        <v>#N/A</v>
      </c>
      <c r="O197" s="95" t="e">
        <f>VLOOKUP(C197,MEDIDORES!$C:$P,3,FALSE)</f>
        <v>#N/A</v>
      </c>
      <c r="P197" s="14" t="e">
        <f>VLOOKUP(C197,MEDIDORES!$C:$P,4,FALSE)</f>
        <v>#N/A</v>
      </c>
      <c r="Q197" s="95" t="e">
        <f>VLOOKUP(C197,MEDIDORES!$C:$P,5,FALSE)</f>
        <v>#N/A</v>
      </c>
      <c r="R197" s="64" t="e">
        <f>VLOOKUP(C197,MEDIDORES!$C:$P,6,FALSE)</f>
        <v>#N/A</v>
      </c>
      <c r="S197" s="95" t="e">
        <f>VLOOKUP(C197,MEDIDORES!$C:$P,7,FALSE)</f>
        <v>#N/A</v>
      </c>
      <c r="T197" s="95" t="e">
        <f>VLOOKUP(C197,MEDIDORES!$C:$P,8,FALSE)</f>
        <v>#N/A</v>
      </c>
      <c r="U197" s="95" t="e">
        <f>VLOOKUP(C197,MEDIDORES!$C:$P,9,FALSE)</f>
        <v>#N/A</v>
      </c>
      <c r="V197" s="95" t="e">
        <f>VLOOKUP(C197,MEDIDORES!$C:$P,10,FALSE)</f>
        <v>#N/A</v>
      </c>
      <c r="W197" s="95" t="e">
        <f>VLOOKUP(C197,MEDIDORES!$C:$P,11,FALSE)</f>
        <v>#N/A</v>
      </c>
      <c r="X197" s="95" t="e">
        <f>IF(VLOOKUP(C197,MEDIDORES!$C:$P,12,FALSE)="","",VLOOKUP(C197,MEDIDORES!$C:$P,12,FALSE))</f>
        <v>#N/A</v>
      </c>
      <c r="Y197" s="95" t="e">
        <f>IF(VLOOKUP(C197,MEDIDORES!$C:$P,13,FALSE)="","",VLOOKUP(C197,MEDIDORES!$C:$P,13,FALSE))</f>
        <v>#N/A</v>
      </c>
      <c r="Z197" s="95" t="e">
        <f>IF(VLOOKUP(C197,MEDIDORES!$C:$P,14,FALSE)="","",VLOOKUP(C197,MEDIDORES!$C:$P,14,FALSE))</f>
        <v>#N/A</v>
      </c>
    </row>
    <row r="198" spans="1:26" x14ac:dyDescent="0.2">
      <c r="A198" t="s">
        <v>12809</v>
      </c>
      <c r="B198" t="s">
        <v>9972</v>
      </c>
      <c r="C198" t="s">
        <v>10715</v>
      </c>
      <c r="D198" t="s">
        <v>10666</v>
      </c>
      <c r="G198" t="s">
        <v>12863</v>
      </c>
      <c r="H198" t="s">
        <v>10179</v>
      </c>
      <c r="I198" t="s">
        <v>223</v>
      </c>
      <c r="J198" t="e">
        <f>VLOOKUP(C198,MEDIDORES!C:G,5,FALSE)</f>
        <v>#N/A</v>
      </c>
      <c r="K198" t="e">
        <f>I198=VLOOKUP(C198,MEDIDORES!C:G,5,FALSE)</f>
        <v>#N/A</v>
      </c>
      <c r="M198" s="95" t="str">
        <f t="shared" si="3"/>
        <v>2248PLASENEL</v>
      </c>
      <c r="N198" s="95" t="e">
        <f>VLOOKUP(C198,MEDIDORES!$C:$P,2,FALSE)</f>
        <v>#N/A</v>
      </c>
      <c r="O198" s="95" t="e">
        <f>VLOOKUP(C198,MEDIDORES!$C:$P,3,FALSE)</f>
        <v>#N/A</v>
      </c>
      <c r="P198" s="14" t="e">
        <f>VLOOKUP(C198,MEDIDORES!$C:$P,4,FALSE)</f>
        <v>#N/A</v>
      </c>
      <c r="Q198" s="95" t="e">
        <f>VLOOKUP(C198,MEDIDORES!$C:$P,5,FALSE)</f>
        <v>#N/A</v>
      </c>
      <c r="R198" s="64" t="e">
        <f>VLOOKUP(C198,MEDIDORES!$C:$P,6,FALSE)</f>
        <v>#N/A</v>
      </c>
      <c r="S198" s="95" t="e">
        <f>VLOOKUP(C198,MEDIDORES!$C:$P,7,FALSE)</f>
        <v>#N/A</v>
      </c>
      <c r="T198" s="95" t="e">
        <f>VLOOKUP(C198,MEDIDORES!$C:$P,8,FALSE)</f>
        <v>#N/A</v>
      </c>
      <c r="U198" s="95" t="e">
        <f>VLOOKUP(C198,MEDIDORES!$C:$P,9,FALSE)</f>
        <v>#N/A</v>
      </c>
      <c r="V198" s="95" t="e">
        <f>VLOOKUP(C198,MEDIDORES!$C:$P,10,FALSE)</f>
        <v>#N/A</v>
      </c>
      <c r="W198" s="95" t="e">
        <f>VLOOKUP(C198,MEDIDORES!$C:$P,11,FALSE)</f>
        <v>#N/A</v>
      </c>
      <c r="X198" s="95" t="e">
        <f>IF(VLOOKUP(C198,MEDIDORES!$C:$P,12,FALSE)="","",VLOOKUP(C198,MEDIDORES!$C:$P,12,FALSE))</f>
        <v>#N/A</v>
      </c>
      <c r="Y198" s="95" t="e">
        <f>IF(VLOOKUP(C198,MEDIDORES!$C:$P,13,FALSE)="","",VLOOKUP(C198,MEDIDORES!$C:$P,13,FALSE))</f>
        <v>#N/A</v>
      </c>
      <c r="Z198" s="95" t="e">
        <f>IF(VLOOKUP(C198,MEDIDORES!$C:$P,14,FALSE)="","",VLOOKUP(C198,MEDIDORES!$C:$P,14,FALSE))</f>
        <v>#N/A</v>
      </c>
    </row>
    <row r="199" spans="1:26" x14ac:dyDescent="0.2">
      <c r="A199" t="s">
        <v>12810</v>
      </c>
      <c r="B199" t="s">
        <v>9972</v>
      </c>
      <c r="C199" t="s">
        <v>10244</v>
      </c>
      <c r="D199" t="s">
        <v>10668</v>
      </c>
      <c r="E199" t="s">
        <v>10669</v>
      </c>
      <c r="G199" t="s">
        <v>12863</v>
      </c>
      <c r="H199" t="s">
        <v>9784</v>
      </c>
      <c r="I199" t="s">
        <v>223</v>
      </c>
      <c r="J199" t="e">
        <f>VLOOKUP(C199,MEDIDORES!C:G,5,FALSE)</f>
        <v>#N/A</v>
      </c>
      <c r="K199" t="e">
        <f>I199=VLOOKUP(C199,MEDIDORES!C:G,5,FALSE)</f>
        <v>#N/A</v>
      </c>
      <c r="M199" s="95" t="str">
        <f t="shared" si="3"/>
        <v>PM2684PCM47</v>
      </c>
      <c r="N199" s="95" t="e">
        <f>VLOOKUP(C199,MEDIDORES!$C:$P,2,FALSE)</f>
        <v>#N/A</v>
      </c>
      <c r="O199" s="95" t="e">
        <f>VLOOKUP(C199,MEDIDORES!$C:$P,3,FALSE)</f>
        <v>#N/A</v>
      </c>
      <c r="P199" s="14" t="e">
        <f>VLOOKUP(C199,MEDIDORES!$C:$P,4,FALSE)</f>
        <v>#N/A</v>
      </c>
      <c r="Q199" s="95" t="e">
        <f>VLOOKUP(C199,MEDIDORES!$C:$P,5,FALSE)</f>
        <v>#N/A</v>
      </c>
      <c r="R199" s="64" t="e">
        <f>VLOOKUP(C199,MEDIDORES!$C:$P,6,FALSE)</f>
        <v>#N/A</v>
      </c>
      <c r="S199" s="95" t="e">
        <f>VLOOKUP(C199,MEDIDORES!$C:$P,7,FALSE)</f>
        <v>#N/A</v>
      </c>
      <c r="T199" s="95" t="e">
        <f>VLOOKUP(C199,MEDIDORES!$C:$P,8,FALSE)</f>
        <v>#N/A</v>
      </c>
      <c r="U199" s="95" t="e">
        <f>VLOOKUP(C199,MEDIDORES!$C:$P,9,FALSE)</f>
        <v>#N/A</v>
      </c>
      <c r="V199" s="95" t="e">
        <f>VLOOKUP(C199,MEDIDORES!$C:$P,10,FALSE)</f>
        <v>#N/A</v>
      </c>
      <c r="W199" s="95" t="e">
        <f>VLOOKUP(C199,MEDIDORES!$C:$P,11,FALSE)</f>
        <v>#N/A</v>
      </c>
      <c r="X199" s="95" t="e">
        <f>IF(VLOOKUP(C199,MEDIDORES!$C:$P,12,FALSE)="","",VLOOKUP(C199,MEDIDORES!$C:$P,12,FALSE))</f>
        <v>#N/A</v>
      </c>
      <c r="Y199" s="95" t="e">
        <f>IF(VLOOKUP(C199,MEDIDORES!$C:$P,13,FALSE)="","",VLOOKUP(C199,MEDIDORES!$C:$P,13,FALSE))</f>
        <v>#N/A</v>
      </c>
      <c r="Z199" s="95" t="e">
        <f>IF(VLOOKUP(C199,MEDIDORES!$C:$P,14,FALSE)="","",VLOOKUP(C199,MEDIDORES!$C:$P,14,FALSE))</f>
        <v>#N/A</v>
      </c>
    </row>
    <row r="200" spans="1:26" x14ac:dyDescent="0.2">
      <c r="A200" t="s">
        <v>12811</v>
      </c>
      <c r="B200" t="s">
        <v>9972</v>
      </c>
      <c r="C200" t="s">
        <v>10748</v>
      </c>
      <c r="D200" t="s">
        <v>10751</v>
      </c>
      <c r="G200" t="s">
        <v>12863</v>
      </c>
      <c r="H200" t="s">
        <v>12915</v>
      </c>
      <c r="I200" t="s">
        <v>231</v>
      </c>
      <c r="J200" t="e">
        <f>VLOOKUP(C200,MEDIDORES!C:G,5,FALSE)</f>
        <v>#N/A</v>
      </c>
      <c r="K200" t="e">
        <f>I200=VLOOKUP(C200,MEDIDORES!C:G,5,FALSE)</f>
        <v>#N/A</v>
      </c>
      <c r="M200" s="95" t="str">
        <f t="shared" si="3"/>
        <v>PM3031</v>
      </c>
      <c r="N200" s="95" t="e">
        <f>VLOOKUP(C200,MEDIDORES!$C:$P,2,FALSE)</f>
        <v>#N/A</v>
      </c>
      <c r="O200" s="95" t="e">
        <f>VLOOKUP(C200,MEDIDORES!$C:$P,3,FALSE)</f>
        <v>#N/A</v>
      </c>
      <c r="P200" s="14" t="e">
        <f>VLOOKUP(C200,MEDIDORES!$C:$P,4,FALSE)</f>
        <v>#N/A</v>
      </c>
      <c r="Q200" s="95" t="e">
        <f>VLOOKUP(C200,MEDIDORES!$C:$P,5,FALSE)</f>
        <v>#N/A</v>
      </c>
      <c r="R200" s="64" t="e">
        <f>VLOOKUP(C200,MEDIDORES!$C:$P,6,FALSE)</f>
        <v>#N/A</v>
      </c>
      <c r="S200" s="95" t="e">
        <f>VLOOKUP(C200,MEDIDORES!$C:$P,7,FALSE)</f>
        <v>#N/A</v>
      </c>
      <c r="T200" s="95" t="e">
        <f>VLOOKUP(C200,MEDIDORES!$C:$P,8,FALSE)</f>
        <v>#N/A</v>
      </c>
      <c r="U200" s="95" t="e">
        <f>VLOOKUP(C200,MEDIDORES!$C:$P,9,FALSE)</f>
        <v>#N/A</v>
      </c>
      <c r="V200" s="95" t="e">
        <f>VLOOKUP(C200,MEDIDORES!$C:$P,10,FALSE)</f>
        <v>#N/A</v>
      </c>
      <c r="W200" s="95" t="e">
        <f>VLOOKUP(C200,MEDIDORES!$C:$P,11,FALSE)</f>
        <v>#N/A</v>
      </c>
      <c r="X200" s="95" t="e">
        <f>IF(VLOOKUP(C200,MEDIDORES!$C:$P,12,FALSE)="","",VLOOKUP(C200,MEDIDORES!$C:$P,12,FALSE))</f>
        <v>#N/A</v>
      </c>
      <c r="Y200" s="95" t="e">
        <f>IF(VLOOKUP(C200,MEDIDORES!$C:$P,13,FALSE)="","",VLOOKUP(C200,MEDIDORES!$C:$P,13,FALSE))</f>
        <v>#N/A</v>
      </c>
      <c r="Z200" s="95" t="e">
        <f>IF(VLOOKUP(C200,MEDIDORES!$C:$P,14,FALSE)="","",VLOOKUP(C200,MEDIDORES!$C:$P,14,FALSE))</f>
        <v>#N/A</v>
      </c>
    </row>
    <row r="201" spans="1:26" x14ac:dyDescent="0.2">
      <c r="A201" t="s">
        <v>12812</v>
      </c>
      <c r="B201" t="s">
        <v>9972</v>
      </c>
      <c r="C201" t="s">
        <v>11814</v>
      </c>
      <c r="D201" t="s">
        <v>11824</v>
      </c>
      <c r="G201" t="s">
        <v>12863</v>
      </c>
      <c r="H201" t="s">
        <v>12916</v>
      </c>
      <c r="I201" t="s">
        <v>232</v>
      </c>
      <c r="J201" t="e">
        <f>VLOOKUP(C201,MEDIDORES!C:G,5,FALSE)</f>
        <v>#N/A</v>
      </c>
      <c r="K201" t="e">
        <f>I201=VLOOKUP(C201,MEDIDORES!C:G,5,FALSE)</f>
        <v>#N/A</v>
      </c>
      <c r="M201" s="95" t="str">
        <f t="shared" si="3"/>
        <v>PM3181</v>
      </c>
      <c r="N201" s="95" t="e">
        <f>VLOOKUP(C201,MEDIDORES!$C:$P,2,FALSE)</f>
        <v>#N/A</v>
      </c>
      <c r="O201" s="95" t="e">
        <f>VLOOKUP(C201,MEDIDORES!$C:$P,3,FALSE)</f>
        <v>#N/A</v>
      </c>
      <c r="P201" s="14" t="e">
        <f>VLOOKUP(C201,MEDIDORES!$C:$P,4,FALSE)</f>
        <v>#N/A</v>
      </c>
      <c r="Q201" s="95" t="e">
        <f>VLOOKUP(C201,MEDIDORES!$C:$P,5,FALSE)</f>
        <v>#N/A</v>
      </c>
      <c r="R201" s="64" t="e">
        <f>VLOOKUP(C201,MEDIDORES!$C:$P,6,FALSE)</f>
        <v>#N/A</v>
      </c>
      <c r="S201" s="95" t="e">
        <f>VLOOKUP(C201,MEDIDORES!$C:$P,7,FALSE)</f>
        <v>#N/A</v>
      </c>
      <c r="T201" s="95" t="e">
        <f>VLOOKUP(C201,MEDIDORES!$C:$P,8,FALSE)</f>
        <v>#N/A</v>
      </c>
      <c r="U201" s="95" t="e">
        <f>VLOOKUP(C201,MEDIDORES!$C:$P,9,FALSE)</f>
        <v>#N/A</v>
      </c>
      <c r="V201" s="95" t="e">
        <f>VLOOKUP(C201,MEDIDORES!$C:$P,10,FALSE)</f>
        <v>#N/A</v>
      </c>
      <c r="W201" s="95" t="e">
        <f>VLOOKUP(C201,MEDIDORES!$C:$P,11,FALSE)</f>
        <v>#N/A</v>
      </c>
      <c r="X201" s="95" t="e">
        <f>IF(VLOOKUP(C201,MEDIDORES!$C:$P,12,FALSE)="","",VLOOKUP(C201,MEDIDORES!$C:$P,12,FALSE))</f>
        <v>#N/A</v>
      </c>
      <c r="Y201" s="95" t="e">
        <f>IF(VLOOKUP(C201,MEDIDORES!$C:$P,13,FALSE)="","",VLOOKUP(C201,MEDIDORES!$C:$P,13,FALSE))</f>
        <v>#N/A</v>
      </c>
      <c r="Z201" s="95" t="e">
        <f>IF(VLOOKUP(C201,MEDIDORES!$C:$P,14,FALSE)="","",VLOOKUP(C201,MEDIDORES!$C:$P,14,FALSE))</f>
        <v>#N/A</v>
      </c>
    </row>
    <row r="202" spans="1:26" x14ac:dyDescent="0.2">
      <c r="A202" s="20" t="s">
        <v>12814</v>
      </c>
      <c r="B202" t="s">
        <v>9972</v>
      </c>
      <c r="C202" t="s">
        <v>11253</v>
      </c>
      <c r="G202" t="s">
        <v>12863</v>
      </c>
      <c r="H202" t="s">
        <v>10769</v>
      </c>
      <c r="I202" t="s">
        <v>127</v>
      </c>
      <c r="J202" t="e">
        <f>VLOOKUP(C202,MEDIDORES!C:G,5,FALSE)</f>
        <v>#N/A</v>
      </c>
      <c r="K202" t="e">
        <f>I202=VLOOKUP(C202,MEDIDORES!C:G,5,FALSE)</f>
        <v>#N/A</v>
      </c>
      <c r="M202" s="95" t="str">
        <f t="shared" si="3"/>
        <v>1753QTILENEL</v>
      </c>
      <c r="N202" s="95" t="e">
        <f>VLOOKUP(C202,MEDIDORES!$C:$P,2,FALSE)</f>
        <v>#N/A</v>
      </c>
      <c r="O202" s="95" t="e">
        <f>VLOOKUP(C202,MEDIDORES!$C:$P,3,FALSE)</f>
        <v>#N/A</v>
      </c>
      <c r="P202" s="14" t="e">
        <f>VLOOKUP(C202,MEDIDORES!$C:$P,4,FALSE)</f>
        <v>#N/A</v>
      </c>
      <c r="Q202" s="95" t="e">
        <f>VLOOKUP(C202,MEDIDORES!$C:$P,5,FALSE)</f>
        <v>#N/A</v>
      </c>
      <c r="R202" s="64" t="e">
        <f>VLOOKUP(C202,MEDIDORES!$C:$P,6,FALSE)</f>
        <v>#N/A</v>
      </c>
      <c r="S202" s="95" t="e">
        <f>VLOOKUP(C202,MEDIDORES!$C:$P,7,FALSE)</f>
        <v>#N/A</v>
      </c>
      <c r="T202" s="95" t="e">
        <f>VLOOKUP(C202,MEDIDORES!$C:$P,8,FALSE)</f>
        <v>#N/A</v>
      </c>
      <c r="U202" s="95" t="e">
        <f>VLOOKUP(C202,MEDIDORES!$C:$P,9,FALSE)</f>
        <v>#N/A</v>
      </c>
      <c r="V202" s="95" t="e">
        <f>VLOOKUP(C202,MEDIDORES!$C:$P,10,FALSE)</f>
        <v>#N/A</v>
      </c>
      <c r="W202" s="95" t="e">
        <f>VLOOKUP(C202,MEDIDORES!$C:$P,11,FALSE)</f>
        <v>#N/A</v>
      </c>
      <c r="X202" s="95" t="e">
        <f>IF(VLOOKUP(C202,MEDIDORES!$C:$P,12,FALSE)="","",VLOOKUP(C202,MEDIDORES!$C:$P,12,FALSE))</f>
        <v>#N/A</v>
      </c>
      <c r="Y202" s="95" t="e">
        <f>IF(VLOOKUP(C202,MEDIDORES!$C:$P,13,FALSE)="","",VLOOKUP(C202,MEDIDORES!$C:$P,13,FALSE))</f>
        <v>#N/A</v>
      </c>
      <c r="Z202" s="95" t="e">
        <f>IF(VLOOKUP(C202,MEDIDORES!$C:$P,14,FALSE)="","",VLOOKUP(C202,MEDIDORES!$C:$P,14,FALSE))</f>
        <v>#N/A</v>
      </c>
    </row>
    <row r="203" spans="1:26" x14ac:dyDescent="0.2">
      <c r="A203" t="s">
        <v>12815</v>
      </c>
      <c r="B203" t="s">
        <v>9972</v>
      </c>
      <c r="C203" t="s">
        <v>11254</v>
      </c>
      <c r="G203" t="s">
        <v>12863</v>
      </c>
      <c r="H203" t="s">
        <v>10769</v>
      </c>
      <c r="I203" t="s">
        <v>127</v>
      </c>
      <c r="J203" t="e">
        <f>VLOOKUP(C203,MEDIDORES!C:G,5,FALSE)</f>
        <v>#N/A</v>
      </c>
      <c r="K203" t="e">
        <f>I203=VLOOKUP(C203,MEDIDORES!C:G,5,FALSE)</f>
        <v>#N/A</v>
      </c>
      <c r="M203" s="95" t="str">
        <f t="shared" si="3"/>
        <v>1754QTILENEL</v>
      </c>
      <c r="N203" s="95" t="e">
        <f>VLOOKUP(C203,MEDIDORES!$C:$P,2,FALSE)</f>
        <v>#N/A</v>
      </c>
      <c r="O203" s="95" t="e">
        <f>VLOOKUP(C203,MEDIDORES!$C:$P,3,FALSE)</f>
        <v>#N/A</v>
      </c>
      <c r="P203" s="14" t="e">
        <f>VLOOKUP(C203,MEDIDORES!$C:$P,4,FALSE)</f>
        <v>#N/A</v>
      </c>
      <c r="Q203" s="95" t="e">
        <f>VLOOKUP(C203,MEDIDORES!$C:$P,5,FALSE)</f>
        <v>#N/A</v>
      </c>
      <c r="R203" s="64" t="e">
        <f>VLOOKUP(C203,MEDIDORES!$C:$P,6,FALSE)</f>
        <v>#N/A</v>
      </c>
      <c r="S203" s="95" t="e">
        <f>VLOOKUP(C203,MEDIDORES!$C:$P,7,FALSE)</f>
        <v>#N/A</v>
      </c>
      <c r="T203" s="95" t="e">
        <f>VLOOKUP(C203,MEDIDORES!$C:$P,8,FALSE)</f>
        <v>#N/A</v>
      </c>
      <c r="U203" s="95" t="e">
        <f>VLOOKUP(C203,MEDIDORES!$C:$P,9,FALSE)</f>
        <v>#N/A</v>
      </c>
      <c r="V203" s="95" t="e">
        <f>VLOOKUP(C203,MEDIDORES!$C:$P,10,FALSE)</f>
        <v>#N/A</v>
      </c>
      <c r="W203" s="95" t="e">
        <f>VLOOKUP(C203,MEDIDORES!$C:$P,11,FALSE)</f>
        <v>#N/A</v>
      </c>
      <c r="X203" s="95" t="e">
        <f>IF(VLOOKUP(C203,MEDIDORES!$C:$P,12,FALSE)="","",VLOOKUP(C203,MEDIDORES!$C:$P,12,FALSE))</f>
        <v>#N/A</v>
      </c>
      <c r="Y203" s="95" t="e">
        <f>IF(VLOOKUP(C203,MEDIDORES!$C:$P,13,FALSE)="","",VLOOKUP(C203,MEDIDORES!$C:$P,13,FALSE))</f>
        <v>#N/A</v>
      </c>
      <c r="Z203" s="95" t="e">
        <f>IF(VLOOKUP(C203,MEDIDORES!$C:$P,14,FALSE)="","",VLOOKUP(C203,MEDIDORES!$C:$P,14,FALSE))</f>
        <v>#N/A</v>
      </c>
    </row>
    <row r="204" spans="1:26" x14ac:dyDescent="0.2">
      <c r="A204" t="s">
        <v>12816</v>
      </c>
      <c r="B204" t="s">
        <v>9972</v>
      </c>
      <c r="C204" t="s">
        <v>11255</v>
      </c>
      <c r="G204" t="s">
        <v>12863</v>
      </c>
      <c r="H204" t="s">
        <v>10769</v>
      </c>
      <c r="I204" t="s">
        <v>127</v>
      </c>
      <c r="J204" t="e">
        <f>VLOOKUP(C204,MEDIDORES!C:G,5,FALSE)</f>
        <v>#N/A</v>
      </c>
      <c r="K204" t="e">
        <f>I204=VLOOKUP(C204,MEDIDORES!C:G,5,FALSE)</f>
        <v>#N/A</v>
      </c>
      <c r="M204" s="95" t="str">
        <f t="shared" si="3"/>
        <v>1755QTILENEL</v>
      </c>
      <c r="N204" s="95" t="e">
        <f>VLOOKUP(C204,MEDIDORES!$C:$P,2,FALSE)</f>
        <v>#N/A</v>
      </c>
      <c r="O204" s="95" t="e">
        <f>VLOOKUP(C204,MEDIDORES!$C:$P,3,FALSE)</f>
        <v>#N/A</v>
      </c>
      <c r="P204" s="14" t="e">
        <f>VLOOKUP(C204,MEDIDORES!$C:$P,4,FALSE)</f>
        <v>#N/A</v>
      </c>
      <c r="Q204" s="95" t="e">
        <f>VLOOKUP(C204,MEDIDORES!$C:$P,5,FALSE)</f>
        <v>#N/A</v>
      </c>
      <c r="R204" s="64" t="e">
        <f>VLOOKUP(C204,MEDIDORES!$C:$P,6,FALSE)</f>
        <v>#N/A</v>
      </c>
      <c r="S204" s="95" t="e">
        <f>VLOOKUP(C204,MEDIDORES!$C:$P,7,FALSE)</f>
        <v>#N/A</v>
      </c>
      <c r="T204" s="95" t="e">
        <f>VLOOKUP(C204,MEDIDORES!$C:$P,8,FALSE)</f>
        <v>#N/A</v>
      </c>
      <c r="U204" s="95" t="e">
        <f>VLOOKUP(C204,MEDIDORES!$C:$P,9,FALSE)</f>
        <v>#N/A</v>
      </c>
      <c r="V204" s="95" t="e">
        <f>VLOOKUP(C204,MEDIDORES!$C:$P,10,FALSE)</f>
        <v>#N/A</v>
      </c>
      <c r="W204" s="95" t="e">
        <f>VLOOKUP(C204,MEDIDORES!$C:$P,11,FALSE)</f>
        <v>#N/A</v>
      </c>
      <c r="X204" s="95" t="e">
        <f>IF(VLOOKUP(C204,MEDIDORES!$C:$P,12,FALSE)="","",VLOOKUP(C204,MEDIDORES!$C:$P,12,FALSE))</f>
        <v>#N/A</v>
      </c>
      <c r="Y204" s="95" t="e">
        <f>IF(VLOOKUP(C204,MEDIDORES!$C:$P,13,FALSE)="","",VLOOKUP(C204,MEDIDORES!$C:$P,13,FALSE))</f>
        <v>#N/A</v>
      </c>
      <c r="Z204" s="95" t="e">
        <f>IF(VLOOKUP(C204,MEDIDORES!$C:$P,14,FALSE)="","",VLOOKUP(C204,MEDIDORES!$C:$P,14,FALSE))</f>
        <v>#N/A</v>
      </c>
    </row>
    <row r="205" spans="1:26" x14ac:dyDescent="0.2">
      <c r="A205" t="s">
        <v>12817</v>
      </c>
      <c r="B205" t="s">
        <v>9972</v>
      </c>
      <c r="C205" t="s">
        <v>11256</v>
      </c>
      <c r="G205" t="s">
        <v>12863</v>
      </c>
      <c r="H205" t="s">
        <v>10769</v>
      </c>
      <c r="I205" t="s">
        <v>127</v>
      </c>
      <c r="J205" t="e">
        <f>VLOOKUP(C205,MEDIDORES!C:G,5,FALSE)</f>
        <v>#N/A</v>
      </c>
      <c r="K205" t="e">
        <f>I205=VLOOKUP(C205,MEDIDORES!C:G,5,FALSE)</f>
        <v>#N/A</v>
      </c>
      <c r="M205" s="95" t="str">
        <f t="shared" si="3"/>
        <v>1756QTILENEL</v>
      </c>
      <c r="N205" s="95" t="e">
        <f>VLOOKUP(C205,MEDIDORES!$C:$P,2,FALSE)</f>
        <v>#N/A</v>
      </c>
      <c r="O205" s="95" t="e">
        <f>VLOOKUP(C205,MEDIDORES!$C:$P,3,FALSE)</f>
        <v>#N/A</v>
      </c>
      <c r="P205" s="14" t="e">
        <f>VLOOKUP(C205,MEDIDORES!$C:$P,4,FALSE)</f>
        <v>#N/A</v>
      </c>
      <c r="Q205" s="95" t="e">
        <f>VLOOKUP(C205,MEDIDORES!$C:$P,5,FALSE)</f>
        <v>#N/A</v>
      </c>
      <c r="R205" s="64" t="e">
        <f>VLOOKUP(C205,MEDIDORES!$C:$P,6,FALSE)</f>
        <v>#N/A</v>
      </c>
      <c r="S205" s="95" t="e">
        <f>VLOOKUP(C205,MEDIDORES!$C:$P,7,FALSE)</f>
        <v>#N/A</v>
      </c>
      <c r="T205" s="95" t="e">
        <f>VLOOKUP(C205,MEDIDORES!$C:$P,8,FALSE)</f>
        <v>#N/A</v>
      </c>
      <c r="U205" s="95" t="e">
        <f>VLOOKUP(C205,MEDIDORES!$C:$P,9,FALSE)</f>
        <v>#N/A</v>
      </c>
      <c r="V205" s="95" t="e">
        <f>VLOOKUP(C205,MEDIDORES!$C:$P,10,FALSE)</f>
        <v>#N/A</v>
      </c>
      <c r="W205" s="95" t="e">
        <f>VLOOKUP(C205,MEDIDORES!$C:$P,11,FALSE)</f>
        <v>#N/A</v>
      </c>
      <c r="X205" s="95" t="e">
        <f>IF(VLOOKUP(C205,MEDIDORES!$C:$P,12,FALSE)="","",VLOOKUP(C205,MEDIDORES!$C:$P,12,FALSE))</f>
        <v>#N/A</v>
      </c>
      <c r="Y205" s="95" t="e">
        <f>IF(VLOOKUP(C205,MEDIDORES!$C:$P,13,FALSE)="","",VLOOKUP(C205,MEDIDORES!$C:$P,13,FALSE))</f>
        <v>#N/A</v>
      </c>
      <c r="Z205" s="95" t="e">
        <f>IF(VLOOKUP(C205,MEDIDORES!$C:$P,14,FALSE)="","",VLOOKUP(C205,MEDIDORES!$C:$P,14,FALSE))</f>
        <v>#N/A</v>
      </c>
    </row>
    <row r="206" spans="1:26" x14ac:dyDescent="0.2">
      <c r="A206" t="s">
        <v>12818</v>
      </c>
      <c r="B206" t="s">
        <v>9972</v>
      </c>
      <c r="C206" t="s">
        <v>12131</v>
      </c>
      <c r="G206" t="s">
        <v>12612</v>
      </c>
      <c r="H206" t="s">
        <v>12132</v>
      </c>
      <c r="I206" t="s">
        <v>127</v>
      </c>
      <c r="J206" t="str">
        <f>VLOOKUP(C206,MEDIDORES!C:G,5,FALSE)</f>
        <v>QTILCOCO______013</v>
      </c>
      <c r="K206" t="b">
        <f>I206=VLOOKUP(C206,MEDIDORES!C:G,5,FALSE)</f>
        <v>1</v>
      </c>
      <c r="M206" s="95" t="str">
        <f t="shared" si="3"/>
        <v>C_PM3870</v>
      </c>
      <c r="N206" s="95" t="str">
        <f>VLOOKUP(C206,MEDIDORES!$C:$P,2,FALSE)</f>
        <v>GR GUINDO</v>
      </c>
      <c r="O206" s="95" t="str">
        <f>VLOOKUP(C206,MEDIDORES!$C:$P,3,FALSE)</f>
        <v>C_PMGD_FV_ARGOMEDO</v>
      </c>
      <c r="P206" s="14">
        <f>VLOOKUP(C206,MEDIDORES!$C:$P,4,FALSE)</f>
        <v>1</v>
      </c>
      <c r="Q206" s="95" t="str">
        <f>VLOOKUP(C206,MEDIDORES!$C:$P,5,FALSE)</f>
        <v>QTILCOCO______013</v>
      </c>
      <c r="R206" s="64">
        <f>VLOOKUP(C206,MEDIDORES!$C:$P,6,FALSE)</f>
        <v>2069990930132</v>
      </c>
      <c r="S206" s="95">
        <f>VLOOKUP(C206,MEDIDORES!$C:$P,7,FALSE)</f>
        <v>0</v>
      </c>
      <c r="T206" s="95">
        <f>VLOOKUP(C206,MEDIDORES!$C:$P,8,FALSE)</f>
        <v>0</v>
      </c>
      <c r="U206" s="95">
        <f>VLOOKUP(C206,MEDIDORES!$C:$P,9,FALSE)</f>
        <v>0</v>
      </c>
      <c r="V206" s="95" t="str">
        <f>VLOOKUP(C206,MEDIDORES!$C:$P,10,FALSE)</f>
        <v>G</v>
      </c>
      <c r="W206" s="95" t="str">
        <f>VLOOKUP(C206,MEDIDORES!$C:$P,11,FALSE)</f>
        <v>G</v>
      </c>
      <c r="X206" s="95" t="str">
        <f>IF(VLOOKUP(C206,MEDIDORES!$C:$P,12,FALSE)="","",VLOOKUP(C206,MEDIDORES!$C:$P,12,FALSE))</f>
        <v>GR GUINDO</v>
      </c>
      <c r="Y206" s="95" t="str">
        <f>IF(VLOOKUP(C206,MEDIDORES!$C:$P,13,FALSE)="","",VLOOKUP(C206,MEDIDORES!$C:$P,13,FALSE))</f>
        <v>CGE</v>
      </c>
      <c r="Z206" s="95" t="str">
        <f>IF(VLOOKUP(C206,MEDIDORES!$C:$P,14,FALSE)="","",VLOOKUP(C206,MEDIDORES!$C:$P,14,FALSE))</f>
        <v/>
      </c>
    </row>
    <row r="207" spans="1:26" x14ac:dyDescent="0.2">
      <c r="A207" t="s">
        <v>12820</v>
      </c>
      <c r="B207" t="s">
        <v>9972</v>
      </c>
      <c r="C207" t="s">
        <v>12128</v>
      </c>
      <c r="G207" t="s">
        <v>12612</v>
      </c>
      <c r="H207" t="s">
        <v>12130</v>
      </c>
      <c r="I207" t="s">
        <v>127</v>
      </c>
      <c r="J207" t="str">
        <f>VLOOKUP(C207,MEDIDORES!C:G,5,FALSE)</f>
        <v>QTILCOCO______013</v>
      </c>
      <c r="K207" t="b">
        <f>I207=VLOOKUP(C207,MEDIDORES!C:G,5,FALSE)</f>
        <v>1</v>
      </c>
      <c r="M207" s="95" t="str">
        <f t="shared" si="3"/>
        <v>G_PM3870</v>
      </c>
      <c r="N207" s="95" t="str">
        <f>VLOOKUP(C207,MEDIDORES!$C:$P,2,FALSE)</f>
        <v>GR GUINDO</v>
      </c>
      <c r="O207" s="95" t="str">
        <f>VLOOKUP(C207,MEDIDORES!$C:$P,3,FALSE)</f>
        <v>G_PMGD_FV_ARGOMEDO</v>
      </c>
      <c r="P207" s="14">
        <f>VLOOKUP(C207,MEDIDORES!$C:$P,4,FALSE)</f>
        <v>1</v>
      </c>
      <c r="Q207" s="95" t="str">
        <f>VLOOKUP(C207,MEDIDORES!$C:$P,5,FALSE)</f>
        <v>QTILCOCO______013</v>
      </c>
      <c r="R207" s="64">
        <f>VLOOKUP(C207,MEDIDORES!$C:$P,6,FALSE)</f>
        <v>2069990930132</v>
      </c>
      <c r="S207" s="95">
        <f>VLOOKUP(C207,MEDIDORES!$C:$P,7,FALSE)</f>
        <v>0</v>
      </c>
      <c r="T207" s="95">
        <f>VLOOKUP(C207,MEDIDORES!$C:$P,8,FALSE)</f>
        <v>0</v>
      </c>
      <c r="U207" s="95">
        <f>VLOOKUP(C207,MEDIDORES!$C:$P,9,FALSE)</f>
        <v>0</v>
      </c>
      <c r="V207" s="95" t="str">
        <f>VLOOKUP(C207,MEDIDORES!$C:$P,10,FALSE)</f>
        <v>G</v>
      </c>
      <c r="W207" s="95" t="str">
        <f>VLOOKUP(C207,MEDIDORES!$C:$P,11,FALSE)</f>
        <v>G</v>
      </c>
      <c r="X207" s="95" t="str">
        <f>IF(VLOOKUP(C207,MEDIDORES!$C:$P,12,FALSE)="","",VLOOKUP(C207,MEDIDORES!$C:$P,12,FALSE))</f>
        <v>GR GUINDO</v>
      </c>
      <c r="Y207" s="95" t="str">
        <f>IF(VLOOKUP(C207,MEDIDORES!$C:$P,13,FALSE)="","",VLOOKUP(C207,MEDIDORES!$C:$P,13,FALSE))</f>
        <v>CGE</v>
      </c>
      <c r="Z207" s="95" t="str">
        <f>IF(VLOOKUP(C207,MEDIDORES!$C:$P,14,FALSE)="","",VLOOKUP(C207,MEDIDORES!$C:$P,14,FALSE))</f>
        <v/>
      </c>
    </row>
    <row r="208" spans="1:26" x14ac:dyDescent="0.2">
      <c r="A208" t="s">
        <v>12819</v>
      </c>
      <c r="B208" t="s">
        <v>12863</v>
      </c>
      <c r="C208" t="s">
        <v>11251</v>
      </c>
      <c r="G208" t="s">
        <v>12612</v>
      </c>
      <c r="H208" t="s">
        <v>10769</v>
      </c>
      <c r="I208" t="s">
        <v>127</v>
      </c>
      <c r="J208" t="e">
        <f>VLOOKUP(C208,MEDIDORES!C:G,5,FALSE)</f>
        <v>#N/A</v>
      </c>
      <c r="K208" t="e">
        <f>I208=VLOOKUP(C208,MEDIDORES!C:G,5,FALSE)</f>
        <v>#N/A</v>
      </c>
      <c r="M208" s="95" t="str">
        <f t="shared" si="3"/>
        <v>CHILQTIPOOL</v>
      </c>
      <c r="N208" s="95" t="e">
        <f>VLOOKUP(C208,MEDIDORES!$C:$P,2,FALSE)</f>
        <v>#N/A</v>
      </c>
      <c r="O208" s="95" t="e">
        <f>VLOOKUP(C208,MEDIDORES!$C:$P,3,FALSE)</f>
        <v>#N/A</v>
      </c>
      <c r="P208" s="14" t="e">
        <f>VLOOKUP(C208,MEDIDORES!$C:$P,4,FALSE)</f>
        <v>#N/A</v>
      </c>
      <c r="Q208" s="95" t="e">
        <f>VLOOKUP(C208,MEDIDORES!$C:$P,5,FALSE)</f>
        <v>#N/A</v>
      </c>
      <c r="R208" s="64" t="e">
        <f>VLOOKUP(C208,MEDIDORES!$C:$P,6,FALSE)</f>
        <v>#N/A</v>
      </c>
      <c r="S208" s="95" t="e">
        <f>VLOOKUP(C208,MEDIDORES!$C:$P,7,FALSE)</f>
        <v>#N/A</v>
      </c>
      <c r="T208" s="95" t="e">
        <f>VLOOKUP(C208,MEDIDORES!$C:$P,8,FALSE)</f>
        <v>#N/A</v>
      </c>
      <c r="U208" s="95" t="e">
        <f>VLOOKUP(C208,MEDIDORES!$C:$P,9,FALSE)</f>
        <v>#N/A</v>
      </c>
      <c r="V208" s="95" t="e">
        <f>VLOOKUP(C208,MEDIDORES!$C:$P,10,FALSE)</f>
        <v>#N/A</v>
      </c>
      <c r="W208" s="95" t="e">
        <f>VLOOKUP(C208,MEDIDORES!$C:$P,11,FALSE)</f>
        <v>#N/A</v>
      </c>
      <c r="X208" s="95" t="e">
        <f>IF(VLOOKUP(C208,MEDIDORES!$C:$P,12,FALSE)="","",VLOOKUP(C208,MEDIDORES!$C:$P,12,FALSE))</f>
        <v>#N/A</v>
      </c>
      <c r="Y208" s="95" t="e">
        <f>IF(VLOOKUP(C208,MEDIDORES!$C:$P,13,FALSE)="","",VLOOKUP(C208,MEDIDORES!$C:$P,13,FALSE))</f>
        <v>#N/A</v>
      </c>
      <c r="Z208" s="95" t="e">
        <f>IF(VLOOKUP(C208,MEDIDORES!$C:$P,14,FALSE)="","",VLOOKUP(C208,MEDIDORES!$C:$P,14,FALSE))</f>
        <v>#N/A</v>
      </c>
    </row>
    <row r="209" spans="1:26" x14ac:dyDescent="0.2">
      <c r="A209" t="s">
        <v>12821</v>
      </c>
      <c r="B209" t="s">
        <v>9972</v>
      </c>
      <c r="C209" t="s">
        <v>9754</v>
      </c>
      <c r="D209" t="s">
        <v>9866</v>
      </c>
      <c r="E209" t="s">
        <v>10140</v>
      </c>
      <c r="G209" t="s">
        <v>12863</v>
      </c>
      <c r="H209" t="s">
        <v>12917</v>
      </c>
      <c r="I209" t="s">
        <v>1834</v>
      </c>
      <c r="J209" t="e">
        <f>VLOOKUP(C209,MEDIDORES!C:G,5,FALSE)</f>
        <v>#N/A</v>
      </c>
      <c r="K209" t="e">
        <f>I209=VLOOKUP(C209,MEDIDORES!C:G,5,FALSE)</f>
        <v>#N/A</v>
      </c>
      <c r="M209" s="95" t="str">
        <f t="shared" si="3"/>
        <v>PM2807PCM395</v>
      </c>
      <c r="N209" s="95" t="e">
        <f>VLOOKUP(C209,MEDIDORES!$C:$P,2,FALSE)</f>
        <v>#N/A</v>
      </c>
      <c r="O209" s="95" t="e">
        <f>VLOOKUP(C209,MEDIDORES!$C:$P,3,FALSE)</f>
        <v>#N/A</v>
      </c>
      <c r="P209" s="14" t="e">
        <f>VLOOKUP(C209,MEDIDORES!$C:$P,4,FALSE)</f>
        <v>#N/A</v>
      </c>
      <c r="Q209" s="95" t="e">
        <f>VLOOKUP(C209,MEDIDORES!$C:$P,5,FALSE)</f>
        <v>#N/A</v>
      </c>
      <c r="R209" s="64" t="e">
        <f>VLOOKUP(C209,MEDIDORES!$C:$P,6,FALSE)</f>
        <v>#N/A</v>
      </c>
      <c r="S209" s="95" t="e">
        <f>VLOOKUP(C209,MEDIDORES!$C:$P,7,FALSE)</f>
        <v>#N/A</v>
      </c>
      <c r="T209" s="95" t="e">
        <f>VLOOKUP(C209,MEDIDORES!$C:$P,8,FALSE)</f>
        <v>#N/A</v>
      </c>
      <c r="U209" s="95" t="e">
        <f>VLOOKUP(C209,MEDIDORES!$C:$P,9,FALSE)</f>
        <v>#N/A</v>
      </c>
      <c r="V209" s="95" t="e">
        <f>VLOOKUP(C209,MEDIDORES!$C:$P,10,FALSE)</f>
        <v>#N/A</v>
      </c>
      <c r="W209" s="95" t="e">
        <f>VLOOKUP(C209,MEDIDORES!$C:$P,11,FALSE)</f>
        <v>#N/A</v>
      </c>
      <c r="X209" s="95" t="e">
        <f>IF(VLOOKUP(C209,MEDIDORES!$C:$P,12,FALSE)="","",VLOOKUP(C209,MEDIDORES!$C:$P,12,FALSE))</f>
        <v>#N/A</v>
      </c>
      <c r="Y209" s="95" t="e">
        <f>IF(VLOOKUP(C209,MEDIDORES!$C:$P,13,FALSE)="","",VLOOKUP(C209,MEDIDORES!$C:$P,13,FALSE))</f>
        <v>#N/A</v>
      </c>
      <c r="Z209" s="95" t="e">
        <f>IF(VLOOKUP(C209,MEDIDORES!$C:$P,14,FALSE)="","",VLOOKUP(C209,MEDIDORES!$C:$P,14,FALSE))</f>
        <v>#N/A</v>
      </c>
    </row>
    <row r="210" spans="1:26" x14ac:dyDescent="0.2">
      <c r="A210" t="s">
        <v>12822</v>
      </c>
      <c r="B210" t="s">
        <v>9972</v>
      </c>
      <c r="C210" t="s">
        <v>10164</v>
      </c>
      <c r="G210" t="s">
        <v>12612</v>
      </c>
      <c r="H210" t="s">
        <v>10165</v>
      </c>
      <c r="I210" t="s">
        <v>1661</v>
      </c>
      <c r="J210" t="str">
        <f>VLOOKUP(C210,MEDIDORES!C:G,5,FALSE)</f>
        <v>RANGUILI______013</v>
      </c>
      <c r="K210" t="b">
        <f>I210=VLOOKUP(C210,MEDIDORES!C:G,5,FALSE)</f>
        <v>1</v>
      </c>
      <c r="M210" s="95" t="str">
        <f t="shared" si="3"/>
        <v>C_2625RANGEMEL</v>
      </c>
      <c r="N210" s="95" t="str">
        <f>VLOOKUP(C210,MEDIDORES!$C:$P,2,FALSE)</f>
        <v>CARBON_FREE</v>
      </c>
      <c r="O210" s="95" t="str">
        <f>VLOOKUP(C210,MEDIDORES!$C:$P,3,FALSE)</f>
        <v>C_PMGD_FV_ELRANGUIL</v>
      </c>
      <c r="P210" s="14">
        <f>VLOOKUP(C210,MEDIDORES!$C:$P,4,FALSE)</f>
        <v>1</v>
      </c>
      <c r="Q210" s="95" t="str">
        <f>VLOOKUP(C210,MEDIDORES!$C:$P,5,FALSE)</f>
        <v>RANGUILI______013</v>
      </c>
      <c r="R210" s="64">
        <f>VLOOKUP(C210,MEDIDORES!$C:$P,6,FALSE)</f>
        <v>2079990330132</v>
      </c>
      <c r="S210" s="95">
        <f>VLOOKUP(C210,MEDIDORES!$C:$P,7,FALSE)</f>
        <v>0</v>
      </c>
      <c r="T210" s="95">
        <f>VLOOKUP(C210,MEDIDORES!$C:$P,8,FALSE)</f>
        <v>0</v>
      </c>
      <c r="U210" s="95">
        <f>VLOOKUP(C210,MEDIDORES!$C:$P,9,FALSE)</f>
        <v>0</v>
      </c>
      <c r="V210" s="95" t="str">
        <f>VLOOKUP(C210,MEDIDORES!$C:$P,10,FALSE)</f>
        <v>G</v>
      </c>
      <c r="W210" s="95" t="str">
        <f>VLOOKUP(C210,MEDIDORES!$C:$P,11,FALSE)</f>
        <v>G</v>
      </c>
      <c r="X210" s="95" t="str">
        <f>IF(VLOOKUP(C210,MEDIDORES!$C:$P,12,FALSE)="","",VLOOKUP(C210,MEDIDORES!$C:$P,12,FALSE))</f>
        <v>CARBON_FREE</v>
      </c>
      <c r="Y210" s="95" t="str">
        <f>IF(VLOOKUP(C210,MEDIDORES!$C:$P,13,FALSE)="","",VLOOKUP(C210,MEDIDORES!$C:$P,13,FALSE))</f>
        <v>CGE</v>
      </c>
      <c r="Z210" s="95" t="str">
        <f>IF(VLOOKUP(C210,MEDIDORES!$C:$P,14,FALSE)="","",VLOOKUP(C210,MEDIDORES!$C:$P,14,FALSE))</f>
        <v/>
      </c>
    </row>
    <row r="211" spans="1:26" x14ac:dyDescent="0.2">
      <c r="A211" t="s">
        <v>12823</v>
      </c>
      <c r="B211" t="s">
        <v>9972</v>
      </c>
      <c r="C211" t="s">
        <v>10162</v>
      </c>
      <c r="G211" t="s">
        <v>12612</v>
      </c>
      <c r="H211" t="s">
        <v>10163</v>
      </c>
      <c r="I211" t="s">
        <v>1661</v>
      </c>
      <c r="J211" t="str">
        <f>VLOOKUP(C211,MEDIDORES!C:G,5,FALSE)</f>
        <v>RANGUILI______013</v>
      </c>
      <c r="K211" t="b">
        <f>I211=VLOOKUP(C211,MEDIDORES!C:G,5,FALSE)</f>
        <v>1</v>
      </c>
      <c r="M211" s="95" t="str">
        <f t="shared" si="3"/>
        <v>G_2625RANGEMEL</v>
      </c>
      <c r="N211" s="95" t="str">
        <f>VLOOKUP(C211,MEDIDORES!$C:$P,2,FALSE)</f>
        <v>CARBON_FREE</v>
      </c>
      <c r="O211" s="95" t="str">
        <f>VLOOKUP(C211,MEDIDORES!$C:$P,3,FALSE)</f>
        <v>G_PMGD_FV_ELRANGUIL</v>
      </c>
      <c r="P211" s="14">
        <f>VLOOKUP(C211,MEDIDORES!$C:$P,4,FALSE)</f>
        <v>1</v>
      </c>
      <c r="Q211" s="95" t="str">
        <f>VLOOKUP(C211,MEDIDORES!$C:$P,5,FALSE)</f>
        <v>RANGUILI______013</v>
      </c>
      <c r="R211" s="64">
        <f>VLOOKUP(C211,MEDIDORES!$C:$P,6,FALSE)</f>
        <v>2079990330132</v>
      </c>
      <c r="S211" s="95">
        <f>VLOOKUP(C211,MEDIDORES!$C:$P,7,FALSE)</f>
        <v>0</v>
      </c>
      <c r="T211" s="95">
        <f>VLOOKUP(C211,MEDIDORES!$C:$P,8,FALSE)</f>
        <v>0</v>
      </c>
      <c r="U211" s="95">
        <f>VLOOKUP(C211,MEDIDORES!$C:$P,9,FALSE)</f>
        <v>0</v>
      </c>
      <c r="V211" s="95" t="str">
        <f>VLOOKUP(C211,MEDIDORES!$C:$P,10,FALSE)</f>
        <v>G</v>
      </c>
      <c r="W211" s="95" t="str">
        <f>VLOOKUP(C211,MEDIDORES!$C:$P,11,FALSE)</f>
        <v>G</v>
      </c>
      <c r="X211" s="95" t="str">
        <f>IF(VLOOKUP(C211,MEDIDORES!$C:$P,12,FALSE)="","",VLOOKUP(C211,MEDIDORES!$C:$P,12,FALSE))</f>
        <v>CARBON_FREE</v>
      </c>
      <c r="Y211" s="95" t="str">
        <f>IF(VLOOKUP(C211,MEDIDORES!$C:$P,13,FALSE)="","",VLOOKUP(C211,MEDIDORES!$C:$P,13,FALSE))</f>
        <v>CGE</v>
      </c>
      <c r="Z211" s="95" t="str">
        <f>IF(VLOOKUP(C211,MEDIDORES!$C:$P,14,FALSE)="","",VLOOKUP(C211,MEDIDORES!$C:$P,14,FALSE))</f>
        <v/>
      </c>
    </row>
    <row r="212" spans="1:26" x14ac:dyDescent="0.2">
      <c r="A212" t="s">
        <v>12824</v>
      </c>
      <c r="B212" t="s">
        <v>9972</v>
      </c>
      <c r="C212" t="s">
        <v>11446</v>
      </c>
      <c r="D212" t="s">
        <v>11258</v>
      </c>
      <c r="E212" t="s">
        <v>11566</v>
      </c>
      <c r="G212" t="s">
        <v>12863</v>
      </c>
      <c r="H212" t="s">
        <v>10137</v>
      </c>
      <c r="I212" t="s">
        <v>252</v>
      </c>
      <c r="J212" t="e">
        <f>VLOOKUP(C212,MEDIDORES!C:G,5,FALSE)</f>
        <v>#N/A</v>
      </c>
      <c r="K212" t="e">
        <f>I212=VLOOKUP(C212,MEDIDORES!C:G,5,FALSE)</f>
        <v>#N/A</v>
      </c>
      <c r="M212" s="95" t="str">
        <f t="shared" si="3"/>
        <v>2284RAUQENEL</v>
      </c>
      <c r="N212" s="95" t="e">
        <f>VLOOKUP(C212,MEDIDORES!$C:$P,2,FALSE)</f>
        <v>#N/A</v>
      </c>
      <c r="O212" s="95" t="e">
        <f>VLOOKUP(C212,MEDIDORES!$C:$P,3,FALSE)</f>
        <v>#N/A</v>
      </c>
      <c r="P212" s="14" t="e">
        <f>VLOOKUP(C212,MEDIDORES!$C:$P,4,FALSE)</f>
        <v>#N/A</v>
      </c>
      <c r="Q212" s="95" t="e">
        <f>VLOOKUP(C212,MEDIDORES!$C:$P,5,FALSE)</f>
        <v>#N/A</v>
      </c>
      <c r="R212" s="64" t="e">
        <f>VLOOKUP(C212,MEDIDORES!$C:$P,6,FALSE)</f>
        <v>#N/A</v>
      </c>
      <c r="S212" s="95" t="e">
        <f>VLOOKUP(C212,MEDIDORES!$C:$P,7,FALSE)</f>
        <v>#N/A</v>
      </c>
      <c r="T212" s="95" t="e">
        <f>VLOOKUP(C212,MEDIDORES!$C:$P,8,FALSE)</f>
        <v>#N/A</v>
      </c>
      <c r="U212" s="95" t="e">
        <f>VLOOKUP(C212,MEDIDORES!$C:$P,9,FALSE)</f>
        <v>#N/A</v>
      </c>
      <c r="V212" s="95" t="e">
        <f>VLOOKUP(C212,MEDIDORES!$C:$P,10,FALSE)</f>
        <v>#N/A</v>
      </c>
      <c r="W212" s="95" t="e">
        <f>VLOOKUP(C212,MEDIDORES!$C:$P,11,FALSE)</f>
        <v>#N/A</v>
      </c>
      <c r="X212" s="95" t="e">
        <f>IF(VLOOKUP(C212,MEDIDORES!$C:$P,12,FALSE)="","",VLOOKUP(C212,MEDIDORES!$C:$P,12,FALSE))</f>
        <v>#N/A</v>
      </c>
      <c r="Y212" s="95" t="e">
        <f>IF(VLOOKUP(C212,MEDIDORES!$C:$P,13,FALSE)="","",VLOOKUP(C212,MEDIDORES!$C:$P,13,FALSE))</f>
        <v>#N/A</v>
      </c>
      <c r="Z212" s="95" t="e">
        <f>IF(VLOOKUP(C212,MEDIDORES!$C:$P,14,FALSE)="","",VLOOKUP(C212,MEDIDORES!$C:$P,14,FALSE))</f>
        <v>#N/A</v>
      </c>
    </row>
    <row r="213" spans="1:26" x14ac:dyDescent="0.2">
      <c r="A213" t="s">
        <v>12825</v>
      </c>
      <c r="B213" t="s">
        <v>9972</v>
      </c>
      <c r="C213" t="s">
        <v>11447</v>
      </c>
      <c r="D213" t="s">
        <v>11257</v>
      </c>
      <c r="E213" t="s">
        <v>11565</v>
      </c>
      <c r="G213" t="s">
        <v>12863</v>
      </c>
      <c r="H213" t="s">
        <v>10137</v>
      </c>
      <c r="I213" t="s">
        <v>252</v>
      </c>
      <c r="J213" t="e">
        <f>VLOOKUP(C213,MEDIDORES!C:G,5,FALSE)</f>
        <v>#N/A</v>
      </c>
      <c r="K213" t="e">
        <f>I213=VLOOKUP(C213,MEDIDORES!C:G,5,FALSE)</f>
        <v>#N/A</v>
      </c>
      <c r="M213" s="95" t="str">
        <f t="shared" si="3"/>
        <v>2285RAUQENEL</v>
      </c>
      <c r="N213" s="95" t="e">
        <f>VLOOKUP(C213,MEDIDORES!$C:$P,2,FALSE)</f>
        <v>#N/A</v>
      </c>
      <c r="O213" s="95" t="e">
        <f>VLOOKUP(C213,MEDIDORES!$C:$P,3,FALSE)</f>
        <v>#N/A</v>
      </c>
      <c r="P213" s="14" t="e">
        <f>VLOOKUP(C213,MEDIDORES!$C:$P,4,FALSE)</f>
        <v>#N/A</v>
      </c>
      <c r="Q213" s="95" t="e">
        <f>VLOOKUP(C213,MEDIDORES!$C:$P,5,FALSE)</f>
        <v>#N/A</v>
      </c>
      <c r="R213" s="64" t="e">
        <f>VLOOKUP(C213,MEDIDORES!$C:$P,6,FALSE)</f>
        <v>#N/A</v>
      </c>
      <c r="S213" s="95" t="e">
        <f>VLOOKUP(C213,MEDIDORES!$C:$P,7,FALSE)</f>
        <v>#N/A</v>
      </c>
      <c r="T213" s="95" t="e">
        <f>VLOOKUP(C213,MEDIDORES!$C:$P,8,FALSE)</f>
        <v>#N/A</v>
      </c>
      <c r="U213" s="95" t="e">
        <f>VLOOKUP(C213,MEDIDORES!$C:$P,9,FALSE)</f>
        <v>#N/A</v>
      </c>
      <c r="V213" s="95" t="e">
        <f>VLOOKUP(C213,MEDIDORES!$C:$P,10,FALSE)</f>
        <v>#N/A</v>
      </c>
      <c r="W213" s="95" t="e">
        <f>VLOOKUP(C213,MEDIDORES!$C:$P,11,FALSE)</f>
        <v>#N/A</v>
      </c>
      <c r="X213" s="95" t="e">
        <f>IF(VLOOKUP(C213,MEDIDORES!$C:$P,12,FALSE)="","",VLOOKUP(C213,MEDIDORES!$C:$P,12,FALSE))</f>
        <v>#N/A</v>
      </c>
      <c r="Y213" s="95" t="e">
        <f>IF(VLOOKUP(C213,MEDIDORES!$C:$P,13,FALSE)="","",VLOOKUP(C213,MEDIDORES!$C:$P,13,FALSE))</f>
        <v>#N/A</v>
      </c>
      <c r="Z213" s="95" t="e">
        <f>IF(VLOOKUP(C213,MEDIDORES!$C:$P,14,FALSE)="","",VLOOKUP(C213,MEDIDORES!$C:$P,14,FALSE))</f>
        <v>#N/A</v>
      </c>
    </row>
    <row r="214" spans="1:26" x14ac:dyDescent="0.2">
      <c r="A214" t="s">
        <v>12826</v>
      </c>
      <c r="B214" t="s">
        <v>9972</v>
      </c>
      <c r="C214" t="s">
        <v>11445</v>
      </c>
      <c r="D214" t="s">
        <v>11259</v>
      </c>
      <c r="E214" t="s">
        <v>11567</v>
      </c>
      <c r="G214" t="s">
        <v>12863</v>
      </c>
      <c r="H214" t="s">
        <v>10137</v>
      </c>
      <c r="I214" t="s">
        <v>252</v>
      </c>
      <c r="J214" t="e">
        <f>VLOOKUP(C214,MEDIDORES!C:G,5,FALSE)</f>
        <v>#N/A</v>
      </c>
      <c r="K214" t="e">
        <f>I214=VLOOKUP(C214,MEDIDORES!C:G,5,FALSE)</f>
        <v>#N/A</v>
      </c>
      <c r="M214" s="95" t="str">
        <f t="shared" si="3"/>
        <v>2287RAUQENEL</v>
      </c>
      <c r="N214" s="95" t="e">
        <f>VLOOKUP(C214,MEDIDORES!$C:$P,2,FALSE)</f>
        <v>#N/A</v>
      </c>
      <c r="O214" s="95" t="e">
        <f>VLOOKUP(C214,MEDIDORES!$C:$P,3,FALSE)</f>
        <v>#N/A</v>
      </c>
      <c r="P214" s="14" t="e">
        <f>VLOOKUP(C214,MEDIDORES!$C:$P,4,FALSE)</f>
        <v>#N/A</v>
      </c>
      <c r="Q214" s="95" t="e">
        <f>VLOOKUP(C214,MEDIDORES!$C:$P,5,FALSE)</f>
        <v>#N/A</v>
      </c>
      <c r="R214" s="64" t="e">
        <f>VLOOKUP(C214,MEDIDORES!$C:$P,6,FALSE)</f>
        <v>#N/A</v>
      </c>
      <c r="S214" s="95" t="e">
        <f>VLOOKUP(C214,MEDIDORES!$C:$P,7,FALSE)</f>
        <v>#N/A</v>
      </c>
      <c r="T214" s="95" t="e">
        <f>VLOOKUP(C214,MEDIDORES!$C:$P,8,FALSE)</f>
        <v>#N/A</v>
      </c>
      <c r="U214" s="95" t="e">
        <f>VLOOKUP(C214,MEDIDORES!$C:$P,9,FALSE)</f>
        <v>#N/A</v>
      </c>
      <c r="V214" s="95" t="e">
        <f>VLOOKUP(C214,MEDIDORES!$C:$P,10,FALSE)</f>
        <v>#N/A</v>
      </c>
      <c r="W214" s="95" t="e">
        <f>VLOOKUP(C214,MEDIDORES!$C:$P,11,FALSE)</f>
        <v>#N/A</v>
      </c>
      <c r="X214" s="95" t="e">
        <f>IF(VLOOKUP(C214,MEDIDORES!$C:$P,12,FALSE)="","",VLOOKUP(C214,MEDIDORES!$C:$P,12,FALSE))</f>
        <v>#N/A</v>
      </c>
      <c r="Y214" s="95" t="e">
        <f>IF(VLOOKUP(C214,MEDIDORES!$C:$P,13,FALSE)="","",VLOOKUP(C214,MEDIDORES!$C:$P,13,FALSE))</f>
        <v>#N/A</v>
      </c>
      <c r="Z214" s="95" t="e">
        <f>IF(VLOOKUP(C214,MEDIDORES!$C:$P,14,FALSE)="","",VLOOKUP(C214,MEDIDORES!$C:$P,14,FALSE))</f>
        <v>#N/A</v>
      </c>
    </row>
    <row r="215" spans="1:26" x14ac:dyDescent="0.2">
      <c r="A215" t="s">
        <v>12827</v>
      </c>
      <c r="B215" t="s">
        <v>9972</v>
      </c>
      <c r="C215" t="s">
        <v>11733</v>
      </c>
      <c r="G215" t="s">
        <v>12612</v>
      </c>
      <c r="H215" t="s">
        <v>11734</v>
      </c>
      <c r="I215" t="s">
        <v>252</v>
      </c>
      <c r="J215" t="str">
        <f>VLOOKUP(C215,MEDIDORES!C:G,5,FALSE)</f>
        <v>RAUQUEN_______013</v>
      </c>
      <c r="K215" t="b">
        <f>I215=VLOOKUP(C215,MEDIDORES!C:G,5,FALSE)</f>
        <v>1</v>
      </c>
      <c r="M215" s="95" t="str">
        <f t="shared" si="3"/>
        <v>C_PM3185</v>
      </c>
      <c r="N215" s="95" t="str">
        <f>VLOOKUP(C215,MEDIDORES!$C:$P,2,FALSE)</f>
        <v>CARBON_FREE</v>
      </c>
      <c r="O215" s="95" t="str">
        <f>VLOOKUP(C215,MEDIDORES!$C:$P,3,FALSE)</f>
        <v>C_PMGD_FV_RAUQUEN</v>
      </c>
      <c r="P215" s="14">
        <f>VLOOKUP(C215,MEDIDORES!$C:$P,4,FALSE)</f>
        <v>1</v>
      </c>
      <c r="Q215" s="95" t="str">
        <f>VLOOKUP(C215,MEDIDORES!$C:$P,5,FALSE)</f>
        <v>RAUQUEN_______013</v>
      </c>
      <c r="R215" s="64">
        <f>VLOOKUP(C215,MEDIDORES!$C:$P,6,FALSE)</f>
        <v>2079990280132</v>
      </c>
      <c r="S215" s="95">
        <f>VLOOKUP(C215,MEDIDORES!$C:$P,7,FALSE)</f>
        <v>0</v>
      </c>
      <c r="T215" s="95">
        <f>VLOOKUP(C215,MEDIDORES!$C:$P,8,FALSE)</f>
        <v>0</v>
      </c>
      <c r="U215" s="95">
        <f>VLOOKUP(C215,MEDIDORES!$C:$P,9,FALSE)</f>
        <v>0</v>
      </c>
      <c r="V215" s="95" t="str">
        <f>VLOOKUP(C215,MEDIDORES!$C:$P,10,FALSE)</f>
        <v>G</v>
      </c>
      <c r="W215" s="95" t="str">
        <f>VLOOKUP(C215,MEDIDORES!$C:$P,11,FALSE)</f>
        <v>G</v>
      </c>
      <c r="X215" s="95" t="str">
        <f>IF(VLOOKUP(C215,MEDIDORES!$C:$P,12,FALSE)="","",VLOOKUP(C215,MEDIDORES!$C:$P,12,FALSE))</f>
        <v>CARBON_FREE</v>
      </c>
      <c r="Y215" s="95" t="str">
        <f>IF(VLOOKUP(C215,MEDIDORES!$C:$P,13,FALSE)="","",VLOOKUP(C215,MEDIDORES!$C:$P,13,FALSE))</f>
        <v>CGE</v>
      </c>
      <c r="Z215" s="95" t="str">
        <f>IF(VLOOKUP(C215,MEDIDORES!$C:$P,14,FALSE)="","",VLOOKUP(C215,MEDIDORES!$C:$P,14,FALSE))</f>
        <v/>
      </c>
    </row>
    <row r="216" spans="1:26" x14ac:dyDescent="0.2">
      <c r="A216" t="s">
        <v>12828</v>
      </c>
      <c r="B216" t="s">
        <v>9972</v>
      </c>
      <c r="C216" t="s">
        <v>11731</v>
      </c>
      <c r="G216" t="s">
        <v>12612</v>
      </c>
      <c r="H216" t="s">
        <v>11732</v>
      </c>
      <c r="I216" t="s">
        <v>252</v>
      </c>
      <c r="J216" t="str">
        <f>VLOOKUP(C216,MEDIDORES!C:G,5,FALSE)</f>
        <v>RAUQUEN_______013</v>
      </c>
      <c r="K216" t="b">
        <f>I216=VLOOKUP(C216,MEDIDORES!C:G,5,FALSE)</f>
        <v>1</v>
      </c>
      <c r="M216" s="95" t="str">
        <f t="shared" si="3"/>
        <v>G_PM3185</v>
      </c>
      <c r="N216" s="95" t="str">
        <f>VLOOKUP(C216,MEDIDORES!$C:$P,2,FALSE)</f>
        <v>CARBON_FREE</v>
      </c>
      <c r="O216" s="95" t="str">
        <f>VLOOKUP(C216,MEDIDORES!$C:$P,3,FALSE)</f>
        <v>G_PMGD_FV_RAUQUEN</v>
      </c>
      <c r="P216" s="14">
        <f>VLOOKUP(C216,MEDIDORES!$C:$P,4,FALSE)</f>
        <v>1</v>
      </c>
      <c r="Q216" s="95" t="str">
        <f>VLOOKUP(C216,MEDIDORES!$C:$P,5,FALSE)</f>
        <v>RAUQUEN_______013</v>
      </c>
      <c r="R216" s="64">
        <f>VLOOKUP(C216,MEDIDORES!$C:$P,6,FALSE)</f>
        <v>2079990280132</v>
      </c>
      <c r="S216" s="95">
        <f>VLOOKUP(C216,MEDIDORES!$C:$P,7,FALSE)</f>
        <v>0</v>
      </c>
      <c r="T216" s="95">
        <f>VLOOKUP(C216,MEDIDORES!$C:$P,8,FALSE)</f>
        <v>0</v>
      </c>
      <c r="U216" s="95">
        <f>VLOOKUP(C216,MEDIDORES!$C:$P,9,FALSE)</f>
        <v>0</v>
      </c>
      <c r="V216" s="95" t="str">
        <f>VLOOKUP(C216,MEDIDORES!$C:$P,10,FALSE)</f>
        <v>G</v>
      </c>
      <c r="W216" s="95" t="str">
        <f>VLOOKUP(C216,MEDIDORES!$C:$P,11,FALSE)</f>
        <v>G</v>
      </c>
      <c r="X216" s="95" t="str">
        <f>IF(VLOOKUP(C216,MEDIDORES!$C:$P,12,FALSE)="","",VLOOKUP(C216,MEDIDORES!$C:$P,12,FALSE))</f>
        <v>CARBON_FREE</v>
      </c>
      <c r="Y216" s="95" t="str">
        <f>IF(VLOOKUP(C216,MEDIDORES!$C:$P,13,FALSE)="","",VLOOKUP(C216,MEDIDORES!$C:$P,13,FALSE))</f>
        <v>CGE</v>
      </c>
      <c r="Z216" s="95" t="str">
        <f>IF(VLOOKUP(C216,MEDIDORES!$C:$P,14,FALSE)="","",VLOOKUP(C216,MEDIDORES!$C:$P,14,FALSE))</f>
        <v/>
      </c>
    </row>
    <row r="217" spans="1:26" x14ac:dyDescent="0.2">
      <c r="A217" t="s">
        <v>12831</v>
      </c>
      <c r="B217" t="s">
        <v>9972</v>
      </c>
      <c r="C217" t="s">
        <v>12147</v>
      </c>
      <c r="G217" t="s">
        <v>12612</v>
      </c>
      <c r="H217" t="s">
        <v>12149</v>
      </c>
      <c r="I217" t="s">
        <v>234</v>
      </c>
      <c r="J217" t="str">
        <f>VLOOKUP(C217,MEDIDORES!C:G,5,FALSE)</f>
        <v>RENGO_________013</v>
      </c>
      <c r="K217" t="b">
        <f>I217=VLOOKUP(C217,MEDIDORES!C:G,5,FALSE)</f>
        <v>1</v>
      </c>
      <c r="M217" s="95" t="str">
        <f t="shared" si="3"/>
        <v>C_PM3256</v>
      </c>
      <c r="N217" s="95" t="str">
        <f>VLOOKUP(C217,MEDIDORES!$C:$P,2,FALSE)</f>
        <v>CARBON_FREE</v>
      </c>
      <c r="O217" s="95" t="str">
        <f>VLOOKUP(C217,MEDIDORES!$C:$P,3,FALSE)</f>
        <v>C_PMGD_FV_PV_PITOTOY</v>
      </c>
      <c r="P217" s="14">
        <f>VLOOKUP(C217,MEDIDORES!$C:$P,4,FALSE)</f>
        <v>1</v>
      </c>
      <c r="Q217" s="95" t="str">
        <f>VLOOKUP(C217,MEDIDORES!$C:$P,5,FALSE)</f>
        <v>RENGO_________013</v>
      </c>
      <c r="R217" s="64">
        <f>VLOOKUP(C217,MEDIDORES!$C:$P,6,FALSE)</f>
        <v>2069990130132</v>
      </c>
      <c r="S217" s="95">
        <f>VLOOKUP(C217,MEDIDORES!$C:$P,7,FALSE)</f>
        <v>0</v>
      </c>
      <c r="T217" s="95">
        <f>VLOOKUP(C217,MEDIDORES!$C:$P,8,FALSE)</f>
        <v>0</v>
      </c>
      <c r="U217" s="95">
        <f>VLOOKUP(C217,MEDIDORES!$C:$P,9,FALSE)</f>
        <v>0</v>
      </c>
      <c r="V217" s="95" t="str">
        <f>VLOOKUP(C217,MEDIDORES!$C:$P,10,FALSE)</f>
        <v>G</v>
      </c>
      <c r="W217" s="95" t="str">
        <f>VLOOKUP(C217,MEDIDORES!$C:$P,11,FALSE)</f>
        <v>G</v>
      </c>
      <c r="X217" s="95" t="str">
        <f>IF(VLOOKUP(C217,MEDIDORES!$C:$P,12,FALSE)="","",VLOOKUP(C217,MEDIDORES!$C:$P,12,FALSE))</f>
        <v>CARBON_FREE</v>
      </c>
      <c r="Y217" s="95" t="str">
        <f>IF(VLOOKUP(C217,MEDIDORES!$C:$P,13,FALSE)="","",VLOOKUP(C217,MEDIDORES!$C:$P,13,FALSE))</f>
        <v>CGE</v>
      </c>
      <c r="Z217" s="95" t="str">
        <f>IF(VLOOKUP(C217,MEDIDORES!$C:$P,14,FALSE)="","",VLOOKUP(C217,MEDIDORES!$C:$P,14,FALSE))</f>
        <v/>
      </c>
    </row>
    <row r="218" spans="1:26" x14ac:dyDescent="0.2">
      <c r="A218" t="s">
        <v>12830</v>
      </c>
      <c r="B218" t="s">
        <v>9972</v>
      </c>
      <c r="C218" t="s">
        <v>12151</v>
      </c>
      <c r="G218" t="s">
        <v>12612</v>
      </c>
      <c r="H218" t="s">
        <v>12153</v>
      </c>
      <c r="I218" t="s">
        <v>234</v>
      </c>
      <c r="J218" t="str">
        <f>VLOOKUP(C218,MEDIDORES!C:G,5,FALSE)</f>
        <v>RENGO_________013</v>
      </c>
      <c r="K218" t="b">
        <f>I218=VLOOKUP(C218,MEDIDORES!C:G,5,FALSE)</f>
        <v>1</v>
      </c>
      <c r="M218" s="95" t="str">
        <f t="shared" si="3"/>
        <v>C_PM3255</v>
      </c>
      <c r="N218" s="95" t="str">
        <f>VLOOKUP(C218,MEDIDORES!$C:$P,2,FALSE)</f>
        <v>CARBON_FREE</v>
      </c>
      <c r="O218" s="95" t="str">
        <f>VLOOKUP(C218,MEDIDORES!$C:$P,3,FALSE)</f>
        <v>C_PMGD_FV_PV_QUELTEHE</v>
      </c>
      <c r="P218" s="14">
        <f>VLOOKUP(C218,MEDIDORES!$C:$P,4,FALSE)</f>
        <v>1</v>
      </c>
      <c r="Q218" s="95" t="str">
        <f>VLOOKUP(C218,MEDIDORES!$C:$P,5,FALSE)</f>
        <v>RENGO_________013</v>
      </c>
      <c r="R218" s="64">
        <f>VLOOKUP(C218,MEDIDORES!$C:$P,6,FALSE)</f>
        <v>2069990130132</v>
      </c>
      <c r="S218" s="95">
        <f>VLOOKUP(C218,MEDIDORES!$C:$P,7,FALSE)</f>
        <v>0</v>
      </c>
      <c r="T218" s="95">
        <f>VLOOKUP(C218,MEDIDORES!$C:$P,8,FALSE)</f>
        <v>0</v>
      </c>
      <c r="U218" s="95">
        <f>VLOOKUP(C218,MEDIDORES!$C:$P,9,FALSE)</f>
        <v>0</v>
      </c>
      <c r="V218" s="95" t="str">
        <f>VLOOKUP(C218,MEDIDORES!$C:$P,10,FALSE)</f>
        <v>G</v>
      </c>
      <c r="W218" s="95" t="str">
        <f>VLOOKUP(C218,MEDIDORES!$C:$P,11,FALSE)</f>
        <v>G</v>
      </c>
      <c r="X218" s="95" t="str">
        <f>IF(VLOOKUP(C218,MEDIDORES!$C:$P,12,FALSE)="","",VLOOKUP(C218,MEDIDORES!$C:$P,12,FALSE))</f>
        <v>CARBON_FREE</v>
      </c>
      <c r="Y218" s="95" t="str">
        <f>IF(VLOOKUP(C218,MEDIDORES!$C:$P,13,FALSE)="","",VLOOKUP(C218,MEDIDORES!$C:$P,13,FALSE))</f>
        <v>CGE</v>
      </c>
      <c r="Z218" s="95" t="str">
        <f>IF(VLOOKUP(C218,MEDIDORES!$C:$P,14,FALSE)="","",VLOOKUP(C218,MEDIDORES!$C:$P,14,FALSE))</f>
        <v/>
      </c>
    </row>
    <row r="219" spans="1:26" x14ac:dyDescent="0.2">
      <c r="A219" t="s">
        <v>12829</v>
      </c>
      <c r="B219" t="s">
        <v>9972</v>
      </c>
      <c r="C219" t="s">
        <v>11690</v>
      </c>
      <c r="G219" t="s">
        <v>12612</v>
      </c>
      <c r="H219" t="s">
        <v>11691</v>
      </c>
      <c r="I219" t="s">
        <v>234</v>
      </c>
      <c r="J219" t="str">
        <f>VLOOKUP(C219,MEDIDORES!C:G,5,FALSE)</f>
        <v>RENGO_________013</v>
      </c>
      <c r="K219" t="b">
        <f>I219=VLOOKUP(C219,MEDIDORES!C:G,5,FALSE)</f>
        <v>1</v>
      </c>
      <c r="M219" s="95" t="str">
        <f t="shared" si="3"/>
        <v>C_PM3110PCM61</v>
      </c>
      <c r="N219" s="95" t="str">
        <f>VLOOKUP(C219,MEDIDORES!$C:$P,2,FALSE)</f>
        <v>GR_TAMARUGO_SPA</v>
      </c>
      <c r="O219" s="95" t="str">
        <f>VLOOKUP(C219,MEDIDORES!$C:$P,3,FALSE)</f>
        <v>C_PMGD_FV_G_RINCONADA</v>
      </c>
      <c r="P219" s="14">
        <f>VLOOKUP(C219,MEDIDORES!$C:$P,4,FALSE)</f>
        <v>1</v>
      </c>
      <c r="Q219" s="95" t="str">
        <f>VLOOKUP(C219,MEDIDORES!$C:$P,5,FALSE)</f>
        <v>RENGO_________013</v>
      </c>
      <c r="R219" s="64">
        <f>VLOOKUP(C219,MEDIDORES!$C:$P,6,FALSE)</f>
        <v>2069990130132</v>
      </c>
      <c r="S219" s="95">
        <f>VLOOKUP(C219,MEDIDORES!$C:$P,7,FALSE)</f>
        <v>0</v>
      </c>
      <c r="T219" s="95">
        <f>VLOOKUP(C219,MEDIDORES!$C:$P,8,FALSE)</f>
        <v>0</v>
      </c>
      <c r="U219" s="95">
        <f>VLOOKUP(C219,MEDIDORES!$C:$P,9,FALSE)</f>
        <v>0</v>
      </c>
      <c r="V219" s="95" t="str">
        <f>VLOOKUP(C219,MEDIDORES!$C:$P,10,FALSE)</f>
        <v>G</v>
      </c>
      <c r="W219" s="95" t="str">
        <f>VLOOKUP(C219,MEDIDORES!$C:$P,11,FALSE)</f>
        <v>G</v>
      </c>
      <c r="X219" s="95" t="str">
        <f>IF(VLOOKUP(C219,MEDIDORES!$C:$P,12,FALSE)="","",VLOOKUP(C219,MEDIDORES!$C:$P,12,FALSE))</f>
        <v>GR_TAMARUGO_SPA</v>
      </c>
      <c r="Y219" s="95" t="str">
        <f>IF(VLOOKUP(C219,MEDIDORES!$C:$P,13,FALSE)="","",VLOOKUP(C219,MEDIDORES!$C:$P,13,FALSE))</f>
        <v>CGE</v>
      </c>
      <c r="Z219" s="95" t="str">
        <f>IF(VLOOKUP(C219,MEDIDORES!$C:$P,14,FALSE)="","",VLOOKUP(C219,MEDIDORES!$C:$P,14,FALSE))</f>
        <v/>
      </c>
    </row>
    <row r="220" spans="1:26" x14ac:dyDescent="0.2">
      <c r="A220" t="s">
        <v>12834</v>
      </c>
      <c r="B220" t="s">
        <v>9972</v>
      </c>
      <c r="C220" t="s">
        <v>12146</v>
      </c>
      <c r="G220" t="s">
        <v>12612</v>
      </c>
      <c r="H220" t="s">
        <v>12148</v>
      </c>
      <c r="I220" t="s">
        <v>234</v>
      </c>
      <c r="J220" t="str">
        <f>VLOOKUP(C220,MEDIDORES!C:G,5,FALSE)</f>
        <v>RENGO_________013</v>
      </c>
      <c r="K220" t="b">
        <f>I220=VLOOKUP(C220,MEDIDORES!C:G,5,FALSE)</f>
        <v>1</v>
      </c>
      <c r="M220" s="95" t="str">
        <f t="shared" si="3"/>
        <v>G_PM3256</v>
      </c>
      <c r="N220" s="95" t="str">
        <f>VLOOKUP(C220,MEDIDORES!$C:$P,2,FALSE)</f>
        <v>CARBON_FREE</v>
      </c>
      <c r="O220" s="95" t="str">
        <f>VLOOKUP(C220,MEDIDORES!$C:$P,3,FALSE)</f>
        <v>G_PMGD_FV_PV_PITOTOY</v>
      </c>
      <c r="P220" s="14">
        <f>VLOOKUP(C220,MEDIDORES!$C:$P,4,FALSE)</f>
        <v>1</v>
      </c>
      <c r="Q220" s="95" t="str">
        <f>VLOOKUP(C220,MEDIDORES!$C:$P,5,FALSE)</f>
        <v>RENGO_________013</v>
      </c>
      <c r="R220" s="64">
        <f>VLOOKUP(C220,MEDIDORES!$C:$P,6,FALSE)</f>
        <v>2069990130132</v>
      </c>
      <c r="S220" s="95">
        <f>VLOOKUP(C220,MEDIDORES!$C:$P,7,FALSE)</f>
        <v>0</v>
      </c>
      <c r="T220" s="95">
        <f>VLOOKUP(C220,MEDIDORES!$C:$P,8,FALSE)</f>
        <v>0</v>
      </c>
      <c r="U220" s="95">
        <f>VLOOKUP(C220,MEDIDORES!$C:$P,9,FALSE)</f>
        <v>0</v>
      </c>
      <c r="V220" s="95" t="str">
        <f>VLOOKUP(C220,MEDIDORES!$C:$P,10,FALSE)</f>
        <v>G</v>
      </c>
      <c r="W220" s="95" t="str">
        <f>VLOOKUP(C220,MEDIDORES!$C:$P,11,FALSE)</f>
        <v>G</v>
      </c>
      <c r="X220" s="95" t="str">
        <f>IF(VLOOKUP(C220,MEDIDORES!$C:$P,12,FALSE)="","",VLOOKUP(C220,MEDIDORES!$C:$P,12,FALSE))</f>
        <v>CARBON_FREE</v>
      </c>
      <c r="Y220" s="95" t="str">
        <f>IF(VLOOKUP(C220,MEDIDORES!$C:$P,13,FALSE)="","",VLOOKUP(C220,MEDIDORES!$C:$P,13,FALSE))</f>
        <v>CGE</v>
      </c>
      <c r="Z220" s="95" t="str">
        <f>IF(VLOOKUP(C220,MEDIDORES!$C:$P,14,FALSE)="","",VLOOKUP(C220,MEDIDORES!$C:$P,14,FALSE))</f>
        <v/>
      </c>
    </row>
    <row r="221" spans="1:26" x14ac:dyDescent="0.2">
      <c r="A221" t="s">
        <v>12833</v>
      </c>
      <c r="B221" t="s">
        <v>9972</v>
      </c>
      <c r="C221" t="s">
        <v>12150</v>
      </c>
      <c r="G221" t="s">
        <v>12612</v>
      </c>
      <c r="H221" t="s">
        <v>12152</v>
      </c>
      <c r="I221" t="s">
        <v>234</v>
      </c>
      <c r="J221" t="str">
        <f>VLOOKUP(C221,MEDIDORES!C:G,5,FALSE)</f>
        <v>RENGO_________013</v>
      </c>
      <c r="K221" t="b">
        <f>I221=VLOOKUP(C221,MEDIDORES!C:G,5,FALSE)</f>
        <v>1</v>
      </c>
      <c r="M221" s="95" t="str">
        <f t="shared" si="3"/>
        <v>G_PM3255</v>
      </c>
      <c r="N221" s="95" t="str">
        <f>VLOOKUP(C221,MEDIDORES!$C:$P,2,FALSE)</f>
        <v>CARBON_FREE</v>
      </c>
      <c r="O221" s="95" t="str">
        <f>VLOOKUP(C221,MEDIDORES!$C:$P,3,FALSE)</f>
        <v>G_PMGD_FV_PV_QUELTEHE</v>
      </c>
      <c r="P221" s="14">
        <f>VLOOKUP(C221,MEDIDORES!$C:$P,4,FALSE)</f>
        <v>1</v>
      </c>
      <c r="Q221" s="95" t="str">
        <f>VLOOKUP(C221,MEDIDORES!$C:$P,5,FALSE)</f>
        <v>RENGO_________013</v>
      </c>
      <c r="R221" s="64">
        <f>VLOOKUP(C221,MEDIDORES!$C:$P,6,FALSE)</f>
        <v>2069990130132</v>
      </c>
      <c r="S221" s="95">
        <f>VLOOKUP(C221,MEDIDORES!$C:$P,7,FALSE)</f>
        <v>0</v>
      </c>
      <c r="T221" s="95">
        <f>VLOOKUP(C221,MEDIDORES!$C:$P,8,FALSE)</f>
        <v>0</v>
      </c>
      <c r="U221" s="95">
        <f>VLOOKUP(C221,MEDIDORES!$C:$P,9,FALSE)</f>
        <v>0</v>
      </c>
      <c r="V221" s="95" t="str">
        <f>VLOOKUP(C221,MEDIDORES!$C:$P,10,FALSE)</f>
        <v>G</v>
      </c>
      <c r="W221" s="95" t="str">
        <f>VLOOKUP(C221,MEDIDORES!$C:$P,11,FALSE)</f>
        <v>G</v>
      </c>
      <c r="X221" s="95" t="str">
        <f>IF(VLOOKUP(C221,MEDIDORES!$C:$P,12,FALSE)="","",VLOOKUP(C221,MEDIDORES!$C:$P,12,FALSE))</f>
        <v>CARBON_FREE</v>
      </c>
      <c r="Y221" s="95" t="str">
        <f>IF(VLOOKUP(C221,MEDIDORES!$C:$P,13,FALSE)="","",VLOOKUP(C221,MEDIDORES!$C:$P,13,FALSE))</f>
        <v>CGE</v>
      </c>
      <c r="Z221" s="95" t="str">
        <f>IF(VLOOKUP(C221,MEDIDORES!$C:$P,14,FALSE)="","",VLOOKUP(C221,MEDIDORES!$C:$P,14,FALSE))</f>
        <v/>
      </c>
    </row>
    <row r="222" spans="1:26" x14ac:dyDescent="0.2">
      <c r="A222" t="s">
        <v>12832</v>
      </c>
      <c r="B222" t="s">
        <v>9972</v>
      </c>
      <c r="C222" t="s">
        <v>11687</v>
      </c>
      <c r="G222" t="s">
        <v>12612</v>
      </c>
      <c r="H222" t="s">
        <v>11689</v>
      </c>
      <c r="I222" t="s">
        <v>234</v>
      </c>
      <c r="J222" t="str">
        <f>VLOOKUP(C222,MEDIDORES!C:G,5,FALSE)</f>
        <v>RENGO_________013</v>
      </c>
      <c r="K222" t="b">
        <f>I222=VLOOKUP(C222,MEDIDORES!C:G,5,FALSE)</f>
        <v>1</v>
      </c>
      <c r="M222" s="95" t="str">
        <f t="shared" si="3"/>
        <v>G_PM3110PCM61</v>
      </c>
      <c r="N222" s="95" t="str">
        <f>VLOOKUP(C222,MEDIDORES!$C:$P,2,FALSE)</f>
        <v>GR_TAMARUGO_SPA</v>
      </c>
      <c r="O222" s="95" t="str">
        <f>VLOOKUP(C222,MEDIDORES!$C:$P,3,FALSE)</f>
        <v>G_PMGD_FV_G_RINCONADA</v>
      </c>
      <c r="P222" s="14">
        <f>VLOOKUP(C222,MEDIDORES!$C:$P,4,FALSE)</f>
        <v>1</v>
      </c>
      <c r="Q222" s="95" t="str">
        <f>VLOOKUP(C222,MEDIDORES!$C:$P,5,FALSE)</f>
        <v>RENGO_________013</v>
      </c>
      <c r="R222" s="64">
        <f>VLOOKUP(C222,MEDIDORES!$C:$P,6,FALSE)</f>
        <v>2069990130132</v>
      </c>
      <c r="S222" s="95">
        <f>VLOOKUP(C222,MEDIDORES!$C:$P,7,FALSE)</f>
        <v>0</v>
      </c>
      <c r="T222" s="95">
        <f>VLOOKUP(C222,MEDIDORES!$C:$P,8,FALSE)</f>
        <v>0</v>
      </c>
      <c r="U222" s="95">
        <f>VLOOKUP(C222,MEDIDORES!$C:$P,9,FALSE)</f>
        <v>0</v>
      </c>
      <c r="V222" s="95" t="str">
        <f>VLOOKUP(C222,MEDIDORES!$C:$P,10,FALSE)</f>
        <v>G</v>
      </c>
      <c r="W222" s="95" t="str">
        <f>VLOOKUP(C222,MEDIDORES!$C:$P,11,FALSE)</f>
        <v>G</v>
      </c>
      <c r="X222" s="95" t="str">
        <f>IF(VLOOKUP(C222,MEDIDORES!$C:$P,12,FALSE)="","",VLOOKUP(C222,MEDIDORES!$C:$P,12,FALSE))</f>
        <v>GR_TAMARUGO_SPA</v>
      </c>
      <c r="Y222" s="95" t="str">
        <f>IF(VLOOKUP(C222,MEDIDORES!$C:$P,13,FALSE)="","",VLOOKUP(C222,MEDIDORES!$C:$P,13,FALSE))</f>
        <v>CGE</v>
      </c>
      <c r="Z222" s="95" t="str">
        <f>IF(VLOOKUP(C222,MEDIDORES!$C:$P,14,FALSE)="","",VLOOKUP(C222,MEDIDORES!$C:$P,14,FALSE))</f>
        <v/>
      </c>
    </row>
    <row r="223" spans="1:26" x14ac:dyDescent="0.2">
      <c r="A223" t="s">
        <v>12835</v>
      </c>
      <c r="B223" t="s">
        <v>9972</v>
      </c>
      <c r="C223" t="s">
        <v>12190</v>
      </c>
      <c r="D223" t="s">
        <v>12192</v>
      </c>
      <c r="E223" t="s">
        <v>12191</v>
      </c>
      <c r="G223" t="s">
        <v>12863</v>
      </c>
      <c r="H223" t="s">
        <v>12193</v>
      </c>
      <c r="I223" t="s">
        <v>235</v>
      </c>
      <c r="J223" t="e">
        <f>VLOOKUP(C223,MEDIDORES!C:G,5,FALSE)</f>
        <v>#N/A</v>
      </c>
      <c r="K223" t="e">
        <f>I223=VLOOKUP(C223,MEDIDORES!C:G,5,FALSE)</f>
        <v>#N/A</v>
      </c>
      <c r="M223" s="95" t="str">
        <f t="shared" si="3"/>
        <v>PM3867</v>
      </c>
      <c r="N223" s="95" t="e">
        <f>VLOOKUP(C223,MEDIDORES!$C:$P,2,FALSE)</f>
        <v>#N/A</v>
      </c>
      <c r="O223" s="95" t="e">
        <f>VLOOKUP(C223,MEDIDORES!$C:$P,3,FALSE)</f>
        <v>#N/A</v>
      </c>
      <c r="P223" s="14" t="e">
        <f>VLOOKUP(C223,MEDIDORES!$C:$P,4,FALSE)</f>
        <v>#N/A</v>
      </c>
      <c r="Q223" s="95" t="e">
        <f>VLOOKUP(C223,MEDIDORES!$C:$P,5,FALSE)</f>
        <v>#N/A</v>
      </c>
      <c r="R223" s="64" t="e">
        <f>VLOOKUP(C223,MEDIDORES!$C:$P,6,FALSE)</f>
        <v>#N/A</v>
      </c>
      <c r="S223" s="95" t="e">
        <f>VLOOKUP(C223,MEDIDORES!$C:$P,7,FALSE)</f>
        <v>#N/A</v>
      </c>
      <c r="T223" s="95" t="e">
        <f>VLOOKUP(C223,MEDIDORES!$C:$P,8,FALSE)</f>
        <v>#N/A</v>
      </c>
      <c r="U223" s="95" t="e">
        <f>VLOOKUP(C223,MEDIDORES!$C:$P,9,FALSE)</f>
        <v>#N/A</v>
      </c>
      <c r="V223" s="95" t="e">
        <f>VLOOKUP(C223,MEDIDORES!$C:$P,10,FALSE)</f>
        <v>#N/A</v>
      </c>
      <c r="W223" s="95" t="e">
        <f>VLOOKUP(C223,MEDIDORES!$C:$P,11,FALSE)</f>
        <v>#N/A</v>
      </c>
      <c r="X223" s="95" t="e">
        <f>IF(VLOOKUP(C223,MEDIDORES!$C:$P,12,FALSE)="","",VLOOKUP(C223,MEDIDORES!$C:$P,12,FALSE))</f>
        <v>#N/A</v>
      </c>
      <c r="Y223" s="95" t="e">
        <f>IF(VLOOKUP(C223,MEDIDORES!$C:$P,13,FALSE)="","",VLOOKUP(C223,MEDIDORES!$C:$P,13,FALSE))</f>
        <v>#N/A</v>
      </c>
      <c r="Z223" s="95" t="e">
        <f>IF(VLOOKUP(C223,MEDIDORES!$C:$P,14,FALSE)="","",VLOOKUP(C223,MEDIDORES!$C:$P,14,FALSE))</f>
        <v>#N/A</v>
      </c>
    </row>
    <row r="224" spans="1:26" x14ac:dyDescent="0.2">
      <c r="A224" t="s">
        <v>12836</v>
      </c>
      <c r="B224" t="s">
        <v>9972</v>
      </c>
      <c r="C224" t="s">
        <v>11702</v>
      </c>
      <c r="D224" t="s">
        <v>11708</v>
      </c>
      <c r="E224" t="s">
        <v>11705</v>
      </c>
      <c r="F224" t="s">
        <v>11707</v>
      </c>
      <c r="G224" t="s">
        <v>12863</v>
      </c>
      <c r="H224" t="s">
        <v>12918</v>
      </c>
      <c r="I224" t="s">
        <v>1754</v>
      </c>
      <c r="J224" t="e">
        <f>VLOOKUP(C224,MEDIDORES!C:G,5,FALSE)</f>
        <v>#N/A</v>
      </c>
      <c r="K224" t="e">
        <f>I224=VLOOKUP(C224,MEDIDORES!C:G,5,FALSE)</f>
        <v>#N/A</v>
      </c>
      <c r="M224" s="95" t="str">
        <f t="shared" si="3"/>
        <v>PM2934</v>
      </c>
      <c r="N224" s="95" t="e">
        <f>VLOOKUP(C224,MEDIDORES!$C:$P,2,FALSE)</f>
        <v>#N/A</v>
      </c>
      <c r="O224" s="95" t="e">
        <f>VLOOKUP(C224,MEDIDORES!$C:$P,3,FALSE)</f>
        <v>#N/A</v>
      </c>
      <c r="P224" s="14" t="e">
        <f>VLOOKUP(C224,MEDIDORES!$C:$P,4,FALSE)</f>
        <v>#N/A</v>
      </c>
      <c r="Q224" s="95" t="e">
        <f>VLOOKUP(C224,MEDIDORES!$C:$P,5,FALSE)</f>
        <v>#N/A</v>
      </c>
      <c r="R224" s="64" t="e">
        <f>VLOOKUP(C224,MEDIDORES!$C:$P,6,FALSE)</f>
        <v>#N/A</v>
      </c>
      <c r="S224" s="95" t="e">
        <f>VLOOKUP(C224,MEDIDORES!$C:$P,7,FALSE)</f>
        <v>#N/A</v>
      </c>
      <c r="T224" s="95" t="e">
        <f>VLOOKUP(C224,MEDIDORES!$C:$P,8,FALSE)</f>
        <v>#N/A</v>
      </c>
      <c r="U224" s="95" t="e">
        <f>VLOOKUP(C224,MEDIDORES!$C:$P,9,FALSE)</f>
        <v>#N/A</v>
      </c>
      <c r="V224" s="95" t="e">
        <f>VLOOKUP(C224,MEDIDORES!$C:$P,10,FALSE)</f>
        <v>#N/A</v>
      </c>
      <c r="W224" s="95" t="e">
        <f>VLOOKUP(C224,MEDIDORES!$C:$P,11,FALSE)</f>
        <v>#N/A</v>
      </c>
      <c r="X224" s="95" t="e">
        <f>IF(VLOOKUP(C224,MEDIDORES!$C:$P,12,FALSE)="","",VLOOKUP(C224,MEDIDORES!$C:$P,12,FALSE))</f>
        <v>#N/A</v>
      </c>
      <c r="Y224" s="95" t="e">
        <f>IF(VLOOKUP(C224,MEDIDORES!$C:$P,13,FALSE)="","",VLOOKUP(C224,MEDIDORES!$C:$P,13,FALSE))</f>
        <v>#N/A</v>
      </c>
      <c r="Z224" s="95" t="e">
        <f>IF(VLOOKUP(C224,MEDIDORES!$C:$P,14,FALSE)="","",VLOOKUP(C224,MEDIDORES!$C:$P,14,FALSE))</f>
        <v>#N/A</v>
      </c>
    </row>
    <row r="225" spans="1:26" x14ac:dyDescent="0.2">
      <c r="A225" t="s">
        <v>12837</v>
      </c>
      <c r="B225" t="s">
        <v>9972</v>
      </c>
      <c r="C225" t="s">
        <v>11746</v>
      </c>
      <c r="D225" t="s">
        <v>11749</v>
      </c>
      <c r="E225" t="s">
        <v>11748</v>
      </c>
      <c r="G225" t="s">
        <v>12863</v>
      </c>
      <c r="H225" t="s">
        <v>12919</v>
      </c>
      <c r="I225" t="s">
        <v>1754</v>
      </c>
      <c r="J225" t="e">
        <f>VLOOKUP(C225,MEDIDORES!C:G,5,FALSE)</f>
        <v>#N/A</v>
      </c>
      <c r="K225" t="e">
        <f>I225=VLOOKUP(C225,MEDIDORES!C:G,5,FALSE)</f>
        <v>#N/A</v>
      </c>
      <c r="M225" s="95" t="str">
        <f t="shared" si="3"/>
        <v>PM3180</v>
      </c>
      <c r="N225" s="95" t="e">
        <f>VLOOKUP(C225,MEDIDORES!$C:$P,2,FALSE)</f>
        <v>#N/A</v>
      </c>
      <c r="O225" s="95" t="e">
        <f>VLOOKUP(C225,MEDIDORES!$C:$P,3,FALSE)</f>
        <v>#N/A</v>
      </c>
      <c r="P225" s="14" t="e">
        <f>VLOOKUP(C225,MEDIDORES!$C:$P,4,FALSE)</f>
        <v>#N/A</v>
      </c>
      <c r="Q225" s="95" t="e">
        <f>VLOOKUP(C225,MEDIDORES!$C:$P,5,FALSE)</f>
        <v>#N/A</v>
      </c>
      <c r="R225" s="64" t="e">
        <f>VLOOKUP(C225,MEDIDORES!$C:$P,6,FALSE)</f>
        <v>#N/A</v>
      </c>
      <c r="S225" s="95" t="e">
        <f>VLOOKUP(C225,MEDIDORES!$C:$P,7,FALSE)</f>
        <v>#N/A</v>
      </c>
      <c r="T225" s="95" t="e">
        <f>VLOOKUP(C225,MEDIDORES!$C:$P,8,FALSE)</f>
        <v>#N/A</v>
      </c>
      <c r="U225" s="95" t="e">
        <f>VLOOKUP(C225,MEDIDORES!$C:$P,9,FALSE)</f>
        <v>#N/A</v>
      </c>
      <c r="V225" s="95" t="e">
        <f>VLOOKUP(C225,MEDIDORES!$C:$P,10,FALSE)</f>
        <v>#N/A</v>
      </c>
      <c r="W225" s="95" t="e">
        <f>VLOOKUP(C225,MEDIDORES!$C:$P,11,FALSE)</f>
        <v>#N/A</v>
      </c>
      <c r="X225" s="95" t="e">
        <f>IF(VLOOKUP(C225,MEDIDORES!$C:$P,12,FALSE)="","",VLOOKUP(C225,MEDIDORES!$C:$P,12,FALSE))</f>
        <v>#N/A</v>
      </c>
      <c r="Y225" s="95" t="e">
        <f>IF(VLOOKUP(C225,MEDIDORES!$C:$P,13,FALSE)="","",VLOOKUP(C225,MEDIDORES!$C:$P,13,FALSE))</f>
        <v>#N/A</v>
      </c>
      <c r="Z225" s="95" t="e">
        <f>IF(VLOOKUP(C225,MEDIDORES!$C:$P,14,FALSE)="","",VLOOKUP(C225,MEDIDORES!$C:$P,14,FALSE))</f>
        <v>#N/A</v>
      </c>
    </row>
    <row r="226" spans="1:26" x14ac:dyDescent="0.2">
      <c r="A226" t="s">
        <v>12838</v>
      </c>
      <c r="B226" t="s">
        <v>10033</v>
      </c>
      <c r="C226" t="s">
        <v>11846</v>
      </c>
      <c r="D226" t="s">
        <v>11847</v>
      </c>
      <c r="E226" t="s">
        <v>10800</v>
      </c>
      <c r="G226" t="s">
        <v>12863</v>
      </c>
      <c r="H226" t="s">
        <v>12920</v>
      </c>
      <c r="I226" t="s">
        <v>1796</v>
      </c>
      <c r="J226" t="e">
        <f>VLOOKUP(C226,MEDIDORES!C:G,5,FALSE)</f>
        <v>#N/A</v>
      </c>
      <c r="K226" t="e">
        <f>I226=VLOOKUP(C226,MEDIDORES!C:G,5,FALSE)</f>
        <v>#N/A</v>
      </c>
      <c r="M226" s="95" t="str">
        <f t="shared" si="3"/>
        <v>F.AGRICHILE</v>
      </c>
      <c r="N226" s="95" t="e">
        <f>VLOOKUP(C226,MEDIDORES!$C:$P,2,FALSE)</f>
        <v>#N/A</v>
      </c>
      <c r="O226" s="95" t="e">
        <f>VLOOKUP(C226,MEDIDORES!$C:$P,3,FALSE)</f>
        <v>#N/A</v>
      </c>
      <c r="P226" s="14" t="e">
        <f>VLOOKUP(C226,MEDIDORES!$C:$P,4,FALSE)</f>
        <v>#N/A</v>
      </c>
      <c r="Q226" s="95" t="e">
        <f>VLOOKUP(C226,MEDIDORES!$C:$P,5,FALSE)</f>
        <v>#N/A</v>
      </c>
      <c r="R226" s="64" t="e">
        <f>VLOOKUP(C226,MEDIDORES!$C:$P,6,FALSE)</f>
        <v>#N/A</v>
      </c>
      <c r="S226" s="95" t="e">
        <f>VLOOKUP(C226,MEDIDORES!$C:$P,7,FALSE)</f>
        <v>#N/A</v>
      </c>
      <c r="T226" s="95" t="e">
        <f>VLOOKUP(C226,MEDIDORES!$C:$P,8,FALSE)</f>
        <v>#N/A</v>
      </c>
      <c r="U226" s="95" t="e">
        <f>VLOOKUP(C226,MEDIDORES!$C:$P,9,FALSE)</f>
        <v>#N/A</v>
      </c>
      <c r="V226" s="95" t="e">
        <f>VLOOKUP(C226,MEDIDORES!$C:$P,10,FALSE)</f>
        <v>#N/A</v>
      </c>
      <c r="W226" s="95" t="e">
        <f>VLOOKUP(C226,MEDIDORES!$C:$P,11,FALSE)</f>
        <v>#N/A</v>
      </c>
      <c r="X226" s="95" t="e">
        <f>IF(VLOOKUP(C226,MEDIDORES!$C:$P,12,FALSE)="","",VLOOKUP(C226,MEDIDORES!$C:$P,12,FALSE))</f>
        <v>#N/A</v>
      </c>
      <c r="Y226" s="95" t="e">
        <f>IF(VLOOKUP(C226,MEDIDORES!$C:$P,13,FALSE)="","",VLOOKUP(C226,MEDIDORES!$C:$P,13,FALSE))</f>
        <v>#N/A</v>
      </c>
      <c r="Z226" s="95" t="e">
        <f>IF(VLOOKUP(C226,MEDIDORES!$C:$P,14,FALSE)="","",VLOOKUP(C226,MEDIDORES!$C:$P,14,FALSE))</f>
        <v>#N/A</v>
      </c>
    </row>
    <row r="227" spans="1:26" x14ac:dyDescent="0.2">
      <c r="A227" t="s">
        <v>12839</v>
      </c>
      <c r="B227" t="s">
        <v>9972</v>
      </c>
      <c r="C227" t="s">
        <v>11802</v>
      </c>
      <c r="G227" t="s">
        <v>12612</v>
      </c>
      <c r="H227" t="s">
        <v>11803</v>
      </c>
      <c r="I227" t="s">
        <v>1636</v>
      </c>
      <c r="J227" t="str">
        <f>VLOOKUP(C227,MEDIDORES!C:G,5,FALSE)</f>
        <v>S.JAVIER______023</v>
      </c>
      <c r="K227" t="b">
        <f>I227=VLOOKUP(C227,MEDIDORES!C:G,5,FALSE)</f>
        <v>1</v>
      </c>
      <c r="M227" s="95" t="str">
        <f t="shared" si="3"/>
        <v>C_PM3277</v>
      </c>
      <c r="N227" s="95" t="str">
        <f>VLOOKUP(C227,MEDIDORES!$C:$P,2,FALSE)</f>
        <v>CARBON_FREE</v>
      </c>
      <c r="O227" s="95" t="str">
        <f>VLOOKUP(C227,MEDIDORES!$C:$P,3,FALSE)</f>
        <v>C_PMGD_FV_LEMU</v>
      </c>
      <c r="P227" s="14">
        <f>VLOOKUP(C227,MEDIDORES!$C:$P,4,FALSE)</f>
        <v>1</v>
      </c>
      <c r="Q227" s="95" t="str">
        <f>VLOOKUP(C227,MEDIDORES!$C:$P,5,FALSE)</f>
        <v>S.JAVIER______023</v>
      </c>
      <c r="R227" s="64">
        <f>VLOOKUP(C227,MEDIDORES!$C:$P,6,FALSE)</f>
        <v>2079989730232</v>
      </c>
      <c r="S227" s="95">
        <f>VLOOKUP(C227,MEDIDORES!$C:$P,7,FALSE)</f>
        <v>0</v>
      </c>
      <c r="T227" s="95">
        <f>VLOOKUP(C227,MEDIDORES!$C:$P,8,FALSE)</f>
        <v>0</v>
      </c>
      <c r="U227" s="95">
        <f>VLOOKUP(C227,MEDIDORES!$C:$P,9,FALSE)</f>
        <v>0</v>
      </c>
      <c r="V227" s="95" t="str">
        <f>VLOOKUP(C227,MEDIDORES!$C:$P,10,FALSE)</f>
        <v>G</v>
      </c>
      <c r="W227" s="95" t="str">
        <f>VLOOKUP(C227,MEDIDORES!$C:$P,11,FALSE)</f>
        <v>G</v>
      </c>
      <c r="X227" s="95" t="str">
        <f>IF(VLOOKUP(C227,MEDIDORES!$C:$P,12,FALSE)="","",VLOOKUP(C227,MEDIDORES!$C:$P,12,FALSE))</f>
        <v>CARBON_FREE</v>
      </c>
      <c r="Y227" s="95" t="str">
        <f>IF(VLOOKUP(C227,MEDIDORES!$C:$P,13,FALSE)="","",VLOOKUP(C227,MEDIDORES!$C:$P,13,FALSE))</f>
        <v>CGE</v>
      </c>
      <c r="Z227" s="95" t="str">
        <f>IF(VLOOKUP(C227,MEDIDORES!$C:$P,14,FALSE)="","",VLOOKUP(C227,MEDIDORES!$C:$P,14,FALSE))</f>
        <v/>
      </c>
    </row>
    <row r="228" spans="1:26" x14ac:dyDescent="0.2">
      <c r="A228" t="s">
        <v>12840</v>
      </c>
      <c r="B228" t="s">
        <v>9972</v>
      </c>
      <c r="C228" t="s">
        <v>11800</v>
      </c>
      <c r="G228" t="s">
        <v>12612</v>
      </c>
      <c r="H228" t="s">
        <v>11801</v>
      </c>
      <c r="I228" t="s">
        <v>1636</v>
      </c>
      <c r="J228" t="str">
        <f>VLOOKUP(C228,MEDIDORES!C:G,5,FALSE)</f>
        <v>S.JAVIER______023</v>
      </c>
      <c r="K228" t="b">
        <f>I228=VLOOKUP(C228,MEDIDORES!C:G,5,FALSE)</f>
        <v>1</v>
      </c>
      <c r="M228" s="95" t="str">
        <f t="shared" si="3"/>
        <v>G_PM3277</v>
      </c>
      <c r="N228" s="95" t="str">
        <f>VLOOKUP(C228,MEDIDORES!$C:$P,2,FALSE)</f>
        <v>CARBON_FREE</v>
      </c>
      <c r="O228" s="95" t="str">
        <f>VLOOKUP(C228,MEDIDORES!$C:$P,3,FALSE)</f>
        <v>G_PMGD_FV_LEMU</v>
      </c>
      <c r="P228" s="14">
        <f>VLOOKUP(C228,MEDIDORES!$C:$P,4,FALSE)</f>
        <v>1</v>
      </c>
      <c r="Q228" s="95" t="str">
        <f>VLOOKUP(C228,MEDIDORES!$C:$P,5,FALSE)</f>
        <v>S.JAVIER______023</v>
      </c>
      <c r="R228" s="64">
        <f>VLOOKUP(C228,MEDIDORES!$C:$P,6,FALSE)</f>
        <v>2079989730232</v>
      </c>
      <c r="S228" s="95">
        <f>VLOOKUP(C228,MEDIDORES!$C:$P,7,FALSE)</f>
        <v>0</v>
      </c>
      <c r="T228" s="95">
        <f>VLOOKUP(C228,MEDIDORES!$C:$P,8,FALSE)</f>
        <v>0</v>
      </c>
      <c r="U228" s="95">
        <f>VLOOKUP(C228,MEDIDORES!$C:$P,9,FALSE)</f>
        <v>0</v>
      </c>
      <c r="V228" s="95" t="str">
        <f>VLOOKUP(C228,MEDIDORES!$C:$P,10,FALSE)</f>
        <v>G</v>
      </c>
      <c r="W228" s="95" t="str">
        <f>VLOOKUP(C228,MEDIDORES!$C:$P,11,FALSE)</f>
        <v>G</v>
      </c>
      <c r="X228" s="95" t="str">
        <f>IF(VLOOKUP(C228,MEDIDORES!$C:$P,12,FALSE)="","",VLOOKUP(C228,MEDIDORES!$C:$P,12,FALSE))</f>
        <v>CARBON_FREE</v>
      </c>
      <c r="Y228" s="95" t="str">
        <f>IF(VLOOKUP(C228,MEDIDORES!$C:$P,13,FALSE)="","",VLOOKUP(C228,MEDIDORES!$C:$P,13,FALSE))</f>
        <v>CGE</v>
      </c>
      <c r="Z228" s="95" t="str">
        <f>IF(VLOOKUP(C228,MEDIDORES!$C:$P,14,FALSE)="","",VLOOKUP(C228,MEDIDORES!$C:$P,14,FALSE))</f>
        <v/>
      </c>
    </row>
    <row r="229" spans="1:26" x14ac:dyDescent="0.2">
      <c r="A229" t="s">
        <v>12841</v>
      </c>
      <c r="B229" t="s">
        <v>9972</v>
      </c>
      <c r="C229" t="s">
        <v>9756</v>
      </c>
      <c r="D229" t="s">
        <v>9867</v>
      </c>
      <c r="E229" t="s">
        <v>9913</v>
      </c>
      <c r="F229" t="s">
        <v>9757</v>
      </c>
      <c r="G229" t="s">
        <v>12863</v>
      </c>
      <c r="H229" t="s">
        <v>12921</v>
      </c>
      <c r="I229" t="s">
        <v>1636</v>
      </c>
      <c r="J229" t="e">
        <f>VLOOKUP(C229,MEDIDORES!C:G,5,FALSE)</f>
        <v>#N/A</v>
      </c>
      <c r="K229" t="e">
        <f>I229=VLOOKUP(C229,MEDIDORES!C:G,5,FALSE)</f>
        <v>#N/A</v>
      </c>
      <c r="M229" s="95" t="str">
        <f t="shared" si="3"/>
        <v>PM2694PCM123</v>
      </c>
      <c r="N229" s="95" t="e">
        <f>VLOOKUP(C229,MEDIDORES!$C:$P,2,FALSE)</f>
        <v>#N/A</v>
      </c>
      <c r="O229" s="95" t="e">
        <f>VLOOKUP(C229,MEDIDORES!$C:$P,3,FALSE)</f>
        <v>#N/A</v>
      </c>
      <c r="P229" s="14" t="e">
        <f>VLOOKUP(C229,MEDIDORES!$C:$P,4,FALSE)</f>
        <v>#N/A</v>
      </c>
      <c r="Q229" s="95" t="e">
        <f>VLOOKUP(C229,MEDIDORES!$C:$P,5,FALSE)</f>
        <v>#N/A</v>
      </c>
      <c r="R229" s="64" t="e">
        <f>VLOOKUP(C229,MEDIDORES!$C:$P,6,FALSE)</f>
        <v>#N/A</v>
      </c>
      <c r="S229" s="95" t="e">
        <f>VLOOKUP(C229,MEDIDORES!$C:$P,7,FALSE)</f>
        <v>#N/A</v>
      </c>
      <c r="T229" s="95" t="e">
        <f>VLOOKUP(C229,MEDIDORES!$C:$P,8,FALSE)</f>
        <v>#N/A</v>
      </c>
      <c r="U229" s="95" t="e">
        <f>VLOOKUP(C229,MEDIDORES!$C:$P,9,FALSE)</f>
        <v>#N/A</v>
      </c>
      <c r="V229" s="95" t="e">
        <f>VLOOKUP(C229,MEDIDORES!$C:$P,10,FALSE)</f>
        <v>#N/A</v>
      </c>
      <c r="W229" s="95" t="e">
        <f>VLOOKUP(C229,MEDIDORES!$C:$P,11,FALSE)</f>
        <v>#N/A</v>
      </c>
      <c r="X229" s="95" t="e">
        <f>IF(VLOOKUP(C229,MEDIDORES!$C:$P,12,FALSE)="","",VLOOKUP(C229,MEDIDORES!$C:$P,12,FALSE))</f>
        <v>#N/A</v>
      </c>
      <c r="Y229" s="95" t="e">
        <f>IF(VLOOKUP(C229,MEDIDORES!$C:$P,13,FALSE)="","",VLOOKUP(C229,MEDIDORES!$C:$P,13,FALSE))</f>
        <v>#N/A</v>
      </c>
      <c r="Z229" s="95" t="e">
        <f>IF(VLOOKUP(C229,MEDIDORES!$C:$P,14,FALSE)="","",VLOOKUP(C229,MEDIDORES!$C:$P,14,FALSE))</f>
        <v>#N/A</v>
      </c>
    </row>
    <row r="230" spans="1:26" x14ac:dyDescent="0.2">
      <c r="A230" t="s">
        <v>9297</v>
      </c>
      <c r="B230" t="s">
        <v>9972</v>
      </c>
      <c r="C230" t="s">
        <v>9646</v>
      </c>
      <c r="D230" t="s">
        <v>10719</v>
      </c>
      <c r="E230" t="s">
        <v>9508</v>
      </c>
      <c r="F230" t="s">
        <v>9872</v>
      </c>
      <c r="G230" t="s">
        <v>12863</v>
      </c>
      <c r="H230" t="s">
        <v>10143</v>
      </c>
      <c r="I230" t="s">
        <v>236</v>
      </c>
      <c r="J230" t="e">
        <f>VLOOKUP(C230,MEDIDORES!C:G,5,FALSE)</f>
        <v>#N/A</v>
      </c>
      <c r="K230" t="e">
        <f>I230=VLOOKUP(C230,MEDIDORES!C:G,5,FALSE)</f>
        <v>#N/A</v>
      </c>
      <c r="M230" s="95" t="str">
        <f t="shared" si="3"/>
        <v>2476S.MIENEL</v>
      </c>
      <c r="N230" s="95" t="e">
        <f>VLOOKUP(C230,MEDIDORES!$C:$P,2,FALSE)</f>
        <v>#N/A</v>
      </c>
      <c r="O230" s="95" t="e">
        <f>VLOOKUP(C230,MEDIDORES!$C:$P,3,FALSE)</f>
        <v>#N/A</v>
      </c>
      <c r="P230" s="14" t="e">
        <f>VLOOKUP(C230,MEDIDORES!$C:$P,4,FALSE)</f>
        <v>#N/A</v>
      </c>
      <c r="Q230" s="95" t="e">
        <f>VLOOKUP(C230,MEDIDORES!$C:$P,5,FALSE)</f>
        <v>#N/A</v>
      </c>
      <c r="R230" s="64" t="e">
        <f>VLOOKUP(C230,MEDIDORES!$C:$P,6,FALSE)</f>
        <v>#N/A</v>
      </c>
      <c r="S230" s="95" t="e">
        <f>VLOOKUP(C230,MEDIDORES!$C:$P,7,FALSE)</f>
        <v>#N/A</v>
      </c>
      <c r="T230" s="95" t="e">
        <f>VLOOKUP(C230,MEDIDORES!$C:$P,8,FALSE)</f>
        <v>#N/A</v>
      </c>
      <c r="U230" s="95" t="e">
        <f>VLOOKUP(C230,MEDIDORES!$C:$P,9,FALSE)</f>
        <v>#N/A</v>
      </c>
      <c r="V230" s="95" t="e">
        <f>VLOOKUP(C230,MEDIDORES!$C:$P,10,FALSE)</f>
        <v>#N/A</v>
      </c>
      <c r="W230" s="95" t="e">
        <f>VLOOKUP(C230,MEDIDORES!$C:$P,11,FALSE)</f>
        <v>#N/A</v>
      </c>
      <c r="X230" s="95" t="e">
        <f>IF(VLOOKUP(C230,MEDIDORES!$C:$P,12,FALSE)="","",VLOOKUP(C230,MEDIDORES!$C:$P,12,FALSE))</f>
        <v>#N/A</v>
      </c>
      <c r="Y230" s="95" t="e">
        <f>IF(VLOOKUP(C230,MEDIDORES!$C:$P,13,FALSE)="","",VLOOKUP(C230,MEDIDORES!$C:$P,13,FALSE))</f>
        <v>#N/A</v>
      </c>
      <c r="Z230" s="95" t="e">
        <f>IF(VLOOKUP(C230,MEDIDORES!$C:$P,14,FALSE)="","",VLOOKUP(C230,MEDIDORES!$C:$P,14,FALSE))</f>
        <v>#N/A</v>
      </c>
    </row>
    <row r="231" spans="1:26" x14ac:dyDescent="0.2">
      <c r="A231" t="s">
        <v>12842</v>
      </c>
      <c r="B231" t="s">
        <v>9972</v>
      </c>
      <c r="C231" t="s">
        <v>10222</v>
      </c>
      <c r="G231" t="s">
        <v>12612</v>
      </c>
      <c r="H231" t="s">
        <v>10223</v>
      </c>
      <c r="I231" t="s">
        <v>236</v>
      </c>
      <c r="J231" t="str">
        <f>VLOOKUP(C231,MEDIDORES!C:G,5,FALSE)</f>
        <v>S.MIGUEL______013</v>
      </c>
      <c r="K231" t="b">
        <f>I231=VLOOKUP(C231,MEDIDORES!C:G,5,FALSE)</f>
        <v>1</v>
      </c>
      <c r="M231" s="95" t="str">
        <f t="shared" si="3"/>
        <v>C_PM2762PCM64</v>
      </c>
      <c r="N231" s="95" t="str">
        <f>VLOOKUP(C231,MEDIDORES!$C:$P,2,FALSE)</f>
        <v>SANTA_CATALINA_SOLAR</v>
      </c>
      <c r="O231" s="95" t="str">
        <f>VLOOKUP(C231,MEDIDORES!$C:$P,3,FALSE)</f>
        <v>C_PMGD_FV_TALCA</v>
      </c>
      <c r="P231" s="14">
        <f>VLOOKUP(C231,MEDIDORES!$C:$P,4,FALSE)</f>
        <v>1</v>
      </c>
      <c r="Q231" s="95" t="str">
        <f>VLOOKUP(C231,MEDIDORES!$C:$P,5,FALSE)</f>
        <v>S.MIGUEL______013</v>
      </c>
      <c r="R231" s="64">
        <f>VLOOKUP(C231,MEDIDORES!$C:$P,6,FALSE)</f>
        <v>2079989680132</v>
      </c>
      <c r="S231" s="95">
        <f>VLOOKUP(C231,MEDIDORES!$C:$P,7,FALSE)</f>
        <v>0</v>
      </c>
      <c r="T231" s="95">
        <f>VLOOKUP(C231,MEDIDORES!$C:$P,8,FALSE)</f>
        <v>0</v>
      </c>
      <c r="U231" s="95">
        <f>VLOOKUP(C231,MEDIDORES!$C:$P,9,FALSE)</f>
        <v>0</v>
      </c>
      <c r="V231" s="95" t="str">
        <f>VLOOKUP(C231,MEDIDORES!$C:$P,10,FALSE)</f>
        <v>G</v>
      </c>
      <c r="W231" s="95" t="str">
        <f>VLOOKUP(C231,MEDIDORES!$C:$P,11,FALSE)</f>
        <v>G</v>
      </c>
      <c r="X231" s="95" t="str">
        <f>IF(VLOOKUP(C231,MEDIDORES!$C:$P,12,FALSE)="","",VLOOKUP(C231,MEDIDORES!$C:$P,12,FALSE))</f>
        <v>SANTA_CATALINA_SOLAR</v>
      </c>
      <c r="Y231" s="95" t="str">
        <f>IF(VLOOKUP(C231,MEDIDORES!$C:$P,13,FALSE)="","",VLOOKUP(C231,MEDIDORES!$C:$P,13,FALSE))</f>
        <v>CGE</v>
      </c>
      <c r="Z231" s="95" t="str">
        <f>IF(VLOOKUP(C231,MEDIDORES!$C:$P,14,FALSE)="","",VLOOKUP(C231,MEDIDORES!$C:$P,14,FALSE))</f>
        <v/>
      </c>
    </row>
    <row r="232" spans="1:26" x14ac:dyDescent="0.2">
      <c r="A232" t="s">
        <v>12843</v>
      </c>
      <c r="B232" t="s">
        <v>9972</v>
      </c>
      <c r="C232" t="s">
        <v>10219</v>
      </c>
      <c r="G232" t="s">
        <v>12612</v>
      </c>
      <c r="H232" t="s">
        <v>10221</v>
      </c>
      <c r="I232" t="s">
        <v>236</v>
      </c>
      <c r="J232" t="str">
        <f>VLOOKUP(C232,MEDIDORES!C:G,5,FALSE)</f>
        <v>S.MIGUEL______013</v>
      </c>
      <c r="K232" t="b">
        <f>I232=VLOOKUP(C232,MEDIDORES!C:G,5,FALSE)</f>
        <v>1</v>
      </c>
      <c r="M232" s="95" t="str">
        <f t="shared" si="3"/>
        <v>G_PM2762PCM64</v>
      </c>
      <c r="N232" s="95" t="str">
        <f>VLOOKUP(C232,MEDIDORES!$C:$P,2,FALSE)</f>
        <v>SANTA_CATALINA_SOLAR</v>
      </c>
      <c r="O232" s="95" t="str">
        <f>VLOOKUP(C232,MEDIDORES!$C:$P,3,FALSE)</f>
        <v>G_PMGD_FV_TALCA</v>
      </c>
      <c r="P232" s="14">
        <f>VLOOKUP(C232,MEDIDORES!$C:$P,4,FALSE)</f>
        <v>1</v>
      </c>
      <c r="Q232" s="95" t="str">
        <f>VLOOKUP(C232,MEDIDORES!$C:$P,5,FALSE)</f>
        <v>S.MIGUEL______013</v>
      </c>
      <c r="R232" s="64">
        <f>VLOOKUP(C232,MEDIDORES!$C:$P,6,FALSE)</f>
        <v>2079989680132</v>
      </c>
      <c r="S232" s="95">
        <f>VLOOKUP(C232,MEDIDORES!$C:$P,7,FALSE)</f>
        <v>0</v>
      </c>
      <c r="T232" s="95">
        <f>VLOOKUP(C232,MEDIDORES!$C:$P,8,FALSE)</f>
        <v>0</v>
      </c>
      <c r="U232" s="95">
        <f>VLOOKUP(C232,MEDIDORES!$C:$P,9,FALSE)</f>
        <v>0</v>
      </c>
      <c r="V232" s="95" t="str">
        <f>VLOOKUP(C232,MEDIDORES!$C:$P,10,FALSE)</f>
        <v>G</v>
      </c>
      <c r="W232" s="95" t="str">
        <f>VLOOKUP(C232,MEDIDORES!$C:$P,11,FALSE)</f>
        <v>G</v>
      </c>
      <c r="X232" s="95" t="str">
        <f>IF(VLOOKUP(C232,MEDIDORES!$C:$P,12,FALSE)="","",VLOOKUP(C232,MEDIDORES!$C:$P,12,FALSE))</f>
        <v>SANTA_CATALINA_SOLAR</v>
      </c>
      <c r="Y232" s="95" t="str">
        <f>IF(VLOOKUP(C232,MEDIDORES!$C:$P,13,FALSE)="","",VLOOKUP(C232,MEDIDORES!$C:$P,13,FALSE))</f>
        <v>CGE</v>
      </c>
      <c r="Z232" s="95" t="str">
        <f>IF(VLOOKUP(C232,MEDIDORES!$C:$P,14,FALSE)="","",VLOOKUP(C232,MEDIDORES!$C:$P,14,FALSE))</f>
        <v/>
      </c>
    </row>
    <row r="233" spans="1:26" x14ac:dyDescent="0.2">
      <c r="A233" t="s">
        <v>12844</v>
      </c>
      <c r="B233" t="s">
        <v>9972</v>
      </c>
      <c r="C233" t="s">
        <v>10225</v>
      </c>
      <c r="D233" t="s">
        <v>10228</v>
      </c>
      <c r="E233" t="s">
        <v>10227</v>
      </c>
      <c r="F233" t="s">
        <v>10226</v>
      </c>
      <c r="G233" t="s">
        <v>12863</v>
      </c>
      <c r="H233" t="s">
        <v>10229</v>
      </c>
      <c r="I233" t="s">
        <v>236</v>
      </c>
      <c r="J233" t="e">
        <f>VLOOKUP(C233,MEDIDORES!C:G,5,FALSE)</f>
        <v>#N/A</v>
      </c>
      <c r="K233" t="e">
        <f>I233=VLOOKUP(C233,MEDIDORES!C:G,5,FALSE)</f>
        <v>#N/A</v>
      </c>
      <c r="M233" s="95" t="str">
        <f t="shared" si="3"/>
        <v>PM2789PCM64</v>
      </c>
      <c r="N233" s="95" t="e">
        <f>VLOOKUP(C233,MEDIDORES!$C:$P,2,FALSE)</f>
        <v>#N/A</v>
      </c>
      <c r="O233" s="95" t="e">
        <f>VLOOKUP(C233,MEDIDORES!$C:$P,3,FALSE)</f>
        <v>#N/A</v>
      </c>
      <c r="P233" s="14" t="e">
        <f>VLOOKUP(C233,MEDIDORES!$C:$P,4,FALSE)</f>
        <v>#N/A</v>
      </c>
      <c r="Q233" s="95" t="e">
        <f>VLOOKUP(C233,MEDIDORES!$C:$P,5,FALSE)</f>
        <v>#N/A</v>
      </c>
      <c r="R233" s="64" t="e">
        <f>VLOOKUP(C233,MEDIDORES!$C:$P,6,FALSE)</f>
        <v>#N/A</v>
      </c>
      <c r="S233" s="95" t="e">
        <f>VLOOKUP(C233,MEDIDORES!$C:$P,7,FALSE)</f>
        <v>#N/A</v>
      </c>
      <c r="T233" s="95" t="e">
        <f>VLOOKUP(C233,MEDIDORES!$C:$P,8,FALSE)</f>
        <v>#N/A</v>
      </c>
      <c r="U233" s="95" t="e">
        <f>VLOOKUP(C233,MEDIDORES!$C:$P,9,FALSE)</f>
        <v>#N/A</v>
      </c>
      <c r="V233" s="95" t="e">
        <f>VLOOKUP(C233,MEDIDORES!$C:$P,10,FALSE)</f>
        <v>#N/A</v>
      </c>
      <c r="W233" s="95" t="e">
        <f>VLOOKUP(C233,MEDIDORES!$C:$P,11,FALSE)</f>
        <v>#N/A</v>
      </c>
      <c r="X233" s="95" t="e">
        <f>IF(VLOOKUP(C233,MEDIDORES!$C:$P,12,FALSE)="","",VLOOKUP(C233,MEDIDORES!$C:$P,12,FALSE))</f>
        <v>#N/A</v>
      </c>
      <c r="Y233" s="95" t="e">
        <f>IF(VLOOKUP(C233,MEDIDORES!$C:$P,13,FALSE)="","",VLOOKUP(C233,MEDIDORES!$C:$P,13,FALSE))</f>
        <v>#N/A</v>
      </c>
      <c r="Z233" s="95" t="e">
        <f>IF(VLOOKUP(C233,MEDIDORES!$C:$P,14,FALSE)="","",VLOOKUP(C233,MEDIDORES!$C:$P,14,FALSE))</f>
        <v>#N/A</v>
      </c>
    </row>
    <row r="234" spans="1:26" x14ac:dyDescent="0.2">
      <c r="A234" t="s">
        <v>12845</v>
      </c>
      <c r="B234" t="s">
        <v>9972</v>
      </c>
      <c r="C234" t="s">
        <v>10524</v>
      </c>
      <c r="D234" t="s">
        <v>10526</v>
      </c>
      <c r="E234" t="s">
        <v>10525</v>
      </c>
      <c r="G234" t="s">
        <v>12863</v>
      </c>
      <c r="H234" t="s">
        <v>12922</v>
      </c>
      <c r="I234" t="s">
        <v>236</v>
      </c>
      <c r="J234" t="e">
        <f>VLOOKUP(C234,MEDIDORES!C:G,5,FALSE)</f>
        <v>#N/A</v>
      </c>
      <c r="K234" t="e">
        <f>I234=VLOOKUP(C234,MEDIDORES!C:G,5,FALSE)</f>
        <v>#N/A</v>
      </c>
      <c r="M234" s="95" t="str">
        <f t="shared" si="3"/>
        <v>PM3171</v>
      </c>
      <c r="N234" s="95" t="e">
        <f>VLOOKUP(C234,MEDIDORES!$C:$P,2,FALSE)</f>
        <v>#N/A</v>
      </c>
      <c r="O234" s="95" t="e">
        <f>VLOOKUP(C234,MEDIDORES!$C:$P,3,FALSE)</f>
        <v>#N/A</v>
      </c>
      <c r="P234" s="14" t="e">
        <f>VLOOKUP(C234,MEDIDORES!$C:$P,4,FALSE)</f>
        <v>#N/A</v>
      </c>
      <c r="Q234" s="95" t="e">
        <f>VLOOKUP(C234,MEDIDORES!$C:$P,5,FALSE)</f>
        <v>#N/A</v>
      </c>
      <c r="R234" s="64" t="e">
        <f>VLOOKUP(C234,MEDIDORES!$C:$P,6,FALSE)</f>
        <v>#N/A</v>
      </c>
      <c r="S234" s="95" t="e">
        <f>VLOOKUP(C234,MEDIDORES!$C:$P,7,FALSE)</f>
        <v>#N/A</v>
      </c>
      <c r="T234" s="95" t="e">
        <f>VLOOKUP(C234,MEDIDORES!$C:$P,8,FALSE)</f>
        <v>#N/A</v>
      </c>
      <c r="U234" s="95" t="e">
        <f>VLOOKUP(C234,MEDIDORES!$C:$P,9,FALSE)</f>
        <v>#N/A</v>
      </c>
      <c r="V234" s="95" t="e">
        <f>VLOOKUP(C234,MEDIDORES!$C:$P,10,FALSE)</f>
        <v>#N/A</v>
      </c>
      <c r="W234" s="95" t="e">
        <f>VLOOKUP(C234,MEDIDORES!$C:$P,11,FALSE)</f>
        <v>#N/A</v>
      </c>
      <c r="X234" s="95" t="e">
        <f>IF(VLOOKUP(C234,MEDIDORES!$C:$P,12,FALSE)="","",VLOOKUP(C234,MEDIDORES!$C:$P,12,FALSE))</f>
        <v>#N/A</v>
      </c>
      <c r="Y234" s="95" t="e">
        <f>IF(VLOOKUP(C234,MEDIDORES!$C:$P,13,FALSE)="","",VLOOKUP(C234,MEDIDORES!$C:$P,13,FALSE))</f>
        <v>#N/A</v>
      </c>
      <c r="Z234" s="95" t="e">
        <f>IF(VLOOKUP(C234,MEDIDORES!$C:$P,14,FALSE)="","",VLOOKUP(C234,MEDIDORES!$C:$P,14,FALSE))</f>
        <v>#N/A</v>
      </c>
    </row>
    <row r="235" spans="1:26" x14ac:dyDescent="0.2">
      <c r="A235" t="s">
        <v>12846</v>
      </c>
      <c r="B235" t="s">
        <v>9972</v>
      </c>
      <c r="C235" t="s">
        <v>10761</v>
      </c>
      <c r="D235" t="s">
        <v>10726</v>
      </c>
      <c r="E235" t="s">
        <v>10716</v>
      </c>
      <c r="F235" t="s">
        <v>10729</v>
      </c>
      <c r="G235" t="s">
        <v>12863</v>
      </c>
      <c r="H235" t="s">
        <v>9977</v>
      </c>
      <c r="I235" t="s">
        <v>482</v>
      </c>
      <c r="J235" t="e">
        <f>VLOOKUP(C235,MEDIDORES!C:G,5,FALSE)</f>
        <v>#N/A</v>
      </c>
      <c r="K235" t="e">
        <f>I235=VLOOKUP(C235,MEDIDORES!C:G,5,FALSE)</f>
        <v>#N/A</v>
      </c>
      <c r="M235" s="95" t="str">
        <f t="shared" si="3"/>
        <v>PM2790PCM448</v>
      </c>
      <c r="N235" s="95" t="e">
        <f>VLOOKUP(C235,MEDIDORES!$C:$P,2,FALSE)</f>
        <v>#N/A</v>
      </c>
      <c r="O235" s="95" t="e">
        <f>VLOOKUP(C235,MEDIDORES!$C:$P,3,FALSE)</f>
        <v>#N/A</v>
      </c>
      <c r="P235" s="14" t="e">
        <f>VLOOKUP(C235,MEDIDORES!$C:$P,4,FALSE)</f>
        <v>#N/A</v>
      </c>
      <c r="Q235" s="95" t="e">
        <f>VLOOKUP(C235,MEDIDORES!$C:$P,5,FALSE)</f>
        <v>#N/A</v>
      </c>
      <c r="R235" s="64" t="e">
        <f>VLOOKUP(C235,MEDIDORES!$C:$P,6,FALSE)</f>
        <v>#N/A</v>
      </c>
      <c r="S235" s="95" t="e">
        <f>VLOOKUP(C235,MEDIDORES!$C:$P,7,FALSE)</f>
        <v>#N/A</v>
      </c>
      <c r="T235" s="95" t="e">
        <f>VLOOKUP(C235,MEDIDORES!$C:$P,8,FALSE)</f>
        <v>#N/A</v>
      </c>
      <c r="U235" s="95" t="e">
        <f>VLOOKUP(C235,MEDIDORES!$C:$P,9,FALSE)</f>
        <v>#N/A</v>
      </c>
      <c r="V235" s="95" t="e">
        <f>VLOOKUP(C235,MEDIDORES!$C:$P,10,FALSE)</f>
        <v>#N/A</v>
      </c>
      <c r="W235" s="95" t="e">
        <f>VLOOKUP(C235,MEDIDORES!$C:$P,11,FALSE)</f>
        <v>#N/A</v>
      </c>
      <c r="X235" s="95" t="e">
        <f>IF(VLOOKUP(C235,MEDIDORES!$C:$P,12,FALSE)="","",VLOOKUP(C235,MEDIDORES!$C:$P,12,FALSE))</f>
        <v>#N/A</v>
      </c>
      <c r="Y235" s="95" t="e">
        <f>IF(VLOOKUP(C235,MEDIDORES!$C:$P,13,FALSE)="","",VLOOKUP(C235,MEDIDORES!$C:$P,13,FALSE))</f>
        <v>#N/A</v>
      </c>
      <c r="Z235" s="95" t="e">
        <f>IF(VLOOKUP(C235,MEDIDORES!$C:$P,14,FALSE)="","",VLOOKUP(C235,MEDIDORES!$C:$P,14,FALSE))</f>
        <v>#N/A</v>
      </c>
    </row>
    <row r="236" spans="1:26" x14ac:dyDescent="0.2">
      <c r="A236" t="s">
        <v>12847</v>
      </c>
      <c r="B236" t="s">
        <v>9972</v>
      </c>
      <c r="C236" t="s">
        <v>10762</v>
      </c>
      <c r="D236" t="s">
        <v>10727</v>
      </c>
      <c r="E236" t="s">
        <v>10717</v>
      </c>
      <c r="F236" t="s">
        <v>10730</v>
      </c>
      <c r="G236" t="s">
        <v>12863</v>
      </c>
      <c r="H236" t="s">
        <v>9977</v>
      </c>
      <c r="I236" t="s">
        <v>482</v>
      </c>
      <c r="J236" t="e">
        <f>VLOOKUP(C236,MEDIDORES!C:G,5,FALSE)</f>
        <v>#N/A</v>
      </c>
      <c r="K236" t="e">
        <f>I236=VLOOKUP(C236,MEDIDORES!C:G,5,FALSE)</f>
        <v>#N/A</v>
      </c>
      <c r="M236" s="95" t="str">
        <f t="shared" si="3"/>
        <v>PM2791PCM448</v>
      </c>
      <c r="N236" s="95" t="e">
        <f>VLOOKUP(C236,MEDIDORES!$C:$P,2,FALSE)</f>
        <v>#N/A</v>
      </c>
      <c r="O236" s="95" t="e">
        <f>VLOOKUP(C236,MEDIDORES!$C:$P,3,FALSE)</f>
        <v>#N/A</v>
      </c>
      <c r="P236" s="14" t="e">
        <f>VLOOKUP(C236,MEDIDORES!$C:$P,4,FALSE)</f>
        <v>#N/A</v>
      </c>
      <c r="Q236" s="95" t="e">
        <f>VLOOKUP(C236,MEDIDORES!$C:$P,5,FALSE)</f>
        <v>#N/A</v>
      </c>
      <c r="R236" s="64" t="e">
        <f>VLOOKUP(C236,MEDIDORES!$C:$P,6,FALSE)</f>
        <v>#N/A</v>
      </c>
      <c r="S236" s="95" t="e">
        <f>VLOOKUP(C236,MEDIDORES!$C:$P,7,FALSE)</f>
        <v>#N/A</v>
      </c>
      <c r="T236" s="95" t="e">
        <f>VLOOKUP(C236,MEDIDORES!$C:$P,8,FALSE)</f>
        <v>#N/A</v>
      </c>
      <c r="U236" s="95" t="e">
        <f>VLOOKUP(C236,MEDIDORES!$C:$P,9,FALSE)</f>
        <v>#N/A</v>
      </c>
      <c r="V236" s="95" t="e">
        <f>VLOOKUP(C236,MEDIDORES!$C:$P,10,FALSE)</f>
        <v>#N/A</v>
      </c>
      <c r="W236" s="95" t="e">
        <f>VLOOKUP(C236,MEDIDORES!$C:$P,11,FALSE)</f>
        <v>#N/A</v>
      </c>
      <c r="X236" s="95" t="e">
        <f>IF(VLOOKUP(C236,MEDIDORES!$C:$P,12,FALSE)="","",VLOOKUP(C236,MEDIDORES!$C:$P,12,FALSE))</f>
        <v>#N/A</v>
      </c>
      <c r="Y236" s="95" t="e">
        <f>IF(VLOOKUP(C236,MEDIDORES!$C:$P,13,FALSE)="","",VLOOKUP(C236,MEDIDORES!$C:$P,13,FALSE))</f>
        <v>#N/A</v>
      </c>
      <c r="Z236" s="95" t="e">
        <f>IF(VLOOKUP(C236,MEDIDORES!$C:$P,14,FALSE)="","",VLOOKUP(C236,MEDIDORES!$C:$P,14,FALSE))</f>
        <v>#N/A</v>
      </c>
    </row>
    <row r="237" spans="1:26" x14ac:dyDescent="0.2">
      <c r="A237" t="s">
        <v>12848</v>
      </c>
      <c r="B237" t="s">
        <v>9972</v>
      </c>
      <c r="C237" t="s">
        <v>10763</v>
      </c>
      <c r="D237" t="s">
        <v>10728</v>
      </c>
      <c r="E237" t="s">
        <v>10718</v>
      </c>
      <c r="F237" t="s">
        <v>10731</v>
      </c>
      <c r="G237" t="s">
        <v>12863</v>
      </c>
      <c r="H237" t="s">
        <v>9977</v>
      </c>
      <c r="I237" t="s">
        <v>482</v>
      </c>
      <c r="J237" t="e">
        <f>VLOOKUP(C237,MEDIDORES!C:G,5,FALSE)</f>
        <v>#N/A</v>
      </c>
      <c r="K237" t="e">
        <f>I237=VLOOKUP(C237,MEDIDORES!C:G,5,FALSE)</f>
        <v>#N/A</v>
      </c>
      <c r="M237" s="95" t="str">
        <f t="shared" si="3"/>
        <v>PM2792PCM448</v>
      </c>
      <c r="N237" s="95" t="e">
        <f>VLOOKUP(C237,MEDIDORES!$C:$P,2,FALSE)</f>
        <v>#N/A</v>
      </c>
      <c r="O237" s="95" t="e">
        <f>VLOOKUP(C237,MEDIDORES!$C:$P,3,FALSE)</f>
        <v>#N/A</v>
      </c>
      <c r="P237" s="14" t="e">
        <f>VLOOKUP(C237,MEDIDORES!$C:$P,4,FALSE)</f>
        <v>#N/A</v>
      </c>
      <c r="Q237" s="95" t="e">
        <f>VLOOKUP(C237,MEDIDORES!$C:$P,5,FALSE)</f>
        <v>#N/A</v>
      </c>
      <c r="R237" s="64" t="e">
        <f>VLOOKUP(C237,MEDIDORES!$C:$P,6,FALSE)</f>
        <v>#N/A</v>
      </c>
      <c r="S237" s="95" t="e">
        <f>VLOOKUP(C237,MEDIDORES!$C:$P,7,FALSE)</f>
        <v>#N/A</v>
      </c>
      <c r="T237" s="95" t="e">
        <f>VLOOKUP(C237,MEDIDORES!$C:$P,8,FALSE)</f>
        <v>#N/A</v>
      </c>
      <c r="U237" s="95" t="e">
        <f>VLOOKUP(C237,MEDIDORES!$C:$P,9,FALSE)</f>
        <v>#N/A</v>
      </c>
      <c r="V237" s="95" t="e">
        <f>VLOOKUP(C237,MEDIDORES!$C:$P,10,FALSE)</f>
        <v>#N/A</v>
      </c>
      <c r="W237" s="95" t="e">
        <f>VLOOKUP(C237,MEDIDORES!$C:$P,11,FALSE)</f>
        <v>#N/A</v>
      </c>
      <c r="X237" s="95" t="e">
        <f>IF(VLOOKUP(C237,MEDIDORES!$C:$P,12,FALSE)="","",VLOOKUP(C237,MEDIDORES!$C:$P,12,FALSE))</f>
        <v>#N/A</v>
      </c>
      <c r="Y237" s="95" t="e">
        <f>IF(VLOOKUP(C237,MEDIDORES!$C:$P,13,FALSE)="","",VLOOKUP(C237,MEDIDORES!$C:$P,13,FALSE))</f>
        <v>#N/A</v>
      </c>
      <c r="Z237" s="95" t="e">
        <f>IF(VLOOKUP(C237,MEDIDORES!$C:$P,14,FALSE)="","",VLOOKUP(C237,MEDIDORES!$C:$P,14,FALSE))</f>
        <v>#N/A</v>
      </c>
    </row>
    <row r="238" spans="1:26" x14ac:dyDescent="0.2">
      <c r="A238" t="s">
        <v>12849</v>
      </c>
      <c r="B238" t="s">
        <v>9972</v>
      </c>
      <c r="C238" t="s">
        <v>12136</v>
      </c>
      <c r="G238" t="s">
        <v>12612</v>
      </c>
      <c r="H238" t="s">
        <v>12137</v>
      </c>
      <c r="I238" t="s">
        <v>1548</v>
      </c>
      <c r="J238" t="str">
        <f>VLOOKUP(C238,MEDIDORES!C:G,5,FALSE)</f>
        <v>S.VICENTETT___013</v>
      </c>
      <c r="K238" t="b">
        <f>I238=VLOOKUP(C238,MEDIDORES!C:G,5,FALSE)</f>
        <v>1</v>
      </c>
      <c r="M238" s="95" t="str">
        <f t="shared" si="3"/>
        <v>C_PM3869</v>
      </c>
      <c r="N238" s="95" t="str">
        <f>VLOOKUP(C238,MEDIDORES!$C:$P,2,FALSE)</f>
        <v>BETEL</v>
      </c>
      <c r="O238" s="95" t="str">
        <f>VLOOKUP(C238,MEDIDORES!$C:$P,3,FALSE)</f>
        <v>C_PMGD_FV_SANTA_AMELIA</v>
      </c>
      <c r="P238" s="14">
        <f>VLOOKUP(C238,MEDIDORES!$C:$P,4,FALSE)</f>
        <v>1</v>
      </c>
      <c r="Q238" s="95" t="str">
        <f>VLOOKUP(C238,MEDIDORES!$C:$P,5,FALSE)</f>
        <v>S.VICENTETT___013</v>
      </c>
      <c r="R238" s="64">
        <f>VLOOKUP(C238,MEDIDORES!$C:$P,6,FALSE)</f>
        <v>2069989430132</v>
      </c>
      <c r="S238" s="95">
        <f>VLOOKUP(C238,MEDIDORES!$C:$P,7,FALSE)</f>
        <v>0</v>
      </c>
      <c r="T238" s="95">
        <f>VLOOKUP(C238,MEDIDORES!$C:$P,8,FALSE)</f>
        <v>0</v>
      </c>
      <c r="U238" s="95">
        <f>VLOOKUP(C238,MEDIDORES!$C:$P,9,FALSE)</f>
        <v>0</v>
      </c>
      <c r="V238" s="95" t="str">
        <f>VLOOKUP(C238,MEDIDORES!$C:$P,10,FALSE)</f>
        <v>G</v>
      </c>
      <c r="W238" s="95" t="str">
        <f>VLOOKUP(C238,MEDIDORES!$C:$P,11,FALSE)</f>
        <v>G</v>
      </c>
      <c r="X238" s="95" t="str">
        <f>IF(VLOOKUP(C238,MEDIDORES!$C:$P,12,FALSE)="","",VLOOKUP(C238,MEDIDORES!$C:$P,12,FALSE))</f>
        <v>BETEL</v>
      </c>
      <c r="Y238" s="95" t="str">
        <f>IF(VLOOKUP(C238,MEDIDORES!$C:$P,13,FALSE)="","",VLOOKUP(C238,MEDIDORES!$C:$P,13,FALSE))</f>
        <v>CGE</v>
      </c>
      <c r="Z238" s="95" t="str">
        <f>IF(VLOOKUP(C238,MEDIDORES!$C:$P,14,FALSE)="","",VLOOKUP(C238,MEDIDORES!$C:$P,14,FALSE))</f>
        <v/>
      </c>
    </row>
    <row r="239" spans="1:26" x14ac:dyDescent="0.2">
      <c r="A239" t="s">
        <v>12850</v>
      </c>
      <c r="B239" t="s">
        <v>9972</v>
      </c>
      <c r="C239" t="s">
        <v>12133</v>
      </c>
      <c r="G239" t="s">
        <v>12612</v>
      </c>
      <c r="H239" t="s">
        <v>12135</v>
      </c>
      <c r="I239" t="s">
        <v>1548</v>
      </c>
      <c r="J239" t="str">
        <f>VLOOKUP(C239,MEDIDORES!C:G,5,FALSE)</f>
        <v>S.VICENTETT___013</v>
      </c>
      <c r="K239" t="b">
        <f>I239=VLOOKUP(C239,MEDIDORES!C:G,5,FALSE)</f>
        <v>1</v>
      </c>
      <c r="M239" s="95" t="str">
        <f t="shared" si="3"/>
        <v>G_PM3869</v>
      </c>
      <c r="N239" s="95" t="str">
        <f>VLOOKUP(C239,MEDIDORES!$C:$P,2,FALSE)</f>
        <v>BETEL</v>
      </c>
      <c r="O239" s="95" t="str">
        <f>VLOOKUP(C239,MEDIDORES!$C:$P,3,FALSE)</f>
        <v>G_PMGD_FV_SANTA_AMELIA</v>
      </c>
      <c r="P239" s="14">
        <f>VLOOKUP(C239,MEDIDORES!$C:$P,4,FALSE)</f>
        <v>1</v>
      </c>
      <c r="Q239" s="95" t="str">
        <f>VLOOKUP(C239,MEDIDORES!$C:$P,5,FALSE)</f>
        <v>S.VICENTETT___013</v>
      </c>
      <c r="R239" s="64">
        <f>VLOOKUP(C239,MEDIDORES!$C:$P,6,FALSE)</f>
        <v>2069989430132</v>
      </c>
      <c r="S239" s="95">
        <f>VLOOKUP(C239,MEDIDORES!$C:$P,7,FALSE)</f>
        <v>0</v>
      </c>
      <c r="T239" s="95">
        <f>VLOOKUP(C239,MEDIDORES!$C:$P,8,FALSE)</f>
        <v>0</v>
      </c>
      <c r="U239" s="95">
        <f>VLOOKUP(C239,MEDIDORES!$C:$P,9,FALSE)</f>
        <v>0</v>
      </c>
      <c r="V239" s="95" t="str">
        <f>VLOOKUP(C239,MEDIDORES!$C:$P,10,FALSE)</f>
        <v>G</v>
      </c>
      <c r="W239" s="95" t="str">
        <f>VLOOKUP(C239,MEDIDORES!$C:$P,11,FALSE)</f>
        <v>G</v>
      </c>
      <c r="X239" s="95" t="str">
        <f>IF(VLOOKUP(C239,MEDIDORES!$C:$P,12,FALSE)="","",VLOOKUP(C239,MEDIDORES!$C:$P,12,FALSE))</f>
        <v>BETEL</v>
      </c>
      <c r="Y239" s="95" t="str">
        <f>IF(VLOOKUP(C239,MEDIDORES!$C:$P,13,FALSE)="","",VLOOKUP(C239,MEDIDORES!$C:$P,13,FALSE))</f>
        <v>CGE</v>
      </c>
      <c r="Z239" s="95" t="str">
        <f>IF(VLOOKUP(C239,MEDIDORES!$C:$P,14,FALSE)="","",VLOOKUP(C239,MEDIDORES!$C:$P,14,FALSE))</f>
        <v/>
      </c>
    </row>
    <row r="240" spans="1:26" x14ac:dyDescent="0.2">
      <c r="A240" t="s">
        <v>12851</v>
      </c>
      <c r="B240" t="s">
        <v>8091</v>
      </c>
      <c r="C240" t="s">
        <v>10479</v>
      </c>
      <c r="D240" t="s">
        <v>10523</v>
      </c>
      <c r="G240" t="s">
        <v>12863</v>
      </c>
      <c r="H240" t="s">
        <v>10550</v>
      </c>
      <c r="I240" t="s">
        <v>10305</v>
      </c>
      <c r="J240" t="e">
        <f>VLOOKUP(C240,MEDIDORES!C:G,5,FALSE)</f>
        <v>#N/A</v>
      </c>
      <c r="K240" t="e">
        <f>I240=VLOOKUP(C240,MEDIDORES!C:G,5,FALSE)</f>
        <v>#N/A</v>
      </c>
      <c r="M240" s="95" t="str">
        <f t="shared" si="3"/>
        <v>FRIGPVARAS</v>
      </c>
      <c r="N240" s="95" t="e">
        <f>VLOOKUP(C240,MEDIDORES!$C:$P,2,FALSE)</f>
        <v>#N/A</v>
      </c>
      <c r="O240" s="95" t="e">
        <f>VLOOKUP(C240,MEDIDORES!$C:$P,3,FALSE)</f>
        <v>#N/A</v>
      </c>
      <c r="P240" s="14" t="e">
        <f>VLOOKUP(C240,MEDIDORES!$C:$P,4,FALSE)</f>
        <v>#N/A</v>
      </c>
      <c r="Q240" s="95" t="e">
        <f>VLOOKUP(C240,MEDIDORES!$C:$P,5,FALSE)</f>
        <v>#N/A</v>
      </c>
      <c r="R240" s="64" t="e">
        <f>VLOOKUP(C240,MEDIDORES!$C:$P,6,FALSE)</f>
        <v>#N/A</v>
      </c>
      <c r="S240" s="95" t="e">
        <f>VLOOKUP(C240,MEDIDORES!$C:$P,7,FALSE)</f>
        <v>#N/A</v>
      </c>
      <c r="T240" s="95" t="e">
        <f>VLOOKUP(C240,MEDIDORES!$C:$P,8,FALSE)</f>
        <v>#N/A</v>
      </c>
      <c r="U240" s="95" t="e">
        <f>VLOOKUP(C240,MEDIDORES!$C:$P,9,FALSE)</f>
        <v>#N/A</v>
      </c>
      <c r="V240" s="95" t="e">
        <f>VLOOKUP(C240,MEDIDORES!$C:$P,10,FALSE)</f>
        <v>#N/A</v>
      </c>
      <c r="W240" s="95" t="e">
        <f>VLOOKUP(C240,MEDIDORES!$C:$P,11,FALSE)</f>
        <v>#N/A</v>
      </c>
      <c r="X240" s="95" t="e">
        <f>IF(VLOOKUP(C240,MEDIDORES!$C:$P,12,FALSE)="","",VLOOKUP(C240,MEDIDORES!$C:$P,12,FALSE))</f>
        <v>#N/A</v>
      </c>
      <c r="Y240" s="95" t="e">
        <f>IF(VLOOKUP(C240,MEDIDORES!$C:$P,13,FALSE)="","",VLOOKUP(C240,MEDIDORES!$C:$P,13,FALSE))</f>
        <v>#N/A</v>
      </c>
      <c r="Z240" s="95" t="e">
        <f>IF(VLOOKUP(C240,MEDIDORES!$C:$P,14,FALSE)="","",VLOOKUP(C240,MEDIDORES!$C:$P,14,FALSE))</f>
        <v>#N/A</v>
      </c>
    </row>
    <row r="241" spans="1:26" x14ac:dyDescent="0.2">
      <c r="A241" t="s">
        <v>12852</v>
      </c>
      <c r="B241" t="s">
        <v>9972</v>
      </c>
      <c r="C241" t="s">
        <v>9760</v>
      </c>
      <c r="D241" t="s">
        <v>9758</v>
      </c>
      <c r="E241" t="s">
        <v>9873</v>
      </c>
      <c r="G241" t="s">
        <v>12863</v>
      </c>
      <c r="H241" t="s">
        <v>12923</v>
      </c>
      <c r="I241" t="s">
        <v>1639</v>
      </c>
      <c r="J241" t="e">
        <f>VLOOKUP(D241,MEDIDORES!C:G,5,FALSE)</f>
        <v>#N/A</v>
      </c>
      <c r="K241" t="e">
        <f>I241=VLOOKUP(D241,MEDIDORES!C:G,5,FALSE)</f>
        <v>#N/A</v>
      </c>
      <c r="M241" s="95" t="str">
        <f>A241</f>
        <v>PM2720PCM16</v>
      </c>
      <c r="N241" s="95" t="e">
        <f>VLOOKUP(D241,MEDIDORES!$C:$P,2,FALSE)</f>
        <v>#N/A</v>
      </c>
      <c r="O241" s="95" t="e">
        <f>VLOOKUP(D241,MEDIDORES!$C:$P,3,FALSE)</f>
        <v>#N/A</v>
      </c>
      <c r="P241" s="14" t="e">
        <f>VLOOKUP(D241,MEDIDORES!$C:$P,4,FALSE)</f>
        <v>#N/A</v>
      </c>
      <c r="Q241" s="95" t="e">
        <f>VLOOKUP(D241,MEDIDORES!$C:$P,5,FALSE)</f>
        <v>#N/A</v>
      </c>
      <c r="R241" s="64" t="e">
        <f>VLOOKUP(D241,MEDIDORES!$C:$P,6,FALSE)</f>
        <v>#N/A</v>
      </c>
      <c r="S241" s="95" t="e">
        <f>VLOOKUP(D241,MEDIDORES!$C:$P,7,FALSE)</f>
        <v>#N/A</v>
      </c>
      <c r="T241" s="95" t="e">
        <f>VLOOKUP(D241,MEDIDORES!$C:$P,8,FALSE)</f>
        <v>#N/A</v>
      </c>
      <c r="U241" s="95" t="e">
        <f>VLOOKUP(D241,MEDIDORES!$C:$P,9,FALSE)</f>
        <v>#N/A</v>
      </c>
      <c r="V241" s="95" t="e">
        <f>VLOOKUP(D241,MEDIDORES!$C:$P,10,FALSE)</f>
        <v>#N/A</v>
      </c>
      <c r="W241" s="95" t="e">
        <f>VLOOKUP(D241,MEDIDORES!$C:$P,11,FALSE)</f>
        <v>#N/A</v>
      </c>
      <c r="X241" s="95" t="e">
        <f>IF(VLOOKUP(D241,MEDIDORES!$C:$P,12,FALSE)="","",VLOOKUP(D241,MEDIDORES!$C:$P,12,FALSE))</f>
        <v>#N/A</v>
      </c>
      <c r="Y241" s="95" t="e">
        <f>IF(VLOOKUP(D241,MEDIDORES!$C:$P,13,FALSE)="","",VLOOKUP(D241,MEDIDORES!$C:$P,13,FALSE))</f>
        <v>#N/A</v>
      </c>
      <c r="Z241" s="95" t="e">
        <f>IF(VLOOKUP(D241,MEDIDORES!$C:$P,14,FALSE)="","",VLOOKUP(D241,MEDIDORES!$C:$P,14,FALSE))</f>
        <v>#N/A</v>
      </c>
    </row>
    <row r="242" spans="1:26" x14ac:dyDescent="0.2">
      <c r="A242" t="s">
        <v>12853</v>
      </c>
      <c r="B242" t="s">
        <v>9972</v>
      </c>
      <c r="C242" t="s">
        <v>10158</v>
      </c>
      <c r="D242" t="s">
        <v>10156</v>
      </c>
      <c r="E242" t="s">
        <v>10159</v>
      </c>
      <c r="G242" t="s">
        <v>12863</v>
      </c>
      <c r="H242" t="s">
        <v>10157</v>
      </c>
      <c r="I242" t="s">
        <v>1639</v>
      </c>
      <c r="J242" t="e">
        <f>VLOOKUP(D242,MEDIDORES!C:G,5,FALSE)</f>
        <v>#N/A</v>
      </c>
      <c r="K242" t="e">
        <f>I242=VLOOKUP(D242,MEDIDORES!C:G,5,FALSE)</f>
        <v>#N/A</v>
      </c>
      <c r="M242" s="95" t="str">
        <f>A242</f>
        <v>PM2801PCM16</v>
      </c>
      <c r="N242" s="95" t="e">
        <f>VLOOKUP(D242,MEDIDORES!$C:$P,2,FALSE)</f>
        <v>#N/A</v>
      </c>
      <c r="O242" s="95" t="e">
        <f>VLOOKUP(D242,MEDIDORES!$C:$P,3,FALSE)</f>
        <v>#N/A</v>
      </c>
      <c r="P242" s="14" t="e">
        <f>VLOOKUP(D242,MEDIDORES!$C:$P,4,FALSE)</f>
        <v>#N/A</v>
      </c>
      <c r="Q242" s="95" t="e">
        <f>VLOOKUP(D242,MEDIDORES!$C:$P,5,FALSE)</f>
        <v>#N/A</v>
      </c>
      <c r="R242" s="64" t="e">
        <f>VLOOKUP(D242,MEDIDORES!$C:$P,6,FALSE)</f>
        <v>#N/A</v>
      </c>
      <c r="S242" s="95" t="e">
        <f>VLOOKUP(D242,MEDIDORES!$C:$P,7,FALSE)</f>
        <v>#N/A</v>
      </c>
      <c r="T242" s="95" t="e">
        <f>VLOOKUP(D242,MEDIDORES!$C:$P,8,FALSE)</f>
        <v>#N/A</v>
      </c>
      <c r="U242" s="95" t="e">
        <f>VLOOKUP(D242,MEDIDORES!$C:$P,9,FALSE)</f>
        <v>#N/A</v>
      </c>
      <c r="V242" s="95" t="e">
        <f>VLOOKUP(D242,MEDIDORES!$C:$P,10,FALSE)</f>
        <v>#N/A</v>
      </c>
      <c r="W242" s="95" t="e">
        <f>VLOOKUP(D242,MEDIDORES!$C:$P,11,FALSE)</f>
        <v>#N/A</v>
      </c>
      <c r="X242" s="95" t="e">
        <f>IF(VLOOKUP(D242,MEDIDORES!$C:$P,12,FALSE)="","",VLOOKUP(D242,MEDIDORES!$C:$P,12,FALSE))</f>
        <v>#N/A</v>
      </c>
      <c r="Y242" s="95" t="e">
        <f>IF(VLOOKUP(D242,MEDIDORES!$C:$P,13,FALSE)="","",VLOOKUP(D242,MEDIDORES!$C:$P,13,FALSE))</f>
        <v>#N/A</v>
      </c>
      <c r="Z242" s="95" t="e">
        <f>IF(VLOOKUP(D242,MEDIDORES!$C:$P,14,FALSE)="","",VLOOKUP(D242,MEDIDORES!$C:$P,14,FALSE))</f>
        <v>#N/A</v>
      </c>
    </row>
    <row r="243" spans="1:26" x14ac:dyDescent="0.2">
      <c r="A243" t="s">
        <v>12854</v>
      </c>
      <c r="B243" t="s">
        <v>9972</v>
      </c>
      <c r="C243" t="s">
        <v>11661</v>
      </c>
      <c r="D243" t="s">
        <v>11662</v>
      </c>
      <c r="E243" t="s">
        <v>11660</v>
      </c>
      <c r="G243" t="s">
        <v>12863</v>
      </c>
      <c r="H243" t="s">
        <v>12922</v>
      </c>
      <c r="I243" t="s">
        <v>1639</v>
      </c>
      <c r="J243" t="e">
        <f>VLOOKUP(D243,MEDIDORES!C:G,5,FALSE)</f>
        <v>#N/A</v>
      </c>
      <c r="K243" t="e">
        <f>I243=VLOOKUP(D243,MEDIDORES!C:G,5,FALSE)</f>
        <v>#N/A</v>
      </c>
      <c r="M243" s="95" t="str">
        <f>A243</f>
        <v>PM3182</v>
      </c>
      <c r="N243" s="95" t="e">
        <f>VLOOKUP(D243,MEDIDORES!$C:$P,2,FALSE)</f>
        <v>#N/A</v>
      </c>
      <c r="O243" s="95" t="e">
        <f>VLOOKUP(D243,MEDIDORES!$C:$P,3,FALSE)</f>
        <v>#N/A</v>
      </c>
      <c r="P243" s="14" t="e">
        <f>VLOOKUP(D243,MEDIDORES!$C:$P,4,FALSE)</f>
        <v>#N/A</v>
      </c>
      <c r="Q243" s="95" t="e">
        <f>VLOOKUP(D243,MEDIDORES!$C:$P,5,FALSE)</f>
        <v>#N/A</v>
      </c>
      <c r="R243" s="64" t="e">
        <f>VLOOKUP(D243,MEDIDORES!$C:$P,6,FALSE)</f>
        <v>#N/A</v>
      </c>
      <c r="S243" s="95" t="e">
        <f>VLOOKUP(D243,MEDIDORES!$C:$P,7,FALSE)</f>
        <v>#N/A</v>
      </c>
      <c r="T243" s="95" t="e">
        <f>VLOOKUP(D243,MEDIDORES!$C:$P,8,FALSE)</f>
        <v>#N/A</v>
      </c>
      <c r="U243" s="95" t="e">
        <f>VLOOKUP(D243,MEDIDORES!$C:$P,9,FALSE)</f>
        <v>#N/A</v>
      </c>
      <c r="V243" s="95" t="e">
        <f>VLOOKUP(D243,MEDIDORES!$C:$P,10,FALSE)</f>
        <v>#N/A</v>
      </c>
      <c r="W243" s="95" t="e">
        <f>VLOOKUP(D243,MEDIDORES!$C:$P,11,FALSE)</f>
        <v>#N/A</v>
      </c>
      <c r="X243" s="95" t="e">
        <f>IF(VLOOKUP(D243,MEDIDORES!$C:$P,12,FALSE)="","",VLOOKUP(D243,MEDIDORES!$C:$P,12,FALSE))</f>
        <v>#N/A</v>
      </c>
      <c r="Y243" s="95" t="e">
        <f>IF(VLOOKUP(D243,MEDIDORES!$C:$P,13,FALSE)="","",VLOOKUP(D243,MEDIDORES!$C:$P,13,FALSE))</f>
        <v>#N/A</v>
      </c>
      <c r="Z243" s="95" t="e">
        <f>IF(VLOOKUP(D243,MEDIDORES!$C:$P,14,FALSE)="","",VLOOKUP(D243,MEDIDORES!$C:$P,14,FALSE))</f>
        <v>#N/A</v>
      </c>
    </row>
    <row r="244" spans="1:26" x14ac:dyDescent="0.2">
      <c r="A244" t="s">
        <v>12855</v>
      </c>
      <c r="B244" t="s">
        <v>9972</v>
      </c>
      <c r="C244" t="s">
        <v>10720</v>
      </c>
      <c r="D244" t="s">
        <v>9876</v>
      </c>
      <c r="E244" t="s">
        <v>9511</v>
      </c>
      <c r="G244" t="s">
        <v>12863</v>
      </c>
      <c r="H244" t="s">
        <v>12924</v>
      </c>
      <c r="I244" t="s">
        <v>238</v>
      </c>
      <c r="J244" t="e">
        <f>VLOOKUP(C244,MEDIDORES!C:G,5,FALSE)</f>
        <v>#N/A</v>
      </c>
      <c r="K244" t="e">
        <f>I244=VLOOKUP(C244,MEDIDORES!C:G,5,FALSE)</f>
        <v>#N/A</v>
      </c>
      <c r="M244" s="95" t="str">
        <f t="shared" si="3"/>
        <v>1841TALCENEL</v>
      </c>
      <c r="N244" s="95" t="e">
        <f>VLOOKUP(C244,MEDIDORES!$C:$P,2,FALSE)</f>
        <v>#N/A</v>
      </c>
      <c r="O244" s="95" t="e">
        <f>VLOOKUP(C244,MEDIDORES!$C:$P,3,FALSE)</f>
        <v>#N/A</v>
      </c>
      <c r="P244" s="14" t="e">
        <f>VLOOKUP(C244,MEDIDORES!$C:$P,4,FALSE)</f>
        <v>#N/A</v>
      </c>
      <c r="Q244" s="95" t="e">
        <f>VLOOKUP(C244,MEDIDORES!$C:$P,5,FALSE)</f>
        <v>#N/A</v>
      </c>
      <c r="R244" s="64" t="e">
        <f>VLOOKUP(C244,MEDIDORES!$C:$P,6,FALSE)</f>
        <v>#N/A</v>
      </c>
      <c r="S244" s="95" t="e">
        <f>VLOOKUP(C244,MEDIDORES!$C:$P,7,FALSE)</f>
        <v>#N/A</v>
      </c>
      <c r="T244" s="95" t="e">
        <f>VLOOKUP(C244,MEDIDORES!$C:$P,8,FALSE)</f>
        <v>#N/A</v>
      </c>
      <c r="U244" s="95" t="e">
        <f>VLOOKUP(C244,MEDIDORES!$C:$P,9,FALSE)</f>
        <v>#N/A</v>
      </c>
      <c r="V244" s="95" t="e">
        <f>VLOOKUP(C244,MEDIDORES!$C:$P,10,FALSE)</f>
        <v>#N/A</v>
      </c>
      <c r="W244" s="95" t="e">
        <f>VLOOKUP(C244,MEDIDORES!$C:$P,11,FALSE)</f>
        <v>#N/A</v>
      </c>
      <c r="X244" s="95" t="e">
        <f>IF(VLOOKUP(C244,MEDIDORES!$C:$P,12,FALSE)="","",VLOOKUP(C244,MEDIDORES!$C:$P,12,FALSE))</f>
        <v>#N/A</v>
      </c>
      <c r="Y244" s="95" t="e">
        <f>IF(VLOOKUP(C244,MEDIDORES!$C:$P,13,FALSE)="","",VLOOKUP(C244,MEDIDORES!$C:$P,13,FALSE))</f>
        <v>#N/A</v>
      </c>
      <c r="Z244" s="95" t="e">
        <f>IF(VLOOKUP(C244,MEDIDORES!$C:$P,14,FALSE)="","",VLOOKUP(C244,MEDIDORES!$C:$P,14,FALSE))</f>
        <v>#N/A</v>
      </c>
    </row>
    <row r="245" spans="1:26" x14ac:dyDescent="0.2">
      <c r="A245" t="s">
        <v>12856</v>
      </c>
      <c r="B245" t="s">
        <v>9972</v>
      </c>
      <c r="C245" t="s">
        <v>10721</v>
      </c>
      <c r="D245" t="s">
        <v>9874</v>
      </c>
      <c r="E245" t="s">
        <v>9509</v>
      </c>
      <c r="G245" t="s">
        <v>12863</v>
      </c>
      <c r="H245" t="s">
        <v>12924</v>
      </c>
      <c r="I245" t="s">
        <v>238</v>
      </c>
      <c r="J245" t="e">
        <f>VLOOKUP(C245,MEDIDORES!C:G,5,FALSE)</f>
        <v>#N/A</v>
      </c>
      <c r="K245" t="e">
        <f>I245=VLOOKUP(C245,MEDIDORES!C:G,5,FALSE)</f>
        <v>#N/A</v>
      </c>
      <c r="M245" s="95" t="str">
        <f t="shared" si="3"/>
        <v>LANDCHILLCUR</v>
      </c>
      <c r="N245" s="95" t="e">
        <f>VLOOKUP(C245,MEDIDORES!$C:$P,2,FALSE)</f>
        <v>#N/A</v>
      </c>
      <c r="O245" s="95" t="e">
        <f>VLOOKUP(C245,MEDIDORES!$C:$P,3,FALSE)</f>
        <v>#N/A</v>
      </c>
      <c r="P245" s="14" t="e">
        <f>VLOOKUP(C245,MEDIDORES!$C:$P,4,FALSE)</f>
        <v>#N/A</v>
      </c>
      <c r="Q245" s="95" t="e">
        <f>VLOOKUP(C245,MEDIDORES!$C:$P,5,FALSE)</f>
        <v>#N/A</v>
      </c>
      <c r="R245" s="64" t="e">
        <f>VLOOKUP(C245,MEDIDORES!$C:$P,6,FALSE)</f>
        <v>#N/A</v>
      </c>
      <c r="S245" s="95" t="e">
        <f>VLOOKUP(C245,MEDIDORES!$C:$P,7,FALSE)</f>
        <v>#N/A</v>
      </c>
      <c r="T245" s="95" t="e">
        <f>VLOOKUP(C245,MEDIDORES!$C:$P,8,FALSE)</f>
        <v>#N/A</v>
      </c>
      <c r="U245" s="95" t="e">
        <f>VLOOKUP(C245,MEDIDORES!$C:$P,9,FALSE)</f>
        <v>#N/A</v>
      </c>
      <c r="V245" s="95" t="e">
        <f>VLOOKUP(C245,MEDIDORES!$C:$P,10,FALSE)</f>
        <v>#N/A</v>
      </c>
      <c r="W245" s="95" t="e">
        <f>VLOOKUP(C245,MEDIDORES!$C:$P,11,FALSE)</f>
        <v>#N/A</v>
      </c>
      <c r="X245" s="95" t="e">
        <f>IF(VLOOKUP(C245,MEDIDORES!$C:$P,12,FALSE)="","",VLOOKUP(C245,MEDIDORES!$C:$P,12,FALSE))</f>
        <v>#N/A</v>
      </c>
      <c r="Y245" s="95" t="e">
        <f>IF(VLOOKUP(C245,MEDIDORES!$C:$P,13,FALSE)="","",VLOOKUP(C245,MEDIDORES!$C:$P,13,FALSE))</f>
        <v>#N/A</v>
      </c>
      <c r="Z245" s="95" t="e">
        <f>IF(VLOOKUP(C245,MEDIDORES!$C:$P,14,FALSE)="","",VLOOKUP(C245,MEDIDORES!$C:$P,14,FALSE))</f>
        <v>#N/A</v>
      </c>
    </row>
    <row r="246" spans="1:26" x14ac:dyDescent="0.2">
      <c r="A246" t="s">
        <v>9121</v>
      </c>
      <c r="B246" t="s">
        <v>9972</v>
      </c>
      <c r="C246" t="s">
        <v>10722</v>
      </c>
      <c r="D246" t="s">
        <v>9875</v>
      </c>
      <c r="E246" t="s">
        <v>9510</v>
      </c>
      <c r="G246" t="s">
        <v>12863</v>
      </c>
      <c r="H246" t="s">
        <v>12924</v>
      </c>
      <c r="I246" t="s">
        <v>238</v>
      </c>
      <c r="J246" t="e">
        <f>VLOOKUP(C246,MEDIDORES!C:G,5,FALSE)</f>
        <v>#N/A</v>
      </c>
      <c r="K246" t="e">
        <f>I246=VLOOKUP(C246,MEDIDORES!C:G,5,FALSE)</f>
        <v>#N/A</v>
      </c>
      <c r="M246" s="95" t="str">
        <f t="shared" si="3"/>
        <v>PESQLANDES</v>
      </c>
      <c r="N246" s="95" t="e">
        <f>VLOOKUP(C246,MEDIDORES!$C:$P,2,FALSE)</f>
        <v>#N/A</v>
      </c>
      <c r="O246" s="95" t="e">
        <f>VLOOKUP(C246,MEDIDORES!$C:$P,3,FALSE)</f>
        <v>#N/A</v>
      </c>
      <c r="P246" s="14" t="e">
        <f>VLOOKUP(C246,MEDIDORES!$C:$P,4,FALSE)</f>
        <v>#N/A</v>
      </c>
      <c r="Q246" s="95" t="e">
        <f>VLOOKUP(C246,MEDIDORES!$C:$P,5,FALSE)</f>
        <v>#N/A</v>
      </c>
      <c r="R246" s="64" t="e">
        <f>VLOOKUP(C246,MEDIDORES!$C:$P,6,FALSE)</f>
        <v>#N/A</v>
      </c>
      <c r="S246" s="95" t="e">
        <f>VLOOKUP(C246,MEDIDORES!$C:$P,7,FALSE)</f>
        <v>#N/A</v>
      </c>
      <c r="T246" s="95" t="e">
        <f>VLOOKUP(C246,MEDIDORES!$C:$P,8,FALSE)</f>
        <v>#N/A</v>
      </c>
      <c r="U246" s="95" t="e">
        <f>VLOOKUP(C246,MEDIDORES!$C:$P,9,FALSE)</f>
        <v>#N/A</v>
      </c>
      <c r="V246" s="95" t="e">
        <f>VLOOKUP(C246,MEDIDORES!$C:$P,10,FALSE)</f>
        <v>#N/A</v>
      </c>
      <c r="W246" s="95" t="e">
        <f>VLOOKUP(C246,MEDIDORES!$C:$P,11,FALSE)</f>
        <v>#N/A</v>
      </c>
      <c r="X246" s="95" t="e">
        <f>IF(VLOOKUP(C246,MEDIDORES!$C:$P,12,FALSE)="","",VLOOKUP(C246,MEDIDORES!$C:$P,12,FALSE))</f>
        <v>#N/A</v>
      </c>
      <c r="Y246" s="95" t="e">
        <f>IF(VLOOKUP(C246,MEDIDORES!$C:$P,13,FALSE)="","",VLOOKUP(C246,MEDIDORES!$C:$P,13,FALSE))</f>
        <v>#N/A</v>
      </c>
      <c r="Z246" s="95" t="e">
        <f>IF(VLOOKUP(C246,MEDIDORES!$C:$P,14,FALSE)="","",VLOOKUP(C246,MEDIDORES!$C:$P,14,FALSE))</f>
        <v>#N/A</v>
      </c>
    </row>
    <row r="247" spans="1:26" x14ac:dyDescent="0.2">
      <c r="A247" t="s">
        <v>12857</v>
      </c>
      <c r="B247" t="s">
        <v>8182</v>
      </c>
      <c r="C247" t="s">
        <v>10757</v>
      </c>
      <c r="D247" t="s">
        <v>10759</v>
      </c>
      <c r="E247" t="s">
        <v>10758</v>
      </c>
      <c r="G247" t="s">
        <v>12863</v>
      </c>
      <c r="H247" t="s">
        <v>12925</v>
      </c>
      <c r="I247" t="s">
        <v>713</v>
      </c>
      <c r="J247" t="e">
        <f>VLOOKUP(C247,MEDIDORES!C:G,5,FALSE)</f>
        <v>#N/A</v>
      </c>
      <c r="K247" t="e">
        <f>I247=VLOOKUP(C247,MEDIDORES!C:G,5,FALSE)</f>
        <v>#N/A</v>
      </c>
      <c r="M247" s="95" t="str">
        <f t="shared" si="3"/>
        <v>Cia.Molinera Sn.Cristobal S.A. 022020</v>
      </c>
      <c r="N247" s="95" t="e">
        <f>VLOOKUP(C247,MEDIDORES!$C:$P,2,FALSE)</f>
        <v>#N/A</v>
      </c>
      <c r="O247" s="95" t="e">
        <f>VLOOKUP(C247,MEDIDORES!$C:$P,3,FALSE)</f>
        <v>#N/A</v>
      </c>
      <c r="P247" s="14" t="e">
        <f>VLOOKUP(C247,MEDIDORES!$C:$P,4,FALSE)</f>
        <v>#N/A</v>
      </c>
      <c r="Q247" s="95" t="e">
        <f>VLOOKUP(C247,MEDIDORES!$C:$P,5,FALSE)</f>
        <v>#N/A</v>
      </c>
      <c r="R247" s="64" t="e">
        <f>VLOOKUP(C247,MEDIDORES!$C:$P,6,FALSE)</f>
        <v>#N/A</v>
      </c>
      <c r="S247" s="95" t="e">
        <f>VLOOKUP(C247,MEDIDORES!$C:$P,7,FALSE)</f>
        <v>#N/A</v>
      </c>
      <c r="T247" s="95" t="e">
        <f>VLOOKUP(C247,MEDIDORES!$C:$P,8,FALSE)</f>
        <v>#N/A</v>
      </c>
      <c r="U247" s="95" t="e">
        <f>VLOOKUP(C247,MEDIDORES!$C:$P,9,FALSE)</f>
        <v>#N/A</v>
      </c>
      <c r="V247" s="95" t="e">
        <f>VLOOKUP(C247,MEDIDORES!$C:$P,10,FALSE)</f>
        <v>#N/A</v>
      </c>
      <c r="W247" s="95" t="e">
        <f>VLOOKUP(C247,MEDIDORES!$C:$P,11,FALSE)</f>
        <v>#N/A</v>
      </c>
      <c r="X247" s="95" t="e">
        <f>IF(VLOOKUP(C247,MEDIDORES!$C:$P,12,FALSE)="","",VLOOKUP(C247,MEDIDORES!$C:$P,12,FALSE))</f>
        <v>#N/A</v>
      </c>
      <c r="Y247" s="95" t="e">
        <f>IF(VLOOKUP(C247,MEDIDORES!$C:$P,13,FALSE)="","",VLOOKUP(C247,MEDIDORES!$C:$P,13,FALSE))</f>
        <v>#N/A</v>
      </c>
      <c r="Z247" s="95" t="e">
        <f>IF(VLOOKUP(C247,MEDIDORES!$C:$P,14,FALSE)="","",VLOOKUP(C247,MEDIDORES!$C:$P,14,FALSE))</f>
        <v>#N/A</v>
      </c>
    </row>
    <row r="248" spans="1:26" x14ac:dyDescent="0.2">
      <c r="A248" t="s">
        <v>12858</v>
      </c>
      <c r="B248" t="s">
        <v>9972</v>
      </c>
      <c r="C248" t="s">
        <v>11261</v>
      </c>
      <c r="D248" t="s">
        <v>11448</v>
      </c>
      <c r="E248" t="s">
        <v>11480</v>
      </c>
      <c r="F248" t="s">
        <v>11366</v>
      </c>
      <c r="G248" t="s">
        <v>12863</v>
      </c>
      <c r="H248" t="s">
        <v>9763</v>
      </c>
      <c r="I248" t="s">
        <v>1732</v>
      </c>
      <c r="J248" t="e">
        <f>VLOOKUP(C248,MEDIDORES!C:G,5,FALSE)</f>
        <v>#N/A</v>
      </c>
      <c r="K248" t="e">
        <f>I248=VLOOKUP(C248,MEDIDORES!C:G,5,FALSE)</f>
        <v>#N/A</v>
      </c>
      <c r="M248" s="95" t="str">
        <f t="shared" si="3"/>
        <v>NESTLECHILE</v>
      </c>
      <c r="N248" s="95" t="e">
        <f>VLOOKUP(C248,MEDIDORES!$C:$P,2,FALSE)</f>
        <v>#N/A</v>
      </c>
      <c r="O248" s="95" t="e">
        <f>VLOOKUP(C248,MEDIDORES!$C:$P,3,FALSE)</f>
        <v>#N/A</v>
      </c>
      <c r="P248" s="14" t="e">
        <f>VLOOKUP(C248,MEDIDORES!$C:$P,4,FALSE)</f>
        <v>#N/A</v>
      </c>
      <c r="Q248" s="95" t="e">
        <f>VLOOKUP(C248,MEDIDORES!$C:$P,5,FALSE)</f>
        <v>#N/A</v>
      </c>
      <c r="R248" s="64" t="e">
        <f>VLOOKUP(C248,MEDIDORES!$C:$P,6,FALSE)</f>
        <v>#N/A</v>
      </c>
      <c r="S248" s="95" t="e">
        <f>VLOOKUP(C248,MEDIDORES!$C:$P,7,FALSE)</f>
        <v>#N/A</v>
      </c>
      <c r="T248" s="95" t="e">
        <f>VLOOKUP(C248,MEDIDORES!$C:$P,8,FALSE)</f>
        <v>#N/A</v>
      </c>
      <c r="U248" s="95" t="e">
        <f>VLOOKUP(C248,MEDIDORES!$C:$P,9,FALSE)</f>
        <v>#N/A</v>
      </c>
      <c r="V248" s="95" t="e">
        <f>VLOOKUP(C248,MEDIDORES!$C:$P,10,FALSE)</f>
        <v>#N/A</v>
      </c>
      <c r="W248" s="95" t="e">
        <f>VLOOKUP(C248,MEDIDORES!$C:$P,11,FALSE)</f>
        <v>#N/A</v>
      </c>
      <c r="X248" s="95" t="e">
        <f>IF(VLOOKUP(C248,MEDIDORES!$C:$P,12,FALSE)="","",VLOOKUP(C248,MEDIDORES!$C:$P,12,FALSE))</f>
        <v>#N/A</v>
      </c>
      <c r="Y248" s="95" t="e">
        <f>IF(VLOOKUP(C248,MEDIDORES!$C:$P,13,FALSE)="","",VLOOKUP(C248,MEDIDORES!$C:$P,13,FALSE))</f>
        <v>#N/A</v>
      </c>
      <c r="Z248" s="95" t="e">
        <f>IF(VLOOKUP(C248,MEDIDORES!$C:$P,14,FALSE)="","",VLOOKUP(C248,MEDIDORES!$C:$P,14,FALSE))</f>
        <v>#N/A</v>
      </c>
    </row>
    <row r="249" spans="1:26" x14ac:dyDescent="0.2">
      <c r="A249" t="s">
        <v>12859</v>
      </c>
      <c r="B249" t="s">
        <v>9972</v>
      </c>
      <c r="C249" t="s">
        <v>11468</v>
      </c>
      <c r="D249" t="s">
        <v>11498</v>
      </c>
      <c r="E249" t="s">
        <v>11477</v>
      </c>
      <c r="F249" t="s">
        <v>11473</v>
      </c>
      <c r="G249" t="s">
        <v>12863</v>
      </c>
      <c r="H249" t="s">
        <v>12926</v>
      </c>
      <c r="I249" t="s">
        <v>1732</v>
      </c>
      <c r="J249" t="e">
        <f>VLOOKUP(C249,MEDIDORES!C:G,5,FALSE)</f>
        <v>#N/A</v>
      </c>
      <c r="K249" t="e">
        <f>I249=VLOOKUP(C249,MEDIDORES!C:G,5,FALSE)</f>
        <v>#N/A</v>
      </c>
      <c r="M249" s="95" t="str">
        <f t="shared" si="3"/>
        <v>PM2696PCM70</v>
      </c>
      <c r="N249" s="95" t="e">
        <f>VLOOKUP(C249,MEDIDORES!$C:$P,2,FALSE)</f>
        <v>#N/A</v>
      </c>
      <c r="O249" s="95" t="e">
        <f>VLOOKUP(C249,MEDIDORES!$C:$P,3,FALSE)</f>
        <v>#N/A</v>
      </c>
      <c r="P249" s="14" t="e">
        <f>VLOOKUP(C249,MEDIDORES!$C:$P,4,FALSE)</f>
        <v>#N/A</v>
      </c>
      <c r="Q249" s="95" t="e">
        <f>VLOOKUP(C249,MEDIDORES!$C:$P,5,FALSE)</f>
        <v>#N/A</v>
      </c>
      <c r="R249" s="64" t="e">
        <f>VLOOKUP(C249,MEDIDORES!$C:$P,6,FALSE)</f>
        <v>#N/A</v>
      </c>
      <c r="S249" s="95" t="e">
        <f>VLOOKUP(C249,MEDIDORES!$C:$P,7,FALSE)</f>
        <v>#N/A</v>
      </c>
      <c r="T249" s="95" t="e">
        <f>VLOOKUP(C249,MEDIDORES!$C:$P,8,FALSE)</f>
        <v>#N/A</v>
      </c>
      <c r="U249" s="95" t="e">
        <f>VLOOKUP(C249,MEDIDORES!$C:$P,9,FALSE)</f>
        <v>#N/A</v>
      </c>
      <c r="V249" s="95" t="e">
        <f>VLOOKUP(C249,MEDIDORES!$C:$P,10,FALSE)</f>
        <v>#N/A</v>
      </c>
      <c r="W249" s="95" t="e">
        <f>VLOOKUP(C249,MEDIDORES!$C:$P,11,FALSE)</f>
        <v>#N/A</v>
      </c>
      <c r="X249" s="95" t="e">
        <f>IF(VLOOKUP(C249,MEDIDORES!$C:$P,12,FALSE)="","",VLOOKUP(C249,MEDIDORES!$C:$P,12,FALSE))</f>
        <v>#N/A</v>
      </c>
      <c r="Y249" s="95" t="e">
        <f>IF(VLOOKUP(C249,MEDIDORES!$C:$P,13,FALSE)="","",VLOOKUP(C249,MEDIDORES!$C:$P,13,FALSE))</f>
        <v>#N/A</v>
      </c>
      <c r="Z249" s="95" t="e">
        <f>IF(VLOOKUP(C249,MEDIDORES!$C:$P,14,FALSE)="","",VLOOKUP(C249,MEDIDORES!$C:$P,14,FALSE))</f>
        <v>#N/A</v>
      </c>
    </row>
    <row r="250" spans="1:26" x14ac:dyDescent="0.2">
      <c r="A250" t="s">
        <v>12861</v>
      </c>
      <c r="B250" t="s">
        <v>9972</v>
      </c>
      <c r="C250" t="s">
        <v>10482</v>
      </c>
      <c r="D250" t="s">
        <v>10488</v>
      </c>
      <c r="E250" t="s">
        <v>10484</v>
      </c>
      <c r="F250" t="s">
        <v>10483</v>
      </c>
      <c r="G250" t="s">
        <v>12863</v>
      </c>
      <c r="H250" t="s">
        <v>12927</v>
      </c>
      <c r="I250" t="s">
        <v>1657</v>
      </c>
      <c r="J250" t="e">
        <f>VLOOKUP(C250,MEDIDORES!C:G,5,FALSE)</f>
        <v>#N/A</v>
      </c>
      <c r="K250" t="e">
        <f>I250=VLOOKUP(C250,MEDIDORES!C:G,5,FALSE)</f>
        <v>#N/A</v>
      </c>
      <c r="M250" s="95" t="str">
        <f t="shared" si="3"/>
        <v>PM2899</v>
      </c>
      <c r="N250" s="95" t="e">
        <f>VLOOKUP(C250,MEDIDORES!$C:$P,2,FALSE)</f>
        <v>#N/A</v>
      </c>
      <c r="O250" s="95" t="e">
        <f>VLOOKUP(C250,MEDIDORES!$C:$P,3,FALSE)</f>
        <v>#N/A</v>
      </c>
      <c r="P250" s="14" t="e">
        <f>VLOOKUP(C250,MEDIDORES!$C:$P,4,FALSE)</f>
        <v>#N/A</v>
      </c>
      <c r="Q250" s="95" t="e">
        <f>VLOOKUP(C250,MEDIDORES!$C:$P,5,FALSE)</f>
        <v>#N/A</v>
      </c>
      <c r="R250" s="64" t="e">
        <f>VLOOKUP(C250,MEDIDORES!$C:$P,6,FALSE)</f>
        <v>#N/A</v>
      </c>
      <c r="S250" s="95" t="e">
        <f>VLOOKUP(C250,MEDIDORES!$C:$P,7,FALSE)</f>
        <v>#N/A</v>
      </c>
      <c r="T250" s="95" t="e">
        <f>VLOOKUP(C250,MEDIDORES!$C:$P,8,FALSE)</f>
        <v>#N/A</v>
      </c>
      <c r="U250" s="95" t="e">
        <f>VLOOKUP(C250,MEDIDORES!$C:$P,9,FALSE)</f>
        <v>#N/A</v>
      </c>
      <c r="V250" s="95" t="e">
        <f>VLOOKUP(C250,MEDIDORES!$C:$P,10,FALSE)</f>
        <v>#N/A</v>
      </c>
      <c r="W250" s="95" t="e">
        <f>VLOOKUP(C250,MEDIDORES!$C:$P,11,FALSE)</f>
        <v>#N/A</v>
      </c>
      <c r="X250" s="95" t="e">
        <f>IF(VLOOKUP(C250,MEDIDORES!$C:$P,12,FALSE)="","",VLOOKUP(C250,MEDIDORES!$C:$P,12,FALSE))</f>
        <v>#N/A</v>
      </c>
      <c r="Y250" s="95" t="e">
        <f>IF(VLOOKUP(C250,MEDIDORES!$C:$P,13,FALSE)="","",VLOOKUP(C250,MEDIDORES!$C:$P,13,FALSE))</f>
        <v>#N/A</v>
      </c>
      <c r="Z250" s="95" t="e">
        <f>IF(VLOOKUP(C250,MEDIDORES!$C:$P,14,FALSE)="","",VLOOKUP(C250,MEDIDORES!$C:$P,14,FALSE))</f>
        <v>#N/A</v>
      </c>
    </row>
    <row r="251" spans="1:26" x14ac:dyDescent="0.2">
      <c r="A251" t="s">
        <v>12862</v>
      </c>
      <c r="B251" t="s">
        <v>7984</v>
      </c>
      <c r="C251" t="s">
        <v>10541</v>
      </c>
      <c r="D251" t="s">
        <v>10670</v>
      </c>
      <c r="G251" t="s">
        <v>12863</v>
      </c>
      <c r="H251" t="s">
        <v>12943</v>
      </c>
      <c r="I251" t="s">
        <v>731</v>
      </c>
      <c r="J251" t="e">
        <f>VLOOKUP(C251,MEDIDORES!C:G,5,FALSE)</f>
        <v>#N/A</v>
      </c>
      <c r="K251" t="e">
        <f>I251=VLOOKUP(C251,MEDIDORES!C:G,5,FALSE)</f>
        <v>#N/A</v>
      </c>
      <c r="M251" s="95" t="str">
        <f t="shared" si="3"/>
        <v>SERVSALUDARAUNORTE</v>
      </c>
      <c r="N251" s="95" t="e">
        <f>VLOOKUP(C251,MEDIDORES!$C:$P,2,FALSE)</f>
        <v>#N/A</v>
      </c>
      <c r="O251" s="95" t="e">
        <f>VLOOKUP(C251,MEDIDORES!$C:$P,3,FALSE)</f>
        <v>#N/A</v>
      </c>
      <c r="P251" s="14" t="e">
        <f>VLOOKUP(C251,MEDIDORES!$C:$P,4,FALSE)</f>
        <v>#N/A</v>
      </c>
      <c r="Q251" s="95" t="e">
        <f>VLOOKUP(C251,MEDIDORES!$C:$P,5,FALSE)</f>
        <v>#N/A</v>
      </c>
      <c r="R251" s="64" t="e">
        <f>VLOOKUP(C251,MEDIDORES!$C:$P,6,FALSE)</f>
        <v>#N/A</v>
      </c>
      <c r="S251" s="95" t="e">
        <f>VLOOKUP(C251,MEDIDORES!$C:$P,7,FALSE)</f>
        <v>#N/A</v>
      </c>
      <c r="T251" s="95" t="e">
        <f>VLOOKUP(C251,MEDIDORES!$C:$P,8,FALSE)</f>
        <v>#N/A</v>
      </c>
      <c r="U251" s="95" t="e">
        <f>VLOOKUP(C251,MEDIDORES!$C:$P,9,FALSE)</f>
        <v>#N/A</v>
      </c>
      <c r="V251" s="95" t="e">
        <f>VLOOKUP(C251,MEDIDORES!$C:$P,10,FALSE)</f>
        <v>#N/A</v>
      </c>
      <c r="W251" s="95" t="e">
        <f>VLOOKUP(C251,MEDIDORES!$C:$P,11,FALSE)</f>
        <v>#N/A</v>
      </c>
      <c r="X251" s="95" t="e">
        <f>IF(VLOOKUP(C251,MEDIDORES!$C:$P,12,FALSE)="","",VLOOKUP(C251,MEDIDORES!$C:$P,12,FALSE))</f>
        <v>#N/A</v>
      </c>
      <c r="Y251" s="95" t="e">
        <f>IF(VLOOKUP(C251,MEDIDORES!$C:$P,13,FALSE)="","",VLOOKUP(C251,MEDIDORES!$C:$P,13,FALSE))</f>
        <v>#N/A</v>
      </c>
      <c r="Z251" s="95" t="e">
        <f>IF(VLOOKUP(C251,MEDIDORES!$C:$P,14,FALSE)="","",VLOOKUP(C251,MEDIDORES!$C:$P,14,FALSE))</f>
        <v>#N/A</v>
      </c>
    </row>
    <row r="252" spans="1:26" x14ac:dyDescent="0.2">
      <c r="A252" t="s">
        <v>12650</v>
      </c>
      <c r="B252" s="20" t="s">
        <v>9972</v>
      </c>
      <c r="C252" t="s">
        <v>12947</v>
      </c>
      <c r="G252" t="s">
        <v>12612</v>
      </c>
      <c r="H252" t="s">
        <v>12350</v>
      </c>
      <c r="I252" t="s">
        <v>253</v>
      </c>
      <c r="J252" t="str">
        <f>VLOOKUP(C252,MEDIDORES!C:G,5,FALSE)</f>
        <v>V.ALEGRE______013</v>
      </c>
      <c r="K252" t="b">
        <f>I252=VLOOKUP(C252,MEDIDORES!C:G,5,FALSE)</f>
        <v>1</v>
      </c>
      <c r="M252" s="95" t="str">
        <f>A252</f>
        <v>G_PM3912</v>
      </c>
      <c r="N252" s="95" t="str">
        <f>VLOOKUP(C252,MEDIDORES!$C:$P,2,FALSE)</f>
        <v>CARBON_FREE</v>
      </c>
      <c r="O252" s="95" t="str">
        <f>VLOOKUP(C252,MEDIDORES!$C:$P,3,FALSE)</f>
        <v>G_PMGD_FV_VILLA_ALEGRE</v>
      </c>
      <c r="P252" s="14">
        <f>VLOOKUP(C252,MEDIDORES!$C:$P,4,FALSE)</f>
        <v>1</v>
      </c>
      <c r="Q252" s="95" t="str">
        <f>VLOOKUP(C252,MEDIDORES!$C:$P,5,FALSE)</f>
        <v>V.ALEGRE______013</v>
      </c>
      <c r="R252" s="64">
        <f>VLOOKUP(C252,MEDIDORES!$C:$P,6,FALSE)</f>
        <v>2079987630132</v>
      </c>
      <c r="S252" s="95">
        <f>VLOOKUP(C252,MEDIDORES!$C:$P,7,FALSE)</f>
        <v>0</v>
      </c>
      <c r="T252" s="95">
        <f>VLOOKUP(C252,MEDIDORES!$C:$P,8,FALSE)</f>
        <v>0</v>
      </c>
      <c r="U252" s="95">
        <f>VLOOKUP(C252,MEDIDORES!$C:$P,9,FALSE)</f>
        <v>0</v>
      </c>
      <c r="V252" s="95" t="str">
        <f>VLOOKUP(C252,MEDIDORES!$C:$P,10,FALSE)</f>
        <v>G</v>
      </c>
      <c r="W252" s="95" t="str">
        <f>VLOOKUP(C252,MEDIDORES!$C:$P,11,FALSE)</f>
        <v>G</v>
      </c>
      <c r="X252" s="95" t="str">
        <f>IF(VLOOKUP(C252,MEDIDORES!$C:$P,12,FALSE)="","",VLOOKUP(C252,MEDIDORES!$C:$P,12,FALSE))</f>
        <v>CARBON_FREE</v>
      </c>
      <c r="Y252" s="95" t="str">
        <f>IF(VLOOKUP(C252,MEDIDORES!$C:$P,13,FALSE)="","",VLOOKUP(C252,MEDIDORES!$C:$P,13,FALSE))</f>
        <v>CGE</v>
      </c>
      <c r="Z252" s="95" t="str">
        <f>IF(VLOOKUP(C252,MEDIDORES!$C:$P,14,FALSE)="","",VLOOKUP(C252,MEDIDORES!$C:$P,14,FALSE))</f>
        <v/>
      </c>
    </row>
    <row r="253" spans="1:26" x14ac:dyDescent="0.2">
      <c r="A253" t="s">
        <v>12860</v>
      </c>
      <c r="B253" s="20" t="s">
        <v>9972</v>
      </c>
      <c r="C253" t="s">
        <v>12946</v>
      </c>
      <c r="G253" t="s">
        <v>12612</v>
      </c>
      <c r="H253" t="s">
        <v>12942</v>
      </c>
      <c r="I253" t="s">
        <v>253</v>
      </c>
      <c r="J253" t="str">
        <f>VLOOKUP(C253,MEDIDORES!C:G,5,FALSE)</f>
        <v>V.ALEGRE______013</v>
      </c>
      <c r="K253" t="b">
        <f>I253=VLOOKUP(C253,MEDIDORES!C:G,5,FALSE)</f>
        <v>1</v>
      </c>
      <c r="M253" s="95" t="str">
        <f>A253</f>
        <v>C_PM3912</v>
      </c>
      <c r="N253" s="95" t="str">
        <f>VLOOKUP(C253,MEDIDORES!$C:$P,2,FALSE)</f>
        <v>CARBON_FREE</v>
      </c>
      <c r="O253" s="95" t="str">
        <f>VLOOKUP(C253,MEDIDORES!$C:$P,3,FALSE)</f>
        <v>C_PMGD_FV_VILLA_ALEGRE</v>
      </c>
      <c r="P253" s="14">
        <f>VLOOKUP(C253,MEDIDORES!$C:$P,4,FALSE)</f>
        <v>1</v>
      </c>
      <c r="Q253" s="95" t="str">
        <f>VLOOKUP(C253,MEDIDORES!$C:$P,5,FALSE)</f>
        <v>V.ALEGRE______013</v>
      </c>
      <c r="R253" s="64">
        <f>VLOOKUP(C253,MEDIDORES!$C:$P,6,FALSE)</f>
        <v>2079987630132</v>
      </c>
      <c r="S253" s="95">
        <f>VLOOKUP(C253,MEDIDORES!$C:$P,7,FALSE)</f>
        <v>0</v>
      </c>
      <c r="T253" s="95">
        <f>VLOOKUP(C253,MEDIDORES!$C:$P,8,FALSE)</f>
        <v>0</v>
      </c>
      <c r="U253" s="95">
        <f>VLOOKUP(C253,MEDIDORES!$C:$P,9,FALSE)</f>
        <v>0</v>
      </c>
      <c r="V253" s="95" t="str">
        <f>VLOOKUP(C253,MEDIDORES!$C:$P,10,FALSE)</f>
        <v>G</v>
      </c>
      <c r="W253" s="95" t="str">
        <f>VLOOKUP(C253,MEDIDORES!$C:$P,11,FALSE)</f>
        <v>G</v>
      </c>
      <c r="X253" s="95" t="str">
        <f>IF(VLOOKUP(C253,MEDIDORES!$C:$P,12,FALSE)="","",VLOOKUP(C253,MEDIDORES!$C:$P,12,FALSE))</f>
        <v>CARBON_FREE</v>
      </c>
      <c r="Y253" s="95" t="str">
        <f>IF(VLOOKUP(C253,MEDIDORES!$C:$P,13,FALSE)="","",VLOOKUP(C253,MEDIDORES!$C:$P,13,FALSE))</f>
        <v>CGE</v>
      </c>
      <c r="Z253" s="95" t="str">
        <f>IF(VLOOKUP(C253,MEDIDORES!$C:$P,14,FALSE)="","",VLOOKUP(C253,MEDIDORES!$C:$P,14,FALSE))</f>
        <v/>
      </c>
    </row>
    <row r="254" spans="1:26" x14ac:dyDescent="0.2">
      <c r="A254" t="s">
        <v>12948</v>
      </c>
      <c r="B254" s="20" t="s">
        <v>10022</v>
      </c>
      <c r="C254" t="s">
        <v>9747</v>
      </c>
      <c r="D254" t="s">
        <v>9849</v>
      </c>
      <c r="E254" t="s">
        <v>9712</v>
      </c>
      <c r="F254" t="s">
        <v>9710</v>
      </c>
      <c r="G254" t="s">
        <v>12863</v>
      </c>
      <c r="H254" t="s">
        <v>12950</v>
      </c>
      <c r="I254" t="s">
        <v>2290</v>
      </c>
      <c r="J254" t="e">
        <f>VLOOKUP(C254,MEDIDORES!C:G,5,FALSE)</f>
        <v>#N/A</v>
      </c>
      <c r="K254" t="e">
        <f>I254=VLOOKUP(C254,MEDIDORES!C:G,5,FALSE)</f>
        <v>#N/A</v>
      </c>
      <c r="M254" s="95" t="str">
        <f>A254</f>
        <v>COPRAMAR1</v>
      </c>
      <c r="N254" s="95" t="e">
        <f>VLOOKUP(C254,MEDIDORES!$C:$P,2,FALSE)</f>
        <v>#N/A</v>
      </c>
      <c r="O254" s="95" t="e">
        <f>VLOOKUP(C254,MEDIDORES!$C:$P,3,FALSE)</f>
        <v>#N/A</v>
      </c>
      <c r="P254" s="14" t="e">
        <f>VLOOKUP(C254,MEDIDORES!$C:$P,4,FALSE)</f>
        <v>#N/A</v>
      </c>
      <c r="Q254" s="95" t="e">
        <f>VLOOKUP(C254,MEDIDORES!$C:$P,5,FALSE)</f>
        <v>#N/A</v>
      </c>
      <c r="R254" s="64" t="e">
        <f>VLOOKUP(C254,MEDIDORES!$C:$P,6,FALSE)</f>
        <v>#N/A</v>
      </c>
      <c r="S254" s="95" t="e">
        <f>VLOOKUP(C254,MEDIDORES!$C:$P,7,FALSE)</f>
        <v>#N/A</v>
      </c>
      <c r="T254" s="95" t="e">
        <f>VLOOKUP(C254,MEDIDORES!$C:$P,8,FALSE)</f>
        <v>#N/A</v>
      </c>
      <c r="U254" s="95" t="e">
        <f>VLOOKUP(C254,MEDIDORES!$C:$P,9,FALSE)</f>
        <v>#N/A</v>
      </c>
      <c r="V254" s="95" t="e">
        <f>VLOOKUP(C254,MEDIDORES!$C:$P,10,FALSE)</f>
        <v>#N/A</v>
      </c>
      <c r="W254" s="95" t="e">
        <f>VLOOKUP(C254,MEDIDORES!$C:$P,11,FALSE)</f>
        <v>#N/A</v>
      </c>
      <c r="X254" s="95" t="e">
        <f>IF(VLOOKUP(C254,MEDIDORES!$C:$P,12,FALSE)="","",VLOOKUP(C254,MEDIDORES!$C:$P,12,FALSE))</f>
        <v>#N/A</v>
      </c>
      <c r="Y254" s="95" t="e">
        <f>IF(VLOOKUP(C254,MEDIDORES!$C:$P,13,FALSE)="","",VLOOKUP(C254,MEDIDORES!$C:$P,13,FALSE))</f>
        <v>#N/A</v>
      </c>
      <c r="Z254" s="95" t="e">
        <f>IF(VLOOKUP(C254,MEDIDORES!$C:$P,14,FALSE)="","",VLOOKUP(C254,MEDIDORES!$C:$P,14,FALSE))</f>
        <v>#N/A</v>
      </c>
    </row>
    <row r="255" spans="1:26" x14ac:dyDescent="0.2">
      <c r="A255" t="s">
        <v>12949</v>
      </c>
      <c r="B255" s="20" t="s">
        <v>10022</v>
      </c>
      <c r="C255" t="s">
        <v>9963</v>
      </c>
      <c r="D255" t="s">
        <v>9848</v>
      </c>
      <c r="E255" t="s">
        <v>9711</v>
      </c>
      <c r="F255" t="s">
        <v>9709</v>
      </c>
      <c r="G255" t="s">
        <v>12863</v>
      </c>
      <c r="H255" t="s">
        <v>12950</v>
      </c>
      <c r="I255" t="s">
        <v>2290</v>
      </c>
      <c r="J255" t="e">
        <f>VLOOKUP(C255,MEDIDORES!C:G,5,FALSE)</f>
        <v>#N/A</v>
      </c>
      <c r="K255" t="e">
        <f>I255=VLOOKUP(C255,MEDIDORES!C:G,5,FALSE)</f>
        <v>#N/A</v>
      </c>
      <c r="M255" s="95" t="str">
        <f>A255</f>
        <v>COPRAMAR2</v>
      </c>
      <c r="N255" s="95" t="e">
        <f>VLOOKUP(C255,MEDIDORES!$C:$P,2,FALSE)</f>
        <v>#N/A</v>
      </c>
      <c r="O255" s="95" t="e">
        <f>VLOOKUP(C255,MEDIDORES!$C:$P,3,FALSE)</f>
        <v>#N/A</v>
      </c>
      <c r="P255" s="14" t="e">
        <f>VLOOKUP(C255,MEDIDORES!$C:$P,4,FALSE)</f>
        <v>#N/A</v>
      </c>
      <c r="Q255" s="95" t="e">
        <f>VLOOKUP(C255,MEDIDORES!$C:$P,5,FALSE)</f>
        <v>#N/A</v>
      </c>
      <c r="R255" s="64" t="e">
        <f>VLOOKUP(C255,MEDIDORES!$C:$P,6,FALSE)</f>
        <v>#N/A</v>
      </c>
      <c r="S255" s="95" t="e">
        <f>VLOOKUP(C255,MEDIDORES!$C:$P,7,FALSE)</f>
        <v>#N/A</v>
      </c>
      <c r="T255" s="95" t="e">
        <f>VLOOKUP(C255,MEDIDORES!$C:$P,8,FALSE)</f>
        <v>#N/A</v>
      </c>
      <c r="U255" s="95" t="e">
        <f>VLOOKUP(C255,MEDIDORES!$C:$P,9,FALSE)</f>
        <v>#N/A</v>
      </c>
      <c r="V255" s="95" t="e">
        <f>VLOOKUP(C255,MEDIDORES!$C:$P,10,FALSE)</f>
        <v>#N/A</v>
      </c>
      <c r="W255" s="95" t="e">
        <f>VLOOKUP(C255,MEDIDORES!$C:$P,11,FALSE)</f>
        <v>#N/A</v>
      </c>
      <c r="X255" s="95" t="e">
        <f>IF(VLOOKUP(C255,MEDIDORES!$C:$P,12,FALSE)="","",VLOOKUP(C255,MEDIDORES!$C:$P,12,FALSE))</f>
        <v>#N/A</v>
      </c>
      <c r="Y255" s="95" t="e">
        <f>IF(VLOOKUP(C255,MEDIDORES!$C:$P,13,FALSE)="","",VLOOKUP(C255,MEDIDORES!$C:$P,13,FALSE))</f>
        <v>#N/A</v>
      </c>
      <c r="Z255" s="95" t="e">
        <f>IF(VLOOKUP(C255,MEDIDORES!$C:$P,14,FALSE)="","",VLOOKUP(C255,MEDIDORES!$C:$P,14,FALSE))</f>
        <v>#N/A</v>
      </c>
    </row>
    <row r="256" spans="1:26" x14ac:dyDescent="0.2">
      <c r="A256" t="s">
        <v>12964</v>
      </c>
      <c r="B256" s="20" t="s">
        <v>9972</v>
      </c>
      <c r="C256" t="s">
        <v>12966</v>
      </c>
      <c r="G256" t="s">
        <v>12612</v>
      </c>
      <c r="I256" t="s">
        <v>209</v>
      </c>
      <c r="J256" t="str">
        <f>VLOOKUP(C256,MEDIDORES!C:G,5,FALSE)</f>
        <v>GRANEROS______015</v>
      </c>
      <c r="K256" t="b">
        <f>I256=VLOOKUP(C256,MEDIDORES!C:G,5,FALSE)</f>
        <v>1</v>
      </c>
      <c r="M256" s="95" t="str">
        <f t="shared" ref="M256:M261" si="4">A256</f>
        <v>C_PM4011</v>
      </c>
      <c r="N256" s="95" t="str">
        <f>VLOOKUP(C256,MEDIDORES!$C:$P,2,FALSE)</f>
        <v>CANDELARIA SOLAR</v>
      </c>
      <c r="O256" s="95" t="str">
        <f>VLOOKUP(C256,MEDIDORES!$C:$P,3,FALSE)</f>
        <v>C_PMGD_FV_CANDELARIA</v>
      </c>
      <c r="P256" s="14">
        <f>VLOOKUP(C256,MEDIDORES!$C:$P,4,FALSE)</f>
        <v>1</v>
      </c>
      <c r="Q256" s="95" t="str">
        <f>VLOOKUP(C256,MEDIDORES!$C:$P,5,FALSE)</f>
        <v>GRANEROS______015</v>
      </c>
      <c r="R256" s="64">
        <f>VLOOKUP(C256,MEDIDORES!$C:$P,6,FALSE)</f>
        <v>2069996280152</v>
      </c>
      <c r="S256" s="95">
        <f>VLOOKUP(C256,MEDIDORES!$C:$P,7,FALSE)</f>
        <v>0</v>
      </c>
      <c r="T256" s="95">
        <f>VLOOKUP(C256,MEDIDORES!$C:$P,8,FALSE)</f>
        <v>0</v>
      </c>
      <c r="U256" s="95">
        <f>VLOOKUP(C256,MEDIDORES!$C:$P,9,FALSE)</f>
        <v>0</v>
      </c>
      <c r="V256" s="95" t="str">
        <f>VLOOKUP(C256,MEDIDORES!$C:$P,10,FALSE)</f>
        <v>G</v>
      </c>
      <c r="W256" s="95" t="str">
        <f>VLOOKUP(C256,MEDIDORES!$C:$P,11,FALSE)</f>
        <v>G</v>
      </c>
      <c r="X256" s="95" t="str">
        <f>IF(VLOOKUP(C256,MEDIDORES!$C:$P,12,FALSE)="","",VLOOKUP(C256,MEDIDORES!$C:$P,12,FALSE))</f>
        <v>CANDELARIA SOLAR</v>
      </c>
      <c r="Y256" s="95" t="str">
        <f>IF(VLOOKUP(C256,MEDIDORES!$C:$P,13,FALSE)="","",VLOOKUP(C256,MEDIDORES!$C:$P,13,FALSE))</f>
        <v>CGE</v>
      </c>
      <c r="Z256" s="95" t="str">
        <f>IF(VLOOKUP(C256,MEDIDORES!$C:$P,14,FALSE)="","",VLOOKUP(C256,MEDIDORES!$C:$P,14,FALSE))</f>
        <v/>
      </c>
    </row>
    <row r="257" spans="1:26" x14ac:dyDescent="0.2">
      <c r="A257" t="s">
        <v>12965</v>
      </c>
      <c r="B257" s="20" t="s">
        <v>9972</v>
      </c>
      <c r="C257" t="s">
        <v>12967</v>
      </c>
      <c r="G257" t="s">
        <v>12612</v>
      </c>
      <c r="I257" t="s">
        <v>209</v>
      </c>
      <c r="J257" t="str">
        <f>VLOOKUP(C257,MEDIDORES!C:G,5,FALSE)</f>
        <v>GRANEROS______015</v>
      </c>
      <c r="K257" t="b">
        <f>I257=VLOOKUP(C257,MEDIDORES!C:G,5,FALSE)</f>
        <v>1</v>
      </c>
      <c r="M257" s="95" t="str">
        <f t="shared" si="4"/>
        <v>G_PM4011</v>
      </c>
      <c r="N257" s="95" t="str">
        <f>VLOOKUP(C257,MEDIDORES!$C:$P,2,FALSE)</f>
        <v>CANDELARIA SOLAR</v>
      </c>
      <c r="O257" s="95" t="str">
        <f>VLOOKUP(C257,MEDIDORES!$C:$P,3,FALSE)</f>
        <v>G_PMGD_FV_CANDELARIA</v>
      </c>
      <c r="P257" s="14">
        <f>VLOOKUP(C257,MEDIDORES!$C:$P,4,FALSE)</f>
        <v>1</v>
      </c>
      <c r="Q257" s="95" t="str">
        <f>VLOOKUP(C257,MEDIDORES!$C:$P,5,FALSE)</f>
        <v>GRANEROS______015</v>
      </c>
      <c r="R257" s="64">
        <f>VLOOKUP(C257,MEDIDORES!$C:$P,6,FALSE)</f>
        <v>2069996280152</v>
      </c>
      <c r="S257" s="95">
        <f>VLOOKUP(C257,MEDIDORES!$C:$P,7,FALSE)</f>
        <v>0</v>
      </c>
      <c r="T257" s="95">
        <f>VLOOKUP(C257,MEDIDORES!$C:$P,8,FALSE)</f>
        <v>0</v>
      </c>
      <c r="U257" s="95">
        <f>VLOOKUP(C257,MEDIDORES!$C:$P,9,FALSE)</f>
        <v>0</v>
      </c>
      <c r="V257" s="95" t="str">
        <f>VLOOKUP(C257,MEDIDORES!$C:$P,10,FALSE)</f>
        <v>G</v>
      </c>
      <c r="W257" s="95" t="str">
        <f>VLOOKUP(C257,MEDIDORES!$C:$P,11,FALSE)</f>
        <v>G</v>
      </c>
      <c r="X257" s="95" t="str">
        <f>IF(VLOOKUP(C257,MEDIDORES!$C:$P,12,FALSE)="","",VLOOKUP(C257,MEDIDORES!$C:$P,12,FALSE))</f>
        <v>CANDELARIA SOLAR</v>
      </c>
      <c r="Y257" s="95" t="str">
        <f>IF(VLOOKUP(C257,MEDIDORES!$C:$P,13,FALSE)="","",VLOOKUP(C257,MEDIDORES!$C:$P,13,FALSE))</f>
        <v>CGE</v>
      </c>
      <c r="Z257" s="95" t="str">
        <f>IF(VLOOKUP(C257,MEDIDORES!$C:$P,14,FALSE)="","",VLOOKUP(C257,MEDIDORES!$C:$P,14,FALSE))</f>
        <v/>
      </c>
    </row>
    <row r="258" spans="1:26" x14ac:dyDescent="0.2">
      <c r="A258" t="s">
        <v>12986</v>
      </c>
      <c r="B258" s="20" t="s">
        <v>9972</v>
      </c>
      <c r="C258" t="s">
        <v>12373</v>
      </c>
      <c r="G258" t="s">
        <v>12612</v>
      </c>
      <c r="H258" t="s">
        <v>12376</v>
      </c>
      <c r="I258" s="20" t="s">
        <v>242</v>
      </c>
      <c r="J258" t="str">
        <f>VLOOKUP(C258,MEDIDORES!C:G,5,FALSE)</f>
        <v>ISLADMAIPO____013</v>
      </c>
      <c r="K258" t="b">
        <f>I258=VLOOKUP(C258,MEDIDORES!C:G,5,FALSE)</f>
        <v>1</v>
      </c>
      <c r="M258" s="95" t="str">
        <f t="shared" si="4"/>
        <v>G_PM3935</v>
      </c>
      <c r="N258" s="95" t="str">
        <f>VLOOKUP(C258,MEDIDORES!$C:$P,2,FALSE)</f>
        <v>PEPA SPA</v>
      </c>
      <c r="O258" s="95" t="str">
        <f>VLOOKUP(C258,MEDIDORES!$C:$P,3,FALSE)</f>
        <v>G_PMGD_FV_PEPA_SOLAR</v>
      </c>
      <c r="P258" s="14">
        <f>VLOOKUP(C258,MEDIDORES!$C:$P,4,FALSE)</f>
        <v>1</v>
      </c>
      <c r="Q258" s="95" t="str">
        <f>VLOOKUP(C258,MEDIDORES!$C:$P,5,FALSE)</f>
        <v>ISLADMAIPO____013</v>
      </c>
      <c r="R258" s="64">
        <f>VLOOKUP(C258,MEDIDORES!$C:$P,6,FALSE)</f>
        <v>2139995830132</v>
      </c>
      <c r="S258" s="95">
        <f>VLOOKUP(C258,MEDIDORES!$C:$P,7,FALSE)</f>
        <v>0</v>
      </c>
      <c r="T258" s="95">
        <f>VLOOKUP(C258,MEDIDORES!$C:$P,8,FALSE)</f>
        <v>0</v>
      </c>
      <c r="U258" s="95">
        <f>VLOOKUP(C258,MEDIDORES!$C:$P,9,FALSE)</f>
        <v>0</v>
      </c>
      <c r="V258" s="95" t="str">
        <f>VLOOKUP(C258,MEDIDORES!$C:$P,10,FALSE)</f>
        <v>G</v>
      </c>
      <c r="W258" s="95" t="str">
        <f>VLOOKUP(C258,MEDIDORES!$C:$P,11,FALSE)</f>
        <v>G</v>
      </c>
      <c r="X258" s="95" t="str">
        <f>IF(VLOOKUP(C258,MEDIDORES!$C:$P,12,FALSE)="","",VLOOKUP(C258,MEDIDORES!$C:$P,12,FALSE))</f>
        <v>PEPA SPA</v>
      </c>
      <c r="Y258" s="95" t="str">
        <f>IF(VLOOKUP(C258,MEDIDORES!$C:$P,13,FALSE)="","",VLOOKUP(C258,MEDIDORES!$C:$P,13,FALSE))</f>
        <v>CGE</v>
      </c>
      <c r="Z258" s="95" t="str">
        <f>IF(VLOOKUP(C258,MEDIDORES!$C:$P,14,FALSE)="","",VLOOKUP(C258,MEDIDORES!$C:$P,14,FALSE))</f>
        <v/>
      </c>
    </row>
    <row r="259" spans="1:26" x14ac:dyDescent="0.2">
      <c r="A259" t="s">
        <v>12987</v>
      </c>
      <c r="B259" s="20" t="s">
        <v>9972</v>
      </c>
      <c r="C259" t="s">
        <v>12371</v>
      </c>
      <c r="G259" t="s">
        <v>12612</v>
      </c>
      <c r="H259" t="s">
        <v>12375</v>
      </c>
      <c r="I259" s="20" t="s">
        <v>242</v>
      </c>
      <c r="J259" t="str">
        <f>VLOOKUP(C259,MEDIDORES!C:G,5,FALSE)</f>
        <v>ISLADMAIPO____013</v>
      </c>
      <c r="K259" t="b">
        <f>I259=VLOOKUP(C259,MEDIDORES!C:G,5,FALSE)</f>
        <v>1</v>
      </c>
      <c r="M259" s="95" t="str">
        <f t="shared" si="4"/>
        <v>C_PM3935</v>
      </c>
      <c r="N259" s="95" t="str">
        <f>VLOOKUP(C259,MEDIDORES!$C:$P,2,FALSE)</f>
        <v>PEPA SPA</v>
      </c>
      <c r="O259" s="95" t="str">
        <f>VLOOKUP(C259,MEDIDORES!$C:$P,3,FALSE)</f>
        <v>C_PMGD_FV_PEPA_SOLAR</v>
      </c>
      <c r="P259" s="14">
        <f>VLOOKUP(C259,MEDIDORES!$C:$P,4,FALSE)</f>
        <v>1</v>
      </c>
      <c r="Q259" s="95" t="str">
        <f>VLOOKUP(C259,MEDIDORES!$C:$P,5,FALSE)</f>
        <v>ISLADMAIPO____013</v>
      </c>
      <c r="R259" s="64">
        <f>VLOOKUP(C259,MEDIDORES!$C:$P,6,FALSE)</f>
        <v>2139995830132</v>
      </c>
      <c r="S259" s="95">
        <f>VLOOKUP(C259,MEDIDORES!$C:$P,7,FALSE)</f>
        <v>0</v>
      </c>
      <c r="T259" s="95">
        <f>VLOOKUP(C259,MEDIDORES!$C:$P,8,FALSE)</f>
        <v>0</v>
      </c>
      <c r="U259" s="95">
        <f>VLOOKUP(C259,MEDIDORES!$C:$P,9,FALSE)</f>
        <v>0</v>
      </c>
      <c r="V259" s="95" t="str">
        <f>VLOOKUP(C259,MEDIDORES!$C:$P,10,FALSE)</f>
        <v>G</v>
      </c>
      <c r="W259" s="95" t="str">
        <f>VLOOKUP(C259,MEDIDORES!$C:$P,11,FALSE)</f>
        <v>G</v>
      </c>
      <c r="X259" s="95" t="str">
        <f>IF(VLOOKUP(C259,MEDIDORES!$C:$P,12,FALSE)="","",VLOOKUP(C259,MEDIDORES!$C:$P,12,FALSE))</f>
        <v>PEPA SPA</v>
      </c>
      <c r="Y259" s="95" t="str">
        <f>IF(VLOOKUP(C259,MEDIDORES!$C:$P,13,FALSE)="","",VLOOKUP(C259,MEDIDORES!$C:$P,13,FALSE))</f>
        <v>CGE</v>
      </c>
      <c r="Z259" s="95" t="str">
        <f>IF(VLOOKUP(C259,MEDIDORES!$C:$P,14,FALSE)="","",VLOOKUP(C259,MEDIDORES!$C:$P,14,FALSE))</f>
        <v/>
      </c>
    </row>
    <row r="260" spans="1:26" x14ac:dyDescent="0.2">
      <c r="A260" t="s">
        <v>12988</v>
      </c>
      <c r="B260" s="20" t="s">
        <v>9972</v>
      </c>
      <c r="C260" t="s">
        <v>12359</v>
      </c>
      <c r="G260" t="s">
        <v>12612</v>
      </c>
      <c r="H260" t="s">
        <v>12363</v>
      </c>
      <c r="I260" t="s">
        <v>126</v>
      </c>
      <c r="J260" t="str">
        <f>VLOOKUP(C260,MEDIDORES!C:G,5,FALSE)</f>
        <v>LAVEGA________013</v>
      </c>
      <c r="K260" t="b">
        <f>I260=VLOOKUP(C260,MEDIDORES!C:G,5,FALSE)</f>
        <v>1</v>
      </c>
      <c r="M260" s="95" t="str">
        <f t="shared" si="4"/>
        <v>G_PM3932</v>
      </c>
      <c r="N260" s="95" t="str">
        <f>VLOOKUP(C260,MEDIDORES!$C:$P,2,FALSE)</f>
        <v>PLAYERO</v>
      </c>
      <c r="O260" s="95" t="str">
        <f>VLOOKUP(C260,MEDIDORES!$C:$P,3,FALSE)</f>
        <v>G_PMGD_FV_PLAYERO</v>
      </c>
      <c r="P260" s="14">
        <f>VLOOKUP(C260,MEDIDORES!$C:$P,4,FALSE)</f>
        <v>1</v>
      </c>
      <c r="Q260" s="95" t="str">
        <f>VLOOKUP(C260,MEDIDORES!$C:$P,5,FALSE)</f>
        <v>LAVEGA________013</v>
      </c>
      <c r="R260" s="64">
        <f>VLOOKUP(C260,MEDIDORES!$C:$P,6,FALSE)</f>
        <v>2079994930132</v>
      </c>
      <c r="S260" s="95">
        <f>VLOOKUP(C260,MEDIDORES!$C:$P,7,FALSE)</f>
        <v>0</v>
      </c>
      <c r="T260" s="95">
        <f>VLOOKUP(C260,MEDIDORES!$C:$P,8,FALSE)</f>
        <v>0</v>
      </c>
      <c r="U260" s="95">
        <f>VLOOKUP(C260,MEDIDORES!$C:$P,9,FALSE)</f>
        <v>0</v>
      </c>
      <c r="V260" s="95" t="str">
        <f>VLOOKUP(C260,MEDIDORES!$C:$P,10,FALSE)</f>
        <v>G</v>
      </c>
      <c r="W260" s="95" t="str">
        <f>VLOOKUP(C260,MEDIDORES!$C:$P,11,FALSE)</f>
        <v>G</v>
      </c>
      <c r="X260" s="95" t="str">
        <f>IF(VLOOKUP(C260,MEDIDORES!$C:$P,12,FALSE)="","",VLOOKUP(C260,MEDIDORES!$C:$P,12,FALSE))</f>
        <v>PLAYERO</v>
      </c>
      <c r="Y260" s="95" t="str">
        <f>IF(VLOOKUP(C260,MEDIDORES!$C:$P,13,FALSE)="","",VLOOKUP(C260,MEDIDORES!$C:$P,13,FALSE))</f>
        <v>CGE</v>
      </c>
      <c r="Z260" s="95" t="str">
        <f>IF(VLOOKUP(C260,MEDIDORES!$C:$P,14,FALSE)="","",VLOOKUP(C260,MEDIDORES!$C:$P,14,FALSE))</f>
        <v/>
      </c>
    </row>
    <row r="261" spans="1:26" x14ac:dyDescent="0.2">
      <c r="A261" t="s">
        <v>12989</v>
      </c>
      <c r="B261" s="20" t="s">
        <v>9972</v>
      </c>
      <c r="C261" t="s">
        <v>12358</v>
      </c>
      <c r="G261" t="s">
        <v>12612</v>
      </c>
      <c r="H261" t="s">
        <v>12362</v>
      </c>
      <c r="I261" t="s">
        <v>126</v>
      </c>
      <c r="J261" t="str">
        <f>VLOOKUP(C261,MEDIDORES!C:G,5,FALSE)</f>
        <v>LAVEGA________013</v>
      </c>
      <c r="K261" t="b">
        <f>I261=VLOOKUP(C261,MEDIDORES!C:G,5,FALSE)</f>
        <v>1</v>
      </c>
      <c r="M261" s="95" t="str">
        <f t="shared" si="4"/>
        <v>C_PM3932</v>
      </c>
      <c r="N261" s="95" t="str">
        <f>VLOOKUP(C261,MEDIDORES!$C:$P,2,FALSE)</f>
        <v>PLAYERO</v>
      </c>
      <c r="O261" s="95" t="str">
        <f>VLOOKUP(C261,MEDIDORES!$C:$P,3,FALSE)</f>
        <v>C_PMGD_FV_PLAYERO</v>
      </c>
      <c r="P261" s="14">
        <f>VLOOKUP(C261,MEDIDORES!$C:$P,4,FALSE)</f>
        <v>1</v>
      </c>
      <c r="Q261" s="95" t="str">
        <f>VLOOKUP(C261,MEDIDORES!$C:$P,5,FALSE)</f>
        <v>LAVEGA________013</v>
      </c>
      <c r="R261" s="64">
        <f>VLOOKUP(C261,MEDIDORES!$C:$P,6,FALSE)</f>
        <v>2079994930132</v>
      </c>
      <c r="S261" s="95">
        <f>VLOOKUP(C261,MEDIDORES!$C:$P,7,FALSE)</f>
        <v>0</v>
      </c>
      <c r="T261" s="95">
        <f>VLOOKUP(C261,MEDIDORES!$C:$P,8,FALSE)</f>
        <v>0</v>
      </c>
      <c r="U261" s="95">
        <f>VLOOKUP(C261,MEDIDORES!$C:$P,9,FALSE)</f>
        <v>0</v>
      </c>
      <c r="V261" s="95" t="str">
        <f>VLOOKUP(C261,MEDIDORES!$C:$P,10,FALSE)</f>
        <v>G</v>
      </c>
      <c r="W261" s="95" t="str">
        <f>VLOOKUP(C261,MEDIDORES!$C:$P,11,FALSE)</f>
        <v>G</v>
      </c>
      <c r="X261" s="95" t="str">
        <f>IF(VLOOKUP(C261,MEDIDORES!$C:$P,12,FALSE)="","",VLOOKUP(C261,MEDIDORES!$C:$P,12,FALSE))</f>
        <v>PLAYERO</v>
      </c>
      <c r="Y261" s="95" t="str">
        <f>IF(VLOOKUP(C261,MEDIDORES!$C:$P,13,FALSE)="","",VLOOKUP(C261,MEDIDORES!$C:$P,13,FALSE))</f>
        <v>CGE</v>
      </c>
      <c r="Z261" s="95" t="str">
        <f>IF(VLOOKUP(C261,MEDIDORES!$C:$P,14,FALSE)="","",VLOOKUP(C261,MEDIDORES!$C:$P,14,FALSE))</f>
        <v/>
      </c>
    </row>
    <row r="262" spans="1:26" x14ac:dyDescent="0.2">
      <c r="A262" t="s">
        <v>12990</v>
      </c>
      <c r="B262" s="20" t="s">
        <v>9972</v>
      </c>
      <c r="C262" t="s">
        <v>12967</v>
      </c>
      <c r="D262" t="s">
        <v>12966</v>
      </c>
      <c r="G262" t="s">
        <v>12985</v>
      </c>
      <c r="I262" s="20" t="s">
        <v>209</v>
      </c>
      <c r="J262" t="str">
        <f>VLOOKUP(C262,MEDIDORES!C:G,5,FALSE)</f>
        <v>GRANEROS______015</v>
      </c>
      <c r="K262" t="b">
        <f>I262=VLOOKUP(C262,MEDIDORES!C:G,5,FALSE)</f>
        <v>1</v>
      </c>
      <c r="M262" s="95" t="str">
        <f t="shared" ref="M262:M267" si="5">A262</f>
        <v>PM4011</v>
      </c>
      <c r="N262" s="95" t="str">
        <f>VLOOKUP(C262,MEDIDORES!$C:$P,2,FALSE)</f>
        <v>CANDELARIA SOLAR</v>
      </c>
      <c r="O262" s="95" t="str">
        <f>VLOOKUP(C262,MEDIDORES!$C:$P,3,FALSE)</f>
        <v>G_PMGD_FV_CANDELARIA</v>
      </c>
      <c r="P262" s="14">
        <f>VLOOKUP(C262,MEDIDORES!$C:$P,4,FALSE)</f>
        <v>1</v>
      </c>
      <c r="Q262" s="95" t="str">
        <f>VLOOKUP(C262,MEDIDORES!$C:$P,5,FALSE)</f>
        <v>GRANEROS______015</v>
      </c>
      <c r="R262" s="64">
        <f>VLOOKUP(C262,MEDIDORES!$C:$P,6,FALSE)</f>
        <v>2069996280152</v>
      </c>
      <c r="S262" s="95">
        <f>VLOOKUP(C262,MEDIDORES!$C:$P,7,FALSE)</f>
        <v>0</v>
      </c>
      <c r="T262" s="95">
        <f>VLOOKUP(C262,MEDIDORES!$C:$P,8,FALSE)</f>
        <v>0</v>
      </c>
      <c r="U262" s="95">
        <f>VLOOKUP(C262,MEDIDORES!$C:$P,9,FALSE)</f>
        <v>0</v>
      </c>
      <c r="V262" s="95" t="str">
        <f>VLOOKUP(C262,MEDIDORES!$C:$P,10,FALSE)</f>
        <v>G</v>
      </c>
      <c r="W262" s="95" t="str">
        <f>VLOOKUP(C262,MEDIDORES!$C:$P,11,FALSE)</f>
        <v>G</v>
      </c>
      <c r="X262" s="95" t="str">
        <f>IF(VLOOKUP(C262,MEDIDORES!$C:$P,12,FALSE)="","",VLOOKUP(C262,MEDIDORES!$C:$P,12,FALSE))</f>
        <v>CANDELARIA SOLAR</v>
      </c>
      <c r="Y262" s="95" t="str">
        <f>IF(VLOOKUP(C262,MEDIDORES!$C:$P,13,FALSE)="","",VLOOKUP(C262,MEDIDORES!$C:$P,13,FALSE))</f>
        <v>CGE</v>
      </c>
      <c r="Z262" s="95" t="str">
        <f>IF(VLOOKUP(C262,MEDIDORES!$C:$P,14,FALSE)="","",VLOOKUP(C262,MEDIDORES!$C:$P,14,FALSE))</f>
        <v/>
      </c>
    </row>
    <row r="263" spans="1:26" x14ac:dyDescent="0.2">
      <c r="A263" t="s">
        <v>12991</v>
      </c>
      <c r="B263" s="20" t="s">
        <v>9972</v>
      </c>
      <c r="G263" t="s">
        <v>12985</v>
      </c>
      <c r="H263" t="s">
        <v>12992</v>
      </c>
      <c r="I263" s="20" t="s">
        <v>1534</v>
      </c>
      <c r="J263" t="e">
        <f>VLOOKUP(C263,MEDIDORES!C:G,5,FALSE)</f>
        <v>#N/A</v>
      </c>
      <c r="K263" t="e">
        <f>I263=VLOOKUP(C263,MEDIDORES!C:G,5,FALSE)</f>
        <v>#N/A</v>
      </c>
      <c r="M263" s="95" t="str">
        <f t="shared" si="5"/>
        <v>PM4016</v>
      </c>
      <c r="N263" s="95" t="e">
        <f>VLOOKUP(C263,MEDIDORES!$C:$P,2,FALSE)</f>
        <v>#N/A</v>
      </c>
      <c r="O263" s="95" t="e">
        <f>VLOOKUP(C263,MEDIDORES!$C:$P,3,FALSE)</f>
        <v>#N/A</v>
      </c>
      <c r="P263" s="14" t="e">
        <f>VLOOKUP(C263,MEDIDORES!$C:$P,4,FALSE)</f>
        <v>#N/A</v>
      </c>
      <c r="Q263" s="95" t="e">
        <f>VLOOKUP(C263,MEDIDORES!$C:$P,5,FALSE)</f>
        <v>#N/A</v>
      </c>
      <c r="R263" s="64" t="e">
        <f>VLOOKUP(C263,MEDIDORES!$C:$P,6,FALSE)</f>
        <v>#N/A</v>
      </c>
      <c r="S263" s="95" t="e">
        <f>VLOOKUP(C263,MEDIDORES!$C:$P,7,FALSE)</f>
        <v>#N/A</v>
      </c>
      <c r="T263" s="95" t="e">
        <f>VLOOKUP(C263,MEDIDORES!$C:$P,8,FALSE)</f>
        <v>#N/A</v>
      </c>
      <c r="U263" s="95" t="e">
        <f>VLOOKUP(C263,MEDIDORES!$C:$P,9,FALSE)</f>
        <v>#N/A</v>
      </c>
      <c r="V263" s="95" t="e">
        <f>VLOOKUP(C263,MEDIDORES!$C:$P,10,FALSE)</f>
        <v>#N/A</v>
      </c>
      <c r="W263" s="95" t="e">
        <f>VLOOKUP(C263,MEDIDORES!$C:$P,11,FALSE)</f>
        <v>#N/A</v>
      </c>
      <c r="X263" s="95" t="e">
        <f>IF(VLOOKUP(C263,MEDIDORES!$C:$P,12,FALSE)="","",VLOOKUP(C263,MEDIDORES!$C:$P,12,FALSE))</f>
        <v>#N/A</v>
      </c>
      <c r="Y263" s="95" t="e">
        <f>IF(VLOOKUP(C263,MEDIDORES!$C:$P,13,FALSE)="","",VLOOKUP(C263,MEDIDORES!$C:$P,13,FALSE))</f>
        <v>#N/A</v>
      </c>
      <c r="Z263" s="95" t="e">
        <f>IF(VLOOKUP(C263,MEDIDORES!$C:$P,14,FALSE)="","",VLOOKUP(C263,MEDIDORES!$C:$P,14,FALSE))</f>
        <v>#N/A</v>
      </c>
    </row>
    <row r="264" spans="1:26" x14ac:dyDescent="0.2">
      <c r="B264" s="20" t="s">
        <v>7939</v>
      </c>
      <c r="C264" t="s">
        <v>9928</v>
      </c>
      <c r="G264" t="s">
        <v>8091</v>
      </c>
      <c r="H264" t="s">
        <v>9278</v>
      </c>
      <c r="I264" s="20" t="s">
        <v>1825</v>
      </c>
      <c r="J264" t="str">
        <f>VLOOKUP(C264,MEDIDORES!C:G,5,FALSE)</f>
        <v>MELIPULLI_____023</v>
      </c>
      <c r="K264" t="b">
        <f>I264=VLOOKUP(C264,MEDIDORES!C:G,5,FALSE)</f>
        <v>1</v>
      </c>
      <c r="M264" s="95">
        <f t="shared" si="5"/>
        <v>0</v>
      </c>
      <c r="N264" s="95" t="str">
        <f>VLOOKUP(C264,MEDIDORES!$C:$P,2,FALSE)</f>
        <v>ENEL_GENERACION</v>
      </c>
      <c r="O264" s="95" t="str">
        <f>VLOOKUP(C264,MEDIDORES!$C:$P,3,FALSE)</f>
        <v>CERMAQ_CHILE_S.A.</v>
      </c>
      <c r="P264" s="14">
        <f>VLOOKUP(C264,MEDIDORES!$C:$P,4,FALSE)</f>
        <v>1</v>
      </c>
      <c r="Q264" s="95" t="str">
        <f>VLOOKUP(C264,MEDIDORES!$C:$P,5,FALSE)</f>
        <v>MELIPULLI_____023</v>
      </c>
      <c r="R264" s="64">
        <f>VLOOKUP(C264,MEDIDORES!$C:$P,6,FALSE)</f>
        <v>2109993630232</v>
      </c>
      <c r="S264" s="95">
        <f>VLOOKUP(C264,MEDIDORES!$C:$P,7,FALSE)</f>
        <v>0</v>
      </c>
      <c r="T264" s="95">
        <f>VLOOKUP(C264,MEDIDORES!$C:$P,8,FALSE)</f>
        <v>0</v>
      </c>
      <c r="U264" s="95">
        <f>VLOOKUP(C264,MEDIDORES!$C:$P,9,FALSE)</f>
        <v>0</v>
      </c>
      <c r="V264" s="95" t="str">
        <f>VLOOKUP(C264,MEDIDORES!$C:$P,10,FALSE)</f>
        <v>L_D</v>
      </c>
      <c r="W264" s="95" t="str">
        <f>VLOOKUP(C264,MEDIDORES!$C:$P,11,FALSE)</f>
        <v>L_D</v>
      </c>
      <c r="X264" s="95" t="str">
        <f>IF(VLOOKUP(C264,MEDIDORES!$C:$P,12,FALSE)="","",VLOOKUP(C264,MEDIDORES!$C:$P,12,FALSE))</f>
        <v>ENEL_GENERACION</v>
      </c>
      <c r="Y264" s="95" t="str">
        <f>IF(VLOOKUP(C264,MEDIDORES!$C:$P,13,FALSE)="","",VLOOKUP(C264,MEDIDORES!$C:$P,13,FALSE))</f>
        <v>SAESA</v>
      </c>
      <c r="Z264" s="95" t="str">
        <f>IF(VLOOKUP(C264,MEDIDORES!$C:$P,14,FALSE)="","",VLOOKUP(C264,MEDIDORES!$C:$P,14,FALSE))</f>
        <v/>
      </c>
    </row>
    <row r="265" spans="1:26" x14ac:dyDescent="0.2">
      <c r="A265">
        <v>3535880</v>
      </c>
      <c r="B265" s="20" t="s">
        <v>775</v>
      </c>
      <c r="C265" t="s">
        <v>12288</v>
      </c>
      <c r="G265" t="s">
        <v>12863</v>
      </c>
      <c r="H265" t="s">
        <v>12255</v>
      </c>
      <c r="I265" t="s">
        <v>205</v>
      </c>
      <c r="J265" t="e">
        <f>VLOOKUP(C265,MEDIDORES!C:G,5,FALSE)</f>
        <v>#N/A</v>
      </c>
      <c r="K265" t="e">
        <f>I265=VLOOKUP(C265,MEDIDORES!C:G,5,FALSE)</f>
        <v>#N/A</v>
      </c>
      <c r="M265" s="95">
        <f t="shared" si="5"/>
        <v>3535880</v>
      </c>
      <c r="N265" s="95" t="e">
        <f>VLOOKUP(C265,MEDIDORES!$C:$P,2,FALSE)</f>
        <v>#N/A</v>
      </c>
      <c r="O265" s="95" t="e">
        <f>VLOOKUP(C265,MEDIDORES!$C:$P,3,FALSE)</f>
        <v>#N/A</v>
      </c>
      <c r="P265" s="14" t="e">
        <f>VLOOKUP(C265,MEDIDORES!$C:$P,4,FALSE)</f>
        <v>#N/A</v>
      </c>
      <c r="Q265" s="95" t="e">
        <f>VLOOKUP(C265,MEDIDORES!$C:$P,5,FALSE)</f>
        <v>#N/A</v>
      </c>
      <c r="R265" s="64" t="e">
        <f>VLOOKUP(C265,MEDIDORES!$C:$P,6,FALSE)</f>
        <v>#N/A</v>
      </c>
      <c r="S265" s="95" t="e">
        <f>VLOOKUP(C265,MEDIDORES!$C:$P,7,FALSE)</f>
        <v>#N/A</v>
      </c>
      <c r="T265" s="95" t="e">
        <f>VLOOKUP(C265,MEDIDORES!$C:$P,8,FALSE)</f>
        <v>#N/A</v>
      </c>
      <c r="U265" s="95" t="e">
        <f>VLOOKUP(C265,MEDIDORES!$C:$P,9,FALSE)</f>
        <v>#N/A</v>
      </c>
      <c r="V265" s="95" t="e">
        <f>VLOOKUP(C265,MEDIDORES!$C:$P,10,FALSE)</f>
        <v>#N/A</v>
      </c>
      <c r="W265" s="95" t="e">
        <f>VLOOKUP(C265,MEDIDORES!$C:$P,11,FALSE)</f>
        <v>#N/A</v>
      </c>
      <c r="X265" s="95" t="e">
        <f>IF(VLOOKUP(C265,MEDIDORES!$C:$P,12,FALSE)="","",VLOOKUP(C265,MEDIDORES!$C:$P,12,FALSE))</f>
        <v>#N/A</v>
      </c>
      <c r="Y265" s="95" t="e">
        <f>IF(VLOOKUP(C265,MEDIDORES!$C:$P,13,FALSE)="","",VLOOKUP(C265,MEDIDORES!$C:$P,13,FALSE))</f>
        <v>#N/A</v>
      </c>
      <c r="Z265" s="95" t="e">
        <f>IF(VLOOKUP(C265,MEDIDORES!$C:$P,14,FALSE)="","",VLOOKUP(C265,MEDIDORES!$C:$P,14,FALSE))</f>
        <v>#N/A</v>
      </c>
    </row>
    <row r="266" spans="1:26" x14ac:dyDescent="0.2">
      <c r="A266" t="s">
        <v>9612</v>
      </c>
      <c r="B266" s="20" t="s">
        <v>7984</v>
      </c>
      <c r="C266" t="s">
        <v>12993</v>
      </c>
      <c r="D266" t="s">
        <v>12994</v>
      </c>
      <c r="G266" t="s">
        <v>12863</v>
      </c>
      <c r="H266" t="s">
        <v>9614</v>
      </c>
      <c r="I266" t="s">
        <v>8561</v>
      </c>
      <c r="J266" t="e">
        <f>VLOOKUP(C266,MEDIDORES!C:G,5,FALSE)</f>
        <v>#N/A</v>
      </c>
      <c r="K266" t="e">
        <f>I266=VLOOKUP(C266,MEDIDORES!C:G,5,FALSE)</f>
        <v>#N/A</v>
      </c>
      <c r="M266" s="95" t="str">
        <f t="shared" si="5"/>
        <v>JUNQUILLOS</v>
      </c>
      <c r="N266" s="95" t="e">
        <f>VLOOKUP(C266,MEDIDORES!$C:$P,2,FALSE)</f>
        <v>#N/A</v>
      </c>
      <c r="O266" s="95" t="e">
        <f>VLOOKUP(C266,MEDIDORES!$C:$P,3,FALSE)</f>
        <v>#N/A</v>
      </c>
      <c r="P266" s="14" t="e">
        <f>VLOOKUP(C266,MEDIDORES!$C:$P,4,FALSE)</f>
        <v>#N/A</v>
      </c>
      <c r="Q266" s="95" t="e">
        <f>VLOOKUP(C266,MEDIDORES!$C:$P,5,FALSE)</f>
        <v>#N/A</v>
      </c>
      <c r="R266" s="64" t="e">
        <f>VLOOKUP(C266,MEDIDORES!$C:$P,6,FALSE)</f>
        <v>#N/A</v>
      </c>
      <c r="S266" s="95" t="e">
        <f>VLOOKUP(C266,MEDIDORES!$C:$P,7,FALSE)</f>
        <v>#N/A</v>
      </c>
      <c r="T266" s="95" t="e">
        <f>VLOOKUP(C266,MEDIDORES!$C:$P,8,FALSE)</f>
        <v>#N/A</v>
      </c>
      <c r="U266" s="95" t="e">
        <f>VLOOKUP(C266,MEDIDORES!$C:$P,9,FALSE)</f>
        <v>#N/A</v>
      </c>
      <c r="V266" s="95" t="e">
        <f>VLOOKUP(C266,MEDIDORES!$C:$P,10,FALSE)</f>
        <v>#N/A</v>
      </c>
      <c r="W266" s="95" t="e">
        <f>VLOOKUP(C266,MEDIDORES!$C:$P,11,FALSE)</f>
        <v>#N/A</v>
      </c>
      <c r="X266" s="95" t="e">
        <f>IF(VLOOKUP(C266,MEDIDORES!$C:$P,12,FALSE)="","",VLOOKUP(C266,MEDIDORES!$C:$P,12,FALSE))</f>
        <v>#N/A</v>
      </c>
      <c r="Y266" s="95" t="e">
        <f>IF(VLOOKUP(C266,MEDIDORES!$C:$P,13,FALSE)="","",VLOOKUP(C266,MEDIDORES!$C:$P,13,FALSE))</f>
        <v>#N/A</v>
      </c>
      <c r="Z266" s="95" t="e">
        <f>IF(VLOOKUP(C266,MEDIDORES!$C:$P,14,FALSE)="","",VLOOKUP(C266,MEDIDORES!$C:$P,14,FALSE))</f>
        <v>#N/A</v>
      </c>
    </row>
    <row r="267" spans="1:26" x14ac:dyDescent="0.2">
      <c r="A267" t="s">
        <v>12963</v>
      </c>
      <c r="B267" s="20" t="s">
        <v>9972</v>
      </c>
      <c r="C267" t="s">
        <v>12979</v>
      </c>
      <c r="D267" t="s">
        <v>12995</v>
      </c>
      <c r="E267" t="s">
        <v>12996</v>
      </c>
      <c r="G267" t="s">
        <v>12863</v>
      </c>
      <c r="H267" t="s">
        <v>12980</v>
      </c>
      <c r="I267" t="s">
        <v>234</v>
      </c>
      <c r="J267" t="e">
        <f>VLOOKUP(C267,MEDIDORES!C:G,5,FALSE)</f>
        <v>#N/A</v>
      </c>
      <c r="K267" t="e">
        <f>I267=VLOOKUP(C267,MEDIDORES!C:G,5,FALSE)</f>
        <v>#N/A</v>
      </c>
      <c r="M267" s="95" t="str">
        <f t="shared" si="5"/>
        <v>PM3962</v>
      </c>
      <c r="N267" s="95" t="e">
        <f>VLOOKUP(C267,MEDIDORES!$C:$P,2,FALSE)</f>
        <v>#N/A</v>
      </c>
      <c r="O267" s="95" t="e">
        <f>VLOOKUP(C267,MEDIDORES!$C:$P,3,FALSE)</f>
        <v>#N/A</v>
      </c>
      <c r="P267" s="14" t="e">
        <f>VLOOKUP(C267,MEDIDORES!$C:$P,4,FALSE)</f>
        <v>#N/A</v>
      </c>
      <c r="Q267" s="95" t="e">
        <f>VLOOKUP(C267,MEDIDORES!$C:$P,5,FALSE)</f>
        <v>#N/A</v>
      </c>
      <c r="R267" s="64" t="e">
        <f>VLOOKUP(C267,MEDIDORES!$C:$P,6,FALSE)</f>
        <v>#N/A</v>
      </c>
      <c r="S267" s="95" t="e">
        <f>VLOOKUP(C267,MEDIDORES!$C:$P,7,FALSE)</f>
        <v>#N/A</v>
      </c>
      <c r="T267" s="95" t="e">
        <f>VLOOKUP(C267,MEDIDORES!$C:$P,8,FALSE)</f>
        <v>#N/A</v>
      </c>
      <c r="U267" s="95" t="e">
        <f>VLOOKUP(C267,MEDIDORES!$C:$P,9,FALSE)</f>
        <v>#N/A</v>
      </c>
      <c r="V267" s="95" t="e">
        <f>VLOOKUP(C267,MEDIDORES!$C:$P,10,FALSE)</f>
        <v>#N/A</v>
      </c>
      <c r="W267" s="95" t="e">
        <f>VLOOKUP(C267,MEDIDORES!$C:$P,11,FALSE)</f>
        <v>#N/A</v>
      </c>
      <c r="X267" s="95" t="e">
        <f>IF(VLOOKUP(C267,MEDIDORES!$C:$P,12,FALSE)="","",VLOOKUP(C267,MEDIDORES!$C:$P,12,FALSE))</f>
        <v>#N/A</v>
      </c>
      <c r="Y267" s="95" t="e">
        <f>IF(VLOOKUP(C267,MEDIDORES!$C:$P,13,FALSE)="","",VLOOKUP(C267,MEDIDORES!$C:$P,13,FALSE))</f>
        <v>#N/A</v>
      </c>
      <c r="Z267" s="95" t="e">
        <f>IF(VLOOKUP(C267,MEDIDORES!$C:$P,14,FALSE)="","",VLOOKUP(C267,MEDIDORES!$C:$P,14,FALSE))</f>
        <v>#N/A</v>
      </c>
    </row>
    <row r="268" spans="1:26" x14ac:dyDescent="0.2">
      <c r="A268" t="s">
        <v>12961</v>
      </c>
      <c r="B268" s="20" t="s">
        <v>9972</v>
      </c>
      <c r="C268" t="s">
        <v>12997</v>
      </c>
      <c r="D268" t="s">
        <v>12998</v>
      </c>
      <c r="G268" t="s">
        <v>12863</v>
      </c>
      <c r="H268" t="s">
        <v>12962</v>
      </c>
      <c r="I268" t="s">
        <v>723</v>
      </c>
      <c r="J268" t="e">
        <f>VLOOKUP(C268,MEDIDORES!C:G,5,FALSE)</f>
        <v>#N/A</v>
      </c>
      <c r="K268" t="e">
        <f>I268=VLOOKUP(C268,MEDIDORES!C:G,5,FALSE)</f>
        <v>#N/A</v>
      </c>
      <c r="M268" s="95" t="str">
        <f t="shared" ref="M268:M275" si="6">A268</f>
        <v>PM3919</v>
      </c>
      <c r="N268" s="95" t="e">
        <f>VLOOKUP(C268,MEDIDORES!$C:$P,2,FALSE)</f>
        <v>#N/A</v>
      </c>
      <c r="O268" s="95" t="e">
        <f>VLOOKUP(C268,MEDIDORES!$C:$P,3,FALSE)</f>
        <v>#N/A</v>
      </c>
      <c r="P268" s="14" t="e">
        <f>VLOOKUP(C268,MEDIDORES!$C:$P,4,FALSE)</f>
        <v>#N/A</v>
      </c>
      <c r="Q268" s="95" t="e">
        <f>VLOOKUP(C268,MEDIDORES!$C:$P,5,FALSE)</f>
        <v>#N/A</v>
      </c>
      <c r="R268" s="64" t="e">
        <f>VLOOKUP(C268,MEDIDORES!$C:$P,6,FALSE)</f>
        <v>#N/A</v>
      </c>
      <c r="S268" s="95" t="e">
        <f>VLOOKUP(C268,MEDIDORES!$C:$P,7,FALSE)</f>
        <v>#N/A</v>
      </c>
      <c r="T268" s="95" t="e">
        <f>VLOOKUP(C268,MEDIDORES!$C:$P,8,FALSE)</f>
        <v>#N/A</v>
      </c>
      <c r="U268" s="95" t="e">
        <f>VLOOKUP(C268,MEDIDORES!$C:$P,9,FALSE)</f>
        <v>#N/A</v>
      </c>
      <c r="V268" s="95" t="e">
        <f>VLOOKUP(C268,MEDIDORES!$C:$P,10,FALSE)</f>
        <v>#N/A</v>
      </c>
      <c r="W268" s="95" t="e">
        <f>VLOOKUP(C268,MEDIDORES!$C:$P,11,FALSE)</f>
        <v>#N/A</v>
      </c>
      <c r="X268" s="95" t="e">
        <f>IF(VLOOKUP(C268,MEDIDORES!$C:$P,12,FALSE)="","",VLOOKUP(C268,MEDIDORES!$C:$P,12,FALSE))</f>
        <v>#N/A</v>
      </c>
      <c r="Y268" s="95" t="e">
        <f>IF(VLOOKUP(C268,MEDIDORES!$C:$P,13,FALSE)="","",VLOOKUP(C268,MEDIDORES!$C:$P,13,FALSE))</f>
        <v>#N/A</v>
      </c>
      <c r="Z268" s="95" t="e">
        <f>IF(VLOOKUP(C268,MEDIDORES!$C:$P,14,FALSE)="","",VLOOKUP(C268,MEDIDORES!$C:$P,14,FALSE))</f>
        <v>#N/A</v>
      </c>
    </row>
    <row r="269" spans="1:26" x14ac:dyDescent="0.2">
      <c r="A269" t="s">
        <v>12999</v>
      </c>
      <c r="B269" s="20" t="s">
        <v>10022</v>
      </c>
      <c r="C269" t="s">
        <v>9963</v>
      </c>
      <c r="D269" t="s">
        <v>9848</v>
      </c>
      <c r="E269" t="s">
        <v>9711</v>
      </c>
      <c r="F269" t="s">
        <v>9709</v>
      </c>
      <c r="G269" t="s">
        <v>12863</v>
      </c>
      <c r="H269" t="s">
        <v>12950</v>
      </c>
      <c r="I269" t="s">
        <v>2290</v>
      </c>
      <c r="J269" t="e">
        <f>VLOOKUP(C269,MEDIDORES!C:G,5,FALSE)</f>
        <v>#N/A</v>
      </c>
      <c r="K269" t="e">
        <f>I269=VLOOKUP(C269,MEDIDORES!C:G,5,FALSE)</f>
        <v>#N/A</v>
      </c>
      <c r="M269" s="95" t="str">
        <f t="shared" si="6"/>
        <v>COPRAMAR</v>
      </c>
      <c r="N269" s="95" t="e">
        <f>VLOOKUP(C269,MEDIDORES!$C:$P,2,FALSE)</f>
        <v>#N/A</v>
      </c>
      <c r="O269" s="95" t="e">
        <f>VLOOKUP(C269,MEDIDORES!$C:$P,3,FALSE)</f>
        <v>#N/A</v>
      </c>
      <c r="P269" s="14" t="e">
        <f>VLOOKUP(C269,MEDIDORES!$C:$P,4,FALSE)</f>
        <v>#N/A</v>
      </c>
      <c r="Q269" s="95" t="e">
        <f>VLOOKUP(C269,MEDIDORES!$C:$P,5,FALSE)</f>
        <v>#N/A</v>
      </c>
      <c r="R269" s="64" t="e">
        <f>VLOOKUP(C269,MEDIDORES!$C:$P,6,FALSE)</f>
        <v>#N/A</v>
      </c>
      <c r="S269" s="95" t="e">
        <f>VLOOKUP(C269,MEDIDORES!$C:$P,7,FALSE)</f>
        <v>#N/A</v>
      </c>
      <c r="T269" s="95" t="e">
        <f>VLOOKUP(C269,MEDIDORES!$C:$P,8,FALSE)</f>
        <v>#N/A</v>
      </c>
      <c r="U269" s="95" t="e">
        <f>VLOOKUP(C269,MEDIDORES!$C:$P,9,FALSE)</f>
        <v>#N/A</v>
      </c>
      <c r="V269" s="95" t="e">
        <f>VLOOKUP(C269,MEDIDORES!$C:$P,10,FALSE)</f>
        <v>#N/A</v>
      </c>
      <c r="W269" s="95" t="e">
        <f>VLOOKUP(C269,MEDIDORES!$C:$P,11,FALSE)</f>
        <v>#N/A</v>
      </c>
      <c r="X269" s="95" t="e">
        <f>IF(VLOOKUP(C269,MEDIDORES!$C:$P,12,FALSE)="","",VLOOKUP(C269,MEDIDORES!$C:$P,12,FALSE))</f>
        <v>#N/A</v>
      </c>
      <c r="Y269" s="95" t="e">
        <f>IF(VLOOKUP(C269,MEDIDORES!$C:$P,13,FALSE)="","",VLOOKUP(C269,MEDIDORES!$C:$P,13,FALSE))</f>
        <v>#N/A</v>
      </c>
      <c r="Z269" s="95" t="e">
        <f>IF(VLOOKUP(C269,MEDIDORES!$C:$P,14,FALSE)="","",VLOOKUP(C269,MEDIDORES!$C:$P,14,FALSE))</f>
        <v>#N/A</v>
      </c>
    </row>
    <row r="270" spans="1:26" x14ac:dyDescent="0.2">
      <c r="A270" t="s">
        <v>12999</v>
      </c>
      <c r="B270" s="20" t="s">
        <v>10022</v>
      </c>
      <c r="C270" t="s">
        <v>9747</v>
      </c>
      <c r="D270" t="s">
        <v>9849</v>
      </c>
      <c r="E270" t="s">
        <v>9712</v>
      </c>
      <c r="F270" t="s">
        <v>9710</v>
      </c>
      <c r="G270" t="s">
        <v>12863</v>
      </c>
      <c r="H270" t="s">
        <v>12950</v>
      </c>
      <c r="I270" t="s">
        <v>2290</v>
      </c>
      <c r="J270" t="e">
        <f>VLOOKUP(C270,MEDIDORES!C:G,5,FALSE)</f>
        <v>#N/A</v>
      </c>
      <c r="K270" t="e">
        <f>I270=VLOOKUP(C270,MEDIDORES!C:G,5,FALSE)</f>
        <v>#N/A</v>
      </c>
      <c r="M270" s="95" t="str">
        <f t="shared" si="6"/>
        <v>COPRAMAR</v>
      </c>
      <c r="N270" s="95" t="e">
        <f>VLOOKUP(C270,MEDIDORES!$C:$P,2,FALSE)</f>
        <v>#N/A</v>
      </c>
      <c r="O270" s="95" t="e">
        <f>VLOOKUP(C270,MEDIDORES!$C:$P,3,FALSE)</f>
        <v>#N/A</v>
      </c>
      <c r="P270" s="14" t="e">
        <f>VLOOKUP(C270,MEDIDORES!$C:$P,4,FALSE)</f>
        <v>#N/A</v>
      </c>
      <c r="Q270" s="95" t="e">
        <f>VLOOKUP(C270,MEDIDORES!$C:$P,5,FALSE)</f>
        <v>#N/A</v>
      </c>
      <c r="R270" s="64" t="e">
        <f>VLOOKUP(C270,MEDIDORES!$C:$P,6,FALSE)</f>
        <v>#N/A</v>
      </c>
      <c r="S270" s="95" t="e">
        <f>VLOOKUP(C270,MEDIDORES!$C:$P,7,FALSE)</f>
        <v>#N/A</v>
      </c>
      <c r="T270" s="95" t="e">
        <f>VLOOKUP(C270,MEDIDORES!$C:$P,8,FALSE)</f>
        <v>#N/A</v>
      </c>
      <c r="U270" s="95" t="e">
        <f>VLOOKUP(C270,MEDIDORES!$C:$P,9,FALSE)</f>
        <v>#N/A</v>
      </c>
      <c r="V270" s="95" t="e">
        <f>VLOOKUP(C270,MEDIDORES!$C:$P,10,FALSE)</f>
        <v>#N/A</v>
      </c>
      <c r="W270" s="95" t="e">
        <f>VLOOKUP(C270,MEDIDORES!$C:$P,11,FALSE)</f>
        <v>#N/A</v>
      </c>
      <c r="X270" s="95" t="e">
        <f>IF(VLOOKUP(C270,MEDIDORES!$C:$P,12,FALSE)="","",VLOOKUP(C270,MEDIDORES!$C:$P,12,FALSE))</f>
        <v>#N/A</v>
      </c>
      <c r="Y270" s="95" t="e">
        <f>IF(VLOOKUP(C270,MEDIDORES!$C:$P,13,FALSE)="","",VLOOKUP(C270,MEDIDORES!$C:$P,13,FALSE))</f>
        <v>#N/A</v>
      </c>
      <c r="Z270" s="95" t="e">
        <f>IF(VLOOKUP(C270,MEDIDORES!$C:$P,14,FALSE)="","",VLOOKUP(C270,MEDIDORES!$C:$P,14,FALSE))</f>
        <v>#N/A</v>
      </c>
    </row>
    <row r="271" spans="1:26" x14ac:dyDescent="0.2">
      <c r="A271" t="s">
        <v>12960</v>
      </c>
      <c r="B271" s="20" t="s">
        <v>9972</v>
      </c>
      <c r="C271" t="s">
        <v>12981</v>
      </c>
      <c r="D271" t="s">
        <v>13000</v>
      </c>
      <c r="E271" t="s">
        <v>13001</v>
      </c>
      <c r="G271" t="s">
        <v>12863</v>
      </c>
      <c r="H271" t="s">
        <v>12982</v>
      </c>
      <c r="I271" t="s">
        <v>2725</v>
      </c>
      <c r="J271" t="e">
        <f>VLOOKUP(C271,MEDIDORES!C:G,5,FALSE)</f>
        <v>#N/A</v>
      </c>
      <c r="K271" t="e">
        <f>I271=VLOOKUP(C271,MEDIDORES!C:G,5,FALSE)</f>
        <v>#N/A</v>
      </c>
      <c r="M271" s="95" t="str">
        <f t="shared" si="6"/>
        <v>PM3918</v>
      </c>
      <c r="N271" s="95" t="e">
        <f>VLOOKUP(C271,MEDIDORES!$C:$P,2,FALSE)</f>
        <v>#N/A</v>
      </c>
      <c r="O271" s="95" t="e">
        <f>VLOOKUP(C271,MEDIDORES!$C:$P,3,FALSE)</f>
        <v>#N/A</v>
      </c>
      <c r="P271" s="14" t="e">
        <f>VLOOKUP(C271,MEDIDORES!$C:$P,4,FALSE)</f>
        <v>#N/A</v>
      </c>
      <c r="Q271" s="95" t="e">
        <f>VLOOKUP(C271,MEDIDORES!$C:$P,5,FALSE)</f>
        <v>#N/A</v>
      </c>
      <c r="R271" s="64" t="e">
        <f>VLOOKUP(C271,MEDIDORES!$C:$P,6,FALSE)</f>
        <v>#N/A</v>
      </c>
      <c r="S271" s="95" t="e">
        <f>VLOOKUP(C271,MEDIDORES!$C:$P,7,FALSE)</f>
        <v>#N/A</v>
      </c>
      <c r="T271" s="95" t="e">
        <f>VLOOKUP(C271,MEDIDORES!$C:$P,8,FALSE)</f>
        <v>#N/A</v>
      </c>
      <c r="U271" s="95" t="e">
        <f>VLOOKUP(C271,MEDIDORES!$C:$P,9,FALSE)</f>
        <v>#N/A</v>
      </c>
      <c r="V271" s="95" t="e">
        <f>VLOOKUP(C271,MEDIDORES!$C:$P,10,FALSE)</f>
        <v>#N/A</v>
      </c>
      <c r="W271" s="95" t="e">
        <f>VLOOKUP(C271,MEDIDORES!$C:$P,11,FALSE)</f>
        <v>#N/A</v>
      </c>
      <c r="X271" s="95" t="e">
        <f>IF(VLOOKUP(C271,MEDIDORES!$C:$P,12,FALSE)="","",VLOOKUP(C271,MEDIDORES!$C:$P,12,FALSE))</f>
        <v>#N/A</v>
      </c>
      <c r="Y271" s="95" t="e">
        <f>IF(VLOOKUP(C271,MEDIDORES!$C:$P,13,FALSE)="","",VLOOKUP(C271,MEDIDORES!$C:$P,13,FALSE))</f>
        <v>#N/A</v>
      </c>
      <c r="Z271" s="95" t="e">
        <f>IF(VLOOKUP(C271,MEDIDORES!$C:$P,14,FALSE)="","",VLOOKUP(C271,MEDIDORES!$C:$P,14,FALSE))</f>
        <v>#N/A</v>
      </c>
    </row>
    <row r="272" spans="1:26" x14ac:dyDescent="0.2">
      <c r="A272" t="s">
        <v>13005</v>
      </c>
      <c r="B272" s="20" t="s">
        <v>8091</v>
      </c>
      <c r="C272" t="s">
        <v>12429</v>
      </c>
      <c r="G272" t="s">
        <v>12863</v>
      </c>
      <c r="H272" t="s">
        <v>12430</v>
      </c>
      <c r="I272" t="s">
        <v>3230</v>
      </c>
      <c r="J272" t="e">
        <f>VLOOKUP(C272,MEDIDORES!C:G,5,FALSE)</f>
        <v>#N/A</v>
      </c>
      <c r="K272" t="e">
        <f>I272=VLOOKUP(C272,MEDIDORES!C:G,5,FALSE)</f>
        <v>#N/A</v>
      </c>
      <c r="M272" s="95" t="str">
        <f t="shared" si="6"/>
        <v>nuevo_PESBASA</v>
      </c>
      <c r="N272" s="95" t="e">
        <f>VLOOKUP(C272,MEDIDORES!$C:$P,2,FALSE)</f>
        <v>#N/A</v>
      </c>
      <c r="O272" s="95" t="e">
        <f>VLOOKUP(C272,MEDIDORES!$C:$P,3,FALSE)</f>
        <v>#N/A</v>
      </c>
      <c r="P272" s="14" t="e">
        <f>VLOOKUP(C272,MEDIDORES!$C:$P,4,FALSE)</f>
        <v>#N/A</v>
      </c>
      <c r="Q272" s="95" t="e">
        <f>VLOOKUP(C272,MEDIDORES!$C:$P,5,FALSE)</f>
        <v>#N/A</v>
      </c>
      <c r="R272" s="64" t="e">
        <f>VLOOKUP(C272,MEDIDORES!$C:$P,6,FALSE)</f>
        <v>#N/A</v>
      </c>
      <c r="S272" s="95" t="e">
        <f>VLOOKUP(C272,MEDIDORES!$C:$P,7,FALSE)</f>
        <v>#N/A</v>
      </c>
      <c r="T272" s="95" t="e">
        <f>VLOOKUP(C272,MEDIDORES!$C:$P,8,FALSE)</f>
        <v>#N/A</v>
      </c>
      <c r="U272" s="95" t="e">
        <f>VLOOKUP(C272,MEDIDORES!$C:$P,9,FALSE)</f>
        <v>#N/A</v>
      </c>
      <c r="V272" s="95" t="e">
        <f>VLOOKUP(C272,MEDIDORES!$C:$P,10,FALSE)</f>
        <v>#N/A</v>
      </c>
      <c r="W272" s="95" t="e">
        <f>VLOOKUP(C272,MEDIDORES!$C:$P,11,FALSE)</f>
        <v>#N/A</v>
      </c>
      <c r="X272" s="95" t="e">
        <f>IF(VLOOKUP(C272,MEDIDORES!$C:$P,12,FALSE)="","",VLOOKUP(C272,MEDIDORES!$C:$P,12,FALSE))</f>
        <v>#N/A</v>
      </c>
      <c r="Y272" s="95" t="e">
        <f>IF(VLOOKUP(C272,MEDIDORES!$C:$P,13,FALSE)="","",VLOOKUP(C272,MEDIDORES!$C:$P,13,FALSE))</f>
        <v>#N/A</v>
      </c>
      <c r="Z272" s="95" t="e">
        <f>IF(VLOOKUP(C272,MEDIDORES!$C:$P,14,FALSE)="","",VLOOKUP(C272,MEDIDORES!$C:$P,14,FALSE))</f>
        <v>#N/A</v>
      </c>
    </row>
    <row r="273" spans="1:26" x14ac:dyDescent="0.2">
      <c r="A273" t="s">
        <v>13006</v>
      </c>
      <c r="B273" s="20" t="s">
        <v>12863</v>
      </c>
      <c r="C273" t="s">
        <v>13004</v>
      </c>
      <c r="G273" t="s">
        <v>12985</v>
      </c>
      <c r="J273" t="e">
        <f>VLOOKUP(C273,MEDIDORES!C:G,5,FALSE)</f>
        <v>#N/A</v>
      </c>
      <c r="K273" t="e">
        <f>I273=VLOOKUP(C273,MEDIDORES!C:G,5,FALSE)</f>
        <v>#N/A</v>
      </c>
      <c r="M273" s="95" t="str">
        <f t="shared" si="6"/>
        <v>3533572SUM_CHILECTRA_L</v>
      </c>
      <c r="N273" s="95" t="e">
        <f>VLOOKUP(C273,MEDIDORES!$C:$P,2,FALSE)</f>
        <v>#N/A</v>
      </c>
      <c r="O273" s="95" t="e">
        <f>VLOOKUP(C273,MEDIDORES!$C:$P,3,FALSE)</f>
        <v>#N/A</v>
      </c>
      <c r="P273" s="14" t="e">
        <f>VLOOKUP(C273,MEDIDORES!$C:$P,4,FALSE)</f>
        <v>#N/A</v>
      </c>
      <c r="Q273" s="95" t="e">
        <f>VLOOKUP(C273,MEDIDORES!$C:$P,5,FALSE)</f>
        <v>#N/A</v>
      </c>
      <c r="R273" s="64" t="e">
        <f>VLOOKUP(C273,MEDIDORES!$C:$P,6,FALSE)</f>
        <v>#N/A</v>
      </c>
      <c r="S273" s="95" t="e">
        <f>VLOOKUP(C273,MEDIDORES!$C:$P,7,FALSE)</f>
        <v>#N/A</v>
      </c>
      <c r="T273" s="95" t="e">
        <f>VLOOKUP(C273,MEDIDORES!$C:$P,8,FALSE)</f>
        <v>#N/A</v>
      </c>
      <c r="U273" s="95" t="e">
        <f>VLOOKUP(C273,MEDIDORES!$C:$P,9,FALSE)</f>
        <v>#N/A</v>
      </c>
      <c r="V273" s="95" t="e">
        <f>VLOOKUP(C273,MEDIDORES!$C:$P,10,FALSE)</f>
        <v>#N/A</v>
      </c>
      <c r="W273" s="95" t="e">
        <f>VLOOKUP(C273,MEDIDORES!$C:$P,11,FALSE)</f>
        <v>#N/A</v>
      </c>
      <c r="X273" s="95" t="e">
        <f>IF(VLOOKUP(C273,MEDIDORES!$C:$P,12,FALSE)="","",VLOOKUP(C273,MEDIDORES!$C:$P,12,FALSE))</f>
        <v>#N/A</v>
      </c>
      <c r="Y273" s="95" t="e">
        <f>IF(VLOOKUP(C273,MEDIDORES!$C:$P,13,FALSE)="","",VLOOKUP(C273,MEDIDORES!$C:$P,13,FALSE))</f>
        <v>#N/A</v>
      </c>
      <c r="Z273" s="95" t="e">
        <f>IF(VLOOKUP(C273,MEDIDORES!$C:$P,14,FALSE)="","",VLOOKUP(C273,MEDIDORES!$C:$P,14,FALSE))</f>
        <v>#N/A</v>
      </c>
    </row>
    <row r="274" spans="1:26" x14ac:dyDescent="0.2">
      <c r="A274" t="s">
        <v>13007</v>
      </c>
      <c r="B274" s="20" t="s">
        <v>12863</v>
      </c>
      <c r="C274" t="s">
        <v>13004</v>
      </c>
      <c r="G274" t="s">
        <v>12985</v>
      </c>
      <c r="J274" t="e">
        <f>VLOOKUP(C274,MEDIDORES!C:G,5,FALSE)</f>
        <v>#N/A</v>
      </c>
      <c r="K274" t="e">
        <f>I274=VLOOKUP(C274,MEDIDORES!C:G,5,FALSE)</f>
        <v>#N/A</v>
      </c>
      <c r="M274" s="95" t="str">
        <f t="shared" si="6"/>
        <v>3533572ENEL_GX</v>
      </c>
      <c r="N274" s="95" t="e">
        <f>VLOOKUP(C274,MEDIDORES!$C:$P,2,FALSE)</f>
        <v>#N/A</v>
      </c>
      <c r="O274" s="95" t="e">
        <f>VLOOKUP(C274,MEDIDORES!$C:$P,3,FALSE)</f>
        <v>#N/A</v>
      </c>
      <c r="P274" s="14" t="e">
        <f>VLOOKUP(C274,MEDIDORES!$C:$P,4,FALSE)</f>
        <v>#N/A</v>
      </c>
      <c r="Q274" s="95" t="e">
        <f>VLOOKUP(C274,MEDIDORES!$C:$P,5,FALSE)</f>
        <v>#N/A</v>
      </c>
      <c r="R274" s="64" t="e">
        <f>VLOOKUP(C274,MEDIDORES!$C:$P,6,FALSE)</f>
        <v>#N/A</v>
      </c>
      <c r="S274" s="95" t="e">
        <f>VLOOKUP(C274,MEDIDORES!$C:$P,7,FALSE)</f>
        <v>#N/A</v>
      </c>
      <c r="T274" s="95" t="e">
        <f>VLOOKUP(C274,MEDIDORES!$C:$P,8,FALSE)</f>
        <v>#N/A</v>
      </c>
      <c r="U274" s="95" t="e">
        <f>VLOOKUP(C274,MEDIDORES!$C:$P,9,FALSE)</f>
        <v>#N/A</v>
      </c>
      <c r="V274" s="95" t="e">
        <f>VLOOKUP(C274,MEDIDORES!$C:$P,10,FALSE)</f>
        <v>#N/A</v>
      </c>
      <c r="W274" s="95" t="e">
        <f>VLOOKUP(C274,MEDIDORES!$C:$P,11,FALSE)</f>
        <v>#N/A</v>
      </c>
      <c r="X274" s="95" t="e">
        <f>IF(VLOOKUP(C274,MEDIDORES!$C:$P,12,FALSE)="","",VLOOKUP(C274,MEDIDORES!$C:$P,12,FALSE))</f>
        <v>#N/A</v>
      </c>
      <c r="Y274" s="95" t="e">
        <f>IF(VLOOKUP(C274,MEDIDORES!$C:$P,13,FALSE)="","",VLOOKUP(C274,MEDIDORES!$C:$P,13,FALSE))</f>
        <v>#N/A</v>
      </c>
      <c r="Z274" s="95" t="e">
        <f>IF(VLOOKUP(C274,MEDIDORES!$C:$P,14,FALSE)="","",VLOOKUP(C274,MEDIDORES!$C:$P,14,FALSE))</f>
        <v>#N/A</v>
      </c>
    </row>
    <row r="275" spans="1:26" x14ac:dyDescent="0.2">
      <c r="A275" t="s">
        <v>13008</v>
      </c>
      <c r="B275" s="20" t="s">
        <v>12863</v>
      </c>
      <c r="C275" t="s">
        <v>13004</v>
      </c>
      <c r="G275" t="s">
        <v>12985</v>
      </c>
      <c r="J275" t="e">
        <f>VLOOKUP(C275,MEDIDORES!C:G,5,FALSE)</f>
        <v>#N/A</v>
      </c>
      <c r="K275" t="e">
        <f>I275=VLOOKUP(C275,MEDIDORES!C:G,5,FALSE)</f>
        <v>#N/A</v>
      </c>
      <c r="M275" s="95" t="str">
        <f t="shared" si="6"/>
        <v>3533572DUQUECO</v>
      </c>
      <c r="N275" s="95" t="e">
        <f>VLOOKUP(C275,MEDIDORES!$C:$P,2,FALSE)</f>
        <v>#N/A</v>
      </c>
      <c r="O275" s="95" t="e">
        <f>VLOOKUP(C275,MEDIDORES!$C:$P,3,FALSE)</f>
        <v>#N/A</v>
      </c>
      <c r="P275" s="14" t="e">
        <f>VLOOKUP(C275,MEDIDORES!$C:$P,4,FALSE)</f>
        <v>#N/A</v>
      </c>
      <c r="Q275" s="95" t="e">
        <f>VLOOKUP(C275,MEDIDORES!$C:$P,5,FALSE)</f>
        <v>#N/A</v>
      </c>
      <c r="R275" s="64" t="e">
        <f>VLOOKUP(C275,MEDIDORES!$C:$P,6,FALSE)</f>
        <v>#N/A</v>
      </c>
      <c r="S275" s="95" t="e">
        <f>VLOOKUP(C275,MEDIDORES!$C:$P,7,FALSE)</f>
        <v>#N/A</v>
      </c>
      <c r="T275" s="95" t="e">
        <f>VLOOKUP(C275,MEDIDORES!$C:$P,8,FALSE)</f>
        <v>#N/A</v>
      </c>
      <c r="U275" s="95" t="e">
        <f>VLOOKUP(C275,MEDIDORES!$C:$P,9,FALSE)</f>
        <v>#N/A</v>
      </c>
      <c r="V275" s="95" t="e">
        <f>VLOOKUP(C275,MEDIDORES!$C:$P,10,FALSE)</f>
        <v>#N/A</v>
      </c>
      <c r="W275" s="95" t="e">
        <f>VLOOKUP(C275,MEDIDORES!$C:$P,11,FALSE)</f>
        <v>#N/A</v>
      </c>
      <c r="X275" s="95" t="e">
        <f>IF(VLOOKUP(C275,MEDIDORES!$C:$P,12,FALSE)="","",VLOOKUP(C275,MEDIDORES!$C:$P,12,FALSE))</f>
        <v>#N/A</v>
      </c>
      <c r="Y275" s="95" t="e">
        <f>IF(VLOOKUP(C275,MEDIDORES!$C:$P,13,FALSE)="","",VLOOKUP(C275,MEDIDORES!$C:$P,13,FALSE))</f>
        <v>#N/A</v>
      </c>
      <c r="Z275" s="95" t="e">
        <f>IF(VLOOKUP(C275,MEDIDORES!$C:$P,14,FALSE)="","",VLOOKUP(C275,MEDIDORES!$C:$P,14,FALSE))</f>
        <v>#N/A</v>
      </c>
    </row>
    <row r="276" spans="1:26" x14ac:dyDescent="0.2">
      <c r="B276" s="20" t="s">
        <v>7984</v>
      </c>
      <c r="C276" t="s">
        <v>12354</v>
      </c>
      <c r="G276" t="s">
        <v>12612</v>
      </c>
      <c r="H276" t="s">
        <v>12356</v>
      </c>
      <c r="I276" t="s">
        <v>9393</v>
      </c>
      <c r="J276" t="str">
        <f>VLOOKUP(C276,MEDIDORES!C:G,5,FALSE)</f>
        <v>DEUCO_________013</v>
      </c>
      <c r="K276" t="b">
        <f>I276=VLOOKUP(C276,MEDIDORES!C:G,5,FALSE)</f>
        <v>1</v>
      </c>
      <c r="M276" s="95">
        <f t="shared" ref="M276:M293" si="7">A276</f>
        <v>0</v>
      </c>
      <c r="N276" s="95" t="str">
        <f>VLOOKUP(C276,MEDIDORES!$C:$P,2,FALSE)</f>
        <v>ACIERTA_ENERGIA</v>
      </c>
      <c r="O276" s="95" t="str">
        <f>VLOOKUP(C276,MEDIDORES!$C:$P,3,FALSE)</f>
        <v>C_PMGD_TE_DEUCO</v>
      </c>
      <c r="P276" s="14">
        <f>VLOOKUP(C276,MEDIDORES!$C:$P,4,FALSE)</f>
        <v>1</v>
      </c>
      <c r="Q276" s="95" t="str">
        <f>VLOOKUP(C276,MEDIDORES!$C:$P,5,FALSE)</f>
        <v>DEUCO_________013</v>
      </c>
      <c r="R276" s="64">
        <f>VLOOKUP(C276,MEDIDORES!$C:$P,6,FALSE)</f>
        <v>2089995840132</v>
      </c>
      <c r="S276" s="95">
        <f>VLOOKUP(C276,MEDIDORES!$C:$P,7,FALSE)</f>
        <v>0</v>
      </c>
      <c r="T276" s="95">
        <f>VLOOKUP(C276,MEDIDORES!$C:$P,8,FALSE)</f>
        <v>0</v>
      </c>
      <c r="U276" s="95">
        <f>VLOOKUP(C276,MEDIDORES!$C:$P,9,FALSE)</f>
        <v>0</v>
      </c>
      <c r="V276" s="95" t="str">
        <f>VLOOKUP(C276,MEDIDORES!$C:$P,10,FALSE)</f>
        <v>G</v>
      </c>
      <c r="W276" s="95" t="str">
        <f>VLOOKUP(C276,MEDIDORES!$C:$P,11,FALSE)</f>
        <v>G</v>
      </c>
      <c r="X276" s="95" t="str">
        <f>IF(VLOOKUP(C276,MEDIDORES!$C:$P,12,FALSE)="","",VLOOKUP(C276,MEDIDORES!$C:$P,12,FALSE))</f>
        <v>ACIERTA_ENERGIA</v>
      </c>
      <c r="Y276" s="95" t="str">
        <f>IF(VLOOKUP(C276,MEDIDORES!$C:$P,13,FALSE)="","",VLOOKUP(C276,MEDIDORES!$C:$P,13,FALSE))</f>
        <v>FRONTEL</v>
      </c>
      <c r="Z276" s="95" t="str">
        <f>IF(VLOOKUP(C276,MEDIDORES!$C:$P,14,FALSE)="","",VLOOKUP(C276,MEDIDORES!$C:$P,14,FALSE))</f>
        <v/>
      </c>
    </row>
    <row r="277" spans="1:26" x14ac:dyDescent="0.2">
      <c r="B277" s="20" t="s">
        <v>7984</v>
      </c>
      <c r="C277" t="s">
        <v>12355</v>
      </c>
      <c r="G277" t="s">
        <v>12612</v>
      </c>
      <c r="H277" t="s">
        <v>12357</v>
      </c>
      <c r="I277" t="s">
        <v>9393</v>
      </c>
      <c r="J277" t="str">
        <f>VLOOKUP(C277,MEDIDORES!C:G,5,FALSE)</f>
        <v>DEUCO_________013</v>
      </c>
      <c r="K277" t="b">
        <f>I277=VLOOKUP(C277,MEDIDORES!C:G,5,FALSE)</f>
        <v>1</v>
      </c>
      <c r="M277" s="95">
        <f t="shared" si="7"/>
        <v>0</v>
      </c>
      <c r="N277" s="95" t="str">
        <f>VLOOKUP(C277,MEDIDORES!$C:$P,2,FALSE)</f>
        <v>ACIERTA_ENERGIA</v>
      </c>
      <c r="O277" s="95" t="str">
        <f>VLOOKUP(C277,MEDIDORES!$C:$P,3,FALSE)</f>
        <v>G_PMGD_TE_DEUCO</v>
      </c>
      <c r="P277" s="14">
        <f>VLOOKUP(C277,MEDIDORES!$C:$P,4,FALSE)</f>
        <v>1</v>
      </c>
      <c r="Q277" s="95" t="str">
        <f>VLOOKUP(C277,MEDIDORES!$C:$P,5,FALSE)</f>
        <v>DEUCO_________013</v>
      </c>
      <c r="R277" s="64">
        <f>VLOOKUP(C277,MEDIDORES!$C:$P,6,FALSE)</f>
        <v>2089995840132</v>
      </c>
      <c r="S277" s="95">
        <f>VLOOKUP(C277,MEDIDORES!$C:$P,7,FALSE)</f>
        <v>0</v>
      </c>
      <c r="T277" s="95">
        <f>VLOOKUP(C277,MEDIDORES!$C:$P,8,FALSE)</f>
        <v>0</v>
      </c>
      <c r="U277" s="95">
        <f>VLOOKUP(C277,MEDIDORES!$C:$P,9,FALSE)</f>
        <v>0</v>
      </c>
      <c r="V277" s="95" t="str">
        <f>VLOOKUP(C277,MEDIDORES!$C:$P,10,FALSE)</f>
        <v>G</v>
      </c>
      <c r="W277" s="95" t="str">
        <f>VLOOKUP(C277,MEDIDORES!$C:$P,11,FALSE)</f>
        <v>G</v>
      </c>
      <c r="X277" s="95" t="str">
        <f>IF(VLOOKUP(C277,MEDIDORES!$C:$P,12,FALSE)="","",VLOOKUP(C277,MEDIDORES!$C:$P,12,FALSE))</f>
        <v>ACIERTA_ENERGIA</v>
      </c>
      <c r="Y277" s="95" t="str">
        <f>IF(VLOOKUP(C277,MEDIDORES!$C:$P,13,FALSE)="","",VLOOKUP(C277,MEDIDORES!$C:$P,13,FALSE))</f>
        <v>FRONTEL</v>
      </c>
      <c r="Z277" s="95" t="str">
        <f>IF(VLOOKUP(C277,MEDIDORES!$C:$P,14,FALSE)="","",VLOOKUP(C277,MEDIDORES!$C:$P,14,FALSE))</f>
        <v/>
      </c>
    </row>
    <row r="278" spans="1:26" x14ac:dyDescent="0.2">
      <c r="A278" t="s">
        <v>12976</v>
      </c>
      <c r="B278" s="20" t="s">
        <v>7984</v>
      </c>
      <c r="C278" t="s">
        <v>13009</v>
      </c>
      <c r="D278" t="s">
        <v>13010</v>
      </c>
      <c r="G278" t="s">
        <v>12863</v>
      </c>
      <c r="H278" t="s">
        <v>13011</v>
      </c>
      <c r="I278" t="s">
        <v>1701</v>
      </c>
      <c r="J278" t="e">
        <f>VLOOKUP(C278,MEDIDORES!C:G,5,FALSE)</f>
        <v>#N/A</v>
      </c>
      <c r="K278" t="e">
        <f>I278=VLOOKUP(C278,MEDIDORES!C:G,5,FALSE)</f>
        <v>#N/A</v>
      </c>
      <c r="M278" s="95" t="str">
        <f t="shared" si="7"/>
        <v>TULSALOTA</v>
      </c>
      <c r="N278" s="95" t="e">
        <f>VLOOKUP(C278,MEDIDORES!$C:$P,2,FALSE)</f>
        <v>#N/A</v>
      </c>
      <c r="O278" s="95" t="e">
        <f>VLOOKUP(C278,MEDIDORES!$C:$P,3,FALSE)</f>
        <v>#N/A</v>
      </c>
      <c r="P278" s="14" t="e">
        <f>VLOOKUP(C278,MEDIDORES!$C:$P,4,FALSE)</f>
        <v>#N/A</v>
      </c>
      <c r="Q278" s="95" t="e">
        <f>VLOOKUP(C278,MEDIDORES!$C:$P,5,FALSE)</f>
        <v>#N/A</v>
      </c>
      <c r="R278" s="64" t="e">
        <f>VLOOKUP(C278,MEDIDORES!$C:$P,6,FALSE)</f>
        <v>#N/A</v>
      </c>
      <c r="S278" s="95" t="e">
        <f>VLOOKUP(C278,MEDIDORES!$C:$P,7,FALSE)</f>
        <v>#N/A</v>
      </c>
      <c r="T278" s="95" t="e">
        <f>VLOOKUP(C278,MEDIDORES!$C:$P,8,FALSE)</f>
        <v>#N/A</v>
      </c>
      <c r="U278" s="95" t="e">
        <f>VLOOKUP(C278,MEDIDORES!$C:$P,9,FALSE)</f>
        <v>#N/A</v>
      </c>
      <c r="V278" s="95" t="e">
        <f>VLOOKUP(C278,MEDIDORES!$C:$P,10,FALSE)</f>
        <v>#N/A</v>
      </c>
      <c r="W278" s="95" t="e">
        <f>VLOOKUP(C278,MEDIDORES!$C:$P,11,FALSE)</f>
        <v>#N/A</v>
      </c>
      <c r="X278" s="95" t="e">
        <f>IF(VLOOKUP(C278,MEDIDORES!$C:$P,12,FALSE)="","",VLOOKUP(C278,MEDIDORES!$C:$P,12,FALSE))</f>
        <v>#N/A</v>
      </c>
      <c r="Y278" s="95" t="e">
        <f>IF(VLOOKUP(C278,MEDIDORES!$C:$P,13,FALSE)="","",VLOOKUP(C278,MEDIDORES!$C:$P,13,FALSE))</f>
        <v>#N/A</v>
      </c>
      <c r="Z278" s="95" t="e">
        <f>IF(VLOOKUP(C278,MEDIDORES!$C:$P,14,FALSE)="","",VLOOKUP(C278,MEDIDORES!$C:$P,14,FALSE))</f>
        <v>#N/A</v>
      </c>
    </row>
    <row r="279" spans="1:26" x14ac:dyDescent="0.2">
      <c r="A279" t="s">
        <v>12325</v>
      </c>
      <c r="B279" t="s">
        <v>7984</v>
      </c>
      <c r="C279" t="s">
        <v>12101</v>
      </c>
      <c r="G279" s="20" t="s">
        <v>1969</v>
      </c>
      <c r="H279" t="s">
        <v>12103</v>
      </c>
      <c r="I279" t="s">
        <v>151</v>
      </c>
      <c r="J279" t="str">
        <f>VLOOKUP(C279,MEDIDORES!C:G,5,FALSE)</f>
        <v>CURANILAHUE___013</v>
      </c>
      <c r="K279" t="b">
        <f>I279=VLOOKUP(C279,MEDIDORES!C:G,5,FALSE)</f>
        <v>1</v>
      </c>
      <c r="M279" s="95" t="str">
        <f t="shared" si="7"/>
        <v>SGA_ELCOLORADO</v>
      </c>
      <c r="N279" s="95" t="str">
        <f>VLOOKUP(C279,MEDIDORES!$C:$P,2,FALSE)</f>
        <v>ARAUCO BIO</v>
      </c>
      <c r="O279" s="95" t="str">
        <f>VLOOKUP(C279,MEDIDORES!$C:$P,3,FALSE)</f>
        <v>Aserradero Colorado</v>
      </c>
      <c r="P279" s="14">
        <f>VLOOKUP(C279,MEDIDORES!$C:$P,4,FALSE)</f>
        <v>1</v>
      </c>
      <c r="Q279" s="95" t="str">
        <f>VLOOKUP(C279,MEDIDORES!$C:$P,5,FALSE)</f>
        <v>CURANILAHUE___013</v>
      </c>
      <c r="R279" s="64">
        <f>VLOOKUP(C279,MEDIDORES!$C:$P,6,FALSE)</f>
        <v>2089997130132</v>
      </c>
      <c r="S279" s="95">
        <f>VLOOKUP(C279,MEDIDORES!$C:$P,7,FALSE)</f>
        <v>0</v>
      </c>
      <c r="T279" s="95">
        <f>VLOOKUP(C279,MEDIDORES!$C:$P,8,FALSE)</f>
        <v>0</v>
      </c>
      <c r="U279" s="95">
        <f>VLOOKUP(C279,MEDIDORES!$C:$P,9,FALSE)</f>
        <v>0</v>
      </c>
      <c r="V279" s="95" t="str">
        <f>VLOOKUP(C279,MEDIDORES!$C:$P,10,FALSE)</f>
        <v>L_D</v>
      </c>
      <c r="W279" s="95" t="str">
        <f>VLOOKUP(C279,MEDIDORES!$C:$P,11,FALSE)</f>
        <v>L_D</v>
      </c>
      <c r="X279" s="95" t="str">
        <f>IF(VLOOKUP(C279,MEDIDORES!$C:$P,12,FALSE)="","",VLOOKUP(C279,MEDIDORES!$C:$P,12,FALSE))</f>
        <v>ARAUCO BIO</v>
      </c>
      <c r="Y279" s="95" t="str">
        <f>IF(VLOOKUP(C279,MEDIDORES!$C:$P,13,FALSE)="","",VLOOKUP(C279,MEDIDORES!$C:$P,13,FALSE))</f>
        <v>FRONTEL</v>
      </c>
      <c r="Z279" s="95" t="str">
        <f>IF(VLOOKUP(C279,MEDIDORES!$C:$P,14,FALSE)="","",VLOOKUP(C279,MEDIDORES!$C:$P,14,FALSE))</f>
        <v/>
      </c>
    </row>
    <row r="280" spans="1:26" x14ac:dyDescent="0.2">
      <c r="A280" t="s">
        <v>12326</v>
      </c>
      <c r="B280" t="s">
        <v>7984</v>
      </c>
      <c r="C280" t="s">
        <v>12102</v>
      </c>
      <c r="G280" s="20" t="s">
        <v>1969</v>
      </c>
      <c r="H280" t="s">
        <v>12103</v>
      </c>
      <c r="I280" t="s">
        <v>151</v>
      </c>
      <c r="J280" t="str">
        <f>VLOOKUP(C280,MEDIDORES!C:G,5,FALSE)</f>
        <v>CURANILAHUE___013</v>
      </c>
      <c r="K280" t="b">
        <f>I280=VLOOKUP(C280,MEDIDORES!C:G,5,FALSE)</f>
        <v>1</v>
      </c>
      <c r="M280" s="95" t="str">
        <f t="shared" si="7"/>
        <v>SGA_ELCOLORADO2</v>
      </c>
      <c r="N280" s="95" t="str">
        <f>VLOOKUP(C280,MEDIDORES!$C:$P,2,FALSE)</f>
        <v>ARAUCO BIO</v>
      </c>
      <c r="O280" s="95" t="str">
        <f>VLOOKUP(C280,MEDIDORES!$C:$P,3,FALSE)</f>
        <v>Aserradero Colorado</v>
      </c>
      <c r="P280" s="14">
        <f>VLOOKUP(C280,MEDIDORES!$C:$P,4,FALSE)</f>
        <v>1</v>
      </c>
      <c r="Q280" s="95" t="str">
        <f>VLOOKUP(C280,MEDIDORES!$C:$P,5,FALSE)</f>
        <v>CURANILAHUE___013</v>
      </c>
      <c r="R280" s="64">
        <f>VLOOKUP(C280,MEDIDORES!$C:$P,6,FALSE)</f>
        <v>2089997130132</v>
      </c>
      <c r="S280" s="95">
        <f>VLOOKUP(C280,MEDIDORES!$C:$P,7,FALSE)</f>
        <v>0</v>
      </c>
      <c r="T280" s="95">
        <f>VLOOKUP(C280,MEDIDORES!$C:$P,8,FALSE)</f>
        <v>0</v>
      </c>
      <c r="U280" s="95">
        <f>VLOOKUP(C280,MEDIDORES!$C:$P,9,FALSE)</f>
        <v>0</v>
      </c>
      <c r="V280" s="95" t="str">
        <f>VLOOKUP(C280,MEDIDORES!$C:$P,10,FALSE)</f>
        <v>L_D</v>
      </c>
      <c r="W280" s="95" t="str">
        <f>VLOOKUP(C280,MEDIDORES!$C:$P,11,FALSE)</f>
        <v>L_D</v>
      </c>
      <c r="X280" s="95" t="str">
        <f>IF(VLOOKUP(C280,MEDIDORES!$C:$P,12,FALSE)="","",VLOOKUP(C280,MEDIDORES!$C:$P,12,FALSE))</f>
        <v>ARAUCO BIO</v>
      </c>
      <c r="Y280" s="95" t="str">
        <f>IF(VLOOKUP(C280,MEDIDORES!$C:$P,13,FALSE)="","",VLOOKUP(C280,MEDIDORES!$C:$P,13,FALSE))</f>
        <v>FRONTEL</v>
      </c>
      <c r="Z280" s="95" t="str">
        <f>IF(VLOOKUP(C280,MEDIDORES!$C:$P,14,FALSE)="","",VLOOKUP(C280,MEDIDORES!$C:$P,14,FALSE))</f>
        <v/>
      </c>
    </row>
    <row r="281" spans="1:26" x14ac:dyDescent="0.2">
      <c r="A281" t="s">
        <v>12332</v>
      </c>
      <c r="B281" s="20" t="s">
        <v>8091</v>
      </c>
      <c r="C281" t="s">
        <v>12107</v>
      </c>
      <c r="G281" s="20" t="s">
        <v>1969</v>
      </c>
      <c r="H281" t="s">
        <v>12106</v>
      </c>
      <c r="I281" t="s">
        <v>2226</v>
      </c>
      <c r="J281" t="str">
        <f>VLOOKUP(C281,MEDIDORES!C:G,5,FALSE)</f>
        <v>MARIQUINA_____023</v>
      </c>
      <c r="K281" t="b">
        <f>I281=VLOOKUP(C281,MEDIDORES!C:G,5,FALSE)</f>
        <v>1</v>
      </c>
      <c r="M281" s="95" t="str">
        <f t="shared" si="7"/>
        <v>SGA_PARAUCO</v>
      </c>
      <c r="N281" s="95" t="str">
        <f>VLOOKUP(C281,MEDIDORES!$C:$P,2,FALSE)</f>
        <v>ARAUCO BIO</v>
      </c>
      <c r="O281" s="95" t="str">
        <f>VLOOKUP(C281,MEDIDORES!$C:$P,3,FALSE)</f>
        <v>Aserradero Valdivia</v>
      </c>
      <c r="P281" s="14">
        <f>VLOOKUP(C281,MEDIDORES!$C:$P,4,FALSE)</f>
        <v>1</v>
      </c>
      <c r="Q281" s="95" t="str">
        <f>VLOOKUP(C281,MEDIDORES!$C:$P,5,FALSE)</f>
        <v>MARIQUINA_____023</v>
      </c>
      <c r="R281" s="64">
        <f>VLOOKUP(C281,MEDIDORES!$C:$P,6,FALSE)</f>
        <v>2149993730232</v>
      </c>
      <c r="S281" s="95">
        <f>VLOOKUP(C281,MEDIDORES!$C:$P,7,FALSE)</f>
        <v>0</v>
      </c>
      <c r="T281" s="95">
        <f>VLOOKUP(C281,MEDIDORES!$C:$P,8,FALSE)</f>
        <v>0</v>
      </c>
      <c r="U281" s="95">
        <f>VLOOKUP(C281,MEDIDORES!$C:$P,9,FALSE)</f>
        <v>0</v>
      </c>
      <c r="V281" s="95" t="str">
        <f>VLOOKUP(C281,MEDIDORES!$C:$P,10,FALSE)</f>
        <v>L_D</v>
      </c>
      <c r="W281" s="95" t="str">
        <f>VLOOKUP(C281,MEDIDORES!$C:$P,11,FALSE)</f>
        <v>L_D</v>
      </c>
      <c r="X281" s="95" t="str">
        <f>IF(VLOOKUP(C281,MEDIDORES!$C:$P,12,FALSE)="","",VLOOKUP(C281,MEDIDORES!$C:$P,12,FALSE))</f>
        <v>ARAUCO BIO</v>
      </c>
      <c r="Y281" s="95" t="str">
        <f>IF(VLOOKUP(C281,MEDIDORES!$C:$P,13,FALSE)="","",VLOOKUP(C281,MEDIDORES!$C:$P,13,FALSE))</f>
        <v>SAESA</v>
      </c>
      <c r="Z281" s="95" t="str">
        <f>IF(VLOOKUP(C281,MEDIDORES!$C:$P,14,FALSE)="","",VLOOKUP(C281,MEDIDORES!$C:$P,14,FALSE))</f>
        <v/>
      </c>
    </row>
    <row r="282" spans="1:26" x14ac:dyDescent="0.2">
      <c r="A282" t="s">
        <v>12333</v>
      </c>
      <c r="B282" s="20" t="s">
        <v>8091</v>
      </c>
      <c r="C282" t="s">
        <v>12104</v>
      </c>
      <c r="G282" s="20" t="s">
        <v>1969</v>
      </c>
      <c r="H282" t="s">
        <v>12106</v>
      </c>
      <c r="I282" t="s">
        <v>2226</v>
      </c>
      <c r="J282" t="str">
        <f>VLOOKUP(C282,MEDIDORES!C:G,5,FALSE)</f>
        <v>MARIQUINA_____023</v>
      </c>
      <c r="K282" t="b">
        <f>I282=VLOOKUP(C282,MEDIDORES!C:G,5,FALSE)</f>
        <v>1</v>
      </c>
      <c r="M282" s="95" t="str">
        <f t="shared" si="7"/>
        <v>SGA_PARAUCO2</v>
      </c>
      <c r="N282" s="95" t="str">
        <f>VLOOKUP(C282,MEDIDORES!$C:$P,2,FALSE)</f>
        <v>ARAUCO BIO</v>
      </c>
      <c r="O282" s="95" t="str">
        <f>VLOOKUP(C282,MEDIDORES!$C:$P,3,FALSE)</f>
        <v>Aserradero Valdivia</v>
      </c>
      <c r="P282" s="14">
        <f>VLOOKUP(C282,MEDIDORES!$C:$P,4,FALSE)</f>
        <v>1</v>
      </c>
      <c r="Q282" s="95" t="str">
        <f>VLOOKUP(C282,MEDIDORES!$C:$P,5,FALSE)</f>
        <v>MARIQUINA_____023</v>
      </c>
      <c r="R282" s="64">
        <f>VLOOKUP(C282,MEDIDORES!$C:$P,6,FALSE)</f>
        <v>2149993730232</v>
      </c>
      <c r="S282" s="95">
        <f>VLOOKUP(C282,MEDIDORES!$C:$P,7,FALSE)</f>
        <v>0</v>
      </c>
      <c r="T282" s="95">
        <f>VLOOKUP(C282,MEDIDORES!$C:$P,8,FALSE)</f>
        <v>0</v>
      </c>
      <c r="U282" s="95">
        <f>VLOOKUP(C282,MEDIDORES!$C:$P,9,FALSE)</f>
        <v>0</v>
      </c>
      <c r="V282" s="95" t="str">
        <f>VLOOKUP(C282,MEDIDORES!$C:$P,10,FALSE)</f>
        <v>L_D</v>
      </c>
      <c r="W282" s="95" t="str">
        <f>VLOOKUP(C282,MEDIDORES!$C:$P,11,FALSE)</f>
        <v>L_D</v>
      </c>
      <c r="X282" s="95" t="str">
        <f>IF(VLOOKUP(C282,MEDIDORES!$C:$P,12,FALSE)="","",VLOOKUP(C282,MEDIDORES!$C:$P,12,FALSE))</f>
        <v>ARAUCO BIO</v>
      </c>
      <c r="Y282" s="95" t="str">
        <f>IF(VLOOKUP(C282,MEDIDORES!$C:$P,13,FALSE)="","",VLOOKUP(C282,MEDIDORES!$C:$P,13,FALSE))</f>
        <v>SAESA</v>
      </c>
      <c r="Z282" s="95" t="str">
        <f>IF(VLOOKUP(C282,MEDIDORES!$C:$P,14,FALSE)="","",VLOOKUP(C282,MEDIDORES!$C:$P,14,FALSE))</f>
        <v/>
      </c>
    </row>
    <row r="283" spans="1:26" x14ac:dyDescent="0.2">
      <c r="A283" t="s">
        <v>12334</v>
      </c>
      <c r="B283" s="20" t="s">
        <v>8091</v>
      </c>
      <c r="C283" t="s">
        <v>12105</v>
      </c>
      <c r="G283" s="20" t="s">
        <v>1969</v>
      </c>
      <c r="H283" t="s">
        <v>12106</v>
      </c>
      <c r="I283" t="s">
        <v>2226</v>
      </c>
      <c r="J283" t="str">
        <f>VLOOKUP(C283,MEDIDORES!C:G,5,FALSE)</f>
        <v>MARIQUINA_____023</v>
      </c>
      <c r="K283" t="b">
        <f>I283=VLOOKUP(C283,MEDIDORES!C:G,5,FALSE)</f>
        <v>1</v>
      </c>
      <c r="M283" s="95" t="str">
        <f t="shared" si="7"/>
        <v>SGA_PARAUCO3</v>
      </c>
      <c r="N283" s="95" t="str">
        <f>VLOOKUP(C283,MEDIDORES!$C:$P,2,FALSE)</f>
        <v>ARAUCO BIO</v>
      </c>
      <c r="O283" s="95" t="str">
        <f>VLOOKUP(C283,MEDIDORES!$C:$P,3,FALSE)</f>
        <v>Aserradero Valdivia</v>
      </c>
      <c r="P283" s="14">
        <f>VLOOKUP(C283,MEDIDORES!$C:$P,4,FALSE)</f>
        <v>1</v>
      </c>
      <c r="Q283" s="95" t="str">
        <f>VLOOKUP(C283,MEDIDORES!$C:$P,5,FALSE)</f>
        <v>MARIQUINA_____023</v>
      </c>
      <c r="R283" s="64">
        <f>VLOOKUP(C283,MEDIDORES!$C:$P,6,FALSE)</f>
        <v>2149993730232</v>
      </c>
      <c r="S283" s="95">
        <f>VLOOKUP(C283,MEDIDORES!$C:$P,7,FALSE)</f>
        <v>0</v>
      </c>
      <c r="T283" s="95">
        <f>VLOOKUP(C283,MEDIDORES!$C:$P,8,FALSE)</f>
        <v>0</v>
      </c>
      <c r="U283" s="95">
        <f>VLOOKUP(C283,MEDIDORES!$C:$P,9,FALSE)</f>
        <v>0</v>
      </c>
      <c r="V283" s="95" t="str">
        <f>VLOOKUP(C283,MEDIDORES!$C:$P,10,FALSE)</f>
        <v>L_D</v>
      </c>
      <c r="W283" s="95" t="str">
        <f>VLOOKUP(C283,MEDIDORES!$C:$P,11,FALSE)</f>
        <v>L_D</v>
      </c>
      <c r="X283" s="95" t="str">
        <f>IF(VLOOKUP(C283,MEDIDORES!$C:$P,12,FALSE)="","",VLOOKUP(C283,MEDIDORES!$C:$P,12,FALSE))</f>
        <v>ARAUCO BIO</v>
      </c>
      <c r="Y283" s="95" t="str">
        <f>IF(VLOOKUP(C283,MEDIDORES!$C:$P,13,FALSE)="","",VLOOKUP(C283,MEDIDORES!$C:$P,13,FALSE))</f>
        <v>SAESA</v>
      </c>
      <c r="Z283" s="95" t="str">
        <f>IF(VLOOKUP(C283,MEDIDORES!$C:$P,14,FALSE)="","",VLOOKUP(C283,MEDIDORES!$C:$P,14,FALSE))</f>
        <v/>
      </c>
    </row>
    <row r="284" spans="1:26" x14ac:dyDescent="0.2">
      <c r="A284">
        <v>3541642</v>
      </c>
      <c r="B284" s="20" t="s">
        <v>775</v>
      </c>
      <c r="C284" t="s">
        <v>13156</v>
      </c>
      <c r="G284" s="20" t="s">
        <v>12863</v>
      </c>
      <c r="H284" t="s">
        <v>13157</v>
      </c>
      <c r="I284" t="s">
        <v>205</v>
      </c>
      <c r="J284" t="e">
        <f>VLOOKUP(C284,MEDIDORES!C:G,5,FALSE)</f>
        <v>#N/A</v>
      </c>
      <c r="K284" t="e">
        <f>I284=VLOOKUP(C284,MEDIDORES!C:G,5,FALSE)</f>
        <v>#N/A</v>
      </c>
      <c r="M284" s="95">
        <f t="shared" si="7"/>
        <v>3541642</v>
      </c>
      <c r="N284" s="95" t="e">
        <f>VLOOKUP(C284,MEDIDORES!$C:$P,2,FALSE)</f>
        <v>#N/A</v>
      </c>
      <c r="O284" s="95" t="e">
        <f>VLOOKUP(C284,MEDIDORES!$C:$P,3,FALSE)</f>
        <v>#N/A</v>
      </c>
      <c r="P284" s="14" t="e">
        <f>VLOOKUP(C284,MEDIDORES!$C:$P,4,FALSE)</f>
        <v>#N/A</v>
      </c>
      <c r="Q284" s="95" t="e">
        <f>VLOOKUP(C284,MEDIDORES!$C:$P,5,FALSE)</f>
        <v>#N/A</v>
      </c>
      <c r="R284" s="64" t="e">
        <f>VLOOKUP(C284,MEDIDORES!$C:$P,6,FALSE)</f>
        <v>#N/A</v>
      </c>
      <c r="S284" s="95" t="e">
        <f>VLOOKUP(C284,MEDIDORES!$C:$P,7,FALSE)</f>
        <v>#N/A</v>
      </c>
      <c r="T284" s="95" t="e">
        <f>VLOOKUP(C284,MEDIDORES!$C:$P,8,FALSE)</f>
        <v>#N/A</v>
      </c>
      <c r="U284" s="95" t="e">
        <f>VLOOKUP(C284,MEDIDORES!$C:$P,9,FALSE)</f>
        <v>#N/A</v>
      </c>
      <c r="V284" s="95" t="e">
        <f>VLOOKUP(C284,MEDIDORES!$C:$P,10,FALSE)</f>
        <v>#N/A</v>
      </c>
      <c r="W284" s="95" t="e">
        <f>VLOOKUP(C284,MEDIDORES!$C:$P,11,FALSE)</f>
        <v>#N/A</v>
      </c>
      <c r="X284" s="95" t="e">
        <f>IF(VLOOKUP(C284,MEDIDORES!$C:$P,12,FALSE)="","",VLOOKUP(C284,MEDIDORES!$C:$P,12,FALSE))</f>
        <v>#N/A</v>
      </c>
      <c r="Y284" s="95" t="e">
        <f>IF(VLOOKUP(C284,MEDIDORES!$C:$P,13,FALSE)="","",VLOOKUP(C284,MEDIDORES!$C:$P,13,FALSE))</f>
        <v>#N/A</v>
      </c>
      <c r="Z284" s="95" t="e">
        <f>IF(VLOOKUP(C284,MEDIDORES!$C:$P,14,FALSE)="","",VLOOKUP(C284,MEDIDORES!$C:$P,14,FALSE))</f>
        <v>#N/A</v>
      </c>
    </row>
    <row r="285" spans="1:26" x14ac:dyDescent="0.2">
      <c r="A285" t="s">
        <v>13167</v>
      </c>
      <c r="B285" s="20" t="s">
        <v>9972</v>
      </c>
      <c r="C285" t="s">
        <v>13165</v>
      </c>
      <c r="G285" s="20" t="s">
        <v>12612</v>
      </c>
      <c r="I285" t="s">
        <v>1534</v>
      </c>
      <c r="J285" t="str">
        <f>VLOOKUP(C285,MEDIDORES!C:G,5,FALSE)</f>
        <v>PARRAL________013</v>
      </c>
      <c r="K285" t="b">
        <f>I285=VLOOKUP(C285,MEDIDORES!C:G,5,FALSE)</f>
        <v>1</v>
      </c>
      <c r="M285" s="95" t="str">
        <f t="shared" si="7"/>
        <v>G_PM4016</v>
      </c>
      <c r="N285" s="95" t="str">
        <f>VLOOKUP(C285,MEDIDORES!$C:$P,2,FALSE)</f>
        <v>PARQUE SOLAR BICENTENARIO</v>
      </c>
      <c r="O285" s="95" t="str">
        <f>VLOOKUP(C285,MEDIDORES!$C:$P,3,FALSE)</f>
        <v>G_PMGD_FV_BICENTENARIO</v>
      </c>
      <c r="P285" s="14">
        <f>VLOOKUP(C285,MEDIDORES!$C:$P,4,FALSE)</f>
        <v>1</v>
      </c>
      <c r="Q285" s="95" t="str">
        <f>VLOOKUP(C285,MEDIDORES!$C:$P,5,FALSE)</f>
        <v>PARRAL________013</v>
      </c>
      <c r="R285" s="64">
        <f>VLOOKUP(C285,MEDIDORES!$C:$P,6,FALSE)</f>
        <v>2079992230132</v>
      </c>
      <c r="S285" s="95">
        <f>VLOOKUP(C285,MEDIDORES!$C:$P,7,FALSE)</f>
        <v>0</v>
      </c>
      <c r="T285" s="95">
        <f>VLOOKUP(C285,MEDIDORES!$C:$P,8,FALSE)</f>
        <v>0</v>
      </c>
      <c r="U285" s="95">
        <f>VLOOKUP(C285,MEDIDORES!$C:$P,9,FALSE)</f>
        <v>0</v>
      </c>
      <c r="V285" s="95" t="str">
        <f>VLOOKUP(C285,MEDIDORES!$C:$P,10,FALSE)</f>
        <v>G</v>
      </c>
      <c r="W285" s="95" t="str">
        <f>VLOOKUP(C285,MEDIDORES!$C:$P,11,FALSE)</f>
        <v>G</v>
      </c>
      <c r="X285" s="95" t="str">
        <f>IF(VLOOKUP(C285,MEDIDORES!$C:$P,12,FALSE)="","",VLOOKUP(C285,MEDIDORES!$C:$P,12,FALSE))</f>
        <v>PARQUE SOLAR BICENTENARIO</v>
      </c>
      <c r="Y285" s="95" t="str">
        <f>IF(VLOOKUP(C285,MEDIDORES!$C:$P,13,FALSE)="","",VLOOKUP(C285,MEDIDORES!$C:$P,13,FALSE))</f>
        <v>CGE</v>
      </c>
      <c r="Z285" s="95" t="str">
        <f>IF(VLOOKUP(C285,MEDIDORES!$C:$P,14,FALSE)="","",VLOOKUP(C285,MEDIDORES!$C:$P,14,FALSE))</f>
        <v/>
      </c>
    </row>
    <row r="286" spans="1:26" x14ac:dyDescent="0.2">
      <c r="A286" s="20" t="s">
        <v>13168</v>
      </c>
      <c r="B286" s="20" t="s">
        <v>9972</v>
      </c>
      <c r="C286" s="20" t="s">
        <v>13166</v>
      </c>
      <c r="G286" s="20" t="s">
        <v>12612</v>
      </c>
      <c r="I286" t="s">
        <v>1534</v>
      </c>
      <c r="J286" t="str">
        <f>VLOOKUP(C286,MEDIDORES!C:G,5,FALSE)</f>
        <v>PARRAL________013</v>
      </c>
      <c r="K286" t="b">
        <f>I286=VLOOKUP(C286,MEDIDORES!C:G,5,FALSE)</f>
        <v>1</v>
      </c>
      <c r="M286" s="95" t="str">
        <f t="shared" si="7"/>
        <v>C_PM4016</v>
      </c>
      <c r="N286" s="95" t="str">
        <f>VLOOKUP(C286,MEDIDORES!$C:$P,2,FALSE)</f>
        <v>PARQUE SOLAR BICENTENARIO</v>
      </c>
      <c r="O286" s="95" t="str">
        <f>VLOOKUP(C286,MEDIDORES!$C:$P,3,FALSE)</f>
        <v>C_PMGD_FV_BICENTENARIO</v>
      </c>
      <c r="P286" s="14">
        <f>VLOOKUP(C286,MEDIDORES!$C:$P,4,FALSE)</f>
        <v>1</v>
      </c>
      <c r="Q286" s="95" t="str">
        <f>VLOOKUP(C286,MEDIDORES!$C:$P,5,FALSE)</f>
        <v>PARRAL________013</v>
      </c>
      <c r="R286" s="64">
        <f>VLOOKUP(C286,MEDIDORES!$C:$P,6,FALSE)</f>
        <v>2079992230132</v>
      </c>
      <c r="S286" s="95">
        <f>VLOOKUP(C286,MEDIDORES!$C:$P,7,FALSE)</f>
        <v>0</v>
      </c>
      <c r="T286" s="95">
        <f>VLOOKUP(C286,MEDIDORES!$C:$P,8,FALSE)</f>
        <v>0</v>
      </c>
      <c r="U286" s="95">
        <f>VLOOKUP(C286,MEDIDORES!$C:$P,9,FALSE)</f>
        <v>0</v>
      </c>
      <c r="V286" s="95" t="str">
        <f>VLOOKUP(C286,MEDIDORES!$C:$P,10,FALSE)</f>
        <v>G</v>
      </c>
      <c r="W286" s="95" t="str">
        <f>VLOOKUP(C286,MEDIDORES!$C:$P,11,FALSE)</f>
        <v>G</v>
      </c>
      <c r="X286" s="95" t="str">
        <f>IF(VLOOKUP(C286,MEDIDORES!$C:$P,12,FALSE)="","",VLOOKUP(C286,MEDIDORES!$C:$P,12,FALSE))</f>
        <v>PARQUE SOLAR BICENTENARIO</v>
      </c>
      <c r="Y286" s="95" t="str">
        <f>IF(VLOOKUP(C286,MEDIDORES!$C:$P,13,FALSE)="","",VLOOKUP(C286,MEDIDORES!$C:$P,13,FALSE))</f>
        <v>CGE</v>
      </c>
      <c r="Z286" s="95" t="str">
        <f>IF(VLOOKUP(C286,MEDIDORES!$C:$P,14,FALSE)="","",VLOOKUP(C286,MEDIDORES!$C:$P,14,FALSE))</f>
        <v/>
      </c>
    </row>
    <row r="287" spans="1:26" x14ac:dyDescent="0.2">
      <c r="A287" t="s">
        <v>13171</v>
      </c>
      <c r="B287" s="20" t="s">
        <v>7950</v>
      </c>
      <c r="C287" t="s">
        <v>13123</v>
      </c>
      <c r="G287" s="20" t="s">
        <v>12612</v>
      </c>
      <c r="H287" t="s">
        <v>13125</v>
      </c>
      <c r="I287" t="s">
        <v>8282</v>
      </c>
      <c r="J287" t="str">
        <f>VLOOKUP(C287,MEDIDORES!C:G,5,FALSE)</f>
        <v>L.NEGROS2_____013</v>
      </c>
      <c r="K287" t="b">
        <f>I287=VLOOKUP(C287,MEDIDORES!C:G,5,FALSE)</f>
        <v>1</v>
      </c>
      <c r="M287" s="95" t="str">
        <f t="shared" si="7"/>
        <v>PMGD PRP LOS NEGROS</v>
      </c>
      <c r="N287" s="95" t="str">
        <f>VLOOKUP(C287,MEDIDORES!$C:$P,2,FALSE)</f>
        <v>IMELSA_ENERGIA</v>
      </c>
      <c r="O287" s="95" t="str">
        <f>VLOOKUP(C287,MEDIDORES!$C:$P,3,FALSE)</f>
        <v>C_PMGD_TE_LOS_NEGROS</v>
      </c>
      <c r="P287" s="14">
        <f>VLOOKUP(C287,MEDIDORES!$C:$P,4,FALSE)</f>
        <v>1</v>
      </c>
      <c r="Q287" s="95" t="str">
        <f>VLOOKUP(C287,MEDIDORES!$C:$P,5,FALSE)</f>
        <v>L.NEGROS2_____013</v>
      </c>
      <c r="R287" s="64">
        <f>VLOOKUP(C287,MEDIDORES!$C:$P,6,FALSE)</f>
        <v>2149995370133</v>
      </c>
      <c r="S287" s="95">
        <f>VLOOKUP(C287,MEDIDORES!$C:$P,7,FALSE)</f>
        <v>0</v>
      </c>
      <c r="T287" s="95">
        <f>VLOOKUP(C287,MEDIDORES!$C:$P,8,FALSE)</f>
        <v>0</v>
      </c>
      <c r="U287" s="95">
        <f>VLOOKUP(C287,MEDIDORES!$C:$P,9,FALSE)</f>
        <v>0</v>
      </c>
      <c r="V287" s="95" t="str">
        <f>VLOOKUP(C287,MEDIDORES!$C:$P,10,FALSE)</f>
        <v>G</v>
      </c>
      <c r="W287" s="95" t="str">
        <f>VLOOKUP(C287,MEDIDORES!$C:$P,11,FALSE)</f>
        <v>G</v>
      </c>
      <c r="X287" s="95" t="str">
        <f>IF(VLOOKUP(C287,MEDIDORES!$C:$P,12,FALSE)="","",VLOOKUP(C287,MEDIDORES!$C:$P,12,FALSE))</f>
        <v>IMELSA_ENERGIA</v>
      </c>
      <c r="Y287" s="95" t="str">
        <f>IF(VLOOKUP(C287,MEDIDORES!$C:$P,13,FALSE)="","",VLOOKUP(C287,MEDIDORES!$C:$P,13,FALSE))</f>
        <v>LUZOSORNO</v>
      </c>
      <c r="Z287" s="95" t="str">
        <f>IF(VLOOKUP(C287,MEDIDORES!$C:$P,14,FALSE)="","",VLOOKUP(C287,MEDIDORES!$C:$P,14,FALSE))</f>
        <v/>
      </c>
    </row>
    <row r="288" spans="1:26" x14ac:dyDescent="0.2">
      <c r="A288" t="s">
        <v>13171</v>
      </c>
      <c r="B288" s="20" t="s">
        <v>7950</v>
      </c>
      <c r="C288" t="s">
        <v>13124</v>
      </c>
      <c r="G288" s="20" t="s">
        <v>12612</v>
      </c>
      <c r="H288" t="s">
        <v>13126</v>
      </c>
      <c r="I288" t="s">
        <v>8282</v>
      </c>
      <c r="J288" t="str">
        <f>VLOOKUP(C288,MEDIDORES!C:G,5,FALSE)</f>
        <v>L.NEGROS2_____013</v>
      </c>
      <c r="K288" t="b">
        <f>I288=VLOOKUP(C288,MEDIDORES!C:G,5,FALSE)</f>
        <v>1</v>
      </c>
      <c r="M288" s="95" t="str">
        <f t="shared" si="7"/>
        <v>PMGD PRP LOS NEGROS</v>
      </c>
      <c r="N288" s="95" t="str">
        <f>VLOOKUP(C288,MEDIDORES!$C:$P,2,FALSE)</f>
        <v>IMELSA_ENERGIA</v>
      </c>
      <c r="O288" s="95" t="str">
        <f>VLOOKUP(C288,MEDIDORES!$C:$P,3,FALSE)</f>
        <v>G_PMGD_TE_LOS_NEGROS</v>
      </c>
      <c r="P288" s="14">
        <f>VLOOKUP(C288,MEDIDORES!$C:$P,4,FALSE)</f>
        <v>1</v>
      </c>
      <c r="Q288" s="95" t="str">
        <f>VLOOKUP(C288,MEDIDORES!$C:$P,5,FALSE)</f>
        <v>L.NEGROS2_____013</v>
      </c>
      <c r="R288" s="64">
        <f>VLOOKUP(C288,MEDIDORES!$C:$P,6,FALSE)</f>
        <v>2149995370133</v>
      </c>
      <c r="S288" s="95">
        <f>VLOOKUP(C288,MEDIDORES!$C:$P,7,FALSE)</f>
        <v>0</v>
      </c>
      <c r="T288" s="95">
        <f>VLOOKUP(C288,MEDIDORES!$C:$P,8,FALSE)</f>
        <v>0</v>
      </c>
      <c r="U288" s="95">
        <f>VLOOKUP(C288,MEDIDORES!$C:$P,9,FALSE)</f>
        <v>0</v>
      </c>
      <c r="V288" s="95" t="str">
        <f>VLOOKUP(C288,MEDIDORES!$C:$P,10,FALSE)</f>
        <v>G</v>
      </c>
      <c r="W288" s="95" t="str">
        <f>VLOOKUP(C288,MEDIDORES!$C:$P,11,FALSE)</f>
        <v>G</v>
      </c>
      <c r="X288" s="95" t="str">
        <f>IF(VLOOKUP(C288,MEDIDORES!$C:$P,12,FALSE)="","",VLOOKUP(C288,MEDIDORES!$C:$P,12,FALSE))</f>
        <v>IMELSA_ENERGIA</v>
      </c>
      <c r="Y288" s="95" t="str">
        <f>IF(VLOOKUP(C288,MEDIDORES!$C:$P,13,FALSE)="","",VLOOKUP(C288,MEDIDORES!$C:$P,13,FALSE))</f>
        <v>LUZOSORNO</v>
      </c>
      <c r="Z288" s="95" t="str">
        <f>IF(VLOOKUP(C288,MEDIDORES!$C:$P,14,FALSE)="","",VLOOKUP(C288,MEDIDORES!$C:$P,14,FALSE))</f>
        <v/>
      </c>
    </row>
    <row r="289" spans="1:26" x14ac:dyDescent="0.2">
      <c r="A289" t="s">
        <v>13265</v>
      </c>
      <c r="B289" s="20" t="s">
        <v>9972</v>
      </c>
      <c r="C289" t="s">
        <v>13255</v>
      </c>
      <c r="D289" t="s">
        <v>13254</v>
      </c>
      <c r="G289" s="20" t="s">
        <v>12612</v>
      </c>
      <c r="H289" t="s">
        <v>13257</v>
      </c>
      <c r="I289" t="s">
        <v>199</v>
      </c>
      <c r="J289" t="str">
        <f>VLOOKUP(C289,MEDIDORES!C:G,5,FALSE)</f>
        <v>COLCHAGUA_____015</v>
      </c>
      <c r="K289" t="b">
        <f>I289=VLOOKUP(C289,MEDIDORES!C:G,5,FALSE)</f>
        <v>1</v>
      </c>
      <c r="M289" s="95" t="str">
        <f t="shared" si="7"/>
        <v>PM5160</v>
      </c>
      <c r="N289" s="95" t="str">
        <f>VLOOKUP(C289,MEDIDORES!$C:$P,2,FALSE)</f>
        <v>CARBON_FREE</v>
      </c>
      <c r="O289" s="95" t="str">
        <f>VLOOKUP(C289,MEDIDORES!$C:$P,3,FALSE)</f>
        <v>G_PMGD_FV_STA_CAROLINA</v>
      </c>
      <c r="P289" s="14">
        <f>VLOOKUP(C289,MEDIDORES!$C:$P,4,FALSE)</f>
        <v>1</v>
      </c>
      <c r="Q289" s="95" t="str">
        <f>VLOOKUP(C289,MEDIDORES!$C:$P,5,FALSE)</f>
        <v>COLCHAGUA_____015</v>
      </c>
      <c r="R289" s="64">
        <f>VLOOKUP(C289,MEDIDORES!$C:$P,6,FALSE)</f>
        <v>2069997680152</v>
      </c>
      <c r="S289" s="95">
        <f>VLOOKUP(C289,MEDIDORES!$C:$P,7,FALSE)</f>
        <v>0</v>
      </c>
      <c r="T289" s="95">
        <f>VLOOKUP(C289,MEDIDORES!$C:$P,8,FALSE)</f>
        <v>0</v>
      </c>
      <c r="U289" s="95">
        <f>VLOOKUP(C289,MEDIDORES!$C:$P,9,FALSE)</f>
        <v>0</v>
      </c>
      <c r="V289" s="95" t="str">
        <f>VLOOKUP(C289,MEDIDORES!$C:$P,10,FALSE)</f>
        <v>G</v>
      </c>
      <c r="W289" s="95" t="str">
        <f>VLOOKUP(C289,MEDIDORES!$C:$P,11,FALSE)</f>
        <v>G</v>
      </c>
      <c r="X289" s="95" t="str">
        <f>IF(VLOOKUP(C289,MEDIDORES!$C:$P,12,FALSE)="","",VLOOKUP(C289,MEDIDORES!$C:$P,12,FALSE))</f>
        <v>CARBON_FREE</v>
      </c>
      <c r="Y289" s="95" t="str">
        <f>IF(VLOOKUP(C289,MEDIDORES!$C:$P,13,FALSE)="","",VLOOKUP(C289,MEDIDORES!$C:$P,13,FALSE))</f>
        <v>CGE</v>
      </c>
      <c r="Z289" s="95" t="str">
        <f>IF(VLOOKUP(C289,MEDIDORES!$C:$P,14,FALSE)="","",VLOOKUP(C289,MEDIDORES!$C:$P,14,FALSE))</f>
        <v/>
      </c>
    </row>
    <row r="290" spans="1:26" x14ac:dyDescent="0.2">
      <c r="A290" t="s">
        <v>13266</v>
      </c>
      <c r="B290" s="20" t="s">
        <v>9972</v>
      </c>
      <c r="C290" t="s">
        <v>13178</v>
      </c>
      <c r="G290" s="20" t="s">
        <v>12612</v>
      </c>
      <c r="H290" t="s">
        <v>13180</v>
      </c>
      <c r="I290" t="s">
        <v>126</v>
      </c>
      <c r="J290" t="str">
        <f>VLOOKUP(C290,MEDIDORES!C:G,5,FALSE)</f>
        <v>LAVEGA________013</v>
      </c>
      <c r="K290" t="b">
        <f>I290=VLOOKUP(C290,MEDIDORES!C:G,5,FALSE)</f>
        <v>1</v>
      </c>
      <c r="M290" s="95" t="str">
        <f t="shared" si="7"/>
        <v>C_PM5127</v>
      </c>
      <c r="N290" s="95" t="str">
        <f>VLOOKUP(C290,MEDIDORES!$C:$P,2,FALSE)</f>
        <v>PLAYERO</v>
      </c>
      <c r="O290" s="95" t="str">
        <f>VLOOKUP(C290,MEDIDORES!$C:$P,3,FALSE)</f>
        <v>C_PMGD_FV_PLAYERITO</v>
      </c>
      <c r="P290" s="14">
        <f>VLOOKUP(C290,MEDIDORES!$C:$P,4,FALSE)</f>
        <v>1</v>
      </c>
      <c r="Q290" s="95" t="str">
        <f>VLOOKUP(C290,MEDIDORES!$C:$P,5,FALSE)</f>
        <v>LAVEGA________013</v>
      </c>
      <c r="R290" s="64">
        <f>VLOOKUP(C290,MEDIDORES!$C:$P,6,FALSE)</f>
        <v>2079994930132</v>
      </c>
      <c r="S290" s="95">
        <f>VLOOKUP(C290,MEDIDORES!$C:$P,7,FALSE)</f>
        <v>0</v>
      </c>
      <c r="T290" s="95">
        <f>VLOOKUP(C290,MEDIDORES!$C:$P,8,FALSE)</f>
        <v>0</v>
      </c>
      <c r="U290" s="95">
        <f>VLOOKUP(C290,MEDIDORES!$C:$P,9,FALSE)</f>
        <v>0</v>
      </c>
      <c r="V290" s="95" t="str">
        <f>VLOOKUP(C290,MEDIDORES!$C:$P,10,FALSE)</f>
        <v>G</v>
      </c>
      <c r="W290" s="95" t="str">
        <f>VLOOKUP(C290,MEDIDORES!$C:$P,11,FALSE)</f>
        <v>G</v>
      </c>
      <c r="X290" s="95" t="str">
        <f>IF(VLOOKUP(C290,MEDIDORES!$C:$P,12,FALSE)="","",VLOOKUP(C290,MEDIDORES!$C:$P,12,FALSE))</f>
        <v>PLAYERO</v>
      </c>
      <c r="Y290" s="95" t="str">
        <f>IF(VLOOKUP(C290,MEDIDORES!$C:$P,13,FALSE)="","",VLOOKUP(C290,MEDIDORES!$C:$P,13,FALSE))</f>
        <v>CGE</v>
      </c>
      <c r="Z290" s="95" t="str">
        <f>IF(VLOOKUP(C290,MEDIDORES!$C:$P,14,FALSE)="","",VLOOKUP(C290,MEDIDORES!$C:$P,14,FALSE))</f>
        <v/>
      </c>
    </row>
    <row r="291" spans="1:26" x14ac:dyDescent="0.2">
      <c r="A291" t="s">
        <v>13267</v>
      </c>
      <c r="B291" s="20" t="s">
        <v>9972</v>
      </c>
      <c r="C291" t="s">
        <v>13179</v>
      </c>
      <c r="G291" s="20" t="s">
        <v>12612</v>
      </c>
      <c r="H291" s="20" t="s">
        <v>13181</v>
      </c>
      <c r="I291" t="s">
        <v>126</v>
      </c>
      <c r="J291" t="str">
        <f>VLOOKUP(C291,MEDIDORES!C:G,5,FALSE)</f>
        <v>LAVEGA________013</v>
      </c>
      <c r="K291" t="b">
        <f>I291=VLOOKUP(C291,MEDIDORES!C:G,5,FALSE)</f>
        <v>1</v>
      </c>
      <c r="M291" s="95" t="str">
        <f t="shared" si="7"/>
        <v>G_PM5127</v>
      </c>
      <c r="N291" s="95" t="str">
        <f>VLOOKUP(C291,MEDIDORES!$C:$P,2,FALSE)</f>
        <v>PLAYERO</v>
      </c>
      <c r="O291" s="95" t="str">
        <f>VLOOKUP(C291,MEDIDORES!$C:$P,3,FALSE)</f>
        <v>G_PMGD_FV_PLAYERITO</v>
      </c>
      <c r="P291" s="14">
        <f>VLOOKUP(C291,MEDIDORES!$C:$P,4,FALSE)</f>
        <v>1</v>
      </c>
      <c r="Q291" s="95" t="str">
        <f>VLOOKUP(C291,MEDIDORES!$C:$P,5,FALSE)</f>
        <v>LAVEGA________013</v>
      </c>
      <c r="R291" s="64">
        <f>VLOOKUP(C291,MEDIDORES!$C:$P,6,FALSE)</f>
        <v>2079994930132</v>
      </c>
      <c r="S291" s="95">
        <f>VLOOKUP(C291,MEDIDORES!$C:$P,7,FALSE)</f>
        <v>0</v>
      </c>
      <c r="T291" s="95">
        <f>VLOOKUP(C291,MEDIDORES!$C:$P,8,FALSE)</f>
        <v>0</v>
      </c>
      <c r="U291" s="95">
        <f>VLOOKUP(C291,MEDIDORES!$C:$P,9,FALSE)</f>
        <v>0</v>
      </c>
      <c r="V291" s="95" t="str">
        <f>VLOOKUP(C291,MEDIDORES!$C:$P,10,FALSE)</f>
        <v>G</v>
      </c>
      <c r="W291" s="95" t="str">
        <f>VLOOKUP(C291,MEDIDORES!$C:$P,11,FALSE)</f>
        <v>G</v>
      </c>
      <c r="X291" s="95" t="str">
        <f>IF(VLOOKUP(C291,MEDIDORES!$C:$P,12,FALSE)="","",VLOOKUP(C291,MEDIDORES!$C:$P,12,FALSE))</f>
        <v>PLAYERO</v>
      </c>
      <c r="Y291" s="95" t="str">
        <f>IF(VLOOKUP(C291,MEDIDORES!$C:$P,13,FALSE)="","",VLOOKUP(C291,MEDIDORES!$C:$P,13,FALSE))</f>
        <v>CGE</v>
      </c>
      <c r="Z291" s="95" t="str">
        <f>IF(VLOOKUP(C291,MEDIDORES!$C:$P,14,FALSE)="","",VLOOKUP(C291,MEDIDORES!$C:$P,14,FALSE))</f>
        <v/>
      </c>
    </row>
    <row r="292" spans="1:26" x14ac:dyDescent="0.2">
      <c r="A292" s="20" t="s">
        <v>13262</v>
      </c>
      <c r="B292" s="20" t="s">
        <v>10022</v>
      </c>
      <c r="C292" t="s">
        <v>13274</v>
      </c>
      <c r="D292" t="s">
        <v>13275</v>
      </c>
      <c r="E292" t="s">
        <v>13276</v>
      </c>
      <c r="G292" s="20" t="s">
        <v>12863</v>
      </c>
      <c r="H292" t="s">
        <v>13277</v>
      </c>
      <c r="I292" t="s">
        <v>1775</v>
      </c>
      <c r="J292" t="e">
        <f>VLOOKUP(C292,MEDIDORES!C:G,5,FALSE)</f>
        <v>#N/A</v>
      </c>
      <c r="K292" t="e">
        <f>I292=VLOOKUP(C292,MEDIDORES!C:G,5,FALSE)</f>
        <v>#N/A</v>
      </c>
      <c r="M292" s="95" t="str">
        <f t="shared" si="7"/>
        <v>FRIGOBERRIES_LONGAVI</v>
      </c>
      <c r="N292" s="95" t="e">
        <f>VLOOKUP(C292,MEDIDORES!$C:$P,2,FALSE)</f>
        <v>#N/A</v>
      </c>
      <c r="O292" s="95" t="e">
        <f>VLOOKUP(C292,MEDIDORES!$C:$P,3,FALSE)</f>
        <v>#N/A</v>
      </c>
      <c r="P292" s="14" t="e">
        <f>VLOOKUP(C292,MEDIDORES!$C:$P,4,FALSE)</f>
        <v>#N/A</v>
      </c>
      <c r="Q292" s="95" t="e">
        <f>VLOOKUP(C292,MEDIDORES!$C:$P,5,FALSE)</f>
        <v>#N/A</v>
      </c>
      <c r="R292" s="64" t="e">
        <f>VLOOKUP(C292,MEDIDORES!$C:$P,6,FALSE)</f>
        <v>#N/A</v>
      </c>
      <c r="S292" s="95" t="e">
        <f>VLOOKUP(C292,MEDIDORES!$C:$P,7,FALSE)</f>
        <v>#N/A</v>
      </c>
      <c r="T292" s="95" t="e">
        <f>VLOOKUP(C292,MEDIDORES!$C:$P,8,FALSE)</f>
        <v>#N/A</v>
      </c>
      <c r="U292" s="95" t="e">
        <f>VLOOKUP(C292,MEDIDORES!$C:$P,9,FALSE)</f>
        <v>#N/A</v>
      </c>
      <c r="V292" s="95" t="e">
        <f>VLOOKUP(C292,MEDIDORES!$C:$P,10,FALSE)</f>
        <v>#N/A</v>
      </c>
      <c r="W292" s="95" t="e">
        <f>VLOOKUP(C292,MEDIDORES!$C:$P,11,FALSE)</f>
        <v>#N/A</v>
      </c>
      <c r="X292" s="95" t="e">
        <f>IF(VLOOKUP(C292,MEDIDORES!$C:$P,12,FALSE)="","",VLOOKUP(C292,MEDIDORES!$C:$P,12,FALSE))</f>
        <v>#N/A</v>
      </c>
      <c r="Y292" s="95" t="e">
        <f>IF(VLOOKUP(C292,MEDIDORES!$C:$P,13,FALSE)="","",VLOOKUP(C292,MEDIDORES!$C:$P,13,FALSE))</f>
        <v>#N/A</v>
      </c>
      <c r="Z292" s="95" t="e">
        <f>IF(VLOOKUP(C292,MEDIDORES!$C:$P,14,FALSE)="","",VLOOKUP(C292,MEDIDORES!$C:$P,14,FALSE))</f>
        <v>#N/A</v>
      </c>
    </row>
    <row r="293" spans="1:26" x14ac:dyDescent="0.2">
      <c r="A293" t="s">
        <v>13263</v>
      </c>
      <c r="B293" s="20" t="s">
        <v>8091</v>
      </c>
      <c r="C293" t="s">
        <v>13278</v>
      </c>
      <c r="G293" s="20" t="s">
        <v>12863</v>
      </c>
      <c r="H293" t="s">
        <v>10799</v>
      </c>
      <c r="I293" s="20" t="s">
        <v>1825</v>
      </c>
      <c r="J293" t="e">
        <f>VLOOKUP(C293,MEDIDORES!C:G,5,FALSE)</f>
        <v>#N/A</v>
      </c>
      <c r="K293" t="e">
        <f>I293=VLOOKUP(C293,MEDIDORES!C:G,5,FALSE)</f>
        <v>#N/A</v>
      </c>
      <c r="M293" s="95" t="str">
        <f t="shared" si="7"/>
        <v>nuevo_EMPPORTPMONT_2</v>
      </c>
      <c r="N293" s="95" t="e">
        <f>VLOOKUP(C293,MEDIDORES!$C:$P,2,FALSE)</f>
        <v>#N/A</v>
      </c>
      <c r="O293" s="95" t="e">
        <f>VLOOKUP(C293,MEDIDORES!$C:$P,3,FALSE)</f>
        <v>#N/A</v>
      </c>
      <c r="P293" s="14" t="e">
        <f>VLOOKUP(C293,MEDIDORES!$C:$P,4,FALSE)</f>
        <v>#N/A</v>
      </c>
      <c r="Q293" s="95" t="e">
        <f>VLOOKUP(C293,MEDIDORES!$C:$P,5,FALSE)</f>
        <v>#N/A</v>
      </c>
      <c r="R293" s="64" t="e">
        <f>VLOOKUP(C293,MEDIDORES!$C:$P,6,FALSE)</f>
        <v>#N/A</v>
      </c>
      <c r="S293" s="95" t="e">
        <f>VLOOKUP(C293,MEDIDORES!$C:$P,7,FALSE)</f>
        <v>#N/A</v>
      </c>
      <c r="T293" s="95" t="e">
        <f>VLOOKUP(C293,MEDIDORES!$C:$P,8,FALSE)</f>
        <v>#N/A</v>
      </c>
      <c r="U293" s="95" t="e">
        <f>VLOOKUP(C293,MEDIDORES!$C:$P,9,FALSE)</f>
        <v>#N/A</v>
      </c>
      <c r="V293" s="95" t="e">
        <f>VLOOKUP(C293,MEDIDORES!$C:$P,10,FALSE)</f>
        <v>#N/A</v>
      </c>
      <c r="W293" s="95" t="e">
        <f>VLOOKUP(C293,MEDIDORES!$C:$P,11,FALSE)</f>
        <v>#N/A</v>
      </c>
      <c r="X293" s="95" t="e">
        <f>IF(VLOOKUP(C293,MEDIDORES!$C:$P,12,FALSE)="","",VLOOKUP(C293,MEDIDORES!$C:$P,12,FALSE))</f>
        <v>#N/A</v>
      </c>
      <c r="Y293" s="95" t="e">
        <f>IF(VLOOKUP(C293,MEDIDORES!$C:$P,13,FALSE)="","",VLOOKUP(C293,MEDIDORES!$C:$P,13,FALSE))</f>
        <v>#N/A</v>
      </c>
      <c r="Z293" s="95" t="e">
        <f>IF(VLOOKUP(C293,MEDIDORES!$C:$P,14,FALSE)="","",VLOOKUP(C293,MEDIDORES!$C:$P,14,FALSE))</f>
        <v>#N/A</v>
      </c>
    </row>
    <row r="294" spans="1:26" x14ac:dyDescent="0.2">
      <c r="A294" s="16" t="s">
        <v>13075</v>
      </c>
      <c r="B294" s="20" t="s">
        <v>9972</v>
      </c>
      <c r="C294" t="s">
        <v>13158</v>
      </c>
      <c r="D294" t="s">
        <v>13159</v>
      </c>
      <c r="G294" s="20" t="s">
        <v>12863</v>
      </c>
      <c r="H294" t="s">
        <v>13160</v>
      </c>
      <c r="I294" t="s">
        <v>201</v>
      </c>
      <c r="J294" t="e">
        <f>VLOOKUP(C294,MEDIDORES!C:G,5,FALSE)</f>
        <v>#N/A</v>
      </c>
      <c r="K294" t="e">
        <f>I294=VLOOKUP(C294,MEDIDORES!C:G,5,FALSE)</f>
        <v>#N/A</v>
      </c>
    </row>
    <row r="295" spans="1:26" x14ac:dyDescent="0.2">
      <c r="A295" t="s">
        <v>13285</v>
      </c>
      <c r="B295" s="20" t="s">
        <v>9972</v>
      </c>
      <c r="C295" t="s">
        <v>12707</v>
      </c>
      <c r="D295" t="s">
        <v>12708</v>
      </c>
      <c r="E295" t="s">
        <v>12292</v>
      </c>
      <c r="G295" s="20" t="s">
        <v>12863</v>
      </c>
      <c r="H295" t="s">
        <v>12294</v>
      </c>
      <c r="I295" t="s">
        <v>242</v>
      </c>
      <c r="J295" t="e">
        <f>VLOOKUP(C295,MEDIDORES!C:G,5,FALSE)</f>
        <v>#N/A</v>
      </c>
      <c r="K295" t="e">
        <f>I295=VLOOKUP(C295,MEDIDORES!C:G,5,FALSE)</f>
        <v>#N/A</v>
      </c>
    </row>
    <row r="296" spans="1:26" x14ac:dyDescent="0.2">
      <c r="A296" t="s">
        <v>13286</v>
      </c>
      <c r="B296" s="20" t="s">
        <v>9972</v>
      </c>
      <c r="C296" t="s">
        <v>12710</v>
      </c>
      <c r="D296" t="s">
        <v>12291</v>
      </c>
      <c r="E296" t="s">
        <v>12709</v>
      </c>
      <c r="G296" s="20" t="s">
        <v>12863</v>
      </c>
      <c r="H296" t="s">
        <v>13287</v>
      </c>
      <c r="I296" t="s">
        <v>242</v>
      </c>
      <c r="J296" t="e">
        <f>VLOOKUP(C296,MEDIDORES!C:G,5,FALSE)</f>
        <v>#N/A</v>
      </c>
      <c r="K296" t="e">
        <f>I296=VLOOKUP(C296,MEDIDORES!C:G,5,FALSE)</f>
        <v>#N/A</v>
      </c>
    </row>
    <row r="297" spans="1:26" x14ac:dyDescent="0.2">
      <c r="A297" s="16" t="s">
        <v>9778</v>
      </c>
      <c r="B297" s="20" t="s">
        <v>9972</v>
      </c>
      <c r="C297" t="s">
        <v>9739</v>
      </c>
      <c r="D297" t="s">
        <v>9839</v>
      </c>
      <c r="G297" s="20" t="s">
        <v>12863</v>
      </c>
      <c r="H297" t="s">
        <v>10135</v>
      </c>
      <c r="I297" t="s">
        <v>201</v>
      </c>
      <c r="J297" t="e">
        <f>VLOOKUP(C297,MEDIDORES!C:G,5,FALSE)</f>
        <v>#N/A</v>
      </c>
      <c r="K297" t="e">
        <f>I297=VLOOKUP(C297,MEDIDORES!C:G,5,FALSE)</f>
        <v>#N/A</v>
      </c>
    </row>
    <row r="298" spans="1:26" x14ac:dyDescent="0.2">
      <c r="A298" s="16" t="s">
        <v>12195</v>
      </c>
      <c r="B298" t="s">
        <v>9972</v>
      </c>
      <c r="C298" t="s">
        <v>10242</v>
      </c>
      <c r="D298" t="s">
        <v>10241</v>
      </c>
      <c r="E298" t="s">
        <v>10243</v>
      </c>
      <c r="G298" t="s">
        <v>12863</v>
      </c>
      <c r="H298" t="s">
        <v>10133</v>
      </c>
      <c r="I298" t="s">
        <v>2724</v>
      </c>
      <c r="J298" t="e">
        <f>VLOOKUP(C298,MEDIDORES!C:G,5,FALSE)</f>
        <v>#N/A</v>
      </c>
      <c r="K298" t="e">
        <f>I298=VLOOKUP(C298,MEDIDORES!C:G,5,FALSE)</f>
        <v>#N/A</v>
      </c>
    </row>
    <row r="299" spans="1:26" x14ac:dyDescent="0.2">
      <c r="A299" s="16" t="s">
        <v>10247</v>
      </c>
      <c r="B299" t="s">
        <v>9972</v>
      </c>
      <c r="C299" t="s">
        <v>10238</v>
      </c>
      <c r="D299" t="s">
        <v>10237</v>
      </c>
      <c r="E299" t="s">
        <v>10239</v>
      </c>
      <c r="G299" t="s">
        <v>12863</v>
      </c>
      <c r="H299" t="s">
        <v>12516</v>
      </c>
      <c r="I299" t="s">
        <v>720</v>
      </c>
      <c r="J299" t="e">
        <f>VLOOKUP(C299,MEDIDORES!C:G,5,FALSE)</f>
        <v>#N/A</v>
      </c>
      <c r="K299" t="e">
        <f>I299=VLOOKUP(C299,MEDIDORES!C:G,5,FALSE)</f>
        <v>#N/A</v>
      </c>
    </row>
    <row r="300" spans="1:26" x14ac:dyDescent="0.2">
      <c r="A300" s="16" t="s">
        <v>10325</v>
      </c>
      <c r="B300" s="20" t="s">
        <v>9972</v>
      </c>
      <c r="C300" t="s">
        <v>10481</v>
      </c>
      <c r="D300" t="s">
        <v>10487</v>
      </c>
      <c r="E300" t="s">
        <v>10480</v>
      </c>
      <c r="G300" t="s">
        <v>12863</v>
      </c>
      <c r="H300" t="s">
        <v>10489</v>
      </c>
      <c r="I300" t="s">
        <v>237</v>
      </c>
      <c r="J300" t="e">
        <f>VLOOKUP(C300,MEDIDORES!C:G,5,FALSE)</f>
        <v>#N/A</v>
      </c>
      <c r="K300" t="e">
        <f>I300=VLOOKUP(C300,MEDIDORES!C:G,5,FALSE)</f>
        <v>#N/A</v>
      </c>
    </row>
    <row r="301" spans="1:26" x14ac:dyDescent="0.2">
      <c r="A301" s="16" t="s">
        <v>10429</v>
      </c>
      <c r="B301" s="20" t="s">
        <v>7984</v>
      </c>
      <c r="C301" t="s">
        <v>10508</v>
      </c>
      <c r="D301" t="s">
        <v>10509</v>
      </c>
      <c r="G301" t="s">
        <v>12863</v>
      </c>
      <c r="H301" t="s">
        <v>10510</v>
      </c>
      <c r="I301" t="s">
        <v>722</v>
      </c>
      <c r="J301" t="e">
        <f>VLOOKUP(C301,MEDIDORES!C:G,5,FALSE)</f>
        <v>#N/A</v>
      </c>
      <c r="K301" t="e">
        <f>I301=VLOOKUP(C301,MEDIDORES!C:G,5,FALSE)</f>
        <v>#N/A</v>
      </c>
    </row>
    <row r="302" spans="1:26" x14ac:dyDescent="0.2">
      <c r="A302" t="s">
        <v>13288</v>
      </c>
      <c r="B302" s="20" t="s">
        <v>9972</v>
      </c>
      <c r="C302" s="20" t="s">
        <v>12711</v>
      </c>
      <c r="D302" t="s">
        <v>12289</v>
      </c>
      <c r="E302" t="s">
        <v>12712</v>
      </c>
      <c r="G302" t="s">
        <v>12863</v>
      </c>
      <c r="H302" t="s">
        <v>10760</v>
      </c>
      <c r="I302" t="s">
        <v>242</v>
      </c>
      <c r="J302" t="e">
        <f>VLOOKUP(C302,MEDIDORES!C:G,5,FALSE)</f>
        <v>#N/A</v>
      </c>
      <c r="K302" t="e">
        <f>I302=VLOOKUP(C302,MEDIDORES!C:G,5,FALSE)</f>
        <v>#N/A</v>
      </c>
    </row>
    <row r="303" spans="1:26" x14ac:dyDescent="0.2">
      <c r="A303" t="s">
        <v>13289</v>
      </c>
      <c r="B303" s="20" t="s">
        <v>9972</v>
      </c>
      <c r="C303" t="s">
        <v>11706</v>
      </c>
      <c r="D303" t="s">
        <v>12290</v>
      </c>
      <c r="E303" t="s">
        <v>11704</v>
      </c>
      <c r="G303" t="s">
        <v>12863</v>
      </c>
      <c r="H303" t="s">
        <v>13290</v>
      </c>
      <c r="I303" t="s">
        <v>6310</v>
      </c>
      <c r="J303" t="e">
        <f>VLOOKUP(C303,MEDIDORES!C:G,5,FALSE)</f>
        <v>#N/A</v>
      </c>
      <c r="K303" t="e">
        <f>I303=VLOOKUP(C303,MEDIDORES!C:G,5,FALSE)</f>
        <v>#N/A</v>
      </c>
    </row>
    <row r="304" spans="1:26" x14ac:dyDescent="0.2">
      <c r="A304" s="16" t="s">
        <v>12154</v>
      </c>
      <c r="B304" s="20" t="s">
        <v>9972</v>
      </c>
      <c r="C304" t="s">
        <v>12185</v>
      </c>
      <c r="D304" t="s">
        <v>12186</v>
      </c>
      <c r="E304" t="s">
        <v>12184</v>
      </c>
      <c r="G304" t="s">
        <v>12863</v>
      </c>
      <c r="H304" t="s">
        <v>12157</v>
      </c>
      <c r="I304" t="s">
        <v>2725</v>
      </c>
      <c r="J304" t="e">
        <f>VLOOKUP(C304,MEDIDORES!C:G,5,FALSE)</f>
        <v>#N/A</v>
      </c>
      <c r="K304" t="e">
        <f>I304=VLOOKUP(C304,MEDIDORES!C:G,5,FALSE)</f>
        <v>#N/A</v>
      </c>
    </row>
    <row r="305" spans="1:11" x14ac:dyDescent="0.2">
      <c r="A305" t="s">
        <v>13346</v>
      </c>
      <c r="B305" s="20" t="s">
        <v>9972</v>
      </c>
      <c r="C305" t="s">
        <v>13349</v>
      </c>
      <c r="G305" s="20" t="s">
        <v>12612</v>
      </c>
      <c r="J305" t="str">
        <f>VLOOKUP(C305,MEDIDORES!C:G,5,FALSE)</f>
        <v>MOLINA________013</v>
      </c>
      <c r="K305" t="b">
        <f>I305=VLOOKUP(C305,MEDIDORES!C:G,5,FALSE)</f>
        <v>0</v>
      </c>
    </row>
    <row r="306" spans="1:11" x14ac:dyDescent="0.2">
      <c r="A306" t="s">
        <v>13347</v>
      </c>
      <c r="B306" s="20" t="s">
        <v>9972</v>
      </c>
      <c r="C306" t="s">
        <v>13348</v>
      </c>
      <c r="G306" s="20" t="s">
        <v>12612</v>
      </c>
      <c r="J306" t="str">
        <f>VLOOKUP(C306,MEDIDORES!C:G,5,FALSE)</f>
        <v>MOLINA________013</v>
      </c>
      <c r="K306" t="b">
        <f>I306=VLOOKUP(C306,MEDIDORES!C:G,5,FALSE)</f>
        <v>0</v>
      </c>
    </row>
    <row r="307" spans="1:11" x14ac:dyDescent="0.2">
      <c r="A307" t="s">
        <v>13353</v>
      </c>
      <c r="B307" s="20" t="s">
        <v>9972</v>
      </c>
      <c r="C307" t="s">
        <v>13272</v>
      </c>
      <c r="G307" s="20" t="s">
        <v>12612</v>
      </c>
      <c r="J307" t="str">
        <f>VLOOKUP(C307,MEDIDORES!C:G,5,FALSE)</f>
        <v>LAPALMA_______013</v>
      </c>
      <c r="K307" t="b">
        <f>I307=VLOOKUP(C307,MEDIDORES!C:G,5,FALSE)</f>
        <v>0</v>
      </c>
    </row>
    <row r="308" spans="1:11" x14ac:dyDescent="0.2">
      <c r="A308" t="s">
        <v>13352</v>
      </c>
      <c r="B308" s="20" t="s">
        <v>9972</v>
      </c>
      <c r="C308" t="s">
        <v>13273</v>
      </c>
      <c r="G308" s="20" t="s">
        <v>12612</v>
      </c>
      <c r="J308" t="str">
        <f>VLOOKUP(C308,MEDIDORES!C:G,5,FALSE)</f>
        <v>LAPALMA_______013</v>
      </c>
      <c r="K308" t="b">
        <f>I308=VLOOKUP(C308,MEDIDORES!C:G,5,FALSE)</f>
        <v>0</v>
      </c>
    </row>
    <row r="309" spans="1:11" x14ac:dyDescent="0.2">
      <c r="A309" t="s">
        <v>13355</v>
      </c>
      <c r="B309" s="20" t="s">
        <v>9972</v>
      </c>
      <c r="C309" t="s">
        <v>13254</v>
      </c>
      <c r="G309" s="20" t="s">
        <v>12612</v>
      </c>
      <c r="J309" t="str">
        <f>VLOOKUP(C309,MEDIDORES!C:G,5,FALSE)</f>
        <v>COLCHAGUA_____015</v>
      </c>
      <c r="K309" t="b">
        <f>I309=VLOOKUP(C309,MEDIDORES!C:G,5,FALSE)</f>
        <v>0</v>
      </c>
    </row>
    <row r="310" spans="1:11" x14ac:dyDescent="0.2">
      <c r="A310" t="s">
        <v>13354</v>
      </c>
      <c r="B310" s="20" t="s">
        <v>9972</v>
      </c>
      <c r="C310" t="s">
        <v>13255</v>
      </c>
      <c r="G310" s="20" t="s">
        <v>12612</v>
      </c>
      <c r="J310" t="str">
        <f>VLOOKUP(C310,MEDIDORES!C:G,5,FALSE)</f>
        <v>COLCHAGUA_____015</v>
      </c>
      <c r="K310" t="b">
        <f>I310=VLOOKUP(C310,MEDIDORES!C:G,5,FALSE)</f>
        <v>0</v>
      </c>
    </row>
    <row r="311" spans="1:11" x14ac:dyDescent="0.2">
      <c r="A311" t="s">
        <v>13357</v>
      </c>
      <c r="B311" s="20" t="s">
        <v>9972</v>
      </c>
      <c r="C311" t="s">
        <v>13280</v>
      </c>
      <c r="G311" s="20" t="s">
        <v>12612</v>
      </c>
      <c r="J311" t="str">
        <f>VLOOKUP(C311,MEDIDORES!C:G,5,FALSE)</f>
        <v>CHIMBARONGO___013</v>
      </c>
      <c r="K311" t="b">
        <f>I311=VLOOKUP(C311,MEDIDORES!C:G,5,FALSE)</f>
        <v>0</v>
      </c>
    </row>
    <row r="312" spans="1:11" x14ac:dyDescent="0.2">
      <c r="A312" t="s">
        <v>13356</v>
      </c>
      <c r="B312" s="20" t="s">
        <v>9972</v>
      </c>
      <c r="C312" t="s">
        <v>13281</v>
      </c>
      <c r="G312" s="20" t="s">
        <v>12612</v>
      </c>
      <c r="J312" t="str">
        <f>VLOOKUP(C312,MEDIDORES!C:G,5,FALSE)</f>
        <v>CHIMBARONGO___013</v>
      </c>
      <c r="K312" t="b">
        <f>I312=VLOOKUP(C312,MEDIDORES!C:G,5,FALSE)</f>
        <v>0</v>
      </c>
    </row>
    <row r="313" spans="1:11" x14ac:dyDescent="0.2">
      <c r="A313" t="s">
        <v>10429</v>
      </c>
      <c r="B313" s="20" t="s">
        <v>7984</v>
      </c>
      <c r="C313" t="s">
        <v>13367</v>
      </c>
      <c r="G313" t="s">
        <v>12863</v>
      </c>
      <c r="J313" t="e">
        <f>VLOOKUP(C313,MEDIDORES!C:G,5,FALSE)</f>
        <v>#N/A</v>
      </c>
      <c r="K313" t="e">
        <f>I313=VLOOKUP(C313,MEDIDORES!C:G,5,FALSE)</f>
        <v>#N/A</v>
      </c>
    </row>
    <row r="314" spans="1:11" x14ac:dyDescent="0.2">
      <c r="A314" t="s">
        <v>12175</v>
      </c>
      <c r="B314" s="20" t="s">
        <v>12863</v>
      </c>
      <c r="C314" t="s">
        <v>12700</v>
      </c>
      <c r="G314" t="s">
        <v>9972</v>
      </c>
      <c r="J314" t="str">
        <f>VLOOKUP(C314,MEDIDORES!C:G,5,FALSE)</f>
        <v>FATIMA________015</v>
      </c>
      <c r="K314" t="b">
        <f>I314=VLOOKUP(C314,MEDIDORES!C:G,5,FALSE)</f>
        <v>0</v>
      </c>
    </row>
    <row r="315" spans="1:11" x14ac:dyDescent="0.2">
      <c r="A315" t="s">
        <v>11577</v>
      </c>
      <c r="B315" s="20" t="s">
        <v>12863</v>
      </c>
      <c r="C315" t="s">
        <v>12623</v>
      </c>
      <c r="G315" t="s">
        <v>9972</v>
      </c>
      <c r="J315" t="str">
        <f>VLOOKUP(C315,MEDIDORES!C:G,5,FALSE)</f>
        <v>CACHAPOAL_____013</v>
      </c>
      <c r="K315" t="b">
        <f>I315=VLOOKUP(C315,MEDIDORES!C:G,5,FALSE)</f>
        <v>0</v>
      </c>
    </row>
    <row r="316" spans="1:11" x14ac:dyDescent="0.2">
      <c r="A316" t="s">
        <v>11654</v>
      </c>
      <c r="B316" s="20" t="s">
        <v>12863</v>
      </c>
      <c r="C316" t="s">
        <v>12438</v>
      </c>
      <c r="G316" t="s">
        <v>9972</v>
      </c>
      <c r="J316" t="str">
        <f>VLOOKUP(C316,MEDIDORES!C:G,5,FALSE)</f>
        <v>ALAMEDA_______015</v>
      </c>
      <c r="K316" t="b">
        <f>I316=VLOOKUP(C316,MEDIDORES!C:G,5,FALSE)</f>
        <v>0</v>
      </c>
    </row>
    <row r="317" spans="1:11" x14ac:dyDescent="0.2">
      <c r="A317" t="s">
        <v>10535</v>
      </c>
      <c r="B317" s="20" t="s">
        <v>12863</v>
      </c>
      <c r="C317" t="s">
        <v>12625</v>
      </c>
      <c r="G317" t="s">
        <v>8091</v>
      </c>
      <c r="J317" t="str">
        <f>VLOOKUP(C317,MEDIDORES!C:G,5,FALSE)</f>
        <v>CASTRO________023</v>
      </c>
      <c r="K317" t="b">
        <f>I317=VLOOKUP(C317,MEDIDORES!C:G,5,FALSE)</f>
        <v>0</v>
      </c>
    </row>
    <row r="318" spans="1:11" x14ac:dyDescent="0.2">
      <c r="A318" t="s">
        <v>10650</v>
      </c>
      <c r="B318" s="20" t="s">
        <v>12863</v>
      </c>
      <c r="C318" t="s">
        <v>12632</v>
      </c>
      <c r="G318" t="s">
        <v>9972</v>
      </c>
      <c r="J318" t="str">
        <f>VLOOKUP(C318,MEDIDORES!C:G,5,FALSE)</f>
        <v>CHIVILCAN_____013</v>
      </c>
      <c r="K318" t="b">
        <f>I318=VLOOKUP(C318,MEDIDORES!C:G,5,FALSE)</f>
        <v>0</v>
      </c>
    </row>
    <row r="319" spans="1:11" x14ac:dyDescent="0.2">
      <c r="A319" t="s">
        <v>11750</v>
      </c>
      <c r="B319" s="20" t="s">
        <v>12863</v>
      </c>
      <c r="C319" t="s">
        <v>12642</v>
      </c>
      <c r="G319" t="s">
        <v>9972</v>
      </c>
      <c r="J319" t="str">
        <f>VLOOKUP(C319,MEDIDORES!C:G,5,FALSE)</f>
        <v>CHUMAQUITO____013</v>
      </c>
      <c r="K319" t="b">
        <f>I319=VLOOKUP(C319,MEDIDORES!C:G,5,FALSE)</f>
        <v>0</v>
      </c>
    </row>
    <row r="320" spans="1:11" x14ac:dyDescent="0.2">
      <c r="A320" t="s">
        <v>11656</v>
      </c>
      <c r="B320" s="20" t="s">
        <v>12863</v>
      </c>
      <c r="C320" t="s">
        <v>12423</v>
      </c>
      <c r="G320" t="s">
        <v>9972</v>
      </c>
      <c r="J320" t="str">
        <f>VLOOKUP(C320,MEDIDORES!C:G,5,FALSE)</f>
        <v>CURICO________013</v>
      </c>
      <c r="K320" t="b">
        <f>I320=VLOOKUP(C320,MEDIDORES!C:G,5,FALSE)</f>
        <v>0</v>
      </c>
    </row>
    <row r="321" spans="1:11" x14ac:dyDescent="0.2">
      <c r="A321" t="s">
        <v>11655</v>
      </c>
      <c r="B321" s="20" t="s">
        <v>12863</v>
      </c>
      <c r="C321" t="s">
        <v>12424</v>
      </c>
      <c r="G321" t="s">
        <v>9972</v>
      </c>
      <c r="J321" t="str">
        <f>VLOOKUP(C321,MEDIDORES!C:G,5,FALSE)</f>
        <v>CURICO________013</v>
      </c>
      <c r="K321" t="b">
        <f>I321=VLOOKUP(C321,MEDIDORES!C:G,5,FALSE)</f>
        <v>0</v>
      </c>
    </row>
    <row r="322" spans="1:11" x14ac:dyDescent="0.2">
      <c r="A322" t="s">
        <v>10536</v>
      </c>
      <c r="B322" s="20" t="s">
        <v>12863</v>
      </c>
      <c r="C322" t="s">
        <v>12706</v>
      </c>
      <c r="G322" t="s">
        <v>7984</v>
      </c>
      <c r="J322" t="str">
        <f>VLOOKUP(C322,MEDIDORES!C:G,5,FALSE)</f>
        <v>IMPERIAL______013</v>
      </c>
      <c r="K322" t="b">
        <f>I322=VLOOKUP(C322,MEDIDORES!C:G,5,FALSE)</f>
        <v>0</v>
      </c>
    </row>
    <row r="323" spans="1:11" x14ac:dyDescent="0.2">
      <c r="A323" t="s">
        <v>11661</v>
      </c>
      <c r="B323" s="20" t="s">
        <v>12863</v>
      </c>
      <c r="C323" t="s">
        <v>12854</v>
      </c>
      <c r="G323" t="s">
        <v>9972</v>
      </c>
      <c r="J323" t="str">
        <f>VLOOKUP(C323,MEDIDORES!C:G,5,FALSE)</f>
        <v>TALCA_________013</v>
      </c>
      <c r="K323" t="b">
        <f>I323=VLOOKUP(C323,MEDIDORES!C:G,5,FALSE)</f>
        <v>0</v>
      </c>
    </row>
    <row r="324" spans="1:11" x14ac:dyDescent="0.2">
      <c r="A324" t="s">
        <v>13367</v>
      </c>
      <c r="B324" s="20" t="s">
        <v>12863</v>
      </c>
      <c r="C324" t="s">
        <v>10429</v>
      </c>
      <c r="G324" t="s">
        <v>7984</v>
      </c>
      <c r="J324" t="str">
        <f>VLOOKUP(C324,MEDIDORES!C:G,5,FALSE)</f>
        <v>LAJA__________013</v>
      </c>
      <c r="K324" t="b">
        <f>I324=VLOOKUP(C324,MEDIDORES!C:G,5,FALSE)</f>
        <v>0</v>
      </c>
    </row>
    <row r="325" spans="1:11" x14ac:dyDescent="0.2">
      <c r="A325" t="s">
        <v>10538</v>
      </c>
      <c r="B325" s="20" t="s">
        <v>12863</v>
      </c>
      <c r="C325" t="s">
        <v>12731</v>
      </c>
      <c r="G325" t="s">
        <v>7984</v>
      </c>
      <c r="J325" t="str">
        <f>VLOOKUP(C325,MEDIDORES!C:G,5,FALSE)</f>
        <v>LAUTARO_______013</v>
      </c>
      <c r="K325" t="b">
        <f>I325=VLOOKUP(C325,MEDIDORES!C:G,5,FALSE)</f>
        <v>0</v>
      </c>
    </row>
    <row r="326" spans="1:11" x14ac:dyDescent="0.2">
      <c r="A326" t="s">
        <v>10512</v>
      </c>
      <c r="B326" s="20" t="s">
        <v>12863</v>
      </c>
      <c r="C326" t="s">
        <v>12773</v>
      </c>
      <c r="G326" t="s">
        <v>8091</v>
      </c>
      <c r="J326" t="str">
        <f>VLOOKUP(C326,MEDIDORES!C:G,5,FALSE)</f>
        <v>OSORNO________013</v>
      </c>
      <c r="K326" t="b">
        <f>I326=VLOOKUP(C326,MEDIDORES!C:G,5,FALSE)</f>
        <v>0</v>
      </c>
    </row>
    <row r="327" spans="1:11" x14ac:dyDescent="0.2">
      <c r="A327" t="s">
        <v>10522</v>
      </c>
      <c r="B327" s="20" t="s">
        <v>12863</v>
      </c>
      <c r="C327" t="s">
        <v>12763</v>
      </c>
      <c r="G327" t="s">
        <v>8091</v>
      </c>
      <c r="J327" t="str">
        <f>VLOOKUP(C327,MEDIDORES!C:G,5,FALSE)</f>
        <v>MELIPULLI_____023</v>
      </c>
      <c r="K327" t="b">
        <f>I327=VLOOKUP(C327,MEDIDORES!C:G,5,FALSE)</f>
        <v>0</v>
      </c>
    </row>
    <row r="328" spans="1:11" x14ac:dyDescent="0.2">
      <c r="A328" t="s">
        <v>10784</v>
      </c>
      <c r="B328" s="20" t="s">
        <v>12863</v>
      </c>
      <c r="C328" t="s">
        <v>12764</v>
      </c>
      <c r="G328" t="s">
        <v>8091</v>
      </c>
      <c r="J328" t="str">
        <f>VLOOKUP(C328,MEDIDORES!C:G,5,FALSE)</f>
        <v>MELIPULLI_____023</v>
      </c>
      <c r="K328" t="b">
        <f>I328=VLOOKUP(C328,MEDIDORES!C:G,5,FALSE)</f>
        <v>0</v>
      </c>
    </row>
    <row r="329" spans="1:11" x14ac:dyDescent="0.2">
      <c r="A329" t="s">
        <v>10514</v>
      </c>
      <c r="B329" s="20" t="s">
        <v>12863</v>
      </c>
      <c r="C329" t="s">
        <v>12796</v>
      </c>
      <c r="G329" t="s">
        <v>8091</v>
      </c>
      <c r="J329" t="str">
        <f>VLOOKUP(C329,MEDIDORES!C:G,5,FALSE)</f>
        <v>PICARTE_______013</v>
      </c>
      <c r="K329" t="b">
        <f>I329=VLOOKUP(C329,MEDIDORES!C:G,5,FALSE)</f>
        <v>0</v>
      </c>
    </row>
    <row r="330" spans="1:11" x14ac:dyDescent="0.2">
      <c r="A330" t="s">
        <v>10540</v>
      </c>
      <c r="B330" s="20" t="s">
        <v>12863</v>
      </c>
      <c r="C330" t="s">
        <v>12803</v>
      </c>
      <c r="G330" t="s">
        <v>9972</v>
      </c>
      <c r="J330" t="str">
        <f>VLOOKUP(C330,MEDIDORES!C:G,5,FALSE)</f>
        <v>PITRUFQUEN____013</v>
      </c>
      <c r="K330" t="b">
        <f>I330=VLOOKUP(C330,MEDIDORES!C:G,5,FALSE)</f>
        <v>0</v>
      </c>
    </row>
    <row r="331" spans="1:11" x14ac:dyDescent="0.2">
      <c r="A331" t="s">
        <v>12813</v>
      </c>
      <c r="B331" s="20" t="s">
        <v>12863</v>
      </c>
      <c r="C331" t="s">
        <v>12055</v>
      </c>
      <c r="G331" t="s">
        <v>8091</v>
      </c>
      <c r="J331" t="str">
        <f>VLOOKUP(C331,MEDIDORES!C:G,5,FALSE)</f>
        <v>PURRANQUE_____013</v>
      </c>
      <c r="K331" t="b">
        <f>I331=VLOOKUP(C331,MEDIDORES!C:G,5,FALSE)</f>
        <v>0</v>
      </c>
    </row>
    <row r="332" spans="1:11" x14ac:dyDescent="0.2">
      <c r="A332" t="s">
        <v>10525</v>
      </c>
      <c r="B332" s="20" t="s">
        <v>12863</v>
      </c>
      <c r="C332" t="s">
        <v>12845</v>
      </c>
      <c r="G332" t="s">
        <v>9972</v>
      </c>
      <c r="J332" t="str">
        <f>VLOOKUP(C332,MEDIDORES!C:G,5,FALSE)</f>
        <v>S.MIGUEL______013</v>
      </c>
      <c r="K332" t="b">
        <f>I332=VLOOKUP(C332,MEDIDORES!C:G,5,FALSE)</f>
        <v>0</v>
      </c>
    </row>
    <row r="333" spans="1:11" x14ac:dyDescent="0.2">
      <c r="A333" t="s">
        <v>10533</v>
      </c>
      <c r="B333" s="20" t="s">
        <v>12863</v>
      </c>
      <c r="C333" t="s">
        <v>12624</v>
      </c>
      <c r="G333" t="s">
        <v>7984</v>
      </c>
      <c r="J333" t="str">
        <f>VLOOKUP(C333,MEDIDORES!C:G,5,FALSE)</f>
        <v>CAÑETE________023</v>
      </c>
      <c r="K333" t="b">
        <f>I333=VLOOKUP(C333,MEDIDORES!C:G,5,FALSE)</f>
        <v>0</v>
      </c>
    </row>
    <row r="334" spans="1:11" x14ac:dyDescent="0.2">
      <c r="A334" t="s">
        <v>9760</v>
      </c>
      <c r="B334" s="20" t="s">
        <v>12863</v>
      </c>
      <c r="C334" t="s">
        <v>12852</v>
      </c>
      <c r="G334" t="s">
        <v>9972</v>
      </c>
      <c r="J334" t="str">
        <f>VLOOKUP(C334,MEDIDORES!C:G,5,FALSE)</f>
        <v>TALCA_________013</v>
      </c>
      <c r="K334" t="b">
        <f>I334=VLOOKUP(C334,MEDIDORES!C:G,5,FALSE)</f>
        <v>0</v>
      </c>
    </row>
    <row r="335" spans="1:11" x14ac:dyDescent="0.2">
      <c r="A335" t="s">
        <v>10158</v>
      </c>
      <c r="B335" s="20" t="s">
        <v>12863</v>
      </c>
      <c r="C335" t="s">
        <v>12853</v>
      </c>
      <c r="G335" t="s">
        <v>9972</v>
      </c>
      <c r="J335" t="str">
        <f>VLOOKUP(C335,MEDIDORES!C:G,5,FALSE)</f>
        <v>TALCA_________013</v>
      </c>
      <c r="K335" t="b">
        <f>I335=VLOOKUP(C335,MEDIDORES!C:G,5,FALSE)</f>
        <v>0</v>
      </c>
    </row>
    <row r="336" spans="1:11" x14ac:dyDescent="0.2">
      <c r="A336" t="s">
        <v>10529</v>
      </c>
      <c r="B336" s="20" t="s">
        <v>12863</v>
      </c>
      <c r="C336" t="s">
        <v>12728</v>
      </c>
      <c r="G336" t="s">
        <v>9972</v>
      </c>
      <c r="J336" t="str">
        <f>VLOOKUP(C336,MEDIDORES!C:G,5,FALSE)</f>
        <v>LASENCINAS____015</v>
      </c>
      <c r="K336" t="b">
        <f>I336=VLOOKUP(C336,MEDIDORES!C:G,5,FALSE)</f>
        <v>0</v>
      </c>
    </row>
    <row r="337" spans="1:11" x14ac:dyDescent="0.2">
      <c r="A337" t="s">
        <v>10541</v>
      </c>
      <c r="B337" s="20" t="s">
        <v>12863</v>
      </c>
      <c r="C337" t="s">
        <v>12862</v>
      </c>
      <c r="G337" t="s">
        <v>7984</v>
      </c>
      <c r="J337" t="str">
        <f>VLOOKUP(C337,MEDIDORES!C:G,5,FALSE)</f>
        <v>VICTORIA______013</v>
      </c>
      <c r="K337" t="b">
        <f>I337=VLOOKUP(C337,MEDIDORES!C:G,5,FALSE)</f>
        <v>0</v>
      </c>
    </row>
    <row r="338" spans="1:11" x14ac:dyDescent="0.2">
      <c r="A338" t="s">
        <v>13418</v>
      </c>
      <c r="B338" s="20" t="s">
        <v>9972</v>
      </c>
      <c r="C338" t="s">
        <v>13295</v>
      </c>
      <c r="G338" s="20" t="s">
        <v>12612</v>
      </c>
      <c r="J338" t="str">
        <f>VLOOKUP(C338,MEDIDORES!C:G,5,FALSE)</f>
        <v>CHACAHUIN_____013</v>
      </c>
      <c r="K338" t="b">
        <f>I338=VLOOKUP(C338,MEDIDORES!C:G,5,FALSE)</f>
        <v>0</v>
      </c>
    </row>
    <row r="339" spans="1:11" x14ac:dyDescent="0.2">
      <c r="A339" t="s">
        <v>13419</v>
      </c>
      <c r="B339" s="20" t="s">
        <v>9972</v>
      </c>
      <c r="C339" t="s">
        <v>13294</v>
      </c>
      <c r="G339" s="20" t="s">
        <v>12612</v>
      </c>
      <c r="J339" t="str">
        <f>VLOOKUP(C339,MEDIDORES!C:G,5,FALSE)</f>
        <v>CHACAHUIN_____013</v>
      </c>
      <c r="K339" t="b">
        <f>I339=VLOOKUP(C339,MEDIDORES!C:G,5,FALSE)</f>
        <v>0</v>
      </c>
    </row>
    <row r="340" spans="1:11" x14ac:dyDescent="0.2">
      <c r="A340" t="s">
        <v>13420</v>
      </c>
      <c r="B340" s="20" t="s">
        <v>9972</v>
      </c>
      <c r="C340" t="s">
        <v>13293</v>
      </c>
      <c r="G340" s="20" t="s">
        <v>12612</v>
      </c>
      <c r="J340" t="str">
        <f>VLOOKUP(C340,MEDIDORES!C:G,5,FALSE)</f>
        <v>CHILLAN_______013</v>
      </c>
      <c r="K340" t="b">
        <f>I340=VLOOKUP(C340,MEDIDORES!C:G,5,FALSE)</f>
        <v>0</v>
      </c>
    </row>
    <row r="341" spans="1:11" x14ac:dyDescent="0.2">
      <c r="A341" t="s">
        <v>13421</v>
      </c>
      <c r="B341" s="20" t="s">
        <v>9972</v>
      </c>
      <c r="C341" t="s">
        <v>13292</v>
      </c>
      <c r="G341" s="20" t="s">
        <v>12612</v>
      </c>
      <c r="J341" t="str">
        <f>VLOOKUP(C341,MEDIDORES!C:G,5,FALSE)</f>
        <v>CHILLAN_______013</v>
      </c>
      <c r="K341" t="b">
        <f>I341=VLOOKUP(C341,MEDIDORES!C:G,5,FALSE)</f>
        <v>0</v>
      </c>
    </row>
    <row r="342" spans="1:11" x14ac:dyDescent="0.2">
      <c r="A342" t="s">
        <v>13432</v>
      </c>
      <c r="B342" s="20" t="s">
        <v>9972</v>
      </c>
      <c r="C342" t="s">
        <v>13299</v>
      </c>
      <c r="G342" s="20" t="s">
        <v>12612</v>
      </c>
      <c r="J342" t="str">
        <f>VLOOKUP(C342,MEDIDORES!C:G,5,FALSE)</f>
        <v>SAN_CLEMENTE__013</v>
      </c>
      <c r="K342" t="b">
        <f>I342=VLOOKUP(C342,MEDIDORES!C:G,5,FALSE)</f>
        <v>0</v>
      </c>
    </row>
    <row r="343" spans="1:11" x14ac:dyDescent="0.2">
      <c r="A343" t="s">
        <v>13433</v>
      </c>
      <c r="B343" s="20" t="s">
        <v>9972</v>
      </c>
      <c r="C343" t="s">
        <v>13300</v>
      </c>
      <c r="G343" s="20" t="s">
        <v>12612</v>
      </c>
      <c r="J343" t="str">
        <f>VLOOKUP(C343,MEDIDORES!C:G,5,FALSE)</f>
        <v>SAN_CLEMENTE__013</v>
      </c>
      <c r="K343" t="b">
        <f>I343=VLOOKUP(C343,MEDIDORES!C:G,5,FALSE)</f>
        <v>0</v>
      </c>
    </row>
    <row r="344" spans="1:11" x14ac:dyDescent="0.2">
      <c r="A344" t="s">
        <v>13434</v>
      </c>
      <c r="B344" s="20" t="s">
        <v>9972</v>
      </c>
      <c r="C344" t="s">
        <v>13436</v>
      </c>
      <c r="J344" t="str">
        <f>VLOOKUP(C344,MEDIDORES!C:G,5,FALSE)</f>
        <v>V.PRAT________013</v>
      </c>
      <c r="K344" t="b">
        <f>I344=VLOOKUP(C344,MEDIDORES!C:G,5,FALSE)</f>
        <v>0</v>
      </c>
    </row>
    <row r="345" spans="1:11" x14ac:dyDescent="0.2">
      <c r="A345" t="s">
        <v>13435</v>
      </c>
      <c r="B345" s="20" t="s">
        <v>9972</v>
      </c>
      <c r="C345" t="s">
        <v>13298</v>
      </c>
      <c r="J345" t="str">
        <f>VLOOKUP(C345,MEDIDORES!C:G,5,FALSE)</f>
        <v>V.PRAT________013</v>
      </c>
      <c r="K345" t="b">
        <f>I345=VLOOKUP(C345,MEDIDORES!C:G,5,FALSE)</f>
        <v>0</v>
      </c>
    </row>
    <row r="346" spans="1:11" x14ac:dyDescent="0.2">
      <c r="A346" t="s">
        <v>12984</v>
      </c>
      <c r="B346" s="20" t="s">
        <v>9972</v>
      </c>
      <c r="J346" s="20" t="s">
        <v>14563</v>
      </c>
      <c r="K346" t="e">
        <f>I346=VLOOKUP(C346,MEDIDORES!C:G,5,FALSE)</f>
        <v>#N/A</v>
      </c>
    </row>
    <row r="347" spans="1:11" x14ac:dyDescent="0.2">
      <c r="A347" t="s">
        <v>12983</v>
      </c>
      <c r="B347" s="20" t="s">
        <v>9972</v>
      </c>
      <c r="J347" t="s">
        <v>14563</v>
      </c>
      <c r="K347" t="e">
        <f>I347=VLOOKUP(C347,MEDIDORES!C:G,5,FALSE)</f>
        <v>#N/A</v>
      </c>
    </row>
    <row r="348" spans="1:11" x14ac:dyDescent="0.2">
      <c r="A348" t="s">
        <v>13002</v>
      </c>
      <c r="B348" s="20" t="s">
        <v>7984</v>
      </c>
      <c r="J348" s="20" t="s">
        <v>14563</v>
      </c>
      <c r="K348" t="e">
        <f>I348=VLOOKUP(C348,MEDIDORES!C:G,5,FALSE)</f>
        <v>#N/A</v>
      </c>
    </row>
    <row r="349" spans="1:11" x14ac:dyDescent="0.2">
      <c r="A349" t="s">
        <v>13003</v>
      </c>
      <c r="B349" s="20" t="s">
        <v>7984</v>
      </c>
      <c r="J349" s="20" t="s">
        <v>14563</v>
      </c>
      <c r="K349" t="e">
        <f>I349=VLOOKUP(C349,MEDIDORES!C:G,5,FALSE)</f>
        <v>#N/A</v>
      </c>
    </row>
    <row r="350" spans="1:11" x14ac:dyDescent="0.2">
      <c r="A350" t="s">
        <v>13488</v>
      </c>
      <c r="B350" s="20" t="s">
        <v>9972</v>
      </c>
      <c r="C350" t="s">
        <v>13408</v>
      </c>
      <c r="J350" t="str">
        <f>VLOOKUP(C350,MEDIDORES!C:G,5,FALSE)</f>
        <v>CHILLAN_______013</v>
      </c>
      <c r="K350" t="b">
        <f>I350=VLOOKUP(C350,MEDIDORES!C:G,5,FALSE)</f>
        <v>0</v>
      </c>
    </row>
    <row r="351" spans="1:11" x14ac:dyDescent="0.2">
      <c r="A351" t="s">
        <v>13489</v>
      </c>
      <c r="B351" s="20" t="s">
        <v>9972</v>
      </c>
      <c r="C351" t="s">
        <v>13409</v>
      </c>
      <c r="J351" t="str">
        <f>VLOOKUP(C351,MEDIDORES!C:G,5,FALSE)</f>
        <v>CHILLAN_______013</v>
      </c>
      <c r="K351" t="b">
        <f>I351=VLOOKUP(C351,MEDIDORES!C:G,5,FALSE)</f>
        <v>0</v>
      </c>
    </row>
    <row r="352" spans="1:11" x14ac:dyDescent="0.2">
      <c r="A352" t="s">
        <v>13490</v>
      </c>
      <c r="B352" s="20" t="s">
        <v>9972</v>
      </c>
      <c r="C352" t="s">
        <v>13446</v>
      </c>
      <c r="J352" t="str">
        <f>VLOOKUP(C352,MEDIDORES!C:G,5,FALSE)</f>
        <v>CHIMBARONGO___013</v>
      </c>
      <c r="K352" t="b">
        <f>I352=VLOOKUP(C352,MEDIDORES!C:G,5,FALSE)</f>
        <v>0</v>
      </c>
    </row>
    <row r="353" spans="1:11" x14ac:dyDescent="0.2">
      <c r="A353" t="s">
        <v>13491</v>
      </c>
      <c r="B353" s="20" t="s">
        <v>9972</v>
      </c>
      <c r="C353" t="s">
        <v>13445</v>
      </c>
      <c r="J353" t="str">
        <f>VLOOKUP(C353,MEDIDORES!C:G,5,FALSE)</f>
        <v>CHIMBARONGO___013</v>
      </c>
      <c r="K353" t="b">
        <f>I353=VLOOKUP(C353,MEDIDORES!C:G,5,FALSE)</f>
        <v>0</v>
      </c>
    </row>
    <row r="354" spans="1:11" x14ac:dyDescent="0.2">
      <c r="A354" t="s">
        <v>13495</v>
      </c>
      <c r="B354" s="20" t="s">
        <v>9972</v>
      </c>
      <c r="C354" t="s">
        <v>13512</v>
      </c>
      <c r="J354" t="str">
        <f>VLOOKUP(C354,MEDIDORES!C:G,5,FALSE)</f>
        <v>CONSTIT1______023</v>
      </c>
      <c r="K354" t="b">
        <f>I354=VLOOKUP(C354,MEDIDORES!C:G,5,FALSE)</f>
        <v>0</v>
      </c>
    </row>
    <row r="355" spans="1:11" x14ac:dyDescent="0.2">
      <c r="A355" t="s">
        <v>13496</v>
      </c>
      <c r="B355" s="20" t="s">
        <v>9972</v>
      </c>
      <c r="C355" t="s">
        <v>13513</v>
      </c>
      <c r="J355" t="str">
        <f>VLOOKUP(C355,MEDIDORES!C:G,5,FALSE)</f>
        <v>CONSTIT1______023</v>
      </c>
      <c r="K355" t="b">
        <f>I355=VLOOKUP(C355,MEDIDORES!C:G,5,FALSE)</f>
        <v>0</v>
      </c>
    </row>
    <row r="356" spans="1:11" x14ac:dyDescent="0.2">
      <c r="A356" t="s">
        <v>13497</v>
      </c>
      <c r="B356" s="20" t="s">
        <v>8091</v>
      </c>
      <c r="C356" t="s">
        <v>13483</v>
      </c>
      <c r="J356" t="str">
        <f>VLOOKUP(C356,MEDIDORES!C:G,5,FALSE)</f>
        <v>DUQUECO_______023</v>
      </c>
      <c r="K356" t="b">
        <f>I356=VLOOKUP(C356,MEDIDORES!C:G,5,FALSE)</f>
        <v>0</v>
      </c>
    </row>
    <row r="357" spans="1:11" x14ac:dyDescent="0.2">
      <c r="A357" t="s">
        <v>13498</v>
      </c>
      <c r="B357" s="20" t="s">
        <v>8091</v>
      </c>
      <c r="C357" t="s">
        <v>13484</v>
      </c>
      <c r="J357" t="str">
        <f>VLOOKUP(C357,MEDIDORES!C:G,5,FALSE)</f>
        <v>DUQUECO_______023</v>
      </c>
      <c r="K357" t="b">
        <f>I357=VLOOKUP(C357,MEDIDORES!C:G,5,FALSE)</f>
        <v>0</v>
      </c>
    </row>
    <row r="358" spans="1:11" x14ac:dyDescent="0.2">
      <c r="A358" t="s">
        <v>13499</v>
      </c>
      <c r="B358" t="s">
        <v>9972</v>
      </c>
      <c r="C358" t="s">
        <v>13431</v>
      </c>
      <c r="J358" t="str">
        <f>VLOOKUP(C358,MEDIDORES!C:G,5,FALSE)</f>
        <v>RAUQUEN_______013</v>
      </c>
      <c r="K358" t="b">
        <f>I358=VLOOKUP(C358,MEDIDORES!C:G,5,FALSE)</f>
        <v>0</v>
      </c>
    </row>
    <row r="359" spans="1:11" x14ac:dyDescent="0.2">
      <c r="A359" t="s">
        <v>13500</v>
      </c>
      <c r="B359" t="s">
        <v>9972</v>
      </c>
      <c r="C359" t="s">
        <v>13430</v>
      </c>
      <c r="J359" t="str">
        <f>VLOOKUP(C359,MEDIDORES!C:G,5,FALSE)</f>
        <v>RAUQUEN_______013</v>
      </c>
      <c r="K359" t="b">
        <f>I359=VLOOKUP(C359,MEDIDORES!C:G,5,FALSE)</f>
        <v>0</v>
      </c>
    </row>
    <row r="360" spans="1:11" x14ac:dyDescent="0.2">
      <c r="A360" t="s">
        <v>13504</v>
      </c>
      <c r="B360" s="20" t="s">
        <v>8182</v>
      </c>
      <c r="C360" t="s">
        <v>12656</v>
      </c>
      <c r="J360" t="str">
        <f>VLOOKUP(C360,MEDIDORES!C:G,5,FALSE)</f>
        <v>TRAIGUEN______013</v>
      </c>
      <c r="K360" t="b">
        <f>I360=VLOOKUP(C360,MEDIDORES!C:G,5,FALSE)</f>
        <v>0</v>
      </c>
    </row>
    <row r="361" spans="1:11" x14ac:dyDescent="0.2">
      <c r="A361" t="s">
        <v>11265</v>
      </c>
      <c r="B361" s="20" t="s">
        <v>9972</v>
      </c>
      <c r="C361" t="s">
        <v>11301</v>
      </c>
      <c r="J361" t="str">
        <f>VLOOKUP(C361,MEDIDORES!C:G,5,FALSE)</f>
        <v>NANCAGUA______013</v>
      </c>
      <c r="K361" t="b">
        <f>I361=VLOOKUP(C361,MEDIDORES!C:G,5,FALSE)</f>
        <v>0</v>
      </c>
    </row>
    <row r="362" spans="1:11" x14ac:dyDescent="0.2">
      <c r="A362" t="s">
        <v>11301</v>
      </c>
      <c r="B362" s="20" t="s">
        <v>9972</v>
      </c>
      <c r="C362" t="s">
        <v>11265</v>
      </c>
      <c r="J362" t="str">
        <f>VLOOKUP(C362,MEDIDORES!C:G,5,FALSE)</f>
        <v>COLCHAGUA_____015</v>
      </c>
      <c r="K362" t="b">
        <f>I362=VLOOKUP(C362,MEDIDORES!C:G,5,FALSE)</f>
        <v>0</v>
      </c>
    </row>
    <row r="363" spans="1:11" x14ac:dyDescent="0.2">
      <c r="A363" t="s">
        <v>13514</v>
      </c>
      <c r="B363" s="20" t="s">
        <v>9972</v>
      </c>
      <c r="C363" t="s">
        <v>13425</v>
      </c>
      <c r="G363" s="20" t="s">
        <v>12612</v>
      </c>
      <c r="J363" t="str">
        <f>VLOOKUP(C363,MEDIDORES!C:G,5,FALSE)</f>
        <v>PICOLTUE______023</v>
      </c>
      <c r="K363" t="b">
        <f>I363=VLOOKUP(C363,MEDIDORES!C:G,5,FALSE)</f>
        <v>0</v>
      </c>
    </row>
    <row r="364" spans="1:11" x14ac:dyDescent="0.2">
      <c r="A364" t="s">
        <v>13515</v>
      </c>
      <c r="B364" s="20" t="s">
        <v>9972</v>
      </c>
      <c r="C364" t="s">
        <v>13426</v>
      </c>
      <c r="G364" s="20" t="s">
        <v>12612</v>
      </c>
      <c r="J364" t="str">
        <f>VLOOKUP(C364,MEDIDORES!C:G,5,FALSE)</f>
        <v>PICOLTUE______023</v>
      </c>
      <c r="K364" t="b">
        <f>I364=VLOOKUP(C364,MEDIDORES!C:G,5,FALSE)</f>
        <v>0</v>
      </c>
    </row>
    <row r="365" spans="1:11" x14ac:dyDescent="0.2">
      <c r="A365" t="s">
        <v>13576</v>
      </c>
      <c r="B365" s="20" t="s">
        <v>10040</v>
      </c>
      <c r="C365" t="s">
        <v>9060</v>
      </c>
      <c r="H365" t="s">
        <v>13576</v>
      </c>
      <c r="J365" t="str">
        <f>VLOOKUP(C365,MEDIDORES!C:G,5,FALSE)</f>
        <v>CHILLAN_______013</v>
      </c>
      <c r="K365" t="b">
        <f>I365=VLOOKUP(C365,MEDIDORES!C:G,5,FALSE)</f>
        <v>0</v>
      </c>
    </row>
    <row r="366" spans="1:11" x14ac:dyDescent="0.2">
      <c r="A366" t="s">
        <v>13614</v>
      </c>
      <c r="B366" s="20" t="s">
        <v>9972</v>
      </c>
      <c r="C366" s="20" t="s">
        <v>13616</v>
      </c>
      <c r="J366" t="str">
        <f>VLOOKUP(C366,MEDIDORES!C:G,5,FALSE)</f>
        <v>COCHARCAS2____013</v>
      </c>
      <c r="K366" t="b">
        <f>I366=VLOOKUP(C366,MEDIDORES!C:G,5,FALSE)</f>
        <v>0</v>
      </c>
    </row>
    <row r="367" spans="1:11" x14ac:dyDescent="0.2">
      <c r="A367" t="s">
        <v>13615</v>
      </c>
      <c r="B367" s="20" t="s">
        <v>9972</v>
      </c>
      <c r="C367" s="20" t="s">
        <v>13617</v>
      </c>
      <c r="J367" t="str">
        <f>VLOOKUP(C367,MEDIDORES!C:G,5,FALSE)</f>
        <v>COCHARCAS2____013</v>
      </c>
      <c r="K367" t="b">
        <f>I367=VLOOKUP(C367,MEDIDORES!C:G,5,FALSE)</f>
        <v>0</v>
      </c>
    </row>
    <row r="368" spans="1:11" x14ac:dyDescent="0.2">
      <c r="A368" t="s">
        <v>13618</v>
      </c>
      <c r="B368" s="20" t="s">
        <v>9972</v>
      </c>
      <c r="C368" s="20" t="s">
        <v>13620</v>
      </c>
      <c r="J368" t="str">
        <f>VLOOKUP(C368,MEDIDORES!C:G,5,FALSE)</f>
        <v>ITAHUE________013</v>
      </c>
      <c r="K368" t="b">
        <f>I368=VLOOKUP(C368,MEDIDORES!C:G,5,FALSE)</f>
        <v>0</v>
      </c>
    </row>
    <row r="369" spans="1:11" x14ac:dyDescent="0.2">
      <c r="A369" t="s">
        <v>13619</v>
      </c>
      <c r="B369" s="20" t="s">
        <v>9972</v>
      </c>
      <c r="C369" s="20" t="s">
        <v>13621</v>
      </c>
      <c r="J369" t="str">
        <f>VLOOKUP(C369,MEDIDORES!C:G,5,FALSE)</f>
        <v>ITAHUE________013</v>
      </c>
      <c r="K369" t="b">
        <f>I369=VLOOKUP(C369,MEDIDORES!C:G,5,FALSE)</f>
        <v>0</v>
      </c>
    </row>
    <row r="370" spans="1:11" x14ac:dyDescent="0.2">
      <c r="A370" t="s">
        <v>13622</v>
      </c>
      <c r="B370" s="20" t="s">
        <v>9972</v>
      </c>
      <c r="C370" t="s">
        <v>13591</v>
      </c>
      <c r="J370" t="str">
        <f>VLOOKUP(C370,MEDIDORES!C:G,5,FALSE)</f>
        <v>PIDUCO________013</v>
      </c>
      <c r="K370" t="b">
        <f>I370=VLOOKUP(C370,MEDIDORES!C:G,5,FALSE)</f>
        <v>0</v>
      </c>
    </row>
    <row r="371" spans="1:11" x14ac:dyDescent="0.2">
      <c r="A371" t="s">
        <v>13623</v>
      </c>
      <c r="B371" s="20" t="s">
        <v>9972</v>
      </c>
      <c r="C371" t="s">
        <v>13592</v>
      </c>
      <c r="J371" t="str">
        <f>VLOOKUP(C371,MEDIDORES!C:G,5,FALSE)</f>
        <v>PIDUCO________013</v>
      </c>
      <c r="K371" t="b">
        <f>I371=VLOOKUP(C371,MEDIDORES!C:G,5,FALSE)</f>
        <v>0</v>
      </c>
    </row>
    <row r="372" spans="1:11" x14ac:dyDescent="0.2">
      <c r="A372" t="s">
        <v>13625</v>
      </c>
      <c r="B372" t="s">
        <v>10040</v>
      </c>
      <c r="C372" t="s">
        <v>13586</v>
      </c>
      <c r="G372" t="s">
        <v>12612</v>
      </c>
      <c r="J372" t="str">
        <f>VLOOKUP(C372,MEDIDORES!C:G,5,FALSE)</f>
        <v>TRESESQUINAS__013</v>
      </c>
      <c r="K372" t="b">
        <f>I372=VLOOKUP(C372,MEDIDORES!C:G,5,FALSE)</f>
        <v>0</v>
      </c>
    </row>
    <row r="373" spans="1:11" x14ac:dyDescent="0.2">
      <c r="A373" t="s">
        <v>13626</v>
      </c>
      <c r="B373" t="s">
        <v>10040</v>
      </c>
      <c r="C373" t="s">
        <v>13587</v>
      </c>
      <c r="G373" t="s">
        <v>12612</v>
      </c>
      <c r="J373" t="str">
        <f>VLOOKUP(C373,MEDIDORES!C:G,5,FALSE)</f>
        <v>TRESESQUINAS__013</v>
      </c>
      <c r="K373" t="b">
        <f>I373=VLOOKUP(C373,MEDIDORES!C:G,5,FALSE)</f>
        <v>0</v>
      </c>
    </row>
    <row r="374" spans="1:11" x14ac:dyDescent="0.2">
      <c r="A374" s="20" t="s">
        <v>13674</v>
      </c>
      <c r="B374" s="20" t="s">
        <v>9972</v>
      </c>
      <c r="C374" s="20" t="s">
        <v>13637</v>
      </c>
      <c r="G374" t="s">
        <v>12612</v>
      </c>
      <c r="J374" t="str">
        <f>VLOOKUP(C374,MEDIDORES!C:G,5,FALSE)</f>
        <v>L.CABRAS______013</v>
      </c>
      <c r="K374" t="b">
        <f>I374=VLOOKUP(C374,MEDIDORES!C:G,5,FALSE)</f>
        <v>0</v>
      </c>
    </row>
    <row r="375" spans="1:11" x14ac:dyDescent="0.2">
      <c r="A375" s="20" t="s">
        <v>13675</v>
      </c>
      <c r="B375" s="20" t="s">
        <v>9972</v>
      </c>
      <c r="C375" t="s">
        <v>13638</v>
      </c>
      <c r="G375" t="s">
        <v>12612</v>
      </c>
      <c r="J375" t="str">
        <f>VLOOKUP(C375,MEDIDORES!C:G,5,FALSE)</f>
        <v>L.CABRAS______013</v>
      </c>
      <c r="K375" t="b">
        <f>I375=VLOOKUP(C375,MEDIDORES!C:G,5,FALSE)</f>
        <v>0</v>
      </c>
    </row>
    <row r="376" spans="1:11" x14ac:dyDescent="0.2">
      <c r="A376" s="20" t="s">
        <v>13676</v>
      </c>
      <c r="B376" s="20" t="s">
        <v>9972</v>
      </c>
      <c r="C376" t="s">
        <v>13628</v>
      </c>
      <c r="G376" t="s">
        <v>12612</v>
      </c>
      <c r="J376" t="str">
        <f>VLOOKUP(C376,MEDIDORES!C:G,5,FALSE)</f>
        <v>L.CABRAS______013</v>
      </c>
      <c r="K376" t="b">
        <f>I376=VLOOKUP(C376,MEDIDORES!C:G,5,FALSE)</f>
        <v>0</v>
      </c>
    </row>
    <row r="377" spans="1:11" x14ac:dyDescent="0.2">
      <c r="A377" s="20" t="s">
        <v>13677</v>
      </c>
      <c r="B377" s="20" t="s">
        <v>9972</v>
      </c>
      <c r="C377" t="s">
        <v>13627</v>
      </c>
      <c r="G377" t="s">
        <v>12612</v>
      </c>
      <c r="J377" t="str">
        <f>VLOOKUP(C377,MEDIDORES!C:G,5,FALSE)</f>
        <v>L.CABRAS______013</v>
      </c>
      <c r="K377" t="b">
        <f>I377=VLOOKUP(C377,MEDIDORES!C:G,5,FALSE)</f>
        <v>0</v>
      </c>
    </row>
    <row r="378" spans="1:11" x14ac:dyDescent="0.2">
      <c r="A378" t="s">
        <v>13678</v>
      </c>
      <c r="B378" s="20" t="s">
        <v>10022</v>
      </c>
      <c r="C378" t="s">
        <v>13653</v>
      </c>
      <c r="G378" t="s">
        <v>12612</v>
      </c>
      <c r="J378" t="str">
        <f>VLOOKUP(C378,MEDIDORES!C:G,5,FALSE)</f>
        <v>PANIMAVIDA____013</v>
      </c>
      <c r="K378" t="b">
        <f>I378=VLOOKUP(C378,MEDIDORES!C:G,5,FALSE)</f>
        <v>0</v>
      </c>
    </row>
    <row r="379" spans="1:11" x14ac:dyDescent="0.2">
      <c r="A379" t="s">
        <v>13679</v>
      </c>
      <c r="B379" s="20" t="s">
        <v>10022</v>
      </c>
      <c r="C379" t="s">
        <v>13654</v>
      </c>
      <c r="G379" t="s">
        <v>12612</v>
      </c>
      <c r="J379" t="str">
        <f>VLOOKUP(C379,MEDIDORES!C:G,5,FALSE)</f>
        <v>PANIMAVIDA____013</v>
      </c>
      <c r="K379" t="b">
        <f>I379=VLOOKUP(C379,MEDIDORES!C:G,5,FALSE)</f>
        <v>0</v>
      </c>
    </row>
    <row r="380" spans="1:11" x14ac:dyDescent="0.2">
      <c r="A380" t="s">
        <v>13680</v>
      </c>
      <c r="B380" s="20" t="s">
        <v>9972</v>
      </c>
      <c r="C380" t="s">
        <v>13632</v>
      </c>
      <c r="G380" t="s">
        <v>12612</v>
      </c>
      <c r="J380" t="str">
        <f>VLOOKUP(C380,MEDIDORES!C:G,5,FALSE)</f>
        <v>TENO__________013</v>
      </c>
      <c r="K380" t="b">
        <f>I380=VLOOKUP(C380,MEDIDORES!C:G,5,FALSE)</f>
        <v>0</v>
      </c>
    </row>
    <row r="381" spans="1:11" x14ac:dyDescent="0.2">
      <c r="A381" t="s">
        <v>13681</v>
      </c>
      <c r="B381" s="20" t="s">
        <v>9972</v>
      </c>
      <c r="C381" t="s">
        <v>13633</v>
      </c>
      <c r="G381" t="s">
        <v>12612</v>
      </c>
      <c r="J381" t="str">
        <f>VLOOKUP(C381,MEDIDORES!C:G,5,FALSE)</f>
        <v>TENO__________013</v>
      </c>
      <c r="K381" t="b">
        <f>I381=VLOOKUP(C381,MEDIDORES!C:G,5,FALSE)</f>
        <v>0</v>
      </c>
    </row>
    <row r="382" spans="1:11" x14ac:dyDescent="0.2">
      <c r="A382" t="s">
        <v>13690</v>
      </c>
      <c r="B382" s="20" t="s">
        <v>9972</v>
      </c>
      <c r="C382" t="s">
        <v>13598</v>
      </c>
      <c r="G382" t="s">
        <v>12612</v>
      </c>
      <c r="J382" t="str">
        <f>VLOOKUP(C382,MEDIDORES!C:G,5,FALSE)</f>
        <v>CHACAHUIN_____013</v>
      </c>
      <c r="K382" t="b">
        <f>I382=VLOOKUP(C382,MEDIDORES!C:G,5,FALSE)</f>
        <v>0</v>
      </c>
    </row>
    <row r="383" spans="1:11" x14ac:dyDescent="0.2">
      <c r="A383" t="s">
        <v>13691</v>
      </c>
      <c r="B383" s="20" t="s">
        <v>9972</v>
      </c>
      <c r="C383" t="s">
        <v>13599</v>
      </c>
      <c r="G383" t="s">
        <v>12612</v>
      </c>
      <c r="J383" t="str">
        <f>VLOOKUP(C383,MEDIDORES!C:G,5,FALSE)</f>
        <v>CHACAHUIN_____013</v>
      </c>
      <c r="K383" t="b">
        <f>I383=VLOOKUP(C383,MEDIDORES!C:G,5,FALSE)</f>
        <v>0</v>
      </c>
    </row>
    <row r="384" spans="1:11" x14ac:dyDescent="0.2">
      <c r="A384" t="s">
        <v>13695</v>
      </c>
      <c r="B384" s="20" t="s">
        <v>9972</v>
      </c>
      <c r="C384" t="s">
        <v>13583</v>
      </c>
      <c r="G384" t="s">
        <v>12612</v>
      </c>
      <c r="J384" t="str">
        <f>VLOOKUP(C384,MEDIDORES!C:G,5,FALSE)</f>
        <v>L.COLORADAS___013</v>
      </c>
      <c r="K384" t="b">
        <f>I384=VLOOKUP(C384,MEDIDORES!C:G,5,FALSE)</f>
        <v>0</v>
      </c>
    </row>
    <row r="385" spans="1:11" x14ac:dyDescent="0.2">
      <c r="A385" t="s">
        <v>13696</v>
      </c>
      <c r="B385" s="20" t="s">
        <v>9972</v>
      </c>
      <c r="C385" t="s">
        <v>13582</v>
      </c>
      <c r="G385" t="s">
        <v>12612</v>
      </c>
      <c r="J385" t="str">
        <f>VLOOKUP(C385,MEDIDORES!C:G,5,FALSE)</f>
        <v>L.COLORADAS___013</v>
      </c>
      <c r="K385" t="b">
        <f>I385=VLOOKUP(C385,MEDIDORES!C:G,5,FALSE)</f>
        <v>0</v>
      </c>
    </row>
    <row r="386" spans="1:11" x14ac:dyDescent="0.2">
      <c r="A386" t="s">
        <v>13731</v>
      </c>
      <c r="B386" s="20" t="s">
        <v>9972</v>
      </c>
      <c r="C386" t="s">
        <v>13728</v>
      </c>
      <c r="J386" t="str">
        <f>VLOOKUP(C386,MEDIDORES!C:G,5,FALSE)</f>
        <v>ISLADMAIPO____013</v>
      </c>
      <c r="K386" t="b">
        <f>I386=VLOOKUP(C386,MEDIDORES!C:G,5,FALSE)</f>
        <v>0</v>
      </c>
    </row>
    <row r="387" spans="1:11" x14ac:dyDescent="0.2">
      <c r="A387" t="s">
        <v>13732</v>
      </c>
      <c r="B387" s="20" t="s">
        <v>9972</v>
      </c>
      <c r="C387" t="s">
        <v>13729</v>
      </c>
      <c r="J387" t="str">
        <f>VLOOKUP(C387,MEDIDORES!C:G,5,FALSE)</f>
        <v>ISLADMAIPO____013</v>
      </c>
      <c r="K387" t="b">
        <f>I387=VLOOKUP(C387,MEDIDORES!C:G,5,FALSE)</f>
        <v>0</v>
      </c>
    </row>
    <row r="388" spans="1:11" x14ac:dyDescent="0.2">
      <c r="A388" t="s">
        <v>13742</v>
      </c>
      <c r="B388" s="20" t="s">
        <v>9972</v>
      </c>
      <c r="C388" t="s">
        <v>13746</v>
      </c>
      <c r="J388" t="str">
        <f>VLOOKUP(C388,MEDIDORES!C:G,5,FALSE)</f>
        <v>PIRQUE________013</v>
      </c>
      <c r="K388" t="b">
        <f>I388=VLOOKUP(C388,MEDIDORES!C:G,5,FALSE)</f>
        <v>0</v>
      </c>
    </row>
    <row r="389" spans="1:11" x14ac:dyDescent="0.2">
      <c r="A389" t="s">
        <v>13743</v>
      </c>
      <c r="B389" s="20" t="s">
        <v>9972</v>
      </c>
      <c r="C389" t="s">
        <v>13747</v>
      </c>
      <c r="J389" t="str">
        <f>VLOOKUP(C389,MEDIDORES!C:G,5,FALSE)</f>
        <v>PIRQUE________013</v>
      </c>
      <c r="K389" t="b">
        <f>I389=VLOOKUP(C389,MEDIDORES!C:G,5,FALSE)</f>
        <v>0</v>
      </c>
    </row>
    <row r="390" spans="1:11" x14ac:dyDescent="0.2">
      <c r="A390" t="s">
        <v>13748</v>
      </c>
      <c r="B390" s="20" t="s">
        <v>9972</v>
      </c>
      <c r="C390" t="s">
        <v>13750</v>
      </c>
      <c r="J390" t="str">
        <f>VLOOKUP(C390,MEDIDORES!C:G,5,FALSE)</f>
        <v>QUIRIHUE______013</v>
      </c>
      <c r="K390" t="b">
        <f>I390=VLOOKUP(C390,MEDIDORES!C:G,5,FALSE)</f>
        <v>0</v>
      </c>
    </row>
    <row r="391" spans="1:11" x14ac:dyDescent="0.2">
      <c r="A391" t="s">
        <v>13749</v>
      </c>
      <c r="B391" s="20" t="s">
        <v>9972</v>
      </c>
      <c r="C391" t="s">
        <v>13751</v>
      </c>
      <c r="J391" t="str">
        <f>VLOOKUP(C391,MEDIDORES!C:G,5,FALSE)</f>
        <v>QUIRIHUE______013</v>
      </c>
      <c r="K391" t="b">
        <f>I391=VLOOKUP(C391,MEDIDORES!C:G,5,FALSE)</f>
        <v>0</v>
      </c>
    </row>
    <row r="392" spans="1:11" x14ac:dyDescent="0.2">
      <c r="A392" t="s">
        <v>13752</v>
      </c>
      <c r="B392" s="20" t="s">
        <v>9972</v>
      </c>
      <c r="C392" t="s">
        <v>13754</v>
      </c>
      <c r="J392" t="str">
        <f>VLOOKUP(C392,MEDIDORES!C:G,5,FALSE)</f>
        <v>S.CARLOS______013</v>
      </c>
      <c r="K392" t="b">
        <f>I392=VLOOKUP(C392,MEDIDORES!C:G,5,FALSE)</f>
        <v>0</v>
      </c>
    </row>
    <row r="393" spans="1:11" x14ac:dyDescent="0.2">
      <c r="A393" t="s">
        <v>13753</v>
      </c>
      <c r="B393" s="20" t="s">
        <v>9972</v>
      </c>
      <c r="C393" t="s">
        <v>13755</v>
      </c>
      <c r="J393" t="str">
        <f>VLOOKUP(C393,MEDIDORES!C:G,5,FALSE)</f>
        <v>S.CARLOS______013</v>
      </c>
      <c r="K393" t="b">
        <f>I393=VLOOKUP(C393,MEDIDORES!C:G,5,FALSE)</f>
        <v>0</v>
      </c>
    </row>
    <row r="394" spans="1:11" x14ac:dyDescent="0.2">
      <c r="A394" t="s">
        <v>13769</v>
      </c>
      <c r="B394" s="20" t="s">
        <v>9972</v>
      </c>
      <c r="C394" t="s">
        <v>13764</v>
      </c>
      <c r="J394" t="str">
        <f>VLOOKUP(C394,MEDIDORES!C:G,5,FALSE)</f>
        <v>S.VICENTETT___013</v>
      </c>
      <c r="K394" t="b">
        <f>I394=VLOOKUP(C394,MEDIDORES!C:G,5,FALSE)</f>
        <v>0</v>
      </c>
    </row>
    <row r="395" spans="1:11" x14ac:dyDescent="0.2">
      <c r="A395" t="s">
        <v>13770</v>
      </c>
      <c r="B395" s="20" t="s">
        <v>9972</v>
      </c>
      <c r="C395" t="s">
        <v>13765</v>
      </c>
      <c r="J395" t="str">
        <f>VLOOKUP(C395,MEDIDORES!C:G,5,FALSE)</f>
        <v>S.VICENTETT___013</v>
      </c>
      <c r="K395" t="b">
        <f>I395=VLOOKUP(C395,MEDIDORES!C:G,5,FALSE)</f>
        <v>0</v>
      </c>
    </row>
    <row r="396" spans="1:11" x14ac:dyDescent="0.2">
      <c r="A396" t="s">
        <v>13771</v>
      </c>
      <c r="B396" s="20" t="s">
        <v>9972</v>
      </c>
      <c r="C396" t="s">
        <v>13773</v>
      </c>
      <c r="J396" t="str">
        <f>VLOOKUP(C396,MEDIDORES!C:G,5,FALSE)</f>
        <v>STA.ELVIRA____013</v>
      </c>
      <c r="K396" t="b">
        <f>I396=VLOOKUP(C396,MEDIDORES!C:G,5,FALSE)</f>
        <v>0</v>
      </c>
    </row>
    <row r="397" spans="1:11" x14ac:dyDescent="0.2">
      <c r="A397" t="s">
        <v>13772</v>
      </c>
      <c r="B397" s="20" t="s">
        <v>9972</v>
      </c>
      <c r="C397" t="s">
        <v>13774</v>
      </c>
      <c r="J397" t="str">
        <f>VLOOKUP(C397,MEDIDORES!C:G,5,FALSE)</f>
        <v>STA.ELVIRA____013</v>
      </c>
      <c r="K397" t="b">
        <f>I397=VLOOKUP(C397,MEDIDORES!C:G,5,FALSE)</f>
        <v>0</v>
      </c>
    </row>
    <row r="398" spans="1:11" x14ac:dyDescent="0.2">
      <c r="A398" t="s">
        <v>13795</v>
      </c>
      <c r="B398" s="20" t="s">
        <v>9972</v>
      </c>
      <c r="C398" t="s">
        <v>13790</v>
      </c>
      <c r="J398" t="str">
        <f>VLOOKUP(C398,MEDIDORES!C:G,5,FALSE)</f>
        <v>HUALAÑE_______013</v>
      </c>
      <c r="K398" t="b">
        <f>I398=VLOOKUP(C398,MEDIDORES!C:G,5,FALSE)</f>
        <v>0</v>
      </c>
    </row>
    <row r="399" spans="1:11" x14ac:dyDescent="0.2">
      <c r="A399" t="s">
        <v>13796</v>
      </c>
      <c r="B399" s="20" t="s">
        <v>9972</v>
      </c>
      <c r="C399" t="s">
        <v>13791</v>
      </c>
      <c r="J399" t="str">
        <f>VLOOKUP(C399,MEDIDORES!C:G,5,FALSE)</f>
        <v>HUALAÑE_______013</v>
      </c>
      <c r="K399" t="b">
        <f>I399=VLOOKUP(C399,MEDIDORES!C:G,5,FALSE)</f>
        <v>0</v>
      </c>
    </row>
    <row r="400" spans="1:11" x14ac:dyDescent="0.2">
      <c r="A400" t="s">
        <v>13833</v>
      </c>
      <c r="B400" s="20" t="s">
        <v>9972</v>
      </c>
      <c r="C400" t="s">
        <v>13818</v>
      </c>
      <c r="J400" t="str">
        <f>VLOOKUP(C400,MEDIDORES!C:G,5,FALSE)</f>
        <v>L.CABRAS______013</v>
      </c>
      <c r="K400" t="b">
        <f>I400=VLOOKUP(C400,MEDIDORES!C:G,5,FALSE)</f>
        <v>0</v>
      </c>
    </row>
    <row r="401" spans="1:11" x14ac:dyDescent="0.2">
      <c r="A401" t="s">
        <v>13834</v>
      </c>
      <c r="B401" s="20" t="s">
        <v>9972</v>
      </c>
      <c r="C401" t="s">
        <v>13819</v>
      </c>
      <c r="J401" t="str">
        <f>VLOOKUP(C401,MEDIDORES!C:G,5,FALSE)</f>
        <v>L.CABRAS______013</v>
      </c>
      <c r="K401" t="b">
        <f>I401=VLOOKUP(C401,MEDIDORES!C:G,5,FALSE)</f>
        <v>0</v>
      </c>
    </row>
    <row r="402" spans="1:11" x14ac:dyDescent="0.2">
      <c r="A402" t="s">
        <v>13843</v>
      </c>
      <c r="B402" s="20" t="s">
        <v>9972</v>
      </c>
      <c r="C402" t="s">
        <v>13839</v>
      </c>
      <c r="J402" t="str">
        <f>VLOOKUP(C402,MEDIDORES!C:G,5,FALSE)</f>
        <v>PLASCASAS_____013</v>
      </c>
      <c r="K402" t="b">
        <f>I402=VLOOKUP(C402,MEDIDORES!C:G,5,FALSE)</f>
        <v>0</v>
      </c>
    </row>
    <row r="403" spans="1:11" x14ac:dyDescent="0.2">
      <c r="A403" t="s">
        <v>13844</v>
      </c>
      <c r="B403" s="20" t="s">
        <v>9972</v>
      </c>
      <c r="C403" t="s">
        <v>13840</v>
      </c>
      <c r="J403" t="str">
        <f>VLOOKUP(C403,MEDIDORES!C:G,5,FALSE)</f>
        <v>PLASCASAS_____013</v>
      </c>
      <c r="K403" t="b">
        <f>I403=VLOOKUP(C403,MEDIDORES!C:G,5,FALSE)</f>
        <v>0</v>
      </c>
    </row>
    <row r="404" spans="1:11" x14ac:dyDescent="0.2">
      <c r="A404" t="s">
        <v>13849</v>
      </c>
      <c r="B404" s="20" t="s">
        <v>9972</v>
      </c>
      <c r="C404" t="s">
        <v>13845</v>
      </c>
      <c r="J404" t="str">
        <f>VLOOKUP(C404,MEDIDORES!C:G,5,FALSE)</f>
        <v>S.VICENTETT___013</v>
      </c>
      <c r="K404" t="b">
        <f>I404=VLOOKUP(C404,MEDIDORES!C:G,5,FALSE)</f>
        <v>0</v>
      </c>
    </row>
    <row r="405" spans="1:11" x14ac:dyDescent="0.2">
      <c r="A405" t="s">
        <v>13850</v>
      </c>
      <c r="B405" s="20" t="s">
        <v>9972</v>
      </c>
      <c r="C405" t="s">
        <v>13846</v>
      </c>
      <c r="J405" t="str">
        <f>VLOOKUP(C405,MEDIDORES!C:G,5,FALSE)</f>
        <v>S.VICENTETT___013</v>
      </c>
      <c r="K405" t="b">
        <f>I405=VLOOKUP(C405,MEDIDORES!C:G,5,FALSE)</f>
        <v>0</v>
      </c>
    </row>
    <row r="406" spans="1:11" x14ac:dyDescent="0.2">
      <c r="A406" t="s">
        <v>13877</v>
      </c>
      <c r="B406" s="20" t="s">
        <v>9972</v>
      </c>
      <c r="C406" t="s">
        <v>13874</v>
      </c>
      <c r="J406" t="str">
        <f>VLOOKUP(C406,MEDIDORES!C:G,5,FALSE)</f>
        <v>GRANEROS______015</v>
      </c>
      <c r="K406" t="b">
        <f>I406=VLOOKUP(C406,MEDIDORES!C:G,5,FALSE)</f>
        <v>0</v>
      </c>
    </row>
    <row r="407" spans="1:11" x14ac:dyDescent="0.2">
      <c r="A407" t="s">
        <v>13878</v>
      </c>
      <c r="B407" s="20" t="s">
        <v>9972</v>
      </c>
      <c r="C407" t="s">
        <v>13875</v>
      </c>
      <c r="J407" t="str">
        <f>VLOOKUP(C407,MEDIDORES!C:G,5,FALSE)</f>
        <v>GRANEROS______015</v>
      </c>
      <c r="K407" t="b">
        <f>I407=VLOOKUP(C407,MEDIDORES!C:G,5,FALSE)</f>
        <v>0</v>
      </c>
    </row>
    <row r="408" spans="1:11" x14ac:dyDescent="0.2">
      <c r="A408" t="s">
        <v>13888</v>
      </c>
      <c r="B408" s="20" t="s">
        <v>9972</v>
      </c>
      <c r="C408" t="s">
        <v>13890</v>
      </c>
      <c r="J408" t="str">
        <f>VLOOKUP(C408,MEDIDORES!C:G,5,FALSE)</f>
        <v>PIDUCO________013</v>
      </c>
      <c r="K408" t="b">
        <f>I408=VLOOKUP(C408,MEDIDORES!C:G,5,FALSE)</f>
        <v>0</v>
      </c>
    </row>
    <row r="409" spans="1:11" x14ac:dyDescent="0.2">
      <c r="A409" t="s">
        <v>13889</v>
      </c>
      <c r="B409" s="20" t="s">
        <v>9972</v>
      </c>
      <c r="C409" t="s">
        <v>13891</v>
      </c>
      <c r="J409" t="str">
        <f>VLOOKUP(C409,MEDIDORES!C:G,5,FALSE)</f>
        <v>PIDUCO________013</v>
      </c>
      <c r="K409" t="b">
        <f>I409=VLOOKUP(C409,MEDIDORES!C:G,5,FALSE)</f>
        <v>0</v>
      </c>
    </row>
    <row r="410" spans="1:11" x14ac:dyDescent="0.2">
      <c r="A410" t="s">
        <v>13931</v>
      </c>
      <c r="B410" t="s">
        <v>12122</v>
      </c>
      <c r="C410" t="s">
        <v>10446</v>
      </c>
      <c r="J410" t="str">
        <f>VLOOKUP(C410,MEDIDORES!C:G,5,FALSE)</f>
        <v>PILMAIQUEN____013</v>
      </c>
      <c r="K410" t="b">
        <f>I410=VLOOKUP(C410,MEDIDORES!C:G,5,FALSE)</f>
        <v>0</v>
      </c>
    </row>
    <row r="411" spans="1:11" x14ac:dyDescent="0.2">
      <c r="A411" t="s">
        <v>13935</v>
      </c>
      <c r="B411" t="s">
        <v>12122</v>
      </c>
      <c r="C411" t="s">
        <v>8752</v>
      </c>
      <c r="J411" t="str">
        <f>VLOOKUP(C411,MEDIDORES!C:G,5,FALSE)</f>
        <v>PURRANQUE_____013</v>
      </c>
      <c r="K411" t="b">
        <f>I411=VLOOKUP(C411,MEDIDORES!C:G,5,FALSE)</f>
        <v>0</v>
      </c>
    </row>
    <row r="412" spans="1:11" x14ac:dyDescent="0.2">
      <c r="A412" t="s">
        <v>13936</v>
      </c>
      <c r="B412" t="s">
        <v>12122</v>
      </c>
      <c r="C412" t="s">
        <v>8689</v>
      </c>
      <c r="J412" t="str">
        <f>VLOOKUP(C412,MEDIDORES!C:G,5,FALSE)</f>
        <v>COLACO________013</v>
      </c>
      <c r="K412" t="b">
        <f>I412=VLOOKUP(C412,MEDIDORES!C:G,5,FALSE)</f>
        <v>0</v>
      </c>
    </row>
    <row r="413" spans="1:11" x14ac:dyDescent="0.2">
      <c r="A413" t="s">
        <v>13934</v>
      </c>
      <c r="B413" t="s">
        <v>12122</v>
      </c>
      <c r="C413" t="s">
        <v>8765</v>
      </c>
      <c r="J413" t="str">
        <f>VLOOKUP(C413,MEDIDORES!C:G,5,FALSE)</f>
        <v>P.VARAS_______013</v>
      </c>
      <c r="K413" t="b">
        <f>I413=VLOOKUP(C413,MEDIDORES!C:G,5,FALSE)</f>
        <v>0</v>
      </c>
    </row>
    <row r="414" spans="1:11" x14ac:dyDescent="0.2">
      <c r="A414" t="s">
        <v>13937</v>
      </c>
      <c r="B414" t="s">
        <v>12122</v>
      </c>
      <c r="C414" t="s">
        <v>8776</v>
      </c>
      <c r="J414" t="str">
        <f>VLOOKUP(C414,MEDIDORES!C:G,5,FALSE)</f>
        <v>MELIPULLI_____023</v>
      </c>
      <c r="K414" t="b">
        <f>I414=VLOOKUP(C414,MEDIDORES!C:G,5,FALSE)</f>
        <v>0</v>
      </c>
    </row>
    <row r="415" spans="1:11" x14ac:dyDescent="0.2">
      <c r="A415" t="s">
        <v>13938</v>
      </c>
      <c r="B415" t="s">
        <v>12122</v>
      </c>
      <c r="C415" t="s">
        <v>13908</v>
      </c>
      <c r="J415" t="str">
        <f>VLOOKUP(C415,MEDIDORES!C:G,5,FALSE)</f>
        <v>LLAIMA________023</v>
      </c>
      <c r="K415" t="b">
        <f>I415=VLOOKUP(C415,MEDIDORES!C:G,5,FALSE)</f>
        <v>0</v>
      </c>
    </row>
    <row r="416" spans="1:11" x14ac:dyDescent="0.2">
      <c r="A416" t="s">
        <v>13933</v>
      </c>
      <c r="B416" t="s">
        <v>12122</v>
      </c>
      <c r="C416" t="s">
        <v>8768</v>
      </c>
      <c r="J416" t="str">
        <f>VLOOKUP(C416,MEDIDORES!C:G,5,FALSE)</f>
        <v>PICARTE_______013</v>
      </c>
      <c r="K416" t="b">
        <f>I416=VLOOKUP(C416,MEDIDORES!C:G,5,FALSE)</f>
        <v>0</v>
      </c>
    </row>
    <row r="417" spans="1:11" x14ac:dyDescent="0.2">
      <c r="A417" t="s">
        <v>13932</v>
      </c>
      <c r="B417" t="s">
        <v>12122</v>
      </c>
      <c r="C417" t="s">
        <v>9571</v>
      </c>
      <c r="J417" t="str">
        <f>VLOOKUP(C417,MEDIDORES!C:G,5,FALSE)</f>
        <v>PICARTE_______013</v>
      </c>
      <c r="K417" t="b">
        <f>I417=VLOOKUP(C417,MEDIDORES!C:G,5,FALSE)</f>
        <v>0</v>
      </c>
    </row>
    <row r="418" spans="1:11" x14ac:dyDescent="0.2">
      <c r="A418" t="s">
        <v>13930</v>
      </c>
      <c r="B418" t="s">
        <v>12122</v>
      </c>
      <c r="C418" t="s">
        <v>8769</v>
      </c>
      <c r="J418" t="str">
        <f>VLOOKUP(C418,MEDIDORES!C:G,5,FALSE)</f>
        <v>P.VARAS_______013</v>
      </c>
      <c r="K418" t="b">
        <f>I418=VLOOKUP(C418,MEDIDORES!C:G,5,FALSE)</f>
        <v>0</v>
      </c>
    </row>
    <row r="419" spans="1:11" x14ac:dyDescent="0.2">
      <c r="A419" t="s">
        <v>13929</v>
      </c>
      <c r="B419" t="s">
        <v>12122</v>
      </c>
      <c r="C419" t="s">
        <v>9567</v>
      </c>
      <c r="J419" t="str">
        <f>VLOOKUP(C419,MEDIDORES!C:G,5,FALSE)</f>
        <v>P.VARAS_______013</v>
      </c>
      <c r="K419" t="b">
        <f>I419=VLOOKUP(C419,MEDIDORES!C:G,5,FALSE)</f>
        <v>0</v>
      </c>
    </row>
    <row r="420" spans="1:11" x14ac:dyDescent="0.2">
      <c r="A420" t="s">
        <v>13939</v>
      </c>
      <c r="B420" t="s">
        <v>12122</v>
      </c>
      <c r="C420" t="s">
        <v>8479</v>
      </c>
      <c r="J420" t="str">
        <f>VLOOKUP(C420,MEDIDORES!C:G,5,FALSE)</f>
        <v>COLACO________013</v>
      </c>
      <c r="K420" t="b">
        <f>I420=VLOOKUP(C420,MEDIDORES!C:G,5,FALSE)</f>
        <v>0</v>
      </c>
    </row>
    <row r="421" spans="1:11" x14ac:dyDescent="0.2">
      <c r="A421" t="s">
        <v>14020</v>
      </c>
      <c r="B421" s="20" t="s">
        <v>9972</v>
      </c>
      <c r="C421" s="20" t="s">
        <v>14042</v>
      </c>
      <c r="J421" t="str">
        <f>VLOOKUP(C421,MEDIDORES!C:G,5,FALSE)</f>
        <v>CHACAHUIN_____013</v>
      </c>
      <c r="K421" t="b">
        <f>I421=VLOOKUP(C421,MEDIDORES!C:G,5,FALSE)</f>
        <v>0</v>
      </c>
    </row>
    <row r="422" spans="1:11" x14ac:dyDescent="0.2">
      <c r="A422" t="s">
        <v>14021</v>
      </c>
      <c r="B422" s="20" t="s">
        <v>9972</v>
      </c>
      <c r="C422" s="20" t="s">
        <v>14043</v>
      </c>
      <c r="J422" t="str">
        <f>VLOOKUP(C422,MEDIDORES!C:G,5,FALSE)</f>
        <v>CHACAHUIN_____013</v>
      </c>
      <c r="K422" t="b">
        <f>I422=VLOOKUP(C422,MEDIDORES!C:G,5,FALSE)</f>
        <v>0</v>
      </c>
    </row>
    <row r="423" spans="1:11" x14ac:dyDescent="0.2">
      <c r="A423" t="s">
        <v>14068</v>
      </c>
      <c r="B423" s="20" t="s">
        <v>9972</v>
      </c>
      <c r="C423" s="20" t="s">
        <v>14070</v>
      </c>
      <c r="J423" t="str">
        <f>VLOOKUP(C423,MEDIDORES!C:G,5,FALSE)</f>
        <v>RAUQUEN_______013</v>
      </c>
      <c r="K423" t="b">
        <f>I423=VLOOKUP(C423,MEDIDORES!C:G,5,FALSE)</f>
        <v>0</v>
      </c>
    </row>
    <row r="424" spans="1:11" x14ac:dyDescent="0.2">
      <c r="A424" t="s">
        <v>14069</v>
      </c>
      <c r="B424" s="20" t="s">
        <v>9972</v>
      </c>
      <c r="C424" s="20" t="s">
        <v>14071</v>
      </c>
      <c r="J424" t="str">
        <f>VLOOKUP(C424,MEDIDORES!C:G,5,FALSE)</f>
        <v>RAUQUEN_______013</v>
      </c>
      <c r="K424" t="b">
        <f>I424=VLOOKUP(C424,MEDIDORES!C:G,5,FALSE)</f>
        <v>0</v>
      </c>
    </row>
    <row r="425" spans="1:11" x14ac:dyDescent="0.2">
      <c r="A425" t="s">
        <v>14079</v>
      </c>
      <c r="B425" s="20" t="s">
        <v>9972</v>
      </c>
      <c r="C425" s="20" t="s">
        <v>14084</v>
      </c>
      <c r="J425" t="str">
        <f>VLOOKUP(C425,MEDIDORES!C:G,5,FALSE)</f>
        <v>S.VICENTETT___013</v>
      </c>
      <c r="K425" t="b">
        <f>I425=VLOOKUP(C425,MEDIDORES!C:G,5,FALSE)</f>
        <v>0</v>
      </c>
    </row>
    <row r="426" spans="1:11" x14ac:dyDescent="0.2">
      <c r="A426" t="s">
        <v>14080</v>
      </c>
      <c r="B426" s="20" t="s">
        <v>9972</v>
      </c>
      <c r="C426" s="20" t="s">
        <v>14085</v>
      </c>
      <c r="J426" t="str">
        <f>VLOOKUP(C426,MEDIDORES!C:G,5,FALSE)</f>
        <v>S.VICENTETT___013</v>
      </c>
      <c r="K426" t="b">
        <f>I426=VLOOKUP(C426,MEDIDORES!C:G,5,FALSE)</f>
        <v>0</v>
      </c>
    </row>
    <row r="427" spans="1:11" x14ac:dyDescent="0.2">
      <c r="A427" t="s">
        <v>14088</v>
      </c>
      <c r="B427" s="20" t="s">
        <v>9972</v>
      </c>
      <c r="C427" s="20" t="s">
        <v>14090</v>
      </c>
      <c r="J427" t="str">
        <f>VLOOKUP(C427,MEDIDORES!C:G,5,FALSE)</f>
        <v>STA.ELVIRA____013</v>
      </c>
      <c r="K427" t="b">
        <f>I427=VLOOKUP(C427,MEDIDORES!C:G,5,FALSE)</f>
        <v>0</v>
      </c>
    </row>
    <row r="428" spans="1:11" x14ac:dyDescent="0.2">
      <c r="A428" t="s">
        <v>14089</v>
      </c>
      <c r="B428" s="20" t="s">
        <v>9972</v>
      </c>
      <c r="C428" s="20" t="s">
        <v>14091</v>
      </c>
      <c r="J428" t="str">
        <f>VLOOKUP(C428,MEDIDORES!C:G,5,FALSE)</f>
        <v>STA.ELVIRA____013</v>
      </c>
      <c r="K428" t="b">
        <f>I428=VLOOKUP(C428,MEDIDORES!C:G,5,FALSE)</f>
        <v>0</v>
      </c>
    </row>
    <row r="429" spans="1:11" x14ac:dyDescent="0.2">
      <c r="A429" t="s">
        <v>14117</v>
      </c>
      <c r="B429" s="20" t="s">
        <v>9972</v>
      </c>
      <c r="C429" t="s">
        <v>14114</v>
      </c>
      <c r="J429" t="str">
        <f>VLOOKUP(C429,MEDIDORES!C:G,5,FALSE)</f>
        <v>DUQUECO_______023</v>
      </c>
      <c r="K429" t="b">
        <f>I429=VLOOKUP(C429,MEDIDORES!C:G,5,FALSE)</f>
        <v>0</v>
      </c>
    </row>
    <row r="430" spans="1:11" x14ac:dyDescent="0.2">
      <c r="A430" t="s">
        <v>14118</v>
      </c>
      <c r="B430" s="20" t="s">
        <v>9972</v>
      </c>
      <c r="C430" t="s">
        <v>14113</v>
      </c>
      <c r="J430" t="str">
        <f>VLOOKUP(C430,MEDIDORES!C:G,5,FALSE)</f>
        <v>DUQUECO_______023</v>
      </c>
      <c r="K430" t="b">
        <f>I430=VLOOKUP(C430,MEDIDORES!C:G,5,FALSE)</f>
        <v>0</v>
      </c>
    </row>
    <row r="431" spans="1:11" x14ac:dyDescent="0.2">
      <c r="A431" t="s">
        <v>14126</v>
      </c>
      <c r="B431" s="20" t="s">
        <v>9972</v>
      </c>
      <c r="C431" t="s">
        <v>14121</v>
      </c>
      <c r="J431" t="str">
        <f>VLOOKUP(C431,MEDIDORES!C:G,5,FALSE)</f>
        <v>LOS_MAQUIS____013</v>
      </c>
      <c r="K431" t="b">
        <f>I431=VLOOKUP(C431,MEDIDORES!C:G,5,FALSE)</f>
        <v>0</v>
      </c>
    </row>
    <row r="432" spans="1:11" x14ac:dyDescent="0.2">
      <c r="A432" t="s">
        <v>14127</v>
      </c>
      <c r="B432" s="20" t="s">
        <v>9972</v>
      </c>
      <c r="C432" t="s">
        <v>14122</v>
      </c>
      <c r="J432" t="str">
        <f>VLOOKUP(C432,MEDIDORES!C:G,5,FALSE)</f>
        <v>LOS_MAQUIS____013</v>
      </c>
      <c r="K432" t="b">
        <f>I432=VLOOKUP(C432,MEDIDORES!C:G,5,FALSE)</f>
        <v>0</v>
      </c>
    </row>
    <row r="433" spans="1:11" x14ac:dyDescent="0.2">
      <c r="A433" t="s">
        <v>14134</v>
      </c>
      <c r="B433" s="20" t="s">
        <v>9972</v>
      </c>
      <c r="C433" t="s">
        <v>14129</v>
      </c>
      <c r="J433" t="str">
        <f>VLOOKUP(C433,MEDIDORES!C:G,5,FALSE)</f>
        <v>S.MIGUEL______013</v>
      </c>
      <c r="K433" t="b">
        <f>I433=VLOOKUP(C433,MEDIDORES!C:G,5,FALSE)</f>
        <v>0</v>
      </c>
    </row>
    <row r="434" spans="1:11" x14ac:dyDescent="0.2">
      <c r="A434" t="s">
        <v>14135</v>
      </c>
      <c r="B434" s="20" t="s">
        <v>9972</v>
      </c>
      <c r="C434" t="s">
        <v>14130</v>
      </c>
      <c r="J434" t="str">
        <f>VLOOKUP(C434,MEDIDORES!C:G,5,FALSE)</f>
        <v>S.MIGUEL______013</v>
      </c>
      <c r="K434" t="b">
        <f>I434=VLOOKUP(C434,MEDIDORES!C:G,5,FALSE)</f>
        <v>0</v>
      </c>
    </row>
    <row r="435" spans="1:11" x14ac:dyDescent="0.2">
      <c r="A435" t="s">
        <v>8853</v>
      </c>
      <c r="B435" s="20" t="s">
        <v>9972</v>
      </c>
      <c r="C435" t="s">
        <v>14305</v>
      </c>
      <c r="J435" t="str">
        <f>VLOOKUP(C435,MEDIDORES!C:G,5,FALSE)</f>
        <v>STA.ELVIRA____013</v>
      </c>
      <c r="K435" t="b">
        <f>I435=VLOOKUP(C435,MEDIDORES!C:G,5,FALSE)</f>
        <v>0</v>
      </c>
    </row>
    <row r="436" spans="1:11" x14ac:dyDescent="0.2">
      <c r="A436" t="s">
        <v>14157</v>
      </c>
      <c r="B436" s="20" t="s">
        <v>8182</v>
      </c>
      <c r="C436" t="s">
        <v>9271</v>
      </c>
      <c r="J436" t="e">
        <f>VLOOKUP(C436,MEDIDORES!C:G,5,FALSE)</f>
        <v>#N/A</v>
      </c>
      <c r="K436" t="e">
        <f>I436=VLOOKUP(C436,MEDIDORES!C:G,5,FALSE)</f>
        <v>#N/A</v>
      </c>
    </row>
    <row r="437" spans="1:11" x14ac:dyDescent="0.2">
      <c r="A437" t="s">
        <v>14185</v>
      </c>
      <c r="B437" t="s">
        <v>9972</v>
      </c>
      <c r="C437" t="s">
        <v>14187</v>
      </c>
      <c r="J437" t="str">
        <f>VLOOKUP(C437,MEDIDORES!C:G,5,FALSE)</f>
        <v>CHUMAQUITO____013</v>
      </c>
      <c r="K437" t="b">
        <f>I437=VLOOKUP(C437,MEDIDORES!C:G,5,FALSE)</f>
        <v>0</v>
      </c>
    </row>
    <row r="438" spans="1:11" x14ac:dyDescent="0.2">
      <c r="A438" t="s">
        <v>14186</v>
      </c>
      <c r="B438" t="s">
        <v>9972</v>
      </c>
      <c r="C438" t="s">
        <v>14188</v>
      </c>
      <c r="J438" t="str">
        <f>VLOOKUP(C438,MEDIDORES!C:G,5,FALSE)</f>
        <v>CHUMAQUITO____013</v>
      </c>
      <c r="K438" t="b">
        <f>I438=VLOOKUP(C438,MEDIDORES!C:G,5,FALSE)</f>
        <v>0</v>
      </c>
    </row>
    <row r="439" spans="1:11" x14ac:dyDescent="0.2">
      <c r="A439" t="s">
        <v>14193</v>
      </c>
      <c r="B439" t="s">
        <v>9972</v>
      </c>
      <c r="C439" t="s">
        <v>14175</v>
      </c>
      <c r="J439" t="str">
        <f>VLOOKUP(C439,MEDIDORES!C:G,5,FALSE)</f>
        <v>FATIMA________015</v>
      </c>
      <c r="K439" t="b">
        <f>I439=VLOOKUP(C439,MEDIDORES!C:G,5,FALSE)</f>
        <v>0</v>
      </c>
    </row>
    <row r="440" spans="1:11" x14ac:dyDescent="0.2">
      <c r="A440" t="s">
        <v>14192</v>
      </c>
      <c r="B440" t="s">
        <v>9972</v>
      </c>
      <c r="C440" t="s">
        <v>14176</v>
      </c>
      <c r="J440" t="str">
        <f>VLOOKUP(C440,MEDIDORES!C:G,5,FALSE)</f>
        <v>FATIMA________015</v>
      </c>
      <c r="K440" t="b">
        <f>I440=VLOOKUP(C440,MEDIDORES!C:G,5,FALSE)</f>
        <v>0</v>
      </c>
    </row>
    <row r="441" spans="1:11" x14ac:dyDescent="0.2">
      <c r="A441" t="s">
        <v>14195</v>
      </c>
      <c r="B441" t="s">
        <v>9972</v>
      </c>
      <c r="C441" t="s">
        <v>14170</v>
      </c>
      <c r="J441" t="str">
        <f>VLOOKUP(C441,MEDIDORES!C:G,5,FALSE)</f>
        <v>NANCAGUA______013</v>
      </c>
      <c r="K441" t="b">
        <f>I441=VLOOKUP(C441,MEDIDORES!C:G,5,FALSE)</f>
        <v>0</v>
      </c>
    </row>
    <row r="442" spans="1:11" x14ac:dyDescent="0.2">
      <c r="A442" t="s">
        <v>14194</v>
      </c>
      <c r="B442" t="s">
        <v>9972</v>
      </c>
      <c r="C442" t="s">
        <v>14171</v>
      </c>
      <c r="J442" t="str">
        <f>VLOOKUP(C442,MEDIDORES!C:G,5,FALSE)</f>
        <v>NANCAGUA______013</v>
      </c>
      <c r="K442" t="b">
        <f>I442=VLOOKUP(C442,MEDIDORES!C:G,5,FALSE)</f>
        <v>0</v>
      </c>
    </row>
    <row r="443" spans="1:11" x14ac:dyDescent="0.2">
      <c r="A443" t="s">
        <v>14196</v>
      </c>
      <c r="B443" t="s">
        <v>9972</v>
      </c>
      <c r="C443" t="s">
        <v>14198</v>
      </c>
      <c r="J443" t="str">
        <f>VLOOKUP(C443,MEDIDORES!C:G,5,FALSE)</f>
        <v>PANGUILEMO____013</v>
      </c>
      <c r="K443" t="b">
        <f>I443=VLOOKUP(C443,MEDIDORES!C:G,5,FALSE)</f>
        <v>0</v>
      </c>
    </row>
    <row r="444" spans="1:11" x14ac:dyDescent="0.2">
      <c r="A444" t="s">
        <v>14197</v>
      </c>
      <c r="B444" t="s">
        <v>9972</v>
      </c>
      <c r="C444" t="s">
        <v>14199</v>
      </c>
      <c r="J444" t="str">
        <f>VLOOKUP(C444,MEDIDORES!C:G,5,FALSE)</f>
        <v>PANGUILEMO____013</v>
      </c>
      <c r="K444" t="b">
        <f>I444=VLOOKUP(C444,MEDIDORES!C:G,5,FALSE)</f>
        <v>0</v>
      </c>
    </row>
    <row r="445" spans="1:11" x14ac:dyDescent="0.2">
      <c r="A445" t="s">
        <v>14215</v>
      </c>
      <c r="B445" t="s">
        <v>9972</v>
      </c>
      <c r="C445" t="s">
        <v>14214</v>
      </c>
      <c r="J445" t="str">
        <f>VLOOKUP(C445,MEDIDORES!C:G,5,FALSE)</f>
        <v>CHACAHUIN_____013</v>
      </c>
      <c r="K445" t="b">
        <f>I445=VLOOKUP(C445,MEDIDORES!C:G,5,FALSE)</f>
        <v>0</v>
      </c>
    </row>
    <row r="446" spans="1:11" x14ac:dyDescent="0.2">
      <c r="A446" t="s">
        <v>14216</v>
      </c>
      <c r="B446" t="s">
        <v>9972</v>
      </c>
      <c r="C446" t="s">
        <v>14213</v>
      </c>
      <c r="J446" t="str">
        <f>VLOOKUP(C446,MEDIDORES!C:G,5,FALSE)</f>
        <v>CHACAHUIN_____013</v>
      </c>
      <c r="K446" t="b">
        <f>I446=VLOOKUP(C446,MEDIDORES!C:G,5,FALSE)</f>
        <v>0</v>
      </c>
    </row>
    <row r="447" spans="1:11" x14ac:dyDescent="0.2">
      <c r="A447" t="s">
        <v>14274</v>
      </c>
      <c r="B447" t="s">
        <v>9972</v>
      </c>
      <c r="C447" t="s">
        <v>9075</v>
      </c>
      <c r="J447" t="str">
        <f>VLOOKUP(C447,MEDIDORES!C:G,5,FALSE)</f>
        <v>STA.ELVIRA____013</v>
      </c>
      <c r="K447" t="b">
        <f>I447=VLOOKUP(C447,MEDIDORES!C:G,5,FALSE)</f>
        <v>0</v>
      </c>
    </row>
    <row r="448" spans="1:11" x14ac:dyDescent="0.2">
      <c r="A448" t="s">
        <v>9047</v>
      </c>
      <c r="B448" t="s">
        <v>9972</v>
      </c>
      <c r="C448" t="s">
        <v>14306</v>
      </c>
      <c r="J448" t="str">
        <f>VLOOKUP(C448,MEDIDORES!C:G,5,FALSE)</f>
        <v>LAPALMA_______013</v>
      </c>
      <c r="K448" t="b">
        <f>I448=VLOOKUP(C448,MEDIDORES!C:G,5,FALSE)</f>
        <v>0</v>
      </c>
    </row>
    <row r="449" spans="1:11" x14ac:dyDescent="0.2">
      <c r="A449" t="s">
        <v>11152</v>
      </c>
      <c r="B449" t="s">
        <v>9972</v>
      </c>
      <c r="C449" t="s">
        <v>14307</v>
      </c>
      <c r="J449" t="str">
        <f>VLOOKUP(C449,MEDIDORES!C:G,5,FALSE)</f>
        <v>MOLINA________013</v>
      </c>
      <c r="K449" t="b">
        <f>I449=VLOOKUP(C449,MEDIDORES!C:G,5,FALSE)</f>
        <v>0</v>
      </c>
    </row>
    <row r="450" spans="1:11" x14ac:dyDescent="0.2">
      <c r="A450" t="s">
        <v>11199</v>
      </c>
      <c r="B450" t="s">
        <v>9972</v>
      </c>
      <c r="C450" t="s">
        <v>14311</v>
      </c>
      <c r="J450" t="str">
        <f>VLOOKUP(C450,MEDIDORES!C:G,5,FALSE)</f>
        <v>BUIN__________013</v>
      </c>
      <c r="K450" t="b">
        <f>I450=VLOOKUP(C450,MEDIDORES!C:G,5,FALSE)</f>
        <v>0</v>
      </c>
    </row>
    <row r="451" spans="1:11" x14ac:dyDescent="0.2">
      <c r="A451" t="s">
        <v>11200</v>
      </c>
      <c r="B451" t="s">
        <v>9972</v>
      </c>
      <c r="C451" s="20" t="s">
        <v>14312</v>
      </c>
      <c r="J451" t="str">
        <f>VLOOKUP(C451,MEDIDORES!C:G,5,FALSE)</f>
        <v>RAUQUEN_______013</v>
      </c>
      <c r="K451" t="b">
        <f>I451=VLOOKUP(C451,MEDIDORES!C:G,5,FALSE)</f>
        <v>0</v>
      </c>
    </row>
    <row r="452" spans="1:11" x14ac:dyDescent="0.2">
      <c r="A452" s="20" t="s">
        <v>14329</v>
      </c>
      <c r="B452" s="20" t="s">
        <v>8091</v>
      </c>
      <c r="C452" t="s">
        <v>12171</v>
      </c>
      <c r="J452" t="str">
        <f>VLOOKUP(C452,MEDIDORES!C:G,5,FALSE)</f>
        <v>CHIRRE________023</v>
      </c>
      <c r="K452" t="b">
        <f>I452=VLOOKUP(C452,MEDIDORES!C:G,5,FALSE)</f>
        <v>0</v>
      </c>
    </row>
    <row r="453" spans="1:11" x14ac:dyDescent="0.2">
      <c r="A453" s="20" t="s">
        <v>14330</v>
      </c>
      <c r="B453" s="20" t="s">
        <v>8091</v>
      </c>
      <c r="C453" t="s">
        <v>12170</v>
      </c>
      <c r="J453" t="str">
        <f>VLOOKUP(C453,MEDIDORES!C:G,5,FALSE)</f>
        <v>CHIRRE________023</v>
      </c>
      <c r="K453" t="b">
        <f>I453=VLOOKUP(C453,MEDIDORES!C:G,5,FALSE)</f>
        <v>0</v>
      </c>
    </row>
    <row r="454" spans="1:11" x14ac:dyDescent="0.2">
      <c r="A454" t="s">
        <v>14343</v>
      </c>
      <c r="B454" s="20" t="s">
        <v>8091</v>
      </c>
      <c r="C454" t="s">
        <v>14293</v>
      </c>
      <c r="J454" t="str">
        <f>VLOOKUP(C454,MEDIDORES!C:G,5,FALSE)</f>
        <v>L.UNION_______013</v>
      </c>
      <c r="K454" t="b">
        <f>I454=VLOOKUP(C454,MEDIDORES!C:G,5,FALSE)</f>
        <v>0</v>
      </c>
    </row>
    <row r="455" spans="1:11" x14ac:dyDescent="0.2">
      <c r="A455" t="s">
        <v>14345</v>
      </c>
      <c r="B455" s="20" t="s">
        <v>8091</v>
      </c>
      <c r="C455" t="s">
        <v>12111</v>
      </c>
      <c r="J455" t="str">
        <f>VLOOKUP(C455,MEDIDORES!C:G,5,FALSE)</f>
        <v>LOS_SAUCES____023</v>
      </c>
      <c r="K455" t="b">
        <f>I455=VLOOKUP(C455,MEDIDORES!C:G,5,FALSE)</f>
        <v>0</v>
      </c>
    </row>
    <row r="456" spans="1:11" x14ac:dyDescent="0.2">
      <c r="A456" t="s">
        <v>14346</v>
      </c>
      <c r="B456" s="20" t="s">
        <v>8091</v>
      </c>
      <c r="C456" t="s">
        <v>12110</v>
      </c>
      <c r="J456" t="str">
        <f>VLOOKUP(C456,MEDIDORES!C:G,5,FALSE)</f>
        <v>LOS_SAUCES____023</v>
      </c>
      <c r="K456" t="b">
        <f>I456=VLOOKUP(C456,MEDIDORES!C:G,5,FALSE)</f>
        <v>0</v>
      </c>
    </row>
    <row r="457" spans="1:11" x14ac:dyDescent="0.2">
      <c r="A457" t="s">
        <v>12785</v>
      </c>
      <c r="B457" t="s">
        <v>9972</v>
      </c>
      <c r="C457" t="s">
        <v>14314</v>
      </c>
      <c r="J457" t="str">
        <f>VLOOKUP(C457,MEDIDORES!C:G,5,FALSE)</f>
        <v>PENCO_________013</v>
      </c>
      <c r="K457" t="b">
        <f>I457=VLOOKUP(C457,MEDIDORES!C:G,5,FALSE)</f>
        <v>0</v>
      </c>
    </row>
    <row r="458" spans="1:11" x14ac:dyDescent="0.2">
      <c r="A458" t="s">
        <v>12786</v>
      </c>
      <c r="B458" t="s">
        <v>9972</v>
      </c>
      <c r="C458" t="s">
        <v>14316</v>
      </c>
      <c r="J458" t="str">
        <f>VLOOKUP(C458,MEDIDORES!C:G,5,FALSE)</f>
        <v>PENCO_________013</v>
      </c>
      <c r="K458" t="b">
        <f>I458=VLOOKUP(C458,MEDIDORES!C:G,5,FALSE)</f>
        <v>0</v>
      </c>
    </row>
    <row r="459" spans="1:11" x14ac:dyDescent="0.2">
      <c r="A459" t="s">
        <v>12787</v>
      </c>
      <c r="B459" t="s">
        <v>9972</v>
      </c>
      <c r="C459" t="s">
        <v>14315</v>
      </c>
      <c r="J459" t="str">
        <f>VLOOKUP(C459,MEDIDORES!C:G,5,FALSE)</f>
        <v>PENCO_________013</v>
      </c>
      <c r="K459" t="b">
        <f>I459=VLOOKUP(C459,MEDIDORES!C:G,5,FALSE)</f>
        <v>0</v>
      </c>
    </row>
    <row r="460" spans="1:11" x14ac:dyDescent="0.2">
      <c r="A460" t="s">
        <v>11305</v>
      </c>
      <c r="B460" t="s">
        <v>9972</v>
      </c>
      <c r="C460" s="20" t="s">
        <v>14368</v>
      </c>
      <c r="J460" t="str">
        <f>VLOOKUP(C460,MEDIDORES!C:G,5,FALSE)</f>
        <v>PLACILLA_S____013</v>
      </c>
      <c r="K460" t="b">
        <f>I460=VLOOKUP(C460,MEDIDORES!C:G,5,FALSE)</f>
        <v>0</v>
      </c>
    </row>
    <row r="461" spans="1:11" x14ac:dyDescent="0.2">
      <c r="A461" t="s">
        <v>11299</v>
      </c>
      <c r="B461" t="s">
        <v>9972</v>
      </c>
      <c r="C461" s="20" t="s">
        <v>14367</v>
      </c>
      <c r="J461" t="str">
        <f>VLOOKUP(C461,MEDIDORES!C:G,5,FALSE)</f>
        <v>NANCAGUA______013</v>
      </c>
      <c r="K461" t="b">
        <f>I461=VLOOKUP(C461,MEDIDORES!C:G,5,FALSE)</f>
        <v>0</v>
      </c>
    </row>
    <row r="462" spans="1:11" x14ac:dyDescent="0.2">
      <c r="A462" t="s">
        <v>11990</v>
      </c>
      <c r="B462" s="20" t="s">
        <v>8182</v>
      </c>
      <c r="C462" t="s">
        <v>14370</v>
      </c>
      <c r="J462" t="str">
        <f>VLOOKUP(C462,MEDIDORES!C:G,5,FALSE)</f>
        <v>GORBEA________013</v>
      </c>
      <c r="K462" t="b">
        <f>I462=VLOOKUP(C462,MEDIDORES!C:G,5,FALSE)</f>
        <v>0</v>
      </c>
    </row>
    <row r="463" spans="1:11" x14ac:dyDescent="0.2">
      <c r="A463" t="s">
        <v>8977</v>
      </c>
      <c r="B463" s="20" t="s">
        <v>7984</v>
      </c>
      <c r="C463" s="20" t="s">
        <v>14371</v>
      </c>
      <c r="J463" t="str">
        <f>VLOOKUP(C463,MEDIDORES!C:G,5,FALSE)</f>
        <v>LAUTARO_______013</v>
      </c>
      <c r="K463" t="b">
        <f>I463=VLOOKUP(C463,MEDIDORES!C:G,5,FALSE)</f>
        <v>0</v>
      </c>
    </row>
    <row r="464" spans="1:11" x14ac:dyDescent="0.2">
      <c r="A464" s="20" t="s">
        <v>9267</v>
      </c>
      <c r="B464" s="20" t="s">
        <v>9972</v>
      </c>
      <c r="C464" s="20" t="s">
        <v>14372</v>
      </c>
      <c r="J464" t="str">
        <f>VLOOKUP(C464,MEDIDORES!C:G,5,FALSE)</f>
        <v>DUQUECO_______023</v>
      </c>
      <c r="K464" t="b">
        <f>I464=VLOOKUP(C464,MEDIDORES!C:G,5,FALSE)</f>
        <v>0</v>
      </c>
    </row>
    <row r="465" spans="1:11" x14ac:dyDescent="0.2">
      <c r="A465" t="s">
        <v>11303</v>
      </c>
      <c r="B465" s="20" t="s">
        <v>9972</v>
      </c>
      <c r="C465" s="20" t="s">
        <v>14373</v>
      </c>
      <c r="J465" t="str">
        <f>VLOOKUP(C465,MEDIDORES!C:G,5,FALSE)</f>
        <v>PLACILLA_S____013</v>
      </c>
      <c r="K465" t="b">
        <f>I465=VLOOKUP(C465,MEDIDORES!C:G,5,FALSE)</f>
        <v>0</v>
      </c>
    </row>
    <row r="466" spans="1:11" x14ac:dyDescent="0.2">
      <c r="A466" t="s">
        <v>11304</v>
      </c>
      <c r="B466" s="20" t="s">
        <v>9972</v>
      </c>
      <c r="C466" s="20" t="s">
        <v>14374</v>
      </c>
      <c r="J466" t="str">
        <f>VLOOKUP(C466,MEDIDORES!C:G,5,FALSE)</f>
        <v>PLACILLA_S____013</v>
      </c>
      <c r="K466" t="b">
        <f>I466=VLOOKUP(C466,MEDIDORES!C:G,5,FALSE)</f>
        <v>0</v>
      </c>
    </row>
    <row r="467" spans="1:11" x14ac:dyDescent="0.2">
      <c r="A467" t="s">
        <v>11274</v>
      </c>
      <c r="B467" s="20" t="s">
        <v>9972</v>
      </c>
      <c r="C467" s="20" t="s">
        <v>14375</v>
      </c>
      <c r="J467" t="str">
        <f>VLOOKUP(C467,MEDIDORES!C:G,5,FALSE)</f>
        <v>BUIN__________013</v>
      </c>
      <c r="K467" t="b">
        <f>I467=VLOOKUP(C467,MEDIDORES!C:G,5,FALSE)</f>
        <v>0</v>
      </c>
    </row>
    <row r="468" spans="1:11" x14ac:dyDescent="0.2">
      <c r="A468" t="s">
        <v>14382</v>
      </c>
      <c r="B468" s="20" t="s">
        <v>9972</v>
      </c>
      <c r="C468" t="s">
        <v>14376</v>
      </c>
      <c r="J468" t="str">
        <f>VLOOKUP(C468,MEDIDORES!C:G,5,FALSE)</f>
        <v>CHIMBARONGO___013</v>
      </c>
      <c r="K468" t="b">
        <f>I468=VLOOKUP(C468,MEDIDORES!C:G,5,FALSE)</f>
        <v>0</v>
      </c>
    </row>
    <row r="469" spans="1:11" x14ac:dyDescent="0.2">
      <c r="A469" t="s">
        <v>14381</v>
      </c>
      <c r="B469" s="20" t="s">
        <v>9972</v>
      </c>
      <c r="C469" t="s">
        <v>14377</v>
      </c>
      <c r="J469" t="str">
        <f>VLOOKUP(C469,MEDIDORES!C:G,5,FALSE)</f>
        <v>CHIMBARONGO___013</v>
      </c>
      <c r="K469" t="b">
        <f>I469=VLOOKUP(C469,MEDIDORES!C:G,5,FALSE)</f>
        <v>0</v>
      </c>
    </row>
    <row r="470" spans="1:11" x14ac:dyDescent="0.2">
      <c r="A470" t="s">
        <v>14392</v>
      </c>
      <c r="B470" s="20" t="s">
        <v>9972</v>
      </c>
      <c r="C470" t="s">
        <v>14408</v>
      </c>
      <c r="J470" t="str">
        <f>VLOOKUP(C470,MEDIDORES!C:G,5,FALSE)</f>
        <v>HOSPITAL______013</v>
      </c>
      <c r="K470" t="b">
        <f>I470=VLOOKUP(C470,MEDIDORES!C:G,5,FALSE)</f>
        <v>0</v>
      </c>
    </row>
    <row r="471" spans="1:11" x14ac:dyDescent="0.2">
      <c r="A471" t="s">
        <v>14393</v>
      </c>
      <c r="B471" s="20" t="s">
        <v>9972</v>
      </c>
      <c r="C471" t="s">
        <v>14409</v>
      </c>
      <c r="J471" t="str">
        <f>VLOOKUP(C471,MEDIDORES!C:G,5,FALSE)</f>
        <v>HOSPITAL______013</v>
      </c>
      <c r="K471" t="b">
        <f>I471=VLOOKUP(C471,MEDIDORES!C:G,5,FALSE)</f>
        <v>0</v>
      </c>
    </row>
    <row r="472" spans="1:11" x14ac:dyDescent="0.2">
      <c r="A472" t="s">
        <v>14402</v>
      </c>
      <c r="B472" s="20" t="s">
        <v>9972</v>
      </c>
      <c r="C472" t="s">
        <v>14404</v>
      </c>
      <c r="J472" t="str">
        <f>VLOOKUP(C472,MEDIDORES!C:G,5,FALSE)</f>
        <v>LAVEGA________013</v>
      </c>
      <c r="K472" t="b">
        <f>I472=VLOOKUP(C472,MEDIDORES!C:G,5,FALSE)</f>
        <v>0</v>
      </c>
    </row>
    <row r="473" spans="1:11" x14ac:dyDescent="0.2">
      <c r="A473" t="s">
        <v>14403</v>
      </c>
      <c r="B473" s="20" t="s">
        <v>9972</v>
      </c>
      <c r="C473" s="20" t="s">
        <v>14405</v>
      </c>
      <c r="J473" t="str">
        <f>VLOOKUP(C473,MEDIDORES!C:G,5,FALSE)</f>
        <v>LAVEGA________013</v>
      </c>
      <c r="K473" t="b">
        <f>I473=VLOOKUP(C473,MEDIDORES!C:G,5,FALSE)</f>
        <v>0</v>
      </c>
    </row>
    <row r="474" spans="1:11" x14ac:dyDescent="0.2">
      <c r="A474" t="s">
        <v>14418</v>
      </c>
      <c r="B474" s="20" t="s">
        <v>9972</v>
      </c>
      <c r="C474" s="20" t="s">
        <v>14423</v>
      </c>
      <c r="J474" t="str">
        <f>VLOOKUP(C474,MEDIDORES!C:G,5,FALSE)</f>
        <v>S.CARLOS______013</v>
      </c>
      <c r="K474" t="b">
        <f>I474=VLOOKUP(C474,MEDIDORES!C:G,5,FALSE)</f>
        <v>0</v>
      </c>
    </row>
    <row r="475" spans="1:11" x14ac:dyDescent="0.2">
      <c r="A475" t="s">
        <v>14419</v>
      </c>
      <c r="B475" s="20" t="s">
        <v>9972</v>
      </c>
      <c r="C475" s="20" t="s">
        <v>14424</v>
      </c>
      <c r="J475" t="str">
        <f>VLOOKUP(C475,MEDIDORES!C:G,5,FALSE)</f>
        <v>S.CARLOS______013</v>
      </c>
      <c r="K475" t="b">
        <f>I475=VLOOKUP(C475,MEDIDORES!C:G,5,FALSE)</f>
        <v>0</v>
      </c>
    </row>
    <row r="476" spans="1:11" x14ac:dyDescent="0.2">
      <c r="A476" t="s">
        <v>14344</v>
      </c>
      <c r="B476" s="20" t="s">
        <v>7984</v>
      </c>
      <c r="C476" t="s">
        <v>14431</v>
      </c>
      <c r="J476" t="str">
        <f>VLOOKUP(C476,MEDIDORES!C:G,5,FALSE)</f>
        <v>LAUTARO_______013</v>
      </c>
      <c r="K476" t="b">
        <f>I476=VLOOKUP(C476,MEDIDORES!C:G,5,FALSE)</f>
        <v>0</v>
      </c>
    </row>
    <row r="477" spans="1:11" x14ac:dyDescent="0.2">
      <c r="A477" t="s">
        <v>11268</v>
      </c>
      <c r="B477" s="20" t="s">
        <v>9972</v>
      </c>
      <c r="C477" s="20" t="s">
        <v>14432</v>
      </c>
      <c r="J477" t="str">
        <f>VLOOKUP(C477,MEDIDORES!C:G,5,FALSE)</f>
        <v>FATIMA________015</v>
      </c>
      <c r="K477" t="b">
        <f>I477=VLOOKUP(C477,MEDIDORES!C:G,5,FALSE)</f>
        <v>0</v>
      </c>
    </row>
    <row r="478" spans="1:11" x14ac:dyDescent="0.2">
      <c r="A478" t="s">
        <v>14446</v>
      </c>
      <c r="B478" s="20" t="s">
        <v>9972</v>
      </c>
      <c r="C478" t="s">
        <v>14441</v>
      </c>
      <c r="J478" t="str">
        <f>VLOOKUP(C478,MEDIDORES!C:G,5,FALSE)</f>
        <v>ELAVELLANO____023</v>
      </c>
      <c r="K478" t="b">
        <f>I478=VLOOKUP(C478,MEDIDORES!C:G,5,FALSE)</f>
        <v>0</v>
      </c>
    </row>
    <row r="479" spans="1:11" x14ac:dyDescent="0.2">
      <c r="A479" t="s">
        <v>14447</v>
      </c>
      <c r="B479" s="20" t="s">
        <v>9972</v>
      </c>
      <c r="C479" t="s">
        <v>14442</v>
      </c>
      <c r="J479" t="str">
        <f>VLOOKUP(C479,MEDIDORES!C:G,5,FALSE)</f>
        <v>ELAVELLANO____023</v>
      </c>
      <c r="K479" t="b">
        <f>I479=VLOOKUP(C479,MEDIDORES!C:G,5,FALSE)</f>
        <v>0</v>
      </c>
    </row>
    <row r="480" spans="1:11" x14ac:dyDescent="0.2">
      <c r="A480" t="s">
        <v>14448</v>
      </c>
      <c r="B480" s="20" t="s">
        <v>9972</v>
      </c>
      <c r="C480" t="s">
        <v>14434</v>
      </c>
      <c r="J480" t="str">
        <f>VLOOKUP(C480,MEDIDORES!C:G,5,FALSE)</f>
        <v>GRANEROS______015</v>
      </c>
      <c r="K480" t="b">
        <f>I480=VLOOKUP(C480,MEDIDORES!C:G,5,FALSE)</f>
        <v>0</v>
      </c>
    </row>
    <row r="481" spans="1:11" x14ac:dyDescent="0.2">
      <c r="A481" t="s">
        <v>14455</v>
      </c>
      <c r="B481" s="20" t="s">
        <v>9972</v>
      </c>
      <c r="C481" t="s">
        <v>14435</v>
      </c>
      <c r="J481" t="str">
        <f>VLOOKUP(C481,MEDIDORES!C:G,5,FALSE)</f>
        <v>L.UNION_______013</v>
      </c>
      <c r="K481" t="b">
        <f>I481=VLOOKUP(C481,MEDIDORES!C:G,5,FALSE)</f>
        <v>0</v>
      </c>
    </row>
    <row r="482" spans="1:11" x14ac:dyDescent="0.2">
      <c r="A482" t="s">
        <v>14461</v>
      </c>
      <c r="B482" s="20" t="s">
        <v>9972</v>
      </c>
      <c r="C482" t="s">
        <v>14459</v>
      </c>
      <c r="J482" t="str">
        <f>VLOOKUP(C482,MEDIDORES!C:G,5,FALSE)</f>
        <v>ROSARIO_______013</v>
      </c>
      <c r="K482" t="b">
        <f>I482=VLOOKUP(C482,MEDIDORES!C:G,5,FALSE)</f>
        <v>0</v>
      </c>
    </row>
    <row r="483" spans="1:11" x14ac:dyDescent="0.2">
      <c r="A483" t="s">
        <v>14462</v>
      </c>
      <c r="B483" s="20" t="s">
        <v>9972</v>
      </c>
      <c r="C483" t="s">
        <v>14460</v>
      </c>
      <c r="J483" t="str">
        <f>VLOOKUP(C483,MEDIDORES!C:G,5,FALSE)</f>
        <v>ROSARIO_______013</v>
      </c>
      <c r="K483" t="b">
        <f>I483=VLOOKUP(C483,MEDIDORES!C:G,5,FALSE)</f>
        <v>0</v>
      </c>
    </row>
    <row r="484" spans="1:11" x14ac:dyDescent="0.2">
      <c r="A484" t="s">
        <v>14466</v>
      </c>
      <c r="B484" s="20" t="s">
        <v>8091</v>
      </c>
      <c r="C484" t="s">
        <v>14436</v>
      </c>
      <c r="J484" t="str">
        <f>VLOOKUP(C484,MEDIDORES!C:G,5,FALSE)</f>
        <v>VALDIVIA______013</v>
      </c>
      <c r="K484" t="b">
        <f>I484=VLOOKUP(C484,MEDIDORES!C:G,5,FALSE)</f>
        <v>0</v>
      </c>
    </row>
    <row r="485" spans="1:11" x14ac:dyDescent="0.2">
      <c r="A485" t="s">
        <v>14516</v>
      </c>
      <c r="B485" s="20" t="s">
        <v>9972</v>
      </c>
      <c r="C485" t="s">
        <v>14487</v>
      </c>
      <c r="J485" t="str">
        <f>VLOOKUP(C485,MEDIDORES!C:G,5,FALSE)</f>
        <v>LAPALMA_______013</v>
      </c>
      <c r="K485" t="b">
        <f>I485=VLOOKUP(C485,MEDIDORES!C:G,5,FALSE)</f>
        <v>0</v>
      </c>
    </row>
    <row r="486" spans="1:11" x14ac:dyDescent="0.2">
      <c r="A486" t="s">
        <v>14515</v>
      </c>
      <c r="B486" s="20" t="s">
        <v>9972</v>
      </c>
      <c r="C486" t="s">
        <v>14488</v>
      </c>
      <c r="J486" t="str">
        <f>VLOOKUP(C486,MEDIDORES!C:G,5,FALSE)</f>
        <v>LAPALMA_______013</v>
      </c>
      <c r="K486" t="b">
        <f>I486=VLOOKUP(C486,MEDIDORES!C:G,5,FALSE)</f>
        <v>0</v>
      </c>
    </row>
    <row r="487" spans="1:11" x14ac:dyDescent="0.2">
      <c r="A487" t="s">
        <v>14518</v>
      </c>
      <c r="B487" s="20" t="s">
        <v>9972</v>
      </c>
      <c r="C487" t="s">
        <v>14519</v>
      </c>
      <c r="J487" t="str">
        <f>VLOOKUP(C487,MEDIDORES!C:G,5,FALSE)</f>
        <v>TUNICHE_______015</v>
      </c>
      <c r="K487" t="b">
        <f>I487=VLOOKUP(C487,MEDIDORES!C:G,5,FALSE)</f>
        <v>0</v>
      </c>
    </row>
    <row r="488" spans="1:11" x14ac:dyDescent="0.2">
      <c r="A488" t="s">
        <v>14517</v>
      </c>
      <c r="B488" s="20" t="s">
        <v>9972</v>
      </c>
      <c r="C488" t="s">
        <v>14520</v>
      </c>
      <c r="J488" t="str">
        <f>VLOOKUP(C488,MEDIDORES!C:G,5,FALSE)</f>
        <v>TUNICHE_______015</v>
      </c>
      <c r="K488" t="b">
        <f>I488=VLOOKUP(C488,MEDIDORES!C:G,5,FALSE)</f>
        <v>0</v>
      </c>
    </row>
    <row r="489" spans="1:11" x14ac:dyDescent="0.2">
      <c r="A489" t="s">
        <v>14529</v>
      </c>
      <c r="B489" s="20" t="s">
        <v>9972</v>
      </c>
      <c r="C489" t="s">
        <v>14524</v>
      </c>
      <c r="J489" t="str">
        <f>VLOOKUP(C489,MEDIDORES!C:G,5,FALSE)</f>
        <v>DUQUECO_______023</v>
      </c>
      <c r="K489" t="b">
        <f>I489=VLOOKUP(C489,MEDIDORES!C:G,5,FALSE)</f>
        <v>0</v>
      </c>
    </row>
    <row r="490" spans="1:11" x14ac:dyDescent="0.2">
      <c r="A490" t="s">
        <v>14530</v>
      </c>
      <c r="B490" s="20" t="s">
        <v>9972</v>
      </c>
      <c r="C490" t="s">
        <v>14525</v>
      </c>
      <c r="J490" t="str">
        <f>VLOOKUP(C490,MEDIDORES!C:G,5,FALSE)</f>
        <v>DUQUECO_______023</v>
      </c>
      <c r="K490" t="b">
        <f>I490=VLOOKUP(C490,MEDIDORES!C:G,5,FALSE)</f>
        <v>0</v>
      </c>
    </row>
    <row r="491" spans="1:11" x14ac:dyDescent="0.2">
      <c r="A491" t="s">
        <v>14536</v>
      </c>
      <c r="B491" s="20" t="s">
        <v>9972</v>
      </c>
      <c r="C491" t="s">
        <v>14531</v>
      </c>
      <c r="J491" t="str">
        <f>VLOOKUP(C491,MEDIDORES!C:G,5,FALSE)</f>
        <v>TENO__________013</v>
      </c>
      <c r="K491" t="b">
        <f>I491=VLOOKUP(C491,MEDIDORES!C:G,5,FALSE)</f>
        <v>0</v>
      </c>
    </row>
    <row r="492" spans="1:11" x14ac:dyDescent="0.2">
      <c r="A492" t="s">
        <v>14537</v>
      </c>
      <c r="B492" s="20" t="s">
        <v>9972</v>
      </c>
      <c r="C492" t="s">
        <v>14532</v>
      </c>
      <c r="J492" t="str">
        <f>VLOOKUP(C492,MEDIDORES!C:G,5,FALSE)</f>
        <v>TENO__________013</v>
      </c>
      <c r="K492" t="b">
        <f>I492=VLOOKUP(C492,MEDIDORES!C:G,5,FALSE)</f>
        <v>0</v>
      </c>
    </row>
    <row r="493" spans="1:11" x14ac:dyDescent="0.2">
      <c r="A493" t="s">
        <v>14538</v>
      </c>
      <c r="B493" s="20" t="s">
        <v>9972</v>
      </c>
      <c r="C493" t="s">
        <v>14533</v>
      </c>
      <c r="J493" t="str">
        <f>VLOOKUP(C493,MEDIDORES!C:G,5,FALSE)</f>
        <v>TENO__________013</v>
      </c>
      <c r="K493" t="b">
        <f>I493=VLOOKUP(C493,MEDIDORES!C:G,5,FALSE)</f>
        <v>0</v>
      </c>
    </row>
    <row r="494" spans="1:11" x14ac:dyDescent="0.2">
      <c r="A494" t="s">
        <v>14539</v>
      </c>
      <c r="B494" s="20" t="s">
        <v>9972</v>
      </c>
      <c r="C494" t="s">
        <v>14534</v>
      </c>
      <c r="J494" t="str">
        <f>VLOOKUP(C494,MEDIDORES!C:G,5,FALSE)</f>
        <v>TENO__________013</v>
      </c>
      <c r="K494" t="b">
        <f>I494=VLOOKUP(C494,MEDIDORES!C:G,5,FALSE)</f>
        <v>0</v>
      </c>
    </row>
    <row r="495" spans="1:11" x14ac:dyDescent="0.2">
      <c r="A495" t="s">
        <v>14548</v>
      </c>
      <c r="B495" s="20" t="s">
        <v>9972</v>
      </c>
      <c r="C495" t="s">
        <v>14542</v>
      </c>
      <c r="J495" t="str">
        <f>VLOOKUP(C495,MEDIDORES!C:G,5,FALSE)</f>
        <v>COLCHAGUA_____015</v>
      </c>
      <c r="K495" t="b">
        <f>I495=VLOOKUP(C495,MEDIDORES!C:G,5,FALSE)</f>
        <v>0</v>
      </c>
    </row>
    <row r="496" spans="1:11" x14ac:dyDescent="0.2">
      <c r="A496" t="s">
        <v>14547</v>
      </c>
      <c r="B496" s="20" t="s">
        <v>9972</v>
      </c>
      <c r="C496" t="s">
        <v>14543</v>
      </c>
      <c r="J496" t="str">
        <f>VLOOKUP(C496,MEDIDORES!C:G,5,FALSE)</f>
        <v>COLCHAGUA_____015</v>
      </c>
      <c r="K496" t="b">
        <f>I496=VLOOKUP(C496,MEDIDORES!C:G,5,FALSE)</f>
        <v>0</v>
      </c>
    </row>
    <row r="497" spans="1:11" x14ac:dyDescent="0.2">
      <c r="A497" t="s">
        <v>14554</v>
      </c>
      <c r="B497" s="20" t="s">
        <v>9972</v>
      </c>
      <c r="C497" t="s">
        <v>14549</v>
      </c>
      <c r="J497" t="str">
        <f>VLOOKUP(C497,MEDIDORES!C:G,5,FALSE)</f>
        <v>NIRIVILO______023</v>
      </c>
      <c r="K497" t="b">
        <f>I497=VLOOKUP(C497,MEDIDORES!C:G,5,FALSE)</f>
        <v>0</v>
      </c>
    </row>
    <row r="498" spans="1:11" x14ac:dyDescent="0.2">
      <c r="A498" t="s">
        <v>14555</v>
      </c>
      <c r="B498" s="20" t="s">
        <v>9972</v>
      </c>
      <c r="C498" t="s">
        <v>14550</v>
      </c>
      <c r="J498" t="str">
        <f>VLOOKUP(C498,MEDIDORES!C:G,5,FALSE)</f>
        <v>NIRIVILO______023</v>
      </c>
      <c r="K498" t="b">
        <f>I498=VLOOKUP(C498,MEDIDORES!C:G,5,FALSE)</f>
        <v>0</v>
      </c>
    </row>
    <row r="499" spans="1:11" x14ac:dyDescent="0.2">
      <c r="A499" t="s">
        <v>14556</v>
      </c>
      <c r="B499" s="20" t="s">
        <v>9972</v>
      </c>
      <c r="C499" t="s">
        <v>14558</v>
      </c>
      <c r="J499" t="str">
        <f>VLOOKUP(C499,MEDIDORES!C:G,5,FALSE)</f>
        <v>LOMIRANDA_____013</v>
      </c>
      <c r="K499" t="b">
        <f>I499=VLOOKUP(C499,MEDIDORES!C:G,5,FALSE)</f>
        <v>0</v>
      </c>
    </row>
    <row r="500" spans="1:11" x14ac:dyDescent="0.2">
      <c r="A500" t="s">
        <v>14557</v>
      </c>
      <c r="B500" s="20" t="s">
        <v>9972</v>
      </c>
      <c r="C500" t="s">
        <v>14559</v>
      </c>
      <c r="J500" t="str">
        <f>VLOOKUP(C500,MEDIDORES!C:G,5,FALSE)</f>
        <v>LOMIRANDA_____013</v>
      </c>
      <c r="K500" t="b">
        <f>I500=VLOOKUP(C500,MEDIDORES!C:G,5,FALSE)</f>
        <v>0</v>
      </c>
    </row>
    <row r="501" spans="1:11" x14ac:dyDescent="0.2">
      <c r="A501" t="s">
        <v>14562</v>
      </c>
      <c r="B501" s="20" t="s">
        <v>10210</v>
      </c>
      <c r="J501" s="20" t="s">
        <v>14563</v>
      </c>
      <c r="K501" t="e">
        <f>I501=VLOOKUP(C501,MEDIDORES!C:G,5,FALSE)</f>
        <v>#N/A</v>
      </c>
    </row>
    <row r="502" spans="1:11" x14ac:dyDescent="0.2">
      <c r="A502" t="s">
        <v>14596</v>
      </c>
      <c r="B502" s="20" t="s">
        <v>9972</v>
      </c>
      <c r="C502" t="s">
        <v>14599</v>
      </c>
      <c r="J502" t="str">
        <f>VLOOKUP(C502,MEDIDORES!C:G,5,FALSE)</f>
        <v>S.F.MOSTAZAL__013</v>
      </c>
      <c r="K502" t="b">
        <f>I502=VLOOKUP(C502,MEDIDORES!C:G,5,FALSE)</f>
        <v>0</v>
      </c>
    </row>
    <row r="503" spans="1:11" x14ac:dyDescent="0.2">
      <c r="A503" t="s">
        <v>14597</v>
      </c>
      <c r="B503" s="20" t="s">
        <v>9972</v>
      </c>
      <c r="C503" t="s">
        <v>14598</v>
      </c>
      <c r="J503" t="str">
        <f>VLOOKUP(C503,MEDIDORES!C:G,5,FALSE)</f>
        <v>S.F.MOSTAZAL__013</v>
      </c>
      <c r="K503" t="b">
        <f>I503=VLOOKUP(C503,MEDIDORES!C:G,5,FALSE)</f>
        <v>0</v>
      </c>
    </row>
    <row r="504" spans="1:11" x14ac:dyDescent="0.2">
      <c r="A504" t="s">
        <v>14600</v>
      </c>
      <c r="B504" s="20" t="s">
        <v>9972</v>
      </c>
      <c r="C504" t="s">
        <v>14603</v>
      </c>
      <c r="J504" t="str">
        <f>VLOOKUP(C504,MEDIDORES!C:G,5,FALSE)</f>
        <v>PIDUCO________013</v>
      </c>
      <c r="K504" t="b">
        <f>I504=VLOOKUP(C504,MEDIDORES!C:G,5,FALSE)</f>
        <v>0</v>
      </c>
    </row>
    <row r="505" spans="1:11" x14ac:dyDescent="0.2">
      <c r="A505" t="s">
        <v>14601</v>
      </c>
      <c r="B505" s="20" t="s">
        <v>9972</v>
      </c>
      <c r="C505" t="s">
        <v>14602</v>
      </c>
      <c r="J505" t="str">
        <f>VLOOKUP(C505,MEDIDORES!C:G,5,FALSE)</f>
        <v>PIDUCO________013</v>
      </c>
      <c r="K505" t="b">
        <f>I505=VLOOKUP(C505,MEDIDORES!C:G,5,FALSE)</f>
        <v>0</v>
      </c>
    </row>
    <row r="506" spans="1:11" x14ac:dyDescent="0.2">
      <c r="A506" t="s">
        <v>14612</v>
      </c>
      <c r="B506" s="20" t="s">
        <v>9972</v>
      </c>
      <c r="C506" t="s">
        <v>14610</v>
      </c>
      <c r="J506" t="str">
        <f>VLOOKUP(C506,MEDIDORES!C:G,5,FALSE)</f>
        <v>BUIN__________013</v>
      </c>
      <c r="K506" t="b">
        <f>I506=VLOOKUP(C506,MEDIDORES!C:G,5,FALSE)</f>
        <v>0</v>
      </c>
    </row>
    <row r="507" spans="1:11" x14ac:dyDescent="0.2">
      <c r="A507" t="s">
        <v>14613</v>
      </c>
      <c r="B507" s="20" t="s">
        <v>9972</v>
      </c>
      <c r="C507" t="s">
        <v>14611</v>
      </c>
      <c r="J507" t="str">
        <f>VLOOKUP(C507,MEDIDORES!C:G,5,FALSE)</f>
        <v>BUIN__________013</v>
      </c>
      <c r="K507" t="b">
        <f>I507=VLOOKUP(C507,MEDIDORES!C:G,5,FALSE)</f>
        <v>0</v>
      </c>
    </row>
    <row r="508" spans="1:11" x14ac:dyDescent="0.2">
      <c r="A508" s="20" t="s">
        <v>14666</v>
      </c>
      <c r="B508" s="20" t="s">
        <v>9972</v>
      </c>
      <c r="C508" t="s">
        <v>14662</v>
      </c>
      <c r="J508" t="str">
        <f>VLOOKUP(C508,MEDIDORES!C:G,5,FALSE)</f>
        <v>SAN_CLEMENTE__013</v>
      </c>
      <c r="K508" t="b">
        <f>I508=VLOOKUP(C508,MEDIDORES!C:G,5,FALSE)</f>
        <v>0</v>
      </c>
    </row>
    <row r="509" spans="1:11" x14ac:dyDescent="0.2">
      <c r="A509" s="20" t="s">
        <v>14667</v>
      </c>
      <c r="B509" s="20" t="s">
        <v>9972</v>
      </c>
      <c r="C509" t="s">
        <v>14663</v>
      </c>
      <c r="J509" t="str">
        <f>VLOOKUP(C509,MEDIDORES!C:G,5,FALSE)</f>
        <v>SAN_CLEMENTE__013</v>
      </c>
      <c r="K509" t="b">
        <f>I509=VLOOKUP(C509,MEDIDORES!C:G,5,FALSE)</f>
        <v>0</v>
      </c>
    </row>
    <row r="510" spans="1:11" x14ac:dyDescent="0.2">
      <c r="A510" s="20" t="s">
        <v>14675</v>
      </c>
      <c r="B510" s="20" t="s">
        <v>9972</v>
      </c>
      <c r="C510" t="s">
        <v>14668</v>
      </c>
      <c r="J510" t="str">
        <f>VLOOKUP(C510,MEDIDORES!C:G,5,FALSE)</f>
        <v>S.VICENTETT___013</v>
      </c>
      <c r="K510" t="b">
        <f>I510=VLOOKUP(C510,MEDIDORES!C:G,5,FALSE)</f>
        <v>0</v>
      </c>
    </row>
    <row r="511" spans="1:11" x14ac:dyDescent="0.2">
      <c r="A511" s="20" t="s">
        <v>14674</v>
      </c>
      <c r="B511" s="20" t="s">
        <v>9972</v>
      </c>
      <c r="C511" t="s">
        <v>14669</v>
      </c>
      <c r="J511" t="str">
        <f>VLOOKUP(C511,MEDIDORES!C:G,5,FALSE)</f>
        <v>S.VICENTETT___013</v>
      </c>
      <c r="K511" t="b">
        <f>I511=VLOOKUP(C511,MEDIDORES!C:G,5,FALSE)</f>
        <v>0</v>
      </c>
    </row>
    <row r="512" spans="1:11" x14ac:dyDescent="0.2">
      <c r="J512" t="e">
        <f>VLOOKUP(C512,MEDIDORES!C:G,5,FALSE)</f>
        <v>#N/A</v>
      </c>
      <c r="K512" t="e">
        <f>I512=VLOOKUP(C512,MEDIDORES!C:G,5,FALSE)</f>
        <v>#N/A</v>
      </c>
    </row>
    <row r="513" spans="10:11" x14ac:dyDescent="0.2">
      <c r="J513" t="e">
        <f>VLOOKUP(C513,MEDIDORES!C:G,5,FALSE)</f>
        <v>#N/A</v>
      </c>
      <c r="K513" t="e">
        <f>I513=VLOOKUP(C513,MEDIDORES!C:G,5,FALSE)</f>
        <v>#N/A</v>
      </c>
    </row>
  </sheetData>
  <autoFilter ref="A2:AA513" xr:uid="{99A6A5CE-5FEE-42C2-B4AE-DE31F877EE54}"/>
  <sortState xmlns:xlrd2="http://schemas.microsoft.com/office/spreadsheetml/2017/richdata2" ref="C410:C420">
    <sortCondition ref="C410"/>
  </sortState>
  <mergeCells count="12">
    <mergeCell ref="A1:B1"/>
    <mergeCell ref="M1:M2"/>
    <mergeCell ref="N1:N2"/>
    <mergeCell ref="O1:O2"/>
    <mergeCell ref="C1:G1"/>
    <mergeCell ref="W1:W2"/>
    <mergeCell ref="Z1:Z2"/>
    <mergeCell ref="P1:P2"/>
    <mergeCell ref="S1:S2"/>
    <mergeCell ref="T1:T2"/>
    <mergeCell ref="U1:U2"/>
    <mergeCell ref="V1:V2"/>
  </mergeCells>
  <phoneticPr fontId="1" type="noConversion"/>
  <conditionalFormatting sqref="A16">
    <cfRule type="duplicateValues" dxfId="20" priority="42" stopIfTrue="1"/>
  </conditionalFormatting>
  <conditionalFormatting sqref="A51:A55">
    <cfRule type="duplicateValues" dxfId="19" priority="41" stopIfTrue="1"/>
  </conditionalFormatting>
  <conditionalFormatting sqref="A125">
    <cfRule type="duplicateValues" dxfId="18" priority="31" stopIfTrue="1"/>
  </conditionalFormatting>
  <conditionalFormatting sqref="A126">
    <cfRule type="duplicateValues" dxfId="17" priority="30" stopIfTrue="1"/>
  </conditionalFormatting>
  <conditionalFormatting sqref="D464:F467 C365:F373 D299 F301 C290:F292 H260:H261 C1 C2:F261 C263:F288 E262:F262 D302:D304 E289:F289 C298:E298 H295:H296 C296:F297 F298:F299 C305:F362 D374:F374 C376:F444 D445:F446 C447:F463 C464 C468:F1048576">
    <cfRule type="duplicateValues" dxfId="16" priority="24"/>
  </conditionalFormatting>
  <conditionalFormatting sqref="P3:P293">
    <cfRule type="cellIs" dxfId="15" priority="23" stopIfTrue="1" operator="equal">
      <formula>""</formula>
    </cfRule>
  </conditionalFormatting>
  <conditionalFormatting sqref="P3:P293">
    <cfRule type="cellIs" dxfId="14" priority="22" stopIfTrue="1" operator="equal">
      <formula>1</formula>
    </cfRule>
  </conditionalFormatting>
  <conditionalFormatting sqref="C263:F270 C250:F261 E262:F262">
    <cfRule type="duplicateValues" dxfId="13" priority="20"/>
  </conditionalFormatting>
  <conditionalFormatting sqref="A96">
    <cfRule type="duplicateValues" dxfId="12" priority="19"/>
  </conditionalFormatting>
  <conditionalFormatting sqref="A97">
    <cfRule type="duplicateValues" dxfId="11" priority="18"/>
  </conditionalFormatting>
  <conditionalFormatting sqref="A82">
    <cfRule type="duplicateValues" dxfId="10" priority="17"/>
  </conditionalFormatting>
  <conditionalFormatting sqref="C289:D289">
    <cfRule type="duplicateValues" dxfId="9" priority="12"/>
  </conditionalFormatting>
  <conditionalFormatting sqref="E302 C302">
    <cfRule type="duplicateValues" dxfId="8" priority="3081"/>
  </conditionalFormatting>
  <conditionalFormatting sqref="E304 C304">
    <cfRule type="duplicateValues" dxfId="7" priority="3099"/>
  </conditionalFormatting>
  <conditionalFormatting sqref="C293:F295">
    <cfRule type="duplicateValues" dxfId="6" priority="7"/>
  </conditionalFormatting>
  <conditionalFormatting sqref="C363:F364">
    <cfRule type="duplicateValues" dxfId="5" priority="6"/>
  </conditionalFormatting>
  <conditionalFormatting sqref="D375:F375">
    <cfRule type="duplicateValues" dxfId="4" priority="5"/>
  </conditionalFormatting>
  <conditionalFormatting sqref="C374:C375">
    <cfRule type="duplicateValues" dxfId="3" priority="4"/>
  </conditionalFormatting>
  <conditionalFormatting sqref="A1:A463 A468:A1048576">
    <cfRule type="duplicateValues" dxfId="2" priority="2"/>
  </conditionalFormatting>
  <conditionalFormatting sqref="C445:C446">
    <cfRule type="duplicateValues" dxfId="1" priority="1"/>
  </conditionalFormatting>
  <pageMargins left="0.7" right="0.7" top="0.75" bottom="0.75" header="0.3" footer="0.3"/>
  <pageSetup orientation="portrait" horizontalDpi="4294967293"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CECBD7-BECE-4BD9-AA7E-65DA6B723BEE}">
  <sheetPr codeName="Hoja10"/>
  <dimension ref="A1:Q1500"/>
  <sheetViews>
    <sheetView workbookViewId="0">
      <pane xSplit="1" ySplit="1" topLeftCell="B97" activePane="bottomRight" state="frozen"/>
      <selection pane="topRight" activeCell="B1" sqref="B1"/>
      <selection pane="bottomLeft" activeCell="A2" sqref="A2"/>
      <selection pane="bottomRight" activeCell="A2" sqref="A2:A131"/>
    </sheetView>
  </sheetViews>
  <sheetFormatPr baseColWidth="10" defaultRowHeight="10.199999999999999" x14ac:dyDescent="0.2"/>
  <cols>
    <col min="1" max="1" width="39.28515625" bestFit="1" customWidth="1"/>
    <col min="2" max="2" width="7.7109375" customWidth="1"/>
    <col min="6" max="8" width="20" customWidth="1"/>
    <col min="9" max="9" width="7.7109375" customWidth="1"/>
    <col min="10" max="10" width="4.42578125" customWidth="1"/>
    <col min="11" max="11" width="35.85546875" bestFit="1" customWidth="1"/>
    <col min="12" max="12" width="25.85546875" bestFit="1" customWidth="1"/>
    <col min="13" max="13" width="7.85546875" bestFit="1" customWidth="1"/>
  </cols>
  <sheetData>
    <row r="1" spans="1:17" ht="129" customHeight="1" x14ac:dyDescent="0.2">
      <c r="A1" s="218" t="s">
        <v>12952</v>
      </c>
      <c r="B1" s="218" t="s">
        <v>12973</v>
      </c>
      <c r="C1" s="218" t="s">
        <v>12419</v>
      </c>
      <c r="D1" s="218" t="s">
        <v>12420</v>
      </c>
      <c r="E1" s="218" t="s">
        <v>12421</v>
      </c>
      <c r="F1" s="218" t="s">
        <v>12953</v>
      </c>
      <c r="G1" s="218" t="s">
        <v>12955</v>
      </c>
      <c r="H1" s="218" t="s">
        <v>12956</v>
      </c>
      <c r="I1" s="218" t="s">
        <v>12954</v>
      </c>
      <c r="J1" s="20"/>
      <c r="K1" s="195" t="s">
        <v>12953</v>
      </c>
      <c r="L1" s="195" t="s">
        <v>12952</v>
      </c>
      <c r="M1" s="195" t="s">
        <v>12973</v>
      </c>
      <c r="N1" s="200" t="s">
        <v>12972</v>
      </c>
      <c r="O1" s="77" t="s">
        <v>13161</v>
      </c>
      <c r="P1" s="77" t="s">
        <v>13162</v>
      </c>
      <c r="Q1" s="20" t="s">
        <v>13437</v>
      </c>
    </row>
    <row r="2" spans="1:17" x14ac:dyDescent="0.2">
      <c r="A2" t="s">
        <v>11536</v>
      </c>
      <c r="B2" t="str">
        <f>VLOOKUP(A2,MEDIDORES!C:L,10,FALSE)</f>
        <v>L_D</v>
      </c>
      <c r="C2">
        <f>IFERROR(MATCH($A2,'Fis-Com'!C:C,0),0)</f>
        <v>0</v>
      </c>
      <c r="D2">
        <f>IFERROR(MATCH($A2,'Fis-Com'!D:D,0),0)</f>
        <v>0</v>
      </c>
      <c r="E2">
        <f>IFERROR(MATCH($A2,'Fis-Com'!E:E,0),0)</f>
        <v>0</v>
      </c>
      <c r="I2">
        <f>SUM(C2:E2)</f>
        <v>0</v>
      </c>
    </row>
    <row r="3" spans="1:17" x14ac:dyDescent="0.2">
      <c r="A3" t="s">
        <v>13487</v>
      </c>
      <c r="B3" t="e">
        <f>VLOOKUP(A3,MEDIDORES!C:L,10,FALSE)</f>
        <v>#N/A</v>
      </c>
      <c r="C3">
        <f>IFERROR(MATCH($A3,'Fis-Com'!C:C,0),0)</f>
        <v>0</v>
      </c>
      <c r="D3">
        <f>IFERROR(MATCH($A3,'Fis-Com'!D:D,0),0)</f>
        <v>0</v>
      </c>
      <c r="E3">
        <f>IFERROR(MATCH($A3,'Fis-Com'!E:E,0),0)</f>
        <v>0</v>
      </c>
      <c r="I3">
        <f t="shared" ref="I3:I66" si="0">SUM(C3:E3)</f>
        <v>0</v>
      </c>
    </row>
    <row r="4" spans="1:17" x14ac:dyDescent="0.2">
      <c r="A4" t="s">
        <v>13565</v>
      </c>
      <c r="B4" t="str">
        <f>VLOOKUP(A4,MEDIDORES!C:L,10,FALSE)</f>
        <v>R</v>
      </c>
      <c r="C4">
        <f>IFERROR(MATCH($A4,'Fis-Com'!C:C,0),0)</f>
        <v>0</v>
      </c>
      <c r="D4">
        <f>IFERROR(MATCH($A4,'Fis-Com'!D:D,0),0)</f>
        <v>0</v>
      </c>
      <c r="E4">
        <f>IFERROR(MATCH($A4,'Fis-Com'!E:E,0),0)</f>
        <v>0</v>
      </c>
      <c r="I4">
        <f t="shared" si="0"/>
        <v>0</v>
      </c>
    </row>
    <row r="5" spans="1:17" x14ac:dyDescent="0.2">
      <c r="A5" t="s">
        <v>10977</v>
      </c>
      <c r="B5" t="e">
        <f>VLOOKUP(A5,MEDIDORES!C:L,10,FALSE)</f>
        <v>#N/A</v>
      </c>
      <c r="C5">
        <f>IFERROR(MATCH($A5,'Fis-Com'!C:C,0),0)</f>
        <v>0</v>
      </c>
      <c r="D5">
        <f>IFERROR(MATCH($A5,'Fis-Com'!D:D,0),0)</f>
        <v>0</v>
      </c>
      <c r="E5">
        <f>IFERROR(MATCH($A5,'Fis-Com'!E:E,0),0)</f>
        <v>0</v>
      </c>
      <c r="I5">
        <f t="shared" si="0"/>
        <v>0</v>
      </c>
    </row>
    <row r="6" spans="1:17" x14ac:dyDescent="0.2">
      <c r="A6" t="s">
        <v>8085</v>
      </c>
      <c r="B6" t="str">
        <f>VLOOKUP(A6,MEDIDORES!C:L,10,FALSE)</f>
        <v>R</v>
      </c>
      <c r="C6">
        <f>IFERROR(MATCH($A6,'Fis-Com'!C:C,0),0)</f>
        <v>0</v>
      </c>
      <c r="D6">
        <f>IFERROR(MATCH($A6,'Fis-Com'!D:D,0),0)</f>
        <v>0</v>
      </c>
      <c r="E6">
        <f>IFERROR(MATCH($A6,'Fis-Com'!E:E,0),0)</f>
        <v>0</v>
      </c>
      <c r="I6">
        <f t="shared" si="0"/>
        <v>0</v>
      </c>
    </row>
    <row r="7" spans="1:17" x14ac:dyDescent="0.2">
      <c r="A7" t="s">
        <v>8086</v>
      </c>
      <c r="B7" t="str">
        <f>VLOOKUP(A7,MEDIDORES!C:L,10,FALSE)</f>
        <v>R</v>
      </c>
      <c r="C7">
        <f>IFERROR(MATCH($A7,'Fis-Com'!C:C,0),0)</f>
        <v>0</v>
      </c>
      <c r="D7">
        <f>IFERROR(MATCH($A7,'Fis-Com'!D:D,0),0)</f>
        <v>0</v>
      </c>
      <c r="E7">
        <f>IFERROR(MATCH($A7,'Fis-Com'!E:E,0),0)</f>
        <v>0</v>
      </c>
      <c r="I7">
        <f t="shared" si="0"/>
        <v>0</v>
      </c>
    </row>
    <row r="8" spans="1:17" x14ac:dyDescent="0.2">
      <c r="A8" t="s">
        <v>8087</v>
      </c>
      <c r="B8" t="str">
        <f>VLOOKUP(A8,MEDIDORES!C:L,10,FALSE)</f>
        <v>R</v>
      </c>
      <c r="C8">
        <f>IFERROR(MATCH($A8,'Fis-Com'!C:C,0),0)</f>
        <v>0</v>
      </c>
      <c r="D8">
        <f>IFERROR(MATCH($A8,'Fis-Com'!D:D,0),0)</f>
        <v>0</v>
      </c>
      <c r="E8">
        <f>IFERROR(MATCH($A8,'Fis-Com'!E:E,0),0)</f>
        <v>0</v>
      </c>
      <c r="I8">
        <f t="shared" si="0"/>
        <v>0</v>
      </c>
    </row>
    <row r="9" spans="1:17" x14ac:dyDescent="0.2">
      <c r="A9" t="s">
        <v>1574</v>
      </c>
      <c r="B9" t="str">
        <f>VLOOKUP(A9,MEDIDORES!C:L,10,FALSE)</f>
        <v>L_D</v>
      </c>
      <c r="C9">
        <f>IFERROR(MATCH($A9,'Fis-Com'!C:C,0),0)</f>
        <v>0</v>
      </c>
      <c r="D9">
        <f>IFERROR(MATCH($A9,'Fis-Com'!D:D,0),0)</f>
        <v>0</v>
      </c>
      <c r="E9">
        <f>IFERROR(MATCH($A9,'Fis-Com'!E:E,0),0)</f>
        <v>0</v>
      </c>
      <c r="I9">
        <f t="shared" si="0"/>
        <v>0</v>
      </c>
    </row>
    <row r="10" spans="1:17" x14ac:dyDescent="0.2">
      <c r="A10" t="s">
        <v>12427</v>
      </c>
      <c r="B10" t="str">
        <f>VLOOKUP(A10,MEDIDORES!C:L,10,FALSE)</f>
        <v>L_D</v>
      </c>
      <c r="C10">
        <f>IFERROR(MATCH($A10,'Fis-Com'!C:C,0),0)</f>
        <v>0</v>
      </c>
      <c r="D10">
        <f>IFERROR(MATCH($A10,'Fis-Com'!D:D,0),0)</f>
        <v>0</v>
      </c>
      <c r="E10">
        <f>IFERROR(MATCH($A10,'Fis-Com'!E:E,0),0)</f>
        <v>0</v>
      </c>
      <c r="I10">
        <f t="shared" si="0"/>
        <v>0</v>
      </c>
    </row>
    <row r="11" spans="1:17" x14ac:dyDescent="0.2">
      <c r="A11" t="s">
        <v>13173</v>
      </c>
      <c r="B11" t="str">
        <f>VLOOKUP(A11,MEDIDORES!C:L,10,FALSE)</f>
        <v>R</v>
      </c>
      <c r="C11">
        <f>IFERROR(MATCH($A11,'Fis-Com'!C:C,0),0)</f>
        <v>0</v>
      </c>
      <c r="D11">
        <f>IFERROR(MATCH($A11,'Fis-Com'!D:D,0),0)</f>
        <v>0</v>
      </c>
      <c r="E11">
        <f>IFERROR(MATCH($A11,'Fis-Com'!E:E,0),0)</f>
        <v>0</v>
      </c>
      <c r="I11">
        <f t="shared" si="0"/>
        <v>0</v>
      </c>
    </row>
    <row r="12" spans="1:17" x14ac:dyDescent="0.2">
      <c r="A12" t="s">
        <v>8254</v>
      </c>
      <c r="B12" t="str">
        <f>VLOOKUP(A12,MEDIDORES!C:L,10,FALSE)</f>
        <v>R</v>
      </c>
      <c r="C12">
        <f>IFERROR(MATCH($A12,'Fis-Com'!C:C,0),0)</f>
        <v>0</v>
      </c>
      <c r="D12">
        <f>IFERROR(MATCH($A12,'Fis-Com'!D:D,0),0)</f>
        <v>0</v>
      </c>
      <c r="E12">
        <f>IFERROR(MATCH($A12,'Fis-Com'!E:E,0),0)</f>
        <v>0</v>
      </c>
      <c r="I12">
        <f t="shared" si="0"/>
        <v>0</v>
      </c>
    </row>
    <row r="13" spans="1:17" x14ac:dyDescent="0.2">
      <c r="A13" t="s">
        <v>8255</v>
      </c>
      <c r="B13" t="str">
        <f>VLOOKUP(A13,MEDIDORES!C:L,10,FALSE)</f>
        <v>R</v>
      </c>
      <c r="C13">
        <f>IFERROR(MATCH($A13,'Fis-Com'!C:C,0),0)</f>
        <v>0</v>
      </c>
      <c r="D13">
        <f>IFERROR(MATCH($A13,'Fis-Com'!D:D,0),0)</f>
        <v>0</v>
      </c>
      <c r="E13">
        <f>IFERROR(MATCH($A13,'Fis-Com'!E:E,0),0)</f>
        <v>0</v>
      </c>
      <c r="I13">
        <f t="shared" si="0"/>
        <v>0</v>
      </c>
    </row>
    <row r="14" spans="1:17" x14ac:dyDescent="0.2">
      <c r="A14" t="s">
        <v>8256</v>
      </c>
      <c r="B14" t="str">
        <f>VLOOKUP(A14,MEDIDORES!C:L,10,FALSE)</f>
        <v>R</v>
      </c>
      <c r="C14">
        <f>IFERROR(MATCH($A14,'Fis-Com'!C:C,0),0)</f>
        <v>0</v>
      </c>
      <c r="D14">
        <f>IFERROR(MATCH($A14,'Fis-Com'!D:D,0),0)</f>
        <v>0</v>
      </c>
      <c r="E14">
        <f>IFERROR(MATCH($A14,'Fis-Com'!E:E,0),0)</f>
        <v>0</v>
      </c>
      <c r="I14">
        <f t="shared" si="0"/>
        <v>0</v>
      </c>
    </row>
    <row r="15" spans="1:17" x14ac:dyDescent="0.2">
      <c r="A15" t="s">
        <v>11998</v>
      </c>
      <c r="B15" t="str">
        <f>VLOOKUP(A15,MEDIDORES!C:L,10,FALSE)</f>
        <v>L_D</v>
      </c>
      <c r="C15">
        <f>IFERROR(MATCH($A15,'Fis-Com'!C:C,0),0)</f>
        <v>0</v>
      </c>
      <c r="D15">
        <f>IFERROR(MATCH($A15,'Fis-Com'!D:D,0),0)</f>
        <v>0</v>
      </c>
      <c r="E15">
        <f>IFERROR(MATCH($A15,'Fis-Com'!E:E,0),0)</f>
        <v>0</v>
      </c>
      <c r="I15">
        <f t="shared" si="0"/>
        <v>0</v>
      </c>
    </row>
    <row r="16" spans="1:17" x14ac:dyDescent="0.2">
      <c r="A16" t="s">
        <v>10368</v>
      </c>
      <c r="B16" t="str">
        <f>VLOOKUP(A16,MEDIDORES!C:L,10,FALSE)</f>
        <v>L_D</v>
      </c>
      <c r="C16">
        <f>IFERROR(MATCH($A16,'Fis-Com'!C:C,0),0)</f>
        <v>0</v>
      </c>
      <c r="D16">
        <f>IFERROR(MATCH($A16,'Fis-Com'!D:D,0),0)</f>
        <v>0</v>
      </c>
      <c r="E16">
        <f>IFERROR(MATCH($A16,'Fis-Com'!E:E,0),0)</f>
        <v>0</v>
      </c>
      <c r="I16">
        <f t="shared" si="0"/>
        <v>0</v>
      </c>
    </row>
    <row r="17" spans="1:9" x14ac:dyDescent="0.2">
      <c r="A17" t="s">
        <v>10372</v>
      </c>
      <c r="B17" t="str">
        <f>VLOOKUP(A17,MEDIDORES!C:L,10,FALSE)</f>
        <v>L_D</v>
      </c>
      <c r="C17">
        <f>IFERROR(MATCH($A17,'Fis-Com'!C:C,0),0)</f>
        <v>0</v>
      </c>
      <c r="D17">
        <f>IFERROR(MATCH($A17,'Fis-Com'!D:D,0),0)</f>
        <v>0</v>
      </c>
      <c r="E17">
        <f>IFERROR(MATCH($A17,'Fis-Com'!E:E,0),0)</f>
        <v>0</v>
      </c>
      <c r="I17">
        <f t="shared" si="0"/>
        <v>0</v>
      </c>
    </row>
    <row r="18" spans="1:9" x14ac:dyDescent="0.2">
      <c r="A18" t="s">
        <v>10178</v>
      </c>
      <c r="B18" t="str">
        <f>VLOOKUP(A18,MEDIDORES!C:L,10,FALSE)</f>
        <v>L_D</v>
      </c>
      <c r="C18">
        <f>IFERROR(MATCH($A18,'Fis-Com'!C:C,0),0)</f>
        <v>0</v>
      </c>
      <c r="D18">
        <f>IFERROR(MATCH($A18,'Fis-Com'!D:D,0),0)</f>
        <v>0</v>
      </c>
      <c r="E18">
        <f>IFERROR(MATCH($A18,'Fis-Com'!E:E,0),0)</f>
        <v>0</v>
      </c>
      <c r="I18">
        <f t="shared" si="0"/>
        <v>0</v>
      </c>
    </row>
    <row r="19" spans="1:9" x14ac:dyDescent="0.2">
      <c r="A19" t="s">
        <v>8072</v>
      </c>
      <c r="B19" t="str">
        <f>VLOOKUP(A19,MEDIDORES!C:L,10,FALSE)</f>
        <v>R</v>
      </c>
      <c r="C19">
        <f>IFERROR(MATCH($A19,'Fis-Com'!C:C,0),0)</f>
        <v>0</v>
      </c>
      <c r="D19">
        <f>IFERROR(MATCH($A19,'Fis-Com'!D:D,0),0)</f>
        <v>0</v>
      </c>
      <c r="E19">
        <f>IFERROR(MATCH($A19,'Fis-Com'!E:E,0),0)</f>
        <v>0</v>
      </c>
      <c r="I19">
        <f t="shared" si="0"/>
        <v>0</v>
      </c>
    </row>
    <row r="20" spans="1:9" x14ac:dyDescent="0.2">
      <c r="A20" t="s">
        <v>8073</v>
      </c>
      <c r="B20" t="str">
        <f>VLOOKUP(A20,MEDIDORES!C:L,10,FALSE)</f>
        <v>R</v>
      </c>
      <c r="C20">
        <f>IFERROR(MATCH($A20,'Fis-Com'!C:C,0),0)</f>
        <v>0</v>
      </c>
      <c r="D20">
        <f>IFERROR(MATCH($A20,'Fis-Com'!D:D,0),0)</f>
        <v>0</v>
      </c>
      <c r="E20">
        <f>IFERROR(MATCH($A20,'Fis-Com'!E:E,0),0)</f>
        <v>0</v>
      </c>
      <c r="I20">
        <f t="shared" si="0"/>
        <v>0</v>
      </c>
    </row>
    <row r="21" spans="1:9" x14ac:dyDescent="0.2">
      <c r="A21" t="s">
        <v>8074</v>
      </c>
      <c r="B21" t="str">
        <f>VLOOKUP(A21,MEDIDORES!C:L,10,FALSE)</f>
        <v>R</v>
      </c>
      <c r="C21">
        <f>IFERROR(MATCH($A21,'Fis-Com'!C:C,0),0)</f>
        <v>0</v>
      </c>
      <c r="D21">
        <f>IFERROR(MATCH($A21,'Fis-Com'!D:D,0),0)</f>
        <v>0</v>
      </c>
      <c r="E21">
        <f>IFERROR(MATCH($A21,'Fis-Com'!E:E,0),0)</f>
        <v>0</v>
      </c>
      <c r="I21">
        <f t="shared" si="0"/>
        <v>0</v>
      </c>
    </row>
    <row r="22" spans="1:9" x14ac:dyDescent="0.2">
      <c r="A22" t="s">
        <v>8263</v>
      </c>
      <c r="B22" t="str">
        <f>VLOOKUP(A22,MEDIDORES!C:L,10,FALSE)</f>
        <v>R</v>
      </c>
      <c r="C22">
        <f>IFERROR(MATCH($A22,'Fis-Com'!C:C,0),0)</f>
        <v>0</v>
      </c>
      <c r="D22">
        <f>IFERROR(MATCH($A22,'Fis-Com'!D:D,0),0)</f>
        <v>0</v>
      </c>
      <c r="E22">
        <f>IFERROR(MATCH($A22,'Fis-Com'!E:E,0),0)</f>
        <v>0</v>
      </c>
      <c r="I22">
        <f t="shared" si="0"/>
        <v>0</v>
      </c>
    </row>
    <row r="23" spans="1:9" x14ac:dyDescent="0.2">
      <c r="A23" t="s">
        <v>8264</v>
      </c>
      <c r="B23" t="str">
        <f>VLOOKUP(A23,MEDIDORES!C:L,10,FALSE)</f>
        <v>R</v>
      </c>
      <c r="C23">
        <f>IFERROR(MATCH($A23,'Fis-Com'!C:C,0),0)</f>
        <v>0</v>
      </c>
      <c r="D23">
        <f>IFERROR(MATCH($A23,'Fis-Com'!D:D,0),0)</f>
        <v>0</v>
      </c>
      <c r="E23">
        <f>IFERROR(MATCH($A23,'Fis-Com'!E:E,0),0)</f>
        <v>0</v>
      </c>
      <c r="I23">
        <f t="shared" si="0"/>
        <v>0</v>
      </c>
    </row>
    <row r="24" spans="1:9" x14ac:dyDescent="0.2">
      <c r="A24" t="s">
        <v>8265</v>
      </c>
      <c r="B24" t="str">
        <f>VLOOKUP(A24,MEDIDORES!C:L,10,FALSE)</f>
        <v>R</v>
      </c>
      <c r="C24">
        <f>IFERROR(MATCH($A24,'Fis-Com'!C:C,0),0)</f>
        <v>0</v>
      </c>
      <c r="D24">
        <f>IFERROR(MATCH($A24,'Fis-Com'!D:D,0),0)</f>
        <v>0</v>
      </c>
      <c r="E24">
        <f>IFERROR(MATCH($A24,'Fis-Com'!E:E,0),0)</f>
        <v>0</v>
      </c>
      <c r="I24">
        <f t="shared" si="0"/>
        <v>0</v>
      </c>
    </row>
    <row r="25" spans="1:9" x14ac:dyDescent="0.2">
      <c r="A25" t="s">
        <v>13520</v>
      </c>
      <c r="B25" t="str">
        <f>VLOOKUP(A25,MEDIDORES!C:L,10,FALSE)</f>
        <v>G</v>
      </c>
      <c r="C25">
        <f>IFERROR(MATCH($A25,'Fis-Com'!C:C,0),0)</f>
        <v>0</v>
      </c>
      <c r="D25">
        <f>IFERROR(MATCH($A25,'Fis-Com'!D:D,0),0)</f>
        <v>0</v>
      </c>
      <c r="E25">
        <f>IFERROR(MATCH($A25,'Fis-Com'!E:E,0),0)</f>
        <v>0</v>
      </c>
      <c r="I25">
        <f t="shared" si="0"/>
        <v>0</v>
      </c>
    </row>
    <row r="26" spans="1:9" x14ac:dyDescent="0.2">
      <c r="A26" t="s">
        <v>13521</v>
      </c>
      <c r="B26" t="e">
        <f>VLOOKUP(A26,MEDIDORES!C:L,10,FALSE)</f>
        <v>#N/A</v>
      </c>
      <c r="C26">
        <f>IFERROR(MATCH($A26,'Fis-Com'!C:C,0),0)</f>
        <v>0</v>
      </c>
      <c r="D26">
        <f>IFERROR(MATCH($A26,'Fis-Com'!D:D,0),0)</f>
        <v>0</v>
      </c>
      <c r="E26">
        <f>IFERROR(MATCH($A26,'Fis-Com'!E:E,0),0)</f>
        <v>0</v>
      </c>
      <c r="I26">
        <f t="shared" si="0"/>
        <v>0</v>
      </c>
    </row>
    <row r="27" spans="1:9" x14ac:dyDescent="0.2">
      <c r="A27" t="s">
        <v>13522</v>
      </c>
      <c r="B27" t="str">
        <f>VLOOKUP(A27,MEDIDORES!C:L,10,FALSE)</f>
        <v>G</v>
      </c>
      <c r="C27">
        <f>IFERROR(MATCH($A27,'Fis-Com'!C:C,0),0)</f>
        <v>0</v>
      </c>
      <c r="D27">
        <f>IFERROR(MATCH($A27,'Fis-Com'!D:D,0),0)</f>
        <v>0</v>
      </c>
      <c r="E27">
        <f>IFERROR(MATCH($A27,'Fis-Com'!E:E,0),0)</f>
        <v>0</v>
      </c>
      <c r="I27">
        <f t="shared" si="0"/>
        <v>0</v>
      </c>
    </row>
    <row r="28" spans="1:9" x14ac:dyDescent="0.2">
      <c r="A28" t="s">
        <v>8251</v>
      </c>
      <c r="B28" t="str">
        <f>VLOOKUP(A28,MEDIDORES!C:L,10,FALSE)</f>
        <v>R</v>
      </c>
      <c r="C28">
        <f>IFERROR(MATCH($A28,'Fis-Com'!C:C,0),0)</f>
        <v>0</v>
      </c>
      <c r="D28">
        <f>IFERROR(MATCH($A28,'Fis-Com'!D:D,0),0)</f>
        <v>0</v>
      </c>
      <c r="E28">
        <f>IFERROR(MATCH($A28,'Fis-Com'!E:E,0),0)</f>
        <v>0</v>
      </c>
      <c r="I28">
        <f t="shared" si="0"/>
        <v>0</v>
      </c>
    </row>
    <row r="29" spans="1:9" x14ac:dyDescent="0.2">
      <c r="A29" t="s">
        <v>8252</v>
      </c>
      <c r="B29" t="str">
        <f>VLOOKUP(A29,MEDIDORES!C:L,10,FALSE)</f>
        <v>R</v>
      </c>
      <c r="C29">
        <f>IFERROR(MATCH($A29,'Fis-Com'!C:C,0),0)</f>
        <v>0</v>
      </c>
      <c r="D29">
        <f>IFERROR(MATCH($A29,'Fis-Com'!D:D,0),0)</f>
        <v>0</v>
      </c>
      <c r="E29">
        <f>IFERROR(MATCH($A29,'Fis-Com'!E:E,0),0)</f>
        <v>0</v>
      </c>
      <c r="I29">
        <f t="shared" si="0"/>
        <v>0</v>
      </c>
    </row>
    <row r="30" spans="1:9" x14ac:dyDescent="0.2">
      <c r="A30" t="s">
        <v>8253</v>
      </c>
      <c r="B30" t="str">
        <f>VLOOKUP(A30,MEDIDORES!C:L,10,FALSE)</f>
        <v>R</v>
      </c>
      <c r="C30">
        <f>IFERROR(MATCH($A30,'Fis-Com'!C:C,0),0)</f>
        <v>0</v>
      </c>
      <c r="D30">
        <f>IFERROR(MATCH($A30,'Fis-Com'!D:D,0),0)</f>
        <v>0</v>
      </c>
      <c r="E30">
        <f>IFERROR(MATCH($A30,'Fis-Com'!E:E,0),0)</f>
        <v>0</v>
      </c>
      <c r="I30">
        <f t="shared" si="0"/>
        <v>0</v>
      </c>
    </row>
    <row r="31" spans="1:9" x14ac:dyDescent="0.2">
      <c r="A31" t="s">
        <v>7780</v>
      </c>
      <c r="B31" t="str">
        <f>VLOOKUP(A31,MEDIDORES!C:L,10,FALSE)</f>
        <v>R</v>
      </c>
      <c r="C31">
        <f>IFERROR(MATCH($A31,'Fis-Com'!C:C,0),0)</f>
        <v>0</v>
      </c>
      <c r="D31">
        <f>IFERROR(MATCH($A31,'Fis-Com'!D:D,0),0)</f>
        <v>0</v>
      </c>
      <c r="E31">
        <f>IFERROR(MATCH($A31,'Fis-Com'!E:E,0),0)</f>
        <v>0</v>
      </c>
      <c r="I31">
        <f t="shared" si="0"/>
        <v>0</v>
      </c>
    </row>
    <row r="32" spans="1:9" x14ac:dyDescent="0.2">
      <c r="A32" t="s">
        <v>7781</v>
      </c>
      <c r="B32" t="str">
        <f>VLOOKUP(A32,MEDIDORES!C:L,10,FALSE)</f>
        <v>R</v>
      </c>
      <c r="C32">
        <f>IFERROR(MATCH($A32,'Fis-Com'!C:C,0),0)</f>
        <v>0</v>
      </c>
      <c r="D32">
        <f>IFERROR(MATCH($A32,'Fis-Com'!D:D,0),0)</f>
        <v>0</v>
      </c>
      <c r="E32">
        <f>IFERROR(MATCH($A32,'Fis-Com'!E:E,0),0)</f>
        <v>0</v>
      </c>
      <c r="I32">
        <f t="shared" si="0"/>
        <v>0</v>
      </c>
    </row>
    <row r="33" spans="1:9" x14ac:dyDescent="0.2">
      <c r="A33" t="s">
        <v>7782</v>
      </c>
      <c r="B33" t="str">
        <f>VLOOKUP(A33,MEDIDORES!C:L,10,FALSE)</f>
        <v>R</v>
      </c>
      <c r="C33">
        <f>IFERROR(MATCH($A33,'Fis-Com'!C:C,0),0)</f>
        <v>0</v>
      </c>
      <c r="D33">
        <f>IFERROR(MATCH($A33,'Fis-Com'!D:D,0),0)</f>
        <v>0</v>
      </c>
      <c r="E33">
        <f>IFERROR(MATCH($A33,'Fis-Com'!E:E,0),0)</f>
        <v>0</v>
      </c>
      <c r="I33">
        <f t="shared" si="0"/>
        <v>0</v>
      </c>
    </row>
    <row r="34" spans="1:9" x14ac:dyDescent="0.2">
      <c r="A34" t="s">
        <v>2037</v>
      </c>
      <c r="B34" t="str">
        <f>VLOOKUP(A34,MEDIDORES!C:L,10,FALSE)</f>
        <v>G</v>
      </c>
      <c r="C34">
        <f>IFERROR(MATCH($A34,'Fis-Com'!C:C,0),0)</f>
        <v>0</v>
      </c>
      <c r="D34">
        <f>IFERROR(MATCH($A34,'Fis-Com'!D:D,0),0)</f>
        <v>0</v>
      </c>
      <c r="E34">
        <f>IFERROR(MATCH($A34,'Fis-Com'!E:E,0),0)</f>
        <v>0</v>
      </c>
      <c r="I34">
        <f t="shared" si="0"/>
        <v>0</v>
      </c>
    </row>
    <row r="35" spans="1:9" x14ac:dyDescent="0.2">
      <c r="A35" t="s">
        <v>8626</v>
      </c>
      <c r="B35" t="str">
        <f>VLOOKUP(A35,MEDIDORES!C:L,10,FALSE)</f>
        <v>G</v>
      </c>
      <c r="C35">
        <f>IFERROR(MATCH($A35,'Fis-Com'!C:C,0),0)</f>
        <v>0</v>
      </c>
      <c r="D35">
        <f>IFERROR(MATCH($A35,'Fis-Com'!D:D,0),0)</f>
        <v>0</v>
      </c>
      <c r="E35">
        <f>IFERROR(MATCH($A35,'Fis-Com'!E:E,0),0)</f>
        <v>0</v>
      </c>
      <c r="I35">
        <f t="shared" si="0"/>
        <v>0</v>
      </c>
    </row>
    <row r="36" spans="1:9" x14ac:dyDescent="0.2">
      <c r="A36" t="s">
        <v>8625</v>
      </c>
      <c r="B36" t="str">
        <f>VLOOKUP(A36,MEDIDORES!C:L,10,FALSE)</f>
        <v>G</v>
      </c>
      <c r="C36">
        <f>IFERROR(MATCH($A36,'Fis-Com'!C:C,0),0)</f>
        <v>0</v>
      </c>
      <c r="D36">
        <f>IFERROR(MATCH($A36,'Fis-Com'!D:D,0),0)</f>
        <v>0</v>
      </c>
      <c r="E36">
        <f>IFERROR(MATCH($A36,'Fis-Com'!E:E,0),0)</f>
        <v>0</v>
      </c>
      <c r="I36">
        <f t="shared" si="0"/>
        <v>0</v>
      </c>
    </row>
    <row r="37" spans="1:9" x14ac:dyDescent="0.2">
      <c r="A37" t="s">
        <v>9721</v>
      </c>
      <c r="B37" t="str">
        <f>VLOOKUP(A37,MEDIDORES!C:L,10,FALSE)</f>
        <v>L_D</v>
      </c>
      <c r="C37">
        <f>IFERROR(MATCH($A37,'Fis-Com'!C:C,0),0)</f>
        <v>0</v>
      </c>
      <c r="D37">
        <f>IFERROR(MATCH($A37,'Fis-Com'!D:D,0),0)</f>
        <v>0</v>
      </c>
      <c r="E37">
        <f>IFERROR(MATCH($A37,'Fis-Com'!E:E,0),0)</f>
        <v>0</v>
      </c>
      <c r="I37">
        <f t="shared" si="0"/>
        <v>0</v>
      </c>
    </row>
    <row r="38" spans="1:9" x14ac:dyDescent="0.2">
      <c r="A38" t="s">
        <v>11042</v>
      </c>
      <c r="B38" t="e">
        <f>VLOOKUP(A38,MEDIDORES!C:L,10,FALSE)</f>
        <v>#N/A</v>
      </c>
      <c r="C38">
        <f>IFERROR(MATCH($A38,'Fis-Com'!C:C,0),0)</f>
        <v>0</v>
      </c>
      <c r="D38">
        <f>IFERROR(MATCH($A38,'Fis-Com'!D:D,0),0)</f>
        <v>0</v>
      </c>
      <c r="E38">
        <f>IFERROR(MATCH($A38,'Fis-Com'!E:E,0),0)</f>
        <v>0</v>
      </c>
      <c r="I38">
        <f t="shared" si="0"/>
        <v>0</v>
      </c>
    </row>
    <row r="39" spans="1:9" x14ac:dyDescent="0.2">
      <c r="A39" t="s">
        <v>11041</v>
      </c>
      <c r="B39" t="e">
        <f>VLOOKUP(A39,MEDIDORES!C:L,10,FALSE)</f>
        <v>#N/A</v>
      </c>
      <c r="C39">
        <f>IFERROR(MATCH($A39,'Fis-Com'!C:C,0),0)</f>
        <v>0</v>
      </c>
      <c r="D39">
        <f>IFERROR(MATCH($A39,'Fis-Com'!D:D,0),0)</f>
        <v>0</v>
      </c>
      <c r="E39">
        <f>IFERROR(MATCH($A39,'Fis-Com'!E:E,0),0)</f>
        <v>0</v>
      </c>
      <c r="I39">
        <f t="shared" si="0"/>
        <v>0</v>
      </c>
    </row>
    <row r="40" spans="1:9" x14ac:dyDescent="0.2">
      <c r="A40" t="s">
        <v>9468</v>
      </c>
      <c r="B40" t="str">
        <f>VLOOKUP(A40,MEDIDORES!C:L,10,FALSE)</f>
        <v>L_D</v>
      </c>
      <c r="C40">
        <f>IFERROR(MATCH($A40,'Fis-Com'!C:C,0),0)</f>
        <v>0</v>
      </c>
      <c r="D40">
        <f>IFERROR(MATCH($A40,'Fis-Com'!D:D,0),0)</f>
        <v>0</v>
      </c>
      <c r="E40">
        <f>IFERROR(MATCH($A40,'Fis-Com'!E:E,0),0)</f>
        <v>0</v>
      </c>
      <c r="I40">
        <f t="shared" si="0"/>
        <v>0</v>
      </c>
    </row>
    <row r="41" spans="1:9" x14ac:dyDescent="0.2">
      <c r="A41" t="s">
        <v>2005</v>
      </c>
      <c r="B41" t="str">
        <f>VLOOKUP(A41,MEDIDORES!C:L,10,FALSE)</f>
        <v>L_D</v>
      </c>
      <c r="C41">
        <f>IFERROR(MATCH($A41,'Fis-Com'!C:C,0),0)</f>
        <v>0</v>
      </c>
      <c r="D41">
        <f>IFERROR(MATCH($A41,'Fis-Com'!D:D,0),0)</f>
        <v>0</v>
      </c>
      <c r="E41">
        <f>IFERROR(MATCH($A41,'Fis-Com'!E:E,0),0)</f>
        <v>0</v>
      </c>
      <c r="I41">
        <f t="shared" si="0"/>
        <v>0</v>
      </c>
    </row>
    <row r="42" spans="1:9" x14ac:dyDescent="0.2">
      <c r="A42" t="s">
        <v>13358</v>
      </c>
      <c r="B42" t="str">
        <f>VLOOKUP(A42,MEDIDORES!C:L,10,FALSE)</f>
        <v>L_D</v>
      </c>
      <c r="C42">
        <f>IFERROR(MATCH($A42,'Fis-Com'!C:C,0),0)</f>
        <v>0</v>
      </c>
      <c r="D42">
        <f>IFERROR(MATCH($A42,'Fis-Com'!D:D,0),0)</f>
        <v>0</v>
      </c>
      <c r="E42">
        <f>IFERROR(MATCH($A42,'Fis-Com'!E:E,0),0)</f>
        <v>0</v>
      </c>
      <c r="I42">
        <f t="shared" si="0"/>
        <v>0</v>
      </c>
    </row>
    <row r="43" spans="1:9" x14ac:dyDescent="0.2">
      <c r="A43" t="s">
        <v>8069</v>
      </c>
      <c r="B43" t="str">
        <f>VLOOKUP(A43,MEDIDORES!C:L,10,FALSE)</f>
        <v>R</v>
      </c>
      <c r="C43">
        <f>IFERROR(MATCH($A43,'Fis-Com'!C:C,0),0)</f>
        <v>0</v>
      </c>
      <c r="D43">
        <f>IFERROR(MATCH($A43,'Fis-Com'!D:D,0),0)</f>
        <v>0</v>
      </c>
      <c r="E43">
        <f>IFERROR(MATCH($A43,'Fis-Com'!E:E,0),0)</f>
        <v>0</v>
      </c>
      <c r="I43">
        <f t="shared" si="0"/>
        <v>0</v>
      </c>
    </row>
    <row r="44" spans="1:9" x14ac:dyDescent="0.2">
      <c r="A44" t="s">
        <v>8070</v>
      </c>
      <c r="B44" t="str">
        <f>VLOOKUP(A44,MEDIDORES!C:L,10,FALSE)</f>
        <v>R</v>
      </c>
      <c r="C44">
        <f>IFERROR(MATCH($A44,'Fis-Com'!C:C,0),0)</f>
        <v>0</v>
      </c>
      <c r="D44">
        <f>IFERROR(MATCH($A44,'Fis-Com'!D:D,0),0)</f>
        <v>0</v>
      </c>
      <c r="E44">
        <f>IFERROR(MATCH($A44,'Fis-Com'!E:E,0),0)</f>
        <v>0</v>
      </c>
      <c r="I44">
        <f t="shared" si="0"/>
        <v>0</v>
      </c>
    </row>
    <row r="45" spans="1:9" x14ac:dyDescent="0.2">
      <c r="A45" t="s">
        <v>8071</v>
      </c>
      <c r="B45" t="str">
        <f>VLOOKUP(A45,MEDIDORES!C:L,10,FALSE)</f>
        <v>R</v>
      </c>
      <c r="C45">
        <f>IFERROR(MATCH($A45,'Fis-Com'!C:C,0),0)</f>
        <v>0</v>
      </c>
      <c r="D45">
        <f>IFERROR(MATCH($A45,'Fis-Com'!D:D,0),0)</f>
        <v>0</v>
      </c>
      <c r="E45">
        <f>IFERROR(MATCH($A45,'Fis-Com'!E:E,0),0)</f>
        <v>0</v>
      </c>
      <c r="I45">
        <f t="shared" si="0"/>
        <v>0</v>
      </c>
    </row>
    <row r="46" spans="1:9" x14ac:dyDescent="0.2">
      <c r="A46" t="s">
        <v>9792</v>
      </c>
      <c r="B46" t="str">
        <f>VLOOKUP(A46,MEDIDORES!C:L,10,FALSE)</f>
        <v>L_D</v>
      </c>
      <c r="C46">
        <f>IFERROR(MATCH($A46,'Fis-Com'!C:C,0),0)</f>
        <v>0</v>
      </c>
      <c r="D46">
        <f>IFERROR(MATCH($A46,'Fis-Com'!D:D,0),0)</f>
        <v>0</v>
      </c>
      <c r="E46">
        <f>IFERROR(MATCH($A46,'Fis-Com'!E:E,0),0)</f>
        <v>0</v>
      </c>
      <c r="I46">
        <f t="shared" si="0"/>
        <v>0</v>
      </c>
    </row>
    <row r="47" spans="1:9" x14ac:dyDescent="0.2">
      <c r="A47" t="s">
        <v>9794</v>
      </c>
      <c r="B47" t="str">
        <f>VLOOKUP(A47,MEDIDORES!C:L,10,FALSE)</f>
        <v>L_D</v>
      </c>
      <c r="C47">
        <f>IFERROR(MATCH($A47,'Fis-Com'!C:C,0),0)</f>
        <v>0</v>
      </c>
      <c r="D47">
        <f>IFERROR(MATCH($A47,'Fis-Com'!D:D,0),0)</f>
        <v>0</v>
      </c>
      <c r="E47">
        <f>IFERROR(MATCH($A47,'Fis-Com'!E:E,0),0)</f>
        <v>0</v>
      </c>
      <c r="I47">
        <f t="shared" si="0"/>
        <v>0</v>
      </c>
    </row>
    <row r="48" spans="1:9" x14ac:dyDescent="0.2">
      <c r="A48" t="s">
        <v>9793</v>
      </c>
      <c r="B48" t="str">
        <f>VLOOKUP(A48,MEDIDORES!C:L,10,FALSE)</f>
        <v>L_D</v>
      </c>
      <c r="C48">
        <f>IFERROR(MATCH($A48,'Fis-Com'!C:C,0),0)</f>
        <v>0</v>
      </c>
      <c r="D48">
        <f>IFERROR(MATCH($A48,'Fis-Com'!D:D,0),0)</f>
        <v>0</v>
      </c>
      <c r="E48">
        <f>IFERROR(MATCH($A48,'Fis-Com'!E:E,0),0)</f>
        <v>0</v>
      </c>
      <c r="I48">
        <f t="shared" si="0"/>
        <v>0</v>
      </c>
    </row>
    <row r="49" spans="1:9" x14ac:dyDescent="0.2">
      <c r="A49" t="s">
        <v>9795</v>
      </c>
      <c r="B49" t="str">
        <f>VLOOKUP(A49,MEDIDORES!C:L,10,FALSE)</f>
        <v>L_D</v>
      </c>
      <c r="C49">
        <f>IFERROR(MATCH($A49,'Fis-Com'!C:C,0),0)</f>
        <v>0</v>
      </c>
      <c r="D49">
        <f>IFERROR(MATCH($A49,'Fis-Com'!D:D,0),0)</f>
        <v>0</v>
      </c>
      <c r="E49">
        <f>IFERROR(MATCH($A49,'Fis-Com'!E:E,0),0)</f>
        <v>0</v>
      </c>
      <c r="I49">
        <f t="shared" si="0"/>
        <v>0</v>
      </c>
    </row>
    <row r="50" spans="1:9" x14ac:dyDescent="0.2">
      <c r="A50" t="s">
        <v>8257</v>
      </c>
      <c r="B50" t="str">
        <f>VLOOKUP(A50,MEDIDORES!C:L,10,FALSE)</f>
        <v>R</v>
      </c>
      <c r="C50">
        <f>IFERROR(MATCH($A50,'Fis-Com'!C:C,0),0)</f>
        <v>0</v>
      </c>
      <c r="D50">
        <f>IFERROR(MATCH($A50,'Fis-Com'!D:D,0),0)</f>
        <v>0</v>
      </c>
      <c r="E50">
        <f>IFERROR(MATCH($A50,'Fis-Com'!E:E,0),0)</f>
        <v>0</v>
      </c>
      <c r="I50">
        <f t="shared" si="0"/>
        <v>0</v>
      </c>
    </row>
    <row r="51" spans="1:9" x14ac:dyDescent="0.2">
      <c r="A51" t="s">
        <v>8258</v>
      </c>
      <c r="B51" t="str">
        <f>VLOOKUP(A51,MEDIDORES!C:L,10,FALSE)</f>
        <v>R</v>
      </c>
      <c r="C51">
        <f>IFERROR(MATCH($A51,'Fis-Com'!C:C,0),0)</f>
        <v>0</v>
      </c>
      <c r="D51">
        <f>IFERROR(MATCH($A51,'Fis-Com'!D:D,0),0)</f>
        <v>0</v>
      </c>
      <c r="E51">
        <f>IFERROR(MATCH($A51,'Fis-Com'!E:E,0),0)</f>
        <v>0</v>
      </c>
      <c r="I51">
        <f t="shared" si="0"/>
        <v>0</v>
      </c>
    </row>
    <row r="52" spans="1:9" x14ac:dyDescent="0.2">
      <c r="A52" t="s">
        <v>8259</v>
      </c>
      <c r="B52" t="str">
        <f>VLOOKUP(A52,MEDIDORES!C:L,10,FALSE)</f>
        <v>R</v>
      </c>
      <c r="C52">
        <f>IFERROR(MATCH($A52,'Fis-Com'!C:C,0),0)</f>
        <v>0</v>
      </c>
      <c r="D52">
        <f>IFERROR(MATCH($A52,'Fis-Com'!D:D,0),0)</f>
        <v>0</v>
      </c>
      <c r="E52">
        <f>IFERROR(MATCH($A52,'Fis-Com'!E:E,0),0)</f>
        <v>0</v>
      </c>
      <c r="I52">
        <f t="shared" si="0"/>
        <v>0</v>
      </c>
    </row>
    <row r="53" spans="1:9" x14ac:dyDescent="0.2">
      <c r="A53" t="s">
        <v>9981</v>
      </c>
      <c r="B53" t="str">
        <f>VLOOKUP(A53,MEDIDORES!C:L,10,FALSE)</f>
        <v>L_D</v>
      </c>
      <c r="C53">
        <f>IFERROR(MATCH($A53,'Fis-Com'!C:C,0),0)</f>
        <v>0</v>
      </c>
      <c r="D53">
        <f>IFERROR(MATCH($A53,'Fis-Com'!D:D,0),0)</f>
        <v>0</v>
      </c>
      <c r="E53">
        <f>IFERROR(MATCH($A53,'Fis-Com'!E:E,0),0)</f>
        <v>0</v>
      </c>
      <c r="I53">
        <f t="shared" si="0"/>
        <v>0</v>
      </c>
    </row>
    <row r="54" spans="1:9" x14ac:dyDescent="0.2">
      <c r="A54" t="s">
        <v>2045</v>
      </c>
      <c r="B54" t="str">
        <f>VLOOKUP(A54,MEDIDORES!C:L,10,FALSE)</f>
        <v>G</v>
      </c>
      <c r="C54">
        <f>IFERROR(MATCH($A54,'Fis-Com'!C:C,0),0)</f>
        <v>0</v>
      </c>
      <c r="D54">
        <f>IFERROR(MATCH($A54,'Fis-Com'!D:D,0),0)</f>
        <v>0</v>
      </c>
      <c r="E54">
        <f>IFERROR(MATCH($A54,'Fis-Com'!E:E,0),0)</f>
        <v>0</v>
      </c>
      <c r="I54">
        <f t="shared" si="0"/>
        <v>0</v>
      </c>
    </row>
    <row r="55" spans="1:9" x14ac:dyDescent="0.2">
      <c r="A55" t="s">
        <v>11987</v>
      </c>
      <c r="B55" t="str">
        <f>VLOOKUP(A55,MEDIDORES!C:L,10,FALSE)</f>
        <v>L_D</v>
      </c>
      <c r="C55">
        <f>IFERROR(MATCH($A55,'Fis-Com'!C:C,0),0)</f>
        <v>0</v>
      </c>
      <c r="D55">
        <f>IFERROR(MATCH($A55,'Fis-Com'!D:D,0),0)</f>
        <v>0</v>
      </c>
      <c r="E55">
        <f>IFERROR(MATCH($A55,'Fis-Com'!E:E,0),0)</f>
        <v>0</v>
      </c>
      <c r="I55">
        <f t="shared" si="0"/>
        <v>0</v>
      </c>
    </row>
    <row r="56" spans="1:9" x14ac:dyDescent="0.2">
      <c r="A56" t="s">
        <v>9797</v>
      </c>
      <c r="B56" t="str">
        <f>VLOOKUP(A56,MEDIDORES!C:L,10,FALSE)</f>
        <v>L_D</v>
      </c>
      <c r="C56">
        <f>IFERROR(MATCH($A56,'Fis-Com'!C:C,0),0)</f>
        <v>0</v>
      </c>
      <c r="D56">
        <f>IFERROR(MATCH($A56,'Fis-Com'!D:D,0),0)</f>
        <v>0</v>
      </c>
      <c r="E56">
        <f>IFERROR(MATCH($A56,'Fis-Com'!E:E,0),0)</f>
        <v>0</v>
      </c>
      <c r="I56">
        <f t="shared" si="0"/>
        <v>0</v>
      </c>
    </row>
    <row r="57" spans="1:9" x14ac:dyDescent="0.2">
      <c r="A57" t="s">
        <v>9606</v>
      </c>
      <c r="B57" t="str">
        <f>VLOOKUP(A57,MEDIDORES!C:L,10,FALSE)</f>
        <v>L_D</v>
      </c>
      <c r="C57">
        <f>IFERROR(MATCH($A57,'Fis-Com'!C:C,0),0)</f>
        <v>0</v>
      </c>
      <c r="D57">
        <f>IFERROR(MATCH($A57,'Fis-Com'!D:D,0),0)</f>
        <v>0</v>
      </c>
      <c r="E57">
        <f>IFERROR(MATCH($A57,'Fis-Com'!E:E,0),0)</f>
        <v>0</v>
      </c>
      <c r="I57">
        <f t="shared" si="0"/>
        <v>0</v>
      </c>
    </row>
    <row r="58" spans="1:9" x14ac:dyDescent="0.2">
      <c r="A58" t="s">
        <v>9453</v>
      </c>
      <c r="B58" t="str">
        <f>VLOOKUP(A58,MEDIDORES!C:L,10,FALSE)</f>
        <v>L_D</v>
      </c>
      <c r="C58">
        <f>IFERROR(MATCH($A58,'Fis-Com'!C:C,0),0)</f>
        <v>0</v>
      </c>
      <c r="D58">
        <f>IFERROR(MATCH($A58,'Fis-Com'!D:D,0),0)</f>
        <v>0</v>
      </c>
      <c r="E58">
        <f>IFERROR(MATCH($A58,'Fis-Com'!E:E,0),0)</f>
        <v>0</v>
      </c>
      <c r="I58">
        <f t="shared" si="0"/>
        <v>0</v>
      </c>
    </row>
    <row r="59" spans="1:9" x14ac:dyDescent="0.2">
      <c r="A59" t="s">
        <v>9585</v>
      </c>
      <c r="B59" t="str">
        <f>VLOOKUP(A59,MEDIDORES!C:L,10,FALSE)</f>
        <v>L_D</v>
      </c>
      <c r="C59">
        <f>IFERROR(MATCH($A59,'Fis-Com'!C:C,0),0)</f>
        <v>0</v>
      </c>
      <c r="D59">
        <f>IFERROR(MATCH($A59,'Fis-Com'!D:D,0),0)</f>
        <v>0</v>
      </c>
      <c r="E59">
        <f>IFERROR(MATCH($A59,'Fis-Com'!E:E,0),0)</f>
        <v>0</v>
      </c>
      <c r="I59">
        <f t="shared" si="0"/>
        <v>0</v>
      </c>
    </row>
    <row r="60" spans="1:9" x14ac:dyDescent="0.2">
      <c r="A60" t="s">
        <v>8079</v>
      </c>
      <c r="B60" t="str">
        <f>VLOOKUP(A60,MEDIDORES!C:L,10,FALSE)</f>
        <v>R</v>
      </c>
      <c r="C60">
        <f>IFERROR(MATCH($A60,'Fis-Com'!C:C,0),0)</f>
        <v>0</v>
      </c>
      <c r="D60">
        <f>IFERROR(MATCH($A60,'Fis-Com'!D:D,0),0)</f>
        <v>0</v>
      </c>
      <c r="E60">
        <f>IFERROR(MATCH($A60,'Fis-Com'!E:E,0),0)</f>
        <v>0</v>
      </c>
      <c r="I60">
        <f t="shared" si="0"/>
        <v>0</v>
      </c>
    </row>
    <row r="61" spans="1:9" x14ac:dyDescent="0.2">
      <c r="A61" t="s">
        <v>8080</v>
      </c>
      <c r="B61" t="str">
        <f>VLOOKUP(A61,MEDIDORES!C:L,10,FALSE)</f>
        <v>R</v>
      </c>
      <c r="C61">
        <f>IFERROR(MATCH($A61,'Fis-Com'!C:C,0),0)</f>
        <v>0</v>
      </c>
      <c r="D61">
        <f>IFERROR(MATCH($A61,'Fis-Com'!D:D,0),0)</f>
        <v>0</v>
      </c>
      <c r="E61">
        <f>IFERROR(MATCH($A61,'Fis-Com'!E:E,0),0)</f>
        <v>0</v>
      </c>
      <c r="I61">
        <f t="shared" si="0"/>
        <v>0</v>
      </c>
    </row>
    <row r="62" spans="1:9" x14ac:dyDescent="0.2">
      <c r="A62" t="s">
        <v>8081</v>
      </c>
      <c r="B62" t="str">
        <f>VLOOKUP(A62,MEDIDORES!C:L,10,FALSE)</f>
        <v>R</v>
      </c>
      <c r="C62">
        <f>IFERROR(MATCH($A62,'Fis-Com'!C:C,0),0)</f>
        <v>0</v>
      </c>
      <c r="D62">
        <f>IFERROR(MATCH($A62,'Fis-Com'!D:D,0),0)</f>
        <v>0</v>
      </c>
      <c r="E62">
        <f>IFERROR(MATCH($A62,'Fis-Com'!E:E,0),0)</f>
        <v>0</v>
      </c>
      <c r="I62">
        <f t="shared" si="0"/>
        <v>0</v>
      </c>
    </row>
    <row r="63" spans="1:9" x14ac:dyDescent="0.2">
      <c r="A63" t="s">
        <v>1561</v>
      </c>
      <c r="B63" t="str">
        <f>VLOOKUP(A63,MEDIDORES!C:L,10,FALSE)</f>
        <v>L_D</v>
      </c>
      <c r="C63">
        <f>IFERROR(MATCH($A63,'Fis-Com'!C:C,0),0)</f>
        <v>0</v>
      </c>
      <c r="D63">
        <f>IFERROR(MATCH($A63,'Fis-Com'!D:D,0),0)</f>
        <v>0</v>
      </c>
      <c r="E63">
        <f>IFERROR(MATCH($A63,'Fis-Com'!E:E,0),0)</f>
        <v>0</v>
      </c>
      <c r="I63">
        <f t="shared" si="0"/>
        <v>0</v>
      </c>
    </row>
    <row r="64" spans="1:9" x14ac:dyDescent="0.2">
      <c r="A64" t="s">
        <v>9219</v>
      </c>
      <c r="B64" t="str">
        <f>VLOOKUP(A64,MEDIDORES!C:L,10,FALSE)</f>
        <v>L_D</v>
      </c>
      <c r="C64">
        <f>IFERROR(MATCH($A64,'Fis-Com'!C:C,0),0)</f>
        <v>0</v>
      </c>
      <c r="D64">
        <f>IFERROR(MATCH($A64,'Fis-Com'!D:D,0),0)</f>
        <v>0</v>
      </c>
      <c r="E64">
        <f>IFERROR(MATCH($A64,'Fis-Com'!E:E,0),0)</f>
        <v>0</v>
      </c>
      <c r="I64">
        <f t="shared" si="0"/>
        <v>0</v>
      </c>
    </row>
    <row r="65" spans="1:9" x14ac:dyDescent="0.2">
      <c r="A65" t="s">
        <v>9796</v>
      </c>
      <c r="B65" t="e">
        <f>VLOOKUP(A65,MEDIDORES!C:L,10,FALSE)</f>
        <v>#N/A</v>
      </c>
      <c r="C65">
        <f>IFERROR(MATCH($A65,'Fis-Com'!C:C,0),0)</f>
        <v>0</v>
      </c>
      <c r="D65">
        <f>IFERROR(MATCH($A65,'Fis-Com'!D:D,0),0)</f>
        <v>0</v>
      </c>
      <c r="E65">
        <f>IFERROR(MATCH($A65,'Fis-Com'!E:E,0),0)</f>
        <v>0</v>
      </c>
      <c r="I65">
        <f t="shared" si="0"/>
        <v>0</v>
      </c>
    </row>
    <row r="66" spans="1:9" x14ac:dyDescent="0.2">
      <c r="A66" t="s">
        <v>8630</v>
      </c>
      <c r="B66" t="str">
        <f>VLOOKUP(A66,MEDIDORES!C:L,10,FALSE)</f>
        <v>G</v>
      </c>
      <c r="C66">
        <f>IFERROR(MATCH($A66,'Fis-Com'!C:C,0),0)</f>
        <v>0</v>
      </c>
      <c r="D66">
        <f>IFERROR(MATCH($A66,'Fis-Com'!D:D,0),0)</f>
        <v>0</v>
      </c>
      <c r="E66">
        <f>IFERROR(MATCH($A66,'Fis-Com'!E:E,0),0)</f>
        <v>0</v>
      </c>
      <c r="I66">
        <f t="shared" si="0"/>
        <v>0</v>
      </c>
    </row>
    <row r="67" spans="1:9" x14ac:dyDescent="0.2">
      <c r="A67" t="s">
        <v>10577</v>
      </c>
      <c r="B67" t="str">
        <f>VLOOKUP(A67,MEDIDORES!C:L,10,FALSE)</f>
        <v>G</v>
      </c>
      <c r="C67">
        <f>IFERROR(MATCH($A67,'Fis-Com'!C:C,0),0)</f>
        <v>0</v>
      </c>
      <c r="D67">
        <f>IFERROR(MATCH($A67,'Fis-Com'!D:D,0),0)</f>
        <v>0</v>
      </c>
      <c r="E67">
        <f>IFERROR(MATCH($A67,'Fis-Com'!E:E,0),0)</f>
        <v>0</v>
      </c>
      <c r="I67">
        <f>SUM(C67:E67)</f>
        <v>0</v>
      </c>
    </row>
    <row r="68" spans="1:9" x14ac:dyDescent="0.2">
      <c r="A68" t="s">
        <v>13472</v>
      </c>
      <c r="B68" t="str">
        <f>VLOOKUP(A68,MEDIDORES!C:L,10,FALSE)</f>
        <v>L_D</v>
      </c>
      <c r="C68">
        <f>IFERROR(MATCH($A68,'Fis-Com'!C:C,0),0)</f>
        <v>0</v>
      </c>
      <c r="D68">
        <f>IFERROR(MATCH($A68,'Fis-Com'!D:D,0),0)</f>
        <v>0</v>
      </c>
      <c r="E68">
        <f>IFERROR(MATCH($A68,'Fis-Com'!E:E,0),0)</f>
        <v>0</v>
      </c>
      <c r="I68">
        <f t="shared" ref="I68:I131" si="1">SUM(C68:E68)</f>
        <v>0</v>
      </c>
    </row>
    <row r="69" spans="1:9" x14ac:dyDescent="0.2">
      <c r="A69" t="s">
        <v>11988</v>
      </c>
      <c r="B69" t="str">
        <f>VLOOKUP(A69,MEDIDORES!C:L,10,FALSE)</f>
        <v>L_D</v>
      </c>
      <c r="C69">
        <f>IFERROR(MATCH($A69,'Fis-Com'!C:C,0),0)</f>
        <v>0</v>
      </c>
      <c r="D69">
        <f>IFERROR(MATCH($A69,'Fis-Com'!D:D,0),0)</f>
        <v>0</v>
      </c>
      <c r="E69">
        <f>IFERROR(MATCH($A69,'Fis-Com'!E:E,0),0)</f>
        <v>0</v>
      </c>
      <c r="I69">
        <f t="shared" si="1"/>
        <v>0</v>
      </c>
    </row>
    <row r="70" spans="1:9" x14ac:dyDescent="0.2">
      <c r="A70" t="s">
        <v>10313</v>
      </c>
      <c r="B70" t="str">
        <f>VLOOKUP(A70,MEDIDORES!C:L,10,FALSE)</f>
        <v>L_D</v>
      </c>
      <c r="C70">
        <f>IFERROR(MATCH($A70,'Fis-Com'!C:C,0),0)</f>
        <v>0</v>
      </c>
      <c r="D70">
        <f>IFERROR(MATCH($A70,'Fis-Com'!D:D,0),0)</f>
        <v>0</v>
      </c>
      <c r="E70">
        <f>IFERROR(MATCH($A70,'Fis-Com'!E:E,0),0)</f>
        <v>0</v>
      </c>
      <c r="I70">
        <f t="shared" si="1"/>
        <v>0</v>
      </c>
    </row>
    <row r="71" spans="1:9" x14ac:dyDescent="0.2">
      <c r="A71" t="s">
        <v>8917</v>
      </c>
      <c r="B71" t="str">
        <f>VLOOKUP(A71,MEDIDORES!C:L,10,FALSE)</f>
        <v>L_D</v>
      </c>
      <c r="C71">
        <f>IFERROR(MATCH($A71,'Fis-Com'!C:C,0),0)</f>
        <v>0</v>
      </c>
      <c r="D71">
        <f>IFERROR(MATCH($A71,'Fis-Com'!D:D,0),0)</f>
        <v>0</v>
      </c>
      <c r="E71">
        <f>IFERROR(MATCH($A71,'Fis-Com'!E:E,0),0)</f>
        <v>0</v>
      </c>
      <c r="I71">
        <f t="shared" si="1"/>
        <v>0</v>
      </c>
    </row>
    <row r="72" spans="1:9" x14ac:dyDescent="0.2">
      <c r="A72" t="s">
        <v>7943</v>
      </c>
      <c r="B72" t="str">
        <f>VLOOKUP(A72,MEDIDORES!C:L,10,FALSE)</f>
        <v>R</v>
      </c>
      <c r="C72">
        <f>IFERROR(MATCH($A72,'Fis-Com'!C:C,0),0)</f>
        <v>0</v>
      </c>
      <c r="D72">
        <f>IFERROR(MATCH($A72,'Fis-Com'!D:D,0),0)</f>
        <v>0</v>
      </c>
      <c r="E72">
        <f>IFERROR(MATCH($A72,'Fis-Com'!E:E,0),0)</f>
        <v>0</v>
      </c>
      <c r="I72">
        <f t="shared" si="1"/>
        <v>0</v>
      </c>
    </row>
    <row r="73" spans="1:9" x14ac:dyDescent="0.2">
      <c r="A73" t="s">
        <v>7944</v>
      </c>
      <c r="B73" t="str">
        <f>VLOOKUP(A73,MEDIDORES!C:L,10,FALSE)</f>
        <v>R</v>
      </c>
      <c r="C73">
        <f>IFERROR(MATCH($A73,'Fis-Com'!C:C,0),0)</f>
        <v>0</v>
      </c>
      <c r="D73">
        <f>IFERROR(MATCH($A73,'Fis-Com'!D:D,0),0)</f>
        <v>0</v>
      </c>
      <c r="E73">
        <f>IFERROR(MATCH($A73,'Fis-Com'!E:E,0),0)</f>
        <v>0</v>
      </c>
      <c r="I73">
        <f t="shared" si="1"/>
        <v>0</v>
      </c>
    </row>
    <row r="74" spans="1:9" x14ac:dyDescent="0.2">
      <c r="A74" t="s">
        <v>7945</v>
      </c>
      <c r="B74" t="str">
        <f>VLOOKUP(A74,MEDIDORES!C:L,10,FALSE)</f>
        <v>R</v>
      </c>
      <c r="C74">
        <f>IFERROR(MATCH($A74,'Fis-Com'!C:C,0),0)</f>
        <v>0</v>
      </c>
      <c r="D74">
        <f>IFERROR(MATCH($A74,'Fis-Com'!D:D,0),0)</f>
        <v>0</v>
      </c>
      <c r="E74">
        <f>IFERROR(MATCH($A74,'Fis-Com'!E:E,0),0)</f>
        <v>0</v>
      </c>
      <c r="I74">
        <f t="shared" si="1"/>
        <v>0</v>
      </c>
    </row>
    <row r="75" spans="1:9" x14ac:dyDescent="0.2">
      <c r="A75" t="s">
        <v>11186</v>
      </c>
      <c r="B75" t="str">
        <f>VLOOKUP(A75,MEDIDORES!C:L,10,FALSE)</f>
        <v>L_D</v>
      </c>
      <c r="C75">
        <f>IFERROR(MATCH($A75,'Fis-Com'!C:C,0),0)</f>
        <v>0</v>
      </c>
      <c r="D75">
        <f>IFERROR(MATCH($A75,'Fis-Com'!D:D,0),0)</f>
        <v>0</v>
      </c>
      <c r="E75">
        <f>IFERROR(MATCH($A75,'Fis-Com'!E:E,0),0)</f>
        <v>0</v>
      </c>
      <c r="I75">
        <f t="shared" si="1"/>
        <v>0</v>
      </c>
    </row>
    <row r="76" spans="1:9" x14ac:dyDescent="0.2">
      <c r="A76" t="s">
        <v>9415</v>
      </c>
      <c r="B76" t="str">
        <f>VLOOKUP(A76,MEDIDORES!C:L,10,FALSE)</f>
        <v>L_D</v>
      </c>
      <c r="C76">
        <f>IFERROR(MATCH($A76,'Fis-Com'!C:C,0),0)</f>
        <v>0</v>
      </c>
      <c r="D76">
        <f>IFERROR(MATCH($A76,'Fis-Com'!D:D,0),0)</f>
        <v>0</v>
      </c>
      <c r="E76">
        <f>IFERROR(MATCH($A76,'Fis-Com'!E:E,0),0)</f>
        <v>0</v>
      </c>
      <c r="I76">
        <f t="shared" si="1"/>
        <v>0</v>
      </c>
    </row>
    <row r="77" spans="1:9" x14ac:dyDescent="0.2">
      <c r="A77" t="s">
        <v>10312</v>
      </c>
      <c r="B77" t="str">
        <f>VLOOKUP(A77,MEDIDORES!C:L,10,FALSE)</f>
        <v>L_D</v>
      </c>
      <c r="C77">
        <f>IFERROR(MATCH($A77,'Fis-Com'!C:C,0),0)</f>
        <v>0</v>
      </c>
      <c r="D77">
        <f>IFERROR(MATCH($A77,'Fis-Com'!D:D,0),0)</f>
        <v>0</v>
      </c>
      <c r="E77">
        <f>IFERROR(MATCH($A77,'Fis-Com'!E:E,0),0)</f>
        <v>0</v>
      </c>
      <c r="I77">
        <f t="shared" si="1"/>
        <v>0</v>
      </c>
    </row>
    <row r="78" spans="1:9" x14ac:dyDescent="0.2">
      <c r="A78" t="s">
        <v>8082</v>
      </c>
      <c r="B78" t="str">
        <f>VLOOKUP(A78,MEDIDORES!C:L,10,FALSE)</f>
        <v>R</v>
      </c>
      <c r="C78">
        <f>IFERROR(MATCH($A78,'Fis-Com'!C:C,0),0)</f>
        <v>0</v>
      </c>
      <c r="D78">
        <f>IFERROR(MATCH($A78,'Fis-Com'!D:D,0),0)</f>
        <v>0</v>
      </c>
      <c r="E78">
        <f>IFERROR(MATCH($A78,'Fis-Com'!E:E,0),0)</f>
        <v>0</v>
      </c>
      <c r="I78">
        <f t="shared" si="1"/>
        <v>0</v>
      </c>
    </row>
    <row r="79" spans="1:9" x14ac:dyDescent="0.2">
      <c r="A79" t="s">
        <v>8083</v>
      </c>
      <c r="B79" t="str">
        <f>VLOOKUP(A79,MEDIDORES!C:L,10,FALSE)</f>
        <v>R</v>
      </c>
      <c r="C79">
        <f>IFERROR(MATCH($A79,'Fis-Com'!C:C,0),0)</f>
        <v>0</v>
      </c>
      <c r="D79">
        <f>IFERROR(MATCH($A79,'Fis-Com'!D:D,0),0)</f>
        <v>0</v>
      </c>
      <c r="E79">
        <f>IFERROR(MATCH($A79,'Fis-Com'!E:E,0),0)</f>
        <v>0</v>
      </c>
      <c r="I79">
        <f t="shared" si="1"/>
        <v>0</v>
      </c>
    </row>
    <row r="80" spans="1:9" x14ac:dyDescent="0.2">
      <c r="A80" t="s">
        <v>8084</v>
      </c>
      <c r="B80" t="str">
        <f>VLOOKUP(A80,MEDIDORES!C:L,10,FALSE)</f>
        <v>R</v>
      </c>
      <c r="C80">
        <f>IFERROR(MATCH($A80,'Fis-Com'!C:C,0),0)</f>
        <v>0</v>
      </c>
      <c r="D80">
        <f>IFERROR(MATCH($A80,'Fis-Com'!D:D,0),0)</f>
        <v>0</v>
      </c>
      <c r="E80">
        <f>IFERROR(MATCH($A80,'Fis-Com'!E:E,0),0)</f>
        <v>0</v>
      </c>
      <c r="I80">
        <f t="shared" si="1"/>
        <v>0</v>
      </c>
    </row>
    <row r="81" spans="1:9" x14ac:dyDescent="0.2">
      <c r="A81" t="s">
        <v>8674</v>
      </c>
      <c r="B81" t="str">
        <f>VLOOKUP(A81,MEDIDORES!C:L,10,FALSE)</f>
        <v>L_D</v>
      </c>
      <c r="C81">
        <f>IFERROR(MATCH($A81,'Fis-Com'!C:C,0),0)</f>
        <v>0</v>
      </c>
      <c r="D81">
        <f>IFERROR(MATCH($A81,'Fis-Com'!D:D,0),0)</f>
        <v>0</v>
      </c>
      <c r="E81">
        <f>IFERROR(MATCH($A81,'Fis-Com'!E:E,0),0)</f>
        <v>0</v>
      </c>
      <c r="I81">
        <f t="shared" si="1"/>
        <v>0</v>
      </c>
    </row>
    <row r="82" spans="1:9" x14ac:dyDescent="0.2">
      <c r="A82" t="s">
        <v>9564</v>
      </c>
      <c r="B82" t="str">
        <f>VLOOKUP(A82,MEDIDORES!C:L,10,FALSE)</f>
        <v>L_D</v>
      </c>
      <c r="C82">
        <f>IFERROR(MATCH($A82,'Fis-Com'!C:C,0),0)</f>
        <v>0</v>
      </c>
      <c r="D82">
        <f>IFERROR(MATCH($A82,'Fis-Com'!D:D,0),0)</f>
        <v>0</v>
      </c>
      <c r="E82">
        <f>IFERROR(MATCH($A82,'Fis-Com'!E:E,0),0)</f>
        <v>0</v>
      </c>
      <c r="I82">
        <f t="shared" si="1"/>
        <v>0</v>
      </c>
    </row>
    <row r="83" spans="1:9" x14ac:dyDescent="0.2">
      <c r="A83" t="s">
        <v>2007</v>
      </c>
      <c r="B83" t="str">
        <f>VLOOKUP(A83,MEDIDORES!C:L,10,FALSE)</f>
        <v>G</v>
      </c>
      <c r="C83">
        <f>IFERROR(MATCH($A83,'Fis-Com'!C:C,0),0)</f>
        <v>0</v>
      </c>
      <c r="D83">
        <f>IFERROR(MATCH($A83,'Fis-Com'!D:D,0),0)</f>
        <v>0</v>
      </c>
      <c r="E83">
        <f>IFERROR(MATCH($A83,'Fis-Com'!E:E,0),0)</f>
        <v>0</v>
      </c>
      <c r="I83">
        <f t="shared" si="1"/>
        <v>0</v>
      </c>
    </row>
    <row r="84" spans="1:9" x14ac:dyDescent="0.2">
      <c r="A84" t="s">
        <v>1965</v>
      </c>
      <c r="B84" t="str">
        <f>VLOOKUP(A84,MEDIDORES!C:L,10,FALSE)</f>
        <v>G</v>
      </c>
      <c r="C84">
        <f>IFERROR(MATCH($A84,'Fis-Com'!C:C,0),0)</f>
        <v>0</v>
      </c>
      <c r="D84">
        <f>IFERROR(MATCH($A84,'Fis-Com'!D:D,0),0)</f>
        <v>0</v>
      </c>
      <c r="E84">
        <f>IFERROR(MATCH($A84,'Fis-Com'!E:E,0),0)</f>
        <v>0</v>
      </c>
      <c r="I84">
        <f t="shared" si="1"/>
        <v>0</v>
      </c>
    </row>
    <row r="85" spans="1:9" x14ac:dyDescent="0.2">
      <c r="A85" t="s">
        <v>1966</v>
      </c>
      <c r="B85" t="str">
        <f>VLOOKUP(A85,MEDIDORES!C:L,10,FALSE)</f>
        <v>G</v>
      </c>
      <c r="C85">
        <f>IFERROR(MATCH($A85,'Fis-Com'!C:C,0),0)</f>
        <v>0</v>
      </c>
      <c r="D85">
        <f>IFERROR(MATCH($A85,'Fis-Com'!D:D,0),0)</f>
        <v>0</v>
      </c>
      <c r="E85">
        <f>IFERROR(MATCH($A85,'Fis-Com'!E:E,0),0)</f>
        <v>0</v>
      </c>
      <c r="I85">
        <f t="shared" si="1"/>
        <v>0</v>
      </c>
    </row>
    <row r="86" spans="1:9" x14ac:dyDescent="0.2">
      <c r="A86" t="s">
        <v>8621</v>
      </c>
      <c r="B86" t="e">
        <f>VLOOKUP(A86,MEDIDORES!C:L,10,FALSE)</f>
        <v>#N/A</v>
      </c>
      <c r="C86">
        <f>IFERROR(MATCH($A86,'Fis-Com'!C:C,0),0)</f>
        <v>0</v>
      </c>
      <c r="D86">
        <f>IFERROR(MATCH($A86,'Fis-Com'!D:D,0),0)</f>
        <v>0</v>
      </c>
      <c r="E86">
        <f>IFERROR(MATCH($A86,'Fis-Com'!E:E,0),0)</f>
        <v>0</v>
      </c>
      <c r="I86">
        <f t="shared" si="1"/>
        <v>0</v>
      </c>
    </row>
    <row r="87" spans="1:9" x14ac:dyDescent="0.2">
      <c r="A87" t="s">
        <v>7940</v>
      </c>
      <c r="B87" t="str">
        <f>VLOOKUP(A87,MEDIDORES!C:L,10,FALSE)</f>
        <v>R</v>
      </c>
      <c r="C87">
        <f>IFERROR(MATCH($A87,'Fis-Com'!C:C,0),0)</f>
        <v>0</v>
      </c>
      <c r="D87">
        <f>IFERROR(MATCH($A87,'Fis-Com'!D:D,0),0)</f>
        <v>0</v>
      </c>
      <c r="E87">
        <f>IFERROR(MATCH($A87,'Fis-Com'!E:E,0),0)</f>
        <v>0</v>
      </c>
      <c r="I87">
        <f t="shared" si="1"/>
        <v>0</v>
      </c>
    </row>
    <row r="88" spans="1:9" x14ac:dyDescent="0.2">
      <c r="A88" t="s">
        <v>7941</v>
      </c>
      <c r="B88" t="str">
        <f>VLOOKUP(A88,MEDIDORES!C:L,10,FALSE)</f>
        <v>R</v>
      </c>
      <c r="C88">
        <f>IFERROR(MATCH($A88,'Fis-Com'!C:C,0),0)</f>
        <v>0</v>
      </c>
      <c r="D88">
        <f>IFERROR(MATCH($A88,'Fis-Com'!D:D,0),0)</f>
        <v>0</v>
      </c>
      <c r="E88">
        <f>IFERROR(MATCH($A88,'Fis-Com'!E:E,0),0)</f>
        <v>0</v>
      </c>
      <c r="I88">
        <f t="shared" si="1"/>
        <v>0</v>
      </c>
    </row>
    <row r="89" spans="1:9" x14ac:dyDescent="0.2">
      <c r="A89" t="s">
        <v>7942</v>
      </c>
      <c r="B89" t="str">
        <f>VLOOKUP(A89,MEDIDORES!C:L,10,FALSE)</f>
        <v>R</v>
      </c>
      <c r="C89">
        <f>IFERROR(MATCH($A89,'Fis-Com'!C:C,0),0)</f>
        <v>0</v>
      </c>
      <c r="D89">
        <f>IFERROR(MATCH($A89,'Fis-Com'!D:D,0),0)</f>
        <v>0</v>
      </c>
      <c r="E89">
        <f>IFERROR(MATCH($A89,'Fis-Com'!E:E,0),0)</f>
        <v>0</v>
      </c>
      <c r="I89">
        <f t="shared" si="1"/>
        <v>0</v>
      </c>
    </row>
    <row r="90" spans="1:9" x14ac:dyDescent="0.2">
      <c r="A90" t="s">
        <v>13519</v>
      </c>
      <c r="B90" t="e">
        <f>VLOOKUP(A90,MEDIDORES!C:L,10,FALSE)</f>
        <v>#N/A</v>
      </c>
      <c r="C90">
        <f>IFERROR(MATCH($A90,'Fis-Com'!C:C,0),0)</f>
        <v>0</v>
      </c>
      <c r="D90">
        <f>IFERROR(MATCH($A90,'Fis-Com'!D:D,0),0)</f>
        <v>0</v>
      </c>
      <c r="E90">
        <f>IFERROR(MATCH($A90,'Fis-Com'!E:E,0),0)</f>
        <v>0</v>
      </c>
      <c r="I90">
        <f t="shared" si="1"/>
        <v>0</v>
      </c>
    </row>
    <row r="91" spans="1:9" x14ac:dyDescent="0.2">
      <c r="A91" t="s">
        <v>8420</v>
      </c>
      <c r="B91" t="e">
        <f>VLOOKUP(A91,MEDIDORES!C:L,10,FALSE)</f>
        <v>#N/A</v>
      </c>
      <c r="C91">
        <f>IFERROR(MATCH($A91,'Fis-Com'!C:C,0),0)</f>
        <v>0</v>
      </c>
      <c r="D91">
        <f>IFERROR(MATCH($A91,'Fis-Com'!D:D,0),0)</f>
        <v>0</v>
      </c>
      <c r="E91">
        <f>IFERROR(MATCH($A91,'Fis-Com'!E:E,0),0)</f>
        <v>0</v>
      </c>
      <c r="I91">
        <f t="shared" si="1"/>
        <v>0</v>
      </c>
    </row>
    <row r="92" spans="1:9" x14ac:dyDescent="0.2">
      <c r="A92" t="s">
        <v>13359</v>
      </c>
      <c r="B92" t="e">
        <f>VLOOKUP(A92,MEDIDORES!C:L,10,FALSE)</f>
        <v>#N/A</v>
      </c>
      <c r="C92">
        <f>IFERROR(MATCH($A92,'Fis-Com'!C:C,0),0)</f>
        <v>0</v>
      </c>
      <c r="D92">
        <f>IFERROR(MATCH($A92,'Fis-Com'!D:D,0),0)</f>
        <v>0</v>
      </c>
      <c r="E92">
        <f>IFERROR(MATCH($A92,'Fis-Com'!E:E,0),0)</f>
        <v>0</v>
      </c>
      <c r="I92">
        <f t="shared" si="1"/>
        <v>0</v>
      </c>
    </row>
    <row r="93" spans="1:9" x14ac:dyDescent="0.2">
      <c r="A93" t="s">
        <v>8820</v>
      </c>
      <c r="B93" t="str">
        <f>VLOOKUP(A93,MEDIDORES!C:L,10,FALSE)</f>
        <v>L_D</v>
      </c>
      <c r="C93">
        <f>IFERROR(MATCH($A93,'Fis-Com'!C:C,0),0)</f>
        <v>0</v>
      </c>
      <c r="D93">
        <f>IFERROR(MATCH($A93,'Fis-Com'!D:D,0),0)</f>
        <v>0</v>
      </c>
      <c r="E93">
        <f>IFERROR(MATCH($A93,'Fis-Com'!E:E,0),0)</f>
        <v>0</v>
      </c>
      <c r="I93">
        <f t="shared" si="1"/>
        <v>0</v>
      </c>
    </row>
    <row r="94" spans="1:9" x14ac:dyDescent="0.2">
      <c r="A94" t="s">
        <v>13564</v>
      </c>
      <c r="B94" t="str">
        <f>VLOOKUP(A94,MEDIDORES!C:L,10,FALSE)</f>
        <v>R</v>
      </c>
      <c r="C94">
        <f>IFERROR(MATCH($A94,'Fis-Com'!C:C,0),0)</f>
        <v>0</v>
      </c>
      <c r="D94">
        <f>IFERROR(MATCH($A94,'Fis-Com'!D:D,0),0)</f>
        <v>0</v>
      </c>
      <c r="E94">
        <f>IFERROR(MATCH($A94,'Fis-Com'!E:E,0),0)</f>
        <v>0</v>
      </c>
      <c r="I94">
        <f t="shared" si="1"/>
        <v>0</v>
      </c>
    </row>
    <row r="95" spans="1:9" x14ac:dyDescent="0.2">
      <c r="A95" t="s">
        <v>13183</v>
      </c>
      <c r="B95" t="str">
        <f>VLOOKUP(A95,MEDIDORES!C:L,10,FALSE)</f>
        <v>G</v>
      </c>
      <c r="C95">
        <f>IFERROR(MATCH($A95,'Fis-Com'!C:C,0),0)</f>
        <v>0</v>
      </c>
      <c r="D95">
        <f>IFERROR(MATCH($A95,'Fis-Com'!D:D,0),0)</f>
        <v>0</v>
      </c>
      <c r="E95">
        <f>IFERROR(MATCH($A95,'Fis-Com'!E:E,0),0)</f>
        <v>0</v>
      </c>
      <c r="I95">
        <f t="shared" si="1"/>
        <v>0</v>
      </c>
    </row>
    <row r="96" spans="1:9" x14ac:dyDescent="0.2">
      <c r="A96" t="s">
        <v>13184</v>
      </c>
      <c r="B96" t="str">
        <f>VLOOKUP(A96,MEDIDORES!C:L,10,FALSE)</f>
        <v>G</v>
      </c>
      <c r="C96">
        <f>IFERROR(MATCH($A96,'Fis-Com'!C:C,0),0)</f>
        <v>0</v>
      </c>
      <c r="D96">
        <f>IFERROR(MATCH($A96,'Fis-Com'!D:D,0),0)</f>
        <v>0</v>
      </c>
      <c r="E96">
        <f>IFERROR(MATCH($A96,'Fis-Com'!E:E,0),0)</f>
        <v>0</v>
      </c>
      <c r="I96">
        <f t="shared" si="1"/>
        <v>0</v>
      </c>
    </row>
    <row r="97" spans="1:9" x14ac:dyDescent="0.2">
      <c r="A97" t="s">
        <v>9425</v>
      </c>
      <c r="B97" t="str">
        <f>VLOOKUP(A97,MEDIDORES!C:L,10,FALSE)</f>
        <v>L_D</v>
      </c>
      <c r="C97">
        <f>IFERROR(MATCH($A97,'Fis-Com'!C:C,0),0)</f>
        <v>0</v>
      </c>
      <c r="D97">
        <f>IFERROR(MATCH($A97,'Fis-Com'!D:D,0),0)</f>
        <v>0</v>
      </c>
      <c r="E97">
        <f>IFERROR(MATCH($A97,'Fis-Com'!E:E,0),0)</f>
        <v>0</v>
      </c>
      <c r="I97">
        <f t="shared" si="1"/>
        <v>0</v>
      </c>
    </row>
    <row r="98" spans="1:9" x14ac:dyDescent="0.2">
      <c r="A98" t="s">
        <v>9668</v>
      </c>
      <c r="B98" t="str">
        <f>VLOOKUP(A98,MEDIDORES!C:L,10,FALSE)</f>
        <v>L_D</v>
      </c>
      <c r="C98">
        <f>IFERROR(MATCH($A98,'Fis-Com'!C:C,0),0)</f>
        <v>0</v>
      </c>
      <c r="D98">
        <f>IFERROR(MATCH($A98,'Fis-Com'!D:D,0),0)</f>
        <v>0</v>
      </c>
      <c r="E98">
        <f>IFERROR(MATCH($A98,'Fis-Com'!E:E,0),0)</f>
        <v>0</v>
      </c>
      <c r="I98">
        <f t="shared" si="1"/>
        <v>0</v>
      </c>
    </row>
    <row r="99" spans="1:9" x14ac:dyDescent="0.2">
      <c r="A99" t="s">
        <v>9464</v>
      </c>
      <c r="B99" t="str">
        <f>VLOOKUP(A99,MEDIDORES!C:L,10,FALSE)</f>
        <v>L_D</v>
      </c>
      <c r="C99">
        <f>IFERROR(MATCH($A99,'Fis-Com'!C:C,0),0)</f>
        <v>0</v>
      </c>
      <c r="D99">
        <f>IFERROR(MATCH($A99,'Fis-Com'!D:D,0),0)</f>
        <v>0</v>
      </c>
      <c r="E99">
        <f>IFERROR(MATCH($A99,'Fis-Com'!E:E,0),0)</f>
        <v>0</v>
      </c>
      <c r="I99">
        <f t="shared" si="1"/>
        <v>0</v>
      </c>
    </row>
    <row r="100" spans="1:9" x14ac:dyDescent="0.2">
      <c r="A100" t="s">
        <v>9306</v>
      </c>
      <c r="B100" t="str">
        <f>VLOOKUP(A100,MEDIDORES!C:L,10,FALSE)</f>
        <v>L_D</v>
      </c>
      <c r="C100">
        <f>IFERROR(MATCH($A100,'Fis-Com'!C:C,0),0)</f>
        <v>0</v>
      </c>
      <c r="D100">
        <f>IFERROR(MATCH($A100,'Fis-Com'!D:D,0),0)</f>
        <v>0</v>
      </c>
      <c r="E100">
        <f>IFERROR(MATCH($A100,'Fis-Com'!E:E,0),0)</f>
        <v>0</v>
      </c>
      <c r="I100">
        <f t="shared" si="1"/>
        <v>0</v>
      </c>
    </row>
    <row r="101" spans="1:9" x14ac:dyDescent="0.2">
      <c r="A101" t="s">
        <v>9307</v>
      </c>
      <c r="B101" t="str">
        <f>VLOOKUP(A101,MEDIDORES!C:L,10,FALSE)</f>
        <v>L_D</v>
      </c>
      <c r="C101">
        <f>IFERROR(MATCH($A101,'Fis-Com'!C:C,0),0)</f>
        <v>0</v>
      </c>
      <c r="D101">
        <f>IFERROR(MATCH($A101,'Fis-Com'!D:D,0),0)</f>
        <v>0</v>
      </c>
      <c r="E101">
        <f>IFERROR(MATCH($A101,'Fis-Com'!E:E,0),0)</f>
        <v>0</v>
      </c>
      <c r="I101">
        <f t="shared" si="1"/>
        <v>0</v>
      </c>
    </row>
    <row r="102" spans="1:9" x14ac:dyDescent="0.2">
      <c r="A102" t="s">
        <v>9308</v>
      </c>
      <c r="B102" t="e">
        <f>VLOOKUP(A102,MEDIDORES!C:L,10,FALSE)</f>
        <v>#N/A</v>
      </c>
      <c r="C102">
        <f>IFERROR(MATCH($A102,'Fis-Com'!C:C,0),0)</f>
        <v>0</v>
      </c>
      <c r="D102">
        <f>IFERROR(MATCH($A102,'Fis-Com'!D:D,0),0)</f>
        <v>0</v>
      </c>
      <c r="E102">
        <f>IFERROR(MATCH($A102,'Fis-Com'!E:E,0),0)</f>
        <v>0</v>
      </c>
      <c r="I102">
        <f t="shared" si="1"/>
        <v>0</v>
      </c>
    </row>
    <row r="103" spans="1:9" x14ac:dyDescent="0.2">
      <c r="A103" t="s">
        <v>10547</v>
      </c>
      <c r="B103" t="str">
        <f>VLOOKUP(A103,MEDIDORES!C:L,10,FALSE)</f>
        <v>L_D</v>
      </c>
      <c r="C103">
        <f>IFERROR(MATCH($A103,'Fis-Com'!C:C,0),0)</f>
        <v>0</v>
      </c>
      <c r="D103">
        <f>IFERROR(MATCH($A103,'Fis-Com'!D:D,0),0)</f>
        <v>0</v>
      </c>
      <c r="E103">
        <f>IFERROR(MATCH($A103,'Fis-Com'!E:E,0),0)</f>
        <v>0</v>
      </c>
      <c r="I103">
        <f t="shared" si="1"/>
        <v>0</v>
      </c>
    </row>
    <row r="104" spans="1:9" x14ac:dyDescent="0.2">
      <c r="A104" t="s">
        <v>9369</v>
      </c>
      <c r="B104" t="str">
        <f>VLOOKUP(A104,MEDIDORES!C:L,10,FALSE)</f>
        <v>L_D</v>
      </c>
      <c r="C104">
        <f>IFERROR(MATCH($A104,'Fis-Com'!C:C,0),0)</f>
        <v>0</v>
      </c>
      <c r="D104">
        <f>IFERROR(MATCH($A104,'Fis-Com'!D:D,0),0)</f>
        <v>0</v>
      </c>
      <c r="E104">
        <f>IFERROR(MATCH($A104,'Fis-Com'!E:E,0),0)</f>
        <v>0</v>
      </c>
      <c r="I104">
        <f t="shared" si="1"/>
        <v>0</v>
      </c>
    </row>
    <row r="105" spans="1:9" x14ac:dyDescent="0.2">
      <c r="A105" t="s">
        <v>9547</v>
      </c>
      <c r="B105" t="str">
        <f>VLOOKUP(A105,MEDIDORES!C:L,10,FALSE)</f>
        <v>L_D</v>
      </c>
      <c r="C105">
        <f>IFERROR(MATCH($A105,'Fis-Com'!C:C,0),0)</f>
        <v>0</v>
      </c>
      <c r="D105">
        <f>IFERROR(MATCH($A105,'Fis-Com'!D:D,0),0)</f>
        <v>0</v>
      </c>
      <c r="E105">
        <f>IFERROR(MATCH($A105,'Fis-Com'!E:E,0),0)</f>
        <v>0</v>
      </c>
      <c r="I105">
        <f t="shared" si="1"/>
        <v>0</v>
      </c>
    </row>
    <row r="106" spans="1:9" x14ac:dyDescent="0.2">
      <c r="A106" t="s">
        <v>9601</v>
      </c>
      <c r="B106" t="str">
        <f>VLOOKUP(A106,MEDIDORES!C:L,10,FALSE)</f>
        <v>L_D</v>
      </c>
      <c r="C106">
        <f>IFERROR(MATCH($A106,'Fis-Com'!C:C,0),0)</f>
        <v>0</v>
      </c>
      <c r="D106">
        <f>IFERROR(MATCH($A106,'Fis-Com'!D:D,0),0)</f>
        <v>0</v>
      </c>
      <c r="E106">
        <f>IFERROR(MATCH($A106,'Fis-Com'!E:E,0),0)</f>
        <v>0</v>
      </c>
      <c r="I106">
        <f t="shared" si="1"/>
        <v>0</v>
      </c>
    </row>
    <row r="107" spans="1:9" x14ac:dyDescent="0.2">
      <c r="A107" t="s">
        <v>9615</v>
      </c>
      <c r="B107" t="str">
        <f>VLOOKUP(A107,MEDIDORES!C:L,10,FALSE)</f>
        <v>L_D</v>
      </c>
      <c r="C107">
        <f>IFERROR(MATCH($A107,'Fis-Com'!C:C,0),0)</f>
        <v>0</v>
      </c>
      <c r="D107">
        <f>IFERROR(MATCH($A107,'Fis-Com'!D:D,0),0)</f>
        <v>0</v>
      </c>
      <c r="E107">
        <f>IFERROR(MATCH($A107,'Fis-Com'!E:E,0),0)</f>
        <v>0</v>
      </c>
      <c r="I107">
        <f t="shared" si="1"/>
        <v>0</v>
      </c>
    </row>
    <row r="108" spans="1:9" x14ac:dyDescent="0.2">
      <c r="A108" t="s">
        <v>13478</v>
      </c>
      <c r="B108" t="str">
        <f>VLOOKUP(A108,MEDIDORES!C:L,10,FALSE)</f>
        <v>R</v>
      </c>
      <c r="C108">
        <f>IFERROR(MATCH($A108,'Fis-Com'!C:C,0),0)</f>
        <v>0</v>
      </c>
      <c r="D108">
        <f>IFERROR(MATCH($A108,'Fis-Com'!D:D,0),0)</f>
        <v>0</v>
      </c>
      <c r="E108">
        <f>IFERROR(MATCH($A108,'Fis-Com'!E:E,0),0)</f>
        <v>0</v>
      </c>
      <c r="I108">
        <f t="shared" si="1"/>
        <v>0</v>
      </c>
    </row>
    <row r="109" spans="1:9" x14ac:dyDescent="0.2">
      <c r="A109" t="s">
        <v>13479</v>
      </c>
      <c r="B109" t="str">
        <f>VLOOKUP(A109,MEDIDORES!C:L,10,FALSE)</f>
        <v>R</v>
      </c>
      <c r="C109">
        <f>IFERROR(MATCH($A109,'Fis-Com'!C:C,0),0)</f>
        <v>0</v>
      </c>
      <c r="D109">
        <f>IFERROR(MATCH($A109,'Fis-Com'!D:D,0),0)</f>
        <v>0</v>
      </c>
      <c r="E109">
        <f>IFERROR(MATCH($A109,'Fis-Com'!E:E,0),0)</f>
        <v>0</v>
      </c>
      <c r="I109">
        <f t="shared" si="1"/>
        <v>0</v>
      </c>
    </row>
    <row r="110" spans="1:9" x14ac:dyDescent="0.2">
      <c r="A110" t="s">
        <v>13480</v>
      </c>
      <c r="B110" t="str">
        <f>VLOOKUP(A110,MEDIDORES!C:L,10,FALSE)</f>
        <v>R</v>
      </c>
      <c r="C110">
        <f>IFERROR(MATCH($A110,'Fis-Com'!C:C,0),0)</f>
        <v>0</v>
      </c>
      <c r="D110">
        <f>IFERROR(MATCH($A110,'Fis-Com'!D:D,0),0)</f>
        <v>0</v>
      </c>
      <c r="E110">
        <f>IFERROR(MATCH($A110,'Fis-Com'!E:E,0),0)</f>
        <v>0</v>
      </c>
      <c r="I110">
        <f t="shared" si="1"/>
        <v>0</v>
      </c>
    </row>
    <row r="111" spans="1:9" x14ac:dyDescent="0.2">
      <c r="A111" t="s">
        <v>8245</v>
      </c>
      <c r="B111" t="str">
        <f>VLOOKUP(A111,MEDIDORES!C:L,10,FALSE)</f>
        <v>R</v>
      </c>
      <c r="C111">
        <f>IFERROR(MATCH($A111,'Fis-Com'!C:C,0),0)</f>
        <v>0</v>
      </c>
      <c r="D111">
        <f>IFERROR(MATCH($A111,'Fis-Com'!D:D,0),0)</f>
        <v>0</v>
      </c>
      <c r="E111">
        <f>IFERROR(MATCH($A111,'Fis-Com'!E:E,0),0)</f>
        <v>0</v>
      </c>
      <c r="I111">
        <f t="shared" si="1"/>
        <v>0</v>
      </c>
    </row>
    <row r="112" spans="1:9" x14ac:dyDescent="0.2">
      <c r="A112" t="s">
        <v>8246</v>
      </c>
      <c r="B112" t="str">
        <f>VLOOKUP(A112,MEDIDORES!C:L,10,FALSE)</f>
        <v>R</v>
      </c>
      <c r="C112">
        <f>IFERROR(MATCH($A112,'Fis-Com'!C:C,0),0)</f>
        <v>0</v>
      </c>
      <c r="D112">
        <f>IFERROR(MATCH($A112,'Fis-Com'!D:D,0),0)</f>
        <v>0</v>
      </c>
      <c r="E112">
        <f>IFERROR(MATCH($A112,'Fis-Com'!E:E,0),0)</f>
        <v>0</v>
      </c>
      <c r="I112">
        <f t="shared" si="1"/>
        <v>0</v>
      </c>
    </row>
    <row r="113" spans="1:9" x14ac:dyDescent="0.2">
      <c r="A113" t="s">
        <v>8247</v>
      </c>
      <c r="B113" t="str">
        <f>VLOOKUP(A113,MEDIDORES!C:L,10,FALSE)</f>
        <v>R</v>
      </c>
      <c r="C113">
        <f>IFERROR(MATCH($A113,'Fis-Com'!C:C,0),0)</f>
        <v>0</v>
      </c>
      <c r="D113">
        <f>IFERROR(MATCH($A113,'Fis-Com'!D:D,0),0)</f>
        <v>0</v>
      </c>
      <c r="E113">
        <f>IFERROR(MATCH($A113,'Fis-Com'!E:E,0),0)</f>
        <v>0</v>
      </c>
      <c r="I113">
        <f t="shared" si="1"/>
        <v>0</v>
      </c>
    </row>
    <row r="114" spans="1:9" x14ac:dyDescent="0.2">
      <c r="A114" t="s">
        <v>8248</v>
      </c>
      <c r="B114" t="str">
        <f>VLOOKUP(A114,MEDIDORES!C:L,10,FALSE)</f>
        <v>R</v>
      </c>
      <c r="C114">
        <f>IFERROR(MATCH($A114,'Fis-Com'!C:C,0),0)</f>
        <v>0</v>
      </c>
      <c r="D114">
        <f>IFERROR(MATCH($A114,'Fis-Com'!D:D,0),0)</f>
        <v>0</v>
      </c>
      <c r="E114">
        <f>IFERROR(MATCH($A114,'Fis-Com'!E:E,0),0)</f>
        <v>0</v>
      </c>
      <c r="I114">
        <f t="shared" si="1"/>
        <v>0</v>
      </c>
    </row>
    <row r="115" spans="1:9" x14ac:dyDescent="0.2">
      <c r="A115" t="s">
        <v>8249</v>
      </c>
      <c r="B115" t="str">
        <f>VLOOKUP(A115,MEDIDORES!C:L,10,FALSE)</f>
        <v>R</v>
      </c>
      <c r="C115">
        <f>IFERROR(MATCH($A115,'Fis-Com'!C:C,0),0)</f>
        <v>0</v>
      </c>
      <c r="D115">
        <f>IFERROR(MATCH($A115,'Fis-Com'!D:D,0),0)</f>
        <v>0</v>
      </c>
      <c r="E115">
        <f>IFERROR(MATCH($A115,'Fis-Com'!E:E,0),0)</f>
        <v>0</v>
      </c>
      <c r="I115">
        <f t="shared" si="1"/>
        <v>0</v>
      </c>
    </row>
    <row r="116" spans="1:9" x14ac:dyDescent="0.2">
      <c r="A116" t="s">
        <v>8250</v>
      </c>
      <c r="B116" t="str">
        <f>VLOOKUP(A116,MEDIDORES!C:L,10,FALSE)</f>
        <v>R</v>
      </c>
      <c r="C116">
        <f>IFERROR(MATCH($A116,'Fis-Com'!C:C,0),0)</f>
        <v>0</v>
      </c>
      <c r="D116">
        <f>IFERROR(MATCH($A116,'Fis-Com'!D:D,0),0)</f>
        <v>0</v>
      </c>
      <c r="E116">
        <f>IFERROR(MATCH($A116,'Fis-Com'!E:E,0),0)</f>
        <v>0</v>
      </c>
      <c r="I116">
        <f t="shared" si="1"/>
        <v>0</v>
      </c>
    </row>
    <row r="117" spans="1:9" x14ac:dyDescent="0.2">
      <c r="A117" t="s">
        <v>8742</v>
      </c>
      <c r="B117" t="str">
        <f>VLOOKUP(A117,MEDIDORES!C:L,10,FALSE)</f>
        <v>G</v>
      </c>
      <c r="C117">
        <f>IFERROR(MATCH($A117,'Fis-Com'!C:C,0),0)</f>
        <v>0</v>
      </c>
      <c r="D117">
        <f>IFERROR(MATCH($A117,'Fis-Com'!D:D,0),0)</f>
        <v>0</v>
      </c>
      <c r="E117">
        <f>IFERROR(MATCH($A117,'Fis-Com'!E:E,0),0)</f>
        <v>0</v>
      </c>
      <c r="I117">
        <f t="shared" si="1"/>
        <v>0</v>
      </c>
    </row>
    <row r="118" spans="1:9" x14ac:dyDescent="0.2">
      <c r="A118" t="s">
        <v>8741</v>
      </c>
      <c r="B118" t="str">
        <f>VLOOKUP(A118,MEDIDORES!C:L,10,FALSE)</f>
        <v>G</v>
      </c>
      <c r="C118">
        <f>IFERROR(MATCH($A118,'Fis-Com'!C:C,0),0)</f>
        <v>0</v>
      </c>
      <c r="D118">
        <f>IFERROR(MATCH($A118,'Fis-Com'!D:D,0),0)</f>
        <v>0</v>
      </c>
      <c r="E118">
        <f>IFERROR(MATCH($A118,'Fis-Com'!E:E,0),0)</f>
        <v>0</v>
      </c>
      <c r="I118">
        <f t="shared" si="1"/>
        <v>0</v>
      </c>
    </row>
    <row r="119" spans="1:9" x14ac:dyDescent="0.2">
      <c r="A119" t="s">
        <v>11989</v>
      </c>
      <c r="B119" t="str">
        <f>VLOOKUP(A119,MEDIDORES!C:L,10,FALSE)</f>
        <v>L_D</v>
      </c>
      <c r="C119">
        <f>IFERROR(MATCH($A119,'Fis-Com'!C:C,0),0)</f>
        <v>0</v>
      </c>
      <c r="D119">
        <f>IFERROR(MATCH($A119,'Fis-Com'!D:D,0),0)</f>
        <v>0</v>
      </c>
      <c r="E119">
        <f>IFERROR(MATCH($A119,'Fis-Com'!E:E,0),0)</f>
        <v>0</v>
      </c>
      <c r="I119">
        <f t="shared" si="1"/>
        <v>0</v>
      </c>
    </row>
    <row r="120" spans="1:9" x14ac:dyDescent="0.2">
      <c r="A120" t="s">
        <v>13174</v>
      </c>
      <c r="B120" t="str">
        <f>VLOOKUP(A120,MEDIDORES!C:L,10,FALSE)</f>
        <v>R</v>
      </c>
      <c r="C120">
        <f>IFERROR(MATCH($A120,'Fis-Com'!C:C,0),0)</f>
        <v>0</v>
      </c>
      <c r="D120">
        <f>IFERROR(MATCH($A120,'Fis-Com'!D:D,0),0)</f>
        <v>0</v>
      </c>
      <c r="E120">
        <f>IFERROR(MATCH($A120,'Fis-Com'!E:E,0),0)</f>
        <v>0</v>
      </c>
      <c r="I120">
        <f t="shared" si="1"/>
        <v>0</v>
      </c>
    </row>
    <row r="121" spans="1:9" x14ac:dyDescent="0.2">
      <c r="A121" t="s">
        <v>8242</v>
      </c>
      <c r="B121" t="str">
        <f>VLOOKUP(A121,MEDIDORES!C:L,10,FALSE)</f>
        <v>R</v>
      </c>
      <c r="C121">
        <f>IFERROR(MATCH($A121,'Fis-Com'!C:C,0),0)</f>
        <v>0</v>
      </c>
      <c r="D121">
        <f>IFERROR(MATCH($A121,'Fis-Com'!D:D,0),0)</f>
        <v>0</v>
      </c>
      <c r="E121">
        <f>IFERROR(MATCH($A121,'Fis-Com'!E:E,0),0)</f>
        <v>0</v>
      </c>
      <c r="I121">
        <f t="shared" si="1"/>
        <v>0</v>
      </c>
    </row>
    <row r="122" spans="1:9" x14ac:dyDescent="0.2">
      <c r="A122" t="s">
        <v>8243</v>
      </c>
      <c r="B122" t="str">
        <f>VLOOKUP(A122,MEDIDORES!C:L,10,FALSE)</f>
        <v>R</v>
      </c>
      <c r="C122">
        <f>IFERROR(MATCH($A122,'Fis-Com'!C:C,0),0)</f>
        <v>0</v>
      </c>
      <c r="D122">
        <f>IFERROR(MATCH($A122,'Fis-Com'!D:D,0),0)</f>
        <v>0</v>
      </c>
      <c r="E122">
        <f>IFERROR(MATCH($A122,'Fis-Com'!E:E,0),0)</f>
        <v>0</v>
      </c>
      <c r="I122">
        <f t="shared" si="1"/>
        <v>0</v>
      </c>
    </row>
    <row r="123" spans="1:9" x14ac:dyDescent="0.2">
      <c r="A123" t="s">
        <v>8244</v>
      </c>
      <c r="B123" t="str">
        <f>VLOOKUP(A123,MEDIDORES!C:L,10,FALSE)</f>
        <v>R</v>
      </c>
      <c r="C123">
        <f>IFERROR(MATCH($A123,'Fis-Com'!C:C,0),0)</f>
        <v>0</v>
      </c>
      <c r="D123">
        <f>IFERROR(MATCH($A123,'Fis-Com'!D:D,0),0)</f>
        <v>0</v>
      </c>
      <c r="E123">
        <f>IFERROR(MATCH($A123,'Fis-Com'!E:E,0),0)</f>
        <v>0</v>
      </c>
      <c r="I123">
        <f t="shared" si="1"/>
        <v>0</v>
      </c>
    </row>
    <row r="124" spans="1:9" x14ac:dyDescent="0.2">
      <c r="A124" t="s">
        <v>12410</v>
      </c>
      <c r="B124" t="str">
        <f>VLOOKUP(A124,MEDIDORES!C:L,10,FALSE)</f>
        <v>R</v>
      </c>
      <c r="C124">
        <f>IFERROR(MATCH($A124,'Fis-Com'!C:C,0),0)</f>
        <v>0</v>
      </c>
      <c r="D124">
        <f>IFERROR(MATCH($A124,'Fis-Com'!D:D,0),0)</f>
        <v>0</v>
      </c>
      <c r="E124">
        <f>IFERROR(MATCH($A124,'Fis-Com'!E:E,0),0)</f>
        <v>0</v>
      </c>
      <c r="I124">
        <f t="shared" si="1"/>
        <v>0</v>
      </c>
    </row>
    <row r="125" spans="1:9" x14ac:dyDescent="0.2">
      <c r="A125" t="s">
        <v>12411</v>
      </c>
      <c r="B125" t="str">
        <f>VLOOKUP(A125,MEDIDORES!C:L,10,FALSE)</f>
        <v>R</v>
      </c>
      <c r="C125">
        <f>IFERROR(MATCH($A125,'Fis-Com'!C:C,0),0)</f>
        <v>0</v>
      </c>
      <c r="D125">
        <f>IFERROR(MATCH($A125,'Fis-Com'!D:D,0),0)</f>
        <v>0</v>
      </c>
      <c r="E125">
        <f>IFERROR(MATCH($A125,'Fis-Com'!E:E,0),0)</f>
        <v>0</v>
      </c>
      <c r="I125">
        <f t="shared" si="1"/>
        <v>0</v>
      </c>
    </row>
    <row r="126" spans="1:9" x14ac:dyDescent="0.2">
      <c r="A126" t="s">
        <v>12412</v>
      </c>
      <c r="B126" t="str">
        <f>VLOOKUP(A126,MEDIDORES!C:L,10,FALSE)</f>
        <v>R</v>
      </c>
      <c r="C126">
        <f>IFERROR(MATCH($A126,'Fis-Com'!C:C,0),0)</f>
        <v>0</v>
      </c>
      <c r="D126">
        <f>IFERROR(MATCH($A126,'Fis-Com'!D:D,0),0)</f>
        <v>0</v>
      </c>
      <c r="E126">
        <f>IFERROR(MATCH($A126,'Fis-Com'!E:E,0),0)</f>
        <v>0</v>
      </c>
      <c r="I126">
        <f t="shared" si="1"/>
        <v>0</v>
      </c>
    </row>
    <row r="127" spans="1:9" x14ac:dyDescent="0.2">
      <c r="A127" t="s">
        <v>8260</v>
      </c>
      <c r="B127" t="str">
        <f>VLOOKUP(A127,MEDIDORES!C:L,10,FALSE)</f>
        <v>R</v>
      </c>
      <c r="C127">
        <f>IFERROR(MATCH($A127,'Fis-Com'!C:C,0),0)</f>
        <v>0</v>
      </c>
      <c r="D127">
        <f>IFERROR(MATCH($A127,'Fis-Com'!D:D,0),0)</f>
        <v>0</v>
      </c>
      <c r="E127">
        <f>IFERROR(MATCH($A127,'Fis-Com'!E:E,0),0)</f>
        <v>0</v>
      </c>
      <c r="I127">
        <f t="shared" si="1"/>
        <v>0</v>
      </c>
    </row>
    <row r="128" spans="1:9" x14ac:dyDescent="0.2">
      <c r="A128" t="s">
        <v>8261</v>
      </c>
      <c r="B128" t="str">
        <f>VLOOKUP(A128,MEDIDORES!C:L,10,FALSE)</f>
        <v>R</v>
      </c>
      <c r="C128">
        <f>IFERROR(MATCH($A128,'Fis-Com'!C:C,0),0)</f>
        <v>0</v>
      </c>
      <c r="D128">
        <f>IFERROR(MATCH($A128,'Fis-Com'!D:D,0),0)</f>
        <v>0</v>
      </c>
      <c r="E128">
        <f>IFERROR(MATCH($A128,'Fis-Com'!E:E,0),0)</f>
        <v>0</v>
      </c>
      <c r="I128">
        <f t="shared" si="1"/>
        <v>0</v>
      </c>
    </row>
    <row r="129" spans="1:9" x14ac:dyDescent="0.2">
      <c r="A129" t="s">
        <v>8262</v>
      </c>
      <c r="B129" t="str">
        <f>VLOOKUP(A129,MEDIDORES!C:L,10,FALSE)</f>
        <v>R</v>
      </c>
      <c r="C129">
        <f>IFERROR(MATCH($A129,'Fis-Com'!C:C,0),0)</f>
        <v>0</v>
      </c>
      <c r="D129">
        <f>IFERROR(MATCH($A129,'Fis-Com'!D:D,0),0)</f>
        <v>0</v>
      </c>
      <c r="E129">
        <f>IFERROR(MATCH($A129,'Fis-Com'!E:E,0),0)</f>
        <v>0</v>
      </c>
      <c r="I129">
        <f t="shared" si="1"/>
        <v>0</v>
      </c>
    </row>
    <row r="130" spans="1:9" x14ac:dyDescent="0.2">
      <c r="A130" t="s">
        <v>10318</v>
      </c>
      <c r="B130" t="str">
        <f>VLOOKUP(A130,MEDIDORES!C:L,10,FALSE)</f>
        <v>L_D</v>
      </c>
      <c r="C130">
        <f>IFERROR(MATCH($A130,'Fis-Com'!C:C,0),0)</f>
        <v>0</v>
      </c>
      <c r="D130">
        <f>IFERROR(MATCH($A130,'Fis-Com'!D:D,0),0)</f>
        <v>0</v>
      </c>
      <c r="E130">
        <f>IFERROR(MATCH($A130,'Fis-Com'!E:E,0),0)</f>
        <v>0</v>
      </c>
      <c r="I130">
        <f t="shared" si="1"/>
        <v>0</v>
      </c>
    </row>
    <row r="131" spans="1:9" x14ac:dyDescent="0.2">
      <c r="A131" t="s">
        <v>9816</v>
      </c>
      <c r="B131" t="str">
        <f>VLOOKUP(A131,MEDIDORES!C:L,10,FALSE)</f>
        <v>L_D</v>
      </c>
      <c r="C131">
        <f>IFERROR(MATCH($A131,'Fis-Com'!C:C,0),0)</f>
        <v>0</v>
      </c>
      <c r="D131">
        <f>IFERROR(MATCH($A131,'Fis-Com'!D:D,0),0)</f>
        <v>0</v>
      </c>
      <c r="E131">
        <f>IFERROR(MATCH($A131,'Fis-Com'!E:E,0),0)</f>
        <v>0</v>
      </c>
      <c r="I131">
        <f t="shared" si="1"/>
        <v>0</v>
      </c>
    </row>
    <row r="132" spans="1:9" x14ac:dyDescent="0.2">
      <c r="B132" t="e">
        <f>VLOOKUP(A132,MEDIDORES!C:L,10,FALSE)</f>
        <v>#N/A</v>
      </c>
      <c r="C132">
        <f>IFERROR(MATCH($A132,'Fis-Com'!C:C,0),0)</f>
        <v>0</v>
      </c>
      <c r="D132">
        <f>IFERROR(MATCH($A132,'Fis-Com'!D:D,0),0)</f>
        <v>0</v>
      </c>
      <c r="E132">
        <f>IFERROR(MATCH($A132,'Fis-Com'!E:E,0),0)</f>
        <v>0</v>
      </c>
      <c r="I132">
        <f t="shared" ref="I132:I195" si="2">SUM(C132:E132)</f>
        <v>0</v>
      </c>
    </row>
    <row r="133" spans="1:9" x14ac:dyDescent="0.2">
      <c r="B133" t="e">
        <f>VLOOKUP(A133,MEDIDORES!C:L,10,FALSE)</f>
        <v>#N/A</v>
      </c>
      <c r="C133">
        <f>IFERROR(MATCH($A133,'Fis-Com'!C:C,0),0)</f>
        <v>0</v>
      </c>
      <c r="D133">
        <f>IFERROR(MATCH($A133,'Fis-Com'!D:D,0),0)</f>
        <v>0</v>
      </c>
      <c r="E133">
        <f>IFERROR(MATCH($A133,'Fis-Com'!E:E,0),0)</f>
        <v>0</v>
      </c>
      <c r="I133">
        <f t="shared" si="2"/>
        <v>0</v>
      </c>
    </row>
    <row r="134" spans="1:9" x14ac:dyDescent="0.2">
      <c r="B134" t="e">
        <f>VLOOKUP(A134,MEDIDORES!C:L,10,FALSE)</f>
        <v>#N/A</v>
      </c>
      <c r="C134">
        <f>IFERROR(MATCH($A134,'Fis-Com'!C:C,0),0)</f>
        <v>0</v>
      </c>
      <c r="D134">
        <f>IFERROR(MATCH($A134,'Fis-Com'!D:D,0),0)</f>
        <v>0</v>
      </c>
      <c r="E134">
        <f>IFERROR(MATCH($A134,'Fis-Com'!E:E,0),0)</f>
        <v>0</v>
      </c>
      <c r="I134">
        <f t="shared" si="2"/>
        <v>0</v>
      </c>
    </row>
    <row r="135" spans="1:9" x14ac:dyDescent="0.2">
      <c r="B135" t="e">
        <f>VLOOKUP(A135,MEDIDORES!C:L,10,FALSE)</f>
        <v>#N/A</v>
      </c>
      <c r="C135">
        <f>IFERROR(MATCH($A135,'Fis-Com'!C:C,0),0)</f>
        <v>0</v>
      </c>
      <c r="D135">
        <f>IFERROR(MATCH($A135,'Fis-Com'!D:D,0),0)</f>
        <v>0</v>
      </c>
      <c r="E135">
        <f>IFERROR(MATCH($A135,'Fis-Com'!E:E,0),0)</f>
        <v>0</v>
      </c>
      <c r="I135">
        <f t="shared" si="2"/>
        <v>0</v>
      </c>
    </row>
    <row r="136" spans="1:9" x14ac:dyDescent="0.2">
      <c r="B136" t="e">
        <f>VLOOKUP(A136,MEDIDORES!C:L,10,FALSE)</f>
        <v>#N/A</v>
      </c>
      <c r="C136">
        <f>IFERROR(MATCH($A136,'Fis-Com'!C:C,0),0)</f>
        <v>0</v>
      </c>
      <c r="D136">
        <f>IFERROR(MATCH($A136,'Fis-Com'!D:D,0),0)</f>
        <v>0</v>
      </c>
      <c r="E136">
        <f>IFERROR(MATCH($A136,'Fis-Com'!E:E,0),0)</f>
        <v>0</v>
      </c>
      <c r="I136">
        <f t="shared" si="2"/>
        <v>0</v>
      </c>
    </row>
    <row r="137" spans="1:9" x14ac:dyDescent="0.2">
      <c r="B137" t="e">
        <f>VLOOKUP(A137,MEDIDORES!C:L,10,FALSE)</f>
        <v>#N/A</v>
      </c>
      <c r="C137">
        <f>IFERROR(MATCH($A137,'Fis-Com'!C:C,0),0)</f>
        <v>0</v>
      </c>
      <c r="D137">
        <f>IFERROR(MATCH($A137,'Fis-Com'!D:D,0),0)</f>
        <v>0</v>
      </c>
      <c r="E137">
        <f>IFERROR(MATCH($A137,'Fis-Com'!E:E,0),0)</f>
        <v>0</v>
      </c>
      <c r="I137">
        <f t="shared" si="2"/>
        <v>0</v>
      </c>
    </row>
    <row r="138" spans="1:9" x14ac:dyDescent="0.2">
      <c r="B138" t="e">
        <f>VLOOKUP(A138,MEDIDORES!C:L,10,FALSE)</f>
        <v>#N/A</v>
      </c>
      <c r="C138">
        <f>IFERROR(MATCH($A138,'Fis-Com'!C:C,0),0)</f>
        <v>0</v>
      </c>
      <c r="D138">
        <f>IFERROR(MATCH($A138,'Fis-Com'!D:D,0),0)</f>
        <v>0</v>
      </c>
      <c r="E138">
        <f>IFERROR(MATCH($A138,'Fis-Com'!E:E,0),0)</f>
        <v>0</v>
      </c>
      <c r="I138">
        <f t="shared" si="2"/>
        <v>0</v>
      </c>
    </row>
    <row r="139" spans="1:9" x14ac:dyDescent="0.2">
      <c r="B139" t="e">
        <f>VLOOKUP(A139,MEDIDORES!C:L,10,FALSE)</f>
        <v>#N/A</v>
      </c>
      <c r="C139">
        <f>IFERROR(MATCH($A139,'Fis-Com'!C:C,0),0)</f>
        <v>0</v>
      </c>
      <c r="D139">
        <f>IFERROR(MATCH($A139,'Fis-Com'!D:D,0),0)</f>
        <v>0</v>
      </c>
      <c r="E139">
        <f>IFERROR(MATCH($A139,'Fis-Com'!E:E,0),0)</f>
        <v>0</v>
      </c>
      <c r="I139">
        <f t="shared" si="2"/>
        <v>0</v>
      </c>
    </row>
    <row r="140" spans="1:9" x14ac:dyDescent="0.2">
      <c r="B140" t="e">
        <f>VLOOKUP(A140,MEDIDORES!C:L,10,FALSE)</f>
        <v>#N/A</v>
      </c>
      <c r="C140">
        <f>IFERROR(MATCH($A140,'Fis-Com'!C:C,0),0)</f>
        <v>0</v>
      </c>
      <c r="D140">
        <f>IFERROR(MATCH($A140,'Fis-Com'!D:D,0),0)</f>
        <v>0</v>
      </c>
      <c r="E140">
        <f>IFERROR(MATCH($A140,'Fis-Com'!E:E,0),0)</f>
        <v>0</v>
      </c>
      <c r="I140">
        <f t="shared" si="2"/>
        <v>0</v>
      </c>
    </row>
    <row r="141" spans="1:9" x14ac:dyDescent="0.2">
      <c r="B141" t="e">
        <f>VLOOKUP(A141,MEDIDORES!C:L,10,FALSE)</f>
        <v>#N/A</v>
      </c>
      <c r="C141">
        <f>IFERROR(MATCH($A141,'Fis-Com'!C:C,0),0)</f>
        <v>0</v>
      </c>
      <c r="D141">
        <f>IFERROR(MATCH($A141,'Fis-Com'!D:D,0),0)</f>
        <v>0</v>
      </c>
      <c r="E141">
        <f>IFERROR(MATCH($A141,'Fis-Com'!E:E,0),0)</f>
        <v>0</v>
      </c>
      <c r="I141">
        <f t="shared" si="2"/>
        <v>0</v>
      </c>
    </row>
    <row r="142" spans="1:9" x14ac:dyDescent="0.2">
      <c r="B142" t="e">
        <f>VLOOKUP(A142,MEDIDORES!C:L,10,FALSE)</f>
        <v>#N/A</v>
      </c>
      <c r="C142">
        <f>IFERROR(MATCH($A142,'Fis-Com'!C:C,0),0)</f>
        <v>0</v>
      </c>
      <c r="D142">
        <f>IFERROR(MATCH($A142,'Fis-Com'!D:D,0),0)</f>
        <v>0</v>
      </c>
      <c r="E142">
        <f>IFERROR(MATCH($A142,'Fis-Com'!E:E,0),0)</f>
        <v>0</v>
      </c>
      <c r="I142">
        <f t="shared" si="2"/>
        <v>0</v>
      </c>
    </row>
    <row r="143" spans="1:9" x14ac:dyDescent="0.2">
      <c r="B143" t="e">
        <f>VLOOKUP(A143,MEDIDORES!C:L,10,FALSE)</f>
        <v>#N/A</v>
      </c>
      <c r="C143">
        <f>IFERROR(MATCH($A143,'Fis-Com'!C:C,0),0)</f>
        <v>0</v>
      </c>
      <c r="D143">
        <f>IFERROR(MATCH($A143,'Fis-Com'!D:D,0),0)</f>
        <v>0</v>
      </c>
      <c r="E143">
        <f>IFERROR(MATCH($A143,'Fis-Com'!E:E,0),0)</f>
        <v>0</v>
      </c>
      <c r="I143">
        <f t="shared" si="2"/>
        <v>0</v>
      </c>
    </row>
    <row r="144" spans="1:9" x14ac:dyDescent="0.2">
      <c r="B144" t="e">
        <f>VLOOKUP(A144,MEDIDORES!C:L,10,FALSE)</f>
        <v>#N/A</v>
      </c>
      <c r="C144">
        <f>IFERROR(MATCH($A144,'Fis-Com'!C:C,0),0)</f>
        <v>0</v>
      </c>
      <c r="D144">
        <f>IFERROR(MATCH($A144,'Fis-Com'!D:D,0),0)</f>
        <v>0</v>
      </c>
      <c r="E144">
        <f>IFERROR(MATCH($A144,'Fis-Com'!E:E,0),0)</f>
        <v>0</v>
      </c>
      <c r="I144">
        <f t="shared" si="2"/>
        <v>0</v>
      </c>
    </row>
    <row r="145" spans="2:9" x14ac:dyDescent="0.2">
      <c r="B145" t="e">
        <f>VLOOKUP(A145,MEDIDORES!C:L,10,FALSE)</f>
        <v>#N/A</v>
      </c>
      <c r="C145">
        <f>IFERROR(MATCH($A145,'Fis-Com'!C:C,0),0)</f>
        <v>0</v>
      </c>
      <c r="D145">
        <f>IFERROR(MATCH($A145,'Fis-Com'!D:D,0),0)</f>
        <v>0</v>
      </c>
      <c r="E145">
        <f>IFERROR(MATCH($A145,'Fis-Com'!E:E,0),0)</f>
        <v>0</v>
      </c>
      <c r="I145">
        <f t="shared" si="2"/>
        <v>0</v>
      </c>
    </row>
    <row r="146" spans="2:9" x14ac:dyDescent="0.2">
      <c r="B146" t="e">
        <f>VLOOKUP(A146,MEDIDORES!C:L,10,FALSE)</f>
        <v>#N/A</v>
      </c>
      <c r="C146">
        <f>IFERROR(MATCH($A146,'Fis-Com'!C:C,0),0)</f>
        <v>0</v>
      </c>
      <c r="D146">
        <f>IFERROR(MATCH($A146,'Fis-Com'!D:D,0),0)</f>
        <v>0</v>
      </c>
      <c r="E146">
        <f>IFERROR(MATCH($A146,'Fis-Com'!E:E,0),0)</f>
        <v>0</v>
      </c>
      <c r="I146">
        <f t="shared" si="2"/>
        <v>0</v>
      </c>
    </row>
    <row r="147" spans="2:9" x14ac:dyDescent="0.2">
      <c r="B147" t="e">
        <f>VLOOKUP(A147,MEDIDORES!C:L,10,FALSE)</f>
        <v>#N/A</v>
      </c>
      <c r="C147">
        <f>IFERROR(MATCH($A147,'Fis-Com'!C:C,0),0)</f>
        <v>0</v>
      </c>
      <c r="D147">
        <f>IFERROR(MATCH($A147,'Fis-Com'!D:D,0),0)</f>
        <v>0</v>
      </c>
      <c r="E147">
        <f>IFERROR(MATCH($A147,'Fis-Com'!E:E,0),0)</f>
        <v>0</v>
      </c>
      <c r="I147">
        <f t="shared" si="2"/>
        <v>0</v>
      </c>
    </row>
    <row r="148" spans="2:9" x14ac:dyDescent="0.2">
      <c r="B148" t="e">
        <f>VLOOKUP(A148,MEDIDORES!C:L,10,FALSE)</f>
        <v>#N/A</v>
      </c>
      <c r="C148">
        <f>IFERROR(MATCH($A148,'Fis-Com'!C:C,0),0)</f>
        <v>0</v>
      </c>
      <c r="D148">
        <f>IFERROR(MATCH($A148,'Fis-Com'!D:D,0),0)</f>
        <v>0</v>
      </c>
      <c r="E148">
        <f>IFERROR(MATCH($A148,'Fis-Com'!E:E,0),0)</f>
        <v>0</v>
      </c>
      <c r="I148">
        <f t="shared" si="2"/>
        <v>0</v>
      </c>
    </row>
    <row r="149" spans="2:9" x14ac:dyDescent="0.2">
      <c r="B149" t="e">
        <f>VLOOKUP(A149,MEDIDORES!C:L,10,FALSE)</f>
        <v>#N/A</v>
      </c>
      <c r="C149">
        <f>IFERROR(MATCH($A149,'Fis-Com'!C:C,0),0)</f>
        <v>0</v>
      </c>
      <c r="D149">
        <f>IFERROR(MATCH($A149,'Fis-Com'!D:D,0),0)</f>
        <v>0</v>
      </c>
      <c r="E149">
        <f>IFERROR(MATCH($A149,'Fis-Com'!E:E,0),0)</f>
        <v>0</v>
      </c>
      <c r="I149">
        <f t="shared" si="2"/>
        <v>0</v>
      </c>
    </row>
    <row r="150" spans="2:9" x14ac:dyDescent="0.2">
      <c r="B150" t="e">
        <f>VLOOKUP(A150,MEDIDORES!C:L,10,FALSE)</f>
        <v>#N/A</v>
      </c>
      <c r="C150">
        <f>IFERROR(MATCH($A150,'Fis-Com'!C:C,0),0)</f>
        <v>0</v>
      </c>
      <c r="D150">
        <f>IFERROR(MATCH($A150,'Fis-Com'!D:D,0),0)</f>
        <v>0</v>
      </c>
      <c r="E150">
        <f>IFERROR(MATCH($A150,'Fis-Com'!E:E,0),0)</f>
        <v>0</v>
      </c>
      <c r="I150">
        <f t="shared" si="2"/>
        <v>0</v>
      </c>
    </row>
    <row r="151" spans="2:9" x14ac:dyDescent="0.2">
      <c r="B151" t="e">
        <f>VLOOKUP(A151,MEDIDORES!C:L,10,FALSE)</f>
        <v>#N/A</v>
      </c>
      <c r="C151">
        <f>IFERROR(MATCH($A151,'Fis-Com'!C:C,0),0)</f>
        <v>0</v>
      </c>
      <c r="D151">
        <f>IFERROR(MATCH($A151,'Fis-Com'!D:D,0),0)</f>
        <v>0</v>
      </c>
      <c r="E151">
        <f>IFERROR(MATCH($A151,'Fis-Com'!E:E,0),0)</f>
        <v>0</v>
      </c>
      <c r="I151">
        <f t="shared" si="2"/>
        <v>0</v>
      </c>
    </row>
    <row r="152" spans="2:9" x14ac:dyDescent="0.2">
      <c r="B152" t="e">
        <f>VLOOKUP(A152,MEDIDORES!C:L,10,FALSE)</f>
        <v>#N/A</v>
      </c>
      <c r="C152">
        <f>IFERROR(MATCH($A152,'Fis-Com'!C:C,0),0)</f>
        <v>0</v>
      </c>
      <c r="D152">
        <f>IFERROR(MATCH($A152,'Fis-Com'!D:D,0),0)</f>
        <v>0</v>
      </c>
      <c r="E152">
        <f>IFERROR(MATCH($A152,'Fis-Com'!E:E,0),0)</f>
        <v>0</v>
      </c>
      <c r="I152">
        <f t="shared" si="2"/>
        <v>0</v>
      </c>
    </row>
    <row r="153" spans="2:9" x14ac:dyDescent="0.2">
      <c r="B153" t="e">
        <f>VLOOKUP(A153,MEDIDORES!C:L,10,FALSE)</f>
        <v>#N/A</v>
      </c>
      <c r="C153">
        <f>IFERROR(MATCH($A153,'Fis-Com'!C:C,0),0)</f>
        <v>0</v>
      </c>
      <c r="D153">
        <f>IFERROR(MATCH($A153,'Fis-Com'!D:D,0),0)</f>
        <v>0</v>
      </c>
      <c r="E153">
        <f>IFERROR(MATCH($A153,'Fis-Com'!E:E,0),0)</f>
        <v>0</v>
      </c>
      <c r="I153">
        <f t="shared" si="2"/>
        <v>0</v>
      </c>
    </row>
    <row r="154" spans="2:9" x14ac:dyDescent="0.2">
      <c r="B154" t="e">
        <f>VLOOKUP(A154,MEDIDORES!C:L,10,FALSE)</f>
        <v>#N/A</v>
      </c>
      <c r="C154">
        <f>IFERROR(MATCH($A154,'Fis-Com'!C:C,0),0)</f>
        <v>0</v>
      </c>
      <c r="D154">
        <f>IFERROR(MATCH($A154,'Fis-Com'!D:D,0),0)</f>
        <v>0</v>
      </c>
      <c r="E154">
        <f>IFERROR(MATCH($A154,'Fis-Com'!E:E,0),0)</f>
        <v>0</v>
      </c>
      <c r="I154">
        <f t="shared" si="2"/>
        <v>0</v>
      </c>
    </row>
    <row r="155" spans="2:9" x14ac:dyDescent="0.2">
      <c r="B155" t="e">
        <f>VLOOKUP(A155,MEDIDORES!C:L,10,FALSE)</f>
        <v>#N/A</v>
      </c>
      <c r="C155">
        <f>IFERROR(MATCH($A155,'Fis-Com'!C:C,0),0)</f>
        <v>0</v>
      </c>
      <c r="D155">
        <f>IFERROR(MATCH($A155,'Fis-Com'!D:D,0),0)</f>
        <v>0</v>
      </c>
      <c r="E155">
        <f>IFERROR(MATCH($A155,'Fis-Com'!E:E,0),0)</f>
        <v>0</v>
      </c>
      <c r="I155">
        <f t="shared" si="2"/>
        <v>0</v>
      </c>
    </row>
    <row r="156" spans="2:9" x14ac:dyDescent="0.2">
      <c r="B156" t="e">
        <f>VLOOKUP(A156,MEDIDORES!C:L,10,FALSE)</f>
        <v>#N/A</v>
      </c>
      <c r="C156">
        <f>IFERROR(MATCH($A156,'Fis-Com'!C:C,0),0)</f>
        <v>0</v>
      </c>
      <c r="D156">
        <f>IFERROR(MATCH($A156,'Fis-Com'!D:D,0),0)</f>
        <v>0</v>
      </c>
      <c r="E156">
        <f>IFERROR(MATCH($A156,'Fis-Com'!E:E,0),0)</f>
        <v>0</v>
      </c>
      <c r="I156">
        <f t="shared" si="2"/>
        <v>0</v>
      </c>
    </row>
    <row r="157" spans="2:9" x14ac:dyDescent="0.2">
      <c r="B157" t="e">
        <f>VLOOKUP(A157,MEDIDORES!C:L,10,FALSE)</f>
        <v>#N/A</v>
      </c>
      <c r="C157">
        <f>IFERROR(MATCH($A157,'Fis-Com'!C:C,0),0)</f>
        <v>0</v>
      </c>
      <c r="D157">
        <f>IFERROR(MATCH($A157,'Fis-Com'!D:D,0),0)</f>
        <v>0</v>
      </c>
      <c r="E157">
        <f>IFERROR(MATCH($A157,'Fis-Com'!E:E,0),0)</f>
        <v>0</v>
      </c>
      <c r="I157">
        <f t="shared" si="2"/>
        <v>0</v>
      </c>
    </row>
    <row r="158" spans="2:9" x14ac:dyDescent="0.2">
      <c r="B158" t="e">
        <f>VLOOKUP(A158,MEDIDORES!C:L,10,FALSE)</f>
        <v>#N/A</v>
      </c>
      <c r="C158">
        <f>IFERROR(MATCH($A158,'Fis-Com'!C:C,0),0)</f>
        <v>0</v>
      </c>
      <c r="D158">
        <f>IFERROR(MATCH($A158,'Fis-Com'!D:D,0),0)</f>
        <v>0</v>
      </c>
      <c r="E158">
        <f>IFERROR(MATCH($A158,'Fis-Com'!E:E,0),0)</f>
        <v>0</v>
      </c>
      <c r="I158">
        <f t="shared" si="2"/>
        <v>0</v>
      </c>
    </row>
    <row r="159" spans="2:9" x14ac:dyDescent="0.2">
      <c r="B159" t="e">
        <f>VLOOKUP(A159,MEDIDORES!C:L,10,FALSE)</f>
        <v>#N/A</v>
      </c>
      <c r="C159">
        <f>IFERROR(MATCH($A159,'Fis-Com'!C:C,0),0)</f>
        <v>0</v>
      </c>
      <c r="D159">
        <f>IFERROR(MATCH($A159,'Fis-Com'!D:D,0),0)</f>
        <v>0</v>
      </c>
      <c r="E159">
        <f>IFERROR(MATCH($A159,'Fis-Com'!E:E,0),0)</f>
        <v>0</v>
      </c>
      <c r="I159">
        <f t="shared" si="2"/>
        <v>0</v>
      </c>
    </row>
    <row r="160" spans="2:9" x14ac:dyDescent="0.2">
      <c r="B160" t="e">
        <f>VLOOKUP(A160,MEDIDORES!C:L,10,FALSE)</f>
        <v>#N/A</v>
      </c>
      <c r="C160">
        <f>IFERROR(MATCH($A160,'Fis-Com'!C:C,0),0)</f>
        <v>0</v>
      </c>
      <c r="D160">
        <f>IFERROR(MATCH($A160,'Fis-Com'!D:D,0),0)</f>
        <v>0</v>
      </c>
      <c r="E160">
        <f>IFERROR(MATCH($A160,'Fis-Com'!E:E,0),0)</f>
        <v>0</v>
      </c>
      <c r="I160">
        <f t="shared" si="2"/>
        <v>0</v>
      </c>
    </row>
    <row r="161" spans="2:9" x14ac:dyDescent="0.2">
      <c r="B161" t="e">
        <f>VLOOKUP(A161,MEDIDORES!C:L,10,FALSE)</f>
        <v>#N/A</v>
      </c>
      <c r="C161">
        <f>IFERROR(MATCH($A161,'Fis-Com'!C:C,0),0)</f>
        <v>0</v>
      </c>
      <c r="D161">
        <f>IFERROR(MATCH($A161,'Fis-Com'!D:D,0),0)</f>
        <v>0</v>
      </c>
      <c r="E161">
        <f>IFERROR(MATCH($A161,'Fis-Com'!E:E,0),0)</f>
        <v>0</v>
      </c>
      <c r="I161">
        <f t="shared" si="2"/>
        <v>0</v>
      </c>
    </row>
    <row r="162" spans="2:9" x14ac:dyDescent="0.2">
      <c r="B162" t="e">
        <f>VLOOKUP(A162,MEDIDORES!C:L,10,FALSE)</f>
        <v>#N/A</v>
      </c>
      <c r="C162">
        <f>IFERROR(MATCH($A162,'Fis-Com'!C:C,0),0)</f>
        <v>0</v>
      </c>
      <c r="D162">
        <f>IFERROR(MATCH($A162,'Fis-Com'!D:D,0),0)</f>
        <v>0</v>
      </c>
      <c r="E162">
        <f>IFERROR(MATCH($A162,'Fis-Com'!E:E,0),0)</f>
        <v>0</v>
      </c>
      <c r="I162">
        <f t="shared" si="2"/>
        <v>0</v>
      </c>
    </row>
    <row r="163" spans="2:9" x14ac:dyDescent="0.2">
      <c r="B163" t="e">
        <f>VLOOKUP(A163,MEDIDORES!C:L,10,FALSE)</f>
        <v>#N/A</v>
      </c>
      <c r="C163">
        <f>IFERROR(MATCH($A163,'Fis-Com'!C:C,0),0)</f>
        <v>0</v>
      </c>
      <c r="D163">
        <f>IFERROR(MATCH($A163,'Fis-Com'!D:D,0),0)</f>
        <v>0</v>
      </c>
      <c r="E163">
        <f>IFERROR(MATCH($A163,'Fis-Com'!E:E,0),0)</f>
        <v>0</v>
      </c>
      <c r="I163">
        <f t="shared" si="2"/>
        <v>0</v>
      </c>
    </row>
    <row r="164" spans="2:9" x14ac:dyDescent="0.2">
      <c r="B164" t="e">
        <f>VLOOKUP(A164,MEDIDORES!C:L,10,FALSE)</f>
        <v>#N/A</v>
      </c>
      <c r="C164">
        <f>IFERROR(MATCH($A164,'Fis-Com'!C:C,0),0)</f>
        <v>0</v>
      </c>
      <c r="D164">
        <f>IFERROR(MATCH($A164,'Fis-Com'!D:D,0),0)</f>
        <v>0</v>
      </c>
      <c r="E164">
        <f>IFERROR(MATCH($A164,'Fis-Com'!E:E,0),0)</f>
        <v>0</v>
      </c>
      <c r="I164">
        <f t="shared" si="2"/>
        <v>0</v>
      </c>
    </row>
    <row r="165" spans="2:9" x14ac:dyDescent="0.2">
      <c r="B165" t="e">
        <f>VLOOKUP(A165,MEDIDORES!C:L,10,FALSE)</f>
        <v>#N/A</v>
      </c>
      <c r="C165">
        <f>IFERROR(MATCH($A165,'Fis-Com'!C:C,0),0)</f>
        <v>0</v>
      </c>
      <c r="D165">
        <f>IFERROR(MATCH($A165,'Fis-Com'!D:D,0),0)</f>
        <v>0</v>
      </c>
      <c r="E165">
        <f>IFERROR(MATCH($A165,'Fis-Com'!E:E,0),0)</f>
        <v>0</v>
      </c>
      <c r="I165">
        <f t="shared" si="2"/>
        <v>0</v>
      </c>
    </row>
    <row r="166" spans="2:9" x14ac:dyDescent="0.2">
      <c r="B166" t="e">
        <f>VLOOKUP(A166,MEDIDORES!C:L,10,FALSE)</f>
        <v>#N/A</v>
      </c>
      <c r="C166">
        <f>IFERROR(MATCH($A166,'Fis-Com'!C:C,0),0)</f>
        <v>0</v>
      </c>
      <c r="D166">
        <f>IFERROR(MATCH($A166,'Fis-Com'!D:D,0),0)</f>
        <v>0</v>
      </c>
      <c r="E166">
        <f>IFERROR(MATCH($A166,'Fis-Com'!E:E,0),0)</f>
        <v>0</v>
      </c>
      <c r="I166">
        <f t="shared" si="2"/>
        <v>0</v>
      </c>
    </row>
    <row r="167" spans="2:9" x14ac:dyDescent="0.2">
      <c r="B167" t="e">
        <f>VLOOKUP(A167,MEDIDORES!C:L,10,FALSE)</f>
        <v>#N/A</v>
      </c>
      <c r="C167">
        <f>IFERROR(MATCH($A167,'Fis-Com'!C:C,0),0)</f>
        <v>0</v>
      </c>
      <c r="D167">
        <f>IFERROR(MATCH($A167,'Fis-Com'!D:D,0),0)</f>
        <v>0</v>
      </c>
      <c r="E167">
        <f>IFERROR(MATCH($A167,'Fis-Com'!E:E,0),0)</f>
        <v>0</v>
      </c>
      <c r="I167">
        <f t="shared" si="2"/>
        <v>0</v>
      </c>
    </row>
    <row r="168" spans="2:9" x14ac:dyDescent="0.2">
      <c r="B168" t="e">
        <f>VLOOKUP(A168,MEDIDORES!C:L,10,FALSE)</f>
        <v>#N/A</v>
      </c>
      <c r="C168">
        <f>IFERROR(MATCH($A168,'Fis-Com'!C:C,0),0)</f>
        <v>0</v>
      </c>
      <c r="D168">
        <f>IFERROR(MATCH($A168,'Fis-Com'!D:D,0),0)</f>
        <v>0</v>
      </c>
      <c r="E168">
        <f>IFERROR(MATCH($A168,'Fis-Com'!E:E,0),0)</f>
        <v>0</v>
      </c>
      <c r="I168">
        <f t="shared" si="2"/>
        <v>0</v>
      </c>
    </row>
    <row r="169" spans="2:9" x14ac:dyDescent="0.2">
      <c r="B169" t="e">
        <f>VLOOKUP(A169,MEDIDORES!C:L,10,FALSE)</f>
        <v>#N/A</v>
      </c>
      <c r="C169">
        <f>IFERROR(MATCH($A169,'Fis-Com'!C:C,0),0)</f>
        <v>0</v>
      </c>
      <c r="D169">
        <f>IFERROR(MATCH($A169,'Fis-Com'!D:D,0),0)</f>
        <v>0</v>
      </c>
      <c r="E169">
        <f>IFERROR(MATCH($A169,'Fis-Com'!E:E,0),0)</f>
        <v>0</v>
      </c>
      <c r="I169">
        <f t="shared" si="2"/>
        <v>0</v>
      </c>
    </row>
    <row r="170" spans="2:9" x14ac:dyDescent="0.2">
      <c r="B170" t="e">
        <f>VLOOKUP(A170,MEDIDORES!C:L,10,FALSE)</f>
        <v>#N/A</v>
      </c>
      <c r="C170">
        <f>IFERROR(MATCH($A170,'Fis-Com'!C:C,0),0)</f>
        <v>0</v>
      </c>
      <c r="D170">
        <f>IFERROR(MATCH($A170,'Fis-Com'!D:D,0),0)</f>
        <v>0</v>
      </c>
      <c r="E170">
        <f>IFERROR(MATCH($A170,'Fis-Com'!E:E,0),0)</f>
        <v>0</v>
      </c>
      <c r="I170">
        <f t="shared" si="2"/>
        <v>0</v>
      </c>
    </row>
    <row r="171" spans="2:9" x14ac:dyDescent="0.2">
      <c r="B171" t="e">
        <f>VLOOKUP(A171,MEDIDORES!C:L,10,FALSE)</f>
        <v>#N/A</v>
      </c>
      <c r="C171">
        <f>IFERROR(MATCH($A171,'Fis-Com'!C:C,0),0)</f>
        <v>0</v>
      </c>
      <c r="D171">
        <f>IFERROR(MATCH($A171,'Fis-Com'!D:D,0),0)</f>
        <v>0</v>
      </c>
      <c r="E171">
        <f>IFERROR(MATCH($A171,'Fis-Com'!E:E,0),0)</f>
        <v>0</v>
      </c>
      <c r="I171">
        <f t="shared" si="2"/>
        <v>0</v>
      </c>
    </row>
    <row r="172" spans="2:9" x14ac:dyDescent="0.2">
      <c r="B172" t="e">
        <f>VLOOKUP(A172,MEDIDORES!C:L,10,FALSE)</f>
        <v>#N/A</v>
      </c>
      <c r="C172">
        <f>IFERROR(MATCH($A172,'Fis-Com'!C:C,0),0)</f>
        <v>0</v>
      </c>
      <c r="D172">
        <f>IFERROR(MATCH($A172,'Fis-Com'!D:D,0),0)</f>
        <v>0</v>
      </c>
      <c r="E172">
        <f>IFERROR(MATCH($A172,'Fis-Com'!E:E,0),0)</f>
        <v>0</v>
      </c>
      <c r="I172">
        <f t="shared" si="2"/>
        <v>0</v>
      </c>
    </row>
    <row r="173" spans="2:9" x14ac:dyDescent="0.2">
      <c r="B173" t="e">
        <f>VLOOKUP(A173,MEDIDORES!C:L,10,FALSE)</f>
        <v>#N/A</v>
      </c>
      <c r="C173">
        <f>IFERROR(MATCH($A173,'Fis-Com'!C:C,0),0)</f>
        <v>0</v>
      </c>
      <c r="D173">
        <f>IFERROR(MATCH($A173,'Fis-Com'!D:D,0),0)</f>
        <v>0</v>
      </c>
      <c r="E173">
        <f>IFERROR(MATCH($A173,'Fis-Com'!E:E,0),0)</f>
        <v>0</v>
      </c>
      <c r="I173">
        <f t="shared" si="2"/>
        <v>0</v>
      </c>
    </row>
    <row r="174" spans="2:9" x14ac:dyDescent="0.2">
      <c r="B174" t="e">
        <f>VLOOKUP(A174,MEDIDORES!C:L,10,FALSE)</f>
        <v>#N/A</v>
      </c>
      <c r="C174">
        <f>IFERROR(MATCH($A174,'Fis-Com'!C:C,0),0)</f>
        <v>0</v>
      </c>
      <c r="D174">
        <f>IFERROR(MATCH($A174,'Fis-Com'!D:D,0),0)</f>
        <v>0</v>
      </c>
      <c r="E174">
        <f>IFERROR(MATCH($A174,'Fis-Com'!E:E,0),0)</f>
        <v>0</v>
      </c>
      <c r="I174">
        <f t="shared" si="2"/>
        <v>0</v>
      </c>
    </row>
    <row r="175" spans="2:9" x14ac:dyDescent="0.2">
      <c r="B175" t="e">
        <f>VLOOKUP(A175,MEDIDORES!C:L,10,FALSE)</f>
        <v>#N/A</v>
      </c>
      <c r="C175">
        <f>IFERROR(MATCH($A175,'Fis-Com'!C:C,0),0)</f>
        <v>0</v>
      </c>
      <c r="D175">
        <f>IFERROR(MATCH($A175,'Fis-Com'!D:D,0),0)</f>
        <v>0</v>
      </c>
      <c r="E175">
        <f>IFERROR(MATCH($A175,'Fis-Com'!E:E,0),0)</f>
        <v>0</v>
      </c>
      <c r="I175">
        <f t="shared" si="2"/>
        <v>0</v>
      </c>
    </row>
    <row r="176" spans="2:9" x14ac:dyDescent="0.2">
      <c r="B176" t="e">
        <f>VLOOKUP(A176,MEDIDORES!C:L,10,FALSE)</f>
        <v>#N/A</v>
      </c>
      <c r="C176">
        <f>IFERROR(MATCH($A176,'Fis-Com'!C:C,0),0)</f>
        <v>0</v>
      </c>
      <c r="D176">
        <f>IFERROR(MATCH($A176,'Fis-Com'!D:D,0),0)</f>
        <v>0</v>
      </c>
      <c r="E176">
        <f>IFERROR(MATCH($A176,'Fis-Com'!E:E,0),0)</f>
        <v>0</v>
      </c>
      <c r="I176">
        <f t="shared" si="2"/>
        <v>0</v>
      </c>
    </row>
    <row r="177" spans="2:9" x14ac:dyDescent="0.2">
      <c r="B177" t="e">
        <f>VLOOKUP(A177,MEDIDORES!C:L,10,FALSE)</f>
        <v>#N/A</v>
      </c>
      <c r="C177">
        <f>IFERROR(MATCH($A177,'Fis-Com'!C:C,0),0)</f>
        <v>0</v>
      </c>
      <c r="D177">
        <f>IFERROR(MATCH($A177,'Fis-Com'!D:D,0),0)</f>
        <v>0</v>
      </c>
      <c r="E177">
        <f>IFERROR(MATCH($A177,'Fis-Com'!E:E,0),0)</f>
        <v>0</v>
      </c>
      <c r="I177">
        <f t="shared" si="2"/>
        <v>0</v>
      </c>
    </row>
    <row r="178" spans="2:9" x14ac:dyDescent="0.2">
      <c r="B178" t="e">
        <f>VLOOKUP(A178,MEDIDORES!C:L,10,FALSE)</f>
        <v>#N/A</v>
      </c>
      <c r="C178">
        <f>IFERROR(MATCH($A178,'Fis-Com'!C:C,0),0)</f>
        <v>0</v>
      </c>
      <c r="D178">
        <f>IFERROR(MATCH($A178,'Fis-Com'!D:D,0),0)</f>
        <v>0</v>
      </c>
      <c r="E178">
        <f>IFERROR(MATCH($A178,'Fis-Com'!E:E,0),0)</f>
        <v>0</v>
      </c>
      <c r="I178">
        <f t="shared" si="2"/>
        <v>0</v>
      </c>
    </row>
    <row r="179" spans="2:9" x14ac:dyDescent="0.2">
      <c r="B179" t="e">
        <f>VLOOKUP(A179,MEDIDORES!C:L,10,FALSE)</f>
        <v>#N/A</v>
      </c>
      <c r="C179">
        <f>IFERROR(MATCH($A179,'Fis-Com'!C:C,0),0)</f>
        <v>0</v>
      </c>
      <c r="D179">
        <f>IFERROR(MATCH($A179,'Fis-Com'!D:D,0),0)</f>
        <v>0</v>
      </c>
      <c r="E179">
        <f>IFERROR(MATCH($A179,'Fis-Com'!E:E,0),0)</f>
        <v>0</v>
      </c>
      <c r="I179">
        <f t="shared" si="2"/>
        <v>0</v>
      </c>
    </row>
    <row r="180" spans="2:9" x14ac:dyDescent="0.2">
      <c r="B180" t="e">
        <f>VLOOKUP(A180,MEDIDORES!C:L,10,FALSE)</f>
        <v>#N/A</v>
      </c>
      <c r="C180">
        <f>IFERROR(MATCH($A180,'Fis-Com'!C:C,0),0)</f>
        <v>0</v>
      </c>
      <c r="D180">
        <f>IFERROR(MATCH($A180,'Fis-Com'!D:D,0),0)</f>
        <v>0</v>
      </c>
      <c r="E180">
        <f>IFERROR(MATCH($A180,'Fis-Com'!E:E,0),0)</f>
        <v>0</v>
      </c>
      <c r="I180">
        <f t="shared" si="2"/>
        <v>0</v>
      </c>
    </row>
    <row r="181" spans="2:9" x14ac:dyDescent="0.2">
      <c r="B181" t="e">
        <f>VLOOKUP(A181,MEDIDORES!C:L,10,FALSE)</f>
        <v>#N/A</v>
      </c>
      <c r="C181">
        <f>IFERROR(MATCH($A181,'Fis-Com'!C:C,0),0)</f>
        <v>0</v>
      </c>
      <c r="D181">
        <f>IFERROR(MATCH($A181,'Fis-Com'!D:D,0),0)</f>
        <v>0</v>
      </c>
      <c r="E181">
        <f>IFERROR(MATCH($A181,'Fis-Com'!E:E,0),0)</f>
        <v>0</v>
      </c>
      <c r="I181">
        <f t="shared" si="2"/>
        <v>0</v>
      </c>
    </row>
    <row r="182" spans="2:9" x14ac:dyDescent="0.2">
      <c r="B182" t="e">
        <f>VLOOKUP(A182,MEDIDORES!C:L,10,FALSE)</f>
        <v>#N/A</v>
      </c>
      <c r="C182">
        <f>IFERROR(MATCH($A182,'Fis-Com'!C:C,0),0)</f>
        <v>0</v>
      </c>
      <c r="D182">
        <f>IFERROR(MATCH($A182,'Fis-Com'!D:D,0),0)</f>
        <v>0</v>
      </c>
      <c r="E182">
        <f>IFERROR(MATCH($A182,'Fis-Com'!E:E,0),0)</f>
        <v>0</v>
      </c>
      <c r="I182">
        <f t="shared" si="2"/>
        <v>0</v>
      </c>
    </row>
    <row r="183" spans="2:9" x14ac:dyDescent="0.2">
      <c r="B183" t="e">
        <f>VLOOKUP(A183,MEDIDORES!C:L,10,FALSE)</f>
        <v>#N/A</v>
      </c>
      <c r="C183">
        <f>IFERROR(MATCH($A183,'Fis-Com'!C:C,0),0)</f>
        <v>0</v>
      </c>
      <c r="D183">
        <f>IFERROR(MATCH($A183,'Fis-Com'!D:D,0),0)</f>
        <v>0</v>
      </c>
      <c r="E183">
        <f>IFERROR(MATCH($A183,'Fis-Com'!E:E,0),0)</f>
        <v>0</v>
      </c>
      <c r="I183">
        <f t="shared" si="2"/>
        <v>0</v>
      </c>
    </row>
    <row r="184" spans="2:9" x14ac:dyDescent="0.2">
      <c r="B184" t="e">
        <f>VLOOKUP(A184,MEDIDORES!C:L,10,FALSE)</f>
        <v>#N/A</v>
      </c>
      <c r="C184">
        <f>IFERROR(MATCH($A184,'Fis-Com'!C:C,0),0)</f>
        <v>0</v>
      </c>
      <c r="D184">
        <f>IFERROR(MATCH($A184,'Fis-Com'!D:D,0),0)</f>
        <v>0</v>
      </c>
      <c r="E184">
        <f>IFERROR(MATCH($A184,'Fis-Com'!E:E,0),0)</f>
        <v>0</v>
      </c>
      <c r="I184">
        <f t="shared" si="2"/>
        <v>0</v>
      </c>
    </row>
    <row r="185" spans="2:9" x14ac:dyDescent="0.2">
      <c r="B185" t="e">
        <f>VLOOKUP(A185,MEDIDORES!C:L,10,FALSE)</f>
        <v>#N/A</v>
      </c>
      <c r="C185">
        <f>IFERROR(MATCH($A185,'Fis-Com'!C:C,0),0)</f>
        <v>0</v>
      </c>
      <c r="D185">
        <f>IFERROR(MATCH($A185,'Fis-Com'!D:D,0),0)</f>
        <v>0</v>
      </c>
      <c r="E185">
        <f>IFERROR(MATCH($A185,'Fis-Com'!E:E,0),0)</f>
        <v>0</v>
      </c>
      <c r="I185">
        <f t="shared" si="2"/>
        <v>0</v>
      </c>
    </row>
    <row r="186" spans="2:9" x14ac:dyDescent="0.2">
      <c r="B186" t="e">
        <f>VLOOKUP(A186,MEDIDORES!C:L,10,FALSE)</f>
        <v>#N/A</v>
      </c>
      <c r="C186">
        <f>IFERROR(MATCH($A186,'Fis-Com'!C:C,0),0)</f>
        <v>0</v>
      </c>
      <c r="D186">
        <f>IFERROR(MATCH($A186,'Fis-Com'!D:D,0),0)</f>
        <v>0</v>
      </c>
      <c r="E186">
        <f>IFERROR(MATCH($A186,'Fis-Com'!E:E,0),0)</f>
        <v>0</v>
      </c>
      <c r="I186">
        <f t="shared" si="2"/>
        <v>0</v>
      </c>
    </row>
    <row r="187" spans="2:9" x14ac:dyDescent="0.2">
      <c r="B187" t="e">
        <f>VLOOKUP(A187,MEDIDORES!C:L,10,FALSE)</f>
        <v>#N/A</v>
      </c>
      <c r="C187">
        <f>IFERROR(MATCH($A187,'Fis-Com'!C:C,0),0)</f>
        <v>0</v>
      </c>
      <c r="D187">
        <f>IFERROR(MATCH($A187,'Fis-Com'!D:D,0),0)</f>
        <v>0</v>
      </c>
      <c r="E187">
        <f>IFERROR(MATCH($A187,'Fis-Com'!E:E,0),0)</f>
        <v>0</v>
      </c>
      <c r="I187">
        <f t="shared" si="2"/>
        <v>0</v>
      </c>
    </row>
    <row r="188" spans="2:9" x14ac:dyDescent="0.2">
      <c r="B188" t="e">
        <f>VLOOKUP(A188,MEDIDORES!C:L,10,FALSE)</f>
        <v>#N/A</v>
      </c>
      <c r="C188">
        <f>IFERROR(MATCH($A188,'Fis-Com'!C:C,0),0)</f>
        <v>0</v>
      </c>
      <c r="D188">
        <f>IFERROR(MATCH($A188,'Fis-Com'!D:D,0),0)</f>
        <v>0</v>
      </c>
      <c r="E188">
        <f>IFERROR(MATCH($A188,'Fis-Com'!E:E,0),0)</f>
        <v>0</v>
      </c>
      <c r="I188">
        <f t="shared" si="2"/>
        <v>0</v>
      </c>
    </row>
    <row r="189" spans="2:9" x14ac:dyDescent="0.2">
      <c r="B189" t="e">
        <f>VLOOKUP(A189,MEDIDORES!C:L,10,FALSE)</f>
        <v>#N/A</v>
      </c>
      <c r="C189">
        <f>IFERROR(MATCH($A189,'Fis-Com'!C:C,0),0)</f>
        <v>0</v>
      </c>
      <c r="D189">
        <f>IFERROR(MATCH($A189,'Fis-Com'!D:D,0),0)</f>
        <v>0</v>
      </c>
      <c r="E189">
        <f>IFERROR(MATCH($A189,'Fis-Com'!E:E,0),0)</f>
        <v>0</v>
      </c>
      <c r="I189">
        <f t="shared" si="2"/>
        <v>0</v>
      </c>
    </row>
    <row r="190" spans="2:9" x14ac:dyDescent="0.2">
      <c r="B190" t="e">
        <f>VLOOKUP(A190,MEDIDORES!C:L,10,FALSE)</f>
        <v>#N/A</v>
      </c>
      <c r="C190">
        <f>IFERROR(MATCH($A190,'Fis-Com'!C:C,0),0)</f>
        <v>0</v>
      </c>
      <c r="D190">
        <f>IFERROR(MATCH($A190,'Fis-Com'!D:D,0),0)</f>
        <v>0</v>
      </c>
      <c r="E190">
        <f>IFERROR(MATCH($A190,'Fis-Com'!E:E,0),0)</f>
        <v>0</v>
      </c>
      <c r="I190">
        <f t="shared" si="2"/>
        <v>0</v>
      </c>
    </row>
    <row r="191" spans="2:9" x14ac:dyDescent="0.2">
      <c r="B191" t="e">
        <f>VLOOKUP(A191,MEDIDORES!C:L,10,FALSE)</f>
        <v>#N/A</v>
      </c>
      <c r="C191">
        <f>IFERROR(MATCH($A191,'Fis-Com'!C:C,0),0)</f>
        <v>0</v>
      </c>
      <c r="D191">
        <f>IFERROR(MATCH($A191,'Fis-Com'!D:D,0),0)</f>
        <v>0</v>
      </c>
      <c r="E191">
        <f>IFERROR(MATCH($A191,'Fis-Com'!E:E,0),0)</f>
        <v>0</v>
      </c>
      <c r="I191">
        <f t="shared" si="2"/>
        <v>0</v>
      </c>
    </row>
    <row r="192" spans="2:9" x14ac:dyDescent="0.2">
      <c r="B192" t="e">
        <f>VLOOKUP(A192,MEDIDORES!C:L,10,FALSE)</f>
        <v>#N/A</v>
      </c>
      <c r="C192">
        <f>IFERROR(MATCH($A192,'Fis-Com'!C:C,0),0)</f>
        <v>0</v>
      </c>
      <c r="D192">
        <f>IFERROR(MATCH($A192,'Fis-Com'!D:D,0),0)</f>
        <v>0</v>
      </c>
      <c r="E192">
        <f>IFERROR(MATCH($A192,'Fis-Com'!E:E,0),0)</f>
        <v>0</v>
      </c>
      <c r="I192">
        <f t="shared" si="2"/>
        <v>0</v>
      </c>
    </row>
    <row r="193" spans="2:9" x14ac:dyDescent="0.2">
      <c r="B193" t="e">
        <f>VLOOKUP(A193,MEDIDORES!C:L,10,FALSE)</f>
        <v>#N/A</v>
      </c>
      <c r="C193">
        <f>IFERROR(MATCH($A193,'Fis-Com'!C:C,0),0)</f>
        <v>0</v>
      </c>
      <c r="D193">
        <f>IFERROR(MATCH($A193,'Fis-Com'!D:D,0),0)</f>
        <v>0</v>
      </c>
      <c r="E193">
        <f>IFERROR(MATCH($A193,'Fis-Com'!E:E,0),0)</f>
        <v>0</v>
      </c>
      <c r="I193">
        <f t="shared" si="2"/>
        <v>0</v>
      </c>
    </row>
    <row r="194" spans="2:9" x14ac:dyDescent="0.2">
      <c r="B194" t="e">
        <f>VLOOKUP(A194,MEDIDORES!C:L,10,FALSE)</f>
        <v>#N/A</v>
      </c>
      <c r="C194">
        <f>IFERROR(MATCH($A194,'Fis-Com'!C:C,0),0)</f>
        <v>0</v>
      </c>
      <c r="D194">
        <f>IFERROR(MATCH($A194,'Fis-Com'!D:D,0),0)</f>
        <v>0</v>
      </c>
      <c r="E194">
        <f>IFERROR(MATCH($A194,'Fis-Com'!E:E,0),0)</f>
        <v>0</v>
      </c>
      <c r="I194">
        <f t="shared" si="2"/>
        <v>0</v>
      </c>
    </row>
    <row r="195" spans="2:9" x14ac:dyDescent="0.2">
      <c r="B195" t="e">
        <f>VLOOKUP(A195,MEDIDORES!C:L,10,FALSE)</f>
        <v>#N/A</v>
      </c>
      <c r="C195">
        <f>IFERROR(MATCH($A195,'Fis-Com'!C:C,0),0)</f>
        <v>0</v>
      </c>
      <c r="D195">
        <f>IFERROR(MATCH($A195,'Fis-Com'!D:D,0),0)</f>
        <v>0</v>
      </c>
      <c r="E195">
        <f>IFERROR(MATCH($A195,'Fis-Com'!E:E,0),0)</f>
        <v>0</v>
      </c>
      <c r="I195">
        <f t="shared" si="2"/>
        <v>0</v>
      </c>
    </row>
    <row r="196" spans="2:9" x14ac:dyDescent="0.2">
      <c r="B196" t="e">
        <f>VLOOKUP(A196,MEDIDORES!C:L,10,FALSE)</f>
        <v>#N/A</v>
      </c>
      <c r="C196">
        <f>IFERROR(MATCH($A196,'Fis-Com'!C:C,0),0)</f>
        <v>0</v>
      </c>
      <c r="D196">
        <f>IFERROR(MATCH($A196,'Fis-Com'!D:D,0),0)</f>
        <v>0</v>
      </c>
      <c r="E196">
        <f>IFERROR(MATCH($A196,'Fis-Com'!E:E,0),0)</f>
        <v>0</v>
      </c>
      <c r="I196">
        <f t="shared" ref="I196:I259" si="3">SUM(C196:E196)</f>
        <v>0</v>
      </c>
    </row>
    <row r="197" spans="2:9" x14ac:dyDescent="0.2">
      <c r="B197" t="e">
        <f>VLOOKUP(A197,MEDIDORES!C:L,10,FALSE)</f>
        <v>#N/A</v>
      </c>
      <c r="C197">
        <f>IFERROR(MATCH($A197,'Fis-Com'!C:C,0),0)</f>
        <v>0</v>
      </c>
      <c r="D197">
        <f>IFERROR(MATCH($A197,'Fis-Com'!D:D,0),0)</f>
        <v>0</v>
      </c>
      <c r="E197">
        <f>IFERROR(MATCH($A197,'Fis-Com'!E:E,0),0)</f>
        <v>0</v>
      </c>
      <c r="I197">
        <f t="shared" si="3"/>
        <v>0</v>
      </c>
    </row>
    <row r="198" spans="2:9" x14ac:dyDescent="0.2">
      <c r="B198" t="e">
        <f>VLOOKUP(A198,MEDIDORES!C:L,10,FALSE)</f>
        <v>#N/A</v>
      </c>
      <c r="C198">
        <f>IFERROR(MATCH($A198,'Fis-Com'!C:C,0),0)</f>
        <v>0</v>
      </c>
      <c r="D198">
        <f>IFERROR(MATCH($A198,'Fis-Com'!D:D,0),0)</f>
        <v>0</v>
      </c>
      <c r="E198">
        <f>IFERROR(MATCH($A198,'Fis-Com'!E:E,0),0)</f>
        <v>0</v>
      </c>
      <c r="I198">
        <f t="shared" si="3"/>
        <v>0</v>
      </c>
    </row>
    <row r="199" spans="2:9" x14ac:dyDescent="0.2">
      <c r="B199" t="e">
        <f>VLOOKUP(A199,MEDIDORES!C:L,10,FALSE)</f>
        <v>#N/A</v>
      </c>
      <c r="C199">
        <f>IFERROR(MATCH($A199,'Fis-Com'!C:C,0),0)</f>
        <v>0</v>
      </c>
      <c r="D199">
        <f>IFERROR(MATCH($A199,'Fis-Com'!D:D,0),0)</f>
        <v>0</v>
      </c>
      <c r="E199">
        <f>IFERROR(MATCH($A199,'Fis-Com'!E:E,0),0)</f>
        <v>0</v>
      </c>
      <c r="I199">
        <f t="shared" si="3"/>
        <v>0</v>
      </c>
    </row>
    <row r="200" spans="2:9" x14ac:dyDescent="0.2">
      <c r="B200" t="e">
        <f>VLOOKUP(A200,MEDIDORES!C:L,10,FALSE)</f>
        <v>#N/A</v>
      </c>
      <c r="C200">
        <f>IFERROR(MATCH($A200,'Fis-Com'!C:C,0),0)</f>
        <v>0</v>
      </c>
      <c r="D200">
        <f>IFERROR(MATCH($A200,'Fis-Com'!D:D,0),0)</f>
        <v>0</v>
      </c>
      <c r="E200">
        <f>IFERROR(MATCH($A200,'Fis-Com'!E:E,0),0)</f>
        <v>0</v>
      </c>
      <c r="I200">
        <f t="shared" si="3"/>
        <v>0</v>
      </c>
    </row>
    <row r="201" spans="2:9" x14ac:dyDescent="0.2">
      <c r="B201" t="e">
        <f>VLOOKUP(A201,MEDIDORES!C:L,10,FALSE)</f>
        <v>#N/A</v>
      </c>
      <c r="C201">
        <f>IFERROR(MATCH($A201,'Fis-Com'!C:C,0),0)</f>
        <v>0</v>
      </c>
      <c r="D201">
        <f>IFERROR(MATCH($A201,'Fis-Com'!D:D,0),0)</f>
        <v>0</v>
      </c>
      <c r="E201">
        <f>IFERROR(MATCH($A201,'Fis-Com'!E:E,0),0)</f>
        <v>0</v>
      </c>
      <c r="I201">
        <f t="shared" si="3"/>
        <v>0</v>
      </c>
    </row>
    <row r="202" spans="2:9" x14ac:dyDescent="0.2">
      <c r="B202" t="e">
        <f>VLOOKUP(A202,MEDIDORES!C:L,10,FALSE)</f>
        <v>#N/A</v>
      </c>
      <c r="C202">
        <f>IFERROR(MATCH($A202,'Fis-Com'!C:C,0),0)</f>
        <v>0</v>
      </c>
      <c r="D202">
        <f>IFERROR(MATCH($A202,'Fis-Com'!D:D,0),0)</f>
        <v>0</v>
      </c>
      <c r="E202">
        <f>IFERROR(MATCH($A202,'Fis-Com'!E:E,0),0)</f>
        <v>0</v>
      </c>
      <c r="I202">
        <f t="shared" si="3"/>
        <v>0</v>
      </c>
    </row>
    <row r="203" spans="2:9" x14ac:dyDescent="0.2">
      <c r="B203" t="e">
        <f>VLOOKUP(A203,MEDIDORES!C:L,10,FALSE)</f>
        <v>#N/A</v>
      </c>
      <c r="C203">
        <f>IFERROR(MATCH($A203,'Fis-Com'!C:C,0),0)</f>
        <v>0</v>
      </c>
      <c r="D203">
        <f>IFERROR(MATCH($A203,'Fis-Com'!D:D,0),0)</f>
        <v>0</v>
      </c>
      <c r="E203">
        <f>IFERROR(MATCH($A203,'Fis-Com'!E:E,0),0)</f>
        <v>0</v>
      </c>
      <c r="I203">
        <f t="shared" si="3"/>
        <v>0</v>
      </c>
    </row>
    <row r="204" spans="2:9" x14ac:dyDescent="0.2">
      <c r="B204" t="e">
        <f>VLOOKUP(A204,MEDIDORES!C:L,10,FALSE)</f>
        <v>#N/A</v>
      </c>
      <c r="C204">
        <f>IFERROR(MATCH($A204,'Fis-Com'!C:C,0),0)</f>
        <v>0</v>
      </c>
      <c r="D204">
        <f>IFERROR(MATCH($A204,'Fis-Com'!D:D,0),0)</f>
        <v>0</v>
      </c>
      <c r="E204">
        <f>IFERROR(MATCH($A204,'Fis-Com'!E:E,0),0)</f>
        <v>0</v>
      </c>
      <c r="I204">
        <f t="shared" si="3"/>
        <v>0</v>
      </c>
    </row>
    <row r="205" spans="2:9" x14ac:dyDescent="0.2">
      <c r="B205" t="e">
        <f>VLOOKUP(A205,MEDIDORES!C:L,10,FALSE)</f>
        <v>#N/A</v>
      </c>
      <c r="C205">
        <f>IFERROR(MATCH($A205,'Fis-Com'!C:C,0),0)</f>
        <v>0</v>
      </c>
      <c r="D205">
        <f>IFERROR(MATCH($A205,'Fis-Com'!D:D,0),0)</f>
        <v>0</v>
      </c>
      <c r="E205">
        <f>IFERROR(MATCH($A205,'Fis-Com'!E:E,0),0)</f>
        <v>0</v>
      </c>
      <c r="I205">
        <f t="shared" si="3"/>
        <v>0</v>
      </c>
    </row>
    <row r="206" spans="2:9" x14ac:dyDescent="0.2">
      <c r="B206" t="e">
        <f>VLOOKUP(A206,MEDIDORES!C:L,10,FALSE)</f>
        <v>#N/A</v>
      </c>
      <c r="C206">
        <f>IFERROR(MATCH($A206,'Fis-Com'!C:C,0),0)</f>
        <v>0</v>
      </c>
      <c r="D206">
        <f>IFERROR(MATCH($A206,'Fis-Com'!D:D,0),0)</f>
        <v>0</v>
      </c>
      <c r="E206">
        <f>IFERROR(MATCH($A206,'Fis-Com'!E:E,0),0)</f>
        <v>0</v>
      </c>
      <c r="I206">
        <f t="shared" si="3"/>
        <v>0</v>
      </c>
    </row>
    <row r="207" spans="2:9" x14ac:dyDescent="0.2">
      <c r="B207" t="e">
        <f>VLOOKUP(A207,MEDIDORES!C:L,10,FALSE)</f>
        <v>#N/A</v>
      </c>
      <c r="C207">
        <f>IFERROR(MATCH($A207,'Fis-Com'!C:C,0),0)</f>
        <v>0</v>
      </c>
      <c r="D207">
        <f>IFERROR(MATCH($A207,'Fis-Com'!D:D,0),0)</f>
        <v>0</v>
      </c>
      <c r="E207">
        <f>IFERROR(MATCH($A207,'Fis-Com'!E:E,0),0)</f>
        <v>0</v>
      </c>
      <c r="I207">
        <f t="shared" si="3"/>
        <v>0</v>
      </c>
    </row>
    <row r="208" spans="2:9" x14ac:dyDescent="0.2">
      <c r="B208" t="e">
        <f>VLOOKUP(A208,MEDIDORES!C:L,10,FALSE)</f>
        <v>#N/A</v>
      </c>
      <c r="C208">
        <f>IFERROR(MATCH($A208,'Fis-Com'!C:C,0),0)</f>
        <v>0</v>
      </c>
      <c r="D208">
        <f>IFERROR(MATCH($A208,'Fis-Com'!D:D,0),0)</f>
        <v>0</v>
      </c>
      <c r="E208">
        <f>IFERROR(MATCH($A208,'Fis-Com'!E:E,0),0)</f>
        <v>0</v>
      </c>
      <c r="I208">
        <f t="shared" si="3"/>
        <v>0</v>
      </c>
    </row>
    <row r="209" spans="2:9" x14ac:dyDescent="0.2">
      <c r="B209" t="e">
        <f>VLOOKUP(A209,MEDIDORES!C:L,10,FALSE)</f>
        <v>#N/A</v>
      </c>
      <c r="C209">
        <f>IFERROR(MATCH($A209,'Fis-Com'!C:C,0),0)</f>
        <v>0</v>
      </c>
      <c r="D209">
        <f>IFERROR(MATCH($A209,'Fis-Com'!D:D,0),0)</f>
        <v>0</v>
      </c>
      <c r="E209">
        <f>IFERROR(MATCH($A209,'Fis-Com'!E:E,0),0)</f>
        <v>0</v>
      </c>
      <c r="I209">
        <f t="shared" si="3"/>
        <v>0</v>
      </c>
    </row>
    <row r="210" spans="2:9" x14ac:dyDescent="0.2">
      <c r="B210" t="e">
        <f>VLOOKUP(A210,MEDIDORES!C:L,10,FALSE)</f>
        <v>#N/A</v>
      </c>
      <c r="C210">
        <f>IFERROR(MATCH($A210,'Fis-Com'!C:C,0),0)</f>
        <v>0</v>
      </c>
      <c r="D210">
        <f>IFERROR(MATCH($A210,'Fis-Com'!D:D,0),0)</f>
        <v>0</v>
      </c>
      <c r="E210">
        <f>IFERROR(MATCH($A210,'Fis-Com'!E:E,0),0)</f>
        <v>0</v>
      </c>
      <c r="I210">
        <f t="shared" si="3"/>
        <v>0</v>
      </c>
    </row>
    <row r="211" spans="2:9" x14ac:dyDescent="0.2">
      <c r="B211" t="e">
        <f>VLOOKUP(A211,MEDIDORES!C:L,10,FALSE)</f>
        <v>#N/A</v>
      </c>
      <c r="C211">
        <f>IFERROR(MATCH($A211,'Fis-Com'!C:C,0),0)</f>
        <v>0</v>
      </c>
      <c r="D211">
        <f>IFERROR(MATCH($A211,'Fis-Com'!D:D,0),0)</f>
        <v>0</v>
      </c>
      <c r="E211">
        <f>IFERROR(MATCH($A211,'Fis-Com'!E:E,0),0)</f>
        <v>0</v>
      </c>
      <c r="I211">
        <f t="shared" si="3"/>
        <v>0</v>
      </c>
    </row>
    <row r="212" spans="2:9" x14ac:dyDescent="0.2">
      <c r="B212" t="e">
        <f>VLOOKUP(A212,MEDIDORES!C:L,10,FALSE)</f>
        <v>#N/A</v>
      </c>
      <c r="C212">
        <f>IFERROR(MATCH($A212,'Fis-Com'!C:C,0),0)</f>
        <v>0</v>
      </c>
      <c r="D212">
        <f>IFERROR(MATCH($A212,'Fis-Com'!D:D,0),0)</f>
        <v>0</v>
      </c>
      <c r="E212">
        <f>IFERROR(MATCH($A212,'Fis-Com'!E:E,0),0)</f>
        <v>0</v>
      </c>
      <c r="I212">
        <f t="shared" si="3"/>
        <v>0</v>
      </c>
    </row>
    <row r="213" spans="2:9" x14ac:dyDescent="0.2">
      <c r="B213" t="e">
        <f>VLOOKUP(A213,MEDIDORES!C:L,10,FALSE)</f>
        <v>#N/A</v>
      </c>
      <c r="C213">
        <f>IFERROR(MATCH($A213,'Fis-Com'!C:C,0),0)</f>
        <v>0</v>
      </c>
      <c r="D213">
        <f>IFERROR(MATCH($A213,'Fis-Com'!D:D,0),0)</f>
        <v>0</v>
      </c>
      <c r="E213">
        <f>IFERROR(MATCH($A213,'Fis-Com'!E:E,0),0)</f>
        <v>0</v>
      </c>
      <c r="I213">
        <f t="shared" si="3"/>
        <v>0</v>
      </c>
    </row>
    <row r="214" spans="2:9" x14ac:dyDescent="0.2">
      <c r="B214" t="e">
        <f>VLOOKUP(A214,MEDIDORES!C:L,10,FALSE)</f>
        <v>#N/A</v>
      </c>
      <c r="C214">
        <f>IFERROR(MATCH($A214,'Fis-Com'!C:C,0),0)</f>
        <v>0</v>
      </c>
      <c r="D214">
        <f>IFERROR(MATCH($A214,'Fis-Com'!D:D,0),0)</f>
        <v>0</v>
      </c>
      <c r="E214">
        <f>IFERROR(MATCH($A214,'Fis-Com'!E:E,0),0)</f>
        <v>0</v>
      </c>
      <c r="I214">
        <f t="shared" si="3"/>
        <v>0</v>
      </c>
    </row>
    <row r="215" spans="2:9" x14ac:dyDescent="0.2">
      <c r="B215" t="e">
        <f>VLOOKUP(A215,MEDIDORES!C:L,10,FALSE)</f>
        <v>#N/A</v>
      </c>
      <c r="C215">
        <f>IFERROR(MATCH($A215,'Fis-Com'!C:C,0),0)</f>
        <v>0</v>
      </c>
      <c r="D215">
        <f>IFERROR(MATCH($A215,'Fis-Com'!D:D,0),0)</f>
        <v>0</v>
      </c>
      <c r="E215">
        <f>IFERROR(MATCH($A215,'Fis-Com'!E:E,0),0)</f>
        <v>0</v>
      </c>
      <c r="I215">
        <f t="shared" si="3"/>
        <v>0</v>
      </c>
    </row>
    <row r="216" spans="2:9" x14ac:dyDescent="0.2">
      <c r="B216" t="e">
        <f>VLOOKUP(A216,MEDIDORES!C:L,10,FALSE)</f>
        <v>#N/A</v>
      </c>
      <c r="C216">
        <f>IFERROR(MATCH($A216,'Fis-Com'!C:C,0),0)</f>
        <v>0</v>
      </c>
      <c r="D216">
        <f>IFERROR(MATCH($A216,'Fis-Com'!D:D,0),0)</f>
        <v>0</v>
      </c>
      <c r="E216">
        <f>IFERROR(MATCH($A216,'Fis-Com'!E:E,0),0)</f>
        <v>0</v>
      </c>
      <c r="I216">
        <f t="shared" si="3"/>
        <v>0</v>
      </c>
    </row>
    <row r="217" spans="2:9" x14ac:dyDescent="0.2">
      <c r="B217" t="e">
        <f>VLOOKUP(A217,MEDIDORES!C:L,10,FALSE)</f>
        <v>#N/A</v>
      </c>
      <c r="C217">
        <f>IFERROR(MATCH($A217,'Fis-Com'!C:C,0),0)</f>
        <v>0</v>
      </c>
      <c r="D217">
        <f>IFERROR(MATCH($A217,'Fis-Com'!D:D,0),0)</f>
        <v>0</v>
      </c>
      <c r="E217">
        <f>IFERROR(MATCH($A217,'Fis-Com'!E:E,0),0)</f>
        <v>0</v>
      </c>
      <c r="I217">
        <f t="shared" si="3"/>
        <v>0</v>
      </c>
    </row>
    <row r="218" spans="2:9" x14ac:dyDescent="0.2">
      <c r="B218" t="e">
        <f>VLOOKUP(A218,MEDIDORES!C:L,10,FALSE)</f>
        <v>#N/A</v>
      </c>
      <c r="C218">
        <f>IFERROR(MATCH($A218,'Fis-Com'!C:C,0),0)</f>
        <v>0</v>
      </c>
      <c r="D218">
        <f>IFERROR(MATCH($A218,'Fis-Com'!D:D,0),0)</f>
        <v>0</v>
      </c>
      <c r="E218">
        <f>IFERROR(MATCH($A218,'Fis-Com'!E:E,0),0)</f>
        <v>0</v>
      </c>
      <c r="I218">
        <f t="shared" si="3"/>
        <v>0</v>
      </c>
    </row>
    <row r="219" spans="2:9" x14ac:dyDescent="0.2">
      <c r="B219" t="e">
        <f>VLOOKUP(A219,MEDIDORES!C:L,10,FALSE)</f>
        <v>#N/A</v>
      </c>
      <c r="C219">
        <f>IFERROR(MATCH($A219,'Fis-Com'!C:C,0),0)</f>
        <v>0</v>
      </c>
      <c r="D219">
        <f>IFERROR(MATCH($A219,'Fis-Com'!D:D,0),0)</f>
        <v>0</v>
      </c>
      <c r="E219">
        <f>IFERROR(MATCH($A219,'Fis-Com'!E:E,0),0)</f>
        <v>0</v>
      </c>
      <c r="I219">
        <f t="shared" si="3"/>
        <v>0</v>
      </c>
    </row>
    <row r="220" spans="2:9" x14ac:dyDescent="0.2">
      <c r="B220" t="e">
        <f>VLOOKUP(A220,MEDIDORES!C:L,10,FALSE)</f>
        <v>#N/A</v>
      </c>
      <c r="C220">
        <f>IFERROR(MATCH($A220,'Fis-Com'!C:C,0),0)</f>
        <v>0</v>
      </c>
      <c r="D220">
        <f>IFERROR(MATCH($A220,'Fis-Com'!D:D,0),0)</f>
        <v>0</v>
      </c>
      <c r="E220">
        <f>IFERROR(MATCH($A220,'Fis-Com'!E:E,0),0)</f>
        <v>0</v>
      </c>
      <c r="I220">
        <f t="shared" si="3"/>
        <v>0</v>
      </c>
    </row>
    <row r="221" spans="2:9" x14ac:dyDescent="0.2">
      <c r="B221" t="e">
        <f>VLOOKUP(A221,MEDIDORES!C:L,10,FALSE)</f>
        <v>#N/A</v>
      </c>
      <c r="C221">
        <f>IFERROR(MATCH($A221,'Fis-Com'!C:C,0),0)</f>
        <v>0</v>
      </c>
      <c r="D221">
        <f>IFERROR(MATCH($A221,'Fis-Com'!D:D,0),0)</f>
        <v>0</v>
      </c>
      <c r="E221">
        <f>IFERROR(MATCH($A221,'Fis-Com'!E:E,0),0)</f>
        <v>0</v>
      </c>
      <c r="I221">
        <f t="shared" si="3"/>
        <v>0</v>
      </c>
    </row>
    <row r="222" spans="2:9" x14ac:dyDescent="0.2">
      <c r="B222" t="e">
        <f>VLOOKUP(A222,MEDIDORES!C:L,10,FALSE)</f>
        <v>#N/A</v>
      </c>
      <c r="C222">
        <f>IFERROR(MATCH($A222,'Fis-Com'!C:C,0),0)</f>
        <v>0</v>
      </c>
      <c r="D222">
        <f>IFERROR(MATCH($A222,'Fis-Com'!D:D,0),0)</f>
        <v>0</v>
      </c>
      <c r="E222">
        <f>IFERROR(MATCH($A222,'Fis-Com'!E:E,0),0)</f>
        <v>0</v>
      </c>
      <c r="I222">
        <f t="shared" si="3"/>
        <v>0</v>
      </c>
    </row>
    <row r="223" spans="2:9" x14ac:dyDescent="0.2">
      <c r="B223" t="e">
        <f>VLOOKUP(A223,MEDIDORES!C:L,10,FALSE)</f>
        <v>#N/A</v>
      </c>
      <c r="C223">
        <f>IFERROR(MATCH($A223,'Fis-Com'!C:C,0),0)</f>
        <v>0</v>
      </c>
      <c r="D223">
        <f>IFERROR(MATCH($A223,'Fis-Com'!D:D,0),0)</f>
        <v>0</v>
      </c>
      <c r="E223">
        <f>IFERROR(MATCH($A223,'Fis-Com'!E:E,0),0)</f>
        <v>0</v>
      </c>
      <c r="I223">
        <f t="shared" si="3"/>
        <v>0</v>
      </c>
    </row>
    <row r="224" spans="2:9" x14ac:dyDescent="0.2">
      <c r="B224" t="e">
        <f>VLOOKUP(A224,MEDIDORES!C:L,10,FALSE)</f>
        <v>#N/A</v>
      </c>
      <c r="C224">
        <f>IFERROR(MATCH($A224,'Fis-Com'!C:C,0),0)</f>
        <v>0</v>
      </c>
      <c r="D224">
        <f>IFERROR(MATCH($A224,'Fis-Com'!D:D,0),0)</f>
        <v>0</v>
      </c>
      <c r="E224">
        <f>IFERROR(MATCH($A224,'Fis-Com'!E:E,0),0)</f>
        <v>0</v>
      </c>
      <c r="I224">
        <f t="shared" si="3"/>
        <v>0</v>
      </c>
    </row>
    <row r="225" spans="2:9" x14ac:dyDescent="0.2">
      <c r="B225" t="e">
        <f>VLOOKUP(A225,MEDIDORES!C:L,10,FALSE)</f>
        <v>#N/A</v>
      </c>
      <c r="C225">
        <f>IFERROR(MATCH($A225,'Fis-Com'!C:C,0),0)</f>
        <v>0</v>
      </c>
      <c r="D225">
        <f>IFERROR(MATCH($A225,'Fis-Com'!D:D,0),0)</f>
        <v>0</v>
      </c>
      <c r="E225">
        <f>IFERROR(MATCH($A225,'Fis-Com'!E:E,0),0)</f>
        <v>0</v>
      </c>
      <c r="I225">
        <f t="shared" si="3"/>
        <v>0</v>
      </c>
    </row>
    <row r="226" spans="2:9" x14ac:dyDescent="0.2">
      <c r="B226" t="e">
        <f>VLOOKUP(A226,MEDIDORES!C:L,10,FALSE)</f>
        <v>#N/A</v>
      </c>
      <c r="C226">
        <f>IFERROR(MATCH($A226,'Fis-Com'!C:C,0),0)</f>
        <v>0</v>
      </c>
      <c r="D226">
        <f>IFERROR(MATCH($A226,'Fis-Com'!D:D,0),0)</f>
        <v>0</v>
      </c>
      <c r="E226">
        <f>IFERROR(MATCH($A226,'Fis-Com'!E:E,0),0)</f>
        <v>0</v>
      </c>
      <c r="I226">
        <f t="shared" si="3"/>
        <v>0</v>
      </c>
    </row>
    <row r="227" spans="2:9" x14ac:dyDescent="0.2">
      <c r="B227" t="e">
        <f>VLOOKUP(A227,MEDIDORES!C:L,10,FALSE)</f>
        <v>#N/A</v>
      </c>
      <c r="C227">
        <f>IFERROR(MATCH($A227,'Fis-Com'!C:C,0),0)</f>
        <v>0</v>
      </c>
      <c r="D227">
        <f>IFERROR(MATCH($A227,'Fis-Com'!D:D,0),0)</f>
        <v>0</v>
      </c>
      <c r="E227">
        <f>IFERROR(MATCH($A227,'Fis-Com'!E:E,0),0)</f>
        <v>0</v>
      </c>
      <c r="I227">
        <f t="shared" si="3"/>
        <v>0</v>
      </c>
    </row>
    <row r="228" spans="2:9" x14ac:dyDescent="0.2">
      <c r="B228" t="e">
        <f>VLOOKUP(A228,MEDIDORES!C:L,10,FALSE)</f>
        <v>#N/A</v>
      </c>
      <c r="C228">
        <f>IFERROR(MATCH($A228,'Fis-Com'!C:C,0),0)</f>
        <v>0</v>
      </c>
      <c r="D228">
        <f>IFERROR(MATCH($A228,'Fis-Com'!D:D,0),0)</f>
        <v>0</v>
      </c>
      <c r="E228">
        <f>IFERROR(MATCH($A228,'Fis-Com'!E:E,0),0)</f>
        <v>0</v>
      </c>
      <c r="I228">
        <f t="shared" si="3"/>
        <v>0</v>
      </c>
    </row>
    <row r="229" spans="2:9" x14ac:dyDescent="0.2">
      <c r="B229" t="e">
        <f>VLOOKUP(A229,MEDIDORES!C:L,10,FALSE)</f>
        <v>#N/A</v>
      </c>
      <c r="C229">
        <f>IFERROR(MATCH($A229,'Fis-Com'!C:C,0),0)</f>
        <v>0</v>
      </c>
      <c r="D229">
        <f>IFERROR(MATCH($A229,'Fis-Com'!D:D,0),0)</f>
        <v>0</v>
      </c>
      <c r="E229">
        <f>IFERROR(MATCH($A229,'Fis-Com'!E:E,0),0)</f>
        <v>0</v>
      </c>
      <c r="I229">
        <f t="shared" si="3"/>
        <v>0</v>
      </c>
    </row>
    <row r="230" spans="2:9" x14ac:dyDescent="0.2">
      <c r="B230" t="e">
        <f>VLOOKUP(A230,MEDIDORES!C:L,10,FALSE)</f>
        <v>#N/A</v>
      </c>
      <c r="C230">
        <f>IFERROR(MATCH($A230,'Fis-Com'!C:C,0),0)</f>
        <v>0</v>
      </c>
      <c r="D230">
        <f>IFERROR(MATCH($A230,'Fis-Com'!D:D,0),0)</f>
        <v>0</v>
      </c>
      <c r="E230">
        <f>IFERROR(MATCH($A230,'Fis-Com'!E:E,0),0)</f>
        <v>0</v>
      </c>
      <c r="I230">
        <f t="shared" si="3"/>
        <v>0</v>
      </c>
    </row>
    <row r="231" spans="2:9" x14ac:dyDescent="0.2">
      <c r="B231" t="e">
        <f>VLOOKUP(A231,MEDIDORES!C:L,10,FALSE)</f>
        <v>#N/A</v>
      </c>
      <c r="C231">
        <f>IFERROR(MATCH($A231,'Fis-Com'!C:C,0),0)</f>
        <v>0</v>
      </c>
      <c r="D231">
        <f>IFERROR(MATCH($A231,'Fis-Com'!D:D,0),0)</f>
        <v>0</v>
      </c>
      <c r="E231">
        <f>IFERROR(MATCH($A231,'Fis-Com'!E:E,0),0)</f>
        <v>0</v>
      </c>
      <c r="I231">
        <f t="shared" si="3"/>
        <v>0</v>
      </c>
    </row>
    <row r="232" spans="2:9" x14ac:dyDescent="0.2">
      <c r="B232" t="e">
        <f>VLOOKUP(A232,MEDIDORES!C:L,10,FALSE)</f>
        <v>#N/A</v>
      </c>
      <c r="C232">
        <f>IFERROR(MATCH($A232,'Fis-Com'!C:C,0),0)</f>
        <v>0</v>
      </c>
      <c r="D232">
        <f>IFERROR(MATCH($A232,'Fis-Com'!D:D,0),0)</f>
        <v>0</v>
      </c>
      <c r="E232">
        <f>IFERROR(MATCH($A232,'Fis-Com'!E:E,0),0)</f>
        <v>0</v>
      </c>
      <c r="I232">
        <f t="shared" si="3"/>
        <v>0</v>
      </c>
    </row>
    <row r="233" spans="2:9" x14ac:dyDescent="0.2">
      <c r="B233" t="e">
        <f>VLOOKUP(A233,MEDIDORES!C:L,10,FALSE)</f>
        <v>#N/A</v>
      </c>
      <c r="C233">
        <f>IFERROR(MATCH($A233,'Fis-Com'!C:C,0),0)</f>
        <v>0</v>
      </c>
      <c r="D233">
        <f>IFERROR(MATCH($A233,'Fis-Com'!D:D,0),0)</f>
        <v>0</v>
      </c>
      <c r="E233">
        <f>IFERROR(MATCH($A233,'Fis-Com'!E:E,0),0)</f>
        <v>0</v>
      </c>
      <c r="I233">
        <f t="shared" si="3"/>
        <v>0</v>
      </c>
    </row>
    <row r="234" spans="2:9" x14ac:dyDescent="0.2">
      <c r="B234" t="e">
        <f>VLOOKUP(A234,MEDIDORES!C:L,10,FALSE)</f>
        <v>#N/A</v>
      </c>
      <c r="C234">
        <f>IFERROR(MATCH($A234,'Fis-Com'!C:C,0),0)</f>
        <v>0</v>
      </c>
      <c r="D234">
        <f>IFERROR(MATCH($A234,'Fis-Com'!D:D,0),0)</f>
        <v>0</v>
      </c>
      <c r="E234">
        <f>IFERROR(MATCH($A234,'Fis-Com'!E:E,0),0)</f>
        <v>0</v>
      </c>
      <c r="I234">
        <f t="shared" si="3"/>
        <v>0</v>
      </c>
    </row>
    <row r="235" spans="2:9" x14ac:dyDescent="0.2">
      <c r="B235" t="e">
        <f>VLOOKUP(A235,MEDIDORES!C:L,10,FALSE)</f>
        <v>#N/A</v>
      </c>
      <c r="C235">
        <f>IFERROR(MATCH($A235,'Fis-Com'!C:C,0),0)</f>
        <v>0</v>
      </c>
      <c r="D235">
        <f>IFERROR(MATCH($A235,'Fis-Com'!D:D,0),0)</f>
        <v>0</v>
      </c>
      <c r="E235">
        <f>IFERROR(MATCH($A235,'Fis-Com'!E:E,0),0)</f>
        <v>0</v>
      </c>
      <c r="I235">
        <f t="shared" si="3"/>
        <v>0</v>
      </c>
    </row>
    <row r="236" spans="2:9" x14ac:dyDescent="0.2">
      <c r="B236" t="e">
        <f>VLOOKUP(A236,MEDIDORES!C:L,10,FALSE)</f>
        <v>#N/A</v>
      </c>
      <c r="C236">
        <f>IFERROR(MATCH($A236,'Fis-Com'!C:C,0),0)</f>
        <v>0</v>
      </c>
      <c r="D236">
        <f>IFERROR(MATCH($A236,'Fis-Com'!D:D,0),0)</f>
        <v>0</v>
      </c>
      <c r="E236">
        <f>IFERROR(MATCH($A236,'Fis-Com'!E:E,0),0)</f>
        <v>0</v>
      </c>
      <c r="I236">
        <f t="shared" si="3"/>
        <v>0</v>
      </c>
    </row>
    <row r="237" spans="2:9" x14ac:dyDescent="0.2">
      <c r="B237" t="e">
        <f>VLOOKUP(A237,MEDIDORES!C:L,10,FALSE)</f>
        <v>#N/A</v>
      </c>
      <c r="C237">
        <f>IFERROR(MATCH($A237,'Fis-Com'!C:C,0),0)</f>
        <v>0</v>
      </c>
      <c r="D237">
        <f>IFERROR(MATCH($A237,'Fis-Com'!D:D,0),0)</f>
        <v>0</v>
      </c>
      <c r="E237">
        <f>IFERROR(MATCH($A237,'Fis-Com'!E:E,0),0)</f>
        <v>0</v>
      </c>
      <c r="I237">
        <f t="shared" si="3"/>
        <v>0</v>
      </c>
    </row>
    <row r="238" spans="2:9" x14ac:dyDescent="0.2">
      <c r="B238" t="e">
        <f>VLOOKUP(A238,MEDIDORES!C:L,10,FALSE)</f>
        <v>#N/A</v>
      </c>
      <c r="C238">
        <f>IFERROR(MATCH($A238,'Fis-Com'!C:C,0),0)</f>
        <v>0</v>
      </c>
      <c r="D238">
        <f>IFERROR(MATCH($A238,'Fis-Com'!D:D,0),0)</f>
        <v>0</v>
      </c>
      <c r="E238">
        <f>IFERROR(MATCH($A238,'Fis-Com'!E:E,0),0)</f>
        <v>0</v>
      </c>
      <c r="I238">
        <f t="shared" si="3"/>
        <v>0</v>
      </c>
    </row>
    <row r="239" spans="2:9" x14ac:dyDescent="0.2">
      <c r="B239" t="e">
        <f>VLOOKUP(A239,MEDIDORES!C:L,10,FALSE)</f>
        <v>#N/A</v>
      </c>
      <c r="C239">
        <f>IFERROR(MATCH($A239,'Fis-Com'!C:C,0),0)</f>
        <v>0</v>
      </c>
      <c r="D239">
        <f>IFERROR(MATCH($A239,'Fis-Com'!D:D,0),0)</f>
        <v>0</v>
      </c>
      <c r="E239">
        <f>IFERROR(MATCH($A239,'Fis-Com'!E:E,0),0)</f>
        <v>0</v>
      </c>
      <c r="I239">
        <f t="shared" si="3"/>
        <v>0</v>
      </c>
    </row>
    <row r="240" spans="2:9" x14ac:dyDescent="0.2">
      <c r="B240" t="e">
        <f>VLOOKUP(A240,MEDIDORES!C:L,10,FALSE)</f>
        <v>#N/A</v>
      </c>
      <c r="C240">
        <f>IFERROR(MATCH($A240,'Fis-Com'!C:C,0),0)</f>
        <v>0</v>
      </c>
      <c r="D240">
        <f>IFERROR(MATCH($A240,'Fis-Com'!D:D,0),0)</f>
        <v>0</v>
      </c>
      <c r="E240">
        <f>IFERROR(MATCH($A240,'Fis-Com'!E:E,0),0)</f>
        <v>0</v>
      </c>
      <c r="I240">
        <f t="shared" si="3"/>
        <v>0</v>
      </c>
    </row>
    <row r="241" spans="2:9" x14ac:dyDescent="0.2">
      <c r="B241" t="e">
        <f>VLOOKUP(A241,MEDIDORES!C:L,10,FALSE)</f>
        <v>#N/A</v>
      </c>
      <c r="C241">
        <f>IFERROR(MATCH($A241,'Fis-Com'!C:C,0),0)</f>
        <v>0</v>
      </c>
      <c r="D241">
        <f>IFERROR(MATCH($A241,'Fis-Com'!D:D,0),0)</f>
        <v>0</v>
      </c>
      <c r="E241">
        <f>IFERROR(MATCH($A241,'Fis-Com'!E:E,0),0)</f>
        <v>0</v>
      </c>
      <c r="I241">
        <f t="shared" si="3"/>
        <v>0</v>
      </c>
    </row>
    <row r="242" spans="2:9" x14ac:dyDescent="0.2">
      <c r="B242" t="e">
        <f>VLOOKUP(A242,MEDIDORES!C:L,10,FALSE)</f>
        <v>#N/A</v>
      </c>
      <c r="C242">
        <f>IFERROR(MATCH($A242,'Fis-Com'!C:C,0),0)</f>
        <v>0</v>
      </c>
      <c r="D242">
        <f>IFERROR(MATCH($A242,'Fis-Com'!D:D,0),0)</f>
        <v>0</v>
      </c>
      <c r="E242">
        <f>IFERROR(MATCH($A242,'Fis-Com'!E:E,0),0)</f>
        <v>0</v>
      </c>
      <c r="I242">
        <f t="shared" si="3"/>
        <v>0</v>
      </c>
    </row>
    <row r="243" spans="2:9" x14ac:dyDescent="0.2">
      <c r="B243" t="e">
        <f>VLOOKUP(A243,MEDIDORES!C:L,10,FALSE)</f>
        <v>#N/A</v>
      </c>
      <c r="C243">
        <f>IFERROR(MATCH($A243,'Fis-Com'!C:C,0),0)</f>
        <v>0</v>
      </c>
      <c r="D243">
        <f>IFERROR(MATCH($A243,'Fis-Com'!D:D,0),0)</f>
        <v>0</v>
      </c>
      <c r="E243">
        <f>IFERROR(MATCH($A243,'Fis-Com'!E:E,0),0)</f>
        <v>0</v>
      </c>
      <c r="I243">
        <f t="shared" si="3"/>
        <v>0</v>
      </c>
    </row>
    <row r="244" spans="2:9" x14ac:dyDescent="0.2">
      <c r="B244" t="e">
        <f>VLOOKUP(A244,MEDIDORES!C:L,10,FALSE)</f>
        <v>#N/A</v>
      </c>
      <c r="C244">
        <f>IFERROR(MATCH($A244,'Fis-Com'!C:C,0),0)</f>
        <v>0</v>
      </c>
      <c r="D244">
        <f>IFERROR(MATCH($A244,'Fis-Com'!D:D,0),0)</f>
        <v>0</v>
      </c>
      <c r="E244">
        <f>IFERROR(MATCH($A244,'Fis-Com'!E:E,0),0)</f>
        <v>0</v>
      </c>
      <c r="I244">
        <f t="shared" si="3"/>
        <v>0</v>
      </c>
    </row>
    <row r="245" spans="2:9" x14ac:dyDescent="0.2">
      <c r="B245" t="e">
        <f>VLOOKUP(A245,MEDIDORES!C:L,10,FALSE)</f>
        <v>#N/A</v>
      </c>
      <c r="C245">
        <f>IFERROR(MATCH($A245,'Fis-Com'!C:C,0),0)</f>
        <v>0</v>
      </c>
      <c r="D245">
        <f>IFERROR(MATCH($A245,'Fis-Com'!D:D,0),0)</f>
        <v>0</v>
      </c>
      <c r="E245">
        <f>IFERROR(MATCH($A245,'Fis-Com'!E:E,0),0)</f>
        <v>0</v>
      </c>
      <c r="I245">
        <f t="shared" si="3"/>
        <v>0</v>
      </c>
    </row>
    <row r="246" spans="2:9" x14ac:dyDescent="0.2">
      <c r="B246" t="e">
        <f>VLOOKUP(A246,MEDIDORES!C:L,10,FALSE)</f>
        <v>#N/A</v>
      </c>
      <c r="C246">
        <f>IFERROR(MATCH($A246,'Fis-Com'!C:C,0),0)</f>
        <v>0</v>
      </c>
      <c r="D246">
        <f>IFERROR(MATCH($A246,'Fis-Com'!D:D,0),0)</f>
        <v>0</v>
      </c>
      <c r="E246">
        <f>IFERROR(MATCH($A246,'Fis-Com'!E:E,0),0)</f>
        <v>0</v>
      </c>
      <c r="I246">
        <f t="shared" si="3"/>
        <v>0</v>
      </c>
    </row>
    <row r="247" spans="2:9" x14ac:dyDescent="0.2">
      <c r="B247" t="e">
        <f>VLOOKUP(A247,MEDIDORES!C:L,10,FALSE)</f>
        <v>#N/A</v>
      </c>
      <c r="C247">
        <f>IFERROR(MATCH($A247,'Fis-Com'!C:C,0),0)</f>
        <v>0</v>
      </c>
      <c r="D247">
        <f>IFERROR(MATCH($A247,'Fis-Com'!D:D,0),0)</f>
        <v>0</v>
      </c>
      <c r="E247">
        <f>IFERROR(MATCH($A247,'Fis-Com'!E:E,0),0)</f>
        <v>0</v>
      </c>
      <c r="I247">
        <f t="shared" si="3"/>
        <v>0</v>
      </c>
    </row>
    <row r="248" spans="2:9" x14ac:dyDescent="0.2">
      <c r="B248" t="e">
        <f>VLOOKUP(A248,MEDIDORES!C:L,10,FALSE)</f>
        <v>#N/A</v>
      </c>
      <c r="C248">
        <f>IFERROR(MATCH($A248,'Fis-Com'!C:C,0),0)</f>
        <v>0</v>
      </c>
      <c r="D248">
        <f>IFERROR(MATCH($A248,'Fis-Com'!D:D,0),0)</f>
        <v>0</v>
      </c>
      <c r="E248">
        <f>IFERROR(MATCH($A248,'Fis-Com'!E:E,0),0)</f>
        <v>0</v>
      </c>
      <c r="I248">
        <f t="shared" si="3"/>
        <v>0</v>
      </c>
    </row>
    <row r="249" spans="2:9" x14ac:dyDescent="0.2">
      <c r="B249" t="e">
        <f>VLOOKUP(A249,MEDIDORES!C:L,10,FALSE)</f>
        <v>#N/A</v>
      </c>
      <c r="C249">
        <f>IFERROR(MATCH($A249,'Fis-Com'!C:C,0),0)</f>
        <v>0</v>
      </c>
      <c r="D249">
        <f>IFERROR(MATCH($A249,'Fis-Com'!D:D,0),0)</f>
        <v>0</v>
      </c>
      <c r="E249">
        <f>IFERROR(MATCH($A249,'Fis-Com'!E:E,0),0)</f>
        <v>0</v>
      </c>
      <c r="I249">
        <f t="shared" si="3"/>
        <v>0</v>
      </c>
    </row>
    <row r="250" spans="2:9" x14ac:dyDescent="0.2">
      <c r="B250" t="e">
        <f>VLOOKUP(A250,MEDIDORES!C:L,10,FALSE)</f>
        <v>#N/A</v>
      </c>
      <c r="C250">
        <f>IFERROR(MATCH($A250,'Fis-Com'!C:C,0),0)</f>
        <v>0</v>
      </c>
      <c r="D250">
        <f>IFERROR(MATCH($A250,'Fis-Com'!D:D,0),0)</f>
        <v>0</v>
      </c>
      <c r="E250">
        <f>IFERROR(MATCH($A250,'Fis-Com'!E:E,0),0)</f>
        <v>0</v>
      </c>
      <c r="I250">
        <f t="shared" si="3"/>
        <v>0</v>
      </c>
    </row>
    <row r="251" spans="2:9" x14ac:dyDescent="0.2">
      <c r="B251" t="e">
        <f>VLOOKUP(A251,MEDIDORES!C:L,10,FALSE)</f>
        <v>#N/A</v>
      </c>
      <c r="C251">
        <f>IFERROR(MATCH($A251,'Fis-Com'!C:C,0),0)</f>
        <v>0</v>
      </c>
      <c r="D251">
        <f>IFERROR(MATCH($A251,'Fis-Com'!D:D,0),0)</f>
        <v>0</v>
      </c>
      <c r="E251">
        <f>IFERROR(MATCH($A251,'Fis-Com'!E:E,0),0)</f>
        <v>0</v>
      </c>
      <c r="I251">
        <f t="shared" si="3"/>
        <v>0</v>
      </c>
    </row>
    <row r="252" spans="2:9" x14ac:dyDescent="0.2">
      <c r="B252" t="e">
        <f>VLOOKUP(A252,MEDIDORES!C:L,10,FALSE)</f>
        <v>#N/A</v>
      </c>
      <c r="C252">
        <f>IFERROR(MATCH($A252,'Fis-Com'!C:C,0),0)</f>
        <v>0</v>
      </c>
      <c r="D252">
        <f>IFERROR(MATCH($A252,'Fis-Com'!D:D,0),0)</f>
        <v>0</v>
      </c>
      <c r="E252">
        <f>IFERROR(MATCH($A252,'Fis-Com'!E:E,0),0)</f>
        <v>0</v>
      </c>
      <c r="I252">
        <f t="shared" si="3"/>
        <v>0</v>
      </c>
    </row>
    <row r="253" spans="2:9" x14ac:dyDescent="0.2">
      <c r="B253" t="e">
        <f>VLOOKUP(A253,MEDIDORES!C:L,10,FALSE)</f>
        <v>#N/A</v>
      </c>
      <c r="C253">
        <f>IFERROR(MATCH($A253,'Fis-Com'!C:C,0),0)</f>
        <v>0</v>
      </c>
      <c r="D253">
        <f>IFERROR(MATCH($A253,'Fis-Com'!D:D,0),0)</f>
        <v>0</v>
      </c>
      <c r="E253">
        <f>IFERROR(MATCH($A253,'Fis-Com'!E:E,0),0)</f>
        <v>0</v>
      </c>
      <c r="I253">
        <f t="shared" si="3"/>
        <v>0</v>
      </c>
    </row>
    <row r="254" spans="2:9" x14ac:dyDescent="0.2">
      <c r="B254" t="e">
        <f>VLOOKUP(A254,MEDIDORES!C:L,10,FALSE)</f>
        <v>#N/A</v>
      </c>
      <c r="C254">
        <f>IFERROR(MATCH($A254,'Fis-Com'!C:C,0),0)</f>
        <v>0</v>
      </c>
      <c r="D254">
        <f>IFERROR(MATCH($A254,'Fis-Com'!D:D,0),0)</f>
        <v>0</v>
      </c>
      <c r="E254">
        <f>IFERROR(MATCH($A254,'Fis-Com'!E:E,0),0)</f>
        <v>0</v>
      </c>
      <c r="I254">
        <f t="shared" si="3"/>
        <v>0</v>
      </c>
    </row>
    <row r="255" spans="2:9" x14ac:dyDescent="0.2">
      <c r="B255" t="e">
        <f>VLOOKUP(A255,MEDIDORES!C:L,10,FALSE)</f>
        <v>#N/A</v>
      </c>
      <c r="C255">
        <f>IFERROR(MATCH($A255,'Fis-Com'!C:C,0),0)</f>
        <v>0</v>
      </c>
      <c r="D255">
        <f>IFERROR(MATCH($A255,'Fis-Com'!D:D,0),0)</f>
        <v>0</v>
      </c>
      <c r="E255">
        <f>IFERROR(MATCH($A255,'Fis-Com'!E:E,0),0)</f>
        <v>0</v>
      </c>
      <c r="I255">
        <f t="shared" si="3"/>
        <v>0</v>
      </c>
    </row>
    <row r="256" spans="2:9" x14ac:dyDescent="0.2">
      <c r="B256" t="e">
        <f>VLOOKUP(A256,MEDIDORES!C:L,10,FALSE)</f>
        <v>#N/A</v>
      </c>
      <c r="C256">
        <f>IFERROR(MATCH($A256,'Fis-Com'!C:C,0),0)</f>
        <v>0</v>
      </c>
      <c r="D256">
        <f>IFERROR(MATCH($A256,'Fis-Com'!D:D,0),0)</f>
        <v>0</v>
      </c>
      <c r="E256">
        <f>IFERROR(MATCH($A256,'Fis-Com'!E:E,0),0)</f>
        <v>0</v>
      </c>
      <c r="I256">
        <f t="shared" si="3"/>
        <v>0</v>
      </c>
    </row>
    <row r="257" spans="2:9" x14ac:dyDescent="0.2">
      <c r="B257" t="e">
        <f>VLOOKUP(A257,MEDIDORES!C:L,10,FALSE)</f>
        <v>#N/A</v>
      </c>
      <c r="C257">
        <f>IFERROR(MATCH($A257,'Fis-Com'!C:C,0),0)</f>
        <v>0</v>
      </c>
      <c r="D257">
        <f>IFERROR(MATCH($A257,'Fis-Com'!D:D,0),0)</f>
        <v>0</v>
      </c>
      <c r="E257">
        <f>IFERROR(MATCH($A257,'Fis-Com'!E:E,0),0)</f>
        <v>0</v>
      </c>
      <c r="I257">
        <f t="shared" si="3"/>
        <v>0</v>
      </c>
    </row>
    <row r="258" spans="2:9" x14ac:dyDescent="0.2">
      <c r="B258" t="e">
        <f>VLOOKUP(A258,MEDIDORES!C:L,10,FALSE)</f>
        <v>#N/A</v>
      </c>
      <c r="C258">
        <f>IFERROR(MATCH($A258,'Fis-Com'!C:C,0),0)</f>
        <v>0</v>
      </c>
      <c r="D258">
        <f>IFERROR(MATCH($A258,'Fis-Com'!D:D,0),0)</f>
        <v>0</v>
      </c>
      <c r="E258">
        <f>IFERROR(MATCH($A258,'Fis-Com'!E:E,0),0)</f>
        <v>0</v>
      </c>
      <c r="I258">
        <f t="shared" si="3"/>
        <v>0</v>
      </c>
    </row>
    <row r="259" spans="2:9" x14ac:dyDescent="0.2">
      <c r="B259" t="e">
        <f>VLOOKUP(A259,MEDIDORES!C:L,10,FALSE)</f>
        <v>#N/A</v>
      </c>
      <c r="C259">
        <f>IFERROR(MATCH($A259,'Fis-Com'!C:C,0),0)</f>
        <v>0</v>
      </c>
      <c r="D259">
        <f>IFERROR(MATCH($A259,'Fis-Com'!D:D,0),0)</f>
        <v>0</v>
      </c>
      <c r="E259">
        <f>IFERROR(MATCH($A259,'Fis-Com'!E:E,0),0)</f>
        <v>0</v>
      </c>
      <c r="I259">
        <f t="shared" si="3"/>
        <v>0</v>
      </c>
    </row>
    <row r="260" spans="2:9" x14ac:dyDescent="0.2">
      <c r="B260" t="e">
        <f>VLOOKUP(A260,MEDIDORES!C:L,10,FALSE)</f>
        <v>#N/A</v>
      </c>
      <c r="C260">
        <f>IFERROR(MATCH($A260,'Fis-Com'!C:C,0),0)</f>
        <v>0</v>
      </c>
      <c r="D260">
        <f>IFERROR(MATCH($A260,'Fis-Com'!D:D,0),0)</f>
        <v>0</v>
      </c>
      <c r="E260">
        <f>IFERROR(MATCH($A260,'Fis-Com'!E:E,0),0)</f>
        <v>0</v>
      </c>
      <c r="I260">
        <f t="shared" ref="I260:I323" si="4">SUM(C260:E260)</f>
        <v>0</v>
      </c>
    </row>
    <row r="261" spans="2:9" x14ac:dyDescent="0.2">
      <c r="B261" t="e">
        <f>VLOOKUP(A261,MEDIDORES!C:L,10,FALSE)</f>
        <v>#N/A</v>
      </c>
      <c r="C261">
        <f>IFERROR(MATCH($A261,'Fis-Com'!C:C,0),0)</f>
        <v>0</v>
      </c>
      <c r="D261">
        <f>IFERROR(MATCH($A261,'Fis-Com'!D:D,0),0)</f>
        <v>0</v>
      </c>
      <c r="E261">
        <f>IFERROR(MATCH($A261,'Fis-Com'!E:E,0),0)</f>
        <v>0</v>
      </c>
      <c r="I261">
        <f t="shared" si="4"/>
        <v>0</v>
      </c>
    </row>
    <row r="262" spans="2:9" x14ac:dyDescent="0.2">
      <c r="B262" t="e">
        <f>VLOOKUP(A262,MEDIDORES!C:L,10,FALSE)</f>
        <v>#N/A</v>
      </c>
      <c r="C262">
        <f>IFERROR(MATCH($A262,'Fis-Com'!C:C,0),0)</f>
        <v>0</v>
      </c>
      <c r="D262">
        <f>IFERROR(MATCH($A262,'Fis-Com'!D:D,0),0)</f>
        <v>0</v>
      </c>
      <c r="E262">
        <f>IFERROR(MATCH($A262,'Fis-Com'!E:E,0),0)</f>
        <v>0</v>
      </c>
      <c r="I262">
        <f t="shared" si="4"/>
        <v>0</v>
      </c>
    </row>
    <row r="263" spans="2:9" x14ac:dyDescent="0.2">
      <c r="B263" t="e">
        <f>VLOOKUP(A263,MEDIDORES!C:L,10,FALSE)</f>
        <v>#N/A</v>
      </c>
      <c r="C263">
        <f>IFERROR(MATCH($A263,'Fis-Com'!C:C,0),0)</f>
        <v>0</v>
      </c>
      <c r="D263">
        <f>IFERROR(MATCH($A263,'Fis-Com'!D:D,0),0)</f>
        <v>0</v>
      </c>
      <c r="E263">
        <f>IFERROR(MATCH($A263,'Fis-Com'!E:E,0),0)</f>
        <v>0</v>
      </c>
      <c r="I263">
        <f t="shared" si="4"/>
        <v>0</v>
      </c>
    </row>
    <row r="264" spans="2:9" x14ac:dyDescent="0.2">
      <c r="B264" t="e">
        <f>VLOOKUP(A264,MEDIDORES!C:L,10,FALSE)</f>
        <v>#N/A</v>
      </c>
      <c r="C264">
        <f>IFERROR(MATCH($A264,'Fis-Com'!C:C,0),0)</f>
        <v>0</v>
      </c>
      <c r="D264">
        <f>IFERROR(MATCH($A264,'Fis-Com'!D:D,0),0)</f>
        <v>0</v>
      </c>
      <c r="E264">
        <f>IFERROR(MATCH($A264,'Fis-Com'!E:E,0),0)</f>
        <v>0</v>
      </c>
      <c r="I264">
        <f t="shared" si="4"/>
        <v>0</v>
      </c>
    </row>
    <row r="265" spans="2:9" x14ac:dyDescent="0.2">
      <c r="B265" t="e">
        <f>VLOOKUP(A265,MEDIDORES!C:L,10,FALSE)</f>
        <v>#N/A</v>
      </c>
      <c r="C265">
        <f>IFERROR(MATCH($A265,'Fis-Com'!C:C,0),0)</f>
        <v>0</v>
      </c>
      <c r="D265">
        <f>IFERROR(MATCH($A265,'Fis-Com'!D:D,0),0)</f>
        <v>0</v>
      </c>
      <c r="E265">
        <f>IFERROR(MATCH($A265,'Fis-Com'!E:E,0),0)</f>
        <v>0</v>
      </c>
      <c r="I265">
        <f t="shared" si="4"/>
        <v>0</v>
      </c>
    </row>
    <row r="266" spans="2:9" x14ac:dyDescent="0.2">
      <c r="B266" t="e">
        <f>VLOOKUP(A266,MEDIDORES!C:L,10,FALSE)</f>
        <v>#N/A</v>
      </c>
      <c r="C266">
        <f>IFERROR(MATCH($A266,'Fis-Com'!C:C,0),0)</f>
        <v>0</v>
      </c>
      <c r="D266">
        <f>IFERROR(MATCH($A266,'Fis-Com'!D:D,0),0)</f>
        <v>0</v>
      </c>
      <c r="E266">
        <f>IFERROR(MATCH($A266,'Fis-Com'!E:E,0),0)</f>
        <v>0</v>
      </c>
      <c r="I266">
        <f t="shared" si="4"/>
        <v>0</v>
      </c>
    </row>
    <row r="267" spans="2:9" x14ac:dyDescent="0.2">
      <c r="B267" t="e">
        <f>VLOOKUP(A267,MEDIDORES!C:L,10,FALSE)</f>
        <v>#N/A</v>
      </c>
      <c r="C267">
        <f>IFERROR(MATCH($A267,'Fis-Com'!C:C,0),0)</f>
        <v>0</v>
      </c>
      <c r="D267">
        <f>IFERROR(MATCH($A267,'Fis-Com'!D:D,0),0)</f>
        <v>0</v>
      </c>
      <c r="E267">
        <f>IFERROR(MATCH($A267,'Fis-Com'!E:E,0),0)</f>
        <v>0</v>
      </c>
      <c r="I267">
        <f t="shared" si="4"/>
        <v>0</v>
      </c>
    </row>
    <row r="268" spans="2:9" x14ac:dyDescent="0.2">
      <c r="B268" t="e">
        <f>VLOOKUP(A268,MEDIDORES!C:L,10,FALSE)</f>
        <v>#N/A</v>
      </c>
      <c r="C268">
        <f>IFERROR(MATCH($A268,'Fis-Com'!C:C,0),0)</f>
        <v>0</v>
      </c>
      <c r="D268">
        <f>IFERROR(MATCH($A268,'Fis-Com'!D:D,0),0)</f>
        <v>0</v>
      </c>
      <c r="E268">
        <f>IFERROR(MATCH($A268,'Fis-Com'!E:E,0),0)</f>
        <v>0</v>
      </c>
      <c r="I268">
        <f t="shared" si="4"/>
        <v>0</v>
      </c>
    </row>
    <row r="269" spans="2:9" x14ac:dyDescent="0.2">
      <c r="B269" t="e">
        <f>VLOOKUP(A269,MEDIDORES!C:L,10,FALSE)</f>
        <v>#N/A</v>
      </c>
      <c r="C269">
        <f>IFERROR(MATCH($A269,'Fis-Com'!C:C,0),0)</f>
        <v>0</v>
      </c>
      <c r="D269">
        <f>IFERROR(MATCH($A269,'Fis-Com'!D:D,0),0)</f>
        <v>0</v>
      </c>
      <c r="E269">
        <f>IFERROR(MATCH($A269,'Fis-Com'!E:E,0),0)</f>
        <v>0</v>
      </c>
      <c r="I269">
        <f t="shared" si="4"/>
        <v>0</v>
      </c>
    </row>
    <row r="270" spans="2:9" x14ac:dyDescent="0.2">
      <c r="B270" t="e">
        <f>VLOOKUP(A270,MEDIDORES!C:L,10,FALSE)</f>
        <v>#N/A</v>
      </c>
      <c r="C270">
        <f>IFERROR(MATCH($A270,'Fis-Com'!C:C,0),0)</f>
        <v>0</v>
      </c>
      <c r="D270">
        <f>IFERROR(MATCH($A270,'Fis-Com'!D:D,0),0)</f>
        <v>0</v>
      </c>
      <c r="E270">
        <f>IFERROR(MATCH($A270,'Fis-Com'!E:E,0),0)</f>
        <v>0</v>
      </c>
      <c r="I270">
        <f t="shared" si="4"/>
        <v>0</v>
      </c>
    </row>
    <row r="271" spans="2:9" x14ac:dyDescent="0.2">
      <c r="B271" t="e">
        <f>VLOOKUP(A271,MEDIDORES!C:L,10,FALSE)</f>
        <v>#N/A</v>
      </c>
      <c r="C271">
        <f>IFERROR(MATCH($A271,'Fis-Com'!C:C,0),0)</f>
        <v>0</v>
      </c>
      <c r="D271">
        <f>IFERROR(MATCH($A271,'Fis-Com'!D:D,0),0)</f>
        <v>0</v>
      </c>
      <c r="E271">
        <f>IFERROR(MATCH($A271,'Fis-Com'!E:E,0),0)</f>
        <v>0</v>
      </c>
      <c r="I271">
        <f t="shared" si="4"/>
        <v>0</v>
      </c>
    </row>
    <row r="272" spans="2:9" x14ac:dyDescent="0.2">
      <c r="B272" t="e">
        <f>VLOOKUP(A272,MEDIDORES!C:L,10,FALSE)</f>
        <v>#N/A</v>
      </c>
      <c r="C272">
        <f>IFERROR(MATCH($A272,'Fis-Com'!C:C,0),0)</f>
        <v>0</v>
      </c>
      <c r="D272">
        <f>IFERROR(MATCH($A272,'Fis-Com'!D:D,0),0)</f>
        <v>0</v>
      </c>
      <c r="E272">
        <f>IFERROR(MATCH($A272,'Fis-Com'!E:E,0),0)</f>
        <v>0</v>
      </c>
      <c r="I272">
        <f t="shared" si="4"/>
        <v>0</v>
      </c>
    </row>
    <row r="273" spans="2:9" x14ac:dyDescent="0.2">
      <c r="B273" t="e">
        <f>VLOOKUP(A273,MEDIDORES!C:L,10,FALSE)</f>
        <v>#N/A</v>
      </c>
      <c r="C273">
        <f>IFERROR(MATCH($A273,'Fis-Com'!C:C,0),0)</f>
        <v>0</v>
      </c>
      <c r="D273">
        <f>IFERROR(MATCH($A273,'Fis-Com'!D:D,0),0)</f>
        <v>0</v>
      </c>
      <c r="E273">
        <f>IFERROR(MATCH($A273,'Fis-Com'!E:E,0),0)</f>
        <v>0</v>
      </c>
      <c r="I273">
        <f t="shared" si="4"/>
        <v>0</v>
      </c>
    </row>
    <row r="274" spans="2:9" x14ac:dyDescent="0.2">
      <c r="B274" t="e">
        <f>VLOOKUP(A274,MEDIDORES!C:L,10,FALSE)</f>
        <v>#N/A</v>
      </c>
      <c r="C274">
        <f>IFERROR(MATCH($A274,'Fis-Com'!C:C,0),0)</f>
        <v>0</v>
      </c>
      <c r="D274">
        <f>IFERROR(MATCH($A274,'Fis-Com'!D:D,0),0)</f>
        <v>0</v>
      </c>
      <c r="E274">
        <f>IFERROR(MATCH($A274,'Fis-Com'!E:E,0),0)</f>
        <v>0</v>
      </c>
      <c r="I274">
        <f t="shared" si="4"/>
        <v>0</v>
      </c>
    </row>
    <row r="275" spans="2:9" x14ac:dyDescent="0.2">
      <c r="B275" t="e">
        <f>VLOOKUP(A275,MEDIDORES!C:L,10,FALSE)</f>
        <v>#N/A</v>
      </c>
      <c r="C275">
        <f>IFERROR(MATCH($A275,'Fis-Com'!C:C,0),0)</f>
        <v>0</v>
      </c>
      <c r="D275">
        <f>IFERROR(MATCH($A275,'Fis-Com'!D:D,0),0)</f>
        <v>0</v>
      </c>
      <c r="E275">
        <f>IFERROR(MATCH($A275,'Fis-Com'!E:E,0),0)</f>
        <v>0</v>
      </c>
      <c r="I275">
        <f t="shared" si="4"/>
        <v>0</v>
      </c>
    </row>
    <row r="276" spans="2:9" x14ac:dyDescent="0.2">
      <c r="B276" t="e">
        <f>VLOOKUP(A276,MEDIDORES!C:L,10,FALSE)</f>
        <v>#N/A</v>
      </c>
      <c r="C276">
        <f>IFERROR(MATCH($A276,'Fis-Com'!C:C,0),0)</f>
        <v>0</v>
      </c>
      <c r="D276">
        <f>IFERROR(MATCH($A276,'Fis-Com'!D:D,0),0)</f>
        <v>0</v>
      </c>
      <c r="E276">
        <f>IFERROR(MATCH($A276,'Fis-Com'!E:E,0),0)</f>
        <v>0</v>
      </c>
      <c r="I276">
        <f t="shared" si="4"/>
        <v>0</v>
      </c>
    </row>
    <row r="277" spans="2:9" x14ac:dyDescent="0.2">
      <c r="B277" t="e">
        <f>VLOOKUP(A277,MEDIDORES!C:L,10,FALSE)</f>
        <v>#N/A</v>
      </c>
      <c r="C277">
        <f>IFERROR(MATCH($A277,'Fis-Com'!C:C,0),0)</f>
        <v>0</v>
      </c>
      <c r="D277">
        <f>IFERROR(MATCH($A277,'Fis-Com'!D:D,0),0)</f>
        <v>0</v>
      </c>
      <c r="E277">
        <f>IFERROR(MATCH($A277,'Fis-Com'!E:E,0),0)</f>
        <v>0</v>
      </c>
      <c r="I277">
        <f t="shared" si="4"/>
        <v>0</v>
      </c>
    </row>
    <row r="278" spans="2:9" x14ac:dyDescent="0.2">
      <c r="B278" t="e">
        <f>VLOOKUP(A278,MEDIDORES!C:L,10,FALSE)</f>
        <v>#N/A</v>
      </c>
      <c r="C278">
        <f>IFERROR(MATCH($A278,'Fis-Com'!C:C,0),0)</f>
        <v>0</v>
      </c>
      <c r="D278">
        <f>IFERROR(MATCH($A278,'Fis-Com'!D:D,0),0)</f>
        <v>0</v>
      </c>
      <c r="E278">
        <f>IFERROR(MATCH($A278,'Fis-Com'!E:E,0),0)</f>
        <v>0</v>
      </c>
      <c r="I278">
        <f t="shared" si="4"/>
        <v>0</v>
      </c>
    </row>
    <row r="279" spans="2:9" x14ac:dyDescent="0.2">
      <c r="B279" t="e">
        <f>VLOOKUP(A279,MEDIDORES!C:L,10,FALSE)</f>
        <v>#N/A</v>
      </c>
      <c r="C279">
        <f>IFERROR(MATCH($A279,'Fis-Com'!C:C,0),0)</f>
        <v>0</v>
      </c>
      <c r="D279">
        <f>IFERROR(MATCH($A279,'Fis-Com'!D:D,0),0)</f>
        <v>0</v>
      </c>
      <c r="E279">
        <f>IFERROR(MATCH($A279,'Fis-Com'!E:E,0),0)</f>
        <v>0</v>
      </c>
      <c r="I279">
        <f t="shared" si="4"/>
        <v>0</v>
      </c>
    </row>
    <row r="280" spans="2:9" x14ac:dyDescent="0.2">
      <c r="B280" t="e">
        <f>VLOOKUP(A280,MEDIDORES!C:L,10,FALSE)</f>
        <v>#N/A</v>
      </c>
      <c r="C280">
        <f>IFERROR(MATCH($A280,'Fis-Com'!C:C,0),0)</f>
        <v>0</v>
      </c>
      <c r="D280">
        <f>IFERROR(MATCH($A280,'Fis-Com'!D:D,0),0)</f>
        <v>0</v>
      </c>
      <c r="E280">
        <f>IFERROR(MATCH($A280,'Fis-Com'!E:E,0),0)</f>
        <v>0</v>
      </c>
      <c r="I280">
        <f t="shared" si="4"/>
        <v>0</v>
      </c>
    </row>
    <row r="281" spans="2:9" x14ac:dyDescent="0.2">
      <c r="B281" t="e">
        <f>VLOOKUP(A281,MEDIDORES!C:L,10,FALSE)</f>
        <v>#N/A</v>
      </c>
      <c r="C281">
        <f>IFERROR(MATCH($A281,'Fis-Com'!C:C,0),0)</f>
        <v>0</v>
      </c>
      <c r="D281">
        <f>IFERROR(MATCH($A281,'Fis-Com'!D:D,0),0)</f>
        <v>0</v>
      </c>
      <c r="E281">
        <f>IFERROR(MATCH($A281,'Fis-Com'!E:E,0),0)</f>
        <v>0</v>
      </c>
      <c r="I281">
        <f t="shared" si="4"/>
        <v>0</v>
      </c>
    </row>
    <row r="282" spans="2:9" x14ac:dyDescent="0.2">
      <c r="B282" t="e">
        <f>VLOOKUP(A282,MEDIDORES!C:L,10,FALSE)</f>
        <v>#N/A</v>
      </c>
      <c r="C282">
        <f>IFERROR(MATCH($A282,'Fis-Com'!C:C,0),0)</f>
        <v>0</v>
      </c>
      <c r="D282">
        <f>IFERROR(MATCH($A282,'Fis-Com'!D:D,0),0)</f>
        <v>0</v>
      </c>
      <c r="E282">
        <f>IFERROR(MATCH($A282,'Fis-Com'!E:E,0),0)</f>
        <v>0</v>
      </c>
      <c r="I282">
        <f t="shared" si="4"/>
        <v>0</v>
      </c>
    </row>
    <row r="283" spans="2:9" x14ac:dyDescent="0.2">
      <c r="B283" t="e">
        <f>VLOOKUP(A283,MEDIDORES!C:L,10,FALSE)</f>
        <v>#N/A</v>
      </c>
      <c r="C283">
        <f>IFERROR(MATCH($A283,'Fis-Com'!C:C,0),0)</f>
        <v>0</v>
      </c>
      <c r="D283">
        <f>IFERROR(MATCH($A283,'Fis-Com'!D:D,0),0)</f>
        <v>0</v>
      </c>
      <c r="E283">
        <f>IFERROR(MATCH($A283,'Fis-Com'!E:E,0),0)</f>
        <v>0</v>
      </c>
      <c r="I283">
        <f t="shared" si="4"/>
        <v>0</v>
      </c>
    </row>
    <row r="284" spans="2:9" x14ac:dyDescent="0.2">
      <c r="B284" t="e">
        <f>VLOOKUP(A284,MEDIDORES!C:L,10,FALSE)</f>
        <v>#N/A</v>
      </c>
      <c r="C284">
        <f>IFERROR(MATCH($A284,'Fis-Com'!C:C,0),0)</f>
        <v>0</v>
      </c>
      <c r="D284">
        <f>IFERROR(MATCH($A284,'Fis-Com'!D:D,0),0)</f>
        <v>0</v>
      </c>
      <c r="E284">
        <f>IFERROR(MATCH($A284,'Fis-Com'!E:E,0),0)</f>
        <v>0</v>
      </c>
      <c r="I284">
        <f t="shared" si="4"/>
        <v>0</v>
      </c>
    </row>
    <row r="285" spans="2:9" x14ac:dyDescent="0.2">
      <c r="B285" t="e">
        <f>VLOOKUP(A285,MEDIDORES!C:L,10,FALSE)</f>
        <v>#N/A</v>
      </c>
      <c r="C285">
        <f>IFERROR(MATCH($A285,'Fis-Com'!C:C,0),0)</f>
        <v>0</v>
      </c>
      <c r="D285">
        <f>IFERROR(MATCH($A285,'Fis-Com'!D:D,0),0)</f>
        <v>0</v>
      </c>
      <c r="E285">
        <f>IFERROR(MATCH($A285,'Fis-Com'!E:E,0),0)</f>
        <v>0</v>
      </c>
      <c r="I285">
        <f t="shared" si="4"/>
        <v>0</v>
      </c>
    </row>
    <row r="286" spans="2:9" x14ac:dyDescent="0.2">
      <c r="B286" t="e">
        <f>VLOOKUP(A286,MEDIDORES!C:L,10,FALSE)</f>
        <v>#N/A</v>
      </c>
      <c r="C286">
        <f>IFERROR(MATCH($A286,'Fis-Com'!C:C,0),0)</f>
        <v>0</v>
      </c>
      <c r="D286">
        <f>IFERROR(MATCH($A286,'Fis-Com'!D:D,0),0)</f>
        <v>0</v>
      </c>
      <c r="E286">
        <f>IFERROR(MATCH($A286,'Fis-Com'!E:E,0),0)</f>
        <v>0</v>
      </c>
      <c r="I286">
        <f t="shared" si="4"/>
        <v>0</v>
      </c>
    </row>
    <row r="287" spans="2:9" x14ac:dyDescent="0.2">
      <c r="B287" t="e">
        <f>VLOOKUP(A287,MEDIDORES!C:L,10,FALSE)</f>
        <v>#N/A</v>
      </c>
      <c r="C287">
        <f>IFERROR(MATCH($A287,'Fis-Com'!C:C,0),0)</f>
        <v>0</v>
      </c>
      <c r="D287">
        <f>IFERROR(MATCH($A287,'Fis-Com'!D:D,0),0)</f>
        <v>0</v>
      </c>
      <c r="E287">
        <f>IFERROR(MATCH($A287,'Fis-Com'!E:E,0),0)</f>
        <v>0</v>
      </c>
      <c r="I287">
        <f t="shared" si="4"/>
        <v>0</v>
      </c>
    </row>
    <row r="288" spans="2:9" x14ac:dyDescent="0.2">
      <c r="B288" t="e">
        <f>VLOOKUP(A288,MEDIDORES!C:L,10,FALSE)</f>
        <v>#N/A</v>
      </c>
      <c r="C288">
        <f>IFERROR(MATCH($A288,'Fis-Com'!C:C,0),0)</f>
        <v>0</v>
      </c>
      <c r="D288">
        <f>IFERROR(MATCH($A288,'Fis-Com'!D:D,0),0)</f>
        <v>0</v>
      </c>
      <c r="E288">
        <f>IFERROR(MATCH($A288,'Fis-Com'!E:E,0),0)</f>
        <v>0</v>
      </c>
      <c r="I288">
        <f t="shared" si="4"/>
        <v>0</v>
      </c>
    </row>
    <row r="289" spans="2:9" x14ac:dyDescent="0.2">
      <c r="B289" t="e">
        <f>VLOOKUP(A289,MEDIDORES!C:L,10,FALSE)</f>
        <v>#N/A</v>
      </c>
      <c r="C289">
        <f>IFERROR(MATCH($A289,'Fis-Com'!C:C,0),0)</f>
        <v>0</v>
      </c>
      <c r="D289">
        <f>IFERROR(MATCH($A289,'Fis-Com'!D:D,0),0)</f>
        <v>0</v>
      </c>
      <c r="E289">
        <f>IFERROR(MATCH($A289,'Fis-Com'!E:E,0),0)</f>
        <v>0</v>
      </c>
      <c r="I289">
        <f t="shared" si="4"/>
        <v>0</v>
      </c>
    </row>
    <row r="290" spans="2:9" x14ac:dyDescent="0.2">
      <c r="B290" t="e">
        <f>VLOOKUP(A290,MEDIDORES!C:L,10,FALSE)</f>
        <v>#N/A</v>
      </c>
      <c r="C290">
        <f>IFERROR(MATCH($A290,'Fis-Com'!C:C,0),0)</f>
        <v>0</v>
      </c>
      <c r="D290">
        <f>IFERROR(MATCH($A290,'Fis-Com'!D:D,0),0)</f>
        <v>0</v>
      </c>
      <c r="E290">
        <f>IFERROR(MATCH($A290,'Fis-Com'!E:E,0),0)</f>
        <v>0</v>
      </c>
      <c r="I290">
        <f t="shared" si="4"/>
        <v>0</v>
      </c>
    </row>
    <row r="291" spans="2:9" x14ac:dyDescent="0.2">
      <c r="B291" t="e">
        <f>VLOOKUP(A291,MEDIDORES!C:L,10,FALSE)</f>
        <v>#N/A</v>
      </c>
      <c r="C291">
        <f>IFERROR(MATCH($A291,'Fis-Com'!C:C,0),0)</f>
        <v>0</v>
      </c>
      <c r="D291">
        <f>IFERROR(MATCH($A291,'Fis-Com'!D:D,0),0)</f>
        <v>0</v>
      </c>
      <c r="E291">
        <f>IFERROR(MATCH($A291,'Fis-Com'!E:E,0),0)</f>
        <v>0</v>
      </c>
      <c r="I291">
        <f t="shared" si="4"/>
        <v>0</v>
      </c>
    </row>
    <row r="292" spans="2:9" x14ac:dyDescent="0.2">
      <c r="B292" t="e">
        <f>VLOOKUP(A292,MEDIDORES!C:L,10,FALSE)</f>
        <v>#N/A</v>
      </c>
      <c r="C292">
        <f>IFERROR(MATCH($A292,'Fis-Com'!C:C,0),0)</f>
        <v>0</v>
      </c>
      <c r="D292">
        <f>IFERROR(MATCH($A292,'Fis-Com'!D:D,0),0)</f>
        <v>0</v>
      </c>
      <c r="E292">
        <f>IFERROR(MATCH($A292,'Fis-Com'!E:E,0),0)</f>
        <v>0</v>
      </c>
      <c r="I292">
        <f t="shared" si="4"/>
        <v>0</v>
      </c>
    </row>
    <row r="293" spans="2:9" x14ac:dyDescent="0.2">
      <c r="B293" t="e">
        <f>VLOOKUP(A293,MEDIDORES!C:L,10,FALSE)</f>
        <v>#N/A</v>
      </c>
      <c r="C293">
        <f>IFERROR(MATCH($A293,'Fis-Com'!C:C,0),0)</f>
        <v>0</v>
      </c>
      <c r="D293">
        <f>IFERROR(MATCH($A293,'Fis-Com'!D:D,0),0)</f>
        <v>0</v>
      </c>
      <c r="E293">
        <f>IFERROR(MATCH($A293,'Fis-Com'!E:E,0),0)</f>
        <v>0</v>
      </c>
      <c r="I293">
        <f t="shared" si="4"/>
        <v>0</v>
      </c>
    </row>
    <row r="294" spans="2:9" x14ac:dyDescent="0.2">
      <c r="B294" t="e">
        <f>VLOOKUP(A294,MEDIDORES!C:L,10,FALSE)</f>
        <v>#N/A</v>
      </c>
      <c r="C294">
        <f>IFERROR(MATCH($A294,'Fis-Com'!C:C,0),0)</f>
        <v>0</v>
      </c>
      <c r="D294">
        <f>IFERROR(MATCH($A294,'Fis-Com'!D:D,0),0)</f>
        <v>0</v>
      </c>
      <c r="E294">
        <f>IFERROR(MATCH($A294,'Fis-Com'!E:E,0),0)</f>
        <v>0</v>
      </c>
      <c r="I294">
        <f t="shared" si="4"/>
        <v>0</v>
      </c>
    </row>
    <row r="295" spans="2:9" x14ac:dyDescent="0.2">
      <c r="B295" t="e">
        <f>VLOOKUP(A295,MEDIDORES!C:L,10,FALSE)</f>
        <v>#N/A</v>
      </c>
      <c r="C295">
        <f>IFERROR(MATCH($A295,'Fis-Com'!C:C,0),0)</f>
        <v>0</v>
      </c>
      <c r="D295">
        <f>IFERROR(MATCH($A295,'Fis-Com'!D:D,0),0)</f>
        <v>0</v>
      </c>
      <c r="E295">
        <f>IFERROR(MATCH($A295,'Fis-Com'!E:E,0),0)</f>
        <v>0</v>
      </c>
      <c r="I295">
        <f t="shared" si="4"/>
        <v>0</v>
      </c>
    </row>
    <row r="296" spans="2:9" x14ac:dyDescent="0.2">
      <c r="B296" t="e">
        <f>VLOOKUP(A296,MEDIDORES!C:L,10,FALSE)</f>
        <v>#N/A</v>
      </c>
      <c r="C296">
        <f>IFERROR(MATCH($A296,'Fis-Com'!C:C,0),0)</f>
        <v>0</v>
      </c>
      <c r="D296">
        <f>IFERROR(MATCH($A296,'Fis-Com'!D:D,0),0)</f>
        <v>0</v>
      </c>
      <c r="E296">
        <f>IFERROR(MATCH($A296,'Fis-Com'!E:E,0),0)</f>
        <v>0</v>
      </c>
      <c r="I296">
        <f t="shared" si="4"/>
        <v>0</v>
      </c>
    </row>
    <row r="297" spans="2:9" x14ac:dyDescent="0.2">
      <c r="B297" t="e">
        <f>VLOOKUP(A297,MEDIDORES!C:L,10,FALSE)</f>
        <v>#N/A</v>
      </c>
      <c r="C297">
        <f>IFERROR(MATCH($A297,'Fis-Com'!C:C,0),0)</f>
        <v>0</v>
      </c>
      <c r="D297">
        <f>IFERROR(MATCH($A297,'Fis-Com'!D:D,0),0)</f>
        <v>0</v>
      </c>
      <c r="E297">
        <f>IFERROR(MATCH($A297,'Fis-Com'!E:E,0),0)</f>
        <v>0</v>
      </c>
      <c r="I297">
        <f t="shared" si="4"/>
        <v>0</v>
      </c>
    </row>
    <row r="298" spans="2:9" x14ac:dyDescent="0.2">
      <c r="B298" t="e">
        <f>VLOOKUP(A298,MEDIDORES!C:L,10,FALSE)</f>
        <v>#N/A</v>
      </c>
      <c r="C298">
        <f>IFERROR(MATCH($A298,'Fis-Com'!C:C,0),0)</f>
        <v>0</v>
      </c>
      <c r="D298">
        <f>IFERROR(MATCH($A298,'Fis-Com'!D:D,0),0)</f>
        <v>0</v>
      </c>
      <c r="E298">
        <f>IFERROR(MATCH($A298,'Fis-Com'!E:E,0),0)</f>
        <v>0</v>
      </c>
      <c r="I298">
        <f t="shared" si="4"/>
        <v>0</v>
      </c>
    </row>
    <row r="299" spans="2:9" x14ac:dyDescent="0.2">
      <c r="B299" t="e">
        <f>VLOOKUP(A299,MEDIDORES!C:L,10,FALSE)</f>
        <v>#N/A</v>
      </c>
      <c r="C299">
        <f>IFERROR(MATCH($A299,'Fis-Com'!C:C,0),0)</f>
        <v>0</v>
      </c>
      <c r="D299">
        <f>IFERROR(MATCH($A299,'Fis-Com'!D:D,0),0)</f>
        <v>0</v>
      </c>
      <c r="E299">
        <f>IFERROR(MATCH($A299,'Fis-Com'!E:E,0),0)</f>
        <v>0</v>
      </c>
      <c r="I299">
        <f t="shared" si="4"/>
        <v>0</v>
      </c>
    </row>
    <row r="300" spans="2:9" x14ac:dyDescent="0.2">
      <c r="B300" t="e">
        <f>VLOOKUP(A300,MEDIDORES!C:L,10,FALSE)</f>
        <v>#N/A</v>
      </c>
      <c r="C300">
        <f>IFERROR(MATCH($A300,'Fis-Com'!C:C,0),0)</f>
        <v>0</v>
      </c>
      <c r="D300">
        <f>IFERROR(MATCH($A300,'Fis-Com'!D:D,0),0)</f>
        <v>0</v>
      </c>
      <c r="E300">
        <f>IFERROR(MATCH($A300,'Fis-Com'!E:E,0),0)</f>
        <v>0</v>
      </c>
      <c r="I300">
        <f t="shared" si="4"/>
        <v>0</v>
      </c>
    </row>
    <row r="301" spans="2:9" x14ac:dyDescent="0.2">
      <c r="B301" t="e">
        <f>VLOOKUP(A301,MEDIDORES!C:L,10,FALSE)</f>
        <v>#N/A</v>
      </c>
      <c r="C301">
        <f>IFERROR(MATCH($A301,'Fis-Com'!C:C,0),0)</f>
        <v>0</v>
      </c>
      <c r="D301">
        <f>IFERROR(MATCH($A301,'Fis-Com'!D:D,0),0)</f>
        <v>0</v>
      </c>
      <c r="E301">
        <f>IFERROR(MATCH($A301,'Fis-Com'!E:E,0),0)</f>
        <v>0</v>
      </c>
      <c r="I301">
        <f t="shared" si="4"/>
        <v>0</v>
      </c>
    </row>
    <row r="302" spans="2:9" x14ac:dyDescent="0.2">
      <c r="B302" t="e">
        <f>VLOOKUP(A302,MEDIDORES!C:L,10,FALSE)</f>
        <v>#N/A</v>
      </c>
      <c r="C302">
        <f>IFERROR(MATCH($A302,'Fis-Com'!C:C,0),0)</f>
        <v>0</v>
      </c>
      <c r="D302">
        <f>IFERROR(MATCH($A302,'Fis-Com'!D:D,0),0)</f>
        <v>0</v>
      </c>
      <c r="E302">
        <f>IFERROR(MATCH($A302,'Fis-Com'!E:E,0),0)</f>
        <v>0</v>
      </c>
      <c r="I302">
        <f t="shared" si="4"/>
        <v>0</v>
      </c>
    </row>
    <row r="303" spans="2:9" x14ac:dyDescent="0.2">
      <c r="B303" t="e">
        <f>VLOOKUP(A303,MEDIDORES!C:L,10,FALSE)</f>
        <v>#N/A</v>
      </c>
      <c r="C303">
        <f>IFERROR(MATCH($A303,'Fis-Com'!C:C,0),0)</f>
        <v>0</v>
      </c>
      <c r="D303">
        <f>IFERROR(MATCH($A303,'Fis-Com'!D:D,0),0)</f>
        <v>0</v>
      </c>
      <c r="E303">
        <f>IFERROR(MATCH($A303,'Fis-Com'!E:E,0),0)</f>
        <v>0</v>
      </c>
      <c r="I303">
        <f t="shared" si="4"/>
        <v>0</v>
      </c>
    </row>
    <row r="304" spans="2:9" x14ac:dyDescent="0.2">
      <c r="B304" t="e">
        <f>VLOOKUP(A304,MEDIDORES!C:L,10,FALSE)</f>
        <v>#N/A</v>
      </c>
      <c r="C304">
        <f>IFERROR(MATCH($A304,'Fis-Com'!C:C,0),0)</f>
        <v>0</v>
      </c>
      <c r="D304">
        <f>IFERROR(MATCH($A304,'Fis-Com'!D:D,0),0)</f>
        <v>0</v>
      </c>
      <c r="E304">
        <f>IFERROR(MATCH($A304,'Fis-Com'!E:E,0),0)</f>
        <v>0</v>
      </c>
      <c r="I304">
        <f t="shared" si="4"/>
        <v>0</v>
      </c>
    </row>
    <row r="305" spans="2:9" x14ac:dyDescent="0.2">
      <c r="B305" t="e">
        <f>VLOOKUP(A305,MEDIDORES!C:L,10,FALSE)</f>
        <v>#N/A</v>
      </c>
      <c r="C305">
        <f>IFERROR(MATCH($A305,'Fis-Com'!C:C,0),0)</f>
        <v>0</v>
      </c>
      <c r="D305">
        <f>IFERROR(MATCH($A305,'Fis-Com'!D:D,0),0)</f>
        <v>0</v>
      </c>
      <c r="E305">
        <f>IFERROR(MATCH($A305,'Fis-Com'!E:E,0),0)</f>
        <v>0</v>
      </c>
      <c r="I305">
        <f t="shared" si="4"/>
        <v>0</v>
      </c>
    </row>
    <row r="306" spans="2:9" x14ac:dyDescent="0.2">
      <c r="B306" t="e">
        <f>VLOOKUP(A306,MEDIDORES!C:L,10,FALSE)</f>
        <v>#N/A</v>
      </c>
      <c r="C306">
        <f>IFERROR(MATCH($A306,'Fis-Com'!C:C,0),0)</f>
        <v>0</v>
      </c>
      <c r="D306">
        <f>IFERROR(MATCH($A306,'Fis-Com'!D:D,0),0)</f>
        <v>0</v>
      </c>
      <c r="E306">
        <f>IFERROR(MATCH($A306,'Fis-Com'!E:E,0),0)</f>
        <v>0</v>
      </c>
      <c r="I306">
        <f t="shared" si="4"/>
        <v>0</v>
      </c>
    </row>
    <row r="307" spans="2:9" x14ac:dyDescent="0.2">
      <c r="B307" t="e">
        <f>VLOOKUP(A307,MEDIDORES!C:L,10,FALSE)</f>
        <v>#N/A</v>
      </c>
      <c r="C307">
        <f>IFERROR(MATCH($A307,'Fis-Com'!C:C,0),0)</f>
        <v>0</v>
      </c>
      <c r="D307">
        <f>IFERROR(MATCH($A307,'Fis-Com'!D:D,0),0)</f>
        <v>0</v>
      </c>
      <c r="E307">
        <f>IFERROR(MATCH($A307,'Fis-Com'!E:E,0),0)</f>
        <v>0</v>
      </c>
      <c r="I307">
        <f t="shared" si="4"/>
        <v>0</v>
      </c>
    </row>
    <row r="308" spans="2:9" x14ac:dyDescent="0.2">
      <c r="B308" t="e">
        <f>VLOOKUP(A308,MEDIDORES!C:L,10,FALSE)</f>
        <v>#N/A</v>
      </c>
      <c r="C308">
        <f>IFERROR(MATCH($A308,'Fis-Com'!C:C,0),0)</f>
        <v>0</v>
      </c>
      <c r="D308">
        <f>IFERROR(MATCH($A308,'Fis-Com'!D:D,0),0)</f>
        <v>0</v>
      </c>
      <c r="E308">
        <f>IFERROR(MATCH($A308,'Fis-Com'!E:E,0),0)</f>
        <v>0</v>
      </c>
      <c r="I308">
        <f t="shared" si="4"/>
        <v>0</v>
      </c>
    </row>
    <row r="309" spans="2:9" x14ac:dyDescent="0.2">
      <c r="B309" t="e">
        <f>VLOOKUP(A309,MEDIDORES!C:L,10,FALSE)</f>
        <v>#N/A</v>
      </c>
      <c r="C309">
        <f>IFERROR(MATCH($A309,'Fis-Com'!C:C,0),0)</f>
        <v>0</v>
      </c>
      <c r="D309">
        <f>IFERROR(MATCH($A309,'Fis-Com'!D:D,0),0)</f>
        <v>0</v>
      </c>
      <c r="E309">
        <f>IFERROR(MATCH($A309,'Fis-Com'!E:E,0),0)</f>
        <v>0</v>
      </c>
      <c r="I309">
        <f t="shared" si="4"/>
        <v>0</v>
      </c>
    </row>
    <row r="310" spans="2:9" x14ac:dyDescent="0.2">
      <c r="B310" t="e">
        <f>VLOOKUP(A310,MEDIDORES!C:L,10,FALSE)</f>
        <v>#N/A</v>
      </c>
      <c r="C310">
        <f>IFERROR(MATCH($A310,'Fis-Com'!C:C,0),0)</f>
        <v>0</v>
      </c>
      <c r="D310">
        <f>IFERROR(MATCH($A310,'Fis-Com'!D:D,0),0)</f>
        <v>0</v>
      </c>
      <c r="E310">
        <f>IFERROR(MATCH($A310,'Fis-Com'!E:E,0),0)</f>
        <v>0</v>
      </c>
      <c r="I310">
        <f t="shared" si="4"/>
        <v>0</v>
      </c>
    </row>
    <row r="311" spans="2:9" x14ac:dyDescent="0.2">
      <c r="B311" t="e">
        <f>VLOOKUP(A311,MEDIDORES!C:L,10,FALSE)</f>
        <v>#N/A</v>
      </c>
      <c r="C311">
        <f>IFERROR(MATCH($A311,'Fis-Com'!C:C,0),0)</f>
        <v>0</v>
      </c>
      <c r="D311">
        <f>IFERROR(MATCH($A311,'Fis-Com'!D:D,0),0)</f>
        <v>0</v>
      </c>
      <c r="E311">
        <f>IFERROR(MATCH($A311,'Fis-Com'!E:E,0),0)</f>
        <v>0</v>
      </c>
      <c r="I311">
        <f t="shared" si="4"/>
        <v>0</v>
      </c>
    </row>
    <row r="312" spans="2:9" x14ac:dyDescent="0.2">
      <c r="B312" t="e">
        <f>VLOOKUP(A312,MEDIDORES!C:L,10,FALSE)</f>
        <v>#N/A</v>
      </c>
      <c r="C312">
        <f>IFERROR(MATCH($A312,'Fis-Com'!C:C,0),0)</f>
        <v>0</v>
      </c>
      <c r="D312">
        <f>IFERROR(MATCH($A312,'Fis-Com'!D:D,0),0)</f>
        <v>0</v>
      </c>
      <c r="E312">
        <f>IFERROR(MATCH($A312,'Fis-Com'!E:E,0),0)</f>
        <v>0</v>
      </c>
      <c r="I312">
        <f t="shared" si="4"/>
        <v>0</v>
      </c>
    </row>
    <row r="313" spans="2:9" x14ac:dyDescent="0.2">
      <c r="B313" t="e">
        <f>VLOOKUP(A313,MEDIDORES!C:L,10,FALSE)</f>
        <v>#N/A</v>
      </c>
      <c r="C313">
        <f>IFERROR(MATCH($A313,'Fis-Com'!C:C,0),0)</f>
        <v>0</v>
      </c>
      <c r="D313">
        <f>IFERROR(MATCH($A313,'Fis-Com'!D:D,0),0)</f>
        <v>0</v>
      </c>
      <c r="E313">
        <f>IFERROR(MATCH($A313,'Fis-Com'!E:E,0),0)</f>
        <v>0</v>
      </c>
      <c r="I313">
        <f t="shared" si="4"/>
        <v>0</v>
      </c>
    </row>
    <row r="314" spans="2:9" x14ac:dyDescent="0.2">
      <c r="B314" t="e">
        <f>VLOOKUP(A314,MEDIDORES!C:L,10,FALSE)</f>
        <v>#N/A</v>
      </c>
      <c r="C314">
        <f>IFERROR(MATCH($A314,'Fis-Com'!C:C,0),0)</f>
        <v>0</v>
      </c>
      <c r="D314">
        <f>IFERROR(MATCH($A314,'Fis-Com'!D:D,0),0)</f>
        <v>0</v>
      </c>
      <c r="E314">
        <f>IFERROR(MATCH($A314,'Fis-Com'!E:E,0),0)</f>
        <v>0</v>
      </c>
      <c r="I314">
        <f t="shared" si="4"/>
        <v>0</v>
      </c>
    </row>
    <row r="315" spans="2:9" x14ac:dyDescent="0.2">
      <c r="B315" t="e">
        <f>VLOOKUP(A315,MEDIDORES!C:L,10,FALSE)</f>
        <v>#N/A</v>
      </c>
      <c r="C315">
        <f>IFERROR(MATCH($A315,'Fis-Com'!C:C,0),0)</f>
        <v>0</v>
      </c>
      <c r="D315">
        <f>IFERROR(MATCH($A315,'Fis-Com'!D:D,0),0)</f>
        <v>0</v>
      </c>
      <c r="E315">
        <f>IFERROR(MATCH($A315,'Fis-Com'!E:E,0),0)</f>
        <v>0</v>
      </c>
      <c r="I315">
        <f t="shared" si="4"/>
        <v>0</v>
      </c>
    </row>
    <row r="316" spans="2:9" x14ac:dyDescent="0.2">
      <c r="B316" t="e">
        <f>VLOOKUP(A316,MEDIDORES!C:L,10,FALSE)</f>
        <v>#N/A</v>
      </c>
      <c r="C316">
        <f>IFERROR(MATCH($A316,'Fis-Com'!C:C,0),0)</f>
        <v>0</v>
      </c>
      <c r="D316">
        <f>IFERROR(MATCH($A316,'Fis-Com'!D:D,0),0)</f>
        <v>0</v>
      </c>
      <c r="E316">
        <f>IFERROR(MATCH($A316,'Fis-Com'!E:E,0),0)</f>
        <v>0</v>
      </c>
      <c r="I316">
        <f t="shared" si="4"/>
        <v>0</v>
      </c>
    </row>
    <row r="317" spans="2:9" x14ac:dyDescent="0.2">
      <c r="B317" t="e">
        <f>VLOOKUP(A317,MEDIDORES!C:L,10,FALSE)</f>
        <v>#N/A</v>
      </c>
      <c r="C317">
        <f>IFERROR(MATCH($A317,'Fis-Com'!C:C,0),0)</f>
        <v>0</v>
      </c>
      <c r="D317">
        <f>IFERROR(MATCH($A317,'Fis-Com'!D:D,0),0)</f>
        <v>0</v>
      </c>
      <c r="E317">
        <f>IFERROR(MATCH($A317,'Fis-Com'!E:E,0),0)</f>
        <v>0</v>
      </c>
      <c r="I317">
        <f t="shared" si="4"/>
        <v>0</v>
      </c>
    </row>
    <row r="318" spans="2:9" x14ac:dyDescent="0.2">
      <c r="B318" t="e">
        <f>VLOOKUP(A318,MEDIDORES!C:L,10,FALSE)</f>
        <v>#N/A</v>
      </c>
      <c r="C318">
        <f>IFERROR(MATCH($A318,'Fis-Com'!C:C,0),0)</f>
        <v>0</v>
      </c>
      <c r="D318">
        <f>IFERROR(MATCH($A318,'Fis-Com'!D:D,0),0)</f>
        <v>0</v>
      </c>
      <c r="E318">
        <f>IFERROR(MATCH($A318,'Fis-Com'!E:E,0),0)</f>
        <v>0</v>
      </c>
      <c r="I318">
        <f t="shared" si="4"/>
        <v>0</v>
      </c>
    </row>
    <row r="319" spans="2:9" x14ac:dyDescent="0.2">
      <c r="B319" t="e">
        <f>VLOOKUP(A319,MEDIDORES!C:L,10,FALSE)</f>
        <v>#N/A</v>
      </c>
      <c r="C319">
        <f>IFERROR(MATCH($A319,'Fis-Com'!C:C,0),0)</f>
        <v>0</v>
      </c>
      <c r="D319">
        <f>IFERROR(MATCH($A319,'Fis-Com'!D:D,0),0)</f>
        <v>0</v>
      </c>
      <c r="E319">
        <f>IFERROR(MATCH($A319,'Fis-Com'!E:E,0),0)</f>
        <v>0</v>
      </c>
      <c r="I319">
        <f t="shared" si="4"/>
        <v>0</v>
      </c>
    </row>
    <row r="320" spans="2:9" x14ac:dyDescent="0.2">
      <c r="B320" t="e">
        <f>VLOOKUP(A320,MEDIDORES!C:L,10,FALSE)</f>
        <v>#N/A</v>
      </c>
      <c r="C320">
        <f>IFERROR(MATCH($A320,'Fis-Com'!C:C,0),0)</f>
        <v>0</v>
      </c>
      <c r="D320">
        <f>IFERROR(MATCH($A320,'Fis-Com'!D:D,0),0)</f>
        <v>0</v>
      </c>
      <c r="E320">
        <f>IFERROR(MATCH($A320,'Fis-Com'!E:E,0),0)</f>
        <v>0</v>
      </c>
      <c r="I320">
        <f t="shared" si="4"/>
        <v>0</v>
      </c>
    </row>
    <row r="321" spans="2:9" x14ac:dyDescent="0.2">
      <c r="B321" t="e">
        <f>VLOOKUP(A321,MEDIDORES!C:L,10,FALSE)</f>
        <v>#N/A</v>
      </c>
      <c r="C321">
        <f>IFERROR(MATCH($A321,'Fis-Com'!C:C,0),0)</f>
        <v>0</v>
      </c>
      <c r="D321">
        <f>IFERROR(MATCH($A321,'Fis-Com'!D:D,0),0)</f>
        <v>0</v>
      </c>
      <c r="E321">
        <f>IFERROR(MATCH($A321,'Fis-Com'!E:E,0),0)</f>
        <v>0</v>
      </c>
      <c r="I321">
        <f t="shared" si="4"/>
        <v>0</v>
      </c>
    </row>
    <row r="322" spans="2:9" x14ac:dyDescent="0.2">
      <c r="B322" t="e">
        <f>VLOOKUP(A322,MEDIDORES!C:L,10,FALSE)</f>
        <v>#N/A</v>
      </c>
      <c r="C322">
        <f>IFERROR(MATCH($A322,'Fis-Com'!C:C,0),0)</f>
        <v>0</v>
      </c>
      <c r="D322">
        <f>IFERROR(MATCH($A322,'Fis-Com'!D:D,0),0)</f>
        <v>0</v>
      </c>
      <c r="E322">
        <f>IFERROR(MATCH($A322,'Fis-Com'!E:E,0),0)</f>
        <v>0</v>
      </c>
      <c r="I322">
        <f t="shared" si="4"/>
        <v>0</v>
      </c>
    </row>
    <row r="323" spans="2:9" x14ac:dyDescent="0.2">
      <c r="B323" t="e">
        <f>VLOOKUP(A323,MEDIDORES!C:L,10,FALSE)</f>
        <v>#N/A</v>
      </c>
      <c r="C323">
        <f>IFERROR(MATCH($A323,'Fis-Com'!C:C,0),0)</f>
        <v>0</v>
      </c>
      <c r="D323">
        <f>IFERROR(MATCH($A323,'Fis-Com'!D:D,0),0)</f>
        <v>0</v>
      </c>
      <c r="E323">
        <f>IFERROR(MATCH($A323,'Fis-Com'!E:E,0),0)</f>
        <v>0</v>
      </c>
      <c r="I323">
        <f t="shared" si="4"/>
        <v>0</v>
      </c>
    </row>
    <row r="324" spans="2:9" x14ac:dyDescent="0.2">
      <c r="B324" t="e">
        <f>VLOOKUP(A324,MEDIDORES!C:L,10,FALSE)</f>
        <v>#N/A</v>
      </c>
      <c r="C324">
        <f>IFERROR(MATCH($A324,'Fis-Com'!C:C,0),0)</f>
        <v>0</v>
      </c>
      <c r="D324">
        <f>IFERROR(MATCH($A324,'Fis-Com'!D:D,0),0)</f>
        <v>0</v>
      </c>
      <c r="E324">
        <f>IFERROR(MATCH($A324,'Fis-Com'!E:E,0),0)</f>
        <v>0</v>
      </c>
      <c r="I324">
        <f t="shared" ref="I324:I387" si="5">SUM(C324:E324)</f>
        <v>0</v>
      </c>
    </row>
    <row r="325" spans="2:9" x14ac:dyDescent="0.2">
      <c r="B325" t="e">
        <f>VLOOKUP(A325,MEDIDORES!C:L,10,FALSE)</f>
        <v>#N/A</v>
      </c>
      <c r="C325">
        <f>IFERROR(MATCH($A325,'Fis-Com'!C:C,0),0)</f>
        <v>0</v>
      </c>
      <c r="D325">
        <f>IFERROR(MATCH($A325,'Fis-Com'!D:D,0),0)</f>
        <v>0</v>
      </c>
      <c r="E325">
        <f>IFERROR(MATCH($A325,'Fis-Com'!E:E,0),0)</f>
        <v>0</v>
      </c>
      <c r="I325">
        <f t="shared" si="5"/>
        <v>0</v>
      </c>
    </row>
    <row r="326" spans="2:9" x14ac:dyDescent="0.2">
      <c r="B326" t="e">
        <f>VLOOKUP(A326,MEDIDORES!C:L,10,FALSE)</f>
        <v>#N/A</v>
      </c>
      <c r="C326">
        <f>IFERROR(MATCH($A326,'Fis-Com'!C:C,0),0)</f>
        <v>0</v>
      </c>
      <c r="D326">
        <f>IFERROR(MATCH($A326,'Fis-Com'!D:D,0),0)</f>
        <v>0</v>
      </c>
      <c r="E326">
        <f>IFERROR(MATCH($A326,'Fis-Com'!E:E,0),0)</f>
        <v>0</v>
      </c>
      <c r="I326">
        <f t="shared" si="5"/>
        <v>0</v>
      </c>
    </row>
    <row r="327" spans="2:9" x14ac:dyDescent="0.2">
      <c r="B327" t="e">
        <f>VLOOKUP(A327,MEDIDORES!C:L,10,FALSE)</f>
        <v>#N/A</v>
      </c>
      <c r="C327">
        <f>IFERROR(MATCH($A327,'Fis-Com'!C:C,0),0)</f>
        <v>0</v>
      </c>
      <c r="D327">
        <f>IFERROR(MATCH($A327,'Fis-Com'!D:D,0),0)</f>
        <v>0</v>
      </c>
      <c r="E327">
        <f>IFERROR(MATCH($A327,'Fis-Com'!E:E,0),0)</f>
        <v>0</v>
      </c>
      <c r="I327">
        <f t="shared" si="5"/>
        <v>0</v>
      </c>
    </row>
    <row r="328" spans="2:9" x14ac:dyDescent="0.2">
      <c r="B328" t="e">
        <f>VLOOKUP(A328,MEDIDORES!C:L,10,FALSE)</f>
        <v>#N/A</v>
      </c>
      <c r="C328">
        <f>IFERROR(MATCH($A328,'Fis-Com'!C:C,0),0)</f>
        <v>0</v>
      </c>
      <c r="D328">
        <f>IFERROR(MATCH($A328,'Fis-Com'!D:D,0),0)</f>
        <v>0</v>
      </c>
      <c r="E328">
        <f>IFERROR(MATCH($A328,'Fis-Com'!E:E,0),0)</f>
        <v>0</v>
      </c>
      <c r="I328">
        <f t="shared" si="5"/>
        <v>0</v>
      </c>
    </row>
    <row r="329" spans="2:9" x14ac:dyDescent="0.2">
      <c r="B329" t="e">
        <f>VLOOKUP(A329,MEDIDORES!C:L,10,FALSE)</f>
        <v>#N/A</v>
      </c>
      <c r="C329">
        <f>IFERROR(MATCH($A329,'Fis-Com'!C:C,0),0)</f>
        <v>0</v>
      </c>
      <c r="D329">
        <f>IFERROR(MATCH($A329,'Fis-Com'!D:D,0),0)</f>
        <v>0</v>
      </c>
      <c r="E329">
        <f>IFERROR(MATCH($A329,'Fis-Com'!E:E,0),0)</f>
        <v>0</v>
      </c>
      <c r="I329">
        <f t="shared" si="5"/>
        <v>0</v>
      </c>
    </row>
    <row r="330" spans="2:9" x14ac:dyDescent="0.2">
      <c r="B330" t="e">
        <f>VLOOKUP(A330,MEDIDORES!C:L,10,FALSE)</f>
        <v>#N/A</v>
      </c>
      <c r="C330">
        <f>IFERROR(MATCH($A330,'Fis-Com'!C:C,0),0)</f>
        <v>0</v>
      </c>
      <c r="D330">
        <f>IFERROR(MATCH($A330,'Fis-Com'!D:D,0),0)</f>
        <v>0</v>
      </c>
      <c r="E330">
        <f>IFERROR(MATCH($A330,'Fis-Com'!E:E,0),0)</f>
        <v>0</v>
      </c>
      <c r="I330">
        <f t="shared" si="5"/>
        <v>0</v>
      </c>
    </row>
    <row r="331" spans="2:9" x14ac:dyDescent="0.2">
      <c r="B331" t="e">
        <f>VLOOKUP(A331,MEDIDORES!C:L,10,FALSE)</f>
        <v>#N/A</v>
      </c>
      <c r="C331">
        <f>IFERROR(MATCH($A331,'Fis-Com'!C:C,0),0)</f>
        <v>0</v>
      </c>
      <c r="D331">
        <f>IFERROR(MATCH($A331,'Fis-Com'!D:D,0),0)</f>
        <v>0</v>
      </c>
      <c r="E331">
        <f>IFERROR(MATCH($A331,'Fis-Com'!E:E,0),0)</f>
        <v>0</v>
      </c>
      <c r="I331">
        <f t="shared" si="5"/>
        <v>0</v>
      </c>
    </row>
    <row r="332" spans="2:9" x14ac:dyDescent="0.2">
      <c r="B332" t="e">
        <f>VLOOKUP(A332,MEDIDORES!C:L,10,FALSE)</f>
        <v>#N/A</v>
      </c>
      <c r="C332">
        <f>IFERROR(MATCH($A332,'Fis-Com'!C:C,0),0)</f>
        <v>0</v>
      </c>
      <c r="D332">
        <f>IFERROR(MATCH($A332,'Fis-Com'!D:D,0),0)</f>
        <v>0</v>
      </c>
      <c r="E332">
        <f>IFERROR(MATCH($A332,'Fis-Com'!E:E,0),0)</f>
        <v>0</v>
      </c>
      <c r="I332">
        <f t="shared" si="5"/>
        <v>0</v>
      </c>
    </row>
    <row r="333" spans="2:9" x14ac:dyDescent="0.2">
      <c r="B333" t="e">
        <f>VLOOKUP(A333,MEDIDORES!C:L,10,FALSE)</f>
        <v>#N/A</v>
      </c>
      <c r="C333">
        <f>IFERROR(MATCH($A333,'Fis-Com'!C:C,0),0)</f>
        <v>0</v>
      </c>
      <c r="D333">
        <f>IFERROR(MATCH($A333,'Fis-Com'!D:D,0),0)</f>
        <v>0</v>
      </c>
      <c r="E333">
        <f>IFERROR(MATCH($A333,'Fis-Com'!E:E,0),0)</f>
        <v>0</v>
      </c>
      <c r="I333">
        <f t="shared" si="5"/>
        <v>0</v>
      </c>
    </row>
    <row r="334" spans="2:9" x14ac:dyDescent="0.2">
      <c r="B334" t="e">
        <f>VLOOKUP(A334,MEDIDORES!C:L,10,FALSE)</f>
        <v>#N/A</v>
      </c>
      <c r="C334">
        <f>IFERROR(MATCH($A334,'Fis-Com'!C:C,0),0)</f>
        <v>0</v>
      </c>
      <c r="D334">
        <f>IFERROR(MATCH($A334,'Fis-Com'!D:D,0),0)</f>
        <v>0</v>
      </c>
      <c r="E334">
        <f>IFERROR(MATCH($A334,'Fis-Com'!E:E,0),0)</f>
        <v>0</v>
      </c>
      <c r="I334">
        <f t="shared" si="5"/>
        <v>0</v>
      </c>
    </row>
    <row r="335" spans="2:9" x14ac:dyDescent="0.2">
      <c r="B335" t="e">
        <f>VLOOKUP(A335,MEDIDORES!C:L,10,FALSE)</f>
        <v>#N/A</v>
      </c>
      <c r="C335">
        <f>IFERROR(MATCH($A335,'Fis-Com'!C:C,0),0)</f>
        <v>0</v>
      </c>
      <c r="D335">
        <f>IFERROR(MATCH($A335,'Fis-Com'!D:D,0),0)</f>
        <v>0</v>
      </c>
      <c r="E335">
        <f>IFERROR(MATCH($A335,'Fis-Com'!E:E,0),0)</f>
        <v>0</v>
      </c>
      <c r="I335">
        <f t="shared" si="5"/>
        <v>0</v>
      </c>
    </row>
    <row r="336" spans="2:9" x14ac:dyDescent="0.2">
      <c r="B336" t="e">
        <f>VLOOKUP(A336,MEDIDORES!C:L,10,FALSE)</f>
        <v>#N/A</v>
      </c>
      <c r="C336">
        <f>IFERROR(MATCH($A336,'Fis-Com'!C:C,0),0)</f>
        <v>0</v>
      </c>
      <c r="D336">
        <f>IFERROR(MATCH($A336,'Fis-Com'!D:D,0),0)</f>
        <v>0</v>
      </c>
      <c r="E336">
        <f>IFERROR(MATCH($A336,'Fis-Com'!E:E,0),0)</f>
        <v>0</v>
      </c>
      <c r="I336">
        <f t="shared" si="5"/>
        <v>0</v>
      </c>
    </row>
    <row r="337" spans="2:9" x14ac:dyDescent="0.2">
      <c r="B337" t="e">
        <f>VLOOKUP(A337,MEDIDORES!C:L,10,FALSE)</f>
        <v>#N/A</v>
      </c>
      <c r="C337">
        <f>IFERROR(MATCH($A337,'Fis-Com'!C:C,0),0)</f>
        <v>0</v>
      </c>
      <c r="D337">
        <f>IFERROR(MATCH($A337,'Fis-Com'!D:D,0),0)</f>
        <v>0</v>
      </c>
      <c r="E337">
        <f>IFERROR(MATCH($A337,'Fis-Com'!E:E,0),0)</f>
        <v>0</v>
      </c>
      <c r="I337">
        <f t="shared" si="5"/>
        <v>0</v>
      </c>
    </row>
    <row r="338" spans="2:9" x14ac:dyDescent="0.2">
      <c r="B338" t="e">
        <f>VLOOKUP(A338,MEDIDORES!C:L,10,FALSE)</f>
        <v>#N/A</v>
      </c>
      <c r="C338">
        <f>IFERROR(MATCH($A338,'Fis-Com'!C:C,0),0)</f>
        <v>0</v>
      </c>
      <c r="D338">
        <f>IFERROR(MATCH($A338,'Fis-Com'!D:D,0),0)</f>
        <v>0</v>
      </c>
      <c r="E338">
        <f>IFERROR(MATCH($A338,'Fis-Com'!E:E,0),0)</f>
        <v>0</v>
      </c>
      <c r="I338">
        <f t="shared" si="5"/>
        <v>0</v>
      </c>
    </row>
    <row r="339" spans="2:9" x14ac:dyDescent="0.2">
      <c r="B339" t="e">
        <f>VLOOKUP(A339,MEDIDORES!C:L,10,FALSE)</f>
        <v>#N/A</v>
      </c>
      <c r="C339">
        <f>IFERROR(MATCH($A339,'Fis-Com'!C:C,0),0)</f>
        <v>0</v>
      </c>
      <c r="D339">
        <f>IFERROR(MATCH($A339,'Fis-Com'!D:D,0),0)</f>
        <v>0</v>
      </c>
      <c r="E339">
        <f>IFERROR(MATCH($A339,'Fis-Com'!E:E,0),0)</f>
        <v>0</v>
      </c>
      <c r="I339">
        <f t="shared" si="5"/>
        <v>0</v>
      </c>
    </row>
    <row r="340" spans="2:9" x14ac:dyDescent="0.2">
      <c r="B340" t="e">
        <f>VLOOKUP(A340,MEDIDORES!C:L,10,FALSE)</f>
        <v>#N/A</v>
      </c>
      <c r="C340">
        <f>IFERROR(MATCH($A340,'Fis-Com'!C:C,0),0)</f>
        <v>0</v>
      </c>
      <c r="D340">
        <f>IFERROR(MATCH($A340,'Fis-Com'!D:D,0),0)</f>
        <v>0</v>
      </c>
      <c r="E340">
        <f>IFERROR(MATCH($A340,'Fis-Com'!E:E,0),0)</f>
        <v>0</v>
      </c>
      <c r="I340">
        <f t="shared" si="5"/>
        <v>0</v>
      </c>
    </row>
    <row r="341" spans="2:9" x14ac:dyDescent="0.2">
      <c r="B341" t="e">
        <f>VLOOKUP(A341,MEDIDORES!C:L,10,FALSE)</f>
        <v>#N/A</v>
      </c>
      <c r="C341">
        <f>IFERROR(MATCH($A341,'Fis-Com'!C:C,0),0)</f>
        <v>0</v>
      </c>
      <c r="D341">
        <f>IFERROR(MATCH($A341,'Fis-Com'!D:D,0),0)</f>
        <v>0</v>
      </c>
      <c r="E341">
        <f>IFERROR(MATCH($A341,'Fis-Com'!E:E,0),0)</f>
        <v>0</v>
      </c>
      <c r="I341">
        <f t="shared" si="5"/>
        <v>0</v>
      </c>
    </row>
    <row r="342" spans="2:9" x14ac:dyDescent="0.2">
      <c r="B342" t="e">
        <f>VLOOKUP(A342,MEDIDORES!C:L,10,FALSE)</f>
        <v>#N/A</v>
      </c>
      <c r="C342">
        <f>IFERROR(MATCH($A342,'Fis-Com'!C:C,0),0)</f>
        <v>0</v>
      </c>
      <c r="D342">
        <f>IFERROR(MATCH($A342,'Fis-Com'!D:D,0),0)</f>
        <v>0</v>
      </c>
      <c r="E342">
        <f>IFERROR(MATCH($A342,'Fis-Com'!E:E,0),0)</f>
        <v>0</v>
      </c>
      <c r="I342">
        <f t="shared" si="5"/>
        <v>0</v>
      </c>
    </row>
    <row r="343" spans="2:9" x14ac:dyDescent="0.2">
      <c r="B343" t="e">
        <f>VLOOKUP(A343,MEDIDORES!C:L,10,FALSE)</f>
        <v>#N/A</v>
      </c>
      <c r="C343">
        <f>IFERROR(MATCH($A343,'Fis-Com'!C:C,0),0)</f>
        <v>0</v>
      </c>
      <c r="D343">
        <f>IFERROR(MATCH($A343,'Fis-Com'!D:D,0),0)</f>
        <v>0</v>
      </c>
      <c r="E343">
        <f>IFERROR(MATCH($A343,'Fis-Com'!E:E,0),0)</f>
        <v>0</v>
      </c>
      <c r="I343">
        <f t="shared" si="5"/>
        <v>0</v>
      </c>
    </row>
    <row r="344" spans="2:9" x14ac:dyDescent="0.2">
      <c r="B344" t="e">
        <f>VLOOKUP(A344,MEDIDORES!C:L,10,FALSE)</f>
        <v>#N/A</v>
      </c>
      <c r="C344">
        <f>IFERROR(MATCH($A344,'Fis-Com'!C:C,0),0)</f>
        <v>0</v>
      </c>
      <c r="D344">
        <f>IFERROR(MATCH($A344,'Fis-Com'!D:D,0),0)</f>
        <v>0</v>
      </c>
      <c r="E344">
        <f>IFERROR(MATCH($A344,'Fis-Com'!E:E,0),0)</f>
        <v>0</v>
      </c>
      <c r="I344">
        <f t="shared" si="5"/>
        <v>0</v>
      </c>
    </row>
    <row r="345" spans="2:9" x14ac:dyDescent="0.2">
      <c r="B345" t="e">
        <f>VLOOKUP(A345,MEDIDORES!C:L,10,FALSE)</f>
        <v>#N/A</v>
      </c>
      <c r="C345">
        <f>IFERROR(MATCH($A345,'Fis-Com'!C:C,0),0)</f>
        <v>0</v>
      </c>
      <c r="D345">
        <f>IFERROR(MATCH($A345,'Fis-Com'!D:D,0),0)</f>
        <v>0</v>
      </c>
      <c r="E345">
        <f>IFERROR(MATCH($A345,'Fis-Com'!E:E,0),0)</f>
        <v>0</v>
      </c>
      <c r="I345">
        <f t="shared" si="5"/>
        <v>0</v>
      </c>
    </row>
    <row r="346" spans="2:9" x14ac:dyDescent="0.2">
      <c r="B346" t="e">
        <f>VLOOKUP(A346,MEDIDORES!C:L,10,FALSE)</f>
        <v>#N/A</v>
      </c>
      <c r="C346">
        <f>IFERROR(MATCH($A346,'Fis-Com'!C:C,0),0)</f>
        <v>0</v>
      </c>
      <c r="D346">
        <f>IFERROR(MATCH($A346,'Fis-Com'!D:D,0),0)</f>
        <v>0</v>
      </c>
      <c r="E346">
        <f>IFERROR(MATCH($A346,'Fis-Com'!E:E,0),0)</f>
        <v>0</v>
      </c>
      <c r="I346">
        <f t="shared" si="5"/>
        <v>0</v>
      </c>
    </row>
    <row r="347" spans="2:9" x14ac:dyDescent="0.2">
      <c r="B347" t="e">
        <f>VLOOKUP(A347,MEDIDORES!C:L,10,FALSE)</f>
        <v>#N/A</v>
      </c>
      <c r="C347">
        <f>IFERROR(MATCH($A347,'Fis-Com'!C:C,0),0)</f>
        <v>0</v>
      </c>
      <c r="D347">
        <f>IFERROR(MATCH($A347,'Fis-Com'!D:D,0),0)</f>
        <v>0</v>
      </c>
      <c r="E347">
        <f>IFERROR(MATCH($A347,'Fis-Com'!E:E,0),0)</f>
        <v>0</v>
      </c>
      <c r="I347">
        <f t="shared" si="5"/>
        <v>0</v>
      </c>
    </row>
    <row r="348" spans="2:9" x14ac:dyDescent="0.2">
      <c r="B348" t="e">
        <f>VLOOKUP(A348,MEDIDORES!C:L,10,FALSE)</f>
        <v>#N/A</v>
      </c>
      <c r="C348">
        <f>IFERROR(MATCH($A348,'Fis-Com'!C:C,0),0)</f>
        <v>0</v>
      </c>
      <c r="D348">
        <f>IFERROR(MATCH($A348,'Fis-Com'!D:D,0),0)</f>
        <v>0</v>
      </c>
      <c r="E348">
        <f>IFERROR(MATCH($A348,'Fis-Com'!E:E,0),0)</f>
        <v>0</v>
      </c>
      <c r="I348">
        <f t="shared" si="5"/>
        <v>0</v>
      </c>
    </row>
    <row r="349" spans="2:9" x14ac:dyDescent="0.2">
      <c r="B349" t="e">
        <f>VLOOKUP(A349,MEDIDORES!C:L,10,FALSE)</f>
        <v>#N/A</v>
      </c>
      <c r="C349">
        <f>IFERROR(MATCH($A349,'Fis-Com'!C:C,0),0)</f>
        <v>0</v>
      </c>
      <c r="D349">
        <f>IFERROR(MATCH($A349,'Fis-Com'!D:D,0),0)</f>
        <v>0</v>
      </c>
      <c r="E349">
        <f>IFERROR(MATCH($A349,'Fis-Com'!E:E,0),0)</f>
        <v>0</v>
      </c>
      <c r="I349">
        <f t="shared" si="5"/>
        <v>0</v>
      </c>
    </row>
    <row r="350" spans="2:9" x14ac:dyDescent="0.2">
      <c r="B350" t="e">
        <f>VLOOKUP(A350,MEDIDORES!C:L,10,FALSE)</f>
        <v>#N/A</v>
      </c>
      <c r="C350">
        <f>IFERROR(MATCH($A350,'Fis-Com'!C:C,0),0)</f>
        <v>0</v>
      </c>
      <c r="D350">
        <f>IFERROR(MATCH($A350,'Fis-Com'!D:D,0),0)</f>
        <v>0</v>
      </c>
      <c r="E350">
        <f>IFERROR(MATCH($A350,'Fis-Com'!E:E,0),0)</f>
        <v>0</v>
      </c>
      <c r="I350">
        <f t="shared" si="5"/>
        <v>0</v>
      </c>
    </row>
    <row r="351" spans="2:9" x14ac:dyDescent="0.2">
      <c r="B351" t="e">
        <f>VLOOKUP(A351,MEDIDORES!C:L,10,FALSE)</f>
        <v>#N/A</v>
      </c>
      <c r="C351">
        <f>IFERROR(MATCH($A351,'Fis-Com'!C:C,0),0)</f>
        <v>0</v>
      </c>
      <c r="D351">
        <f>IFERROR(MATCH($A351,'Fis-Com'!D:D,0),0)</f>
        <v>0</v>
      </c>
      <c r="E351">
        <f>IFERROR(MATCH($A351,'Fis-Com'!E:E,0),0)</f>
        <v>0</v>
      </c>
      <c r="I351">
        <f t="shared" si="5"/>
        <v>0</v>
      </c>
    </row>
    <row r="352" spans="2:9" x14ac:dyDescent="0.2">
      <c r="B352" t="e">
        <f>VLOOKUP(A352,MEDIDORES!C:L,10,FALSE)</f>
        <v>#N/A</v>
      </c>
      <c r="C352">
        <f>IFERROR(MATCH($A352,'Fis-Com'!C:C,0),0)</f>
        <v>0</v>
      </c>
      <c r="D352">
        <f>IFERROR(MATCH($A352,'Fis-Com'!D:D,0),0)</f>
        <v>0</v>
      </c>
      <c r="E352">
        <f>IFERROR(MATCH($A352,'Fis-Com'!E:E,0),0)</f>
        <v>0</v>
      </c>
      <c r="I352">
        <f t="shared" si="5"/>
        <v>0</v>
      </c>
    </row>
    <row r="353" spans="2:9" x14ac:dyDescent="0.2">
      <c r="B353" t="e">
        <f>VLOOKUP(A353,MEDIDORES!C:L,10,FALSE)</f>
        <v>#N/A</v>
      </c>
      <c r="C353">
        <f>IFERROR(MATCH($A353,'Fis-Com'!C:C,0),0)</f>
        <v>0</v>
      </c>
      <c r="D353">
        <f>IFERROR(MATCH($A353,'Fis-Com'!D:D,0),0)</f>
        <v>0</v>
      </c>
      <c r="E353">
        <f>IFERROR(MATCH($A353,'Fis-Com'!E:E,0),0)</f>
        <v>0</v>
      </c>
      <c r="I353">
        <f t="shared" si="5"/>
        <v>0</v>
      </c>
    </row>
    <row r="354" spans="2:9" x14ac:dyDescent="0.2">
      <c r="B354" t="e">
        <f>VLOOKUP(A354,MEDIDORES!C:L,10,FALSE)</f>
        <v>#N/A</v>
      </c>
      <c r="C354">
        <f>IFERROR(MATCH($A354,'Fis-Com'!C:C,0),0)</f>
        <v>0</v>
      </c>
      <c r="D354">
        <f>IFERROR(MATCH($A354,'Fis-Com'!D:D,0),0)</f>
        <v>0</v>
      </c>
      <c r="E354">
        <f>IFERROR(MATCH($A354,'Fis-Com'!E:E,0),0)</f>
        <v>0</v>
      </c>
      <c r="I354">
        <f t="shared" si="5"/>
        <v>0</v>
      </c>
    </row>
    <row r="355" spans="2:9" x14ac:dyDescent="0.2">
      <c r="B355" t="e">
        <f>VLOOKUP(A355,MEDIDORES!C:L,10,FALSE)</f>
        <v>#N/A</v>
      </c>
      <c r="C355">
        <f>IFERROR(MATCH($A355,'Fis-Com'!C:C,0),0)</f>
        <v>0</v>
      </c>
      <c r="D355">
        <f>IFERROR(MATCH($A355,'Fis-Com'!D:D,0),0)</f>
        <v>0</v>
      </c>
      <c r="E355">
        <f>IFERROR(MATCH($A355,'Fis-Com'!E:E,0),0)</f>
        <v>0</v>
      </c>
      <c r="I355">
        <f t="shared" si="5"/>
        <v>0</v>
      </c>
    </row>
    <row r="356" spans="2:9" x14ac:dyDescent="0.2">
      <c r="B356" t="e">
        <f>VLOOKUP(A356,MEDIDORES!C:L,10,FALSE)</f>
        <v>#N/A</v>
      </c>
      <c r="C356">
        <f>IFERROR(MATCH($A356,'Fis-Com'!C:C,0),0)</f>
        <v>0</v>
      </c>
      <c r="D356">
        <f>IFERROR(MATCH($A356,'Fis-Com'!D:D,0),0)</f>
        <v>0</v>
      </c>
      <c r="E356">
        <f>IFERROR(MATCH($A356,'Fis-Com'!E:E,0),0)</f>
        <v>0</v>
      </c>
      <c r="I356">
        <f t="shared" si="5"/>
        <v>0</v>
      </c>
    </row>
    <row r="357" spans="2:9" x14ac:dyDescent="0.2">
      <c r="B357" t="e">
        <f>VLOOKUP(A357,MEDIDORES!C:L,10,FALSE)</f>
        <v>#N/A</v>
      </c>
      <c r="C357">
        <f>IFERROR(MATCH($A357,'Fis-Com'!C:C,0),0)</f>
        <v>0</v>
      </c>
      <c r="D357">
        <f>IFERROR(MATCH($A357,'Fis-Com'!D:D,0),0)</f>
        <v>0</v>
      </c>
      <c r="E357">
        <f>IFERROR(MATCH($A357,'Fis-Com'!E:E,0),0)</f>
        <v>0</v>
      </c>
      <c r="I357">
        <f t="shared" si="5"/>
        <v>0</v>
      </c>
    </row>
    <row r="358" spans="2:9" x14ac:dyDescent="0.2">
      <c r="B358" t="e">
        <f>VLOOKUP(A358,MEDIDORES!C:L,10,FALSE)</f>
        <v>#N/A</v>
      </c>
      <c r="C358">
        <f>IFERROR(MATCH($A358,'Fis-Com'!C:C,0),0)</f>
        <v>0</v>
      </c>
      <c r="D358">
        <f>IFERROR(MATCH($A358,'Fis-Com'!D:D,0),0)</f>
        <v>0</v>
      </c>
      <c r="E358">
        <f>IFERROR(MATCH($A358,'Fis-Com'!E:E,0),0)</f>
        <v>0</v>
      </c>
      <c r="I358">
        <f t="shared" si="5"/>
        <v>0</v>
      </c>
    </row>
    <row r="359" spans="2:9" x14ac:dyDescent="0.2">
      <c r="B359" t="e">
        <f>VLOOKUP(A359,MEDIDORES!C:L,10,FALSE)</f>
        <v>#N/A</v>
      </c>
      <c r="C359">
        <f>IFERROR(MATCH($A359,'Fis-Com'!C:C,0),0)</f>
        <v>0</v>
      </c>
      <c r="D359">
        <f>IFERROR(MATCH($A359,'Fis-Com'!D:D,0),0)</f>
        <v>0</v>
      </c>
      <c r="E359">
        <f>IFERROR(MATCH($A359,'Fis-Com'!E:E,0),0)</f>
        <v>0</v>
      </c>
      <c r="I359">
        <f t="shared" si="5"/>
        <v>0</v>
      </c>
    </row>
    <row r="360" spans="2:9" x14ac:dyDescent="0.2">
      <c r="B360" t="e">
        <f>VLOOKUP(A360,MEDIDORES!C:L,10,FALSE)</f>
        <v>#N/A</v>
      </c>
      <c r="C360">
        <f>IFERROR(MATCH($A360,'Fis-Com'!C:C,0),0)</f>
        <v>0</v>
      </c>
      <c r="D360">
        <f>IFERROR(MATCH($A360,'Fis-Com'!D:D,0),0)</f>
        <v>0</v>
      </c>
      <c r="E360">
        <f>IFERROR(MATCH($A360,'Fis-Com'!E:E,0),0)</f>
        <v>0</v>
      </c>
      <c r="I360">
        <f t="shared" si="5"/>
        <v>0</v>
      </c>
    </row>
    <row r="361" spans="2:9" x14ac:dyDescent="0.2">
      <c r="B361" t="e">
        <f>VLOOKUP(A361,MEDIDORES!C:L,10,FALSE)</f>
        <v>#N/A</v>
      </c>
      <c r="C361">
        <f>IFERROR(MATCH($A361,'Fis-Com'!C:C,0),0)</f>
        <v>0</v>
      </c>
      <c r="D361">
        <f>IFERROR(MATCH($A361,'Fis-Com'!D:D,0),0)</f>
        <v>0</v>
      </c>
      <c r="E361">
        <f>IFERROR(MATCH($A361,'Fis-Com'!E:E,0),0)</f>
        <v>0</v>
      </c>
      <c r="I361">
        <f t="shared" si="5"/>
        <v>0</v>
      </c>
    </row>
    <row r="362" spans="2:9" x14ac:dyDescent="0.2">
      <c r="B362" t="e">
        <f>VLOOKUP(A362,MEDIDORES!C:L,10,FALSE)</f>
        <v>#N/A</v>
      </c>
      <c r="C362">
        <f>IFERROR(MATCH($A362,'Fis-Com'!C:C,0),0)</f>
        <v>0</v>
      </c>
      <c r="D362">
        <f>IFERROR(MATCH($A362,'Fis-Com'!D:D,0),0)</f>
        <v>0</v>
      </c>
      <c r="E362">
        <f>IFERROR(MATCH($A362,'Fis-Com'!E:E,0),0)</f>
        <v>0</v>
      </c>
      <c r="I362">
        <f t="shared" si="5"/>
        <v>0</v>
      </c>
    </row>
    <row r="363" spans="2:9" x14ac:dyDescent="0.2">
      <c r="B363" t="e">
        <f>VLOOKUP(A363,MEDIDORES!C:L,10,FALSE)</f>
        <v>#N/A</v>
      </c>
      <c r="C363">
        <f>IFERROR(MATCH($A363,'Fis-Com'!C:C,0),0)</f>
        <v>0</v>
      </c>
      <c r="D363">
        <f>IFERROR(MATCH($A363,'Fis-Com'!D:D,0),0)</f>
        <v>0</v>
      </c>
      <c r="E363">
        <f>IFERROR(MATCH($A363,'Fis-Com'!E:E,0),0)</f>
        <v>0</v>
      </c>
      <c r="I363">
        <f t="shared" si="5"/>
        <v>0</v>
      </c>
    </row>
    <row r="364" spans="2:9" x14ac:dyDescent="0.2">
      <c r="B364" t="e">
        <f>VLOOKUP(A364,MEDIDORES!C:L,10,FALSE)</f>
        <v>#N/A</v>
      </c>
      <c r="C364">
        <f>IFERROR(MATCH($A364,'Fis-Com'!C:C,0),0)</f>
        <v>0</v>
      </c>
      <c r="D364">
        <f>IFERROR(MATCH($A364,'Fis-Com'!D:D,0),0)</f>
        <v>0</v>
      </c>
      <c r="E364">
        <f>IFERROR(MATCH($A364,'Fis-Com'!E:E,0),0)</f>
        <v>0</v>
      </c>
      <c r="I364">
        <f t="shared" si="5"/>
        <v>0</v>
      </c>
    </row>
    <row r="365" spans="2:9" x14ac:dyDescent="0.2">
      <c r="B365" t="e">
        <f>VLOOKUP(A365,MEDIDORES!C:L,10,FALSE)</f>
        <v>#N/A</v>
      </c>
      <c r="C365">
        <f>IFERROR(MATCH($A365,'Fis-Com'!C:C,0),0)</f>
        <v>0</v>
      </c>
      <c r="D365">
        <f>IFERROR(MATCH($A365,'Fis-Com'!D:D,0),0)</f>
        <v>0</v>
      </c>
      <c r="E365">
        <f>IFERROR(MATCH($A365,'Fis-Com'!E:E,0),0)</f>
        <v>0</v>
      </c>
      <c r="I365">
        <f t="shared" si="5"/>
        <v>0</v>
      </c>
    </row>
    <row r="366" spans="2:9" x14ac:dyDescent="0.2">
      <c r="B366" t="e">
        <f>VLOOKUP(A366,MEDIDORES!C:L,10,FALSE)</f>
        <v>#N/A</v>
      </c>
      <c r="C366">
        <f>IFERROR(MATCH($A366,'Fis-Com'!C:C,0),0)</f>
        <v>0</v>
      </c>
      <c r="D366">
        <f>IFERROR(MATCH($A366,'Fis-Com'!D:D,0),0)</f>
        <v>0</v>
      </c>
      <c r="E366">
        <f>IFERROR(MATCH($A366,'Fis-Com'!E:E,0),0)</f>
        <v>0</v>
      </c>
      <c r="I366">
        <f t="shared" si="5"/>
        <v>0</v>
      </c>
    </row>
    <row r="367" spans="2:9" x14ac:dyDescent="0.2">
      <c r="B367" t="e">
        <f>VLOOKUP(A367,MEDIDORES!C:L,10,FALSE)</f>
        <v>#N/A</v>
      </c>
      <c r="C367">
        <f>IFERROR(MATCH($A367,'Fis-Com'!C:C,0),0)</f>
        <v>0</v>
      </c>
      <c r="D367">
        <f>IFERROR(MATCH($A367,'Fis-Com'!D:D,0),0)</f>
        <v>0</v>
      </c>
      <c r="E367">
        <f>IFERROR(MATCH($A367,'Fis-Com'!E:E,0),0)</f>
        <v>0</v>
      </c>
      <c r="I367">
        <f t="shared" si="5"/>
        <v>0</v>
      </c>
    </row>
    <row r="368" spans="2:9" x14ac:dyDescent="0.2">
      <c r="B368" t="e">
        <f>VLOOKUP(A368,MEDIDORES!C:L,10,FALSE)</f>
        <v>#N/A</v>
      </c>
      <c r="C368">
        <f>IFERROR(MATCH($A368,'Fis-Com'!C:C,0),0)</f>
        <v>0</v>
      </c>
      <c r="D368">
        <f>IFERROR(MATCH($A368,'Fis-Com'!D:D,0),0)</f>
        <v>0</v>
      </c>
      <c r="E368">
        <f>IFERROR(MATCH($A368,'Fis-Com'!E:E,0),0)</f>
        <v>0</v>
      </c>
      <c r="I368">
        <f t="shared" si="5"/>
        <v>0</v>
      </c>
    </row>
    <row r="369" spans="2:9" x14ac:dyDescent="0.2">
      <c r="B369" t="e">
        <f>VLOOKUP(A369,MEDIDORES!C:L,10,FALSE)</f>
        <v>#N/A</v>
      </c>
      <c r="C369">
        <f>IFERROR(MATCH($A369,'Fis-Com'!C:C,0),0)</f>
        <v>0</v>
      </c>
      <c r="D369">
        <f>IFERROR(MATCH($A369,'Fis-Com'!D:D,0),0)</f>
        <v>0</v>
      </c>
      <c r="E369">
        <f>IFERROR(MATCH($A369,'Fis-Com'!E:E,0),0)</f>
        <v>0</v>
      </c>
      <c r="I369">
        <f t="shared" si="5"/>
        <v>0</v>
      </c>
    </row>
    <row r="370" spans="2:9" x14ac:dyDescent="0.2">
      <c r="B370" t="e">
        <f>VLOOKUP(A370,MEDIDORES!C:L,10,FALSE)</f>
        <v>#N/A</v>
      </c>
      <c r="C370">
        <f>IFERROR(MATCH($A370,'Fis-Com'!C:C,0),0)</f>
        <v>0</v>
      </c>
      <c r="D370">
        <f>IFERROR(MATCH($A370,'Fis-Com'!D:D,0),0)</f>
        <v>0</v>
      </c>
      <c r="E370">
        <f>IFERROR(MATCH($A370,'Fis-Com'!E:E,0),0)</f>
        <v>0</v>
      </c>
      <c r="I370">
        <f t="shared" si="5"/>
        <v>0</v>
      </c>
    </row>
    <row r="371" spans="2:9" x14ac:dyDescent="0.2">
      <c r="B371" t="e">
        <f>VLOOKUP(A371,MEDIDORES!C:L,10,FALSE)</f>
        <v>#N/A</v>
      </c>
      <c r="C371">
        <f>IFERROR(MATCH($A371,'Fis-Com'!C:C,0),0)</f>
        <v>0</v>
      </c>
      <c r="D371">
        <f>IFERROR(MATCH($A371,'Fis-Com'!D:D,0),0)</f>
        <v>0</v>
      </c>
      <c r="E371">
        <f>IFERROR(MATCH($A371,'Fis-Com'!E:E,0),0)</f>
        <v>0</v>
      </c>
      <c r="I371">
        <f t="shared" si="5"/>
        <v>0</v>
      </c>
    </row>
    <row r="372" spans="2:9" x14ac:dyDescent="0.2">
      <c r="B372" t="e">
        <f>VLOOKUP(A372,MEDIDORES!C:L,10,FALSE)</f>
        <v>#N/A</v>
      </c>
      <c r="C372">
        <f>IFERROR(MATCH($A372,'Fis-Com'!C:C,0),0)</f>
        <v>0</v>
      </c>
      <c r="D372">
        <f>IFERROR(MATCH($A372,'Fis-Com'!D:D,0),0)</f>
        <v>0</v>
      </c>
      <c r="E372">
        <f>IFERROR(MATCH($A372,'Fis-Com'!E:E,0),0)</f>
        <v>0</v>
      </c>
      <c r="I372">
        <f t="shared" si="5"/>
        <v>0</v>
      </c>
    </row>
    <row r="373" spans="2:9" x14ac:dyDescent="0.2">
      <c r="B373" t="e">
        <f>VLOOKUP(A373,MEDIDORES!C:L,10,FALSE)</f>
        <v>#N/A</v>
      </c>
      <c r="C373">
        <f>IFERROR(MATCH($A373,'Fis-Com'!C:C,0),0)</f>
        <v>0</v>
      </c>
      <c r="D373">
        <f>IFERROR(MATCH($A373,'Fis-Com'!D:D,0),0)</f>
        <v>0</v>
      </c>
      <c r="E373">
        <f>IFERROR(MATCH($A373,'Fis-Com'!E:E,0),0)</f>
        <v>0</v>
      </c>
      <c r="I373">
        <f t="shared" si="5"/>
        <v>0</v>
      </c>
    </row>
    <row r="374" spans="2:9" x14ac:dyDescent="0.2">
      <c r="B374" t="e">
        <f>VLOOKUP(A374,MEDIDORES!C:L,10,FALSE)</f>
        <v>#N/A</v>
      </c>
      <c r="C374">
        <f>IFERROR(MATCH($A374,'Fis-Com'!C:C,0),0)</f>
        <v>0</v>
      </c>
      <c r="D374">
        <f>IFERROR(MATCH($A374,'Fis-Com'!D:D,0),0)</f>
        <v>0</v>
      </c>
      <c r="E374">
        <f>IFERROR(MATCH($A374,'Fis-Com'!E:E,0),0)</f>
        <v>0</v>
      </c>
      <c r="I374">
        <f t="shared" si="5"/>
        <v>0</v>
      </c>
    </row>
    <row r="375" spans="2:9" x14ac:dyDescent="0.2">
      <c r="B375" t="e">
        <f>VLOOKUP(A375,MEDIDORES!C:L,10,FALSE)</f>
        <v>#N/A</v>
      </c>
      <c r="C375">
        <f>IFERROR(MATCH($A375,'Fis-Com'!C:C,0),0)</f>
        <v>0</v>
      </c>
      <c r="D375">
        <f>IFERROR(MATCH($A375,'Fis-Com'!D:D,0),0)</f>
        <v>0</v>
      </c>
      <c r="E375">
        <f>IFERROR(MATCH($A375,'Fis-Com'!E:E,0),0)</f>
        <v>0</v>
      </c>
      <c r="I375">
        <f t="shared" si="5"/>
        <v>0</v>
      </c>
    </row>
    <row r="376" spans="2:9" x14ac:dyDescent="0.2">
      <c r="B376" t="e">
        <f>VLOOKUP(A376,MEDIDORES!C:L,10,FALSE)</f>
        <v>#N/A</v>
      </c>
      <c r="C376">
        <f>IFERROR(MATCH($A376,'Fis-Com'!C:C,0),0)</f>
        <v>0</v>
      </c>
      <c r="D376">
        <f>IFERROR(MATCH($A376,'Fis-Com'!D:D,0),0)</f>
        <v>0</v>
      </c>
      <c r="E376">
        <f>IFERROR(MATCH($A376,'Fis-Com'!E:E,0),0)</f>
        <v>0</v>
      </c>
      <c r="I376">
        <f t="shared" si="5"/>
        <v>0</v>
      </c>
    </row>
    <row r="377" spans="2:9" x14ac:dyDescent="0.2">
      <c r="B377" t="e">
        <f>VLOOKUP(A377,MEDIDORES!C:L,10,FALSE)</f>
        <v>#N/A</v>
      </c>
      <c r="C377">
        <f>IFERROR(MATCH($A377,'Fis-Com'!C:C,0),0)</f>
        <v>0</v>
      </c>
      <c r="D377">
        <f>IFERROR(MATCH($A377,'Fis-Com'!D:D,0),0)</f>
        <v>0</v>
      </c>
      <c r="E377">
        <f>IFERROR(MATCH($A377,'Fis-Com'!E:E,0),0)</f>
        <v>0</v>
      </c>
      <c r="I377">
        <f t="shared" si="5"/>
        <v>0</v>
      </c>
    </row>
    <row r="378" spans="2:9" x14ac:dyDescent="0.2">
      <c r="B378" t="e">
        <f>VLOOKUP(A378,MEDIDORES!C:L,10,FALSE)</f>
        <v>#N/A</v>
      </c>
      <c r="C378">
        <f>IFERROR(MATCH($A378,'Fis-Com'!C:C,0),0)</f>
        <v>0</v>
      </c>
      <c r="D378">
        <f>IFERROR(MATCH($A378,'Fis-Com'!D:D,0),0)</f>
        <v>0</v>
      </c>
      <c r="E378">
        <f>IFERROR(MATCH($A378,'Fis-Com'!E:E,0),0)</f>
        <v>0</v>
      </c>
      <c r="I378">
        <f t="shared" si="5"/>
        <v>0</v>
      </c>
    </row>
    <row r="379" spans="2:9" x14ac:dyDescent="0.2">
      <c r="B379" t="e">
        <f>VLOOKUP(A379,MEDIDORES!C:L,10,FALSE)</f>
        <v>#N/A</v>
      </c>
      <c r="C379">
        <f>IFERROR(MATCH($A379,'Fis-Com'!C:C,0),0)</f>
        <v>0</v>
      </c>
      <c r="D379">
        <f>IFERROR(MATCH($A379,'Fis-Com'!D:D,0),0)</f>
        <v>0</v>
      </c>
      <c r="E379">
        <f>IFERROR(MATCH($A379,'Fis-Com'!E:E,0),0)</f>
        <v>0</v>
      </c>
      <c r="I379">
        <f t="shared" si="5"/>
        <v>0</v>
      </c>
    </row>
    <row r="380" spans="2:9" x14ac:dyDescent="0.2">
      <c r="B380" t="e">
        <f>VLOOKUP(A380,MEDIDORES!C:L,10,FALSE)</f>
        <v>#N/A</v>
      </c>
      <c r="C380">
        <f>IFERROR(MATCH($A380,'Fis-Com'!C:C,0),0)</f>
        <v>0</v>
      </c>
      <c r="D380">
        <f>IFERROR(MATCH($A380,'Fis-Com'!D:D,0),0)</f>
        <v>0</v>
      </c>
      <c r="E380">
        <f>IFERROR(MATCH($A380,'Fis-Com'!E:E,0),0)</f>
        <v>0</v>
      </c>
      <c r="I380">
        <f t="shared" si="5"/>
        <v>0</v>
      </c>
    </row>
    <row r="381" spans="2:9" x14ac:dyDescent="0.2">
      <c r="B381" t="e">
        <f>VLOOKUP(A381,MEDIDORES!C:L,10,FALSE)</f>
        <v>#N/A</v>
      </c>
      <c r="C381">
        <f>IFERROR(MATCH($A381,'Fis-Com'!C:C,0),0)</f>
        <v>0</v>
      </c>
      <c r="D381">
        <f>IFERROR(MATCH($A381,'Fis-Com'!D:D,0),0)</f>
        <v>0</v>
      </c>
      <c r="E381">
        <f>IFERROR(MATCH($A381,'Fis-Com'!E:E,0),0)</f>
        <v>0</v>
      </c>
      <c r="I381">
        <f t="shared" si="5"/>
        <v>0</v>
      </c>
    </row>
    <row r="382" spans="2:9" x14ac:dyDescent="0.2">
      <c r="B382" t="e">
        <f>VLOOKUP(A382,MEDIDORES!C:L,10,FALSE)</f>
        <v>#N/A</v>
      </c>
      <c r="C382">
        <f>IFERROR(MATCH($A382,'Fis-Com'!C:C,0),0)</f>
        <v>0</v>
      </c>
      <c r="D382">
        <f>IFERROR(MATCH($A382,'Fis-Com'!D:D,0),0)</f>
        <v>0</v>
      </c>
      <c r="E382">
        <f>IFERROR(MATCH($A382,'Fis-Com'!E:E,0),0)</f>
        <v>0</v>
      </c>
      <c r="I382">
        <f t="shared" si="5"/>
        <v>0</v>
      </c>
    </row>
    <row r="383" spans="2:9" x14ac:dyDescent="0.2">
      <c r="B383" t="e">
        <f>VLOOKUP(A383,MEDIDORES!C:L,10,FALSE)</f>
        <v>#N/A</v>
      </c>
      <c r="C383">
        <f>IFERROR(MATCH($A383,'Fis-Com'!C:C,0),0)</f>
        <v>0</v>
      </c>
      <c r="D383">
        <f>IFERROR(MATCH($A383,'Fis-Com'!D:D,0),0)</f>
        <v>0</v>
      </c>
      <c r="E383">
        <f>IFERROR(MATCH($A383,'Fis-Com'!E:E,0),0)</f>
        <v>0</v>
      </c>
      <c r="I383">
        <f t="shared" si="5"/>
        <v>0</v>
      </c>
    </row>
    <row r="384" spans="2:9" x14ac:dyDescent="0.2">
      <c r="B384" t="e">
        <f>VLOOKUP(A384,MEDIDORES!C:L,10,FALSE)</f>
        <v>#N/A</v>
      </c>
      <c r="C384">
        <f>IFERROR(MATCH($A384,'Fis-Com'!C:C,0),0)</f>
        <v>0</v>
      </c>
      <c r="D384">
        <f>IFERROR(MATCH($A384,'Fis-Com'!D:D,0),0)</f>
        <v>0</v>
      </c>
      <c r="E384">
        <f>IFERROR(MATCH($A384,'Fis-Com'!E:E,0),0)</f>
        <v>0</v>
      </c>
      <c r="I384">
        <f t="shared" si="5"/>
        <v>0</v>
      </c>
    </row>
    <row r="385" spans="2:9" x14ac:dyDescent="0.2">
      <c r="B385" t="e">
        <f>VLOOKUP(A385,MEDIDORES!C:L,10,FALSE)</f>
        <v>#N/A</v>
      </c>
      <c r="C385">
        <f>IFERROR(MATCH($A385,'Fis-Com'!C:C,0),0)</f>
        <v>0</v>
      </c>
      <c r="D385">
        <f>IFERROR(MATCH($A385,'Fis-Com'!D:D,0),0)</f>
        <v>0</v>
      </c>
      <c r="E385">
        <f>IFERROR(MATCH($A385,'Fis-Com'!E:E,0),0)</f>
        <v>0</v>
      </c>
      <c r="I385">
        <f t="shared" si="5"/>
        <v>0</v>
      </c>
    </row>
    <row r="386" spans="2:9" x14ac:dyDescent="0.2">
      <c r="B386" t="e">
        <f>VLOOKUP(A386,MEDIDORES!C:L,10,FALSE)</f>
        <v>#N/A</v>
      </c>
      <c r="C386">
        <f>IFERROR(MATCH($A386,'Fis-Com'!C:C,0),0)</f>
        <v>0</v>
      </c>
      <c r="D386">
        <f>IFERROR(MATCH($A386,'Fis-Com'!D:D,0),0)</f>
        <v>0</v>
      </c>
      <c r="E386">
        <f>IFERROR(MATCH($A386,'Fis-Com'!E:E,0),0)</f>
        <v>0</v>
      </c>
      <c r="I386">
        <f t="shared" si="5"/>
        <v>0</v>
      </c>
    </row>
    <row r="387" spans="2:9" x14ac:dyDescent="0.2">
      <c r="B387" t="e">
        <f>VLOOKUP(A387,MEDIDORES!C:L,10,FALSE)</f>
        <v>#N/A</v>
      </c>
      <c r="C387">
        <f>IFERROR(MATCH($A387,'Fis-Com'!C:C,0),0)</f>
        <v>0</v>
      </c>
      <c r="D387">
        <f>IFERROR(MATCH($A387,'Fis-Com'!D:D,0),0)</f>
        <v>0</v>
      </c>
      <c r="E387">
        <f>IFERROR(MATCH($A387,'Fis-Com'!E:E,0),0)</f>
        <v>0</v>
      </c>
      <c r="I387">
        <f t="shared" si="5"/>
        <v>0</v>
      </c>
    </row>
    <row r="388" spans="2:9" x14ac:dyDescent="0.2">
      <c r="B388" t="e">
        <f>VLOOKUP(A388,MEDIDORES!C:L,10,FALSE)</f>
        <v>#N/A</v>
      </c>
      <c r="C388">
        <f>IFERROR(MATCH($A388,'Fis-Com'!C:C,0),0)</f>
        <v>0</v>
      </c>
      <c r="D388">
        <f>IFERROR(MATCH($A388,'Fis-Com'!D:D,0),0)</f>
        <v>0</v>
      </c>
      <c r="E388">
        <f>IFERROR(MATCH($A388,'Fis-Com'!E:E,0),0)</f>
        <v>0</v>
      </c>
      <c r="I388">
        <f t="shared" ref="I388:I451" si="6">SUM(C388:E388)</f>
        <v>0</v>
      </c>
    </row>
    <row r="389" spans="2:9" x14ac:dyDescent="0.2">
      <c r="B389" t="e">
        <f>VLOOKUP(A389,MEDIDORES!C:L,10,FALSE)</f>
        <v>#N/A</v>
      </c>
      <c r="C389">
        <f>IFERROR(MATCH($A389,'Fis-Com'!C:C,0),0)</f>
        <v>0</v>
      </c>
      <c r="D389">
        <f>IFERROR(MATCH($A389,'Fis-Com'!D:D,0),0)</f>
        <v>0</v>
      </c>
      <c r="E389">
        <f>IFERROR(MATCH($A389,'Fis-Com'!E:E,0),0)</f>
        <v>0</v>
      </c>
      <c r="I389">
        <f t="shared" si="6"/>
        <v>0</v>
      </c>
    </row>
    <row r="390" spans="2:9" x14ac:dyDescent="0.2">
      <c r="B390" t="e">
        <f>VLOOKUP(A390,MEDIDORES!C:L,10,FALSE)</f>
        <v>#N/A</v>
      </c>
      <c r="C390">
        <f>IFERROR(MATCH($A390,'Fis-Com'!C:C,0),0)</f>
        <v>0</v>
      </c>
      <c r="D390">
        <f>IFERROR(MATCH($A390,'Fis-Com'!D:D,0),0)</f>
        <v>0</v>
      </c>
      <c r="E390">
        <f>IFERROR(MATCH($A390,'Fis-Com'!E:E,0),0)</f>
        <v>0</v>
      </c>
      <c r="I390">
        <f t="shared" si="6"/>
        <v>0</v>
      </c>
    </row>
    <row r="391" spans="2:9" x14ac:dyDescent="0.2">
      <c r="B391" t="e">
        <f>VLOOKUP(A391,MEDIDORES!C:L,10,FALSE)</f>
        <v>#N/A</v>
      </c>
      <c r="C391">
        <f>IFERROR(MATCH($A391,'Fis-Com'!C:C,0),0)</f>
        <v>0</v>
      </c>
      <c r="D391">
        <f>IFERROR(MATCH($A391,'Fis-Com'!D:D,0),0)</f>
        <v>0</v>
      </c>
      <c r="E391">
        <f>IFERROR(MATCH($A391,'Fis-Com'!E:E,0),0)</f>
        <v>0</v>
      </c>
      <c r="I391">
        <f t="shared" si="6"/>
        <v>0</v>
      </c>
    </row>
    <row r="392" spans="2:9" x14ac:dyDescent="0.2">
      <c r="B392" t="e">
        <f>VLOOKUP(A392,MEDIDORES!C:L,10,FALSE)</f>
        <v>#N/A</v>
      </c>
      <c r="C392">
        <f>IFERROR(MATCH($A392,'Fis-Com'!C:C,0),0)</f>
        <v>0</v>
      </c>
      <c r="D392">
        <f>IFERROR(MATCH($A392,'Fis-Com'!D:D,0),0)</f>
        <v>0</v>
      </c>
      <c r="E392">
        <f>IFERROR(MATCH($A392,'Fis-Com'!E:E,0),0)</f>
        <v>0</v>
      </c>
      <c r="I392">
        <f t="shared" si="6"/>
        <v>0</v>
      </c>
    </row>
    <row r="393" spans="2:9" x14ac:dyDescent="0.2">
      <c r="B393" t="e">
        <f>VLOOKUP(A393,MEDIDORES!C:L,10,FALSE)</f>
        <v>#N/A</v>
      </c>
      <c r="C393">
        <f>IFERROR(MATCH($A393,'Fis-Com'!C:C,0),0)</f>
        <v>0</v>
      </c>
      <c r="D393">
        <f>IFERROR(MATCH($A393,'Fis-Com'!D:D,0),0)</f>
        <v>0</v>
      </c>
      <c r="E393">
        <f>IFERROR(MATCH($A393,'Fis-Com'!E:E,0),0)</f>
        <v>0</v>
      </c>
      <c r="I393">
        <f t="shared" si="6"/>
        <v>0</v>
      </c>
    </row>
    <row r="394" spans="2:9" x14ac:dyDescent="0.2">
      <c r="B394" t="e">
        <f>VLOOKUP(A394,MEDIDORES!C:L,10,FALSE)</f>
        <v>#N/A</v>
      </c>
      <c r="C394">
        <f>IFERROR(MATCH($A394,'Fis-Com'!C:C,0),0)</f>
        <v>0</v>
      </c>
      <c r="D394">
        <f>IFERROR(MATCH($A394,'Fis-Com'!D:D,0),0)</f>
        <v>0</v>
      </c>
      <c r="E394">
        <f>IFERROR(MATCH($A394,'Fis-Com'!E:E,0),0)</f>
        <v>0</v>
      </c>
      <c r="I394">
        <f t="shared" si="6"/>
        <v>0</v>
      </c>
    </row>
    <row r="395" spans="2:9" x14ac:dyDescent="0.2">
      <c r="B395" t="e">
        <f>VLOOKUP(A395,MEDIDORES!C:L,10,FALSE)</f>
        <v>#N/A</v>
      </c>
      <c r="C395">
        <f>IFERROR(MATCH($A395,'Fis-Com'!C:C,0),0)</f>
        <v>0</v>
      </c>
      <c r="D395">
        <f>IFERROR(MATCH($A395,'Fis-Com'!D:D,0),0)</f>
        <v>0</v>
      </c>
      <c r="E395">
        <f>IFERROR(MATCH($A395,'Fis-Com'!E:E,0),0)</f>
        <v>0</v>
      </c>
      <c r="I395">
        <f t="shared" si="6"/>
        <v>0</v>
      </c>
    </row>
    <row r="396" spans="2:9" x14ac:dyDescent="0.2">
      <c r="B396" t="e">
        <f>VLOOKUP(A396,MEDIDORES!C:L,10,FALSE)</f>
        <v>#N/A</v>
      </c>
      <c r="C396">
        <f>IFERROR(MATCH($A396,'Fis-Com'!C:C,0),0)</f>
        <v>0</v>
      </c>
      <c r="D396">
        <f>IFERROR(MATCH($A396,'Fis-Com'!D:D,0),0)</f>
        <v>0</v>
      </c>
      <c r="E396">
        <f>IFERROR(MATCH($A396,'Fis-Com'!E:E,0),0)</f>
        <v>0</v>
      </c>
      <c r="I396">
        <f t="shared" si="6"/>
        <v>0</v>
      </c>
    </row>
    <row r="397" spans="2:9" x14ac:dyDescent="0.2">
      <c r="B397" t="e">
        <f>VLOOKUP(A397,MEDIDORES!C:L,10,FALSE)</f>
        <v>#N/A</v>
      </c>
      <c r="C397">
        <f>IFERROR(MATCH($A397,'Fis-Com'!C:C,0),0)</f>
        <v>0</v>
      </c>
      <c r="D397">
        <f>IFERROR(MATCH($A397,'Fis-Com'!D:D,0),0)</f>
        <v>0</v>
      </c>
      <c r="E397">
        <f>IFERROR(MATCH($A397,'Fis-Com'!E:E,0),0)</f>
        <v>0</v>
      </c>
      <c r="I397">
        <f t="shared" si="6"/>
        <v>0</v>
      </c>
    </row>
    <row r="398" spans="2:9" x14ac:dyDescent="0.2">
      <c r="B398" t="e">
        <f>VLOOKUP(A398,MEDIDORES!C:L,10,FALSE)</f>
        <v>#N/A</v>
      </c>
      <c r="C398">
        <f>IFERROR(MATCH($A398,'Fis-Com'!C:C,0),0)</f>
        <v>0</v>
      </c>
      <c r="D398">
        <f>IFERROR(MATCH($A398,'Fis-Com'!D:D,0),0)</f>
        <v>0</v>
      </c>
      <c r="E398">
        <f>IFERROR(MATCH($A398,'Fis-Com'!E:E,0),0)</f>
        <v>0</v>
      </c>
      <c r="I398">
        <f t="shared" si="6"/>
        <v>0</v>
      </c>
    </row>
    <row r="399" spans="2:9" x14ac:dyDescent="0.2">
      <c r="B399" t="e">
        <f>VLOOKUP(A399,MEDIDORES!C:L,10,FALSE)</f>
        <v>#N/A</v>
      </c>
      <c r="C399">
        <f>IFERROR(MATCH($A399,'Fis-Com'!C:C,0),0)</f>
        <v>0</v>
      </c>
      <c r="D399">
        <f>IFERROR(MATCH($A399,'Fis-Com'!D:D,0),0)</f>
        <v>0</v>
      </c>
      <c r="E399">
        <f>IFERROR(MATCH($A399,'Fis-Com'!E:E,0),0)</f>
        <v>0</v>
      </c>
      <c r="I399">
        <f t="shared" si="6"/>
        <v>0</v>
      </c>
    </row>
    <row r="400" spans="2:9" x14ac:dyDescent="0.2">
      <c r="B400" t="e">
        <f>VLOOKUP(A400,MEDIDORES!C:L,10,FALSE)</f>
        <v>#N/A</v>
      </c>
      <c r="C400">
        <f>IFERROR(MATCH($A400,'Fis-Com'!C:C,0),0)</f>
        <v>0</v>
      </c>
      <c r="D400">
        <f>IFERROR(MATCH($A400,'Fis-Com'!D:D,0),0)</f>
        <v>0</v>
      </c>
      <c r="E400">
        <f>IFERROR(MATCH($A400,'Fis-Com'!E:E,0),0)</f>
        <v>0</v>
      </c>
      <c r="I400">
        <f t="shared" si="6"/>
        <v>0</v>
      </c>
    </row>
    <row r="401" spans="2:9" x14ac:dyDescent="0.2">
      <c r="B401" t="e">
        <f>VLOOKUP(A401,MEDIDORES!C:L,10,FALSE)</f>
        <v>#N/A</v>
      </c>
      <c r="C401">
        <f>IFERROR(MATCH($A401,'Fis-Com'!C:C,0),0)</f>
        <v>0</v>
      </c>
      <c r="D401">
        <f>IFERROR(MATCH($A401,'Fis-Com'!D:D,0),0)</f>
        <v>0</v>
      </c>
      <c r="E401">
        <f>IFERROR(MATCH($A401,'Fis-Com'!E:E,0),0)</f>
        <v>0</v>
      </c>
      <c r="I401">
        <f t="shared" si="6"/>
        <v>0</v>
      </c>
    </row>
    <row r="402" spans="2:9" x14ac:dyDescent="0.2">
      <c r="B402" t="e">
        <f>VLOOKUP(A402,MEDIDORES!C:L,10,FALSE)</f>
        <v>#N/A</v>
      </c>
      <c r="C402">
        <f>IFERROR(MATCH($A402,'Fis-Com'!C:C,0),0)</f>
        <v>0</v>
      </c>
      <c r="D402">
        <f>IFERROR(MATCH($A402,'Fis-Com'!D:D,0),0)</f>
        <v>0</v>
      </c>
      <c r="E402">
        <f>IFERROR(MATCH($A402,'Fis-Com'!E:E,0),0)</f>
        <v>0</v>
      </c>
      <c r="I402">
        <f t="shared" si="6"/>
        <v>0</v>
      </c>
    </row>
    <row r="403" spans="2:9" x14ac:dyDescent="0.2">
      <c r="B403" t="e">
        <f>VLOOKUP(A403,MEDIDORES!C:L,10,FALSE)</f>
        <v>#N/A</v>
      </c>
      <c r="C403">
        <f>IFERROR(MATCH($A403,'Fis-Com'!C:C,0),0)</f>
        <v>0</v>
      </c>
      <c r="D403">
        <f>IFERROR(MATCH($A403,'Fis-Com'!D:D,0),0)</f>
        <v>0</v>
      </c>
      <c r="E403">
        <f>IFERROR(MATCH($A403,'Fis-Com'!E:E,0),0)</f>
        <v>0</v>
      </c>
      <c r="I403">
        <f t="shared" si="6"/>
        <v>0</v>
      </c>
    </row>
    <row r="404" spans="2:9" x14ac:dyDescent="0.2">
      <c r="B404" t="e">
        <f>VLOOKUP(A404,MEDIDORES!C:L,10,FALSE)</f>
        <v>#N/A</v>
      </c>
      <c r="C404">
        <f>IFERROR(MATCH($A404,'Fis-Com'!C:C,0),0)</f>
        <v>0</v>
      </c>
      <c r="D404">
        <f>IFERROR(MATCH($A404,'Fis-Com'!D:D,0),0)</f>
        <v>0</v>
      </c>
      <c r="E404">
        <f>IFERROR(MATCH($A404,'Fis-Com'!E:E,0),0)</f>
        <v>0</v>
      </c>
      <c r="I404">
        <f t="shared" si="6"/>
        <v>0</v>
      </c>
    </row>
    <row r="405" spans="2:9" x14ac:dyDescent="0.2">
      <c r="B405" t="e">
        <f>VLOOKUP(A405,MEDIDORES!C:L,10,FALSE)</f>
        <v>#N/A</v>
      </c>
      <c r="C405">
        <f>IFERROR(MATCH($A405,'Fis-Com'!C:C,0),0)</f>
        <v>0</v>
      </c>
      <c r="D405">
        <f>IFERROR(MATCH($A405,'Fis-Com'!D:D,0),0)</f>
        <v>0</v>
      </c>
      <c r="E405">
        <f>IFERROR(MATCH($A405,'Fis-Com'!E:E,0),0)</f>
        <v>0</v>
      </c>
      <c r="I405">
        <f t="shared" si="6"/>
        <v>0</v>
      </c>
    </row>
    <row r="406" spans="2:9" x14ac:dyDescent="0.2">
      <c r="B406" t="e">
        <f>VLOOKUP(A406,MEDIDORES!C:L,10,FALSE)</f>
        <v>#N/A</v>
      </c>
      <c r="C406">
        <f>IFERROR(MATCH($A406,'Fis-Com'!C:C,0),0)</f>
        <v>0</v>
      </c>
      <c r="D406">
        <f>IFERROR(MATCH($A406,'Fis-Com'!D:D,0),0)</f>
        <v>0</v>
      </c>
      <c r="E406">
        <f>IFERROR(MATCH($A406,'Fis-Com'!E:E,0),0)</f>
        <v>0</v>
      </c>
      <c r="I406">
        <f t="shared" si="6"/>
        <v>0</v>
      </c>
    </row>
    <row r="407" spans="2:9" x14ac:dyDescent="0.2">
      <c r="B407" t="e">
        <f>VLOOKUP(A407,MEDIDORES!C:L,10,FALSE)</f>
        <v>#N/A</v>
      </c>
      <c r="C407">
        <f>IFERROR(MATCH($A407,'Fis-Com'!C:C,0),0)</f>
        <v>0</v>
      </c>
      <c r="D407">
        <f>IFERROR(MATCH($A407,'Fis-Com'!D:D,0),0)</f>
        <v>0</v>
      </c>
      <c r="E407">
        <f>IFERROR(MATCH($A407,'Fis-Com'!E:E,0),0)</f>
        <v>0</v>
      </c>
      <c r="I407">
        <f t="shared" si="6"/>
        <v>0</v>
      </c>
    </row>
    <row r="408" spans="2:9" x14ac:dyDescent="0.2">
      <c r="B408" t="e">
        <f>VLOOKUP(A408,MEDIDORES!C:L,10,FALSE)</f>
        <v>#N/A</v>
      </c>
      <c r="C408">
        <f>IFERROR(MATCH($A408,'Fis-Com'!C:C,0),0)</f>
        <v>0</v>
      </c>
      <c r="D408">
        <f>IFERROR(MATCH($A408,'Fis-Com'!D:D,0),0)</f>
        <v>0</v>
      </c>
      <c r="E408">
        <f>IFERROR(MATCH($A408,'Fis-Com'!E:E,0),0)</f>
        <v>0</v>
      </c>
      <c r="I408">
        <f t="shared" si="6"/>
        <v>0</v>
      </c>
    </row>
    <row r="409" spans="2:9" x14ac:dyDescent="0.2">
      <c r="B409" t="e">
        <f>VLOOKUP(A409,MEDIDORES!C:L,10,FALSE)</f>
        <v>#N/A</v>
      </c>
      <c r="C409">
        <f>IFERROR(MATCH($A409,'Fis-Com'!C:C,0),0)</f>
        <v>0</v>
      </c>
      <c r="D409">
        <f>IFERROR(MATCH($A409,'Fis-Com'!D:D,0),0)</f>
        <v>0</v>
      </c>
      <c r="E409">
        <f>IFERROR(MATCH($A409,'Fis-Com'!E:E,0),0)</f>
        <v>0</v>
      </c>
      <c r="I409">
        <f t="shared" si="6"/>
        <v>0</v>
      </c>
    </row>
    <row r="410" spans="2:9" x14ac:dyDescent="0.2">
      <c r="B410" t="e">
        <f>VLOOKUP(A410,MEDIDORES!C:L,10,FALSE)</f>
        <v>#N/A</v>
      </c>
      <c r="C410">
        <f>IFERROR(MATCH($A410,'Fis-Com'!C:C,0),0)</f>
        <v>0</v>
      </c>
      <c r="D410">
        <f>IFERROR(MATCH($A410,'Fis-Com'!D:D,0),0)</f>
        <v>0</v>
      </c>
      <c r="E410">
        <f>IFERROR(MATCH($A410,'Fis-Com'!E:E,0),0)</f>
        <v>0</v>
      </c>
      <c r="I410">
        <f t="shared" si="6"/>
        <v>0</v>
      </c>
    </row>
    <row r="411" spans="2:9" x14ac:dyDescent="0.2">
      <c r="B411" t="e">
        <f>VLOOKUP(A411,MEDIDORES!C:L,10,FALSE)</f>
        <v>#N/A</v>
      </c>
      <c r="C411">
        <f>IFERROR(MATCH($A411,'Fis-Com'!C:C,0),0)</f>
        <v>0</v>
      </c>
      <c r="D411">
        <f>IFERROR(MATCH($A411,'Fis-Com'!D:D,0),0)</f>
        <v>0</v>
      </c>
      <c r="E411">
        <f>IFERROR(MATCH($A411,'Fis-Com'!E:E,0),0)</f>
        <v>0</v>
      </c>
      <c r="I411">
        <f t="shared" si="6"/>
        <v>0</v>
      </c>
    </row>
    <row r="412" spans="2:9" x14ac:dyDescent="0.2">
      <c r="B412" t="e">
        <f>VLOOKUP(A412,MEDIDORES!C:L,10,FALSE)</f>
        <v>#N/A</v>
      </c>
      <c r="C412">
        <f>IFERROR(MATCH($A412,'Fis-Com'!C:C,0),0)</f>
        <v>0</v>
      </c>
      <c r="D412">
        <f>IFERROR(MATCH($A412,'Fis-Com'!D:D,0),0)</f>
        <v>0</v>
      </c>
      <c r="E412">
        <f>IFERROR(MATCH($A412,'Fis-Com'!E:E,0),0)</f>
        <v>0</v>
      </c>
      <c r="I412">
        <f t="shared" si="6"/>
        <v>0</v>
      </c>
    </row>
    <row r="413" spans="2:9" x14ac:dyDescent="0.2">
      <c r="B413" t="e">
        <f>VLOOKUP(A413,MEDIDORES!C:L,10,FALSE)</f>
        <v>#N/A</v>
      </c>
      <c r="C413">
        <f>IFERROR(MATCH($A413,'Fis-Com'!C:C,0),0)</f>
        <v>0</v>
      </c>
      <c r="D413">
        <f>IFERROR(MATCH($A413,'Fis-Com'!D:D,0),0)</f>
        <v>0</v>
      </c>
      <c r="E413">
        <f>IFERROR(MATCH($A413,'Fis-Com'!E:E,0),0)</f>
        <v>0</v>
      </c>
      <c r="I413">
        <f t="shared" si="6"/>
        <v>0</v>
      </c>
    </row>
    <row r="414" spans="2:9" x14ac:dyDescent="0.2">
      <c r="B414" t="e">
        <f>VLOOKUP(A414,MEDIDORES!C:L,10,FALSE)</f>
        <v>#N/A</v>
      </c>
      <c r="C414">
        <f>IFERROR(MATCH($A414,'Fis-Com'!C:C,0),0)</f>
        <v>0</v>
      </c>
      <c r="D414">
        <f>IFERROR(MATCH($A414,'Fis-Com'!D:D,0),0)</f>
        <v>0</v>
      </c>
      <c r="E414">
        <f>IFERROR(MATCH($A414,'Fis-Com'!E:E,0),0)</f>
        <v>0</v>
      </c>
      <c r="I414">
        <f t="shared" si="6"/>
        <v>0</v>
      </c>
    </row>
    <row r="415" spans="2:9" x14ac:dyDescent="0.2">
      <c r="B415" t="e">
        <f>VLOOKUP(A415,MEDIDORES!C:L,10,FALSE)</f>
        <v>#N/A</v>
      </c>
      <c r="C415">
        <f>IFERROR(MATCH($A415,'Fis-Com'!C:C,0),0)</f>
        <v>0</v>
      </c>
      <c r="D415">
        <f>IFERROR(MATCH($A415,'Fis-Com'!D:D,0),0)</f>
        <v>0</v>
      </c>
      <c r="E415">
        <f>IFERROR(MATCH($A415,'Fis-Com'!E:E,0),0)</f>
        <v>0</v>
      </c>
      <c r="I415">
        <f t="shared" si="6"/>
        <v>0</v>
      </c>
    </row>
    <row r="416" spans="2:9" x14ac:dyDescent="0.2">
      <c r="B416" t="e">
        <f>VLOOKUP(A416,MEDIDORES!C:L,10,FALSE)</f>
        <v>#N/A</v>
      </c>
      <c r="C416">
        <f>IFERROR(MATCH($A416,'Fis-Com'!C:C,0),0)</f>
        <v>0</v>
      </c>
      <c r="D416">
        <f>IFERROR(MATCH($A416,'Fis-Com'!D:D,0),0)</f>
        <v>0</v>
      </c>
      <c r="E416">
        <f>IFERROR(MATCH($A416,'Fis-Com'!E:E,0),0)</f>
        <v>0</v>
      </c>
      <c r="I416">
        <f t="shared" si="6"/>
        <v>0</v>
      </c>
    </row>
    <row r="417" spans="2:9" x14ac:dyDescent="0.2">
      <c r="B417" t="e">
        <f>VLOOKUP(A417,MEDIDORES!C:L,10,FALSE)</f>
        <v>#N/A</v>
      </c>
      <c r="C417">
        <f>IFERROR(MATCH($A417,'Fis-Com'!C:C,0),0)</f>
        <v>0</v>
      </c>
      <c r="D417">
        <f>IFERROR(MATCH($A417,'Fis-Com'!D:D,0),0)</f>
        <v>0</v>
      </c>
      <c r="E417">
        <f>IFERROR(MATCH($A417,'Fis-Com'!E:E,0),0)</f>
        <v>0</v>
      </c>
      <c r="I417">
        <f t="shared" si="6"/>
        <v>0</v>
      </c>
    </row>
    <row r="418" spans="2:9" x14ac:dyDescent="0.2">
      <c r="B418" t="e">
        <f>VLOOKUP(A418,MEDIDORES!C:L,10,FALSE)</f>
        <v>#N/A</v>
      </c>
      <c r="C418">
        <f>IFERROR(MATCH($A418,'Fis-Com'!C:C,0),0)</f>
        <v>0</v>
      </c>
      <c r="D418">
        <f>IFERROR(MATCH($A418,'Fis-Com'!D:D,0),0)</f>
        <v>0</v>
      </c>
      <c r="E418">
        <f>IFERROR(MATCH($A418,'Fis-Com'!E:E,0),0)</f>
        <v>0</v>
      </c>
      <c r="I418">
        <f t="shared" si="6"/>
        <v>0</v>
      </c>
    </row>
    <row r="419" spans="2:9" x14ac:dyDescent="0.2">
      <c r="B419" t="e">
        <f>VLOOKUP(A419,MEDIDORES!C:L,10,FALSE)</f>
        <v>#N/A</v>
      </c>
      <c r="C419">
        <f>IFERROR(MATCH($A419,'Fis-Com'!C:C,0),0)</f>
        <v>0</v>
      </c>
      <c r="D419">
        <f>IFERROR(MATCH($A419,'Fis-Com'!D:D,0),0)</f>
        <v>0</v>
      </c>
      <c r="E419">
        <f>IFERROR(MATCH($A419,'Fis-Com'!E:E,0),0)</f>
        <v>0</v>
      </c>
      <c r="I419">
        <f t="shared" si="6"/>
        <v>0</v>
      </c>
    </row>
    <row r="420" spans="2:9" x14ac:dyDescent="0.2">
      <c r="B420" t="e">
        <f>VLOOKUP(A420,MEDIDORES!C:L,10,FALSE)</f>
        <v>#N/A</v>
      </c>
      <c r="C420">
        <f>IFERROR(MATCH($A420,'Fis-Com'!C:C,0),0)</f>
        <v>0</v>
      </c>
      <c r="D420">
        <f>IFERROR(MATCH($A420,'Fis-Com'!D:D,0),0)</f>
        <v>0</v>
      </c>
      <c r="E420">
        <f>IFERROR(MATCH($A420,'Fis-Com'!E:E,0),0)</f>
        <v>0</v>
      </c>
      <c r="I420">
        <f t="shared" si="6"/>
        <v>0</v>
      </c>
    </row>
    <row r="421" spans="2:9" x14ac:dyDescent="0.2">
      <c r="B421" t="e">
        <f>VLOOKUP(A421,MEDIDORES!C:L,10,FALSE)</f>
        <v>#N/A</v>
      </c>
      <c r="C421">
        <f>IFERROR(MATCH($A421,'Fis-Com'!C:C,0),0)</f>
        <v>0</v>
      </c>
      <c r="D421">
        <f>IFERROR(MATCH($A421,'Fis-Com'!D:D,0),0)</f>
        <v>0</v>
      </c>
      <c r="E421">
        <f>IFERROR(MATCH($A421,'Fis-Com'!E:E,0),0)</f>
        <v>0</v>
      </c>
      <c r="I421">
        <f t="shared" si="6"/>
        <v>0</v>
      </c>
    </row>
    <row r="422" spans="2:9" x14ac:dyDescent="0.2">
      <c r="B422" t="e">
        <f>VLOOKUP(A422,MEDIDORES!C:L,10,FALSE)</f>
        <v>#N/A</v>
      </c>
      <c r="C422">
        <f>IFERROR(MATCH($A422,'Fis-Com'!C:C,0),0)</f>
        <v>0</v>
      </c>
      <c r="D422">
        <f>IFERROR(MATCH($A422,'Fis-Com'!D:D,0),0)</f>
        <v>0</v>
      </c>
      <c r="E422">
        <f>IFERROR(MATCH($A422,'Fis-Com'!E:E,0),0)</f>
        <v>0</v>
      </c>
      <c r="I422">
        <f t="shared" si="6"/>
        <v>0</v>
      </c>
    </row>
    <row r="423" spans="2:9" x14ac:dyDescent="0.2">
      <c r="B423" t="e">
        <f>VLOOKUP(A423,MEDIDORES!C:L,10,FALSE)</f>
        <v>#N/A</v>
      </c>
      <c r="C423">
        <f>IFERROR(MATCH($A423,'Fis-Com'!C:C,0),0)</f>
        <v>0</v>
      </c>
      <c r="D423">
        <f>IFERROR(MATCH($A423,'Fis-Com'!D:D,0),0)</f>
        <v>0</v>
      </c>
      <c r="E423">
        <f>IFERROR(MATCH($A423,'Fis-Com'!E:E,0),0)</f>
        <v>0</v>
      </c>
      <c r="I423">
        <f t="shared" si="6"/>
        <v>0</v>
      </c>
    </row>
    <row r="424" spans="2:9" x14ac:dyDescent="0.2">
      <c r="B424" t="e">
        <f>VLOOKUP(A424,MEDIDORES!C:L,10,FALSE)</f>
        <v>#N/A</v>
      </c>
      <c r="C424">
        <f>IFERROR(MATCH($A424,'Fis-Com'!C:C,0),0)</f>
        <v>0</v>
      </c>
      <c r="D424">
        <f>IFERROR(MATCH($A424,'Fis-Com'!D:D,0),0)</f>
        <v>0</v>
      </c>
      <c r="E424">
        <f>IFERROR(MATCH($A424,'Fis-Com'!E:E,0),0)</f>
        <v>0</v>
      </c>
      <c r="I424">
        <f t="shared" si="6"/>
        <v>0</v>
      </c>
    </row>
    <row r="425" spans="2:9" x14ac:dyDescent="0.2">
      <c r="B425" t="e">
        <f>VLOOKUP(A425,MEDIDORES!C:L,10,FALSE)</f>
        <v>#N/A</v>
      </c>
      <c r="C425">
        <f>IFERROR(MATCH($A425,'Fis-Com'!C:C,0),0)</f>
        <v>0</v>
      </c>
      <c r="D425">
        <f>IFERROR(MATCH($A425,'Fis-Com'!D:D,0),0)</f>
        <v>0</v>
      </c>
      <c r="E425">
        <f>IFERROR(MATCH($A425,'Fis-Com'!E:E,0),0)</f>
        <v>0</v>
      </c>
      <c r="I425">
        <f t="shared" si="6"/>
        <v>0</v>
      </c>
    </row>
    <row r="426" spans="2:9" x14ac:dyDescent="0.2">
      <c r="B426" t="e">
        <f>VLOOKUP(A426,MEDIDORES!C:L,10,FALSE)</f>
        <v>#N/A</v>
      </c>
      <c r="C426">
        <f>IFERROR(MATCH($A426,'Fis-Com'!C:C,0),0)</f>
        <v>0</v>
      </c>
      <c r="D426">
        <f>IFERROR(MATCH($A426,'Fis-Com'!D:D,0),0)</f>
        <v>0</v>
      </c>
      <c r="E426">
        <f>IFERROR(MATCH($A426,'Fis-Com'!E:E,0),0)</f>
        <v>0</v>
      </c>
      <c r="I426">
        <f t="shared" si="6"/>
        <v>0</v>
      </c>
    </row>
    <row r="427" spans="2:9" x14ac:dyDescent="0.2">
      <c r="B427" t="e">
        <f>VLOOKUP(A427,MEDIDORES!C:L,10,FALSE)</f>
        <v>#N/A</v>
      </c>
      <c r="C427">
        <f>IFERROR(MATCH($A427,'Fis-Com'!C:C,0),0)</f>
        <v>0</v>
      </c>
      <c r="D427">
        <f>IFERROR(MATCH($A427,'Fis-Com'!D:D,0),0)</f>
        <v>0</v>
      </c>
      <c r="E427">
        <f>IFERROR(MATCH($A427,'Fis-Com'!E:E,0),0)</f>
        <v>0</v>
      </c>
      <c r="I427">
        <f t="shared" si="6"/>
        <v>0</v>
      </c>
    </row>
    <row r="428" spans="2:9" x14ac:dyDescent="0.2">
      <c r="B428" t="e">
        <f>VLOOKUP(A428,MEDIDORES!C:L,10,FALSE)</f>
        <v>#N/A</v>
      </c>
      <c r="C428">
        <f>IFERROR(MATCH($A428,'Fis-Com'!C:C,0),0)</f>
        <v>0</v>
      </c>
      <c r="D428">
        <f>IFERROR(MATCH($A428,'Fis-Com'!D:D,0),0)</f>
        <v>0</v>
      </c>
      <c r="E428">
        <f>IFERROR(MATCH($A428,'Fis-Com'!E:E,0),0)</f>
        <v>0</v>
      </c>
      <c r="I428">
        <f t="shared" si="6"/>
        <v>0</v>
      </c>
    </row>
    <row r="429" spans="2:9" x14ac:dyDescent="0.2">
      <c r="B429" t="e">
        <f>VLOOKUP(A429,MEDIDORES!C:L,10,FALSE)</f>
        <v>#N/A</v>
      </c>
      <c r="C429">
        <f>IFERROR(MATCH($A429,'Fis-Com'!C:C,0),0)</f>
        <v>0</v>
      </c>
      <c r="D429">
        <f>IFERROR(MATCH($A429,'Fis-Com'!D:D,0),0)</f>
        <v>0</v>
      </c>
      <c r="E429">
        <f>IFERROR(MATCH($A429,'Fis-Com'!E:E,0),0)</f>
        <v>0</v>
      </c>
      <c r="I429">
        <f t="shared" si="6"/>
        <v>0</v>
      </c>
    </row>
    <row r="430" spans="2:9" x14ac:dyDescent="0.2">
      <c r="B430" t="e">
        <f>VLOOKUP(A430,MEDIDORES!C:L,10,FALSE)</f>
        <v>#N/A</v>
      </c>
      <c r="C430">
        <f>IFERROR(MATCH($A430,'Fis-Com'!C:C,0),0)</f>
        <v>0</v>
      </c>
      <c r="D430">
        <f>IFERROR(MATCH($A430,'Fis-Com'!D:D,0),0)</f>
        <v>0</v>
      </c>
      <c r="E430">
        <f>IFERROR(MATCH($A430,'Fis-Com'!E:E,0),0)</f>
        <v>0</v>
      </c>
      <c r="I430">
        <f t="shared" si="6"/>
        <v>0</v>
      </c>
    </row>
    <row r="431" spans="2:9" x14ac:dyDescent="0.2">
      <c r="B431" t="e">
        <f>VLOOKUP(A431,MEDIDORES!C:L,10,FALSE)</f>
        <v>#N/A</v>
      </c>
      <c r="C431">
        <f>IFERROR(MATCH($A431,'Fis-Com'!C:C,0),0)</f>
        <v>0</v>
      </c>
      <c r="D431">
        <f>IFERROR(MATCH($A431,'Fis-Com'!D:D,0),0)</f>
        <v>0</v>
      </c>
      <c r="E431">
        <f>IFERROR(MATCH($A431,'Fis-Com'!E:E,0),0)</f>
        <v>0</v>
      </c>
      <c r="I431">
        <f t="shared" si="6"/>
        <v>0</v>
      </c>
    </row>
    <row r="432" spans="2:9" x14ac:dyDescent="0.2">
      <c r="B432" t="e">
        <f>VLOOKUP(A432,MEDIDORES!C:L,10,FALSE)</f>
        <v>#N/A</v>
      </c>
      <c r="C432">
        <f>IFERROR(MATCH($A432,'Fis-Com'!C:C,0),0)</f>
        <v>0</v>
      </c>
      <c r="D432">
        <f>IFERROR(MATCH($A432,'Fis-Com'!D:D,0),0)</f>
        <v>0</v>
      </c>
      <c r="E432">
        <f>IFERROR(MATCH($A432,'Fis-Com'!E:E,0),0)</f>
        <v>0</v>
      </c>
      <c r="I432">
        <f t="shared" si="6"/>
        <v>0</v>
      </c>
    </row>
    <row r="433" spans="2:9" x14ac:dyDescent="0.2">
      <c r="B433" t="e">
        <f>VLOOKUP(A433,MEDIDORES!C:L,10,FALSE)</f>
        <v>#N/A</v>
      </c>
      <c r="C433">
        <f>IFERROR(MATCH($A433,'Fis-Com'!C:C,0),0)</f>
        <v>0</v>
      </c>
      <c r="D433">
        <f>IFERROR(MATCH($A433,'Fis-Com'!D:D,0),0)</f>
        <v>0</v>
      </c>
      <c r="E433">
        <f>IFERROR(MATCH($A433,'Fis-Com'!E:E,0),0)</f>
        <v>0</v>
      </c>
      <c r="I433">
        <f t="shared" si="6"/>
        <v>0</v>
      </c>
    </row>
    <row r="434" spans="2:9" x14ac:dyDescent="0.2">
      <c r="B434" t="e">
        <f>VLOOKUP(A434,MEDIDORES!C:L,10,FALSE)</f>
        <v>#N/A</v>
      </c>
      <c r="C434">
        <f>IFERROR(MATCH($A434,'Fis-Com'!C:C,0),0)</f>
        <v>0</v>
      </c>
      <c r="D434">
        <f>IFERROR(MATCH($A434,'Fis-Com'!D:D,0),0)</f>
        <v>0</v>
      </c>
      <c r="E434">
        <f>IFERROR(MATCH($A434,'Fis-Com'!E:E,0),0)</f>
        <v>0</v>
      </c>
      <c r="I434">
        <f t="shared" si="6"/>
        <v>0</v>
      </c>
    </row>
    <row r="435" spans="2:9" x14ac:dyDescent="0.2">
      <c r="B435" t="e">
        <f>VLOOKUP(A435,MEDIDORES!C:L,10,FALSE)</f>
        <v>#N/A</v>
      </c>
      <c r="C435">
        <f>IFERROR(MATCH($A435,'Fis-Com'!C:C,0),0)</f>
        <v>0</v>
      </c>
      <c r="D435">
        <f>IFERROR(MATCH($A435,'Fis-Com'!D:D,0),0)</f>
        <v>0</v>
      </c>
      <c r="E435">
        <f>IFERROR(MATCH($A435,'Fis-Com'!E:E,0),0)</f>
        <v>0</v>
      </c>
      <c r="I435">
        <f t="shared" si="6"/>
        <v>0</v>
      </c>
    </row>
    <row r="436" spans="2:9" x14ac:dyDescent="0.2">
      <c r="B436" t="e">
        <f>VLOOKUP(A436,MEDIDORES!C:L,10,FALSE)</f>
        <v>#N/A</v>
      </c>
      <c r="C436">
        <f>IFERROR(MATCH($A436,'Fis-Com'!C:C,0),0)</f>
        <v>0</v>
      </c>
      <c r="D436">
        <f>IFERROR(MATCH($A436,'Fis-Com'!D:D,0),0)</f>
        <v>0</v>
      </c>
      <c r="E436">
        <f>IFERROR(MATCH($A436,'Fis-Com'!E:E,0),0)</f>
        <v>0</v>
      </c>
      <c r="I436">
        <f t="shared" si="6"/>
        <v>0</v>
      </c>
    </row>
    <row r="437" spans="2:9" x14ac:dyDescent="0.2">
      <c r="B437" t="e">
        <f>VLOOKUP(A437,MEDIDORES!C:L,10,FALSE)</f>
        <v>#N/A</v>
      </c>
      <c r="C437">
        <f>IFERROR(MATCH($A437,'Fis-Com'!C:C,0),0)</f>
        <v>0</v>
      </c>
      <c r="D437">
        <f>IFERROR(MATCH($A437,'Fis-Com'!D:D,0),0)</f>
        <v>0</v>
      </c>
      <c r="E437">
        <f>IFERROR(MATCH($A437,'Fis-Com'!E:E,0),0)</f>
        <v>0</v>
      </c>
      <c r="I437">
        <f t="shared" si="6"/>
        <v>0</v>
      </c>
    </row>
    <row r="438" spans="2:9" x14ac:dyDescent="0.2">
      <c r="B438" t="e">
        <f>VLOOKUP(A438,MEDIDORES!C:L,10,FALSE)</f>
        <v>#N/A</v>
      </c>
      <c r="C438">
        <f>IFERROR(MATCH($A438,'Fis-Com'!C:C,0),0)</f>
        <v>0</v>
      </c>
      <c r="D438">
        <f>IFERROR(MATCH($A438,'Fis-Com'!D:D,0),0)</f>
        <v>0</v>
      </c>
      <c r="E438">
        <f>IFERROR(MATCH($A438,'Fis-Com'!E:E,0),0)</f>
        <v>0</v>
      </c>
      <c r="I438">
        <f t="shared" si="6"/>
        <v>0</v>
      </c>
    </row>
    <row r="439" spans="2:9" x14ac:dyDescent="0.2">
      <c r="B439" t="e">
        <f>VLOOKUP(A439,MEDIDORES!C:L,10,FALSE)</f>
        <v>#N/A</v>
      </c>
      <c r="C439">
        <f>IFERROR(MATCH($A439,'Fis-Com'!C:C,0),0)</f>
        <v>0</v>
      </c>
      <c r="D439">
        <f>IFERROR(MATCH($A439,'Fis-Com'!D:D,0),0)</f>
        <v>0</v>
      </c>
      <c r="E439">
        <f>IFERROR(MATCH($A439,'Fis-Com'!E:E,0),0)</f>
        <v>0</v>
      </c>
      <c r="I439">
        <f t="shared" si="6"/>
        <v>0</v>
      </c>
    </row>
    <row r="440" spans="2:9" x14ac:dyDescent="0.2">
      <c r="B440" t="e">
        <f>VLOOKUP(A440,MEDIDORES!C:L,10,FALSE)</f>
        <v>#N/A</v>
      </c>
      <c r="C440">
        <f>IFERROR(MATCH($A440,'Fis-Com'!C:C,0),0)</f>
        <v>0</v>
      </c>
      <c r="D440">
        <f>IFERROR(MATCH($A440,'Fis-Com'!D:D,0),0)</f>
        <v>0</v>
      </c>
      <c r="E440">
        <f>IFERROR(MATCH($A440,'Fis-Com'!E:E,0),0)</f>
        <v>0</v>
      </c>
      <c r="I440">
        <f t="shared" si="6"/>
        <v>0</v>
      </c>
    </row>
    <row r="441" spans="2:9" x14ac:dyDescent="0.2">
      <c r="B441" t="e">
        <f>VLOOKUP(A441,MEDIDORES!C:L,10,FALSE)</f>
        <v>#N/A</v>
      </c>
      <c r="C441">
        <f>IFERROR(MATCH($A441,'Fis-Com'!C:C,0),0)</f>
        <v>0</v>
      </c>
      <c r="D441">
        <f>IFERROR(MATCH($A441,'Fis-Com'!D:D,0),0)</f>
        <v>0</v>
      </c>
      <c r="E441">
        <f>IFERROR(MATCH($A441,'Fis-Com'!E:E,0),0)</f>
        <v>0</v>
      </c>
      <c r="I441">
        <f t="shared" si="6"/>
        <v>0</v>
      </c>
    </row>
    <row r="442" spans="2:9" x14ac:dyDescent="0.2">
      <c r="B442" t="e">
        <f>VLOOKUP(A442,MEDIDORES!C:L,10,FALSE)</f>
        <v>#N/A</v>
      </c>
      <c r="C442">
        <f>IFERROR(MATCH($A442,'Fis-Com'!C:C,0),0)</f>
        <v>0</v>
      </c>
      <c r="D442">
        <f>IFERROR(MATCH($A442,'Fis-Com'!D:D,0),0)</f>
        <v>0</v>
      </c>
      <c r="E442">
        <f>IFERROR(MATCH($A442,'Fis-Com'!E:E,0),0)</f>
        <v>0</v>
      </c>
      <c r="I442">
        <f t="shared" si="6"/>
        <v>0</v>
      </c>
    </row>
    <row r="443" spans="2:9" x14ac:dyDescent="0.2">
      <c r="B443" t="e">
        <f>VLOOKUP(A443,MEDIDORES!C:L,10,FALSE)</f>
        <v>#N/A</v>
      </c>
      <c r="C443">
        <f>IFERROR(MATCH($A443,'Fis-Com'!C:C,0),0)</f>
        <v>0</v>
      </c>
      <c r="D443">
        <f>IFERROR(MATCH($A443,'Fis-Com'!D:D,0),0)</f>
        <v>0</v>
      </c>
      <c r="E443">
        <f>IFERROR(MATCH($A443,'Fis-Com'!E:E,0),0)</f>
        <v>0</v>
      </c>
      <c r="I443">
        <f t="shared" si="6"/>
        <v>0</v>
      </c>
    </row>
    <row r="444" spans="2:9" x14ac:dyDescent="0.2">
      <c r="B444" t="e">
        <f>VLOOKUP(A444,MEDIDORES!C:L,10,FALSE)</f>
        <v>#N/A</v>
      </c>
      <c r="C444">
        <f>IFERROR(MATCH($A444,'Fis-Com'!C:C,0),0)</f>
        <v>0</v>
      </c>
      <c r="D444">
        <f>IFERROR(MATCH($A444,'Fis-Com'!D:D,0),0)</f>
        <v>0</v>
      </c>
      <c r="E444">
        <f>IFERROR(MATCH($A444,'Fis-Com'!E:E,0),0)</f>
        <v>0</v>
      </c>
      <c r="I444">
        <f t="shared" si="6"/>
        <v>0</v>
      </c>
    </row>
    <row r="445" spans="2:9" x14ac:dyDescent="0.2">
      <c r="B445" t="e">
        <f>VLOOKUP(A445,MEDIDORES!C:L,10,FALSE)</f>
        <v>#N/A</v>
      </c>
      <c r="C445">
        <f>IFERROR(MATCH($A445,'Fis-Com'!C:C,0),0)</f>
        <v>0</v>
      </c>
      <c r="D445">
        <f>IFERROR(MATCH($A445,'Fis-Com'!D:D,0),0)</f>
        <v>0</v>
      </c>
      <c r="E445">
        <f>IFERROR(MATCH($A445,'Fis-Com'!E:E,0),0)</f>
        <v>0</v>
      </c>
      <c r="I445">
        <f t="shared" si="6"/>
        <v>0</v>
      </c>
    </row>
    <row r="446" spans="2:9" x14ac:dyDescent="0.2">
      <c r="B446" t="e">
        <f>VLOOKUP(A446,MEDIDORES!C:L,10,FALSE)</f>
        <v>#N/A</v>
      </c>
      <c r="C446">
        <f>IFERROR(MATCH($A446,'Fis-Com'!C:C,0),0)</f>
        <v>0</v>
      </c>
      <c r="D446">
        <f>IFERROR(MATCH($A446,'Fis-Com'!D:D,0),0)</f>
        <v>0</v>
      </c>
      <c r="E446">
        <f>IFERROR(MATCH($A446,'Fis-Com'!E:E,0),0)</f>
        <v>0</v>
      </c>
      <c r="I446">
        <f t="shared" si="6"/>
        <v>0</v>
      </c>
    </row>
    <row r="447" spans="2:9" x14ac:dyDescent="0.2">
      <c r="B447" t="e">
        <f>VLOOKUP(A447,MEDIDORES!C:L,10,FALSE)</f>
        <v>#N/A</v>
      </c>
      <c r="C447">
        <f>IFERROR(MATCH($A447,'Fis-Com'!C:C,0),0)</f>
        <v>0</v>
      </c>
      <c r="D447">
        <f>IFERROR(MATCH($A447,'Fis-Com'!D:D,0),0)</f>
        <v>0</v>
      </c>
      <c r="E447">
        <f>IFERROR(MATCH($A447,'Fis-Com'!E:E,0),0)</f>
        <v>0</v>
      </c>
      <c r="I447">
        <f t="shared" si="6"/>
        <v>0</v>
      </c>
    </row>
    <row r="448" spans="2:9" x14ac:dyDescent="0.2">
      <c r="B448" t="e">
        <f>VLOOKUP(A448,MEDIDORES!C:L,10,FALSE)</f>
        <v>#N/A</v>
      </c>
      <c r="C448">
        <f>IFERROR(MATCH($A448,'Fis-Com'!C:C,0),0)</f>
        <v>0</v>
      </c>
      <c r="D448">
        <f>IFERROR(MATCH($A448,'Fis-Com'!D:D,0),0)</f>
        <v>0</v>
      </c>
      <c r="E448">
        <f>IFERROR(MATCH($A448,'Fis-Com'!E:E,0),0)</f>
        <v>0</v>
      </c>
      <c r="I448">
        <f t="shared" si="6"/>
        <v>0</v>
      </c>
    </row>
    <row r="449" spans="2:9" x14ac:dyDescent="0.2">
      <c r="B449" t="e">
        <f>VLOOKUP(A449,MEDIDORES!C:L,10,FALSE)</f>
        <v>#N/A</v>
      </c>
      <c r="C449">
        <f>IFERROR(MATCH($A449,'Fis-Com'!C:C,0),0)</f>
        <v>0</v>
      </c>
      <c r="D449">
        <f>IFERROR(MATCH($A449,'Fis-Com'!D:D,0),0)</f>
        <v>0</v>
      </c>
      <c r="E449">
        <f>IFERROR(MATCH($A449,'Fis-Com'!E:E,0),0)</f>
        <v>0</v>
      </c>
      <c r="I449">
        <f t="shared" si="6"/>
        <v>0</v>
      </c>
    </row>
    <row r="450" spans="2:9" x14ac:dyDescent="0.2">
      <c r="B450" t="e">
        <f>VLOOKUP(A450,MEDIDORES!C:L,10,FALSE)</f>
        <v>#N/A</v>
      </c>
      <c r="C450">
        <f>IFERROR(MATCH($A450,'Fis-Com'!C:C,0),0)</f>
        <v>0</v>
      </c>
      <c r="D450">
        <f>IFERROR(MATCH($A450,'Fis-Com'!D:D,0),0)</f>
        <v>0</v>
      </c>
      <c r="E450">
        <f>IFERROR(MATCH($A450,'Fis-Com'!E:E,0),0)</f>
        <v>0</v>
      </c>
      <c r="I450">
        <f t="shared" si="6"/>
        <v>0</v>
      </c>
    </row>
    <row r="451" spans="2:9" x14ac:dyDescent="0.2">
      <c r="B451" t="e">
        <f>VLOOKUP(A451,MEDIDORES!C:L,10,FALSE)</f>
        <v>#N/A</v>
      </c>
      <c r="C451">
        <f>IFERROR(MATCH($A451,'Fis-Com'!C:C,0),0)</f>
        <v>0</v>
      </c>
      <c r="D451">
        <f>IFERROR(MATCH($A451,'Fis-Com'!D:D,0),0)</f>
        <v>0</v>
      </c>
      <c r="E451">
        <f>IFERROR(MATCH($A451,'Fis-Com'!E:E,0),0)</f>
        <v>0</v>
      </c>
      <c r="I451">
        <f t="shared" si="6"/>
        <v>0</v>
      </c>
    </row>
    <row r="452" spans="2:9" x14ac:dyDescent="0.2">
      <c r="B452" t="e">
        <f>VLOOKUP(A452,MEDIDORES!C:L,10,FALSE)</f>
        <v>#N/A</v>
      </c>
      <c r="C452">
        <f>IFERROR(MATCH($A452,'Fis-Com'!C:C,0),0)</f>
        <v>0</v>
      </c>
      <c r="D452">
        <f>IFERROR(MATCH($A452,'Fis-Com'!D:D,0),0)</f>
        <v>0</v>
      </c>
      <c r="E452">
        <f>IFERROR(MATCH($A452,'Fis-Com'!E:E,0),0)</f>
        <v>0</v>
      </c>
      <c r="I452">
        <f t="shared" ref="I452:I515" si="7">SUM(C452:E452)</f>
        <v>0</v>
      </c>
    </row>
    <row r="453" spans="2:9" x14ac:dyDescent="0.2">
      <c r="B453" t="e">
        <f>VLOOKUP(A453,MEDIDORES!C:L,10,FALSE)</f>
        <v>#N/A</v>
      </c>
      <c r="C453">
        <f>IFERROR(MATCH($A453,'Fis-Com'!C:C,0),0)</f>
        <v>0</v>
      </c>
      <c r="D453">
        <f>IFERROR(MATCH($A453,'Fis-Com'!D:D,0),0)</f>
        <v>0</v>
      </c>
      <c r="E453">
        <f>IFERROR(MATCH($A453,'Fis-Com'!E:E,0),0)</f>
        <v>0</v>
      </c>
      <c r="I453">
        <f t="shared" si="7"/>
        <v>0</v>
      </c>
    </row>
    <row r="454" spans="2:9" x14ac:dyDescent="0.2">
      <c r="B454" t="e">
        <f>VLOOKUP(A454,MEDIDORES!C:L,10,FALSE)</f>
        <v>#N/A</v>
      </c>
      <c r="C454">
        <f>IFERROR(MATCH($A454,'Fis-Com'!C:C,0),0)</f>
        <v>0</v>
      </c>
      <c r="D454">
        <f>IFERROR(MATCH($A454,'Fis-Com'!D:D,0),0)</f>
        <v>0</v>
      </c>
      <c r="E454">
        <f>IFERROR(MATCH($A454,'Fis-Com'!E:E,0),0)</f>
        <v>0</v>
      </c>
      <c r="I454">
        <f t="shared" si="7"/>
        <v>0</v>
      </c>
    </row>
    <row r="455" spans="2:9" x14ac:dyDescent="0.2">
      <c r="B455" t="e">
        <f>VLOOKUP(A455,MEDIDORES!C:L,10,FALSE)</f>
        <v>#N/A</v>
      </c>
      <c r="C455">
        <f>IFERROR(MATCH($A455,'Fis-Com'!C:C,0),0)</f>
        <v>0</v>
      </c>
      <c r="D455">
        <f>IFERROR(MATCH($A455,'Fis-Com'!D:D,0),0)</f>
        <v>0</v>
      </c>
      <c r="E455">
        <f>IFERROR(MATCH($A455,'Fis-Com'!E:E,0),0)</f>
        <v>0</v>
      </c>
      <c r="I455">
        <f t="shared" si="7"/>
        <v>0</v>
      </c>
    </row>
    <row r="456" spans="2:9" x14ac:dyDescent="0.2">
      <c r="B456" t="e">
        <f>VLOOKUP(A456,MEDIDORES!C:L,10,FALSE)</f>
        <v>#N/A</v>
      </c>
      <c r="C456">
        <f>IFERROR(MATCH($A456,'Fis-Com'!C:C,0),0)</f>
        <v>0</v>
      </c>
      <c r="D456">
        <f>IFERROR(MATCH($A456,'Fis-Com'!D:D,0),0)</f>
        <v>0</v>
      </c>
      <c r="E456">
        <f>IFERROR(MATCH($A456,'Fis-Com'!E:E,0),0)</f>
        <v>0</v>
      </c>
      <c r="I456">
        <f t="shared" si="7"/>
        <v>0</v>
      </c>
    </row>
    <row r="457" spans="2:9" x14ac:dyDescent="0.2">
      <c r="B457" t="e">
        <f>VLOOKUP(A457,MEDIDORES!C:L,10,FALSE)</f>
        <v>#N/A</v>
      </c>
      <c r="C457">
        <f>IFERROR(MATCH($A457,'Fis-Com'!C:C,0),0)</f>
        <v>0</v>
      </c>
      <c r="D457">
        <f>IFERROR(MATCH($A457,'Fis-Com'!D:D,0),0)</f>
        <v>0</v>
      </c>
      <c r="E457">
        <f>IFERROR(MATCH($A457,'Fis-Com'!E:E,0),0)</f>
        <v>0</v>
      </c>
      <c r="I457">
        <f t="shared" si="7"/>
        <v>0</v>
      </c>
    </row>
    <row r="458" spans="2:9" x14ac:dyDescent="0.2">
      <c r="B458" t="e">
        <f>VLOOKUP(A458,MEDIDORES!C:L,10,FALSE)</f>
        <v>#N/A</v>
      </c>
      <c r="C458">
        <f>IFERROR(MATCH($A458,'Fis-Com'!C:C,0),0)</f>
        <v>0</v>
      </c>
      <c r="D458">
        <f>IFERROR(MATCH($A458,'Fis-Com'!D:D,0),0)</f>
        <v>0</v>
      </c>
      <c r="E458">
        <f>IFERROR(MATCH($A458,'Fis-Com'!E:E,0),0)</f>
        <v>0</v>
      </c>
      <c r="I458">
        <f t="shared" si="7"/>
        <v>0</v>
      </c>
    </row>
    <row r="459" spans="2:9" x14ac:dyDescent="0.2">
      <c r="B459" t="e">
        <f>VLOOKUP(A459,MEDIDORES!C:L,10,FALSE)</f>
        <v>#N/A</v>
      </c>
      <c r="C459">
        <f>IFERROR(MATCH($A459,'Fis-Com'!C:C,0),0)</f>
        <v>0</v>
      </c>
      <c r="D459">
        <f>IFERROR(MATCH($A459,'Fis-Com'!D:D,0),0)</f>
        <v>0</v>
      </c>
      <c r="E459">
        <f>IFERROR(MATCH($A459,'Fis-Com'!E:E,0),0)</f>
        <v>0</v>
      </c>
      <c r="I459">
        <f t="shared" si="7"/>
        <v>0</v>
      </c>
    </row>
    <row r="460" spans="2:9" x14ac:dyDescent="0.2">
      <c r="B460" t="e">
        <f>VLOOKUP(A460,MEDIDORES!C:L,10,FALSE)</f>
        <v>#N/A</v>
      </c>
      <c r="C460">
        <f>IFERROR(MATCH($A460,'Fis-Com'!C:C,0),0)</f>
        <v>0</v>
      </c>
      <c r="D460">
        <f>IFERROR(MATCH($A460,'Fis-Com'!D:D,0),0)</f>
        <v>0</v>
      </c>
      <c r="E460">
        <f>IFERROR(MATCH($A460,'Fis-Com'!E:E,0),0)</f>
        <v>0</v>
      </c>
      <c r="I460">
        <f t="shared" si="7"/>
        <v>0</v>
      </c>
    </row>
    <row r="461" spans="2:9" x14ac:dyDescent="0.2">
      <c r="B461" t="e">
        <f>VLOOKUP(A461,MEDIDORES!C:L,10,FALSE)</f>
        <v>#N/A</v>
      </c>
      <c r="C461">
        <f>IFERROR(MATCH($A461,'Fis-Com'!C:C,0),0)</f>
        <v>0</v>
      </c>
      <c r="D461">
        <f>IFERROR(MATCH($A461,'Fis-Com'!D:D,0),0)</f>
        <v>0</v>
      </c>
      <c r="E461">
        <f>IFERROR(MATCH($A461,'Fis-Com'!E:E,0),0)</f>
        <v>0</v>
      </c>
      <c r="I461">
        <f t="shared" si="7"/>
        <v>0</v>
      </c>
    </row>
    <row r="462" spans="2:9" x14ac:dyDescent="0.2">
      <c r="B462" t="e">
        <f>VLOOKUP(A462,MEDIDORES!C:L,10,FALSE)</f>
        <v>#N/A</v>
      </c>
      <c r="C462">
        <f>IFERROR(MATCH($A462,'Fis-Com'!C:C,0),0)</f>
        <v>0</v>
      </c>
      <c r="D462">
        <f>IFERROR(MATCH($A462,'Fis-Com'!D:D,0),0)</f>
        <v>0</v>
      </c>
      <c r="E462">
        <f>IFERROR(MATCH($A462,'Fis-Com'!E:E,0),0)</f>
        <v>0</v>
      </c>
      <c r="I462">
        <f t="shared" si="7"/>
        <v>0</v>
      </c>
    </row>
    <row r="463" spans="2:9" x14ac:dyDescent="0.2">
      <c r="B463" t="e">
        <f>VLOOKUP(A463,MEDIDORES!C:L,10,FALSE)</f>
        <v>#N/A</v>
      </c>
      <c r="C463">
        <f>IFERROR(MATCH($A463,'Fis-Com'!C:C,0),0)</f>
        <v>0</v>
      </c>
      <c r="D463">
        <f>IFERROR(MATCH($A463,'Fis-Com'!D:D,0),0)</f>
        <v>0</v>
      </c>
      <c r="E463">
        <f>IFERROR(MATCH($A463,'Fis-Com'!E:E,0),0)</f>
        <v>0</v>
      </c>
      <c r="I463">
        <f t="shared" si="7"/>
        <v>0</v>
      </c>
    </row>
    <row r="464" spans="2:9" x14ac:dyDescent="0.2">
      <c r="B464" t="e">
        <f>VLOOKUP(A464,MEDIDORES!C:L,10,FALSE)</f>
        <v>#N/A</v>
      </c>
      <c r="C464">
        <f>IFERROR(MATCH($A464,'Fis-Com'!C:C,0),0)</f>
        <v>0</v>
      </c>
      <c r="D464">
        <f>IFERROR(MATCH($A464,'Fis-Com'!D:D,0),0)</f>
        <v>0</v>
      </c>
      <c r="E464">
        <f>IFERROR(MATCH($A464,'Fis-Com'!E:E,0),0)</f>
        <v>0</v>
      </c>
      <c r="I464">
        <f t="shared" si="7"/>
        <v>0</v>
      </c>
    </row>
    <row r="465" spans="2:9" x14ac:dyDescent="0.2">
      <c r="B465" t="e">
        <f>VLOOKUP(A465,MEDIDORES!C:L,10,FALSE)</f>
        <v>#N/A</v>
      </c>
      <c r="C465">
        <f>IFERROR(MATCH($A465,'Fis-Com'!C:C,0),0)</f>
        <v>0</v>
      </c>
      <c r="D465">
        <f>IFERROR(MATCH($A465,'Fis-Com'!D:D,0),0)</f>
        <v>0</v>
      </c>
      <c r="E465">
        <f>IFERROR(MATCH($A465,'Fis-Com'!E:E,0),0)</f>
        <v>0</v>
      </c>
      <c r="I465">
        <f t="shared" si="7"/>
        <v>0</v>
      </c>
    </row>
    <row r="466" spans="2:9" x14ac:dyDescent="0.2">
      <c r="B466" t="e">
        <f>VLOOKUP(A466,MEDIDORES!C:L,10,FALSE)</f>
        <v>#N/A</v>
      </c>
      <c r="C466">
        <f>IFERROR(MATCH($A466,'Fis-Com'!C:C,0),0)</f>
        <v>0</v>
      </c>
      <c r="D466">
        <f>IFERROR(MATCH($A466,'Fis-Com'!D:D,0),0)</f>
        <v>0</v>
      </c>
      <c r="E466">
        <f>IFERROR(MATCH($A466,'Fis-Com'!E:E,0),0)</f>
        <v>0</v>
      </c>
      <c r="I466">
        <f t="shared" si="7"/>
        <v>0</v>
      </c>
    </row>
    <row r="467" spans="2:9" x14ac:dyDescent="0.2">
      <c r="B467" t="e">
        <f>VLOOKUP(A467,MEDIDORES!C:L,10,FALSE)</f>
        <v>#N/A</v>
      </c>
      <c r="C467">
        <f>IFERROR(MATCH($A467,'Fis-Com'!C:C,0),0)</f>
        <v>0</v>
      </c>
      <c r="D467">
        <f>IFERROR(MATCH($A467,'Fis-Com'!D:D,0),0)</f>
        <v>0</v>
      </c>
      <c r="E467">
        <f>IFERROR(MATCH($A467,'Fis-Com'!E:E,0),0)</f>
        <v>0</v>
      </c>
      <c r="I467">
        <f t="shared" si="7"/>
        <v>0</v>
      </c>
    </row>
    <row r="468" spans="2:9" x14ac:dyDescent="0.2">
      <c r="B468" t="e">
        <f>VLOOKUP(A468,MEDIDORES!C:L,10,FALSE)</f>
        <v>#N/A</v>
      </c>
      <c r="C468">
        <f>IFERROR(MATCH($A468,'Fis-Com'!C:C,0),0)</f>
        <v>0</v>
      </c>
      <c r="D468">
        <f>IFERROR(MATCH($A468,'Fis-Com'!D:D,0),0)</f>
        <v>0</v>
      </c>
      <c r="E468">
        <f>IFERROR(MATCH($A468,'Fis-Com'!E:E,0),0)</f>
        <v>0</v>
      </c>
      <c r="I468">
        <f t="shared" si="7"/>
        <v>0</v>
      </c>
    </row>
    <row r="469" spans="2:9" x14ac:dyDescent="0.2">
      <c r="B469" t="e">
        <f>VLOOKUP(A469,MEDIDORES!C:L,10,FALSE)</f>
        <v>#N/A</v>
      </c>
      <c r="C469">
        <f>IFERROR(MATCH($A469,'Fis-Com'!C:C,0),0)</f>
        <v>0</v>
      </c>
      <c r="D469">
        <f>IFERROR(MATCH($A469,'Fis-Com'!D:D,0),0)</f>
        <v>0</v>
      </c>
      <c r="E469">
        <f>IFERROR(MATCH($A469,'Fis-Com'!E:E,0),0)</f>
        <v>0</v>
      </c>
      <c r="I469">
        <f t="shared" si="7"/>
        <v>0</v>
      </c>
    </row>
    <row r="470" spans="2:9" x14ac:dyDescent="0.2">
      <c r="B470" t="e">
        <f>VLOOKUP(A470,MEDIDORES!C:L,10,FALSE)</f>
        <v>#N/A</v>
      </c>
      <c r="C470">
        <f>IFERROR(MATCH($A470,'Fis-Com'!C:C,0),0)</f>
        <v>0</v>
      </c>
      <c r="D470">
        <f>IFERROR(MATCH($A470,'Fis-Com'!D:D,0),0)</f>
        <v>0</v>
      </c>
      <c r="E470">
        <f>IFERROR(MATCH($A470,'Fis-Com'!E:E,0),0)</f>
        <v>0</v>
      </c>
      <c r="I470">
        <f t="shared" si="7"/>
        <v>0</v>
      </c>
    </row>
    <row r="471" spans="2:9" x14ac:dyDescent="0.2">
      <c r="B471" t="e">
        <f>VLOOKUP(A471,MEDIDORES!C:L,10,FALSE)</f>
        <v>#N/A</v>
      </c>
      <c r="C471">
        <f>IFERROR(MATCH($A471,'Fis-Com'!C:C,0),0)</f>
        <v>0</v>
      </c>
      <c r="D471">
        <f>IFERROR(MATCH($A471,'Fis-Com'!D:D,0),0)</f>
        <v>0</v>
      </c>
      <c r="E471">
        <f>IFERROR(MATCH($A471,'Fis-Com'!E:E,0),0)</f>
        <v>0</v>
      </c>
      <c r="I471">
        <f t="shared" si="7"/>
        <v>0</v>
      </c>
    </row>
    <row r="472" spans="2:9" x14ac:dyDescent="0.2">
      <c r="B472" t="e">
        <f>VLOOKUP(A472,MEDIDORES!C:L,10,FALSE)</f>
        <v>#N/A</v>
      </c>
      <c r="C472">
        <f>IFERROR(MATCH($A472,'Fis-Com'!C:C,0),0)</f>
        <v>0</v>
      </c>
      <c r="D472">
        <f>IFERROR(MATCH($A472,'Fis-Com'!D:D,0),0)</f>
        <v>0</v>
      </c>
      <c r="E472">
        <f>IFERROR(MATCH($A472,'Fis-Com'!E:E,0),0)</f>
        <v>0</v>
      </c>
      <c r="I472">
        <f t="shared" si="7"/>
        <v>0</v>
      </c>
    </row>
    <row r="473" spans="2:9" x14ac:dyDescent="0.2">
      <c r="B473" t="e">
        <f>VLOOKUP(A473,MEDIDORES!C:L,10,FALSE)</f>
        <v>#N/A</v>
      </c>
      <c r="C473">
        <f>IFERROR(MATCH($A473,'Fis-Com'!C:C,0),0)</f>
        <v>0</v>
      </c>
      <c r="D473">
        <f>IFERROR(MATCH($A473,'Fis-Com'!D:D,0),0)</f>
        <v>0</v>
      </c>
      <c r="E473">
        <f>IFERROR(MATCH($A473,'Fis-Com'!E:E,0),0)</f>
        <v>0</v>
      </c>
      <c r="I473">
        <f t="shared" si="7"/>
        <v>0</v>
      </c>
    </row>
    <row r="474" spans="2:9" x14ac:dyDescent="0.2">
      <c r="B474" t="e">
        <f>VLOOKUP(A474,MEDIDORES!C:L,10,FALSE)</f>
        <v>#N/A</v>
      </c>
      <c r="C474">
        <f>IFERROR(MATCH($A474,'Fis-Com'!C:C,0),0)</f>
        <v>0</v>
      </c>
      <c r="D474">
        <f>IFERROR(MATCH($A474,'Fis-Com'!D:D,0),0)</f>
        <v>0</v>
      </c>
      <c r="E474">
        <f>IFERROR(MATCH($A474,'Fis-Com'!E:E,0),0)</f>
        <v>0</v>
      </c>
      <c r="I474">
        <f t="shared" si="7"/>
        <v>0</v>
      </c>
    </row>
    <row r="475" spans="2:9" x14ac:dyDescent="0.2">
      <c r="B475" t="e">
        <f>VLOOKUP(A475,MEDIDORES!C:L,10,FALSE)</f>
        <v>#N/A</v>
      </c>
      <c r="C475">
        <f>IFERROR(MATCH($A475,'Fis-Com'!C:C,0),0)</f>
        <v>0</v>
      </c>
      <c r="D475">
        <f>IFERROR(MATCH($A475,'Fis-Com'!D:D,0),0)</f>
        <v>0</v>
      </c>
      <c r="E475">
        <f>IFERROR(MATCH($A475,'Fis-Com'!E:E,0),0)</f>
        <v>0</v>
      </c>
      <c r="I475">
        <f t="shared" si="7"/>
        <v>0</v>
      </c>
    </row>
    <row r="476" spans="2:9" x14ac:dyDescent="0.2">
      <c r="B476" t="e">
        <f>VLOOKUP(A476,MEDIDORES!C:L,10,FALSE)</f>
        <v>#N/A</v>
      </c>
      <c r="C476">
        <f>IFERROR(MATCH($A476,'Fis-Com'!C:C,0),0)</f>
        <v>0</v>
      </c>
      <c r="D476">
        <f>IFERROR(MATCH($A476,'Fis-Com'!D:D,0),0)</f>
        <v>0</v>
      </c>
      <c r="E476">
        <f>IFERROR(MATCH($A476,'Fis-Com'!E:E,0),0)</f>
        <v>0</v>
      </c>
      <c r="I476">
        <f t="shared" si="7"/>
        <v>0</v>
      </c>
    </row>
    <row r="477" spans="2:9" x14ac:dyDescent="0.2">
      <c r="B477" t="e">
        <f>VLOOKUP(A477,MEDIDORES!C:L,10,FALSE)</f>
        <v>#N/A</v>
      </c>
      <c r="C477">
        <f>IFERROR(MATCH($A477,'Fis-Com'!C:C,0),0)</f>
        <v>0</v>
      </c>
      <c r="D477">
        <f>IFERROR(MATCH($A477,'Fis-Com'!D:D,0),0)</f>
        <v>0</v>
      </c>
      <c r="E477">
        <f>IFERROR(MATCH($A477,'Fis-Com'!E:E,0),0)</f>
        <v>0</v>
      </c>
      <c r="I477">
        <f t="shared" si="7"/>
        <v>0</v>
      </c>
    </row>
    <row r="478" spans="2:9" x14ac:dyDescent="0.2">
      <c r="B478" t="e">
        <f>VLOOKUP(A478,MEDIDORES!C:L,10,FALSE)</f>
        <v>#N/A</v>
      </c>
      <c r="C478">
        <f>IFERROR(MATCH($A478,'Fis-Com'!C:C,0),0)</f>
        <v>0</v>
      </c>
      <c r="D478">
        <f>IFERROR(MATCH($A478,'Fis-Com'!D:D,0),0)</f>
        <v>0</v>
      </c>
      <c r="E478">
        <f>IFERROR(MATCH($A478,'Fis-Com'!E:E,0),0)</f>
        <v>0</v>
      </c>
      <c r="I478">
        <f t="shared" si="7"/>
        <v>0</v>
      </c>
    </row>
    <row r="479" spans="2:9" x14ac:dyDescent="0.2">
      <c r="B479" t="e">
        <f>VLOOKUP(A479,MEDIDORES!C:L,10,FALSE)</f>
        <v>#N/A</v>
      </c>
      <c r="C479">
        <f>IFERROR(MATCH($A479,'Fis-Com'!C:C,0),0)</f>
        <v>0</v>
      </c>
      <c r="D479">
        <f>IFERROR(MATCH($A479,'Fis-Com'!D:D,0),0)</f>
        <v>0</v>
      </c>
      <c r="E479">
        <f>IFERROR(MATCH($A479,'Fis-Com'!E:E,0),0)</f>
        <v>0</v>
      </c>
      <c r="I479">
        <f t="shared" si="7"/>
        <v>0</v>
      </c>
    </row>
    <row r="480" spans="2:9" x14ac:dyDescent="0.2">
      <c r="B480" t="e">
        <f>VLOOKUP(A480,MEDIDORES!C:L,10,FALSE)</f>
        <v>#N/A</v>
      </c>
      <c r="C480">
        <f>IFERROR(MATCH($A480,'Fis-Com'!C:C,0),0)</f>
        <v>0</v>
      </c>
      <c r="D480">
        <f>IFERROR(MATCH($A480,'Fis-Com'!D:D,0),0)</f>
        <v>0</v>
      </c>
      <c r="E480">
        <f>IFERROR(MATCH($A480,'Fis-Com'!E:E,0),0)</f>
        <v>0</v>
      </c>
      <c r="I480">
        <f t="shared" si="7"/>
        <v>0</v>
      </c>
    </row>
    <row r="481" spans="2:9" x14ac:dyDescent="0.2">
      <c r="B481" t="e">
        <f>VLOOKUP(A481,MEDIDORES!C:L,10,FALSE)</f>
        <v>#N/A</v>
      </c>
      <c r="C481">
        <f>IFERROR(MATCH($A481,'Fis-Com'!C:C,0),0)</f>
        <v>0</v>
      </c>
      <c r="D481">
        <f>IFERROR(MATCH($A481,'Fis-Com'!D:D,0),0)</f>
        <v>0</v>
      </c>
      <c r="E481">
        <f>IFERROR(MATCH($A481,'Fis-Com'!E:E,0),0)</f>
        <v>0</v>
      </c>
      <c r="I481">
        <f t="shared" si="7"/>
        <v>0</v>
      </c>
    </row>
    <row r="482" spans="2:9" x14ac:dyDescent="0.2">
      <c r="B482" t="e">
        <f>VLOOKUP(A482,MEDIDORES!C:L,10,FALSE)</f>
        <v>#N/A</v>
      </c>
      <c r="C482">
        <f>IFERROR(MATCH($A482,'Fis-Com'!C:C,0),0)</f>
        <v>0</v>
      </c>
      <c r="D482">
        <f>IFERROR(MATCH($A482,'Fis-Com'!D:D,0),0)</f>
        <v>0</v>
      </c>
      <c r="E482">
        <f>IFERROR(MATCH($A482,'Fis-Com'!E:E,0),0)</f>
        <v>0</v>
      </c>
      <c r="I482">
        <f t="shared" si="7"/>
        <v>0</v>
      </c>
    </row>
    <row r="483" spans="2:9" x14ac:dyDescent="0.2">
      <c r="B483" t="e">
        <f>VLOOKUP(A483,MEDIDORES!C:L,10,FALSE)</f>
        <v>#N/A</v>
      </c>
      <c r="C483">
        <f>IFERROR(MATCH($A483,'Fis-Com'!C:C,0),0)</f>
        <v>0</v>
      </c>
      <c r="D483">
        <f>IFERROR(MATCH($A483,'Fis-Com'!D:D,0),0)</f>
        <v>0</v>
      </c>
      <c r="E483">
        <f>IFERROR(MATCH($A483,'Fis-Com'!E:E,0),0)</f>
        <v>0</v>
      </c>
      <c r="I483">
        <f t="shared" si="7"/>
        <v>0</v>
      </c>
    </row>
    <row r="484" spans="2:9" x14ac:dyDescent="0.2">
      <c r="B484" t="e">
        <f>VLOOKUP(A484,MEDIDORES!C:L,10,FALSE)</f>
        <v>#N/A</v>
      </c>
      <c r="C484">
        <f>IFERROR(MATCH($A484,'Fis-Com'!C:C,0),0)</f>
        <v>0</v>
      </c>
      <c r="D484">
        <f>IFERROR(MATCH($A484,'Fis-Com'!D:D,0),0)</f>
        <v>0</v>
      </c>
      <c r="E484">
        <f>IFERROR(MATCH($A484,'Fis-Com'!E:E,0),0)</f>
        <v>0</v>
      </c>
      <c r="I484">
        <f t="shared" si="7"/>
        <v>0</v>
      </c>
    </row>
    <row r="485" spans="2:9" x14ac:dyDescent="0.2">
      <c r="B485" t="e">
        <f>VLOOKUP(A485,MEDIDORES!C:L,10,FALSE)</f>
        <v>#N/A</v>
      </c>
      <c r="C485">
        <f>IFERROR(MATCH($A485,'Fis-Com'!C:C,0),0)</f>
        <v>0</v>
      </c>
      <c r="D485">
        <f>IFERROR(MATCH($A485,'Fis-Com'!D:D,0),0)</f>
        <v>0</v>
      </c>
      <c r="E485">
        <f>IFERROR(MATCH($A485,'Fis-Com'!E:E,0),0)</f>
        <v>0</v>
      </c>
      <c r="I485">
        <f t="shared" si="7"/>
        <v>0</v>
      </c>
    </row>
    <row r="486" spans="2:9" x14ac:dyDescent="0.2">
      <c r="B486" t="e">
        <f>VLOOKUP(A486,MEDIDORES!C:L,10,FALSE)</f>
        <v>#N/A</v>
      </c>
      <c r="C486">
        <f>IFERROR(MATCH($A486,'Fis-Com'!C:C,0),0)</f>
        <v>0</v>
      </c>
      <c r="D486">
        <f>IFERROR(MATCH($A486,'Fis-Com'!D:D,0),0)</f>
        <v>0</v>
      </c>
      <c r="E486">
        <f>IFERROR(MATCH($A486,'Fis-Com'!E:E,0),0)</f>
        <v>0</v>
      </c>
      <c r="I486">
        <f t="shared" si="7"/>
        <v>0</v>
      </c>
    </row>
    <row r="487" spans="2:9" x14ac:dyDescent="0.2">
      <c r="B487" t="e">
        <f>VLOOKUP(A487,MEDIDORES!C:L,10,FALSE)</f>
        <v>#N/A</v>
      </c>
      <c r="C487">
        <f>IFERROR(MATCH($A487,'Fis-Com'!C:C,0),0)</f>
        <v>0</v>
      </c>
      <c r="D487">
        <f>IFERROR(MATCH($A487,'Fis-Com'!D:D,0),0)</f>
        <v>0</v>
      </c>
      <c r="E487">
        <f>IFERROR(MATCH($A487,'Fis-Com'!E:E,0),0)</f>
        <v>0</v>
      </c>
      <c r="I487">
        <f t="shared" si="7"/>
        <v>0</v>
      </c>
    </row>
    <row r="488" spans="2:9" x14ac:dyDescent="0.2">
      <c r="B488" t="e">
        <f>VLOOKUP(A488,MEDIDORES!C:L,10,FALSE)</f>
        <v>#N/A</v>
      </c>
      <c r="C488">
        <f>IFERROR(MATCH($A488,'Fis-Com'!C:C,0),0)</f>
        <v>0</v>
      </c>
      <c r="D488">
        <f>IFERROR(MATCH($A488,'Fis-Com'!D:D,0),0)</f>
        <v>0</v>
      </c>
      <c r="E488">
        <f>IFERROR(MATCH($A488,'Fis-Com'!E:E,0),0)</f>
        <v>0</v>
      </c>
      <c r="I488">
        <f t="shared" si="7"/>
        <v>0</v>
      </c>
    </row>
    <row r="489" spans="2:9" x14ac:dyDescent="0.2">
      <c r="B489" t="e">
        <f>VLOOKUP(A489,MEDIDORES!C:L,10,FALSE)</f>
        <v>#N/A</v>
      </c>
      <c r="C489">
        <f>IFERROR(MATCH($A489,'Fis-Com'!C:C,0),0)</f>
        <v>0</v>
      </c>
      <c r="D489">
        <f>IFERROR(MATCH($A489,'Fis-Com'!D:D,0),0)</f>
        <v>0</v>
      </c>
      <c r="E489">
        <f>IFERROR(MATCH($A489,'Fis-Com'!E:E,0),0)</f>
        <v>0</v>
      </c>
      <c r="I489">
        <f t="shared" si="7"/>
        <v>0</v>
      </c>
    </row>
    <row r="490" spans="2:9" x14ac:dyDescent="0.2">
      <c r="B490" t="e">
        <f>VLOOKUP(A490,MEDIDORES!C:L,10,FALSE)</f>
        <v>#N/A</v>
      </c>
      <c r="C490">
        <f>IFERROR(MATCH($A490,'Fis-Com'!C:C,0),0)</f>
        <v>0</v>
      </c>
      <c r="D490">
        <f>IFERROR(MATCH($A490,'Fis-Com'!D:D,0),0)</f>
        <v>0</v>
      </c>
      <c r="E490">
        <f>IFERROR(MATCH($A490,'Fis-Com'!E:E,0),0)</f>
        <v>0</v>
      </c>
      <c r="I490">
        <f t="shared" si="7"/>
        <v>0</v>
      </c>
    </row>
    <row r="491" spans="2:9" x14ac:dyDescent="0.2">
      <c r="B491" t="e">
        <f>VLOOKUP(A491,MEDIDORES!C:L,10,FALSE)</f>
        <v>#N/A</v>
      </c>
      <c r="C491">
        <f>IFERROR(MATCH($A491,'Fis-Com'!C:C,0),0)</f>
        <v>0</v>
      </c>
      <c r="D491">
        <f>IFERROR(MATCH($A491,'Fis-Com'!D:D,0),0)</f>
        <v>0</v>
      </c>
      <c r="E491">
        <f>IFERROR(MATCH($A491,'Fis-Com'!E:E,0),0)</f>
        <v>0</v>
      </c>
      <c r="I491">
        <f t="shared" si="7"/>
        <v>0</v>
      </c>
    </row>
    <row r="492" spans="2:9" x14ac:dyDescent="0.2">
      <c r="B492" t="e">
        <f>VLOOKUP(A492,MEDIDORES!C:L,10,FALSE)</f>
        <v>#N/A</v>
      </c>
      <c r="C492">
        <f>IFERROR(MATCH($A492,'Fis-Com'!C:C,0),0)</f>
        <v>0</v>
      </c>
      <c r="D492">
        <f>IFERROR(MATCH($A492,'Fis-Com'!D:D,0),0)</f>
        <v>0</v>
      </c>
      <c r="E492">
        <f>IFERROR(MATCH($A492,'Fis-Com'!E:E,0),0)</f>
        <v>0</v>
      </c>
      <c r="I492">
        <f t="shared" si="7"/>
        <v>0</v>
      </c>
    </row>
    <row r="493" spans="2:9" x14ac:dyDescent="0.2">
      <c r="B493" t="e">
        <f>VLOOKUP(A493,MEDIDORES!C:L,10,FALSE)</f>
        <v>#N/A</v>
      </c>
      <c r="C493">
        <f>IFERROR(MATCH($A493,'Fis-Com'!C:C,0),0)</f>
        <v>0</v>
      </c>
      <c r="D493">
        <f>IFERROR(MATCH($A493,'Fis-Com'!D:D,0),0)</f>
        <v>0</v>
      </c>
      <c r="E493">
        <f>IFERROR(MATCH($A493,'Fis-Com'!E:E,0),0)</f>
        <v>0</v>
      </c>
      <c r="I493">
        <f t="shared" si="7"/>
        <v>0</v>
      </c>
    </row>
    <row r="494" spans="2:9" x14ac:dyDescent="0.2">
      <c r="B494" t="e">
        <f>VLOOKUP(A494,MEDIDORES!C:L,10,FALSE)</f>
        <v>#N/A</v>
      </c>
      <c r="C494">
        <f>IFERROR(MATCH($A494,'Fis-Com'!C:C,0),0)</f>
        <v>0</v>
      </c>
      <c r="D494">
        <f>IFERROR(MATCH($A494,'Fis-Com'!D:D,0),0)</f>
        <v>0</v>
      </c>
      <c r="E494">
        <f>IFERROR(MATCH($A494,'Fis-Com'!E:E,0),0)</f>
        <v>0</v>
      </c>
      <c r="I494">
        <f t="shared" si="7"/>
        <v>0</v>
      </c>
    </row>
    <row r="495" spans="2:9" x14ac:dyDescent="0.2">
      <c r="B495" t="e">
        <f>VLOOKUP(A495,MEDIDORES!C:L,10,FALSE)</f>
        <v>#N/A</v>
      </c>
      <c r="C495">
        <f>IFERROR(MATCH($A495,'Fis-Com'!C:C,0),0)</f>
        <v>0</v>
      </c>
      <c r="D495">
        <f>IFERROR(MATCH($A495,'Fis-Com'!D:D,0),0)</f>
        <v>0</v>
      </c>
      <c r="E495">
        <f>IFERROR(MATCH($A495,'Fis-Com'!E:E,0),0)</f>
        <v>0</v>
      </c>
      <c r="I495">
        <f t="shared" si="7"/>
        <v>0</v>
      </c>
    </row>
    <row r="496" spans="2:9" x14ac:dyDescent="0.2">
      <c r="B496" t="e">
        <f>VLOOKUP(A496,MEDIDORES!C:L,10,FALSE)</f>
        <v>#N/A</v>
      </c>
      <c r="C496">
        <f>IFERROR(MATCH($A496,'Fis-Com'!C:C,0),0)</f>
        <v>0</v>
      </c>
      <c r="D496">
        <f>IFERROR(MATCH($A496,'Fis-Com'!D:D,0),0)</f>
        <v>0</v>
      </c>
      <c r="E496">
        <f>IFERROR(MATCH($A496,'Fis-Com'!E:E,0),0)</f>
        <v>0</v>
      </c>
      <c r="I496">
        <f t="shared" si="7"/>
        <v>0</v>
      </c>
    </row>
    <row r="497" spans="2:9" x14ac:dyDescent="0.2">
      <c r="B497" t="e">
        <f>VLOOKUP(A497,MEDIDORES!C:L,10,FALSE)</f>
        <v>#N/A</v>
      </c>
      <c r="C497">
        <f>IFERROR(MATCH($A497,'Fis-Com'!C:C,0),0)</f>
        <v>0</v>
      </c>
      <c r="D497">
        <f>IFERROR(MATCH($A497,'Fis-Com'!D:D,0),0)</f>
        <v>0</v>
      </c>
      <c r="E497">
        <f>IFERROR(MATCH($A497,'Fis-Com'!E:E,0),0)</f>
        <v>0</v>
      </c>
      <c r="I497">
        <f t="shared" si="7"/>
        <v>0</v>
      </c>
    </row>
    <row r="498" spans="2:9" x14ac:dyDescent="0.2">
      <c r="B498" t="e">
        <f>VLOOKUP(A498,MEDIDORES!C:L,10,FALSE)</f>
        <v>#N/A</v>
      </c>
      <c r="C498">
        <f>IFERROR(MATCH($A498,'Fis-Com'!C:C,0),0)</f>
        <v>0</v>
      </c>
      <c r="D498">
        <f>IFERROR(MATCH($A498,'Fis-Com'!D:D,0),0)</f>
        <v>0</v>
      </c>
      <c r="E498">
        <f>IFERROR(MATCH($A498,'Fis-Com'!E:E,0),0)</f>
        <v>0</v>
      </c>
      <c r="I498">
        <f t="shared" si="7"/>
        <v>0</v>
      </c>
    </row>
    <row r="499" spans="2:9" x14ac:dyDescent="0.2">
      <c r="B499" t="e">
        <f>VLOOKUP(A499,MEDIDORES!C:L,10,FALSE)</f>
        <v>#N/A</v>
      </c>
      <c r="C499">
        <f>IFERROR(MATCH($A499,'Fis-Com'!C:C,0),0)</f>
        <v>0</v>
      </c>
      <c r="D499">
        <f>IFERROR(MATCH($A499,'Fis-Com'!D:D,0),0)</f>
        <v>0</v>
      </c>
      <c r="E499">
        <f>IFERROR(MATCH($A499,'Fis-Com'!E:E,0),0)</f>
        <v>0</v>
      </c>
      <c r="I499">
        <f t="shared" si="7"/>
        <v>0</v>
      </c>
    </row>
    <row r="500" spans="2:9" x14ac:dyDescent="0.2">
      <c r="B500" t="e">
        <f>VLOOKUP(A500,MEDIDORES!C:L,10,FALSE)</f>
        <v>#N/A</v>
      </c>
      <c r="C500">
        <f>IFERROR(MATCH($A500,'Fis-Com'!C:C,0),0)</f>
        <v>0</v>
      </c>
      <c r="D500">
        <f>IFERROR(MATCH($A500,'Fis-Com'!D:D,0),0)</f>
        <v>0</v>
      </c>
      <c r="E500">
        <f>IFERROR(MATCH($A500,'Fis-Com'!E:E,0),0)</f>
        <v>0</v>
      </c>
      <c r="I500">
        <f t="shared" si="7"/>
        <v>0</v>
      </c>
    </row>
    <row r="501" spans="2:9" x14ac:dyDescent="0.2">
      <c r="B501" t="e">
        <f>VLOOKUP(A501,MEDIDORES!C:L,10,FALSE)</f>
        <v>#N/A</v>
      </c>
      <c r="C501">
        <f>IFERROR(MATCH($A501,'Fis-Com'!C:C,0),0)</f>
        <v>0</v>
      </c>
      <c r="D501">
        <f>IFERROR(MATCH($A501,'Fis-Com'!D:D,0),0)</f>
        <v>0</v>
      </c>
      <c r="E501">
        <f>IFERROR(MATCH($A501,'Fis-Com'!E:E,0),0)</f>
        <v>0</v>
      </c>
      <c r="I501">
        <f t="shared" si="7"/>
        <v>0</v>
      </c>
    </row>
    <row r="502" spans="2:9" x14ac:dyDescent="0.2">
      <c r="B502" t="e">
        <f>VLOOKUP(A502,MEDIDORES!C:L,10,FALSE)</f>
        <v>#N/A</v>
      </c>
      <c r="C502">
        <f>IFERROR(MATCH($A502,'Fis-Com'!C:C,0),0)</f>
        <v>0</v>
      </c>
      <c r="D502">
        <f>IFERROR(MATCH($A502,'Fis-Com'!D:D,0),0)</f>
        <v>0</v>
      </c>
      <c r="E502">
        <f>IFERROR(MATCH($A502,'Fis-Com'!E:E,0),0)</f>
        <v>0</v>
      </c>
      <c r="I502">
        <f t="shared" si="7"/>
        <v>0</v>
      </c>
    </row>
    <row r="503" spans="2:9" x14ac:dyDescent="0.2">
      <c r="B503" t="e">
        <f>VLOOKUP(A503,MEDIDORES!C:L,10,FALSE)</f>
        <v>#N/A</v>
      </c>
      <c r="C503">
        <f>IFERROR(MATCH($A503,'Fis-Com'!C:C,0),0)</f>
        <v>0</v>
      </c>
      <c r="D503">
        <f>IFERROR(MATCH($A503,'Fis-Com'!D:D,0),0)</f>
        <v>0</v>
      </c>
      <c r="E503">
        <f>IFERROR(MATCH($A503,'Fis-Com'!E:E,0),0)</f>
        <v>0</v>
      </c>
      <c r="I503">
        <f t="shared" si="7"/>
        <v>0</v>
      </c>
    </row>
    <row r="504" spans="2:9" x14ac:dyDescent="0.2">
      <c r="B504" t="e">
        <f>VLOOKUP(A504,MEDIDORES!C:L,10,FALSE)</f>
        <v>#N/A</v>
      </c>
      <c r="C504">
        <f>IFERROR(MATCH($A504,'Fis-Com'!C:C,0),0)</f>
        <v>0</v>
      </c>
      <c r="D504">
        <f>IFERROR(MATCH($A504,'Fis-Com'!D:D,0),0)</f>
        <v>0</v>
      </c>
      <c r="E504">
        <f>IFERROR(MATCH($A504,'Fis-Com'!E:E,0),0)</f>
        <v>0</v>
      </c>
      <c r="I504">
        <f t="shared" si="7"/>
        <v>0</v>
      </c>
    </row>
    <row r="505" spans="2:9" x14ac:dyDescent="0.2">
      <c r="B505" t="e">
        <f>VLOOKUP(A505,MEDIDORES!C:L,10,FALSE)</f>
        <v>#N/A</v>
      </c>
      <c r="C505">
        <f>IFERROR(MATCH($A505,'Fis-Com'!C:C,0),0)</f>
        <v>0</v>
      </c>
      <c r="D505">
        <f>IFERROR(MATCH($A505,'Fis-Com'!D:D,0),0)</f>
        <v>0</v>
      </c>
      <c r="E505">
        <f>IFERROR(MATCH($A505,'Fis-Com'!E:E,0),0)</f>
        <v>0</v>
      </c>
      <c r="I505">
        <f t="shared" si="7"/>
        <v>0</v>
      </c>
    </row>
    <row r="506" spans="2:9" x14ac:dyDescent="0.2">
      <c r="B506" t="e">
        <f>VLOOKUP(A506,MEDIDORES!C:L,10,FALSE)</f>
        <v>#N/A</v>
      </c>
      <c r="C506">
        <f>IFERROR(MATCH($A506,'Fis-Com'!C:C,0),0)</f>
        <v>0</v>
      </c>
      <c r="D506">
        <f>IFERROR(MATCH($A506,'Fis-Com'!D:D,0),0)</f>
        <v>0</v>
      </c>
      <c r="E506">
        <f>IFERROR(MATCH($A506,'Fis-Com'!E:E,0),0)</f>
        <v>0</v>
      </c>
      <c r="I506">
        <f t="shared" si="7"/>
        <v>0</v>
      </c>
    </row>
    <row r="507" spans="2:9" x14ac:dyDescent="0.2">
      <c r="B507" t="e">
        <f>VLOOKUP(A507,MEDIDORES!C:L,10,FALSE)</f>
        <v>#N/A</v>
      </c>
      <c r="C507">
        <f>IFERROR(MATCH($A507,'Fis-Com'!C:C,0),0)</f>
        <v>0</v>
      </c>
      <c r="D507">
        <f>IFERROR(MATCH($A507,'Fis-Com'!D:D,0),0)</f>
        <v>0</v>
      </c>
      <c r="E507">
        <f>IFERROR(MATCH($A507,'Fis-Com'!E:E,0),0)</f>
        <v>0</v>
      </c>
      <c r="I507">
        <f t="shared" si="7"/>
        <v>0</v>
      </c>
    </row>
    <row r="508" spans="2:9" x14ac:dyDescent="0.2">
      <c r="B508" t="e">
        <f>VLOOKUP(A508,MEDIDORES!C:L,10,FALSE)</f>
        <v>#N/A</v>
      </c>
      <c r="C508">
        <f>IFERROR(MATCH($A508,'Fis-Com'!C:C,0),0)</f>
        <v>0</v>
      </c>
      <c r="D508">
        <f>IFERROR(MATCH($A508,'Fis-Com'!D:D,0),0)</f>
        <v>0</v>
      </c>
      <c r="E508">
        <f>IFERROR(MATCH($A508,'Fis-Com'!E:E,0),0)</f>
        <v>0</v>
      </c>
      <c r="I508">
        <f t="shared" si="7"/>
        <v>0</v>
      </c>
    </row>
    <row r="509" spans="2:9" x14ac:dyDescent="0.2">
      <c r="B509" t="e">
        <f>VLOOKUP(A509,MEDIDORES!C:L,10,FALSE)</f>
        <v>#N/A</v>
      </c>
      <c r="C509">
        <f>IFERROR(MATCH($A509,'Fis-Com'!C:C,0),0)</f>
        <v>0</v>
      </c>
      <c r="D509">
        <f>IFERROR(MATCH($A509,'Fis-Com'!D:D,0),0)</f>
        <v>0</v>
      </c>
      <c r="E509">
        <f>IFERROR(MATCH($A509,'Fis-Com'!E:E,0),0)</f>
        <v>0</v>
      </c>
      <c r="I509">
        <f t="shared" si="7"/>
        <v>0</v>
      </c>
    </row>
    <row r="510" spans="2:9" x14ac:dyDescent="0.2">
      <c r="B510" t="e">
        <f>VLOOKUP(A510,MEDIDORES!C:L,10,FALSE)</f>
        <v>#N/A</v>
      </c>
      <c r="C510">
        <f>IFERROR(MATCH($A510,'Fis-Com'!C:C,0),0)</f>
        <v>0</v>
      </c>
      <c r="D510">
        <f>IFERROR(MATCH($A510,'Fis-Com'!D:D,0),0)</f>
        <v>0</v>
      </c>
      <c r="E510">
        <f>IFERROR(MATCH($A510,'Fis-Com'!E:E,0),0)</f>
        <v>0</v>
      </c>
      <c r="I510">
        <f t="shared" si="7"/>
        <v>0</v>
      </c>
    </row>
    <row r="511" spans="2:9" x14ac:dyDescent="0.2">
      <c r="B511" t="e">
        <f>VLOOKUP(A511,MEDIDORES!C:L,10,FALSE)</f>
        <v>#N/A</v>
      </c>
      <c r="C511">
        <f>IFERROR(MATCH($A511,'Fis-Com'!C:C,0),0)</f>
        <v>0</v>
      </c>
      <c r="D511">
        <f>IFERROR(MATCH($A511,'Fis-Com'!D:D,0),0)</f>
        <v>0</v>
      </c>
      <c r="E511">
        <f>IFERROR(MATCH($A511,'Fis-Com'!E:E,0),0)</f>
        <v>0</v>
      </c>
      <c r="I511">
        <f t="shared" si="7"/>
        <v>0</v>
      </c>
    </row>
    <row r="512" spans="2:9" x14ac:dyDescent="0.2">
      <c r="B512" t="e">
        <f>VLOOKUP(A512,MEDIDORES!C:L,10,FALSE)</f>
        <v>#N/A</v>
      </c>
      <c r="C512">
        <f>IFERROR(MATCH($A512,'Fis-Com'!C:C,0),0)</f>
        <v>0</v>
      </c>
      <c r="D512">
        <f>IFERROR(MATCH($A512,'Fis-Com'!D:D,0),0)</f>
        <v>0</v>
      </c>
      <c r="E512">
        <f>IFERROR(MATCH($A512,'Fis-Com'!E:E,0),0)</f>
        <v>0</v>
      </c>
      <c r="I512">
        <f t="shared" si="7"/>
        <v>0</v>
      </c>
    </row>
    <row r="513" spans="2:9" x14ac:dyDescent="0.2">
      <c r="B513" t="e">
        <f>VLOOKUP(A513,MEDIDORES!C:L,10,FALSE)</f>
        <v>#N/A</v>
      </c>
      <c r="C513">
        <f>IFERROR(MATCH($A513,'Fis-Com'!C:C,0),0)</f>
        <v>0</v>
      </c>
      <c r="D513">
        <f>IFERROR(MATCH($A513,'Fis-Com'!D:D,0),0)</f>
        <v>0</v>
      </c>
      <c r="E513">
        <f>IFERROR(MATCH($A513,'Fis-Com'!E:E,0),0)</f>
        <v>0</v>
      </c>
      <c r="I513">
        <f t="shared" si="7"/>
        <v>0</v>
      </c>
    </row>
    <row r="514" spans="2:9" x14ac:dyDescent="0.2">
      <c r="B514" t="e">
        <f>VLOOKUP(A514,MEDIDORES!C:L,10,FALSE)</f>
        <v>#N/A</v>
      </c>
      <c r="C514">
        <f>IFERROR(MATCH($A514,'Fis-Com'!C:C,0),0)</f>
        <v>0</v>
      </c>
      <c r="D514">
        <f>IFERROR(MATCH($A514,'Fis-Com'!D:D,0),0)</f>
        <v>0</v>
      </c>
      <c r="E514">
        <f>IFERROR(MATCH($A514,'Fis-Com'!E:E,0),0)</f>
        <v>0</v>
      </c>
      <c r="I514">
        <f t="shared" si="7"/>
        <v>0</v>
      </c>
    </row>
    <row r="515" spans="2:9" x14ac:dyDescent="0.2">
      <c r="B515" t="e">
        <f>VLOOKUP(A515,MEDIDORES!C:L,10,FALSE)</f>
        <v>#N/A</v>
      </c>
      <c r="C515">
        <f>IFERROR(MATCH($A515,'Fis-Com'!C:C,0),0)</f>
        <v>0</v>
      </c>
      <c r="D515">
        <f>IFERROR(MATCH($A515,'Fis-Com'!D:D,0),0)</f>
        <v>0</v>
      </c>
      <c r="E515">
        <f>IFERROR(MATCH($A515,'Fis-Com'!E:E,0),0)</f>
        <v>0</v>
      </c>
      <c r="I515">
        <f t="shared" si="7"/>
        <v>0</v>
      </c>
    </row>
    <row r="516" spans="2:9" x14ac:dyDescent="0.2">
      <c r="B516" t="e">
        <f>VLOOKUP(A516,MEDIDORES!C:L,10,FALSE)</f>
        <v>#N/A</v>
      </c>
      <c r="C516">
        <f>IFERROR(MATCH($A516,'Fis-Com'!C:C,0),0)</f>
        <v>0</v>
      </c>
      <c r="D516">
        <f>IFERROR(MATCH($A516,'Fis-Com'!D:D,0),0)</f>
        <v>0</v>
      </c>
      <c r="E516">
        <f>IFERROR(MATCH($A516,'Fis-Com'!E:E,0),0)</f>
        <v>0</v>
      </c>
      <c r="I516">
        <f t="shared" ref="I516:I579" si="8">SUM(C516:E516)</f>
        <v>0</v>
      </c>
    </row>
    <row r="517" spans="2:9" x14ac:dyDescent="0.2">
      <c r="B517" t="e">
        <f>VLOOKUP(A517,MEDIDORES!C:L,10,FALSE)</f>
        <v>#N/A</v>
      </c>
      <c r="C517">
        <f>IFERROR(MATCH($A517,'Fis-Com'!C:C,0),0)</f>
        <v>0</v>
      </c>
      <c r="D517">
        <f>IFERROR(MATCH($A517,'Fis-Com'!D:D,0),0)</f>
        <v>0</v>
      </c>
      <c r="E517">
        <f>IFERROR(MATCH($A517,'Fis-Com'!E:E,0),0)</f>
        <v>0</v>
      </c>
      <c r="I517">
        <f t="shared" si="8"/>
        <v>0</v>
      </c>
    </row>
    <row r="518" spans="2:9" x14ac:dyDescent="0.2">
      <c r="B518" t="e">
        <f>VLOOKUP(A518,MEDIDORES!C:L,10,FALSE)</f>
        <v>#N/A</v>
      </c>
      <c r="C518">
        <f>IFERROR(MATCH($A518,'Fis-Com'!C:C,0),0)</f>
        <v>0</v>
      </c>
      <c r="D518">
        <f>IFERROR(MATCH($A518,'Fis-Com'!D:D,0),0)</f>
        <v>0</v>
      </c>
      <c r="E518">
        <f>IFERROR(MATCH($A518,'Fis-Com'!E:E,0),0)</f>
        <v>0</v>
      </c>
      <c r="I518">
        <f t="shared" si="8"/>
        <v>0</v>
      </c>
    </row>
    <row r="519" spans="2:9" x14ac:dyDescent="0.2">
      <c r="B519" t="e">
        <f>VLOOKUP(A519,MEDIDORES!C:L,10,FALSE)</f>
        <v>#N/A</v>
      </c>
      <c r="C519">
        <f>IFERROR(MATCH($A519,'Fis-Com'!C:C,0),0)</f>
        <v>0</v>
      </c>
      <c r="D519">
        <f>IFERROR(MATCH($A519,'Fis-Com'!D:D,0),0)</f>
        <v>0</v>
      </c>
      <c r="E519">
        <f>IFERROR(MATCH($A519,'Fis-Com'!E:E,0),0)</f>
        <v>0</v>
      </c>
      <c r="I519">
        <f t="shared" si="8"/>
        <v>0</v>
      </c>
    </row>
    <row r="520" spans="2:9" x14ac:dyDescent="0.2">
      <c r="B520" t="e">
        <f>VLOOKUP(A520,MEDIDORES!C:L,10,FALSE)</f>
        <v>#N/A</v>
      </c>
      <c r="C520">
        <f>IFERROR(MATCH($A520,'Fis-Com'!C:C,0),0)</f>
        <v>0</v>
      </c>
      <c r="D520">
        <f>IFERROR(MATCH($A520,'Fis-Com'!D:D,0),0)</f>
        <v>0</v>
      </c>
      <c r="E520">
        <f>IFERROR(MATCH($A520,'Fis-Com'!E:E,0),0)</f>
        <v>0</v>
      </c>
      <c r="I520">
        <f t="shared" si="8"/>
        <v>0</v>
      </c>
    </row>
    <row r="521" spans="2:9" x14ac:dyDescent="0.2">
      <c r="B521" t="e">
        <f>VLOOKUP(A521,MEDIDORES!C:L,10,FALSE)</f>
        <v>#N/A</v>
      </c>
      <c r="C521">
        <f>IFERROR(MATCH($A521,'Fis-Com'!C:C,0),0)</f>
        <v>0</v>
      </c>
      <c r="D521">
        <f>IFERROR(MATCH($A521,'Fis-Com'!D:D,0),0)</f>
        <v>0</v>
      </c>
      <c r="E521">
        <f>IFERROR(MATCH($A521,'Fis-Com'!E:E,0),0)</f>
        <v>0</v>
      </c>
      <c r="I521">
        <f t="shared" si="8"/>
        <v>0</v>
      </c>
    </row>
    <row r="522" spans="2:9" x14ac:dyDescent="0.2">
      <c r="B522" t="e">
        <f>VLOOKUP(A522,MEDIDORES!C:L,10,FALSE)</f>
        <v>#N/A</v>
      </c>
      <c r="C522">
        <f>IFERROR(MATCH($A522,'Fis-Com'!C:C,0),0)</f>
        <v>0</v>
      </c>
      <c r="D522">
        <f>IFERROR(MATCH($A522,'Fis-Com'!D:D,0),0)</f>
        <v>0</v>
      </c>
      <c r="E522">
        <f>IFERROR(MATCH($A522,'Fis-Com'!E:E,0),0)</f>
        <v>0</v>
      </c>
      <c r="I522">
        <f t="shared" si="8"/>
        <v>0</v>
      </c>
    </row>
    <row r="523" spans="2:9" x14ac:dyDescent="0.2">
      <c r="B523" t="e">
        <f>VLOOKUP(A523,MEDIDORES!C:L,10,FALSE)</f>
        <v>#N/A</v>
      </c>
      <c r="C523">
        <f>IFERROR(MATCH($A523,'Fis-Com'!C:C,0),0)</f>
        <v>0</v>
      </c>
      <c r="D523">
        <f>IFERROR(MATCH($A523,'Fis-Com'!D:D,0),0)</f>
        <v>0</v>
      </c>
      <c r="E523">
        <f>IFERROR(MATCH($A523,'Fis-Com'!E:E,0),0)</f>
        <v>0</v>
      </c>
      <c r="I523">
        <f t="shared" si="8"/>
        <v>0</v>
      </c>
    </row>
    <row r="524" spans="2:9" x14ac:dyDescent="0.2">
      <c r="B524" t="e">
        <f>VLOOKUP(A524,MEDIDORES!C:L,10,FALSE)</f>
        <v>#N/A</v>
      </c>
      <c r="C524">
        <f>IFERROR(MATCH($A524,'Fis-Com'!C:C,0),0)</f>
        <v>0</v>
      </c>
      <c r="D524">
        <f>IFERROR(MATCH($A524,'Fis-Com'!D:D,0),0)</f>
        <v>0</v>
      </c>
      <c r="E524">
        <f>IFERROR(MATCH($A524,'Fis-Com'!E:E,0),0)</f>
        <v>0</v>
      </c>
      <c r="I524">
        <f t="shared" si="8"/>
        <v>0</v>
      </c>
    </row>
    <row r="525" spans="2:9" x14ac:dyDescent="0.2">
      <c r="B525" t="e">
        <f>VLOOKUP(A525,MEDIDORES!C:L,10,FALSE)</f>
        <v>#N/A</v>
      </c>
      <c r="C525">
        <f>IFERROR(MATCH($A525,'Fis-Com'!C:C,0),0)</f>
        <v>0</v>
      </c>
      <c r="D525">
        <f>IFERROR(MATCH($A525,'Fis-Com'!D:D,0),0)</f>
        <v>0</v>
      </c>
      <c r="E525">
        <f>IFERROR(MATCH($A525,'Fis-Com'!E:E,0),0)</f>
        <v>0</v>
      </c>
      <c r="I525">
        <f t="shared" si="8"/>
        <v>0</v>
      </c>
    </row>
    <row r="526" spans="2:9" x14ac:dyDescent="0.2">
      <c r="B526" t="e">
        <f>VLOOKUP(A526,MEDIDORES!C:L,10,FALSE)</f>
        <v>#N/A</v>
      </c>
      <c r="C526">
        <f>IFERROR(MATCH($A526,'Fis-Com'!C:C,0),0)</f>
        <v>0</v>
      </c>
      <c r="D526">
        <f>IFERROR(MATCH($A526,'Fis-Com'!D:D,0),0)</f>
        <v>0</v>
      </c>
      <c r="E526">
        <f>IFERROR(MATCH($A526,'Fis-Com'!E:E,0),0)</f>
        <v>0</v>
      </c>
      <c r="I526">
        <f t="shared" si="8"/>
        <v>0</v>
      </c>
    </row>
    <row r="527" spans="2:9" x14ac:dyDescent="0.2">
      <c r="B527" t="e">
        <f>VLOOKUP(A527,MEDIDORES!C:L,10,FALSE)</f>
        <v>#N/A</v>
      </c>
      <c r="C527">
        <f>IFERROR(MATCH($A527,'Fis-Com'!C:C,0),0)</f>
        <v>0</v>
      </c>
      <c r="D527">
        <f>IFERROR(MATCH($A527,'Fis-Com'!D:D,0),0)</f>
        <v>0</v>
      </c>
      <c r="E527">
        <f>IFERROR(MATCH($A527,'Fis-Com'!E:E,0),0)</f>
        <v>0</v>
      </c>
      <c r="I527">
        <f t="shared" si="8"/>
        <v>0</v>
      </c>
    </row>
    <row r="528" spans="2:9" x14ac:dyDescent="0.2">
      <c r="B528" t="e">
        <f>VLOOKUP(A528,MEDIDORES!C:L,10,FALSE)</f>
        <v>#N/A</v>
      </c>
      <c r="C528">
        <f>IFERROR(MATCH($A528,'Fis-Com'!C:C,0),0)</f>
        <v>0</v>
      </c>
      <c r="D528">
        <f>IFERROR(MATCH($A528,'Fis-Com'!D:D,0),0)</f>
        <v>0</v>
      </c>
      <c r="E528">
        <f>IFERROR(MATCH($A528,'Fis-Com'!E:E,0),0)</f>
        <v>0</v>
      </c>
      <c r="I528">
        <f t="shared" si="8"/>
        <v>0</v>
      </c>
    </row>
    <row r="529" spans="2:9" x14ac:dyDescent="0.2">
      <c r="B529" t="e">
        <f>VLOOKUP(A529,MEDIDORES!C:L,10,FALSE)</f>
        <v>#N/A</v>
      </c>
      <c r="C529">
        <f>IFERROR(MATCH($A529,'Fis-Com'!C:C,0),0)</f>
        <v>0</v>
      </c>
      <c r="D529">
        <f>IFERROR(MATCH($A529,'Fis-Com'!D:D,0),0)</f>
        <v>0</v>
      </c>
      <c r="E529">
        <f>IFERROR(MATCH($A529,'Fis-Com'!E:E,0),0)</f>
        <v>0</v>
      </c>
      <c r="I529">
        <f t="shared" si="8"/>
        <v>0</v>
      </c>
    </row>
    <row r="530" spans="2:9" x14ac:dyDescent="0.2">
      <c r="B530" t="e">
        <f>VLOOKUP(A530,MEDIDORES!C:L,10,FALSE)</f>
        <v>#N/A</v>
      </c>
      <c r="C530">
        <f>IFERROR(MATCH($A530,'Fis-Com'!C:C,0),0)</f>
        <v>0</v>
      </c>
      <c r="D530">
        <f>IFERROR(MATCH($A530,'Fis-Com'!D:D,0),0)</f>
        <v>0</v>
      </c>
      <c r="E530">
        <f>IFERROR(MATCH($A530,'Fis-Com'!E:E,0),0)</f>
        <v>0</v>
      </c>
      <c r="I530">
        <f t="shared" si="8"/>
        <v>0</v>
      </c>
    </row>
    <row r="531" spans="2:9" x14ac:dyDescent="0.2">
      <c r="B531" t="e">
        <f>VLOOKUP(A531,MEDIDORES!C:L,10,FALSE)</f>
        <v>#N/A</v>
      </c>
      <c r="C531">
        <f>IFERROR(MATCH($A531,'Fis-Com'!C:C,0),0)</f>
        <v>0</v>
      </c>
      <c r="D531">
        <f>IFERROR(MATCH($A531,'Fis-Com'!D:D,0),0)</f>
        <v>0</v>
      </c>
      <c r="E531">
        <f>IFERROR(MATCH($A531,'Fis-Com'!E:E,0),0)</f>
        <v>0</v>
      </c>
      <c r="I531">
        <f t="shared" si="8"/>
        <v>0</v>
      </c>
    </row>
    <row r="532" spans="2:9" x14ac:dyDescent="0.2">
      <c r="B532" t="e">
        <f>VLOOKUP(A532,MEDIDORES!C:L,10,FALSE)</f>
        <v>#N/A</v>
      </c>
      <c r="C532">
        <f>IFERROR(MATCH($A532,'Fis-Com'!C:C,0),0)</f>
        <v>0</v>
      </c>
      <c r="D532">
        <f>IFERROR(MATCH($A532,'Fis-Com'!D:D,0),0)</f>
        <v>0</v>
      </c>
      <c r="E532">
        <f>IFERROR(MATCH($A532,'Fis-Com'!E:E,0),0)</f>
        <v>0</v>
      </c>
      <c r="I532">
        <f t="shared" si="8"/>
        <v>0</v>
      </c>
    </row>
    <row r="533" spans="2:9" x14ac:dyDescent="0.2">
      <c r="B533" t="e">
        <f>VLOOKUP(A533,MEDIDORES!C:L,10,FALSE)</f>
        <v>#N/A</v>
      </c>
      <c r="C533">
        <f>IFERROR(MATCH($A533,'Fis-Com'!C:C,0),0)</f>
        <v>0</v>
      </c>
      <c r="D533">
        <f>IFERROR(MATCH($A533,'Fis-Com'!D:D,0),0)</f>
        <v>0</v>
      </c>
      <c r="E533">
        <f>IFERROR(MATCH($A533,'Fis-Com'!E:E,0),0)</f>
        <v>0</v>
      </c>
      <c r="I533">
        <f t="shared" si="8"/>
        <v>0</v>
      </c>
    </row>
    <row r="534" spans="2:9" x14ac:dyDescent="0.2">
      <c r="B534" t="e">
        <f>VLOOKUP(A534,MEDIDORES!C:L,10,FALSE)</f>
        <v>#N/A</v>
      </c>
      <c r="C534">
        <f>IFERROR(MATCH($A534,'Fis-Com'!C:C,0),0)</f>
        <v>0</v>
      </c>
      <c r="D534">
        <f>IFERROR(MATCH($A534,'Fis-Com'!D:D,0),0)</f>
        <v>0</v>
      </c>
      <c r="E534">
        <f>IFERROR(MATCH($A534,'Fis-Com'!E:E,0),0)</f>
        <v>0</v>
      </c>
      <c r="I534">
        <f t="shared" si="8"/>
        <v>0</v>
      </c>
    </row>
    <row r="535" spans="2:9" x14ac:dyDescent="0.2">
      <c r="B535" t="e">
        <f>VLOOKUP(A535,MEDIDORES!C:L,10,FALSE)</f>
        <v>#N/A</v>
      </c>
      <c r="C535">
        <f>IFERROR(MATCH($A535,'Fis-Com'!C:C,0),0)</f>
        <v>0</v>
      </c>
      <c r="D535">
        <f>IFERROR(MATCH($A535,'Fis-Com'!D:D,0),0)</f>
        <v>0</v>
      </c>
      <c r="E535">
        <f>IFERROR(MATCH($A535,'Fis-Com'!E:E,0),0)</f>
        <v>0</v>
      </c>
      <c r="I535">
        <f t="shared" si="8"/>
        <v>0</v>
      </c>
    </row>
    <row r="536" spans="2:9" x14ac:dyDescent="0.2">
      <c r="B536" t="e">
        <f>VLOOKUP(A536,MEDIDORES!C:L,10,FALSE)</f>
        <v>#N/A</v>
      </c>
      <c r="C536">
        <f>IFERROR(MATCH($A536,'Fis-Com'!C:C,0),0)</f>
        <v>0</v>
      </c>
      <c r="D536">
        <f>IFERROR(MATCH($A536,'Fis-Com'!D:D,0),0)</f>
        <v>0</v>
      </c>
      <c r="E536">
        <f>IFERROR(MATCH($A536,'Fis-Com'!E:E,0),0)</f>
        <v>0</v>
      </c>
      <c r="I536">
        <f t="shared" si="8"/>
        <v>0</v>
      </c>
    </row>
    <row r="537" spans="2:9" x14ac:dyDescent="0.2">
      <c r="B537" t="e">
        <f>VLOOKUP(A537,MEDIDORES!C:L,10,FALSE)</f>
        <v>#N/A</v>
      </c>
      <c r="C537">
        <f>IFERROR(MATCH($A537,'Fis-Com'!C:C,0),0)</f>
        <v>0</v>
      </c>
      <c r="D537">
        <f>IFERROR(MATCH($A537,'Fis-Com'!D:D,0),0)</f>
        <v>0</v>
      </c>
      <c r="E537">
        <f>IFERROR(MATCH($A537,'Fis-Com'!E:E,0),0)</f>
        <v>0</v>
      </c>
      <c r="I537">
        <f t="shared" si="8"/>
        <v>0</v>
      </c>
    </row>
    <row r="538" spans="2:9" x14ac:dyDescent="0.2">
      <c r="B538" t="e">
        <f>VLOOKUP(A538,MEDIDORES!C:L,10,FALSE)</f>
        <v>#N/A</v>
      </c>
      <c r="C538">
        <f>IFERROR(MATCH($A538,'Fis-Com'!C:C,0),0)</f>
        <v>0</v>
      </c>
      <c r="D538">
        <f>IFERROR(MATCH($A538,'Fis-Com'!D:D,0),0)</f>
        <v>0</v>
      </c>
      <c r="E538">
        <f>IFERROR(MATCH($A538,'Fis-Com'!E:E,0),0)</f>
        <v>0</v>
      </c>
      <c r="I538">
        <f t="shared" si="8"/>
        <v>0</v>
      </c>
    </row>
    <row r="539" spans="2:9" x14ac:dyDescent="0.2">
      <c r="B539" t="e">
        <f>VLOOKUP(A539,MEDIDORES!C:L,10,FALSE)</f>
        <v>#N/A</v>
      </c>
      <c r="C539">
        <f>IFERROR(MATCH($A539,'Fis-Com'!C:C,0),0)</f>
        <v>0</v>
      </c>
      <c r="D539">
        <f>IFERROR(MATCH($A539,'Fis-Com'!D:D,0),0)</f>
        <v>0</v>
      </c>
      <c r="E539">
        <f>IFERROR(MATCH($A539,'Fis-Com'!E:E,0),0)</f>
        <v>0</v>
      </c>
      <c r="I539">
        <f t="shared" si="8"/>
        <v>0</v>
      </c>
    </row>
    <row r="540" spans="2:9" x14ac:dyDescent="0.2">
      <c r="B540" t="e">
        <f>VLOOKUP(A540,MEDIDORES!C:L,10,FALSE)</f>
        <v>#N/A</v>
      </c>
      <c r="C540">
        <f>IFERROR(MATCH($A540,'Fis-Com'!C:C,0),0)</f>
        <v>0</v>
      </c>
      <c r="D540">
        <f>IFERROR(MATCH($A540,'Fis-Com'!D:D,0),0)</f>
        <v>0</v>
      </c>
      <c r="E540">
        <f>IFERROR(MATCH($A540,'Fis-Com'!E:E,0),0)</f>
        <v>0</v>
      </c>
      <c r="I540">
        <f t="shared" si="8"/>
        <v>0</v>
      </c>
    </row>
    <row r="541" spans="2:9" x14ac:dyDescent="0.2">
      <c r="B541" t="e">
        <f>VLOOKUP(A541,MEDIDORES!C:L,10,FALSE)</f>
        <v>#N/A</v>
      </c>
      <c r="C541">
        <f>IFERROR(MATCH($A541,'Fis-Com'!C:C,0),0)</f>
        <v>0</v>
      </c>
      <c r="D541">
        <f>IFERROR(MATCH($A541,'Fis-Com'!D:D,0),0)</f>
        <v>0</v>
      </c>
      <c r="E541">
        <f>IFERROR(MATCH($A541,'Fis-Com'!E:E,0),0)</f>
        <v>0</v>
      </c>
      <c r="I541">
        <f t="shared" si="8"/>
        <v>0</v>
      </c>
    </row>
    <row r="542" spans="2:9" x14ac:dyDescent="0.2">
      <c r="B542" t="e">
        <f>VLOOKUP(A542,MEDIDORES!C:L,10,FALSE)</f>
        <v>#N/A</v>
      </c>
      <c r="C542">
        <f>IFERROR(MATCH($A542,'Fis-Com'!C:C,0),0)</f>
        <v>0</v>
      </c>
      <c r="D542">
        <f>IFERROR(MATCH($A542,'Fis-Com'!D:D,0),0)</f>
        <v>0</v>
      </c>
      <c r="E542">
        <f>IFERROR(MATCH($A542,'Fis-Com'!E:E,0),0)</f>
        <v>0</v>
      </c>
      <c r="I542">
        <f t="shared" si="8"/>
        <v>0</v>
      </c>
    </row>
    <row r="543" spans="2:9" x14ac:dyDescent="0.2">
      <c r="B543" t="e">
        <f>VLOOKUP(A543,MEDIDORES!C:L,10,FALSE)</f>
        <v>#N/A</v>
      </c>
      <c r="C543">
        <f>IFERROR(MATCH($A543,'Fis-Com'!C:C,0),0)</f>
        <v>0</v>
      </c>
      <c r="D543">
        <f>IFERROR(MATCH($A543,'Fis-Com'!D:D,0),0)</f>
        <v>0</v>
      </c>
      <c r="E543">
        <f>IFERROR(MATCH($A543,'Fis-Com'!E:E,0),0)</f>
        <v>0</v>
      </c>
      <c r="I543">
        <f t="shared" si="8"/>
        <v>0</v>
      </c>
    </row>
    <row r="544" spans="2:9" x14ac:dyDescent="0.2">
      <c r="B544" t="e">
        <f>VLOOKUP(A544,MEDIDORES!C:L,10,FALSE)</f>
        <v>#N/A</v>
      </c>
      <c r="C544">
        <f>IFERROR(MATCH($A544,'Fis-Com'!C:C,0),0)</f>
        <v>0</v>
      </c>
      <c r="D544">
        <f>IFERROR(MATCH($A544,'Fis-Com'!D:D,0),0)</f>
        <v>0</v>
      </c>
      <c r="E544">
        <f>IFERROR(MATCH($A544,'Fis-Com'!E:E,0),0)</f>
        <v>0</v>
      </c>
      <c r="I544">
        <f t="shared" si="8"/>
        <v>0</v>
      </c>
    </row>
    <row r="545" spans="2:9" x14ac:dyDescent="0.2">
      <c r="B545" t="e">
        <f>VLOOKUP(A545,MEDIDORES!C:L,10,FALSE)</f>
        <v>#N/A</v>
      </c>
      <c r="C545">
        <f>IFERROR(MATCH($A545,'Fis-Com'!C:C,0),0)</f>
        <v>0</v>
      </c>
      <c r="D545">
        <f>IFERROR(MATCH($A545,'Fis-Com'!D:D,0),0)</f>
        <v>0</v>
      </c>
      <c r="E545">
        <f>IFERROR(MATCH($A545,'Fis-Com'!E:E,0),0)</f>
        <v>0</v>
      </c>
      <c r="I545">
        <f t="shared" si="8"/>
        <v>0</v>
      </c>
    </row>
    <row r="546" spans="2:9" x14ac:dyDescent="0.2">
      <c r="B546" t="e">
        <f>VLOOKUP(A546,MEDIDORES!C:L,10,FALSE)</f>
        <v>#N/A</v>
      </c>
      <c r="C546">
        <f>IFERROR(MATCH($A546,'Fis-Com'!C:C,0),0)</f>
        <v>0</v>
      </c>
      <c r="D546">
        <f>IFERROR(MATCH($A546,'Fis-Com'!D:D,0),0)</f>
        <v>0</v>
      </c>
      <c r="E546">
        <f>IFERROR(MATCH($A546,'Fis-Com'!E:E,0),0)</f>
        <v>0</v>
      </c>
      <c r="I546">
        <f t="shared" si="8"/>
        <v>0</v>
      </c>
    </row>
    <row r="547" spans="2:9" x14ac:dyDescent="0.2">
      <c r="B547" t="e">
        <f>VLOOKUP(A547,MEDIDORES!C:L,10,FALSE)</f>
        <v>#N/A</v>
      </c>
      <c r="C547">
        <f>IFERROR(MATCH($A547,'Fis-Com'!C:C,0),0)</f>
        <v>0</v>
      </c>
      <c r="D547">
        <f>IFERROR(MATCH($A547,'Fis-Com'!D:D,0),0)</f>
        <v>0</v>
      </c>
      <c r="E547">
        <f>IFERROR(MATCH($A547,'Fis-Com'!E:E,0),0)</f>
        <v>0</v>
      </c>
      <c r="I547">
        <f t="shared" si="8"/>
        <v>0</v>
      </c>
    </row>
    <row r="548" spans="2:9" x14ac:dyDescent="0.2">
      <c r="B548" t="e">
        <f>VLOOKUP(A548,MEDIDORES!C:L,10,FALSE)</f>
        <v>#N/A</v>
      </c>
      <c r="C548">
        <f>IFERROR(MATCH($A548,'Fis-Com'!C:C,0),0)</f>
        <v>0</v>
      </c>
      <c r="D548">
        <f>IFERROR(MATCH($A548,'Fis-Com'!D:D,0),0)</f>
        <v>0</v>
      </c>
      <c r="E548">
        <f>IFERROR(MATCH($A548,'Fis-Com'!E:E,0),0)</f>
        <v>0</v>
      </c>
      <c r="I548">
        <f t="shared" si="8"/>
        <v>0</v>
      </c>
    </row>
    <row r="549" spans="2:9" x14ac:dyDescent="0.2">
      <c r="B549" t="e">
        <f>VLOOKUP(A549,MEDIDORES!C:L,10,FALSE)</f>
        <v>#N/A</v>
      </c>
      <c r="C549">
        <f>IFERROR(MATCH($A549,'Fis-Com'!C:C,0),0)</f>
        <v>0</v>
      </c>
      <c r="D549">
        <f>IFERROR(MATCH($A549,'Fis-Com'!D:D,0),0)</f>
        <v>0</v>
      </c>
      <c r="E549">
        <f>IFERROR(MATCH($A549,'Fis-Com'!E:E,0),0)</f>
        <v>0</v>
      </c>
      <c r="I549">
        <f t="shared" si="8"/>
        <v>0</v>
      </c>
    </row>
    <row r="550" spans="2:9" x14ac:dyDescent="0.2">
      <c r="B550" t="e">
        <f>VLOOKUP(A550,MEDIDORES!C:L,10,FALSE)</f>
        <v>#N/A</v>
      </c>
      <c r="C550">
        <f>IFERROR(MATCH($A550,'Fis-Com'!C:C,0),0)</f>
        <v>0</v>
      </c>
      <c r="D550">
        <f>IFERROR(MATCH($A550,'Fis-Com'!D:D,0),0)</f>
        <v>0</v>
      </c>
      <c r="E550">
        <f>IFERROR(MATCH($A550,'Fis-Com'!E:E,0),0)</f>
        <v>0</v>
      </c>
      <c r="I550">
        <f t="shared" si="8"/>
        <v>0</v>
      </c>
    </row>
    <row r="551" spans="2:9" x14ac:dyDescent="0.2">
      <c r="B551" t="e">
        <f>VLOOKUP(A551,MEDIDORES!C:L,10,FALSE)</f>
        <v>#N/A</v>
      </c>
      <c r="C551">
        <f>IFERROR(MATCH($A551,'Fis-Com'!C:C,0),0)</f>
        <v>0</v>
      </c>
      <c r="D551">
        <f>IFERROR(MATCH($A551,'Fis-Com'!D:D,0),0)</f>
        <v>0</v>
      </c>
      <c r="E551">
        <f>IFERROR(MATCH($A551,'Fis-Com'!E:E,0),0)</f>
        <v>0</v>
      </c>
      <c r="I551">
        <f t="shared" si="8"/>
        <v>0</v>
      </c>
    </row>
    <row r="552" spans="2:9" x14ac:dyDescent="0.2">
      <c r="B552" t="e">
        <f>VLOOKUP(A552,MEDIDORES!C:L,10,FALSE)</f>
        <v>#N/A</v>
      </c>
      <c r="C552">
        <f>IFERROR(MATCH($A552,'Fis-Com'!C:C,0),0)</f>
        <v>0</v>
      </c>
      <c r="D552">
        <f>IFERROR(MATCH($A552,'Fis-Com'!D:D,0),0)</f>
        <v>0</v>
      </c>
      <c r="E552">
        <f>IFERROR(MATCH($A552,'Fis-Com'!E:E,0),0)</f>
        <v>0</v>
      </c>
      <c r="I552">
        <f t="shared" si="8"/>
        <v>0</v>
      </c>
    </row>
    <row r="553" spans="2:9" x14ac:dyDescent="0.2">
      <c r="B553" t="e">
        <f>VLOOKUP(A553,MEDIDORES!C:L,10,FALSE)</f>
        <v>#N/A</v>
      </c>
      <c r="C553">
        <f>IFERROR(MATCH($A553,'Fis-Com'!C:C,0),0)</f>
        <v>0</v>
      </c>
      <c r="D553">
        <f>IFERROR(MATCH($A553,'Fis-Com'!D:D,0),0)</f>
        <v>0</v>
      </c>
      <c r="E553">
        <f>IFERROR(MATCH($A553,'Fis-Com'!E:E,0),0)</f>
        <v>0</v>
      </c>
      <c r="I553">
        <f t="shared" si="8"/>
        <v>0</v>
      </c>
    </row>
    <row r="554" spans="2:9" x14ac:dyDescent="0.2">
      <c r="B554" t="e">
        <f>VLOOKUP(A554,MEDIDORES!C:L,10,FALSE)</f>
        <v>#N/A</v>
      </c>
      <c r="C554">
        <f>IFERROR(MATCH($A554,'Fis-Com'!C:C,0),0)</f>
        <v>0</v>
      </c>
      <c r="D554">
        <f>IFERROR(MATCH($A554,'Fis-Com'!D:D,0),0)</f>
        <v>0</v>
      </c>
      <c r="E554">
        <f>IFERROR(MATCH($A554,'Fis-Com'!E:E,0),0)</f>
        <v>0</v>
      </c>
      <c r="I554">
        <f t="shared" si="8"/>
        <v>0</v>
      </c>
    </row>
    <row r="555" spans="2:9" x14ac:dyDescent="0.2">
      <c r="B555" t="e">
        <f>VLOOKUP(A555,MEDIDORES!C:L,10,FALSE)</f>
        <v>#N/A</v>
      </c>
      <c r="C555">
        <f>IFERROR(MATCH($A555,'Fis-Com'!C:C,0),0)</f>
        <v>0</v>
      </c>
      <c r="D555">
        <f>IFERROR(MATCH($A555,'Fis-Com'!D:D,0),0)</f>
        <v>0</v>
      </c>
      <c r="E555">
        <f>IFERROR(MATCH($A555,'Fis-Com'!E:E,0),0)</f>
        <v>0</v>
      </c>
      <c r="I555">
        <f t="shared" si="8"/>
        <v>0</v>
      </c>
    </row>
    <row r="556" spans="2:9" x14ac:dyDescent="0.2">
      <c r="B556" t="e">
        <f>VLOOKUP(A556,MEDIDORES!C:L,10,FALSE)</f>
        <v>#N/A</v>
      </c>
      <c r="C556">
        <f>IFERROR(MATCH($A556,'Fis-Com'!C:C,0),0)</f>
        <v>0</v>
      </c>
      <c r="D556">
        <f>IFERROR(MATCH($A556,'Fis-Com'!D:D,0),0)</f>
        <v>0</v>
      </c>
      <c r="E556">
        <f>IFERROR(MATCH($A556,'Fis-Com'!E:E,0),0)</f>
        <v>0</v>
      </c>
      <c r="I556">
        <f t="shared" si="8"/>
        <v>0</v>
      </c>
    </row>
    <row r="557" spans="2:9" x14ac:dyDescent="0.2">
      <c r="B557" t="e">
        <f>VLOOKUP(A557,MEDIDORES!C:L,10,FALSE)</f>
        <v>#N/A</v>
      </c>
      <c r="C557">
        <f>IFERROR(MATCH($A557,'Fis-Com'!C:C,0),0)</f>
        <v>0</v>
      </c>
      <c r="D557">
        <f>IFERROR(MATCH($A557,'Fis-Com'!D:D,0),0)</f>
        <v>0</v>
      </c>
      <c r="E557">
        <f>IFERROR(MATCH($A557,'Fis-Com'!E:E,0),0)</f>
        <v>0</v>
      </c>
      <c r="I557">
        <f t="shared" si="8"/>
        <v>0</v>
      </c>
    </row>
    <row r="558" spans="2:9" x14ac:dyDescent="0.2">
      <c r="B558" t="e">
        <f>VLOOKUP(A558,MEDIDORES!C:L,10,FALSE)</f>
        <v>#N/A</v>
      </c>
      <c r="C558">
        <f>IFERROR(MATCH($A558,'Fis-Com'!C:C,0),0)</f>
        <v>0</v>
      </c>
      <c r="D558">
        <f>IFERROR(MATCH($A558,'Fis-Com'!D:D,0),0)</f>
        <v>0</v>
      </c>
      <c r="E558">
        <f>IFERROR(MATCH($A558,'Fis-Com'!E:E,0),0)</f>
        <v>0</v>
      </c>
      <c r="I558">
        <f t="shared" si="8"/>
        <v>0</v>
      </c>
    </row>
    <row r="559" spans="2:9" x14ac:dyDescent="0.2">
      <c r="B559" t="e">
        <f>VLOOKUP(A559,MEDIDORES!C:L,10,FALSE)</f>
        <v>#N/A</v>
      </c>
      <c r="C559">
        <f>IFERROR(MATCH($A559,'Fis-Com'!C:C,0),0)</f>
        <v>0</v>
      </c>
      <c r="D559">
        <f>IFERROR(MATCH($A559,'Fis-Com'!D:D,0),0)</f>
        <v>0</v>
      </c>
      <c r="E559">
        <f>IFERROR(MATCH($A559,'Fis-Com'!E:E,0),0)</f>
        <v>0</v>
      </c>
      <c r="I559">
        <f t="shared" si="8"/>
        <v>0</v>
      </c>
    </row>
    <row r="560" spans="2:9" x14ac:dyDescent="0.2">
      <c r="B560" t="e">
        <f>VLOOKUP(A560,MEDIDORES!C:L,10,FALSE)</f>
        <v>#N/A</v>
      </c>
      <c r="C560">
        <f>IFERROR(MATCH($A560,'Fis-Com'!C:C,0),0)</f>
        <v>0</v>
      </c>
      <c r="D560">
        <f>IFERROR(MATCH($A560,'Fis-Com'!D:D,0),0)</f>
        <v>0</v>
      </c>
      <c r="E560">
        <f>IFERROR(MATCH($A560,'Fis-Com'!E:E,0),0)</f>
        <v>0</v>
      </c>
      <c r="I560">
        <f t="shared" si="8"/>
        <v>0</v>
      </c>
    </row>
    <row r="561" spans="2:9" x14ac:dyDescent="0.2">
      <c r="B561" t="e">
        <f>VLOOKUP(A561,MEDIDORES!C:L,10,FALSE)</f>
        <v>#N/A</v>
      </c>
      <c r="C561">
        <f>IFERROR(MATCH($A561,'Fis-Com'!C:C,0),0)</f>
        <v>0</v>
      </c>
      <c r="D561">
        <f>IFERROR(MATCH($A561,'Fis-Com'!D:D,0),0)</f>
        <v>0</v>
      </c>
      <c r="E561">
        <f>IFERROR(MATCH($A561,'Fis-Com'!E:E,0),0)</f>
        <v>0</v>
      </c>
      <c r="I561">
        <f t="shared" si="8"/>
        <v>0</v>
      </c>
    </row>
    <row r="562" spans="2:9" x14ac:dyDescent="0.2">
      <c r="B562" t="e">
        <f>VLOOKUP(A562,MEDIDORES!C:L,10,FALSE)</f>
        <v>#N/A</v>
      </c>
      <c r="C562">
        <f>IFERROR(MATCH($A562,'Fis-Com'!C:C,0),0)</f>
        <v>0</v>
      </c>
      <c r="D562">
        <f>IFERROR(MATCH($A562,'Fis-Com'!D:D,0),0)</f>
        <v>0</v>
      </c>
      <c r="E562">
        <f>IFERROR(MATCH($A562,'Fis-Com'!E:E,0),0)</f>
        <v>0</v>
      </c>
      <c r="I562">
        <f t="shared" si="8"/>
        <v>0</v>
      </c>
    </row>
    <row r="563" spans="2:9" x14ac:dyDescent="0.2">
      <c r="B563" t="e">
        <f>VLOOKUP(A563,MEDIDORES!C:L,10,FALSE)</f>
        <v>#N/A</v>
      </c>
      <c r="C563">
        <f>IFERROR(MATCH($A563,'Fis-Com'!C:C,0),0)</f>
        <v>0</v>
      </c>
      <c r="D563">
        <f>IFERROR(MATCH($A563,'Fis-Com'!D:D,0),0)</f>
        <v>0</v>
      </c>
      <c r="E563">
        <f>IFERROR(MATCH($A563,'Fis-Com'!E:E,0),0)</f>
        <v>0</v>
      </c>
      <c r="I563">
        <f t="shared" si="8"/>
        <v>0</v>
      </c>
    </row>
    <row r="564" spans="2:9" x14ac:dyDescent="0.2">
      <c r="B564" t="e">
        <f>VLOOKUP(A564,MEDIDORES!C:L,10,FALSE)</f>
        <v>#N/A</v>
      </c>
      <c r="C564">
        <f>IFERROR(MATCH($A564,'Fis-Com'!C:C,0),0)</f>
        <v>0</v>
      </c>
      <c r="D564">
        <f>IFERROR(MATCH($A564,'Fis-Com'!D:D,0),0)</f>
        <v>0</v>
      </c>
      <c r="E564">
        <f>IFERROR(MATCH($A564,'Fis-Com'!E:E,0),0)</f>
        <v>0</v>
      </c>
      <c r="I564">
        <f t="shared" si="8"/>
        <v>0</v>
      </c>
    </row>
    <row r="565" spans="2:9" x14ac:dyDescent="0.2">
      <c r="B565" t="e">
        <f>VLOOKUP(A565,MEDIDORES!C:L,10,FALSE)</f>
        <v>#N/A</v>
      </c>
      <c r="C565">
        <f>IFERROR(MATCH($A565,'Fis-Com'!C:C,0),0)</f>
        <v>0</v>
      </c>
      <c r="D565">
        <f>IFERROR(MATCH($A565,'Fis-Com'!D:D,0),0)</f>
        <v>0</v>
      </c>
      <c r="E565">
        <f>IFERROR(MATCH($A565,'Fis-Com'!E:E,0),0)</f>
        <v>0</v>
      </c>
      <c r="I565">
        <f t="shared" si="8"/>
        <v>0</v>
      </c>
    </row>
    <row r="566" spans="2:9" x14ac:dyDescent="0.2">
      <c r="B566" t="e">
        <f>VLOOKUP(A566,MEDIDORES!C:L,10,FALSE)</f>
        <v>#N/A</v>
      </c>
      <c r="C566">
        <f>IFERROR(MATCH($A566,'Fis-Com'!C:C,0),0)</f>
        <v>0</v>
      </c>
      <c r="D566">
        <f>IFERROR(MATCH($A566,'Fis-Com'!D:D,0),0)</f>
        <v>0</v>
      </c>
      <c r="E566">
        <f>IFERROR(MATCH($A566,'Fis-Com'!E:E,0),0)</f>
        <v>0</v>
      </c>
      <c r="I566">
        <f t="shared" si="8"/>
        <v>0</v>
      </c>
    </row>
    <row r="567" spans="2:9" x14ac:dyDescent="0.2">
      <c r="B567" t="e">
        <f>VLOOKUP(A567,MEDIDORES!C:L,10,FALSE)</f>
        <v>#N/A</v>
      </c>
      <c r="C567">
        <f>IFERROR(MATCH($A567,'Fis-Com'!C:C,0),0)</f>
        <v>0</v>
      </c>
      <c r="D567">
        <f>IFERROR(MATCH($A567,'Fis-Com'!D:D,0),0)</f>
        <v>0</v>
      </c>
      <c r="E567">
        <f>IFERROR(MATCH($A567,'Fis-Com'!E:E,0),0)</f>
        <v>0</v>
      </c>
      <c r="I567">
        <f t="shared" si="8"/>
        <v>0</v>
      </c>
    </row>
    <row r="568" spans="2:9" x14ac:dyDescent="0.2">
      <c r="B568" t="e">
        <f>VLOOKUP(A568,MEDIDORES!C:L,10,FALSE)</f>
        <v>#N/A</v>
      </c>
      <c r="C568">
        <f>IFERROR(MATCH($A568,'Fis-Com'!C:C,0),0)</f>
        <v>0</v>
      </c>
      <c r="D568">
        <f>IFERROR(MATCH($A568,'Fis-Com'!D:D,0),0)</f>
        <v>0</v>
      </c>
      <c r="E568">
        <f>IFERROR(MATCH($A568,'Fis-Com'!E:E,0),0)</f>
        <v>0</v>
      </c>
      <c r="I568">
        <f t="shared" si="8"/>
        <v>0</v>
      </c>
    </row>
    <row r="569" spans="2:9" x14ac:dyDescent="0.2">
      <c r="B569" t="e">
        <f>VLOOKUP(A569,MEDIDORES!C:L,10,FALSE)</f>
        <v>#N/A</v>
      </c>
      <c r="C569">
        <f>IFERROR(MATCH($A569,'Fis-Com'!C:C,0),0)</f>
        <v>0</v>
      </c>
      <c r="D569">
        <f>IFERROR(MATCH($A569,'Fis-Com'!D:D,0),0)</f>
        <v>0</v>
      </c>
      <c r="E569">
        <f>IFERROR(MATCH($A569,'Fis-Com'!E:E,0),0)</f>
        <v>0</v>
      </c>
      <c r="I569">
        <f t="shared" si="8"/>
        <v>0</v>
      </c>
    </row>
    <row r="570" spans="2:9" x14ac:dyDescent="0.2">
      <c r="B570" t="e">
        <f>VLOOKUP(A570,MEDIDORES!C:L,10,FALSE)</f>
        <v>#N/A</v>
      </c>
      <c r="C570">
        <f>IFERROR(MATCH($A570,'Fis-Com'!C:C,0),0)</f>
        <v>0</v>
      </c>
      <c r="D570">
        <f>IFERROR(MATCH($A570,'Fis-Com'!D:D,0),0)</f>
        <v>0</v>
      </c>
      <c r="E570">
        <f>IFERROR(MATCH($A570,'Fis-Com'!E:E,0),0)</f>
        <v>0</v>
      </c>
      <c r="I570">
        <f t="shared" si="8"/>
        <v>0</v>
      </c>
    </row>
    <row r="571" spans="2:9" x14ac:dyDescent="0.2">
      <c r="B571" t="e">
        <f>VLOOKUP(A571,MEDIDORES!C:L,10,FALSE)</f>
        <v>#N/A</v>
      </c>
      <c r="C571">
        <f>IFERROR(MATCH($A571,'Fis-Com'!C:C,0),0)</f>
        <v>0</v>
      </c>
      <c r="D571">
        <f>IFERROR(MATCH($A571,'Fis-Com'!D:D,0),0)</f>
        <v>0</v>
      </c>
      <c r="E571">
        <f>IFERROR(MATCH($A571,'Fis-Com'!E:E,0),0)</f>
        <v>0</v>
      </c>
      <c r="I571">
        <f t="shared" si="8"/>
        <v>0</v>
      </c>
    </row>
    <row r="572" spans="2:9" x14ac:dyDescent="0.2">
      <c r="B572" t="e">
        <f>VLOOKUP(A572,MEDIDORES!C:L,10,FALSE)</f>
        <v>#N/A</v>
      </c>
      <c r="C572">
        <f>IFERROR(MATCH($A572,'Fis-Com'!C:C,0),0)</f>
        <v>0</v>
      </c>
      <c r="D572">
        <f>IFERROR(MATCH($A572,'Fis-Com'!D:D,0),0)</f>
        <v>0</v>
      </c>
      <c r="E572">
        <f>IFERROR(MATCH($A572,'Fis-Com'!E:E,0),0)</f>
        <v>0</v>
      </c>
      <c r="I572">
        <f t="shared" si="8"/>
        <v>0</v>
      </c>
    </row>
    <row r="573" spans="2:9" x14ac:dyDescent="0.2">
      <c r="B573" t="e">
        <f>VLOOKUP(A573,MEDIDORES!C:L,10,FALSE)</f>
        <v>#N/A</v>
      </c>
      <c r="C573">
        <f>IFERROR(MATCH($A573,'Fis-Com'!C:C,0),0)</f>
        <v>0</v>
      </c>
      <c r="D573">
        <f>IFERROR(MATCH($A573,'Fis-Com'!D:D,0),0)</f>
        <v>0</v>
      </c>
      <c r="E573">
        <f>IFERROR(MATCH($A573,'Fis-Com'!E:E,0),0)</f>
        <v>0</v>
      </c>
      <c r="I573">
        <f t="shared" si="8"/>
        <v>0</v>
      </c>
    </row>
    <row r="574" spans="2:9" x14ac:dyDescent="0.2">
      <c r="B574" t="e">
        <f>VLOOKUP(A574,MEDIDORES!C:L,10,FALSE)</f>
        <v>#N/A</v>
      </c>
      <c r="C574">
        <f>IFERROR(MATCH($A574,'Fis-Com'!C:C,0),0)</f>
        <v>0</v>
      </c>
      <c r="D574">
        <f>IFERROR(MATCH($A574,'Fis-Com'!D:D,0),0)</f>
        <v>0</v>
      </c>
      <c r="E574">
        <f>IFERROR(MATCH($A574,'Fis-Com'!E:E,0),0)</f>
        <v>0</v>
      </c>
      <c r="I574">
        <f t="shared" si="8"/>
        <v>0</v>
      </c>
    </row>
    <row r="575" spans="2:9" x14ac:dyDescent="0.2">
      <c r="B575" t="e">
        <f>VLOOKUP(A575,MEDIDORES!C:L,10,FALSE)</f>
        <v>#N/A</v>
      </c>
      <c r="C575">
        <f>IFERROR(MATCH($A575,'Fis-Com'!C:C,0),0)</f>
        <v>0</v>
      </c>
      <c r="D575">
        <f>IFERROR(MATCH($A575,'Fis-Com'!D:D,0),0)</f>
        <v>0</v>
      </c>
      <c r="E575">
        <f>IFERROR(MATCH($A575,'Fis-Com'!E:E,0),0)</f>
        <v>0</v>
      </c>
      <c r="I575">
        <f t="shared" si="8"/>
        <v>0</v>
      </c>
    </row>
    <row r="576" spans="2:9" x14ac:dyDescent="0.2">
      <c r="B576" t="e">
        <f>VLOOKUP(A576,MEDIDORES!C:L,10,FALSE)</f>
        <v>#N/A</v>
      </c>
      <c r="C576">
        <f>IFERROR(MATCH($A576,'Fis-Com'!C:C,0),0)</f>
        <v>0</v>
      </c>
      <c r="D576">
        <f>IFERROR(MATCH($A576,'Fis-Com'!D:D,0),0)</f>
        <v>0</v>
      </c>
      <c r="E576">
        <f>IFERROR(MATCH($A576,'Fis-Com'!E:E,0),0)</f>
        <v>0</v>
      </c>
      <c r="I576">
        <f t="shared" si="8"/>
        <v>0</v>
      </c>
    </row>
    <row r="577" spans="2:9" x14ac:dyDescent="0.2">
      <c r="B577" t="e">
        <f>VLOOKUP(A577,MEDIDORES!C:L,10,FALSE)</f>
        <v>#N/A</v>
      </c>
      <c r="C577">
        <f>IFERROR(MATCH($A577,'Fis-Com'!C:C,0),0)</f>
        <v>0</v>
      </c>
      <c r="D577">
        <f>IFERROR(MATCH($A577,'Fis-Com'!D:D,0),0)</f>
        <v>0</v>
      </c>
      <c r="E577">
        <f>IFERROR(MATCH($A577,'Fis-Com'!E:E,0),0)</f>
        <v>0</v>
      </c>
      <c r="I577">
        <f t="shared" si="8"/>
        <v>0</v>
      </c>
    </row>
    <row r="578" spans="2:9" x14ac:dyDescent="0.2">
      <c r="B578" t="e">
        <f>VLOOKUP(A578,MEDIDORES!C:L,10,FALSE)</f>
        <v>#N/A</v>
      </c>
      <c r="C578">
        <f>IFERROR(MATCH($A578,'Fis-Com'!C:C,0),0)</f>
        <v>0</v>
      </c>
      <c r="D578">
        <f>IFERROR(MATCH($A578,'Fis-Com'!D:D,0),0)</f>
        <v>0</v>
      </c>
      <c r="E578">
        <f>IFERROR(MATCH($A578,'Fis-Com'!E:E,0),0)</f>
        <v>0</v>
      </c>
      <c r="I578">
        <f t="shared" si="8"/>
        <v>0</v>
      </c>
    </row>
    <row r="579" spans="2:9" x14ac:dyDescent="0.2">
      <c r="B579" t="e">
        <f>VLOOKUP(A579,MEDIDORES!C:L,10,FALSE)</f>
        <v>#N/A</v>
      </c>
      <c r="C579">
        <f>IFERROR(MATCH($A579,'Fis-Com'!C:C,0),0)</f>
        <v>0</v>
      </c>
      <c r="D579">
        <f>IFERROR(MATCH($A579,'Fis-Com'!D:D,0),0)</f>
        <v>0</v>
      </c>
      <c r="E579">
        <f>IFERROR(MATCH($A579,'Fis-Com'!E:E,0),0)</f>
        <v>0</v>
      </c>
      <c r="I579">
        <f t="shared" si="8"/>
        <v>0</v>
      </c>
    </row>
    <row r="580" spans="2:9" x14ac:dyDescent="0.2">
      <c r="B580" t="e">
        <f>VLOOKUP(A580,MEDIDORES!C:L,10,FALSE)</f>
        <v>#N/A</v>
      </c>
      <c r="C580">
        <f>IFERROR(MATCH($A580,'Fis-Com'!C:C,0),0)</f>
        <v>0</v>
      </c>
      <c r="D580">
        <f>IFERROR(MATCH($A580,'Fis-Com'!D:D,0),0)</f>
        <v>0</v>
      </c>
      <c r="E580">
        <f>IFERROR(MATCH($A580,'Fis-Com'!E:E,0),0)</f>
        <v>0</v>
      </c>
      <c r="I580">
        <f t="shared" ref="I580:I643" si="9">SUM(C580:E580)</f>
        <v>0</v>
      </c>
    </row>
    <row r="581" spans="2:9" x14ac:dyDescent="0.2">
      <c r="B581" t="e">
        <f>VLOOKUP(A581,MEDIDORES!C:L,10,FALSE)</f>
        <v>#N/A</v>
      </c>
      <c r="C581">
        <f>IFERROR(MATCH($A581,'Fis-Com'!C:C,0),0)</f>
        <v>0</v>
      </c>
      <c r="D581">
        <f>IFERROR(MATCH($A581,'Fis-Com'!D:D,0),0)</f>
        <v>0</v>
      </c>
      <c r="E581">
        <f>IFERROR(MATCH($A581,'Fis-Com'!E:E,0),0)</f>
        <v>0</v>
      </c>
      <c r="I581">
        <f t="shared" si="9"/>
        <v>0</v>
      </c>
    </row>
    <row r="582" spans="2:9" x14ac:dyDescent="0.2">
      <c r="B582" t="e">
        <f>VLOOKUP(A582,MEDIDORES!C:L,10,FALSE)</f>
        <v>#N/A</v>
      </c>
      <c r="C582">
        <f>IFERROR(MATCH($A582,'Fis-Com'!C:C,0),0)</f>
        <v>0</v>
      </c>
      <c r="D582">
        <f>IFERROR(MATCH($A582,'Fis-Com'!D:D,0),0)</f>
        <v>0</v>
      </c>
      <c r="E582">
        <f>IFERROR(MATCH($A582,'Fis-Com'!E:E,0),0)</f>
        <v>0</v>
      </c>
      <c r="I582">
        <f t="shared" si="9"/>
        <v>0</v>
      </c>
    </row>
    <row r="583" spans="2:9" x14ac:dyDescent="0.2">
      <c r="B583" t="e">
        <f>VLOOKUP(A583,MEDIDORES!C:L,10,FALSE)</f>
        <v>#N/A</v>
      </c>
      <c r="C583">
        <f>IFERROR(MATCH($A583,'Fis-Com'!C:C,0),0)</f>
        <v>0</v>
      </c>
      <c r="D583">
        <f>IFERROR(MATCH($A583,'Fis-Com'!D:D,0),0)</f>
        <v>0</v>
      </c>
      <c r="E583">
        <f>IFERROR(MATCH($A583,'Fis-Com'!E:E,0),0)</f>
        <v>0</v>
      </c>
      <c r="I583">
        <f t="shared" si="9"/>
        <v>0</v>
      </c>
    </row>
    <row r="584" spans="2:9" x14ac:dyDescent="0.2">
      <c r="B584" t="e">
        <f>VLOOKUP(A584,MEDIDORES!C:L,10,FALSE)</f>
        <v>#N/A</v>
      </c>
      <c r="C584">
        <f>IFERROR(MATCH($A584,'Fis-Com'!C:C,0),0)</f>
        <v>0</v>
      </c>
      <c r="D584">
        <f>IFERROR(MATCH($A584,'Fis-Com'!D:D,0),0)</f>
        <v>0</v>
      </c>
      <c r="E584">
        <f>IFERROR(MATCH($A584,'Fis-Com'!E:E,0),0)</f>
        <v>0</v>
      </c>
      <c r="I584">
        <f t="shared" si="9"/>
        <v>0</v>
      </c>
    </row>
    <row r="585" spans="2:9" x14ac:dyDescent="0.2">
      <c r="B585" t="e">
        <f>VLOOKUP(A585,MEDIDORES!C:L,10,FALSE)</f>
        <v>#N/A</v>
      </c>
      <c r="C585">
        <f>IFERROR(MATCH($A585,'Fis-Com'!C:C,0),0)</f>
        <v>0</v>
      </c>
      <c r="D585">
        <f>IFERROR(MATCH($A585,'Fis-Com'!D:D,0),0)</f>
        <v>0</v>
      </c>
      <c r="E585">
        <f>IFERROR(MATCH($A585,'Fis-Com'!E:E,0),0)</f>
        <v>0</v>
      </c>
      <c r="I585">
        <f t="shared" si="9"/>
        <v>0</v>
      </c>
    </row>
    <row r="586" spans="2:9" x14ac:dyDescent="0.2">
      <c r="B586" t="e">
        <f>VLOOKUP(A586,MEDIDORES!C:L,10,FALSE)</f>
        <v>#N/A</v>
      </c>
      <c r="C586">
        <f>IFERROR(MATCH($A586,'Fis-Com'!C:C,0),0)</f>
        <v>0</v>
      </c>
      <c r="D586">
        <f>IFERROR(MATCH($A586,'Fis-Com'!D:D,0),0)</f>
        <v>0</v>
      </c>
      <c r="E586">
        <f>IFERROR(MATCH($A586,'Fis-Com'!E:E,0),0)</f>
        <v>0</v>
      </c>
      <c r="I586">
        <f t="shared" si="9"/>
        <v>0</v>
      </c>
    </row>
    <row r="587" spans="2:9" x14ac:dyDescent="0.2">
      <c r="B587" t="e">
        <f>VLOOKUP(A587,MEDIDORES!C:L,10,FALSE)</f>
        <v>#N/A</v>
      </c>
      <c r="C587">
        <f>IFERROR(MATCH($A587,'Fis-Com'!C:C,0),0)</f>
        <v>0</v>
      </c>
      <c r="D587">
        <f>IFERROR(MATCH($A587,'Fis-Com'!D:D,0),0)</f>
        <v>0</v>
      </c>
      <c r="E587">
        <f>IFERROR(MATCH($A587,'Fis-Com'!E:E,0),0)</f>
        <v>0</v>
      </c>
      <c r="I587">
        <f t="shared" si="9"/>
        <v>0</v>
      </c>
    </row>
    <row r="588" spans="2:9" x14ac:dyDescent="0.2">
      <c r="B588" t="e">
        <f>VLOOKUP(A588,MEDIDORES!C:L,10,FALSE)</f>
        <v>#N/A</v>
      </c>
      <c r="C588">
        <f>IFERROR(MATCH($A588,'Fis-Com'!C:C,0),0)</f>
        <v>0</v>
      </c>
      <c r="D588">
        <f>IFERROR(MATCH($A588,'Fis-Com'!D:D,0),0)</f>
        <v>0</v>
      </c>
      <c r="E588">
        <f>IFERROR(MATCH($A588,'Fis-Com'!E:E,0),0)</f>
        <v>0</v>
      </c>
      <c r="I588">
        <f t="shared" si="9"/>
        <v>0</v>
      </c>
    </row>
    <row r="589" spans="2:9" x14ac:dyDescent="0.2">
      <c r="B589" t="e">
        <f>VLOOKUP(A589,MEDIDORES!C:L,10,FALSE)</f>
        <v>#N/A</v>
      </c>
      <c r="C589">
        <f>IFERROR(MATCH($A589,'Fis-Com'!C:C,0),0)</f>
        <v>0</v>
      </c>
      <c r="D589">
        <f>IFERROR(MATCH($A589,'Fis-Com'!D:D,0),0)</f>
        <v>0</v>
      </c>
      <c r="E589">
        <f>IFERROR(MATCH($A589,'Fis-Com'!E:E,0),0)</f>
        <v>0</v>
      </c>
      <c r="I589">
        <f t="shared" si="9"/>
        <v>0</v>
      </c>
    </row>
    <row r="590" spans="2:9" x14ac:dyDescent="0.2">
      <c r="B590" t="e">
        <f>VLOOKUP(A590,MEDIDORES!C:L,10,FALSE)</f>
        <v>#N/A</v>
      </c>
      <c r="C590">
        <f>IFERROR(MATCH($A590,'Fis-Com'!C:C,0),0)</f>
        <v>0</v>
      </c>
      <c r="D590">
        <f>IFERROR(MATCH($A590,'Fis-Com'!D:D,0),0)</f>
        <v>0</v>
      </c>
      <c r="E590">
        <f>IFERROR(MATCH($A590,'Fis-Com'!E:E,0),0)</f>
        <v>0</v>
      </c>
      <c r="I590">
        <f t="shared" si="9"/>
        <v>0</v>
      </c>
    </row>
    <row r="591" spans="2:9" x14ac:dyDescent="0.2">
      <c r="B591" t="e">
        <f>VLOOKUP(A591,MEDIDORES!C:L,10,FALSE)</f>
        <v>#N/A</v>
      </c>
      <c r="C591">
        <f>IFERROR(MATCH($A591,'Fis-Com'!C:C,0),0)</f>
        <v>0</v>
      </c>
      <c r="D591">
        <f>IFERROR(MATCH($A591,'Fis-Com'!D:D,0),0)</f>
        <v>0</v>
      </c>
      <c r="E591">
        <f>IFERROR(MATCH($A591,'Fis-Com'!E:E,0),0)</f>
        <v>0</v>
      </c>
      <c r="I591">
        <f t="shared" si="9"/>
        <v>0</v>
      </c>
    </row>
    <row r="592" spans="2:9" x14ac:dyDescent="0.2">
      <c r="B592" t="e">
        <f>VLOOKUP(A592,MEDIDORES!C:L,10,FALSE)</f>
        <v>#N/A</v>
      </c>
      <c r="C592">
        <f>IFERROR(MATCH($A592,'Fis-Com'!C:C,0),0)</f>
        <v>0</v>
      </c>
      <c r="D592">
        <f>IFERROR(MATCH($A592,'Fis-Com'!D:D,0),0)</f>
        <v>0</v>
      </c>
      <c r="E592">
        <f>IFERROR(MATCH($A592,'Fis-Com'!E:E,0),0)</f>
        <v>0</v>
      </c>
      <c r="I592">
        <f t="shared" si="9"/>
        <v>0</v>
      </c>
    </row>
    <row r="593" spans="2:9" x14ac:dyDescent="0.2">
      <c r="B593" t="e">
        <f>VLOOKUP(A593,MEDIDORES!C:L,10,FALSE)</f>
        <v>#N/A</v>
      </c>
      <c r="C593">
        <f>IFERROR(MATCH($A593,'Fis-Com'!C:C,0),0)</f>
        <v>0</v>
      </c>
      <c r="D593">
        <f>IFERROR(MATCH($A593,'Fis-Com'!D:D,0),0)</f>
        <v>0</v>
      </c>
      <c r="E593">
        <f>IFERROR(MATCH($A593,'Fis-Com'!E:E,0),0)</f>
        <v>0</v>
      </c>
      <c r="I593">
        <f t="shared" si="9"/>
        <v>0</v>
      </c>
    </row>
    <row r="594" spans="2:9" x14ac:dyDescent="0.2">
      <c r="B594" t="e">
        <f>VLOOKUP(A594,MEDIDORES!C:L,10,FALSE)</f>
        <v>#N/A</v>
      </c>
      <c r="C594">
        <f>IFERROR(MATCH($A594,'Fis-Com'!C:C,0),0)</f>
        <v>0</v>
      </c>
      <c r="D594">
        <f>IFERROR(MATCH($A594,'Fis-Com'!D:D,0),0)</f>
        <v>0</v>
      </c>
      <c r="E594">
        <f>IFERROR(MATCH($A594,'Fis-Com'!E:E,0),0)</f>
        <v>0</v>
      </c>
      <c r="I594">
        <f t="shared" si="9"/>
        <v>0</v>
      </c>
    </row>
    <row r="595" spans="2:9" x14ac:dyDescent="0.2">
      <c r="B595" t="e">
        <f>VLOOKUP(A595,MEDIDORES!C:L,10,FALSE)</f>
        <v>#N/A</v>
      </c>
      <c r="C595">
        <f>IFERROR(MATCH($A595,'Fis-Com'!C:C,0),0)</f>
        <v>0</v>
      </c>
      <c r="D595">
        <f>IFERROR(MATCH($A595,'Fis-Com'!D:D,0),0)</f>
        <v>0</v>
      </c>
      <c r="E595">
        <f>IFERROR(MATCH($A595,'Fis-Com'!E:E,0),0)</f>
        <v>0</v>
      </c>
      <c r="I595">
        <f t="shared" si="9"/>
        <v>0</v>
      </c>
    </row>
    <row r="596" spans="2:9" x14ac:dyDescent="0.2">
      <c r="B596" t="e">
        <f>VLOOKUP(A596,MEDIDORES!C:L,10,FALSE)</f>
        <v>#N/A</v>
      </c>
      <c r="C596">
        <f>IFERROR(MATCH($A596,'Fis-Com'!C:C,0),0)</f>
        <v>0</v>
      </c>
      <c r="D596">
        <f>IFERROR(MATCH($A596,'Fis-Com'!D:D,0),0)</f>
        <v>0</v>
      </c>
      <c r="E596">
        <f>IFERROR(MATCH($A596,'Fis-Com'!E:E,0),0)</f>
        <v>0</v>
      </c>
      <c r="I596">
        <f t="shared" si="9"/>
        <v>0</v>
      </c>
    </row>
    <row r="597" spans="2:9" x14ac:dyDescent="0.2">
      <c r="B597" t="e">
        <f>VLOOKUP(A597,MEDIDORES!C:L,10,FALSE)</f>
        <v>#N/A</v>
      </c>
      <c r="C597">
        <f>IFERROR(MATCH($A597,'Fis-Com'!C:C,0),0)</f>
        <v>0</v>
      </c>
      <c r="D597">
        <f>IFERROR(MATCH($A597,'Fis-Com'!D:D,0),0)</f>
        <v>0</v>
      </c>
      <c r="E597">
        <f>IFERROR(MATCH($A597,'Fis-Com'!E:E,0),0)</f>
        <v>0</v>
      </c>
      <c r="I597">
        <f t="shared" si="9"/>
        <v>0</v>
      </c>
    </row>
    <row r="598" spans="2:9" x14ac:dyDescent="0.2">
      <c r="B598" t="e">
        <f>VLOOKUP(A598,MEDIDORES!C:L,10,FALSE)</f>
        <v>#N/A</v>
      </c>
      <c r="C598">
        <f>IFERROR(MATCH($A598,'Fis-Com'!C:C,0),0)</f>
        <v>0</v>
      </c>
      <c r="D598">
        <f>IFERROR(MATCH($A598,'Fis-Com'!D:D,0),0)</f>
        <v>0</v>
      </c>
      <c r="E598">
        <f>IFERROR(MATCH($A598,'Fis-Com'!E:E,0),0)</f>
        <v>0</v>
      </c>
      <c r="I598">
        <f t="shared" si="9"/>
        <v>0</v>
      </c>
    </row>
    <row r="599" spans="2:9" x14ac:dyDescent="0.2">
      <c r="B599" t="e">
        <f>VLOOKUP(A599,MEDIDORES!C:L,10,FALSE)</f>
        <v>#N/A</v>
      </c>
      <c r="C599">
        <f>IFERROR(MATCH($A599,'Fis-Com'!C:C,0),0)</f>
        <v>0</v>
      </c>
      <c r="D599">
        <f>IFERROR(MATCH($A599,'Fis-Com'!D:D,0),0)</f>
        <v>0</v>
      </c>
      <c r="E599">
        <f>IFERROR(MATCH($A599,'Fis-Com'!E:E,0),0)</f>
        <v>0</v>
      </c>
      <c r="I599">
        <f t="shared" si="9"/>
        <v>0</v>
      </c>
    </row>
    <row r="600" spans="2:9" x14ac:dyDescent="0.2">
      <c r="B600" t="e">
        <f>VLOOKUP(A600,MEDIDORES!C:L,10,FALSE)</f>
        <v>#N/A</v>
      </c>
      <c r="C600">
        <f>IFERROR(MATCH($A600,'Fis-Com'!C:C,0),0)</f>
        <v>0</v>
      </c>
      <c r="D600">
        <f>IFERROR(MATCH($A600,'Fis-Com'!D:D,0),0)</f>
        <v>0</v>
      </c>
      <c r="E600">
        <f>IFERROR(MATCH($A600,'Fis-Com'!E:E,0),0)</f>
        <v>0</v>
      </c>
      <c r="I600">
        <f t="shared" si="9"/>
        <v>0</v>
      </c>
    </row>
    <row r="601" spans="2:9" x14ac:dyDescent="0.2">
      <c r="B601" t="e">
        <f>VLOOKUP(A601,MEDIDORES!C:L,10,FALSE)</f>
        <v>#N/A</v>
      </c>
      <c r="C601">
        <f>IFERROR(MATCH($A601,'Fis-Com'!C:C,0),0)</f>
        <v>0</v>
      </c>
      <c r="D601">
        <f>IFERROR(MATCH($A601,'Fis-Com'!D:D,0),0)</f>
        <v>0</v>
      </c>
      <c r="E601">
        <f>IFERROR(MATCH($A601,'Fis-Com'!E:E,0),0)</f>
        <v>0</v>
      </c>
      <c r="I601">
        <f t="shared" si="9"/>
        <v>0</v>
      </c>
    </row>
    <row r="602" spans="2:9" x14ac:dyDescent="0.2">
      <c r="B602" t="e">
        <f>VLOOKUP(A602,MEDIDORES!C:L,10,FALSE)</f>
        <v>#N/A</v>
      </c>
      <c r="C602">
        <f>IFERROR(MATCH($A602,'Fis-Com'!C:C,0),0)</f>
        <v>0</v>
      </c>
      <c r="D602">
        <f>IFERROR(MATCH($A602,'Fis-Com'!D:D,0),0)</f>
        <v>0</v>
      </c>
      <c r="E602">
        <f>IFERROR(MATCH($A602,'Fis-Com'!E:E,0),0)</f>
        <v>0</v>
      </c>
      <c r="I602">
        <f t="shared" si="9"/>
        <v>0</v>
      </c>
    </row>
    <row r="603" spans="2:9" x14ac:dyDescent="0.2">
      <c r="B603" t="e">
        <f>VLOOKUP(A603,MEDIDORES!C:L,10,FALSE)</f>
        <v>#N/A</v>
      </c>
      <c r="C603">
        <f>IFERROR(MATCH($A603,'Fis-Com'!C:C,0),0)</f>
        <v>0</v>
      </c>
      <c r="D603">
        <f>IFERROR(MATCH($A603,'Fis-Com'!D:D,0),0)</f>
        <v>0</v>
      </c>
      <c r="E603">
        <f>IFERROR(MATCH($A603,'Fis-Com'!E:E,0),0)</f>
        <v>0</v>
      </c>
      <c r="I603">
        <f t="shared" si="9"/>
        <v>0</v>
      </c>
    </row>
    <row r="604" spans="2:9" x14ac:dyDescent="0.2">
      <c r="B604" t="e">
        <f>VLOOKUP(A604,MEDIDORES!C:L,10,FALSE)</f>
        <v>#N/A</v>
      </c>
      <c r="C604">
        <f>IFERROR(MATCH($A604,'Fis-Com'!C:C,0),0)</f>
        <v>0</v>
      </c>
      <c r="D604">
        <f>IFERROR(MATCH($A604,'Fis-Com'!D:D,0),0)</f>
        <v>0</v>
      </c>
      <c r="E604">
        <f>IFERROR(MATCH($A604,'Fis-Com'!E:E,0),0)</f>
        <v>0</v>
      </c>
      <c r="I604">
        <f t="shared" si="9"/>
        <v>0</v>
      </c>
    </row>
    <row r="605" spans="2:9" x14ac:dyDescent="0.2">
      <c r="B605" t="e">
        <f>VLOOKUP(A605,MEDIDORES!C:L,10,FALSE)</f>
        <v>#N/A</v>
      </c>
      <c r="C605">
        <f>IFERROR(MATCH($A605,'Fis-Com'!C:C,0),0)</f>
        <v>0</v>
      </c>
      <c r="D605">
        <f>IFERROR(MATCH($A605,'Fis-Com'!D:D,0),0)</f>
        <v>0</v>
      </c>
      <c r="E605">
        <f>IFERROR(MATCH($A605,'Fis-Com'!E:E,0),0)</f>
        <v>0</v>
      </c>
      <c r="I605">
        <f t="shared" si="9"/>
        <v>0</v>
      </c>
    </row>
    <row r="606" spans="2:9" x14ac:dyDescent="0.2">
      <c r="B606" t="e">
        <f>VLOOKUP(A606,MEDIDORES!C:L,10,FALSE)</f>
        <v>#N/A</v>
      </c>
      <c r="C606">
        <f>IFERROR(MATCH($A606,'Fis-Com'!C:C,0),0)</f>
        <v>0</v>
      </c>
      <c r="D606">
        <f>IFERROR(MATCH($A606,'Fis-Com'!D:D,0),0)</f>
        <v>0</v>
      </c>
      <c r="E606">
        <f>IFERROR(MATCH($A606,'Fis-Com'!E:E,0),0)</f>
        <v>0</v>
      </c>
      <c r="I606">
        <f t="shared" si="9"/>
        <v>0</v>
      </c>
    </row>
    <row r="607" spans="2:9" x14ac:dyDescent="0.2">
      <c r="B607" t="e">
        <f>VLOOKUP(A607,MEDIDORES!C:L,10,FALSE)</f>
        <v>#N/A</v>
      </c>
      <c r="C607">
        <f>IFERROR(MATCH($A607,'Fis-Com'!C:C,0),0)</f>
        <v>0</v>
      </c>
      <c r="D607">
        <f>IFERROR(MATCH($A607,'Fis-Com'!D:D,0),0)</f>
        <v>0</v>
      </c>
      <c r="E607">
        <f>IFERROR(MATCH($A607,'Fis-Com'!E:E,0),0)</f>
        <v>0</v>
      </c>
      <c r="I607">
        <f t="shared" si="9"/>
        <v>0</v>
      </c>
    </row>
    <row r="608" spans="2:9" x14ac:dyDescent="0.2">
      <c r="B608" t="e">
        <f>VLOOKUP(A608,MEDIDORES!C:L,10,FALSE)</f>
        <v>#N/A</v>
      </c>
      <c r="C608">
        <f>IFERROR(MATCH($A608,'Fis-Com'!C:C,0),0)</f>
        <v>0</v>
      </c>
      <c r="D608">
        <f>IFERROR(MATCH($A608,'Fis-Com'!D:D,0),0)</f>
        <v>0</v>
      </c>
      <c r="E608">
        <f>IFERROR(MATCH($A608,'Fis-Com'!E:E,0),0)</f>
        <v>0</v>
      </c>
      <c r="I608">
        <f t="shared" si="9"/>
        <v>0</v>
      </c>
    </row>
    <row r="609" spans="2:9" x14ac:dyDescent="0.2">
      <c r="B609" t="e">
        <f>VLOOKUP(A609,MEDIDORES!C:L,10,FALSE)</f>
        <v>#N/A</v>
      </c>
      <c r="C609">
        <f>IFERROR(MATCH($A609,'Fis-Com'!C:C,0),0)</f>
        <v>0</v>
      </c>
      <c r="D609">
        <f>IFERROR(MATCH($A609,'Fis-Com'!D:D,0),0)</f>
        <v>0</v>
      </c>
      <c r="E609">
        <f>IFERROR(MATCH($A609,'Fis-Com'!E:E,0),0)</f>
        <v>0</v>
      </c>
      <c r="I609">
        <f t="shared" si="9"/>
        <v>0</v>
      </c>
    </row>
    <row r="610" spans="2:9" x14ac:dyDescent="0.2">
      <c r="B610" t="e">
        <f>VLOOKUP(A610,MEDIDORES!C:L,10,FALSE)</f>
        <v>#N/A</v>
      </c>
      <c r="C610">
        <f>IFERROR(MATCH($A610,'Fis-Com'!C:C,0),0)</f>
        <v>0</v>
      </c>
      <c r="D610">
        <f>IFERROR(MATCH($A610,'Fis-Com'!D:D,0),0)</f>
        <v>0</v>
      </c>
      <c r="E610">
        <f>IFERROR(MATCH($A610,'Fis-Com'!E:E,0),0)</f>
        <v>0</v>
      </c>
      <c r="I610">
        <f t="shared" si="9"/>
        <v>0</v>
      </c>
    </row>
    <row r="611" spans="2:9" x14ac:dyDescent="0.2">
      <c r="B611" t="e">
        <f>VLOOKUP(A611,MEDIDORES!C:L,10,FALSE)</f>
        <v>#N/A</v>
      </c>
      <c r="C611">
        <f>IFERROR(MATCH($A611,'Fis-Com'!C:C,0),0)</f>
        <v>0</v>
      </c>
      <c r="D611">
        <f>IFERROR(MATCH($A611,'Fis-Com'!D:D,0),0)</f>
        <v>0</v>
      </c>
      <c r="E611">
        <f>IFERROR(MATCH($A611,'Fis-Com'!E:E,0),0)</f>
        <v>0</v>
      </c>
      <c r="I611">
        <f t="shared" si="9"/>
        <v>0</v>
      </c>
    </row>
    <row r="612" spans="2:9" x14ac:dyDescent="0.2">
      <c r="B612" t="e">
        <f>VLOOKUP(A612,MEDIDORES!C:L,10,FALSE)</f>
        <v>#N/A</v>
      </c>
      <c r="C612">
        <f>IFERROR(MATCH($A612,'Fis-Com'!C:C,0),0)</f>
        <v>0</v>
      </c>
      <c r="D612">
        <f>IFERROR(MATCH($A612,'Fis-Com'!D:D,0),0)</f>
        <v>0</v>
      </c>
      <c r="E612">
        <f>IFERROR(MATCH($A612,'Fis-Com'!E:E,0),0)</f>
        <v>0</v>
      </c>
      <c r="I612">
        <f t="shared" si="9"/>
        <v>0</v>
      </c>
    </row>
    <row r="613" spans="2:9" x14ac:dyDescent="0.2">
      <c r="B613" t="e">
        <f>VLOOKUP(A613,MEDIDORES!C:L,10,FALSE)</f>
        <v>#N/A</v>
      </c>
      <c r="C613">
        <f>IFERROR(MATCH($A613,'Fis-Com'!C:C,0),0)</f>
        <v>0</v>
      </c>
      <c r="D613">
        <f>IFERROR(MATCH($A613,'Fis-Com'!D:D,0),0)</f>
        <v>0</v>
      </c>
      <c r="E613">
        <f>IFERROR(MATCH($A613,'Fis-Com'!E:E,0),0)</f>
        <v>0</v>
      </c>
      <c r="I613">
        <f t="shared" si="9"/>
        <v>0</v>
      </c>
    </row>
    <row r="614" spans="2:9" x14ac:dyDescent="0.2">
      <c r="B614" t="e">
        <f>VLOOKUP(A614,MEDIDORES!C:L,10,FALSE)</f>
        <v>#N/A</v>
      </c>
      <c r="C614">
        <f>IFERROR(MATCH($A614,'Fis-Com'!C:C,0),0)</f>
        <v>0</v>
      </c>
      <c r="D614">
        <f>IFERROR(MATCH($A614,'Fis-Com'!D:D,0),0)</f>
        <v>0</v>
      </c>
      <c r="E614">
        <f>IFERROR(MATCH($A614,'Fis-Com'!E:E,0),0)</f>
        <v>0</v>
      </c>
      <c r="I614">
        <f t="shared" si="9"/>
        <v>0</v>
      </c>
    </row>
    <row r="615" spans="2:9" x14ac:dyDescent="0.2">
      <c r="B615" t="e">
        <f>VLOOKUP(A615,MEDIDORES!C:L,10,FALSE)</f>
        <v>#N/A</v>
      </c>
      <c r="C615">
        <f>IFERROR(MATCH($A615,'Fis-Com'!C:C,0),0)</f>
        <v>0</v>
      </c>
      <c r="D615">
        <f>IFERROR(MATCH($A615,'Fis-Com'!D:D,0),0)</f>
        <v>0</v>
      </c>
      <c r="E615">
        <f>IFERROR(MATCH($A615,'Fis-Com'!E:E,0),0)</f>
        <v>0</v>
      </c>
      <c r="I615">
        <f t="shared" si="9"/>
        <v>0</v>
      </c>
    </row>
    <row r="616" spans="2:9" x14ac:dyDescent="0.2">
      <c r="B616" t="e">
        <f>VLOOKUP(A616,MEDIDORES!C:L,10,FALSE)</f>
        <v>#N/A</v>
      </c>
      <c r="C616">
        <f>IFERROR(MATCH($A616,'Fis-Com'!C:C,0),0)</f>
        <v>0</v>
      </c>
      <c r="D616">
        <f>IFERROR(MATCH($A616,'Fis-Com'!D:D,0),0)</f>
        <v>0</v>
      </c>
      <c r="E616">
        <f>IFERROR(MATCH($A616,'Fis-Com'!E:E,0),0)</f>
        <v>0</v>
      </c>
      <c r="I616">
        <f t="shared" si="9"/>
        <v>0</v>
      </c>
    </row>
    <row r="617" spans="2:9" x14ac:dyDescent="0.2">
      <c r="B617" t="e">
        <f>VLOOKUP(A617,MEDIDORES!C:L,10,FALSE)</f>
        <v>#N/A</v>
      </c>
      <c r="C617">
        <f>IFERROR(MATCH($A617,'Fis-Com'!C:C,0),0)</f>
        <v>0</v>
      </c>
      <c r="D617">
        <f>IFERROR(MATCH($A617,'Fis-Com'!D:D,0),0)</f>
        <v>0</v>
      </c>
      <c r="E617">
        <f>IFERROR(MATCH($A617,'Fis-Com'!E:E,0),0)</f>
        <v>0</v>
      </c>
      <c r="I617">
        <f t="shared" si="9"/>
        <v>0</v>
      </c>
    </row>
    <row r="618" spans="2:9" x14ac:dyDescent="0.2">
      <c r="B618" t="e">
        <f>VLOOKUP(A618,MEDIDORES!C:L,10,FALSE)</f>
        <v>#N/A</v>
      </c>
      <c r="C618">
        <f>IFERROR(MATCH($A618,'Fis-Com'!C:C,0),0)</f>
        <v>0</v>
      </c>
      <c r="D618">
        <f>IFERROR(MATCH($A618,'Fis-Com'!D:D,0),0)</f>
        <v>0</v>
      </c>
      <c r="E618">
        <f>IFERROR(MATCH($A618,'Fis-Com'!E:E,0),0)</f>
        <v>0</v>
      </c>
      <c r="I618">
        <f t="shared" si="9"/>
        <v>0</v>
      </c>
    </row>
    <row r="619" spans="2:9" x14ac:dyDescent="0.2">
      <c r="B619" t="e">
        <f>VLOOKUP(A619,MEDIDORES!C:L,10,FALSE)</f>
        <v>#N/A</v>
      </c>
      <c r="C619">
        <f>IFERROR(MATCH($A619,'Fis-Com'!C:C,0),0)</f>
        <v>0</v>
      </c>
      <c r="D619">
        <f>IFERROR(MATCH($A619,'Fis-Com'!D:D,0),0)</f>
        <v>0</v>
      </c>
      <c r="E619">
        <f>IFERROR(MATCH($A619,'Fis-Com'!E:E,0),0)</f>
        <v>0</v>
      </c>
      <c r="I619">
        <f t="shared" si="9"/>
        <v>0</v>
      </c>
    </row>
    <row r="620" spans="2:9" x14ac:dyDescent="0.2">
      <c r="B620" t="e">
        <f>VLOOKUP(A620,MEDIDORES!C:L,10,FALSE)</f>
        <v>#N/A</v>
      </c>
      <c r="C620">
        <f>IFERROR(MATCH($A620,'Fis-Com'!C:C,0),0)</f>
        <v>0</v>
      </c>
      <c r="D620">
        <f>IFERROR(MATCH($A620,'Fis-Com'!D:D,0),0)</f>
        <v>0</v>
      </c>
      <c r="E620">
        <f>IFERROR(MATCH($A620,'Fis-Com'!E:E,0),0)</f>
        <v>0</v>
      </c>
      <c r="I620">
        <f t="shared" si="9"/>
        <v>0</v>
      </c>
    </row>
    <row r="621" spans="2:9" x14ac:dyDescent="0.2">
      <c r="B621" t="e">
        <f>VLOOKUP(A621,MEDIDORES!C:L,10,FALSE)</f>
        <v>#N/A</v>
      </c>
      <c r="C621">
        <f>IFERROR(MATCH($A621,'Fis-Com'!C:C,0),0)</f>
        <v>0</v>
      </c>
      <c r="D621">
        <f>IFERROR(MATCH($A621,'Fis-Com'!D:D,0),0)</f>
        <v>0</v>
      </c>
      <c r="E621">
        <f>IFERROR(MATCH($A621,'Fis-Com'!E:E,0),0)</f>
        <v>0</v>
      </c>
      <c r="I621">
        <f t="shared" si="9"/>
        <v>0</v>
      </c>
    </row>
    <row r="622" spans="2:9" x14ac:dyDescent="0.2">
      <c r="B622" t="e">
        <f>VLOOKUP(A622,MEDIDORES!C:L,10,FALSE)</f>
        <v>#N/A</v>
      </c>
      <c r="C622">
        <f>IFERROR(MATCH($A622,'Fis-Com'!C:C,0),0)</f>
        <v>0</v>
      </c>
      <c r="D622">
        <f>IFERROR(MATCH($A622,'Fis-Com'!D:D,0),0)</f>
        <v>0</v>
      </c>
      <c r="E622">
        <f>IFERROR(MATCH($A622,'Fis-Com'!E:E,0),0)</f>
        <v>0</v>
      </c>
      <c r="I622">
        <f t="shared" si="9"/>
        <v>0</v>
      </c>
    </row>
    <row r="623" spans="2:9" x14ac:dyDescent="0.2">
      <c r="B623" t="e">
        <f>VLOOKUP(A623,MEDIDORES!C:L,10,FALSE)</f>
        <v>#N/A</v>
      </c>
      <c r="C623">
        <f>IFERROR(MATCH($A623,'Fis-Com'!C:C,0),0)</f>
        <v>0</v>
      </c>
      <c r="D623">
        <f>IFERROR(MATCH($A623,'Fis-Com'!D:D,0),0)</f>
        <v>0</v>
      </c>
      <c r="E623">
        <f>IFERROR(MATCH($A623,'Fis-Com'!E:E,0),0)</f>
        <v>0</v>
      </c>
      <c r="I623">
        <f t="shared" si="9"/>
        <v>0</v>
      </c>
    </row>
    <row r="624" spans="2:9" x14ac:dyDescent="0.2">
      <c r="B624" t="e">
        <f>VLOOKUP(A624,MEDIDORES!C:L,10,FALSE)</f>
        <v>#N/A</v>
      </c>
      <c r="C624">
        <f>IFERROR(MATCH($A624,'Fis-Com'!C:C,0),0)</f>
        <v>0</v>
      </c>
      <c r="D624">
        <f>IFERROR(MATCH($A624,'Fis-Com'!D:D,0),0)</f>
        <v>0</v>
      </c>
      <c r="E624">
        <f>IFERROR(MATCH($A624,'Fis-Com'!E:E,0),0)</f>
        <v>0</v>
      </c>
      <c r="I624">
        <f t="shared" si="9"/>
        <v>0</v>
      </c>
    </row>
    <row r="625" spans="2:9" x14ac:dyDescent="0.2">
      <c r="B625" t="e">
        <f>VLOOKUP(A625,MEDIDORES!C:L,10,FALSE)</f>
        <v>#N/A</v>
      </c>
      <c r="C625">
        <f>IFERROR(MATCH($A625,'Fis-Com'!C:C,0),0)</f>
        <v>0</v>
      </c>
      <c r="D625">
        <f>IFERROR(MATCH($A625,'Fis-Com'!D:D,0),0)</f>
        <v>0</v>
      </c>
      <c r="E625">
        <f>IFERROR(MATCH($A625,'Fis-Com'!E:E,0),0)</f>
        <v>0</v>
      </c>
      <c r="I625">
        <f t="shared" si="9"/>
        <v>0</v>
      </c>
    </row>
    <row r="626" spans="2:9" x14ac:dyDescent="0.2">
      <c r="B626" t="e">
        <f>VLOOKUP(A626,MEDIDORES!C:L,10,FALSE)</f>
        <v>#N/A</v>
      </c>
      <c r="C626">
        <f>IFERROR(MATCH($A626,'Fis-Com'!C:C,0),0)</f>
        <v>0</v>
      </c>
      <c r="D626">
        <f>IFERROR(MATCH($A626,'Fis-Com'!D:D,0),0)</f>
        <v>0</v>
      </c>
      <c r="E626">
        <f>IFERROR(MATCH($A626,'Fis-Com'!E:E,0),0)</f>
        <v>0</v>
      </c>
      <c r="I626">
        <f t="shared" si="9"/>
        <v>0</v>
      </c>
    </row>
    <row r="627" spans="2:9" x14ac:dyDescent="0.2">
      <c r="B627" t="e">
        <f>VLOOKUP(A627,MEDIDORES!C:L,10,FALSE)</f>
        <v>#N/A</v>
      </c>
      <c r="C627">
        <f>IFERROR(MATCH($A627,'Fis-Com'!C:C,0),0)</f>
        <v>0</v>
      </c>
      <c r="D627">
        <f>IFERROR(MATCH($A627,'Fis-Com'!D:D,0),0)</f>
        <v>0</v>
      </c>
      <c r="E627">
        <f>IFERROR(MATCH($A627,'Fis-Com'!E:E,0),0)</f>
        <v>0</v>
      </c>
      <c r="I627">
        <f t="shared" si="9"/>
        <v>0</v>
      </c>
    </row>
    <row r="628" spans="2:9" x14ac:dyDescent="0.2">
      <c r="B628" t="e">
        <f>VLOOKUP(A628,MEDIDORES!C:L,10,FALSE)</f>
        <v>#N/A</v>
      </c>
      <c r="C628">
        <f>IFERROR(MATCH($A628,'Fis-Com'!C:C,0),0)</f>
        <v>0</v>
      </c>
      <c r="D628">
        <f>IFERROR(MATCH($A628,'Fis-Com'!D:D,0),0)</f>
        <v>0</v>
      </c>
      <c r="E628">
        <f>IFERROR(MATCH($A628,'Fis-Com'!E:E,0),0)</f>
        <v>0</v>
      </c>
      <c r="I628">
        <f t="shared" si="9"/>
        <v>0</v>
      </c>
    </row>
    <row r="629" spans="2:9" x14ac:dyDescent="0.2">
      <c r="B629" t="e">
        <f>VLOOKUP(A629,MEDIDORES!C:L,10,FALSE)</f>
        <v>#N/A</v>
      </c>
      <c r="C629">
        <f>IFERROR(MATCH($A629,'Fis-Com'!C:C,0),0)</f>
        <v>0</v>
      </c>
      <c r="D629">
        <f>IFERROR(MATCH($A629,'Fis-Com'!D:D,0),0)</f>
        <v>0</v>
      </c>
      <c r="E629">
        <f>IFERROR(MATCH($A629,'Fis-Com'!E:E,0),0)</f>
        <v>0</v>
      </c>
      <c r="I629">
        <f t="shared" si="9"/>
        <v>0</v>
      </c>
    </row>
    <row r="630" spans="2:9" x14ac:dyDescent="0.2">
      <c r="B630" t="e">
        <f>VLOOKUP(A630,MEDIDORES!C:L,10,FALSE)</f>
        <v>#N/A</v>
      </c>
      <c r="C630">
        <f>IFERROR(MATCH($A630,'Fis-Com'!C:C,0),0)</f>
        <v>0</v>
      </c>
      <c r="D630">
        <f>IFERROR(MATCH($A630,'Fis-Com'!D:D,0),0)</f>
        <v>0</v>
      </c>
      <c r="E630">
        <f>IFERROR(MATCH($A630,'Fis-Com'!E:E,0),0)</f>
        <v>0</v>
      </c>
      <c r="I630">
        <f t="shared" si="9"/>
        <v>0</v>
      </c>
    </row>
    <row r="631" spans="2:9" x14ac:dyDescent="0.2">
      <c r="B631" t="e">
        <f>VLOOKUP(A631,MEDIDORES!C:L,10,FALSE)</f>
        <v>#N/A</v>
      </c>
      <c r="C631">
        <f>IFERROR(MATCH($A631,'Fis-Com'!C:C,0),0)</f>
        <v>0</v>
      </c>
      <c r="D631">
        <f>IFERROR(MATCH($A631,'Fis-Com'!D:D,0),0)</f>
        <v>0</v>
      </c>
      <c r="E631">
        <f>IFERROR(MATCH($A631,'Fis-Com'!E:E,0),0)</f>
        <v>0</v>
      </c>
      <c r="I631">
        <f t="shared" si="9"/>
        <v>0</v>
      </c>
    </row>
    <row r="632" spans="2:9" x14ac:dyDescent="0.2">
      <c r="B632" t="e">
        <f>VLOOKUP(A632,MEDIDORES!C:L,10,FALSE)</f>
        <v>#N/A</v>
      </c>
      <c r="C632">
        <f>IFERROR(MATCH($A632,'Fis-Com'!C:C,0),0)</f>
        <v>0</v>
      </c>
      <c r="D632">
        <f>IFERROR(MATCH($A632,'Fis-Com'!D:D,0),0)</f>
        <v>0</v>
      </c>
      <c r="E632">
        <f>IFERROR(MATCH($A632,'Fis-Com'!E:E,0),0)</f>
        <v>0</v>
      </c>
      <c r="I632">
        <f t="shared" si="9"/>
        <v>0</v>
      </c>
    </row>
    <row r="633" spans="2:9" x14ac:dyDescent="0.2">
      <c r="B633" t="e">
        <f>VLOOKUP(A633,MEDIDORES!C:L,10,FALSE)</f>
        <v>#N/A</v>
      </c>
      <c r="C633">
        <f>IFERROR(MATCH($A633,'Fis-Com'!C:C,0),0)</f>
        <v>0</v>
      </c>
      <c r="D633">
        <f>IFERROR(MATCH($A633,'Fis-Com'!D:D,0),0)</f>
        <v>0</v>
      </c>
      <c r="E633">
        <f>IFERROR(MATCH($A633,'Fis-Com'!E:E,0),0)</f>
        <v>0</v>
      </c>
      <c r="I633">
        <f t="shared" si="9"/>
        <v>0</v>
      </c>
    </row>
    <row r="634" spans="2:9" x14ac:dyDescent="0.2">
      <c r="B634" t="e">
        <f>VLOOKUP(A634,MEDIDORES!C:L,10,FALSE)</f>
        <v>#N/A</v>
      </c>
      <c r="C634">
        <f>IFERROR(MATCH($A634,'Fis-Com'!C:C,0),0)</f>
        <v>0</v>
      </c>
      <c r="D634">
        <f>IFERROR(MATCH($A634,'Fis-Com'!D:D,0),0)</f>
        <v>0</v>
      </c>
      <c r="E634">
        <f>IFERROR(MATCH($A634,'Fis-Com'!E:E,0),0)</f>
        <v>0</v>
      </c>
      <c r="I634">
        <f t="shared" si="9"/>
        <v>0</v>
      </c>
    </row>
    <row r="635" spans="2:9" x14ac:dyDescent="0.2">
      <c r="B635" t="e">
        <f>VLOOKUP(A635,MEDIDORES!C:L,10,FALSE)</f>
        <v>#N/A</v>
      </c>
      <c r="C635">
        <f>IFERROR(MATCH($A635,'Fis-Com'!C:C,0),0)</f>
        <v>0</v>
      </c>
      <c r="D635">
        <f>IFERROR(MATCH($A635,'Fis-Com'!D:D,0),0)</f>
        <v>0</v>
      </c>
      <c r="E635">
        <f>IFERROR(MATCH($A635,'Fis-Com'!E:E,0),0)</f>
        <v>0</v>
      </c>
      <c r="I635">
        <f t="shared" si="9"/>
        <v>0</v>
      </c>
    </row>
    <row r="636" spans="2:9" x14ac:dyDescent="0.2">
      <c r="B636" t="e">
        <f>VLOOKUP(A636,MEDIDORES!C:L,10,FALSE)</f>
        <v>#N/A</v>
      </c>
      <c r="C636">
        <f>IFERROR(MATCH($A636,'Fis-Com'!C:C,0),0)</f>
        <v>0</v>
      </c>
      <c r="D636">
        <f>IFERROR(MATCH($A636,'Fis-Com'!D:D,0),0)</f>
        <v>0</v>
      </c>
      <c r="E636">
        <f>IFERROR(MATCH($A636,'Fis-Com'!E:E,0),0)</f>
        <v>0</v>
      </c>
      <c r="I636">
        <f t="shared" si="9"/>
        <v>0</v>
      </c>
    </row>
    <row r="637" spans="2:9" x14ac:dyDescent="0.2">
      <c r="B637" t="e">
        <f>VLOOKUP(A637,MEDIDORES!C:L,10,FALSE)</f>
        <v>#N/A</v>
      </c>
      <c r="C637">
        <f>IFERROR(MATCH($A637,'Fis-Com'!C:C,0),0)</f>
        <v>0</v>
      </c>
      <c r="D637">
        <f>IFERROR(MATCH($A637,'Fis-Com'!D:D,0),0)</f>
        <v>0</v>
      </c>
      <c r="E637">
        <f>IFERROR(MATCH($A637,'Fis-Com'!E:E,0),0)</f>
        <v>0</v>
      </c>
      <c r="I637">
        <f t="shared" si="9"/>
        <v>0</v>
      </c>
    </row>
    <row r="638" spans="2:9" x14ac:dyDescent="0.2">
      <c r="B638" t="e">
        <f>VLOOKUP(A638,MEDIDORES!C:L,10,FALSE)</f>
        <v>#N/A</v>
      </c>
      <c r="C638">
        <f>IFERROR(MATCH($A638,'Fis-Com'!C:C,0),0)</f>
        <v>0</v>
      </c>
      <c r="D638">
        <f>IFERROR(MATCH($A638,'Fis-Com'!D:D,0),0)</f>
        <v>0</v>
      </c>
      <c r="E638">
        <f>IFERROR(MATCH($A638,'Fis-Com'!E:E,0),0)</f>
        <v>0</v>
      </c>
      <c r="I638">
        <f t="shared" si="9"/>
        <v>0</v>
      </c>
    </row>
    <row r="639" spans="2:9" x14ac:dyDescent="0.2">
      <c r="B639" t="e">
        <f>VLOOKUP(A639,MEDIDORES!C:L,10,FALSE)</f>
        <v>#N/A</v>
      </c>
      <c r="C639">
        <f>IFERROR(MATCH($A639,'Fis-Com'!C:C,0),0)</f>
        <v>0</v>
      </c>
      <c r="D639">
        <f>IFERROR(MATCH($A639,'Fis-Com'!D:D,0),0)</f>
        <v>0</v>
      </c>
      <c r="E639">
        <f>IFERROR(MATCH($A639,'Fis-Com'!E:E,0),0)</f>
        <v>0</v>
      </c>
      <c r="I639">
        <f t="shared" si="9"/>
        <v>0</v>
      </c>
    </row>
    <row r="640" spans="2:9" x14ac:dyDescent="0.2">
      <c r="B640" t="e">
        <f>VLOOKUP(A640,MEDIDORES!C:L,10,FALSE)</f>
        <v>#N/A</v>
      </c>
      <c r="C640">
        <f>IFERROR(MATCH($A640,'Fis-Com'!C:C,0),0)</f>
        <v>0</v>
      </c>
      <c r="D640">
        <f>IFERROR(MATCH($A640,'Fis-Com'!D:D,0),0)</f>
        <v>0</v>
      </c>
      <c r="E640">
        <f>IFERROR(MATCH($A640,'Fis-Com'!E:E,0),0)</f>
        <v>0</v>
      </c>
      <c r="I640">
        <f t="shared" si="9"/>
        <v>0</v>
      </c>
    </row>
    <row r="641" spans="2:9" x14ac:dyDescent="0.2">
      <c r="B641" t="e">
        <f>VLOOKUP(A641,MEDIDORES!C:L,10,FALSE)</f>
        <v>#N/A</v>
      </c>
      <c r="C641">
        <f>IFERROR(MATCH($A641,'Fis-Com'!C:C,0),0)</f>
        <v>0</v>
      </c>
      <c r="D641">
        <f>IFERROR(MATCH($A641,'Fis-Com'!D:D,0),0)</f>
        <v>0</v>
      </c>
      <c r="E641">
        <f>IFERROR(MATCH($A641,'Fis-Com'!E:E,0),0)</f>
        <v>0</v>
      </c>
      <c r="I641">
        <f t="shared" si="9"/>
        <v>0</v>
      </c>
    </row>
    <row r="642" spans="2:9" x14ac:dyDescent="0.2">
      <c r="B642" t="e">
        <f>VLOOKUP(A642,MEDIDORES!C:L,10,FALSE)</f>
        <v>#N/A</v>
      </c>
      <c r="C642">
        <f>IFERROR(MATCH($A642,'Fis-Com'!C:C,0),0)</f>
        <v>0</v>
      </c>
      <c r="D642">
        <f>IFERROR(MATCH($A642,'Fis-Com'!D:D,0),0)</f>
        <v>0</v>
      </c>
      <c r="E642">
        <f>IFERROR(MATCH($A642,'Fis-Com'!E:E,0),0)</f>
        <v>0</v>
      </c>
      <c r="I642">
        <f t="shared" si="9"/>
        <v>0</v>
      </c>
    </row>
    <row r="643" spans="2:9" x14ac:dyDescent="0.2">
      <c r="B643" t="e">
        <f>VLOOKUP(A643,MEDIDORES!C:L,10,FALSE)</f>
        <v>#N/A</v>
      </c>
      <c r="C643">
        <f>IFERROR(MATCH($A643,'Fis-Com'!C:C,0),0)</f>
        <v>0</v>
      </c>
      <c r="D643">
        <f>IFERROR(MATCH($A643,'Fis-Com'!D:D,0),0)</f>
        <v>0</v>
      </c>
      <c r="E643">
        <f>IFERROR(MATCH($A643,'Fis-Com'!E:E,0),0)</f>
        <v>0</v>
      </c>
      <c r="I643">
        <f t="shared" si="9"/>
        <v>0</v>
      </c>
    </row>
    <row r="644" spans="2:9" x14ac:dyDescent="0.2">
      <c r="B644" t="e">
        <f>VLOOKUP(A644,MEDIDORES!C:L,10,FALSE)</f>
        <v>#N/A</v>
      </c>
      <c r="C644">
        <f>IFERROR(MATCH($A644,'Fis-Com'!C:C,0),0)</f>
        <v>0</v>
      </c>
      <c r="D644">
        <f>IFERROR(MATCH($A644,'Fis-Com'!D:D,0),0)</f>
        <v>0</v>
      </c>
      <c r="E644">
        <f>IFERROR(MATCH($A644,'Fis-Com'!E:E,0),0)</f>
        <v>0</v>
      </c>
      <c r="I644">
        <f t="shared" ref="I644:I707" si="10">SUM(C644:E644)</f>
        <v>0</v>
      </c>
    </row>
    <row r="645" spans="2:9" x14ac:dyDescent="0.2">
      <c r="B645" t="e">
        <f>VLOOKUP(A645,MEDIDORES!C:L,10,FALSE)</f>
        <v>#N/A</v>
      </c>
      <c r="C645">
        <f>IFERROR(MATCH($A645,'Fis-Com'!C:C,0),0)</f>
        <v>0</v>
      </c>
      <c r="D645">
        <f>IFERROR(MATCH($A645,'Fis-Com'!D:D,0),0)</f>
        <v>0</v>
      </c>
      <c r="E645">
        <f>IFERROR(MATCH($A645,'Fis-Com'!E:E,0),0)</f>
        <v>0</v>
      </c>
      <c r="I645">
        <f t="shared" si="10"/>
        <v>0</v>
      </c>
    </row>
    <row r="646" spans="2:9" x14ac:dyDescent="0.2">
      <c r="B646" t="e">
        <f>VLOOKUP(A646,MEDIDORES!C:L,10,FALSE)</f>
        <v>#N/A</v>
      </c>
      <c r="C646">
        <f>IFERROR(MATCH($A646,'Fis-Com'!C:C,0),0)</f>
        <v>0</v>
      </c>
      <c r="D646">
        <f>IFERROR(MATCH($A646,'Fis-Com'!D:D,0),0)</f>
        <v>0</v>
      </c>
      <c r="E646">
        <f>IFERROR(MATCH($A646,'Fis-Com'!E:E,0),0)</f>
        <v>0</v>
      </c>
      <c r="I646">
        <f t="shared" si="10"/>
        <v>0</v>
      </c>
    </row>
    <row r="647" spans="2:9" x14ac:dyDescent="0.2">
      <c r="B647" t="e">
        <f>VLOOKUP(A647,MEDIDORES!C:L,10,FALSE)</f>
        <v>#N/A</v>
      </c>
      <c r="C647">
        <f>IFERROR(MATCH($A647,'Fis-Com'!C:C,0),0)</f>
        <v>0</v>
      </c>
      <c r="D647">
        <f>IFERROR(MATCH($A647,'Fis-Com'!D:D,0),0)</f>
        <v>0</v>
      </c>
      <c r="E647">
        <f>IFERROR(MATCH($A647,'Fis-Com'!E:E,0),0)</f>
        <v>0</v>
      </c>
      <c r="I647">
        <f t="shared" si="10"/>
        <v>0</v>
      </c>
    </row>
    <row r="648" spans="2:9" x14ac:dyDescent="0.2">
      <c r="B648" t="e">
        <f>VLOOKUP(A648,MEDIDORES!C:L,10,FALSE)</f>
        <v>#N/A</v>
      </c>
      <c r="C648">
        <f>IFERROR(MATCH($A648,'Fis-Com'!C:C,0),0)</f>
        <v>0</v>
      </c>
      <c r="D648">
        <f>IFERROR(MATCH($A648,'Fis-Com'!D:D,0),0)</f>
        <v>0</v>
      </c>
      <c r="E648">
        <f>IFERROR(MATCH($A648,'Fis-Com'!E:E,0),0)</f>
        <v>0</v>
      </c>
      <c r="I648">
        <f t="shared" si="10"/>
        <v>0</v>
      </c>
    </row>
    <row r="649" spans="2:9" x14ac:dyDescent="0.2">
      <c r="B649" t="e">
        <f>VLOOKUP(A649,MEDIDORES!C:L,10,FALSE)</f>
        <v>#N/A</v>
      </c>
      <c r="C649">
        <f>IFERROR(MATCH($A649,'Fis-Com'!C:C,0),0)</f>
        <v>0</v>
      </c>
      <c r="D649">
        <f>IFERROR(MATCH($A649,'Fis-Com'!D:D,0),0)</f>
        <v>0</v>
      </c>
      <c r="E649">
        <f>IFERROR(MATCH($A649,'Fis-Com'!E:E,0),0)</f>
        <v>0</v>
      </c>
      <c r="I649">
        <f t="shared" si="10"/>
        <v>0</v>
      </c>
    </row>
    <row r="650" spans="2:9" x14ac:dyDescent="0.2">
      <c r="B650" t="e">
        <f>VLOOKUP(A650,MEDIDORES!C:L,10,FALSE)</f>
        <v>#N/A</v>
      </c>
      <c r="C650">
        <f>IFERROR(MATCH($A650,'Fis-Com'!C:C,0),0)</f>
        <v>0</v>
      </c>
      <c r="D650">
        <f>IFERROR(MATCH($A650,'Fis-Com'!D:D,0),0)</f>
        <v>0</v>
      </c>
      <c r="E650">
        <f>IFERROR(MATCH($A650,'Fis-Com'!E:E,0),0)</f>
        <v>0</v>
      </c>
      <c r="I650">
        <f t="shared" si="10"/>
        <v>0</v>
      </c>
    </row>
    <row r="651" spans="2:9" x14ac:dyDescent="0.2">
      <c r="B651" t="e">
        <f>VLOOKUP(A651,MEDIDORES!C:L,10,FALSE)</f>
        <v>#N/A</v>
      </c>
      <c r="C651">
        <f>IFERROR(MATCH($A651,'Fis-Com'!C:C,0),0)</f>
        <v>0</v>
      </c>
      <c r="D651">
        <f>IFERROR(MATCH($A651,'Fis-Com'!D:D,0),0)</f>
        <v>0</v>
      </c>
      <c r="E651">
        <f>IFERROR(MATCH($A651,'Fis-Com'!E:E,0),0)</f>
        <v>0</v>
      </c>
      <c r="I651">
        <f t="shared" si="10"/>
        <v>0</v>
      </c>
    </row>
    <row r="652" spans="2:9" x14ac:dyDescent="0.2">
      <c r="B652" t="e">
        <f>VLOOKUP(A652,MEDIDORES!C:L,10,FALSE)</f>
        <v>#N/A</v>
      </c>
      <c r="C652">
        <f>IFERROR(MATCH($A652,'Fis-Com'!C:C,0),0)</f>
        <v>0</v>
      </c>
      <c r="D652">
        <f>IFERROR(MATCH($A652,'Fis-Com'!D:D,0),0)</f>
        <v>0</v>
      </c>
      <c r="E652">
        <f>IFERROR(MATCH($A652,'Fis-Com'!E:E,0),0)</f>
        <v>0</v>
      </c>
      <c r="I652">
        <f t="shared" si="10"/>
        <v>0</v>
      </c>
    </row>
    <row r="653" spans="2:9" x14ac:dyDescent="0.2">
      <c r="B653" t="e">
        <f>VLOOKUP(A653,MEDIDORES!C:L,10,FALSE)</f>
        <v>#N/A</v>
      </c>
      <c r="C653">
        <f>IFERROR(MATCH($A653,'Fis-Com'!C:C,0),0)</f>
        <v>0</v>
      </c>
      <c r="D653">
        <f>IFERROR(MATCH($A653,'Fis-Com'!D:D,0),0)</f>
        <v>0</v>
      </c>
      <c r="E653">
        <f>IFERROR(MATCH($A653,'Fis-Com'!E:E,0),0)</f>
        <v>0</v>
      </c>
      <c r="I653">
        <f t="shared" si="10"/>
        <v>0</v>
      </c>
    </row>
    <row r="654" spans="2:9" x14ac:dyDescent="0.2">
      <c r="B654" t="e">
        <f>VLOOKUP(A654,MEDIDORES!C:L,10,FALSE)</f>
        <v>#N/A</v>
      </c>
      <c r="C654">
        <f>IFERROR(MATCH($A654,'Fis-Com'!C:C,0),0)</f>
        <v>0</v>
      </c>
      <c r="D654">
        <f>IFERROR(MATCH($A654,'Fis-Com'!D:D,0),0)</f>
        <v>0</v>
      </c>
      <c r="E654">
        <f>IFERROR(MATCH($A654,'Fis-Com'!E:E,0),0)</f>
        <v>0</v>
      </c>
      <c r="I654">
        <f t="shared" si="10"/>
        <v>0</v>
      </c>
    </row>
    <row r="655" spans="2:9" x14ac:dyDescent="0.2">
      <c r="B655" t="e">
        <f>VLOOKUP(A655,MEDIDORES!C:L,10,FALSE)</f>
        <v>#N/A</v>
      </c>
      <c r="C655">
        <f>IFERROR(MATCH($A655,'Fis-Com'!C:C,0),0)</f>
        <v>0</v>
      </c>
      <c r="D655">
        <f>IFERROR(MATCH($A655,'Fis-Com'!D:D,0),0)</f>
        <v>0</v>
      </c>
      <c r="E655">
        <f>IFERROR(MATCH($A655,'Fis-Com'!E:E,0),0)</f>
        <v>0</v>
      </c>
      <c r="I655">
        <f t="shared" si="10"/>
        <v>0</v>
      </c>
    </row>
    <row r="656" spans="2:9" x14ac:dyDescent="0.2">
      <c r="B656" t="e">
        <f>VLOOKUP(A656,MEDIDORES!C:L,10,FALSE)</f>
        <v>#N/A</v>
      </c>
      <c r="C656">
        <f>IFERROR(MATCH($A656,'Fis-Com'!C:C,0),0)</f>
        <v>0</v>
      </c>
      <c r="D656">
        <f>IFERROR(MATCH($A656,'Fis-Com'!D:D,0),0)</f>
        <v>0</v>
      </c>
      <c r="E656">
        <f>IFERROR(MATCH($A656,'Fis-Com'!E:E,0),0)</f>
        <v>0</v>
      </c>
      <c r="I656">
        <f t="shared" si="10"/>
        <v>0</v>
      </c>
    </row>
    <row r="657" spans="2:9" x14ac:dyDescent="0.2">
      <c r="B657" t="e">
        <f>VLOOKUP(A657,MEDIDORES!C:L,10,FALSE)</f>
        <v>#N/A</v>
      </c>
      <c r="C657">
        <f>IFERROR(MATCH($A657,'Fis-Com'!C:C,0),0)</f>
        <v>0</v>
      </c>
      <c r="D657">
        <f>IFERROR(MATCH($A657,'Fis-Com'!D:D,0),0)</f>
        <v>0</v>
      </c>
      <c r="E657">
        <f>IFERROR(MATCH($A657,'Fis-Com'!E:E,0),0)</f>
        <v>0</v>
      </c>
      <c r="I657">
        <f t="shared" si="10"/>
        <v>0</v>
      </c>
    </row>
    <row r="658" spans="2:9" x14ac:dyDescent="0.2">
      <c r="B658" t="e">
        <f>VLOOKUP(A658,MEDIDORES!C:L,10,FALSE)</f>
        <v>#N/A</v>
      </c>
      <c r="C658">
        <f>IFERROR(MATCH($A658,'Fis-Com'!C:C,0),0)</f>
        <v>0</v>
      </c>
      <c r="D658">
        <f>IFERROR(MATCH($A658,'Fis-Com'!D:D,0),0)</f>
        <v>0</v>
      </c>
      <c r="E658">
        <f>IFERROR(MATCH($A658,'Fis-Com'!E:E,0),0)</f>
        <v>0</v>
      </c>
      <c r="I658">
        <f t="shared" si="10"/>
        <v>0</v>
      </c>
    </row>
    <row r="659" spans="2:9" x14ac:dyDescent="0.2">
      <c r="B659" t="e">
        <f>VLOOKUP(A659,MEDIDORES!C:L,10,FALSE)</f>
        <v>#N/A</v>
      </c>
      <c r="C659">
        <f>IFERROR(MATCH($A659,'Fis-Com'!C:C,0),0)</f>
        <v>0</v>
      </c>
      <c r="D659">
        <f>IFERROR(MATCH($A659,'Fis-Com'!D:D,0),0)</f>
        <v>0</v>
      </c>
      <c r="E659">
        <f>IFERROR(MATCH($A659,'Fis-Com'!E:E,0),0)</f>
        <v>0</v>
      </c>
      <c r="I659">
        <f t="shared" si="10"/>
        <v>0</v>
      </c>
    </row>
    <row r="660" spans="2:9" x14ac:dyDescent="0.2">
      <c r="B660" t="e">
        <f>VLOOKUP(A660,MEDIDORES!C:L,10,FALSE)</f>
        <v>#N/A</v>
      </c>
      <c r="C660">
        <f>IFERROR(MATCH($A660,'Fis-Com'!C:C,0),0)</f>
        <v>0</v>
      </c>
      <c r="D660">
        <f>IFERROR(MATCH($A660,'Fis-Com'!D:D,0),0)</f>
        <v>0</v>
      </c>
      <c r="E660">
        <f>IFERROR(MATCH($A660,'Fis-Com'!E:E,0),0)</f>
        <v>0</v>
      </c>
      <c r="I660">
        <f t="shared" si="10"/>
        <v>0</v>
      </c>
    </row>
    <row r="661" spans="2:9" x14ac:dyDescent="0.2">
      <c r="B661" t="e">
        <f>VLOOKUP(A661,MEDIDORES!C:L,10,FALSE)</f>
        <v>#N/A</v>
      </c>
      <c r="C661">
        <f>IFERROR(MATCH($A661,'Fis-Com'!C:C,0),0)</f>
        <v>0</v>
      </c>
      <c r="D661">
        <f>IFERROR(MATCH($A661,'Fis-Com'!D:D,0),0)</f>
        <v>0</v>
      </c>
      <c r="E661">
        <f>IFERROR(MATCH($A661,'Fis-Com'!E:E,0),0)</f>
        <v>0</v>
      </c>
      <c r="I661">
        <f t="shared" si="10"/>
        <v>0</v>
      </c>
    </row>
    <row r="662" spans="2:9" x14ac:dyDescent="0.2">
      <c r="B662" t="e">
        <f>VLOOKUP(A662,MEDIDORES!C:L,10,FALSE)</f>
        <v>#N/A</v>
      </c>
      <c r="C662">
        <f>IFERROR(MATCH($A662,'Fis-Com'!C:C,0),0)</f>
        <v>0</v>
      </c>
      <c r="D662">
        <f>IFERROR(MATCH($A662,'Fis-Com'!D:D,0),0)</f>
        <v>0</v>
      </c>
      <c r="E662">
        <f>IFERROR(MATCH($A662,'Fis-Com'!E:E,0),0)</f>
        <v>0</v>
      </c>
      <c r="I662">
        <f t="shared" si="10"/>
        <v>0</v>
      </c>
    </row>
    <row r="663" spans="2:9" x14ac:dyDescent="0.2">
      <c r="B663" t="e">
        <f>VLOOKUP(A663,MEDIDORES!C:L,10,FALSE)</f>
        <v>#N/A</v>
      </c>
      <c r="C663">
        <f>IFERROR(MATCH($A663,'Fis-Com'!C:C,0),0)</f>
        <v>0</v>
      </c>
      <c r="D663">
        <f>IFERROR(MATCH($A663,'Fis-Com'!D:D,0),0)</f>
        <v>0</v>
      </c>
      <c r="E663">
        <f>IFERROR(MATCH($A663,'Fis-Com'!E:E,0),0)</f>
        <v>0</v>
      </c>
      <c r="I663">
        <f t="shared" si="10"/>
        <v>0</v>
      </c>
    </row>
    <row r="664" spans="2:9" x14ac:dyDescent="0.2">
      <c r="B664" t="e">
        <f>VLOOKUP(A664,MEDIDORES!C:L,10,FALSE)</f>
        <v>#N/A</v>
      </c>
      <c r="C664">
        <f>IFERROR(MATCH($A664,'Fis-Com'!C:C,0),0)</f>
        <v>0</v>
      </c>
      <c r="D664">
        <f>IFERROR(MATCH($A664,'Fis-Com'!D:D,0),0)</f>
        <v>0</v>
      </c>
      <c r="E664">
        <f>IFERROR(MATCH($A664,'Fis-Com'!E:E,0),0)</f>
        <v>0</v>
      </c>
      <c r="I664">
        <f t="shared" si="10"/>
        <v>0</v>
      </c>
    </row>
    <row r="665" spans="2:9" x14ac:dyDescent="0.2">
      <c r="B665" t="e">
        <f>VLOOKUP(A665,MEDIDORES!C:L,10,FALSE)</f>
        <v>#N/A</v>
      </c>
      <c r="C665">
        <f>IFERROR(MATCH($A665,'Fis-Com'!C:C,0),0)</f>
        <v>0</v>
      </c>
      <c r="D665">
        <f>IFERROR(MATCH($A665,'Fis-Com'!D:D,0),0)</f>
        <v>0</v>
      </c>
      <c r="E665">
        <f>IFERROR(MATCH($A665,'Fis-Com'!E:E,0),0)</f>
        <v>0</v>
      </c>
      <c r="I665">
        <f t="shared" si="10"/>
        <v>0</v>
      </c>
    </row>
    <row r="666" spans="2:9" x14ac:dyDescent="0.2">
      <c r="B666" t="e">
        <f>VLOOKUP(A666,MEDIDORES!C:L,10,FALSE)</f>
        <v>#N/A</v>
      </c>
      <c r="C666">
        <f>IFERROR(MATCH($A666,'Fis-Com'!C:C,0),0)</f>
        <v>0</v>
      </c>
      <c r="D666">
        <f>IFERROR(MATCH($A666,'Fis-Com'!D:D,0),0)</f>
        <v>0</v>
      </c>
      <c r="E666">
        <f>IFERROR(MATCH($A666,'Fis-Com'!E:E,0),0)</f>
        <v>0</v>
      </c>
      <c r="I666">
        <f t="shared" si="10"/>
        <v>0</v>
      </c>
    </row>
    <row r="667" spans="2:9" x14ac:dyDescent="0.2">
      <c r="B667" t="e">
        <f>VLOOKUP(A667,MEDIDORES!C:L,10,FALSE)</f>
        <v>#N/A</v>
      </c>
      <c r="C667">
        <f>IFERROR(MATCH($A667,'Fis-Com'!C:C,0),0)</f>
        <v>0</v>
      </c>
      <c r="D667">
        <f>IFERROR(MATCH($A667,'Fis-Com'!D:D,0),0)</f>
        <v>0</v>
      </c>
      <c r="E667">
        <f>IFERROR(MATCH($A667,'Fis-Com'!E:E,0),0)</f>
        <v>0</v>
      </c>
      <c r="I667">
        <f t="shared" si="10"/>
        <v>0</v>
      </c>
    </row>
    <row r="668" spans="2:9" x14ac:dyDescent="0.2">
      <c r="B668" t="e">
        <f>VLOOKUP(A668,MEDIDORES!C:L,10,FALSE)</f>
        <v>#N/A</v>
      </c>
      <c r="C668">
        <f>IFERROR(MATCH($A668,'Fis-Com'!C:C,0),0)</f>
        <v>0</v>
      </c>
      <c r="D668">
        <f>IFERROR(MATCH($A668,'Fis-Com'!D:D,0),0)</f>
        <v>0</v>
      </c>
      <c r="E668">
        <f>IFERROR(MATCH($A668,'Fis-Com'!E:E,0),0)</f>
        <v>0</v>
      </c>
      <c r="I668">
        <f t="shared" si="10"/>
        <v>0</v>
      </c>
    </row>
    <row r="669" spans="2:9" x14ac:dyDescent="0.2">
      <c r="B669" t="e">
        <f>VLOOKUP(A669,MEDIDORES!C:L,10,FALSE)</f>
        <v>#N/A</v>
      </c>
      <c r="C669">
        <f>IFERROR(MATCH($A669,'Fis-Com'!C:C,0),0)</f>
        <v>0</v>
      </c>
      <c r="D669">
        <f>IFERROR(MATCH($A669,'Fis-Com'!D:D,0),0)</f>
        <v>0</v>
      </c>
      <c r="E669">
        <f>IFERROR(MATCH($A669,'Fis-Com'!E:E,0),0)</f>
        <v>0</v>
      </c>
      <c r="I669">
        <f t="shared" si="10"/>
        <v>0</v>
      </c>
    </row>
    <row r="670" spans="2:9" x14ac:dyDescent="0.2">
      <c r="B670" t="e">
        <f>VLOOKUP(A670,MEDIDORES!C:L,10,FALSE)</f>
        <v>#N/A</v>
      </c>
      <c r="C670">
        <f>IFERROR(MATCH($A670,'Fis-Com'!C:C,0),0)</f>
        <v>0</v>
      </c>
      <c r="D670">
        <f>IFERROR(MATCH($A670,'Fis-Com'!D:D,0),0)</f>
        <v>0</v>
      </c>
      <c r="E670">
        <f>IFERROR(MATCH($A670,'Fis-Com'!E:E,0),0)</f>
        <v>0</v>
      </c>
      <c r="I670">
        <f t="shared" si="10"/>
        <v>0</v>
      </c>
    </row>
    <row r="671" spans="2:9" x14ac:dyDescent="0.2">
      <c r="B671" t="e">
        <f>VLOOKUP(A671,MEDIDORES!C:L,10,FALSE)</f>
        <v>#N/A</v>
      </c>
      <c r="C671">
        <f>IFERROR(MATCH($A671,'Fis-Com'!C:C,0),0)</f>
        <v>0</v>
      </c>
      <c r="D671">
        <f>IFERROR(MATCH($A671,'Fis-Com'!D:D,0),0)</f>
        <v>0</v>
      </c>
      <c r="E671">
        <f>IFERROR(MATCH($A671,'Fis-Com'!E:E,0),0)</f>
        <v>0</v>
      </c>
      <c r="I671">
        <f t="shared" si="10"/>
        <v>0</v>
      </c>
    </row>
    <row r="672" spans="2:9" x14ac:dyDescent="0.2">
      <c r="B672" t="e">
        <f>VLOOKUP(A672,MEDIDORES!C:L,10,FALSE)</f>
        <v>#N/A</v>
      </c>
      <c r="C672">
        <f>IFERROR(MATCH($A672,'Fis-Com'!C:C,0),0)</f>
        <v>0</v>
      </c>
      <c r="D672">
        <f>IFERROR(MATCH($A672,'Fis-Com'!D:D,0),0)</f>
        <v>0</v>
      </c>
      <c r="E672">
        <f>IFERROR(MATCH($A672,'Fis-Com'!E:E,0),0)</f>
        <v>0</v>
      </c>
      <c r="I672">
        <f t="shared" si="10"/>
        <v>0</v>
      </c>
    </row>
    <row r="673" spans="2:9" x14ac:dyDescent="0.2">
      <c r="B673" t="e">
        <f>VLOOKUP(A673,MEDIDORES!C:L,10,FALSE)</f>
        <v>#N/A</v>
      </c>
      <c r="C673">
        <f>IFERROR(MATCH($A673,'Fis-Com'!C:C,0),0)</f>
        <v>0</v>
      </c>
      <c r="D673">
        <f>IFERROR(MATCH($A673,'Fis-Com'!D:D,0),0)</f>
        <v>0</v>
      </c>
      <c r="E673">
        <f>IFERROR(MATCH($A673,'Fis-Com'!E:E,0),0)</f>
        <v>0</v>
      </c>
      <c r="I673">
        <f t="shared" si="10"/>
        <v>0</v>
      </c>
    </row>
    <row r="674" spans="2:9" x14ac:dyDescent="0.2">
      <c r="B674" t="e">
        <f>VLOOKUP(A674,MEDIDORES!C:L,10,FALSE)</f>
        <v>#N/A</v>
      </c>
      <c r="C674">
        <f>IFERROR(MATCH($A674,'Fis-Com'!C:C,0),0)</f>
        <v>0</v>
      </c>
      <c r="D674">
        <f>IFERROR(MATCH($A674,'Fis-Com'!D:D,0),0)</f>
        <v>0</v>
      </c>
      <c r="E674">
        <f>IFERROR(MATCH($A674,'Fis-Com'!E:E,0),0)</f>
        <v>0</v>
      </c>
      <c r="I674">
        <f t="shared" si="10"/>
        <v>0</v>
      </c>
    </row>
    <row r="675" spans="2:9" x14ac:dyDescent="0.2">
      <c r="B675" t="e">
        <f>VLOOKUP(A675,MEDIDORES!C:L,10,FALSE)</f>
        <v>#N/A</v>
      </c>
      <c r="C675">
        <f>IFERROR(MATCH($A675,'Fis-Com'!C:C,0),0)</f>
        <v>0</v>
      </c>
      <c r="D675">
        <f>IFERROR(MATCH($A675,'Fis-Com'!D:D,0),0)</f>
        <v>0</v>
      </c>
      <c r="E675">
        <f>IFERROR(MATCH($A675,'Fis-Com'!E:E,0),0)</f>
        <v>0</v>
      </c>
      <c r="I675">
        <f t="shared" si="10"/>
        <v>0</v>
      </c>
    </row>
    <row r="676" spans="2:9" x14ac:dyDescent="0.2">
      <c r="B676" t="e">
        <f>VLOOKUP(A676,MEDIDORES!C:L,10,FALSE)</f>
        <v>#N/A</v>
      </c>
      <c r="C676">
        <f>IFERROR(MATCH($A676,'Fis-Com'!C:C,0),0)</f>
        <v>0</v>
      </c>
      <c r="D676">
        <f>IFERROR(MATCH($A676,'Fis-Com'!D:D,0),0)</f>
        <v>0</v>
      </c>
      <c r="E676">
        <f>IFERROR(MATCH($A676,'Fis-Com'!E:E,0),0)</f>
        <v>0</v>
      </c>
      <c r="I676">
        <f t="shared" si="10"/>
        <v>0</v>
      </c>
    </row>
    <row r="677" spans="2:9" x14ac:dyDescent="0.2">
      <c r="B677" t="e">
        <f>VLOOKUP(A677,MEDIDORES!C:L,10,FALSE)</f>
        <v>#N/A</v>
      </c>
      <c r="C677">
        <f>IFERROR(MATCH($A677,'Fis-Com'!C:C,0),0)</f>
        <v>0</v>
      </c>
      <c r="D677">
        <f>IFERROR(MATCH($A677,'Fis-Com'!D:D,0),0)</f>
        <v>0</v>
      </c>
      <c r="E677">
        <f>IFERROR(MATCH($A677,'Fis-Com'!E:E,0),0)</f>
        <v>0</v>
      </c>
      <c r="I677">
        <f t="shared" si="10"/>
        <v>0</v>
      </c>
    </row>
    <row r="678" spans="2:9" x14ac:dyDescent="0.2">
      <c r="B678" t="e">
        <f>VLOOKUP(A678,MEDIDORES!C:L,10,FALSE)</f>
        <v>#N/A</v>
      </c>
      <c r="C678">
        <f>IFERROR(MATCH($A678,'Fis-Com'!C:C,0),0)</f>
        <v>0</v>
      </c>
      <c r="D678">
        <f>IFERROR(MATCH($A678,'Fis-Com'!D:D,0),0)</f>
        <v>0</v>
      </c>
      <c r="E678">
        <f>IFERROR(MATCH($A678,'Fis-Com'!E:E,0),0)</f>
        <v>0</v>
      </c>
      <c r="I678">
        <f t="shared" si="10"/>
        <v>0</v>
      </c>
    </row>
    <row r="679" spans="2:9" x14ac:dyDescent="0.2">
      <c r="B679" t="e">
        <f>VLOOKUP(A679,MEDIDORES!C:L,10,FALSE)</f>
        <v>#N/A</v>
      </c>
      <c r="C679">
        <f>IFERROR(MATCH($A679,'Fis-Com'!C:C,0),0)</f>
        <v>0</v>
      </c>
      <c r="D679">
        <f>IFERROR(MATCH($A679,'Fis-Com'!D:D,0),0)</f>
        <v>0</v>
      </c>
      <c r="E679">
        <f>IFERROR(MATCH($A679,'Fis-Com'!E:E,0),0)</f>
        <v>0</v>
      </c>
      <c r="I679">
        <f t="shared" si="10"/>
        <v>0</v>
      </c>
    </row>
    <row r="680" spans="2:9" x14ac:dyDescent="0.2">
      <c r="B680" t="e">
        <f>VLOOKUP(A680,MEDIDORES!C:L,10,FALSE)</f>
        <v>#N/A</v>
      </c>
      <c r="C680">
        <f>IFERROR(MATCH($A680,'Fis-Com'!C:C,0),0)</f>
        <v>0</v>
      </c>
      <c r="D680">
        <f>IFERROR(MATCH($A680,'Fis-Com'!D:D,0),0)</f>
        <v>0</v>
      </c>
      <c r="E680">
        <f>IFERROR(MATCH($A680,'Fis-Com'!E:E,0),0)</f>
        <v>0</v>
      </c>
      <c r="I680">
        <f t="shared" si="10"/>
        <v>0</v>
      </c>
    </row>
    <row r="681" spans="2:9" x14ac:dyDescent="0.2">
      <c r="B681" t="e">
        <f>VLOOKUP(A681,MEDIDORES!C:L,10,FALSE)</f>
        <v>#N/A</v>
      </c>
      <c r="C681">
        <f>IFERROR(MATCH($A681,'Fis-Com'!C:C,0),0)</f>
        <v>0</v>
      </c>
      <c r="D681">
        <f>IFERROR(MATCH($A681,'Fis-Com'!D:D,0),0)</f>
        <v>0</v>
      </c>
      <c r="E681">
        <f>IFERROR(MATCH($A681,'Fis-Com'!E:E,0),0)</f>
        <v>0</v>
      </c>
      <c r="I681">
        <f t="shared" si="10"/>
        <v>0</v>
      </c>
    </row>
    <row r="682" spans="2:9" x14ac:dyDescent="0.2">
      <c r="B682" t="e">
        <f>VLOOKUP(A682,MEDIDORES!C:L,10,FALSE)</f>
        <v>#N/A</v>
      </c>
      <c r="C682">
        <f>IFERROR(MATCH($A682,'Fis-Com'!C:C,0),0)</f>
        <v>0</v>
      </c>
      <c r="D682">
        <f>IFERROR(MATCH($A682,'Fis-Com'!D:D,0),0)</f>
        <v>0</v>
      </c>
      <c r="E682">
        <f>IFERROR(MATCH($A682,'Fis-Com'!E:E,0),0)</f>
        <v>0</v>
      </c>
      <c r="I682">
        <f t="shared" si="10"/>
        <v>0</v>
      </c>
    </row>
    <row r="683" spans="2:9" x14ac:dyDescent="0.2">
      <c r="B683" t="e">
        <f>VLOOKUP(A683,MEDIDORES!C:L,10,FALSE)</f>
        <v>#N/A</v>
      </c>
      <c r="C683">
        <f>IFERROR(MATCH($A683,'Fis-Com'!C:C,0),0)</f>
        <v>0</v>
      </c>
      <c r="D683">
        <f>IFERROR(MATCH($A683,'Fis-Com'!D:D,0),0)</f>
        <v>0</v>
      </c>
      <c r="E683">
        <f>IFERROR(MATCH($A683,'Fis-Com'!E:E,0),0)</f>
        <v>0</v>
      </c>
      <c r="I683">
        <f t="shared" si="10"/>
        <v>0</v>
      </c>
    </row>
    <row r="684" spans="2:9" x14ac:dyDescent="0.2">
      <c r="B684" t="e">
        <f>VLOOKUP(A684,MEDIDORES!C:L,10,FALSE)</f>
        <v>#N/A</v>
      </c>
      <c r="C684">
        <f>IFERROR(MATCH($A684,'Fis-Com'!C:C,0),0)</f>
        <v>0</v>
      </c>
      <c r="D684">
        <f>IFERROR(MATCH($A684,'Fis-Com'!D:D,0),0)</f>
        <v>0</v>
      </c>
      <c r="E684">
        <f>IFERROR(MATCH($A684,'Fis-Com'!E:E,0),0)</f>
        <v>0</v>
      </c>
      <c r="I684">
        <f t="shared" si="10"/>
        <v>0</v>
      </c>
    </row>
    <row r="685" spans="2:9" x14ac:dyDescent="0.2">
      <c r="B685" t="e">
        <f>VLOOKUP(A685,MEDIDORES!C:L,10,FALSE)</f>
        <v>#N/A</v>
      </c>
      <c r="C685">
        <f>IFERROR(MATCH($A685,'Fis-Com'!C:C,0),0)</f>
        <v>0</v>
      </c>
      <c r="D685">
        <f>IFERROR(MATCH($A685,'Fis-Com'!D:D,0),0)</f>
        <v>0</v>
      </c>
      <c r="E685">
        <f>IFERROR(MATCH($A685,'Fis-Com'!E:E,0),0)</f>
        <v>0</v>
      </c>
      <c r="I685">
        <f t="shared" si="10"/>
        <v>0</v>
      </c>
    </row>
    <row r="686" spans="2:9" x14ac:dyDescent="0.2">
      <c r="B686" t="e">
        <f>VLOOKUP(A686,MEDIDORES!C:L,10,FALSE)</f>
        <v>#N/A</v>
      </c>
      <c r="C686">
        <f>IFERROR(MATCH($A686,'Fis-Com'!C:C,0),0)</f>
        <v>0</v>
      </c>
      <c r="D686">
        <f>IFERROR(MATCH($A686,'Fis-Com'!D:D,0),0)</f>
        <v>0</v>
      </c>
      <c r="E686">
        <f>IFERROR(MATCH($A686,'Fis-Com'!E:E,0),0)</f>
        <v>0</v>
      </c>
      <c r="I686">
        <f t="shared" si="10"/>
        <v>0</v>
      </c>
    </row>
    <row r="687" spans="2:9" x14ac:dyDescent="0.2">
      <c r="B687" t="e">
        <f>VLOOKUP(A687,MEDIDORES!C:L,10,FALSE)</f>
        <v>#N/A</v>
      </c>
      <c r="C687">
        <f>IFERROR(MATCH($A687,'Fis-Com'!C:C,0),0)</f>
        <v>0</v>
      </c>
      <c r="D687">
        <f>IFERROR(MATCH($A687,'Fis-Com'!D:D,0),0)</f>
        <v>0</v>
      </c>
      <c r="E687">
        <f>IFERROR(MATCH($A687,'Fis-Com'!E:E,0),0)</f>
        <v>0</v>
      </c>
      <c r="I687">
        <f t="shared" si="10"/>
        <v>0</v>
      </c>
    </row>
    <row r="688" spans="2:9" x14ac:dyDescent="0.2">
      <c r="B688" t="e">
        <f>VLOOKUP(A688,MEDIDORES!C:L,10,FALSE)</f>
        <v>#N/A</v>
      </c>
      <c r="C688">
        <f>IFERROR(MATCH($A688,'Fis-Com'!C:C,0),0)</f>
        <v>0</v>
      </c>
      <c r="D688">
        <f>IFERROR(MATCH($A688,'Fis-Com'!D:D,0),0)</f>
        <v>0</v>
      </c>
      <c r="E688">
        <f>IFERROR(MATCH($A688,'Fis-Com'!E:E,0),0)</f>
        <v>0</v>
      </c>
      <c r="I688">
        <f t="shared" si="10"/>
        <v>0</v>
      </c>
    </row>
    <row r="689" spans="2:9" x14ac:dyDescent="0.2">
      <c r="B689" t="e">
        <f>VLOOKUP(A689,MEDIDORES!C:L,10,FALSE)</f>
        <v>#N/A</v>
      </c>
      <c r="C689">
        <f>IFERROR(MATCH($A689,'Fis-Com'!C:C,0),0)</f>
        <v>0</v>
      </c>
      <c r="D689">
        <f>IFERROR(MATCH($A689,'Fis-Com'!D:D,0),0)</f>
        <v>0</v>
      </c>
      <c r="E689">
        <f>IFERROR(MATCH($A689,'Fis-Com'!E:E,0),0)</f>
        <v>0</v>
      </c>
      <c r="I689">
        <f t="shared" si="10"/>
        <v>0</v>
      </c>
    </row>
    <row r="690" spans="2:9" x14ac:dyDescent="0.2">
      <c r="B690" t="e">
        <f>VLOOKUP(A690,MEDIDORES!C:L,10,FALSE)</f>
        <v>#N/A</v>
      </c>
      <c r="C690">
        <f>IFERROR(MATCH($A690,'Fis-Com'!C:C,0),0)</f>
        <v>0</v>
      </c>
      <c r="D690">
        <f>IFERROR(MATCH($A690,'Fis-Com'!D:D,0),0)</f>
        <v>0</v>
      </c>
      <c r="E690">
        <f>IFERROR(MATCH($A690,'Fis-Com'!E:E,0),0)</f>
        <v>0</v>
      </c>
      <c r="I690">
        <f t="shared" si="10"/>
        <v>0</v>
      </c>
    </row>
    <row r="691" spans="2:9" x14ac:dyDescent="0.2">
      <c r="B691" t="e">
        <f>VLOOKUP(A691,MEDIDORES!C:L,10,FALSE)</f>
        <v>#N/A</v>
      </c>
      <c r="C691">
        <f>IFERROR(MATCH($A691,'Fis-Com'!C:C,0),0)</f>
        <v>0</v>
      </c>
      <c r="D691">
        <f>IFERROR(MATCH($A691,'Fis-Com'!D:D,0),0)</f>
        <v>0</v>
      </c>
      <c r="E691">
        <f>IFERROR(MATCH($A691,'Fis-Com'!E:E,0),0)</f>
        <v>0</v>
      </c>
      <c r="I691">
        <f t="shared" si="10"/>
        <v>0</v>
      </c>
    </row>
    <row r="692" spans="2:9" x14ac:dyDescent="0.2">
      <c r="B692" t="e">
        <f>VLOOKUP(A692,MEDIDORES!C:L,10,FALSE)</f>
        <v>#N/A</v>
      </c>
      <c r="C692">
        <f>IFERROR(MATCH($A692,'Fis-Com'!C:C,0),0)</f>
        <v>0</v>
      </c>
      <c r="D692">
        <f>IFERROR(MATCH($A692,'Fis-Com'!D:D,0),0)</f>
        <v>0</v>
      </c>
      <c r="E692">
        <f>IFERROR(MATCH($A692,'Fis-Com'!E:E,0),0)</f>
        <v>0</v>
      </c>
      <c r="I692">
        <f t="shared" si="10"/>
        <v>0</v>
      </c>
    </row>
    <row r="693" spans="2:9" x14ac:dyDescent="0.2">
      <c r="B693" t="e">
        <f>VLOOKUP(A693,MEDIDORES!C:L,10,FALSE)</f>
        <v>#N/A</v>
      </c>
      <c r="C693">
        <f>IFERROR(MATCH($A693,'Fis-Com'!C:C,0),0)</f>
        <v>0</v>
      </c>
      <c r="D693">
        <f>IFERROR(MATCH($A693,'Fis-Com'!D:D,0),0)</f>
        <v>0</v>
      </c>
      <c r="E693">
        <f>IFERROR(MATCH($A693,'Fis-Com'!E:E,0),0)</f>
        <v>0</v>
      </c>
      <c r="I693">
        <f t="shared" si="10"/>
        <v>0</v>
      </c>
    </row>
    <row r="694" spans="2:9" x14ac:dyDescent="0.2">
      <c r="B694" t="e">
        <f>VLOOKUP(A694,MEDIDORES!C:L,10,FALSE)</f>
        <v>#N/A</v>
      </c>
      <c r="C694">
        <f>IFERROR(MATCH($A694,'Fis-Com'!C:C,0),0)</f>
        <v>0</v>
      </c>
      <c r="D694">
        <f>IFERROR(MATCH($A694,'Fis-Com'!D:D,0),0)</f>
        <v>0</v>
      </c>
      <c r="E694">
        <f>IFERROR(MATCH($A694,'Fis-Com'!E:E,0),0)</f>
        <v>0</v>
      </c>
      <c r="I694">
        <f t="shared" si="10"/>
        <v>0</v>
      </c>
    </row>
    <row r="695" spans="2:9" x14ac:dyDescent="0.2">
      <c r="B695" t="e">
        <f>VLOOKUP(A695,MEDIDORES!C:L,10,FALSE)</f>
        <v>#N/A</v>
      </c>
      <c r="C695">
        <f>IFERROR(MATCH($A695,'Fis-Com'!C:C,0),0)</f>
        <v>0</v>
      </c>
      <c r="D695">
        <f>IFERROR(MATCH($A695,'Fis-Com'!D:D,0),0)</f>
        <v>0</v>
      </c>
      <c r="E695">
        <f>IFERROR(MATCH($A695,'Fis-Com'!E:E,0),0)</f>
        <v>0</v>
      </c>
      <c r="I695">
        <f t="shared" si="10"/>
        <v>0</v>
      </c>
    </row>
    <row r="696" spans="2:9" x14ac:dyDescent="0.2">
      <c r="B696" t="e">
        <f>VLOOKUP(A696,MEDIDORES!C:L,10,FALSE)</f>
        <v>#N/A</v>
      </c>
      <c r="C696">
        <f>IFERROR(MATCH($A696,'Fis-Com'!C:C,0),0)</f>
        <v>0</v>
      </c>
      <c r="D696">
        <f>IFERROR(MATCH($A696,'Fis-Com'!D:D,0),0)</f>
        <v>0</v>
      </c>
      <c r="E696">
        <f>IFERROR(MATCH($A696,'Fis-Com'!E:E,0),0)</f>
        <v>0</v>
      </c>
      <c r="I696">
        <f t="shared" si="10"/>
        <v>0</v>
      </c>
    </row>
    <row r="697" spans="2:9" x14ac:dyDescent="0.2">
      <c r="B697" t="e">
        <f>VLOOKUP(A697,MEDIDORES!C:L,10,FALSE)</f>
        <v>#N/A</v>
      </c>
      <c r="C697">
        <f>IFERROR(MATCH($A697,'Fis-Com'!C:C,0),0)</f>
        <v>0</v>
      </c>
      <c r="D697">
        <f>IFERROR(MATCH($A697,'Fis-Com'!D:D,0),0)</f>
        <v>0</v>
      </c>
      <c r="E697">
        <f>IFERROR(MATCH($A697,'Fis-Com'!E:E,0),0)</f>
        <v>0</v>
      </c>
      <c r="I697">
        <f t="shared" si="10"/>
        <v>0</v>
      </c>
    </row>
    <row r="698" spans="2:9" x14ac:dyDescent="0.2">
      <c r="B698" t="e">
        <f>VLOOKUP(A698,MEDIDORES!C:L,10,FALSE)</f>
        <v>#N/A</v>
      </c>
      <c r="C698">
        <f>IFERROR(MATCH($A698,'Fis-Com'!C:C,0),0)</f>
        <v>0</v>
      </c>
      <c r="D698">
        <f>IFERROR(MATCH($A698,'Fis-Com'!D:D,0),0)</f>
        <v>0</v>
      </c>
      <c r="E698">
        <f>IFERROR(MATCH($A698,'Fis-Com'!E:E,0),0)</f>
        <v>0</v>
      </c>
      <c r="I698">
        <f t="shared" si="10"/>
        <v>0</v>
      </c>
    </row>
    <row r="699" spans="2:9" x14ac:dyDescent="0.2">
      <c r="B699" t="e">
        <f>VLOOKUP(A699,MEDIDORES!C:L,10,FALSE)</f>
        <v>#N/A</v>
      </c>
      <c r="C699">
        <f>IFERROR(MATCH($A699,'Fis-Com'!C:C,0),0)</f>
        <v>0</v>
      </c>
      <c r="D699">
        <f>IFERROR(MATCH($A699,'Fis-Com'!D:D,0),0)</f>
        <v>0</v>
      </c>
      <c r="E699">
        <f>IFERROR(MATCH($A699,'Fis-Com'!E:E,0),0)</f>
        <v>0</v>
      </c>
      <c r="I699">
        <f t="shared" si="10"/>
        <v>0</v>
      </c>
    </row>
    <row r="700" spans="2:9" x14ac:dyDescent="0.2">
      <c r="B700" t="e">
        <f>VLOOKUP(A700,MEDIDORES!C:L,10,FALSE)</f>
        <v>#N/A</v>
      </c>
      <c r="C700">
        <f>IFERROR(MATCH($A700,'Fis-Com'!C:C,0),0)</f>
        <v>0</v>
      </c>
      <c r="D700">
        <f>IFERROR(MATCH($A700,'Fis-Com'!D:D,0),0)</f>
        <v>0</v>
      </c>
      <c r="E700">
        <f>IFERROR(MATCH($A700,'Fis-Com'!E:E,0),0)</f>
        <v>0</v>
      </c>
      <c r="I700">
        <f t="shared" si="10"/>
        <v>0</v>
      </c>
    </row>
    <row r="701" spans="2:9" x14ac:dyDescent="0.2">
      <c r="B701" t="e">
        <f>VLOOKUP(A701,MEDIDORES!C:L,10,FALSE)</f>
        <v>#N/A</v>
      </c>
      <c r="C701">
        <f>IFERROR(MATCH($A701,'Fis-Com'!C:C,0),0)</f>
        <v>0</v>
      </c>
      <c r="D701">
        <f>IFERROR(MATCH($A701,'Fis-Com'!D:D,0),0)</f>
        <v>0</v>
      </c>
      <c r="E701">
        <f>IFERROR(MATCH($A701,'Fis-Com'!E:E,0),0)</f>
        <v>0</v>
      </c>
      <c r="I701">
        <f t="shared" si="10"/>
        <v>0</v>
      </c>
    </row>
    <row r="702" spans="2:9" x14ac:dyDescent="0.2">
      <c r="B702" t="e">
        <f>VLOOKUP(A702,MEDIDORES!C:L,10,FALSE)</f>
        <v>#N/A</v>
      </c>
      <c r="C702">
        <f>IFERROR(MATCH($A702,'Fis-Com'!C:C,0),0)</f>
        <v>0</v>
      </c>
      <c r="D702">
        <f>IFERROR(MATCH($A702,'Fis-Com'!D:D,0),0)</f>
        <v>0</v>
      </c>
      <c r="E702">
        <f>IFERROR(MATCH($A702,'Fis-Com'!E:E,0),0)</f>
        <v>0</v>
      </c>
      <c r="I702">
        <f t="shared" si="10"/>
        <v>0</v>
      </c>
    </row>
    <row r="703" spans="2:9" x14ac:dyDescent="0.2">
      <c r="B703" t="e">
        <f>VLOOKUP(A703,MEDIDORES!C:L,10,FALSE)</f>
        <v>#N/A</v>
      </c>
      <c r="C703">
        <f>IFERROR(MATCH($A703,'Fis-Com'!C:C,0),0)</f>
        <v>0</v>
      </c>
      <c r="D703">
        <f>IFERROR(MATCH($A703,'Fis-Com'!D:D,0),0)</f>
        <v>0</v>
      </c>
      <c r="E703">
        <f>IFERROR(MATCH($A703,'Fis-Com'!E:E,0),0)</f>
        <v>0</v>
      </c>
      <c r="I703">
        <f t="shared" si="10"/>
        <v>0</v>
      </c>
    </row>
    <row r="704" spans="2:9" x14ac:dyDescent="0.2">
      <c r="B704" t="e">
        <f>VLOOKUP(A704,MEDIDORES!C:L,10,FALSE)</f>
        <v>#N/A</v>
      </c>
      <c r="C704">
        <f>IFERROR(MATCH($A704,'Fis-Com'!C:C,0),0)</f>
        <v>0</v>
      </c>
      <c r="D704">
        <f>IFERROR(MATCH($A704,'Fis-Com'!D:D,0),0)</f>
        <v>0</v>
      </c>
      <c r="E704">
        <f>IFERROR(MATCH($A704,'Fis-Com'!E:E,0),0)</f>
        <v>0</v>
      </c>
      <c r="I704">
        <f t="shared" si="10"/>
        <v>0</v>
      </c>
    </row>
    <row r="705" spans="2:9" x14ac:dyDescent="0.2">
      <c r="B705" t="e">
        <f>VLOOKUP(A705,MEDIDORES!C:L,10,FALSE)</f>
        <v>#N/A</v>
      </c>
      <c r="C705">
        <f>IFERROR(MATCH($A705,'Fis-Com'!C:C,0),0)</f>
        <v>0</v>
      </c>
      <c r="D705">
        <f>IFERROR(MATCH($A705,'Fis-Com'!D:D,0),0)</f>
        <v>0</v>
      </c>
      <c r="E705">
        <f>IFERROR(MATCH($A705,'Fis-Com'!E:E,0),0)</f>
        <v>0</v>
      </c>
      <c r="I705">
        <f t="shared" si="10"/>
        <v>0</v>
      </c>
    </row>
    <row r="706" spans="2:9" x14ac:dyDescent="0.2">
      <c r="B706" t="e">
        <f>VLOOKUP(A706,MEDIDORES!C:L,10,FALSE)</f>
        <v>#N/A</v>
      </c>
      <c r="C706">
        <f>IFERROR(MATCH($A706,'Fis-Com'!C:C,0),0)</f>
        <v>0</v>
      </c>
      <c r="D706">
        <f>IFERROR(MATCH($A706,'Fis-Com'!D:D,0),0)</f>
        <v>0</v>
      </c>
      <c r="E706">
        <f>IFERROR(MATCH($A706,'Fis-Com'!E:E,0),0)</f>
        <v>0</v>
      </c>
      <c r="I706">
        <f t="shared" si="10"/>
        <v>0</v>
      </c>
    </row>
    <row r="707" spans="2:9" x14ac:dyDescent="0.2">
      <c r="B707" t="e">
        <f>VLOOKUP(A707,MEDIDORES!C:L,10,FALSE)</f>
        <v>#N/A</v>
      </c>
      <c r="C707">
        <f>IFERROR(MATCH($A707,'Fis-Com'!C:C,0),0)</f>
        <v>0</v>
      </c>
      <c r="D707">
        <f>IFERROR(MATCH($A707,'Fis-Com'!D:D,0),0)</f>
        <v>0</v>
      </c>
      <c r="E707">
        <f>IFERROR(MATCH($A707,'Fis-Com'!E:E,0),0)</f>
        <v>0</v>
      </c>
      <c r="I707">
        <f t="shared" si="10"/>
        <v>0</v>
      </c>
    </row>
    <row r="708" spans="2:9" x14ac:dyDescent="0.2">
      <c r="B708" t="e">
        <f>VLOOKUP(A708,MEDIDORES!C:L,10,FALSE)</f>
        <v>#N/A</v>
      </c>
      <c r="C708">
        <f>IFERROR(MATCH($A708,'Fis-Com'!C:C,0),0)</f>
        <v>0</v>
      </c>
      <c r="D708">
        <f>IFERROR(MATCH($A708,'Fis-Com'!D:D,0),0)</f>
        <v>0</v>
      </c>
      <c r="E708">
        <f>IFERROR(MATCH($A708,'Fis-Com'!E:E,0),0)</f>
        <v>0</v>
      </c>
      <c r="I708">
        <f t="shared" ref="I708:I771" si="11">SUM(C708:E708)</f>
        <v>0</v>
      </c>
    </row>
    <row r="709" spans="2:9" x14ac:dyDescent="0.2">
      <c r="B709" t="e">
        <f>VLOOKUP(A709,MEDIDORES!C:L,10,FALSE)</f>
        <v>#N/A</v>
      </c>
      <c r="C709">
        <f>IFERROR(MATCH($A709,'Fis-Com'!C:C,0),0)</f>
        <v>0</v>
      </c>
      <c r="D709">
        <f>IFERROR(MATCH($A709,'Fis-Com'!D:D,0),0)</f>
        <v>0</v>
      </c>
      <c r="E709">
        <f>IFERROR(MATCH($A709,'Fis-Com'!E:E,0),0)</f>
        <v>0</v>
      </c>
      <c r="I709">
        <f t="shared" si="11"/>
        <v>0</v>
      </c>
    </row>
    <row r="710" spans="2:9" x14ac:dyDescent="0.2">
      <c r="B710" t="e">
        <f>VLOOKUP(A710,MEDIDORES!C:L,10,FALSE)</f>
        <v>#N/A</v>
      </c>
      <c r="C710">
        <f>IFERROR(MATCH($A710,'Fis-Com'!C:C,0),0)</f>
        <v>0</v>
      </c>
      <c r="D710">
        <f>IFERROR(MATCH($A710,'Fis-Com'!D:D,0),0)</f>
        <v>0</v>
      </c>
      <c r="E710">
        <f>IFERROR(MATCH($A710,'Fis-Com'!E:E,0),0)</f>
        <v>0</v>
      </c>
      <c r="I710">
        <f t="shared" si="11"/>
        <v>0</v>
      </c>
    </row>
    <row r="711" spans="2:9" x14ac:dyDescent="0.2">
      <c r="B711" t="e">
        <f>VLOOKUP(A711,MEDIDORES!C:L,10,FALSE)</f>
        <v>#N/A</v>
      </c>
      <c r="C711">
        <f>IFERROR(MATCH($A711,'Fis-Com'!C:C,0),0)</f>
        <v>0</v>
      </c>
      <c r="D711">
        <f>IFERROR(MATCH($A711,'Fis-Com'!D:D,0),0)</f>
        <v>0</v>
      </c>
      <c r="E711">
        <f>IFERROR(MATCH($A711,'Fis-Com'!E:E,0),0)</f>
        <v>0</v>
      </c>
      <c r="I711">
        <f t="shared" si="11"/>
        <v>0</v>
      </c>
    </row>
    <row r="712" spans="2:9" x14ac:dyDescent="0.2">
      <c r="B712" t="e">
        <f>VLOOKUP(A712,MEDIDORES!C:L,10,FALSE)</f>
        <v>#N/A</v>
      </c>
      <c r="C712">
        <f>IFERROR(MATCH($A712,'Fis-Com'!C:C,0),0)</f>
        <v>0</v>
      </c>
      <c r="D712">
        <f>IFERROR(MATCH($A712,'Fis-Com'!D:D,0),0)</f>
        <v>0</v>
      </c>
      <c r="E712">
        <f>IFERROR(MATCH($A712,'Fis-Com'!E:E,0),0)</f>
        <v>0</v>
      </c>
      <c r="I712">
        <f t="shared" si="11"/>
        <v>0</v>
      </c>
    </row>
    <row r="713" spans="2:9" x14ac:dyDescent="0.2">
      <c r="B713" t="e">
        <f>VLOOKUP(A713,MEDIDORES!C:L,10,FALSE)</f>
        <v>#N/A</v>
      </c>
      <c r="C713">
        <f>IFERROR(MATCH($A713,'Fis-Com'!C:C,0),0)</f>
        <v>0</v>
      </c>
      <c r="D713">
        <f>IFERROR(MATCH($A713,'Fis-Com'!D:D,0),0)</f>
        <v>0</v>
      </c>
      <c r="E713">
        <f>IFERROR(MATCH($A713,'Fis-Com'!E:E,0),0)</f>
        <v>0</v>
      </c>
      <c r="I713">
        <f t="shared" si="11"/>
        <v>0</v>
      </c>
    </row>
    <row r="714" spans="2:9" x14ac:dyDescent="0.2">
      <c r="B714" t="e">
        <f>VLOOKUP(A714,MEDIDORES!C:L,10,FALSE)</f>
        <v>#N/A</v>
      </c>
      <c r="C714">
        <f>IFERROR(MATCH($A714,'Fis-Com'!C:C,0),0)</f>
        <v>0</v>
      </c>
      <c r="D714">
        <f>IFERROR(MATCH($A714,'Fis-Com'!D:D,0),0)</f>
        <v>0</v>
      </c>
      <c r="E714">
        <f>IFERROR(MATCH($A714,'Fis-Com'!E:E,0),0)</f>
        <v>0</v>
      </c>
      <c r="I714">
        <f t="shared" si="11"/>
        <v>0</v>
      </c>
    </row>
    <row r="715" spans="2:9" x14ac:dyDescent="0.2">
      <c r="B715" t="e">
        <f>VLOOKUP(A715,MEDIDORES!C:L,10,FALSE)</f>
        <v>#N/A</v>
      </c>
      <c r="C715">
        <f>IFERROR(MATCH($A715,'Fis-Com'!C:C,0),0)</f>
        <v>0</v>
      </c>
      <c r="D715">
        <f>IFERROR(MATCH($A715,'Fis-Com'!D:D,0),0)</f>
        <v>0</v>
      </c>
      <c r="E715">
        <f>IFERROR(MATCH($A715,'Fis-Com'!E:E,0),0)</f>
        <v>0</v>
      </c>
      <c r="I715">
        <f t="shared" si="11"/>
        <v>0</v>
      </c>
    </row>
    <row r="716" spans="2:9" x14ac:dyDescent="0.2">
      <c r="B716" t="e">
        <f>VLOOKUP(A716,MEDIDORES!C:L,10,FALSE)</f>
        <v>#N/A</v>
      </c>
      <c r="C716">
        <f>IFERROR(MATCH($A716,'Fis-Com'!C:C,0),0)</f>
        <v>0</v>
      </c>
      <c r="D716">
        <f>IFERROR(MATCH($A716,'Fis-Com'!D:D,0),0)</f>
        <v>0</v>
      </c>
      <c r="E716">
        <f>IFERROR(MATCH($A716,'Fis-Com'!E:E,0),0)</f>
        <v>0</v>
      </c>
      <c r="I716">
        <f t="shared" si="11"/>
        <v>0</v>
      </c>
    </row>
    <row r="717" spans="2:9" x14ac:dyDescent="0.2">
      <c r="B717" t="e">
        <f>VLOOKUP(A717,MEDIDORES!C:L,10,FALSE)</f>
        <v>#N/A</v>
      </c>
      <c r="C717">
        <f>IFERROR(MATCH($A717,'Fis-Com'!C:C,0),0)</f>
        <v>0</v>
      </c>
      <c r="D717">
        <f>IFERROR(MATCH($A717,'Fis-Com'!D:D,0),0)</f>
        <v>0</v>
      </c>
      <c r="E717">
        <f>IFERROR(MATCH($A717,'Fis-Com'!E:E,0),0)</f>
        <v>0</v>
      </c>
      <c r="I717">
        <f t="shared" si="11"/>
        <v>0</v>
      </c>
    </row>
    <row r="718" spans="2:9" x14ac:dyDescent="0.2">
      <c r="B718" t="e">
        <f>VLOOKUP(A718,MEDIDORES!C:L,10,FALSE)</f>
        <v>#N/A</v>
      </c>
      <c r="C718">
        <f>IFERROR(MATCH($A718,'Fis-Com'!C:C,0),0)</f>
        <v>0</v>
      </c>
      <c r="D718">
        <f>IFERROR(MATCH($A718,'Fis-Com'!D:D,0),0)</f>
        <v>0</v>
      </c>
      <c r="E718">
        <f>IFERROR(MATCH($A718,'Fis-Com'!E:E,0),0)</f>
        <v>0</v>
      </c>
      <c r="I718">
        <f t="shared" si="11"/>
        <v>0</v>
      </c>
    </row>
    <row r="719" spans="2:9" x14ac:dyDescent="0.2">
      <c r="B719" t="e">
        <f>VLOOKUP(A719,MEDIDORES!C:L,10,FALSE)</f>
        <v>#N/A</v>
      </c>
      <c r="C719">
        <f>IFERROR(MATCH($A719,'Fis-Com'!C:C,0),0)</f>
        <v>0</v>
      </c>
      <c r="D719">
        <f>IFERROR(MATCH($A719,'Fis-Com'!D:D,0),0)</f>
        <v>0</v>
      </c>
      <c r="E719">
        <f>IFERROR(MATCH($A719,'Fis-Com'!E:E,0),0)</f>
        <v>0</v>
      </c>
      <c r="I719">
        <f t="shared" si="11"/>
        <v>0</v>
      </c>
    </row>
    <row r="720" spans="2:9" x14ac:dyDescent="0.2">
      <c r="B720" t="e">
        <f>VLOOKUP(A720,MEDIDORES!C:L,10,FALSE)</f>
        <v>#N/A</v>
      </c>
      <c r="C720">
        <f>IFERROR(MATCH($A720,'Fis-Com'!C:C,0),0)</f>
        <v>0</v>
      </c>
      <c r="D720">
        <f>IFERROR(MATCH($A720,'Fis-Com'!D:D,0),0)</f>
        <v>0</v>
      </c>
      <c r="E720">
        <f>IFERROR(MATCH($A720,'Fis-Com'!E:E,0),0)</f>
        <v>0</v>
      </c>
      <c r="I720">
        <f t="shared" si="11"/>
        <v>0</v>
      </c>
    </row>
    <row r="721" spans="2:9" x14ac:dyDescent="0.2">
      <c r="B721" t="e">
        <f>VLOOKUP(A721,MEDIDORES!C:L,10,FALSE)</f>
        <v>#N/A</v>
      </c>
      <c r="C721">
        <f>IFERROR(MATCH($A721,'Fis-Com'!C:C,0),0)</f>
        <v>0</v>
      </c>
      <c r="D721">
        <f>IFERROR(MATCH($A721,'Fis-Com'!D:D,0),0)</f>
        <v>0</v>
      </c>
      <c r="E721">
        <f>IFERROR(MATCH($A721,'Fis-Com'!E:E,0),0)</f>
        <v>0</v>
      </c>
      <c r="I721">
        <f t="shared" si="11"/>
        <v>0</v>
      </c>
    </row>
    <row r="722" spans="2:9" x14ac:dyDescent="0.2">
      <c r="B722" t="e">
        <f>VLOOKUP(A722,MEDIDORES!C:L,10,FALSE)</f>
        <v>#N/A</v>
      </c>
      <c r="C722">
        <f>IFERROR(MATCH($A722,'Fis-Com'!C:C,0),0)</f>
        <v>0</v>
      </c>
      <c r="D722">
        <f>IFERROR(MATCH($A722,'Fis-Com'!D:D,0),0)</f>
        <v>0</v>
      </c>
      <c r="E722">
        <f>IFERROR(MATCH($A722,'Fis-Com'!E:E,0),0)</f>
        <v>0</v>
      </c>
      <c r="I722">
        <f t="shared" si="11"/>
        <v>0</v>
      </c>
    </row>
    <row r="723" spans="2:9" x14ac:dyDescent="0.2">
      <c r="B723" t="e">
        <f>VLOOKUP(A723,MEDIDORES!C:L,10,FALSE)</f>
        <v>#N/A</v>
      </c>
      <c r="C723">
        <f>IFERROR(MATCH($A723,'Fis-Com'!C:C,0),0)</f>
        <v>0</v>
      </c>
      <c r="D723">
        <f>IFERROR(MATCH($A723,'Fis-Com'!D:D,0),0)</f>
        <v>0</v>
      </c>
      <c r="E723">
        <f>IFERROR(MATCH($A723,'Fis-Com'!E:E,0),0)</f>
        <v>0</v>
      </c>
      <c r="I723">
        <f t="shared" si="11"/>
        <v>0</v>
      </c>
    </row>
    <row r="724" spans="2:9" x14ac:dyDescent="0.2">
      <c r="B724" t="e">
        <f>VLOOKUP(A724,MEDIDORES!C:L,10,FALSE)</f>
        <v>#N/A</v>
      </c>
      <c r="C724">
        <f>IFERROR(MATCH($A724,'Fis-Com'!C:C,0),0)</f>
        <v>0</v>
      </c>
      <c r="D724">
        <f>IFERROR(MATCH($A724,'Fis-Com'!D:D,0),0)</f>
        <v>0</v>
      </c>
      <c r="E724">
        <f>IFERROR(MATCH($A724,'Fis-Com'!E:E,0),0)</f>
        <v>0</v>
      </c>
      <c r="I724">
        <f t="shared" si="11"/>
        <v>0</v>
      </c>
    </row>
    <row r="725" spans="2:9" x14ac:dyDescent="0.2">
      <c r="B725" t="e">
        <f>VLOOKUP(A725,MEDIDORES!C:L,10,FALSE)</f>
        <v>#N/A</v>
      </c>
      <c r="C725">
        <f>IFERROR(MATCH($A725,'Fis-Com'!C:C,0),0)</f>
        <v>0</v>
      </c>
      <c r="D725">
        <f>IFERROR(MATCH($A725,'Fis-Com'!D:D,0),0)</f>
        <v>0</v>
      </c>
      <c r="E725">
        <f>IFERROR(MATCH($A725,'Fis-Com'!E:E,0),0)</f>
        <v>0</v>
      </c>
      <c r="I725">
        <f t="shared" si="11"/>
        <v>0</v>
      </c>
    </row>
    <row r="726" spans="2:9" x14ac:dyDescent="0.2">
      <c r="B726" t="e">
        <f>VLOOKUP(A726,MEDIDORES!C:L,10,FALSE)</f>
        <v>#N/A</v>
      </c>
      <c r="C726">
        <f>IFERROR(MATCH($A726,'Fis-Com'!C:C,0),0)</f>
        <v>0</v>
      </c>
      <c r="D726">
        <f>IFERROR(MATCH($A726,'Fis-Com'!D:D,0),0)</f>
        <v>0</v>
      </c>
      <c r="E726">
        <f>IFERROR(MATCH($A726,'Fis-Com'!E:E,0),0)</f>
        <v>0</v>
      </c>
      <c r="I726">
        <f t="shared" si="11"/>
        <v>0</v>
      </c>
    </row>
    <row r="727" spans="2:9" x14ac:dyDescent="0.2">
      <c r="B727" t="e">
        <f>VLOOKUP(A727,MEDIDORES!C:L,10,FALSE)</f>
        <v>#N/A</v>
      </c>
      <c r="C727">
        <f>IFERROR(MATCH($A727,'Fis-Com'!C:C,0),0)</f>
        <v>0</v>
      </c>
      <c r="D727">
        <f>IFERROR(MATCH($A727,'Fis-Com'!D:D,0),0)</f>
        <v>0</v>
      </c>
      <c r="E727">
        <f>IFERROR(MATCH($A727,'Fis-Com'!E:E,0),0)</f>
        <v>0</v>
      </c>
      <c r="I727">
        <f t="shared" si="11"/>
        <v>0</v>
      </c>
    </row>
    <row r="728" spans="2:9" x14ac:dyDescent="0.2">
      <c r="B728" t="e">
        <f>VLOOKUP(A728,MEDIDORES!C:L,10,FALSE)</f>
        <v>#N/A</v>
      </c>
      <c r="C728">
        <f>IFERROR(MATCH($A728,'Fis-Com'!C:C,0),0)</f>
        <v>0</v>
      </c>
      <c r="D728">
        <f>IFERROR(MATCH($A728,'Fis-Com'!D:D,0),0)</f>
        <v>0</v>
      </c>
      <c r="E728">
        <f>IFERROR(MATCH($A728,'Fis-Com'!E:E,0),0)</f>
        <v>0</v>
      </c>
      <c r="I728">
        <f t="shared" si="11"/>
        <v>0</v>
      </c>
    </row>
    <row r="729" spans="2:9" x14ac:dyDescent="0.2">
      <c r="B729" t="e">
        <f>VLOOKUP(A729,MEDIDORES!C:L,10,FALSE)</f>
        <v>#N/A</v>
      </c>
      <c r="C729">
        <f>IFERROR(MATCH($A729,'Fis-Com'!C:C,0),0)</f>
        <v>0</v>
      </c>
      <c r="D729">
        <f>IFERROR(MATCH($A729,'Fis-Com'!D:D,0),0)</f>
        <v>0</v>
      </c>
      <c r="E729">
        <f>IFERROR(MATCH($A729,'Fis-Com'!E:E,0),0)</f>
        <v>0</v>
      </c>
      <c r="I729">
        <f t="shared" si="11"/>
        <v>0</v>
      </c>
    </row>
    <row r="730" spans="2:9" x14ac:dyDescent="0.2">
      <c r="B730" t="e">
        <f>VLOOKUP(A730,MEDIDORES!C:L,10,FALSE)</f>
        <v>#N/A</v>
      </c>
      <c r="C730">
        <f>IFERROR(MATCH($A730,'Fis-Com'!C:C,0),0)</f>
        <v>0</v>
      </c>
      <c r="D730">
        <f>IFERROR(MATCH($A730,'Fis-Com'!D:D,0),0)</f>
        <v>0</v>
      </c>
      <c r="E730">
        <f>IFERROR(MATCH($A730,'Fis-Com'!E:E,0),0)</f>
        <v>0</v>
      </c>
      <c r="I730">
        <f t="shared" si="11"/>
        <v>0</v>
      </c>
    </row>
    <row r="731" spans="2:9" x14ac:dyDescent="0.2">
      <c r="B731" t="e">
        <f>VLOOKUP(A731,MEDIDORES!C:L,10,FALSE)</f>
        <v>#N/A</v>
      </c>
      <c r="C731">
        <f>IFERROR(MATCH($A731,'Fis-Com'!C:C,0),0)</f>
        <v>0</v>
      </c>
      <c r="D731">
        <f>IFERROR(MATCH($A731,'Fis-Com'!D:D,0),0)</f>
        <v>0</v>
      </c>
      <c r="E731">
        <f>IFERROR(MATCH($A731,'Fis-Com'!E:E,0),0)</f>
        <v>0</v>
      </c>
      <c r="I731">
        <f t="shared" si="11"/>
        <v>0</v>
      </c>
    </row>
    <row r="732" spans="2:9" x14ac:dyDescent="0.2">
      <c r="B732" t="e">
        <f>VLOOKUP(A732,MEDIDORES!C:L,10,FALSE)</f>
        <v>#N/A</v>
      </c>
      <c r="C732">
        <f>IFERROR(MATCH($A732,'Fis-Com'!C:C,0),0)</f>
        <v>0</v>
      </c>
      <c r="D732">
        <f>IFERROR(MATCH($A732,'Fis-Com'!D:D,0),0)</f>
        <v>0</v>
      </c>
      <c r="E732">
        <f>IFERROR(MATCH($A732,'Fis-Com'!E:E,0),0)</f>
        <v>0</v>
      </c>
      <c r="I732">
        <f t="shared" si="11"/>
        <v>0</v>
      </c>
    </row>
    <row r="733" spans="2:9" x14ac:dyDescent="0.2">
      <c r="B733" t="e">
        <f>VLOOKUP(A733,MEDIDORES!C:L,10,FALSE)</f>
        <v>#N/A</v>
      </c>
      <c r="C733">
        <f>IFERROR(MATCH($A733,'Fis-Com'!C:C,0),0)</f>
        <v>0</v>
      </c>
      <c r="D733">
        <f>IFERROR(MATCH($A733,'Fis-Com'!D:D,0),0)</f>
        <v>0</v>
      </c>
      <c r="E733">
        <f>IFERROR(MATCH($A733,'Fis-Com'!E:E,0),0)</f>
        <v>0</v>
      </c>
      <c r="I733">
        <f t="shared" si="11"/>
        <v>0</v>
      </c>
    </row>
    <row r="734" spans="2:9" x14ac:dyDescent="0.2">
      <c r="B734" t="e">
        <f>VLOOKUP(A734,MEDIDORES!C:L,10,FALSE)</f>
        <v>#N/A</v>
      </c>
      <c r="C734">
        <f>IFERROR(MATCH($A734,'Fis-Com'!C:C,0),0)</f>
        <v>0</v>
      </c>
      <c r="D734">
        <f>IFERROR(MATCH($A734,'Fis-Com'!D:D,0),0)</f>
        <v>0</v>
      </c>
      <c r="E734">
        <f>IFERROR(MATCH($A734,'Fis-Com'!E:E,0),0)</f>
        <v>0</v>
      </c>
      <c r="I734">
        <f t="shared" si="11"/>
        <v>0</v>
      </c>
    </row>
    <row r="735" spans="2:9" x14ac:dyDescent="0.2">
      <c r="B735" t="e">
        <f>VLOOKUP(A735,MEDIDORES!C:L,10,FALSE)</f>
        <v>#N/A</v>
      </c>
      <c r="C735">
        <f>IFERROR(MATCH($A735,'Fis-Com'!C:C,0),0)</f>
        <v>0</v>
      </c>
      <c r="D735">
        <f>IFERROR(MATCH($A735,'Fis-Com'!D:D,0),0)</f>
        <v>0</v>
      </c>
      <c r="E735">
        <f>IFERROR(MATCH($A735,'Fis-Com'!E:E,0),0)</f>
        <v>0</v>
      </c>
      <c r="I735">
        <f t="shared" si="11"/>
        <v>0</v>
      </c>
    </row>
    <row r="736" spans="2:9" x14ac:dyDescent="0.2">
      <c r="B736" t="e">
        <f>VLOOKUP(A736,MEDIDORES!C:L,10,FALSE)</f>
        <v>#N/A</v>
      </c>
      <c r="C736">
        <f>IFERROR(MATCH($A736,'Fis-Com'!C:C,0),0)</f>
        <v>0</v>
      </c>
      <c r="D736">
        <f>IFERROR(MATCH($A736,'Fis-Com'!D:D,0),0)</f>
        <v>0</v>
      </c>
      <c r="E736">
        <f>IFERROR(MATCH($A736,'Fis-Com'!E:E,0),0)</f>
        <v>0</v>
      </c>
      <c r="I736">
        <f t="shared" si="11"/>
        <v>0</v>
      </c>
    </row>
    <row r="737" spans="2:9" x14ac:dyDescent="0.2">
      <c r="B737" t="e">
        <f>VLOOKUP(A737,MEDIDORES!C:L,10,FALSE)</f>
        <v>#N/A</v>
      </c>
      <c r="C737">
        <f>IFERROR(MATCH($A737,'Fis-Com'!C:C,0),0)</f>
        <v>0</v>
      </c>
      <c r="D737">
        <f>IFERROR(MATCH($A737,'Fis-Com'!D:D,0),0)</f>
        <v>0</v>
      </c>
      <c r="E737">
        <f>IFERROR(MATCH($A737,'Fis-Com'!E:E,0),0)</f>
        <v>0</v>
      </c>
      <c r="I737">
        <f t="shared" si="11"/>
        <v>0</v>
      </c>
    </row>
    <row r="738" spans="2:9" x14ac:dyDescent="0.2">
      <c r="B738" t="e">
        <f>VLOOKUP(A738,MEDIDORES!C:L,10,FALSE)</f>
        <v>#N/A</v>
      </c>
      <c r="C738">
        <f>IFERROR(MATCH($A738,'Fis-Com'!C:C,0),0)</f>
        <v>0</v>
      </c>
      <c r="D738">
        <f>IFERROR(MATCH($A738,'Fis-Com'!D:D,0),0)</f>
        <v>0</v>
      </c>
      <c r="E738">
        <f>IFERROR(MATCH($A738,'Fis-Com'!E:E,0),0)</f>
        <v>0</v>
      </c>
      <c r="I738">
        <f t="shared" si="11"/>
        <v>0</v>
      </c>
    </row>
    <row r="739" spans="2:9" x14ac:dyDescent="0.2">
      <c r="B739" t="e">
        <f>VLOOKUP(A739,MEDIDORES!C:L,10,FALSE)</f>
        <v>#N/A</v>
      </c>
      <c r="C739">
        <f>IFERROR(MATCH($A739,'Fis-Com'!C:C,0),0)</f>
        <v>0</v>
      </c>
      <c r="D739">
        <f>IFERROR(MATCH($A739,'Fis-Com'!D:D,0),0)</f>
        <v>0</v>
      </c>
      <c r="E739">
        <f>IFERROR(MATCH($A739,'Fis-Com'!E:E,0),0)</f>
        <v>0</v>
      </c>
      <c r="I739">
        <f t="shared" si="11"/>
        <v>0</v>
      </c>
    </row>
    <row r="740" spans="2:9" x14ac:dyDescent="0.2">
      <c r="B740" t="e">
        <f>VLOOKUP(A740,MEDIDORES!C:L,10,FALSE)</f>
        <v>#N/A</v>
      </c>
      <c r="C740">
        <f>IFERROR(MATCH($A740,'Fis-Com'!C:C,0),0)</f>
        <v>0</v>
      </c>
      <c r="D740">
        <f>IFERROR(MATCH($A740,'Fis-Com'!D:D,0),0)</f>
        <v>0</v>
      </c>
      <c r="E740">
        <f>IFERROR(MATCH($A740,'Fis-Com'!E:E,0),0)</f>
        <v>0</v>
      </c>
      <c r="I740">
        <f t="shared" si="11"/>
        <v>0</v>
      </c>
    </row>
    <row r="741" spans="2:9" x14ac:dyDescent="0.2">
      <c r="B741" t="e">
        <f>VLOOKUP(A741,MEDIDORES!C:L,10,FALSE)</f>
        <v>#N/A</v>
      </c>
      <c r="C741">
        <f>IFERROR(MATCH($A741,'Fis-Com'!C:C,0),0)</f>
        <v>0</v>
      </c>
      <c r="D741">
        <f>IFERROR(MATCH($A741,'Fis-Com'!D:D,0),0)</f>
        <v>0</v>
      </c>
      <c r="E741">
        <f>IFERROR(MATCH($A741,'Fis-Com'!E:E,0),0)</f>
        <v>0</v>
      </c>
      <c r="I741">
        <f t="shared" si="11"/>
        <v>0</v>
      </c>
    </row>
    <row r="742" spans="2:9" x14ac:dyDescent="0.2">
      <c r="B742" t="e">
        <f>VLOOKUP(A742,MEDIDORES!C:L,10,FALSE)</f>
        <v>#N/A</v>
      </c>
      <c r="C742">
        <f>IFERROR(MATCH($A742,'Fis-Com'!C:C,0),0)</f>
        <v>0</v>
      </c>
      <c r="D742">
        <f>IFERROR(MATCH($A742,'Fis-Com'!D:D,0),0)</f>
        <v>0</v>
      </c>
      <c r="E742">
        <f>IFERROR(MATCH($A742,'Fis-Com'!E:E,0),0)</f>
        <v>0</v>
      </c>
      <c r="I742">
        <f t="shared" si="11"/>
        <v>0</v>
      </c>
    </row>
    <row r="743" spans="2:9" x14ac:dyDescent="0.2">
      <c r="B743" t="e">
        <f>VLOOKUP(A743,MEDIDORES!C:L,10,FALSE)</f>
        <v>#N/A</v>
      </c>
      <c r="C743">
        <f>IFERROR(MATCH($A743,'Fis-Com'!C:C,0),0)</f>
        <v>0</v>
      </c>
      <c r="D743">
        <f>IFERROR(MATCH($A743,'Fis-Com'!D:D,0),0)</f>
        <v>0</v>
      </c>
      <c r="E743">
        <f>IFERROR(MATCH($A743,'Fis-Com'!E:E,0),0)</f>
        <v>0</v>
      </c>
      <c r="I743">
        <f t="shared" si="11"/>
        <v>0</v>
      </c>
    </row>
    <row r="744" spans="2:9" x14ac:dyDescent="0.2">
      <c r="B744" t="e">
        <f>VLOOKUP(A744,MEDIDORES!C:L,10,FALSE)</f>
        <v>#N/A</v>
      </c>
      <c r="C744">
        <f>IFERROR(MATCH($A744,'Fis-Com'!C:C,0),0)</f>
        <v>0</v>
      </c>
      <c r="D744">
        <f>IFERROR(MATCH($A744,'Fis-Com'!D:D,0),0)</f>
        <v>0</v>
      </c>
      <c r="E744">
        <f>IFERROR(MATCH($A744,'Fis-Com'!E:E,0),0)</f>
        <v>0</v>
      </c>
      <c r="I744">
        <f t="shared" si="11"/>
        <v>0</v>
      </c>
    </row>
    <row r="745" spans="2:9" x14ac:dyDescent="0.2">
      <c r="B745" t="e">
        <f>VLOOKUP(A745,MEDIDORES!C:L,10,FALSE)</f>
        <v>#N/A</v>
      </c>
      <c r="C745">
        <f>IFERROR(MATCH($A745,'Fis-Com'!C:C,0),0)</f>
        <v>0</v>
      </c>
      <c r="D745">
        <f>IFERROR(MATCH($A745,'Fis-Com'!D:D,0),0)</f>
        <v>0</v>
      </c>
      <c r="E745">
        <f>IFERROR(MATCH($A745,'Fis-Com'!E:E,0),0)</f>
        <v>0</v>
      </c>
      <c r="I745">
        <f t="shared" si="11"/>
        <v>0</v>
      </c>
    </row>
    <row r="746" spans="2:9" x14ac:dyDescent="0.2">
      <c r="B746" t="e">
        <f>VLOOKUP(A746,MEDIDORES!C:L,10,FALSE)</f>
        <v>#N/A</v>
      </c>
      <c r="C746">
        <f>IFERROR(MATCH($A746,'Fis-Com'!C:C,0),0)</f>
        <v>0</v>
      </c>
      <c r="D746">
        <f>IFERROR(MATCH($A746,'Fis-Com'!D:D,0),0)</f>
        <v>0</v>
      </c>
      <c r="E746">
        <f>IFERROR(MATCH($A746,'Fis-Com'!E:E,0),0)</f>
        <v>0</v>
      </c>
      <c r="I746">
        <f t="shared" si="11"/>
        <v>0</v>
      </c>
    </row>
    <row r="747" spans="2:9" x14ac:dyDescent="0.2">
      <c r="B747" t="e">
        <f>VLOOKUP(A747,MEDIDORES!C:L,10,FALSE)</f>
        <v>#N/A</v>
      </c>
      <c r="C747">
        <f>IFERROR(MATCH($A747,'Fis-Com'!C:C,0),0)</f>
        <v>0</v>
      </c>
      <c r="D747">
        <f>IFERROR(MATCH($A747,'Fis-Com'!D:D,0),0)</f>
        <v>0</v>
      </c>
      <c r="E747">
        <f>IFERROR(MATCH($A747,'Fis-Com'!E:E,0),0)</f>
        <v>0</v>
      </c>
      <c r="I747">
        <f t="shared" si="11"/>
        <v>0</v>
      </c>
    </row>
    <row r="748" spans="2:9" x14ac:dyDescent="0.2">
      <c r="B748" t="e">
        <f>VLOOKUP(A748,MEDIDORES!C:L,10,FALSE)</f>
        <v>#N/A</v>
      </c>
      <c r="C748">
        <f>IFERROR(MATCH($A748,'Fis-Com'!C:C,0),0)</f>
        <v>0</v>
      </c>
      <c r="D748">
        <f>IFERROR(MATCH($A748,'Fis-Com'!D:D,0),0)</f>
        <v>0</v>
      </c>
      <c r="E748">
        <f>IFERROR(MATCH($A748,'Fis-Com'!E:E,0),0)</f>
        <v>0</v>
      </c>
      <c r="I748">
        <f t="shared" si="11"/>
        <v>0</v>
      </c>
    </row>
    <row r="749" spans="2:9" x14ac:dyDescent="0.2">
      <c r="B749" t="e">
        <f>VLOOKUP(A749,MEDIDORES!C:L,10,FALSE)</f>
        <v>#N/A</v>
      </c>
      <c r="C749">
        <f>IFERROR(MATCH($A749,'Fis-Com'!C:C,0),0)</f>
        <v>0</v>
      </c>
      <c r="D749">
        <f>IFERROR(MATCH($A749,'Fis-Com'!D:D,0),0)</f>
        <v>0</v>
      </c>
      <c r="E749">
        <f>IFERROR(MATCH($A749,'Fis-Com'!E:E,0),0)</f>
        <v>0</v>
      </c>
      <c r="I749">
        <f t="shared" si="11"/>
        <v>0</v>
      </c>
    </row>
    <row r="750" spans="2:9" x14ac:dyDescent="0.2">
      <c r="B750" t="e">
        <f>VLOOKUP(A750,MEDIDORES!C:L,10,FALSE)</f>
        <v>#N/A</v>
      </c>
      <c r="C750">
        <f>IFERROR(MATCH($A750,'Fis-Com'!C:C,0),0)</f>
        <v>0</v>
      </c>
      <c r="D750">
        <f>IFERROR(MATCH($A750,'Fis-Com'!D:D,0),0)</f>
        <v>0</v>
      </c>
      <c r="E750">
        <f>IFERROR(MATCH($A750,'Fis-Com'!E:E,0),0)</f>
        <v>0</v>
      </c>
      <c r="I750">
        <f t="shared" si="11"/>
        <v>0</v>
      </c>
    </row>
    <row r="751" spans="2:9" x14ac:dyDescent="0.2">
      <c r="B751" t="e">
        <f>VLOOKUP(A751,MEDIDORES!C:L,10,FALSE)</f>
        <v>#N/A</v>
      </c>
      <c r="C751">
        <f>IFERROR(MATCH($A751,'Fis-Com'!C:C,0),0)</f>
        <v>0</v>
      </c>
      <c r="D751">
        <f>IFERROR(MATCH($A751,'Fis-Com'!D:D,0),0)</f>
        <v>0</v>
      </c>
      <c r="E751">
        <f>IFERROR(MATCH($A751,'Fis-Com'!E:E,0),0)</f>
        <v>0</v>
      </c>
      <c r="I751">
        <f t="shared" si="11"/>
        <v>0</v>
      </c>
    </row>
    <row r="752" spans="2:9" x14ac:dyDescent="0.2">
      <c r="B752" t="e">
        <f>VLOOKUP(A752,MEDIDORES!C:L,10,FALSE)</f>
        <v>#N/A</v>
      </c>
      <c r="C752">
        <f>IFERROR(MATCH($A752,'Fis-Com'!C:C,0),0)</f>
        <v>0</v>
      </c>
      <c r="D752">
        <f>IFERROR(MATCH($A752,'Fis-Com'!D:D,0),0)</f>
        <v>0</v>
      </c>
      <c r="E752">
        <f>IFERROR(MATCH($A752,'Fis-Com'!E:E,0),0)</f>
        <v>0</v>
      </c>
      <c r="I752">
        <f t="shared" si="11"/>
        <v>0</v>
      </c>
    </row>
    <row r="753" spans="2:9" x14ac:dyDescent="0.2">
      <c r="B753" t="e">
        <f>VLOOKUP(A753,MEDIDORES!C:L,10,FALSE)</f>
        <v>#N/A</v>
      </c>
      <c r="C753">
        <f>IFERROR(MATCH($A753,'Fis-Com'!C:C,0),0)</f>
        <v>0</v>
      </c>
      <c r="D753">
        <f>IFERROR(MATCH($A753,'Fis-Com'!D:D,0),0)</f>
        <v>0</v>
      </c>
      <c r="E753">
        <f>IFERROR(MATCH($A753,'Fis-Com'!E:E,0),0)</f>
        <v>0</v>
      </c>
      <c r="I753">
        <f t="shared" si="11"/>
        <v>0</v>
      </c>
    </row>
    <row r="754" spans="2:9" x14ac:dyDescent="0.2">
      <c r="B754" t="e">
        <f>VLOOKUP(A754,MEDIDORES!C:L,10,FALSE)</f>
        <v>#N/A</v>
      </c>
      <c r="C754">
        <f>IFERROR(MATCH($A754,'Fis-Com'!C:C,0),0)</f>
        <v>0</v>
      </c>
      <c r="D754">
        <f>IFERROR(MATCH($A754,'Fis-Com'!D:D,0),0)</f>
        <v>0</v>
      </c>
      <c r="E754">
        <f>IFERROR(MATCH($A754,'Fis-Com'!E:E,0),0)</f>
        <v>0</v>
      </c>
      <c r="I754">
        <f t="shared" si="11"/>
        <v>0</v>
      </c>
    </row>
    <row r="755" spans="2:9" x14ac:dyDescent="0.2">
      <c r="B755" t="e">
        <f>VLOOKUP(A755,MEDIDORES!C:L,10,FALSE)</f>
        <v>#N/A</v>
      </c>
      <c r="C755">
        <f>IFERROR(MATCH($A755,'Fis-Com'!C:C,0),0)</f>
        <v>0</v>
      </c>
      <c r="D755">
        <f>IFERROR(MATCH($A755,'Fis-Com'!D:D,0),0)</f>
        <v>0</v>
      </c>
      <c r="E755">
        <f>IFERROR(MATCH($A755,'Fis-Com'!E:E,0),0)</f>
        <v>0</v>
      </c>
      <c r="I755">
        <f t="shared" si="11"/>
        <v>0</v>
      </c>
    </row>
    <row r="756" spans="2:9" x14ac:dyDescent="0.2">
      <c r="B756" t="e">
        <f>VLOOKUP(A756,MEDIDORES!C:L,10,FALSE)</f>
        <v>#N/A</v>
      </c>
      <c r="C756">
        <f>IFERROR(MATCH($A756,'Fis-Com'!C:C,0),0)</f>
        <v>0</v>
      </c>
      <c r="D756">
        <f>IFERROR(MATCH($A756,'Fis-Com'!D:D,0),0)</f>
        <v>0</v>
      </c>
      <c r="E756">
        <f>IFERROR(MATCH($A756,'Fis-Com'!E:E,0),0)</f>
        <v>0</v>
      </c>
      <c r="I756">
        <f t="shared" si="11"/>
        <v>0</v>
      </c>
    </row>
    <row r="757" spans="2:9" x14ac:dyDescent="0.2">
      <c r="B757" t="e">
        <f>VLOOKUP(A757,MEDIDORES!C:L,10,FALSE)</f>
        <v>#N/A</v>
      </c>
      <c r="C757">
        <f>IFERROR(MATCH($A757,'Fis-Com'!C:C,0),0)</f>
        <v>0</v>
      </c>
      <c r="D757">
        <f>IFERROR(MATCH($A757,'Fis-Com'!D:D,0),0)</f>
        <v>0</v>
      </c>
      <c r="E757">
        <f>IFERROR(MATCH($A757,'Fis-Com'!E:E,0),0)</f>
        <v>0</v>
      </c>
      <c r="I757">
        <f t="shared" si="11"/>
        <v>0</v>
      </c>
    </row>
    <row r="758" spans="2:9" x14ac:dyDescent="0.2">
      <c r="B758" t="e">
        <f>VLOOKUP(A758,MEDIDORES!C:L,10,FALSE)</f>
        <v>#N/A</v>
      </c>
      <c r="C758">
        <f>IFERROR(MATCH($A758,'Fis-Com'!C:C,0),0)</f>
        <v>0</v>
      </c>
      <c r="D758">
        <f>IFERROR(MATCH($A758,'Fis-Com'!D:D,0),0)</f>
        <v>0</v>
      </c>
      <c r="E758">
        <f>IFERROR(MATCH($A758,'Fis-Com'!E:E,0),0)</f>
        <v>0</v>
      </c>
      <c r="I758">
        <f t="shared" si="11"/>
        <v>0</v>
      </c>
    </row>
    <row r="759" spans="2:9" x14ac:dyDescent="0.2">
      <c r="B759" t="e">
        <f>VLOOKUP(A759,MEDIDORES!C:L,10,FALSE)</f>
        <v>#N/A</v>
      </c>
      <c r="C759">
        <f>IFERROR(MATCH($A759,'Fis-Com'!C:C,0),0)</f>
        <v>0</v>
      </c>
      <c r="D759">
        <f>IFERROR(MATCH($A759,'Fis-Com'!D:D,0),0)</f>
        <v>0</v>
      </c>
      <c r="E759">
        <f>IFERROR(MATCH($A759,'Fis-Com'!E:E,0),0)</f>
        <v>0</v>
      </c>
      <c r="I759">
        <f t="shared" si="11"/>
        <v>0</v>
      </c>
    </row>
    <row r="760" spans="2:9" x14ac:dyDescent="0.2">
      <c r="B760" t="e">
        <f>VLOOKUP(A760,MEDIDORES!C:L,10,FALSE)</f>
        <v>#N/A</v>
      </c>
      <c r="C760">
        <f>IFERROR(MATCH($A760,'Fis-Com'!C:C,0),0)</f>
        <v>0</v>
      </c>
      <c r="D760">
        <f>IFERROR(MATCH($A760,'Fis-Com'!D:D,0),0)</f>
        <v>0</v>
      </c>
      <c r="E760">
        <f>IFERROR(MATCH($A760,'Fis-Com'!E:E,0),0)</f>
        <v>0</v>
      </c>
      <c r="I760">
        <f t="shared" si="11"/>
        <v>0</v>
      </c>
    </row>
    <row r="761" spans="2:9" x14ac:dyDescent="0.2">
      <c r="B761" t="e">
        <f>VLOOKUP(A761,MEDIDORES!C:L,10,FALSE)</f>
        <v>#N/A</v>
      </c>
      <c r="C761">
        <f>IFERROR(MATCH($A761,'Fis-Com'!C:C,0),0)</f>
        <v>0</v>
      </c>
      <c r="D761">
        <f>IFERROR(MATCH($A761,'Fis-Com'!D:D,0),0)</f>
        <v>0</v>
      </c>
      <c r="E761">
        <f>IFERROR(MATCH($A761,'Fis-Com'!E:E,0),0)</f>
        <v>0</v>
      </c>
      <c r="I761">
        <f t="shared" si="11"/>
        <v>0</v>
      </c>
    </row>
    <row r="762" spans="2:9" x14ac:dyDescent="0.2">
      <c r="B762" t="e">
        <f>VLOOKUP(A762,MEDIDORES!C:L,10,FALSE)</f>
        <v>#N/A</v>
      </c>
      <c r="C762">
        <f>IFERROR(MATCH($A762,'Fis-Com'!C:C,0),0)</f>
        <v>0</v>
      </c>
      <c r="D762">
        <f>IFERROR(MATCH($A762,'Fis-Com'!D:D,0),0)</f>
        <v>0</v>
      </c>
      <c r="E762">
        <f>IFERROR(MATCH($A762,'Fis-Com'!E:E,0),0)</f>
        <v>0</v>
      </c>
      <c r="I762">
        <f t="shared" si="11"/>
        <v>0</v>
      </c>
    </row>
    <row r="763" spans="2:9" x14ac:dyDescent="0.2">
      <c r="B763" t="e">
        <f>VLOOKUP(A763,MEDIDORES!C:L,10,FALSE)</f>
        <v>#N/A</v>
      </c>
      <c r="C763">
        <f>IFERROR(MATCH($A763,'Fis-Com'!C:C,0),0)</f>
        <v>0</v>
      </c>
      <c r="D763">
        <f>IFERROR(MATCH($A763,'Fis-Com'!D:D,0),0)</f>
        <v>0</v>
      </c>
      <c r="E763">
        <f>IFERROR(MATCH($A763,'Fis-Com'!E:E,0),0)</f>
        <v>0</v>
      </c>
      <c r="I763">
        <f t="shared" si="11"/>
        <v>0</v>
      </c>
    </row>
    <row r="764" spans="2:9" x14ac:dyDescent="0.2">
      <c r="B764" t="e">
        <f>VLOOKUP(A764,MEDIDORES!C:L,10,FALSE)</f>
        <v>#N/A</v>
      </c>
      <c r="C764">
        <f>IFERROR(MATCH($A764,'Fis-Com'!C:C,0),0)</f>
        <v>0</v>
      </c>
      <c r="D764">
        <f>IFERROR(MATCH($A764,'Fis-Com'!D:D,0),0)</f>
        <v>0</v>
      </c>
      <c r="E764">
        <f>IFERROR(MATCH($A764,'Fis-Com'!E:E,0),0)</f>
        <v>0</v>
      </c>
      <c r="I764">
        <f t="shared" si="11"/>
        <v>0</v>
      </c>
    </row>
    <row r="765" spans="2:9" x14ac:dyDescent="0.2">
      <c r="B765" t="e">
        <f>VLOOKUP(A765,MEDIDORES!C:L,10,FALSE)</f>
        <v>#N/A</v>
      </c>
      <c r="C765">
        <f>IFERROR(MATCH($A765,'Fis-Com'!C:C,0),0)</f>
        <v>0</v>
      </c>
      <c r="D765">
        <f>IFERROR(MATCH($A765,'Fis-Com'!D:D,0),0)</f>
        <v>0</v>
      </c>
      <c r="E765">
        <f>IFERROR(MATCH($A765,'Fis-Com'!E:E,0),0)</f>
        <v>0</v>
      </c>
      <c r="I765">
        <f t="shared" si="11"/>
        <v>0</v>
      </c>
    </row>
    <row r="766" spans="2:9" x14ac:dyDescent="0.2">
      <c r="B766" t="e">
        <f>VLOOKUP(A766,MEDIDORES!C:L,10,FALSE)</f>
        <v>#N/A</v>
      </c>
      <c r="C766">
        <f>IFERROR(MATCH($A766,'Fis-Com'!C:C,0),0)</f>
        <v>0</v>
      </c>
      <c r="D766">
        <f>IFERROR(MATCH($A766,'Fis-Com'!D:D,0),0)</f>
        <v>0</v>
      </c>
      <c r="E766">
        <f>IFERROR(MATCH($A766,'Fis-Com'!E:E,0),0)</f>
        <v>0</v>
      </c>
      <c r="I766">
        <f t="shared" si="11"/>
        <v>0</v>
      </c>
    </row>
    <row r="767" spans="2:9" x14ac:dyDescent="0.2">
      <c r="B767" t="e">
        <f>VLOOKUP(A767,MEDIDORES!C:L,10,FALSE)</f>
        <v>#N/A</v>
      </c>
      <c r="C767">
        <f>IFERROR(MATCH($A767,'Fis-Com'!C:C,0),0)</f>
        <v>0</v>
      </c>
      <c r="D767">
        <f>IFERROR(MATCH($A767,'Fis-Com'!D:D,0),0)</f>
        <v>0</v>
      </c>
      <c r="E767">
        <f>IFERROR(MATCH($A767,'Fis-Com'!E:E,0),0)</f>
        <v>0</v>
      </c>
      <c r="I767">
        <f t="shared" si="11"/>
        <v>0</v>
      </c>
    </row>
    <row r="768" spans="2:9" x14ac:dyDescent="0.2">
      <c r="B768" t="e">
        <f>VLOOKUP(A768,MEDIDORES!C:L,10,FALSE)</f>
        <v>#N/A</v>
      </c>
      <c r="C768">
        <f>IFERROR(MATCH($A768,'Fis-Com'!C:C,0),0)</f>
        <v>0</v>
      </c>
      <c r="D768">
        <f>IFERROR(MATCH($A768,'Fis-Com'!D:D,0),0)</f>
        <v>0</v>
      </c>
      <c r="E768">
        <f>IFERROR(MATCH($A768,'Fis-Com'!E:E,0),0)</f>
        <v>0</v>
      </c>
      <c r="I768">
        <f t="shared" si="11"/>
        <v>0</v>
      </c>
    </row>
    <row r="769" spans="2:9" x14ac:dyDescent="0.2">
      <c r="B769" t="e">
        <f>VLOOKUP(A769,MEDIDORES!C:L,10,FALSE)</f>
        <v>#N/A</v>
      </c>
      <c r="C769">
        <f>IFERROR(MATCH($A769,'Fis-Com'!C:C,0),0)</f>
        <v>0</v>
      </c>
      <c r="D769">
        <f>IFERROR(MATCH($A769,'Fis-Com'!D:D,0),0)</f>
        <v>0</v>
      </c>
      <c r="E769">
        <f>IFERROR(MATCH($A769,'Fis-Com'!E:E,0),0)</f>
        <v>0</v>
      </c>
      <c r="I769">
        <f t="shared" si="11"/>
        <v>0</v>
      </c>
    </row>
    <row r="770" spans="2:9" x14ac:dyDescent="0.2">
      <c r="B770" t="e">
        <f>VLOOKUP(A770,MEDIDORES!C:L,10,FALSE)</f>
        <v>#N/A</v>
      </c>
      <c r="C770">
        <f>IFERROR(MATCH($A770,'Fis-Com'!C:C,0),0)</f>
        <v>0</v>
      </c>
      <c r="D770">
        <f>IFERROR(MATCH($A770,'Fis-Com'!D:D,0),0)</f>
        <v>0</v>
      </c>
      <c r="E770">
        <f>IFERROR(MATCH($A770,'Fis-Com'!E:E,0),0)</f>
        <v>0</v>
      </c>
      <c r="I770">
        <f t="shared" si="11"/>
        <v>0</v>
      </c>
    </row>
    <row r="771" spans="2:9" x14ac:dyDescent="0.2">
      <c r="B771" t="e">
        <f>VLOOKUP(A771,MEDIDORES!C:L,10,FALSE)</f>
        <v>#N/A</v>
      </c>
      <c r="C771">
        <f>IFERROR(MATCH($A771,'Fis-Com'!C:C,0),0)</f>
        <v>0</v>
      </c>
      <c r="D771">
        <f>IFERROR(MATCH($A771,'Fis-Com'!D:D,0),0)</f>
        <v>0</v>
      </c>
      <c r="E771">
        <f>IFERROR(MATCH($A771,'Fis-Com'!E:E,0),0)</f>
        <v>0</v>
      </c>
      <c r="I771">
        <f t="shared" si="11"/>
        <v>0</v>
      </c>
    </row>
    <row r="772" spans="2:9" x14ac:dyDescent="0.2">
      <c r="B772" t="e">
        <f>VLOOKUP(A772,MEDIDORES!C:L,10,FALSE)</f>
        <v>#N/A</v>
      </c>
      <c r="C772">
        <f>IFERROR(MATCH($A772,'Fis-Com'!C:C,0),0)</f>
        <v>0</v>
      </c>
      <c r="D772">
        <f>IFERROR(MATCH($A772,'Fis-Com'!D:D,0),0)</f>
        <v>0</v>
      </c>
      <c r="E772">
        <f>IFERROR(MATCH($A772,'Fis-Com'!E:E,0),0)</f>
        <v>0</v>
      </c>
      <c r="I772">
        <f t="shared" ref="I772:I835" si="12">SUM(C772:E772)</f>
        <v>0</v>
      </c>
    </row>
    <row r="773" spans="2:9" x14ac:dyDescent="0.2">
      <c r="B773" t="e">
        <f>VLOOKUP(A773,MEDIDORES!C:L,10,FALSE)</f>
        <v>#N/A</v>
      </c>
      <c r="C773">
        <f>IFERROR(MATCH($A773,'Fis-Com'!C:C,0),0)</f>
        <v>0</v>
      </c>
      <c r="D773">
        <f>IFERROR(MATCH($A773,'Fis-Com'!D:D,0),0)</f>
        <v>0</v>
      </c>
      <c r="E773">
        <f>IFERROR(MATCH($A773,'Fis-Com'!E:E,0),0)</f>
        <v>0</v>
      </c>
      <c r="I773">
        <f t="shared" si="12"/>
        <v>0</v>
      </c>
    </row>
    <row r="774" spans="2:9" x14ac:dyDescent="0.2">
      <c r="B774" t="e">
        <f>VLOOKUP(A774,MEDIDORES!C:L,10,FALSE)</f>
        <v>#N/A</v>
      </c>
      <c r="C774">
        <f>IFERROR(MATCH($A774,'Fis-Com'!C:C,0),0)</f>
        <v>0</v>
      </c>
      <c r="D774">
        <f>IFERROR(MATCH($A774,'Fis-Com'!D:D,0),0)</f>
        <v>0</v>
      </c>
      <c r="E774">
        <f>IFERROR(MATCH($A774,'Fis-Com'!E:E,0),0)</f>
        <v>0</v>
      </c>
      <c r="I774">
        <f t="shared" si="12"/>
        <v>0</v>
      </c>
    </row>
    <row r="775" spans="2:9" x14ac:dyDescent="0.2">
      <c r="B775" t="e">
        <f>VLOOKUP(A775,MEDIDORES!C:L,10,FALSE)</f>
        <v>#N/A</v>
      </c>
      <c r="C775">
        <f>IFERROR(MATCH($A775,'Fis-Com'!C:C,0),0)</f>
        <v>0</v>
      </c>
      <c r="D775">
        <f>IFERROR(MATCH($A775,'Fis-Com'!D:D,0),0)</f>
        <v>0</v>
      </c>
      <c r="E775">
        <f>IFERROR(MATCH($A775,'Fis-Com'!E:E,0),0)</f>
        <v>0</v>
      </c>
      <c r="I775">
        <f t="shared" si="12"/>
        <v>0</v>
      </c>
    </row>
    <row r="776" spans="2:9" x14ac:dyDescent="0.2">
      <c r="B776" t="e">
        <f>VLOOKUP(A776,MEDIDORES!C:L,10,FALSE)</f>
        <v>#N/A</v>
      </c>
      <c r="C776">
        <f>IFERROR(MATCH($A776,'Fis-Com'!C:C,0),0)</f>
        <v>0</v>
      </c>
      <c r="D776">
        <f>IFERROR(MATCH($A776,'Fis-Com'!D:D,0),0)</f>
        <v>0</v>
      </c>
      <c r="E776">
        <f>IFERROR(MATCH($A776,'Fis-Com'!E:E,0),0)</f>
        <v>0</v>
      </c>
      <c r="I776">
        <f t="shared" si="12"/>
        <v>0</v>
      </c>
    </row>
    <row r="777" spans="2:9" x14ac:dyDescent="0.2">
      <c r="B777" t="e">
        <f>VLOOKUP(A777,MEDIDORES!C:L,10,FALSE)</f>
        <v>#N/A</v>
      </c>
      <c r="C777">
        <f>IFERROR(MATCH($A777,'Fis-Com'!C:C,0),0)</f>
        <v>0</v>
      </c>
      <c r="D777">
        <f>IFERROR(MATCH($A777,'Fis-Com'!D:D,0),0)</f>
        <v>0</v>
      </c>
      <c r="E777">
        <f>IFERROR(MATCH($A777,'Fis-Com'!E:E,0),0)</f>
        <v>0</v>
      </c>
      <c r="I777">
        <f t="shared" si="12"/>
        <v>0</v>
      </c>
    </row>
    <row r="778" spans="2:9" x14ac:dyDescent="0.2">
      <c r="B778" t="e">
        <f>VLOOKUP(A778,MEDIDORES!C:L,10,FALSE)</f>
        <v>#N/A</v>
      </c>
      <c r="C778">
        <f>IFERROR(MATCH($A778,'Fis-Com'!C:C,0),0)</f>
        <v>0</v>
      </c>
      <c r="D778">
        <f>IFERROR(MATCH($A778,'Fis-Com'!D:D,0),0)</f>
        <v>0</v>
      </c>
      <c r="E778">
        <f>IFERROR(MATCH($A778,'Fis-Com'!E:E,0),0)</f>
        <v>0</v>
      </c>
      <c r="I778">
        <f t="shared" si="12"/>
        <v>0</v>
      </c>
    </row>
    <row r="779" spans="2:9" x14ac:dyDescent="0.2">
      <c r="B779" t="e">
        <f>VLOOKUP(A779,MEDIDORES!C:L,10,FALSE)</f>
        <v>#N/A</v>
      </c>
      <c r="C779">
        <f>IFERROR(MATCH($A779,'Fis-Com'!C:C,0),0)</f>
        <v>0</v>
      </c>
      <c r="D779">
        <f>IFERROR(MATCH($A779,'Fis-Com'!D:D,0),0)</f>
        <v>0</v>
      </c>
      <c r="E779">
        <f>IFERROR(MATCH($A779,'Fis-Com'!E:E,0),0)</f>
        <v>0</v>
      </c>
      <c r="I779">
        <f t="shared" si="12"/>
        <v>0</v>
      </c>
    </row>
    <row r="780" spans="2:9" x14ac:dyDescent="0.2">
      <c r="B780" t="e">
        <f>VLOOKUP(A780,MEDIDORES!C:L,10,FALSE)</f>
        <v>#N/A</v>
      </c>
      <c r="C780">
        <f>IFERROR(MATCH($A780,'Fis-Com'!C:C,0),0)</f>
        <v>0</v>
      </c>
      <c r="D780">
        <f>IFERROR(MATCH($A780,'Fis-Com'!D:D,0),0)</f>
        <v>0</v>
      </c>
      <c r="E780">
        <f>IFERROR(MATCH($A780,'Fis-Com'!E:E,0),0)</f>
        <v>0</v>
      </c>
      <c r="I780">
        <f t="shared" si="12"/>
        <v>0</v>
      </c>
    </row>
    <row r="781" spans="2:9" x14ac:dyDescent="0.2">
      <c r="B781" t="e">
        <f>VLOOKUP(A781,MEDIDORES!C:L,10,FALSE)</f>
        <v>#N/A</v>
      </c>
      <c r="C781">
        <f>IFERROR(MATCH($A781,'Fis-Com'!C:C,0),0)</f>
        <v>0</v>
      </c>
      <c r="D781">
        <f>IFERROR(MATCH($A781,'Fis-Com'!D:D,0),0)</f>
        <v>0</v>
      </c>
      <c r="E781">
        <f>IFERROR(MATCH($A781,'Fis-Com'!E:E,0),0)</f>
        <v>0</v>
      </c>
      <c r="I781">
        <f t="shared" si="12"/>
        <v>0</v>
      </c>
    </row>
    <row r="782" spans="2:9" x14ac:dyDescent="0.2">
      <c r="B782" t="e">
        <f>VLOOKUP(A782,MEDIDORES!C:L,10,FALSE)</f>
        <v>#N/A</v>
      </c>
      <c r="C782">
        <f>IFERROR(MATCH($A782,'Fis-Com'!C:C,0),0)</f>
        <v>0</v>
      </c>
      <c r="D782">
        <f>IFERROR(MATCH($A782,'Fis-Com'!D:D,0),0)</f>
        <v>0</v>
      </c>
      <c r="E782">
        <f>IFERROR(MATCH($A782,'Fis-Com'!E:E,0),0)</f>
        <v>0</v>
      </c>
      <c r="I782">
        <f t="shared" si="12"/>
        <v>0</v>
      </c>
    </row>
    <row r="783" spans="2:9" x14ac:dyDescent="0.2">
      <c r="B783" t="e">
        <f>VLOOKUP(A783,MEDIDORES!C:L,10,FALSE)</f>
        <v>#N/A</v>
      </c>
      <c r="C783">
        <f>IFERROR(MATCH($A783,'Fis-Com'!C:C,0),0)</f>
        <v>0</v>
      </c>
      <c r="D783">
        <f>IFERROR(MATCH($A783,'Fis-Com'!D:D,0),0)</f>
        <v>0</v>
      </c>
      <c r="E783">
        <f>IFERROR(MATCH($A783,'Fis-Com'!E:E,0),0)</f>
        <v>0</v>
      </c>
      <c r="I783">
        <f t="shared" si="12"/>
        <v>0</v>
      </c>
    </row>
    <row r="784" spans="2:9" x14ac:dyDescent="0.2">
      <c r="B784" t="e">
        <f>VLOOKUP(A784,MEDIDORES!C:L,10,FALSE)</f>
        <v>#N/A</v>
      </c>
      <c r="C784">
        <f>IFERROR(MATCH($A784,'Fis-Com'!C:C,0),0)</f>
        <v>0</v>
      </c>
      <c r="D784">
        <f>IFERROR(MATCH($A784,'Fis-Com'!D:D,0),0)</f>
        <v>0</v>
      </c>
      <c r="E784">
        <f>IFERROR(MATCH($A784,'Fis-Com'!E:E,0),0)</f>
        <v>0</v>
      </c>
      <c r="I784">
        <f t="shared" si="12"/>
        <v>0</v>
      </c>
    </row>
    <row r="785" spans="2:9" x14ac:dyDescent="0.2">
      <c r="B785" t="e">
        <f>VLOOKUP(A785,MEDIDORES!C:L,10,FALSE)</f>
        <v>#N/A</v>
      </c>
      <c r="C785">
        <f>IFERROR(MATCH($A785,'Fis-Com'!C:C,0),0)</f>
        <v>0</v>
      </c>
      <c r="D785">
        <f>IFERROR(MATCH($A785,'Fis-Com'!D:D,0),0)</f>
        <v>0</v>
      </c>
      <c r="E785">
        <f>IFERROR(MATCH($A785,'Fis-Com'!E:E,0),0)</f>
        <v>0</v>
      </c>
      <c r="I785">
        <f t="shared" si="12"/>
        <v>0</v>
      </c>
    </row>
    <row r="786" spans="2:9" x14ac:dyDescent="0.2">
      <c r="B786" t="e">
        <f>VLOOKUP(A786,MEDIDORES!C:L,10,FALSE)</f>
        <v>#N/A</v>
      </c>
      <c r="C786">
        <f>IFERROR(MATCH($A786,'Fis-Com'!C:C,0),0)</f>
        <v>0</v>
      </c>
      <c r="D786">
        <f>IFERROR(MATCH($A786,'Fis-Com'!D:D,0),0)</f>
        <v>0</v>
      </c>
      <c r="E786">
        <f>IFERROR(MATCH($A786,'Fis-Com'!E:E,0),0)</f>
        <v>0</v>
      </c>
      <c r="I786">
        <f t="shared" si="12"/>
        <v>0</v>
      </c>
    </row>
    <row r="787" spans="2:9" x14ac:dyDescent="0.2">
      <c r="B787" t="e">
        <f>VLOOKUP(A787,MEDIDORES!C:L,10,FALSE)</f>
        <v>#N/A</v>
      </c>
      <c r="C787">
        <f>IFERROR(MATCH($A787,'Fis-Com'!C:C,0),0)</f>
        <v>0</v>
      </c>
      <c r="D787">
        <f>IFERROR(MATCH($A787,'Fis-Com'!D:D,0),0)</f>
        <v>0</v>
      </c>
      <c r="E787">
        <f>IFERROR(MATCH($A787,'Fis-Com'!E:E,0),0)</f>
        <v>0</v>
      </c>
      <c r="I787">
        <f t="shared" si="12"/>
        <v>0</v>
      </c>
    </row>
    <row r="788" spans="2:9" x14ac:dyDescent="0.2">
      <c r="B788" t="e">
        <f>VLOOKUP(A788,MEDIDORES!C:L,10,FALSE)</f>
        <v>#N/A</v>
      </c>
      <c r="C788">
        <f>IFERROR(MATCH($A788,'Fis-Com'!C:C,0),0)</f>
        <v>0</v>
      </c>
      <c r="D788">
        <f>IFERROR(MATCH($A788,'Fis-Com'!D:D,0),0)</f>
        <v>0</v>
      </c>
      <c r="E788">
        <f>IFERROR(MATCH($A788,'Fis-Com'!E:E,0),0)</f>
        <v>0</v>
      </c>
      <c r="I788">
        <f t="shared" si="12"/>
        <v>0</v>
      </c>
    </row>
    <row r="789" spans="2:9" x14ac:dyDescent="0.2">
      <c r="B789" t="e">
        <f>VLOOKUP(A789,MEDIDORES!C:L,10,FALSE)</f>
        <v>#N/A</v>
      </c>
      <c r="C789">
        <f>IFERROR(MATCH($A789,'Fis-Com'!C:C,0),0)</f>
        <v>0</v>
      </c>
      <c r="D789">
        <f>IFERROR(MATCH($A789,'Fis-Com'!D:D,0),0)</f>
        <v>0</v>
      </c>
      <c r="E789">
        <f>IFERROR(MATCH($A789,'Fis-Com'!E:E,0),0)</f>
        <v>0</v>
      </c>
      <c r="I789">
        <f t="shared" si="12"/>
        <v>0</v>
      </c>
    </row>
    <row r="790" spans="2:9" x14ac:dyDescent="0.2">
      <c r="B790" t="e">
        <f>VLOOKUP(A790,MEDIDORES!C:L,10,FALSE)</f>
        <v>#N/A</v>
      </c>
      <c r="C790">
        <f>IFERROR(MATCH($A790,'Fis-Com'!C:C,0),0)</f>
        <v>0</v>
      </c>
      <c r="D790">
        <f>IFERROR(MATCH($A790,'Fis-Com'!D:D,0),0)</f>
        <v>0</v>
      </c>
      <c r="E790">
        <f>IFERROR(MATCH($A790,'Fis-Com'!E:E,0),0)</f>
        <v>0</v>
      </c>
      <c r="I790">
        <f t="shared" si="12"/>
        <v>0</v>
      </c>
    </row>
    <row r="791" spans="2:9" x14ac:dyDescent="0.2">
      <c r="B791" t="e">
        <f>VLOOKUP(A791,MEDIDORES!C:L,10,FALSE)</f>
        <v>#N/A</v>
      </c>
      <c r="C791">
        <f>IFERROR(MATCH($A791,'Fis-Com'!C:C,0),0)</f>
        <v>0</v>
      </c>
      <c r="D791">
        <f>IFERROR(MATCH($A791,'Fis-Com'!D:D,0),0)</f>
        <v>0</v>
      </c>
      <c r="E791">
        <f>IFERROR(MATCH($A791,'Fis-Com'!E:E,0),0)</f>
        <v>0</v>
      </c>
      <c r="I791">
        <f t="shared" si="12"/>
        <v>0</v>
      </c>
    </row>
    <row r="792" spans="2:9" x14ac:dyDescent="0.2">
      <c r="B792" t="e">
        <f>VLOOKUP(A792,MEDIDORES!C:L,10,FALSE)</f>
        <v>#N/A</v>
      </c>
      <c r="C792">
        <f>IFERROR(MATCH($A792,'Fis-Com'!C:C,0),0)</f>
        <v>0</v>
      </c>
      <c r="D792">
        <f>IFERROR(MATCH($A792,'Fis-Com'!D:D,0),0)</f>
        <v>0</v>
      </c>
      <c r="E792">
        <f>IFERROR(MATCH($A792,'Fis-Com'!E:E,0),0)</f>
        <v>0</v>
      </c>
      <c r="I792">
        <f t="shared" si="12"/>
        <v>0</v>
      </c>
    </row>
    <row r="793" spans="2:9" x14ac:dyDescent="0.2">
      <c r="B793" t="e">
        <f>VLOOKUP(A793,MEDIDORES!C:L,10,FALSE)</f>
        <v>#N/A</v>
      </c>
      <c r="C793">
        <f>IFERROR(MATCH($A793,'Fis-Com'!C:C,0),0)</f>
        <v>0</v>
      </c>
      <c r="D793">
        <f>IFERROR(MATCH($A793,'Fis-Com'!D:D,0),0)</f>
        <v>0</v>
      </c>
      <c r="E793">
        <f>IFERROR(MATCH($A793,'Fis-Com'!E:E,0),0)</f>
        <v>0</v>
      </c>
      <c r="I793">
        <f t="shared" si="12"/>
        <v>0</v>
      </c>
    </row>
    <row r="794" spans="2:9" x14ac:dyDescent="0.2">
      <c r="B794" t="e">
        <f>VLOOKUP(A794,MEDIDORES!C:L,10,FALSE)</f>
        <v>#N/A</v>
      </c>
      <c r="C794">
        <f>IFERROR(MATCH($A794,'Fis-Com'!C:C,0),0)</f>
        <v>0</v>
      </c>
      <c r="D794">
        <f>IFERROR(MATCH($A794,'Fis-Com'!D:D,0),0)</f>
        <v>0</v>
      </c>
      <c r="E794">
        <f>IFERROR(MATCH($A794,'Fis-Com'!E:E,0),0)</f>
        <v>0</v>
      </c>
      <c r="I794">
        <f t="shared" si="12"/>
        <v>0</v>
      </c>
    </row>
    <row r="795" spans="2:9" x14ac:dyDescent="0.2">
      <c r="B795" t="e">
        <f>VLOOKUP(A795,MEDIDORES!C:L,10,FALSE)</f>
        <v>#N/A</v>
      </c>
      <c r="C795">
        <f>IFERROR(MATCH($A795,'Fis-Com'!C:C,0),0)</f>
        <v>0</v>
      </c>
      <c r="D795">
        <f>IFERROR(MATCH($A795,'Fis-Com'!D:D,0),0)</f>
        <v>0</v>
      </c>
      <c r="E795">
        <f>IFERROR(MATCH($A795,'Fis-Com'!E:E,0),0)</f>
        <v>0</v>
      </c>
      <c r="I795">
        <f t="shared" si="12"/>
        <v>0</v>
      </c>
    </row>
    <row r="796" spans="2:9" x14ac:dyDescent="0.2">
      <c r="B796" t="e">
        <f>VLOOKUP(A796,MEDIDORES!C:L,10,FALSE)</f>
        <v>#N/A</v>
      </c>
      <c r="C796">
        <f>IFERROR(MATCH($A796,'Fis-Com'!C:C,0),0)</f>
        <v>0</v>
      </c>
      <c r="D796">
        <f>IFERROR(MATCH($A796,'Fis-Com'!D:D,0),0)</f>
        <v>0</v>
      </c>
      <c r="E796">
        <f>IFERROR(MATCH($A796,'Fis-Com'!E:E,0),0)</f>
        <v>0</v>
      </c>
      <c r="I796">
        <f t="shared" si="12"/>
        <v>0</v>
      </c>
    </row>
    <row r="797" spans="2:9" x14ac:dyDescent="0.2">
      <c r="B797" t="e">
        <f>VLOOKUP(A797,MEDIDORES!C:L,10,FALSE)</f>
        <v>#N/A</v>
      </c>
      <c r="C797">
        <f>IFERROR(MATCH($A797,'Fis-Com'!C:C,0),0)</f>
        <v>0</v>
      </c>
      <c r="D797">
        <f>IFERROR(MATCH($A797,'Fis-Com'!D:D,0),0)</f>
        <v>0</v>
      </c>
      <c r="E797">
        <f>IFERROR(MATCH($A797,'Fis-Com'!E:E,0),0)</f>
        <v>0</v>
      </c>
      <c r="I797">
        <f t="shared" si="12"/>
        <v>0</v>
      </c>
    </row>
    <row r="798" spans="2:9" x14ac:dyDescent="0.2">
      <c r="B798" t="e">
        <f>VLOOKUP(A798,MEDIDORES!C:L,10,FALSE)</f>
        <v>#N/A</v>
      </c>
      <c r="C798">
        <f>IFERROR(MATCH($A798,'Fis-Com'!C:C,0),0)</f>
        <v>0</v>
      </c>
      <c r="D798">
        <f>IFERROR(MATCH($A798,'Fis-Com'!D:D,0),0)</f>
        <v>0</v>
      </c>
      <c r="E798">
        <f>IFERROR(MATCH($A798,'Fis-Com'!E:E,0),0)</f>
        <v>0</v>
      </c>
      <c r="I798">
        <f t="shared" si="12"/>
        <v>0</v>
      </c>
    </row>
    <row r="799" spans="2:9" x14ac:dyDescent="0.2">
      <c r="B799" t="e">
        <f>VLOOKUP(A799,MEDIDORES!C:L,10,FALSE)</f>
        <v>#N/A</v>
      </c>
      <c r="C799">
        <f>IFERROR(MATCH($A799,'Fis-Com'!C:C,0),0)</f>
        <v>0</v>
      </c>
      <c r="D799">
        <f>IFERROR(MATCH($A799,'Fis-Com'!D:D,0),0)</f>
        <v>0</v>
      </c>
      <c r="E799">
        <f>IFERROR(MATCH($A799,'Fis-Com'!E:E,0),0)</f>
        <v>0</v>
      </c>
      <c r="I799">
        <f t="shared" si="12"/>
        <v>0</v>
      </c>
    </row>
    <row r="800" spans="2:9" x14ac:dyDescent="0.2">
      <c r="B800" t="e">
        <f>VLOOKUP(A800,MEDIDORES!C:L,10,FALSE)</f>
        <v>#N/A</v>
      </c>
      <c r="C800">
        <f>IFERROR(MATCH($A800,'Fis-Com'!C:C,0),0)</f>
        <v>0</v>
      </c>
      <c r="D800">
        <f>IFERROR(MATCH($A800,'Fis-Com'!D:D,0),0)</f>
        <v>0</v>
      </c>
      <c r="E800">
        <f>IFERROR(MATCH($A800,'Fis-Com'!E:E,0),0)</f>
        <v>0</v>
      </c>
      <c r="I800">
        <f t="shared" si="12"/>
        <v>0</v>
      </c>
    </row>
    <row r="801" spans="2:9" x14ac:dyDescent="0.2">
      <c r="B801" t="e">
        <f>VLOOKUP(A801,MEDIDORES!C:L,10,FALSE)</f>
        <v>#N/A</v>
      </c>
      <c r="C801">
        <f>IFERROR(MATCH($A801,'Fis-Com'!C:C,0),0)</f>
        <v>0</v>
      </c>
      <c r="D801">
        <f>IFERROR(MATCH($A801,'Fis-Com'!D:D,0),0)</f>
        <v>0</v>
      </c>
      <c r="E801">
        <f>IFERROR(MATCH($A801,'Fis-Com'!E:E,0),0)</f>
        <v>0</v>
      </c>
      <c r="I801">
        <f t="shared" si="12"/>
        <v>0</v>
      </c>
    </row>
    <row r="802" spans="2:9" x14ac:dyDescent="0.2">
      <c r="B802" t="e">
        <f>VLOOKUP(A802,MEDIDORES!C:L,10,FALSE)</f>
        <v>#N/A</v>
      </c>
      <c r="C802">
        <f>IFERROR(MATCH($A802,'Fis-Com'!C:C,0),0)</f>
        <v>0</v>
      </c>
      <c r="D802">
        <f>IFERROR(MATCH($A802,'Fis-Com'!D:D,0),0)</f>
        <v>0</v>
      </c>
      <c r="E802">
        <f>IFERROR(MATCH($A802,'Fis-Com'!E:E,0),0)</f>
        <v>0</v>
      </c>
      <c r="I802">
        <f t="shared" si="12"/>
        <v>0</v>
      </c>
    </row>
    <row r="803" spans="2:9" x14ac:dyDescent="0.2">
      <c r="B803" t="e">
        <f>VLOOKUP(A803,MEDIDORES!C:L,10,FALSE)</f>
        <v>#N/A</v>
      </c>
      <c r="C803">
        <f>IFERROR(MATCH($A803,'Fis-Com'!C:C,0),0)</f>
        <v>0</v>
      </c>
      <c r="D803">
        <f>IFERROR(MATCH($A803,'Fis-Com'!D:D,0),0)</f>
        <v>0</v>
      </c>
      <c r="E803">
        <f>IFERROR(MATCH($A803,'Fis-Com'!E:E,0),0)</f>
        <v>0</v>
      </c>
      <c r="I803">
        <f t="shared" si="12"/>
        <v>0</v>
      </c>
    </row>
    <row r="804" spans="2:9" x14ac:dyDescent="0.2">
      <c r="B804" t="e">
        <f>VLOOKUP(A804,MEDIDORES!C:L,10,FALSE)</f>
        <v>#N/A</v>
      </c>
      <c r="C804">
        <f>IFERROR(MATCH($A804,'Fis-Com'!C:C,0),0)</f>
        <v>0</v>
      </c>
      <c r="D804">
        <f>IFERROR(MATCH($A804,'Fis-Com'!D:D,0),0)</f>
        <v>0</v>
      </c>
      <c r="E804">
        <f>IFERROR(MATCH($A804,'Fis-Com'!E:E,0),0)</f>
        <v>0</v>
      </c>
      <c r="I804">
        <f t="shared" si="12"/>
        <v>0</v>
      </c>
    </row>
    <row r="805" spans="2:9" x14ac:dyDescent="0.2">
      <c r="B805" t="e">
        <f>VLOOKUP(A805,MEDIDORES!C:L,10,FALSE)</f>
        <v>#N/A</v>
      </c>
      <c r="C805">
        <f>IFERROR(MATCH($A805,'Fis-Com'!C:C,0),0)</f>
        <v>0</v>
      </c>
      <c r="D805">
        <f>IFERROR(MATCH($A805,'Fis-Com'!D:D,0),0)</f>
        <v>0</v>
      </c>
      <c r="E805">
        <f>IFERROR(MATCH($A805,'Fis-Com'!E:E,0),0)</f>
        <v>0</v>
      </c>
      <c r="I805">
        <f t="shared" si="12"/>
        <v>0</v>
      </c>
    </row>
    <row r="806" spans="2:9" x14ac:dyDescent="0.2">
      <c r="B806" t="e">
        <f>VLOOKUP(A806,MEDIDORES!C:L,10,FALSE)</f>
        <v>#N/A</v>
      </c>
      <c r="C806">
        <f>IFERROR(MATCH($A806,'Fis-Com'!C:C,0),0)</f>
        <v>0</v>
      </c>
      <c r="D806">
        <f>IFERROR(MATCH($A806,'Fis-Com'!D:D,0),0)</f>
        <v>0</v>
      </c>
      <c r="E806">
        <f>IFERROR(MATCH($A806,'Fis-Com'!E:E,0),0)</f>
        <v>0</v>
      </c>
      <c r="I806">
        <f t="shared" si="12"/>
        <v>0</v>
      </c>
    </row>
    <row r="807" spans="2:9" x14ac:dyDescent="0.2">
      <c r="B807" t="e">
        <f>VLOOKUP(A807,MEDIDORES!C:L,10,FALSE)</f>
        <v>#N/A</v>
      </c>
      <c r="C807">
        <f>IFERROR(MATCH($A807,'Fis-Com'!C:C,0),0)</f>
        <v>0</v>
      </c>
      <c r="D807">
        <f>IFERROR(MATCH($A807,'Fis-Com'!D:D,0),0)</f>
        <v>0</v>
      </c>
      <c r="E807">
        <f>IFERROR(MATCH($A807,'Fis-Com'!E:E,0),0)</f>
        <v>0</v>
      </c>
      <c r="I807">
        <f t="shared" si="12"/>
        <v>0</v>
      </c>
    </row>
    <row r="808" spans="2:9" x14ac:dyDescent="0.2">
      <c r="B808" t="e">
        <f>VLOOKUP(A808,MEDIDORES!C:L,10,FALSE)</f>
        <v>#N/A</v>
      </c>
      <c r="C808">
        <f>IFERROR(MATCH($A808,'Fis-Com'!C:C,0),0)</f>
        <v>0</v>
      </c>
      <c r="D808">
        <f>IFERROR(MATCH($A808,'Fis-Com'!D:D,0),0)</f>
        <v>0</v>
      </c>
      <c r="E808">
        <f>IFERROR(MATCH($A808,'Fis-Com'!E:E,0),0)</f>
        <v>0</v>
      </c>
      <c r="I808">
        <f t="shared" si="12"/>
        <v>0</v>
      </c>
    </row>
    <row r="809" spans="2:9" x14ac:dyDescent="0.2">
      <c r="B809" t="e">
        <f>VLOOKUP(A809,MEDIDORES!C:L,10,FALSE)</f>
        <v>#N/A</v>
      </c>
      <c r="C809">
        <f>IFERROR(MATCH($A809,'Fis-Com'!C:C,0),0)</f>
        <v>0</v>
      </c>
      <c r="D809">
        <f>IFERROR(MATCH($A809,'Fis-Com'!D:D,0),0)</f>
        <v>0</v>
      </c>
      <c r="E809">
        <f>IFERROR(MATCH($A809,'Fis-Com'!E:E,0),0)</f>
        <v>0</v>
      </c>
      <c r="I809">
        <f t="shared" si="12"/>
        <v>0</v>
      </c>
    </row>
    <row r="810" spans="2:9" x14ac:dyDescent="0.2">
      <c r="B810" t="e">
        <f>VLOOKUP(A810,MEDIDORES!C:L,10,FALSE)</f>
        <v>#N/A</v>
      </c>
      <c r="C810">
        <f>IFERROR(MATCH($A810,'Fis-Com'!C:C,0),0)</f>
        <v>0</v>
      </c>
      <c r="D810">
        <f>IFERROR(MATCH($A810,'Fis-Com'!D:D,0),0)</f>
        <v>0</v>
      </c>
      <c r="E810">
        <f>IFERROR(MATCH($A810,'Fis-Com'!E:E,0),0)</f>
        <v>0</v>
      </c>
      <c r="I810">
        <f t="shared" si="12"/>
        <v>0</v>
      </c>
    </row>
    <row r="811" spans="2:9" x14ac:dyDescent="0.2">
      <c r="B811" t="e">
        <f>VLOOKUP(A811,MEDIDORES!C:L,10,FALSE)</f>
        <v>#N/A</v>
      </c>
      <c r="C811">
        <f>IFERROR(MATCH($A811,'Fis-Com'!C:C,0),0)</f>
        <v>0</v>
      </c>
      <c r="D811">
        <f>IFERROR(MATCH($A811,'Fis-Com'!D:D,0),0)</f>
        <v>0</v>
      </c>
      <c r="E811">
        <f>IFERROR(MATCH($A811,'Fis-Com'!E:E,0),0)</f>
        <v>0</v>
      </c>
      <c r="I811">
        <f t="shared" si="12"/>
        <v>0</v>
      </c>
    </row>
    <row r="812" spans="2:9" x14ac:dyDescent="0.2">
      <c r="B812" t="e">
        <f>VLOOKUP(A812,MEDIDORES!C:L,10,FALSE)</f>
        <v>#N/A</v>
      </c>
      <c r="C812">
        <f>IFERROR(MATCH($A812,'Fis-Com'!C:C,0),0)</f>
        <v>0</v>
      </c>
      <c r="D812">
        <f>IFERROR(MATCH($A812,'Fis-Com'!D:D,0),0)</f>
        <v>0</v>
      </c>
      <c r="E812">
        <f>IFERROR(MATCH($A812,'Fis-Com'!E:E,0),0)</f>
        <v>0</v>
      </c>
      <c r="I812">
        <f t="shared" si="12"/>
        <v>0</v>
      </c>
    </row>
    <row r="813" spans="2:9" x14ac:dyDescent="0.2">
      <c r="B813" t="e">
        <f>VLOOKUP(A813,MEDIDORES!C:L,10,FALSE)</f>
        <v>#N/A</v>
      </c>
      <c r="C813">
        <f>IFERROR(MATCH($A813,'Fis-Com'!C:C,0),0)</f>
        <v>0</v>
      </c>
      <c r="D813">
        <f>IFERROR(MATCH($A813,'Fis-Com'!D:D,0),0)</f>
        <v>0</v>
      </c>
      <c r="E813">
        <f>IFERROR(MATCH($A813,'Fis-Com'!E:E,0),0)</f>
        <v>0</v>
      </c>
      <c r="I813">
        <f t="shared" si="12"/>
        <v>0</v>
      </c>
    </row>
    <row r="814" spans="2:9" x14ac:dyDescent="0.2">
      <c r="B814" t="e">
        <f>VLOOKUP(A814,MEDIDORES!C:L,10,FALSE)</f>
        <v>#N/A</v>
      </c>
      <c r="C814">
        <f>IFERROR(MATCH($A814,'Fis-Com'!C:C,0),0)</f>
        <v>0</v>
      </c>
      <c r="D814">
        <f>IFERROR(MATCH($A814,'Fis-Com'!D:D,0),0)</f>
        <v>0</v>
      </c>
      <c r="E814">
        <f>IFERROR(MATCH($A814,'Fis-Com'!E:E,0),0)</f>
        <v>0</v>
      </c>
      <c r="I814">
        <f t="shared" si="12"/>
        <v>0</v>
      </c>
    </row>
    <row r="815" spans="2:9" x14ac:dyDescent="0.2">
      <c r="B815" t="e">
        <f>VLOOKUP(A815,MEDIDORES!C:L,10,FALSE)</f>
        <v>#N/A</v>
      </c>
      <c r="C815">
        <f>IFERROR(MATCH($A815,'Fis-Com'!C:C,0),0)</f>
        <v>0</v>
      </c>
      <c r="D815">
        <f>IFERROR(MATCH($A815,'Fis-Com'!D:D,0),0)</f>
        <v>0</v>
      </c>
      <c r="E815">
        <f>IFERROR(MATCH($A815,'Fis-Com'!E:E,0),0)</f>
        <v>0</v>
      </c>
      <c r="I815">
        <f t="shared" si="12"/>
        <v>0</v>
      </c>
    </row>
    <row r="816" spans="2:9" x14ac:dyDescent="0.2">
      <c r="B816" t="e">
        <f>VLOOKUP(A816,MEDIDORES!C:L,10,FALSE)</f>
        <v>#N/A</v>
      </c>
      <c r="C816">
        <f>IFERROR(MATCH($A816,'Fis-Com'!C:C,0),0)</f>
        <v>0</v>
      </c>
      <c r="D816">
        <f>IFERROR(MATCH($A816,'Fis-Com'!D:D,0),0)</f>
        <v>0</v>
      </c>
      <c r="E816">
        <f>IFERROR(MATCH($A816,'Fis-Com'!E:E,0),0)</f>
        <v>0</v>
      </c>
      <c r="I816">
        <f t="shared" si="12"/>
        <v>0</v>
      </c>
    </row>
    <row r="817" spans="2:9" x14ac:dyDescent="0.2">
      <c r="B817" t="e">
        <f>VLOOKUP(A817,MEDIDORES!C:L,10,FALSE)</f>
        <v>#N/A</v>
      </c>
      <c r="C817">
        <f>IFERROR(MATCH($A817,'Fis-Com'!C:C,0),0)</f>
        <v>0</v>
      </c>
      <c r="D817">
        <f>IFERROR(MATCH($A817,'Fis-Com'!D:D,0),0)</f>
        <v>0</v>
      </c>
      <c r="E817">
        <f>IFERROR(MATCH($A817,'Fis-Com'!E:E,0),0)</f>
        <v>0</v>
      </c>
      <c r="I817">
        <f t="shared" si="12"/>
        <v>0</v>
      </c>
    </row>
    <row r="818" spans="2:9" x14ac:dyDescent="0.2">
      <c r="B818" t="e">
        <f>VLOOKUP(A818,MEDIDORES!C:L,10,FALSE)</f>
        <v>#N/A</v>
      </c>
      <c r="C818">
        <f>IFERROR(MATCH($A818,'Fis-Com'!C:C,0),0)</f>
        <v>0</v>
      </c>
      <c r="D818">
        <f>IFERROR(MATCH($A818,'Fis-Com'!D:D,0),0)</f>
        <v>0</v>
      </c>
      <c r="E818">
        <f>IFERROR(MATCH($A818,'Fis-Com'!E:E,0),0)</f>
        <v>0</v>
      </c>
      <c r="I818">
        <f t="shared" si="12"/>
        <v>0</v>
      </c>
    </row>
    <row r="819" spans="2:9" x14ac:dyDescent="0.2">
      <c r="B819" t="e">
        <f>VLOOKUP(A819,MEDIDORES!C:L,10,FALSE)</f>
        <v>#N/A</v>
      </c>
      <c r="C819">
        <f>IFERROR(MATCH($A819,'Fis-Com'!C:C,0),0)</f>
        <v>0</v>
      </c>
      <c r="D819">
        <f>IFERROR(MATCH($A819,'Fis-Com'!D:D,0),0)</f>
        <v>0</v>
      </c>
      <c r="E819">
        <f>IFERROR(MATCH($A819,'Fis-Com'!E:E,0),0)</f>
        <v>0</v>
      </c>
      <c r="I819">
        <f t="shared" si="12"/>
        <v>0</v>
      </c>
    </row>
    <row r="820" spans="2:9" x14ac:dyDescent="0.2">
      <c r="B820" t="e">
        <f>VLOOKUP(A820,MEDIDORES!C:L,10,FALSE)</f>
        <v>#N/A</v>
      </c>
      <c r="C820">
        <f>IFERROR(MATCH($A820,'Fis-Com'!C:C,0),0)</f>
        <v>0</v>
      </c>
      <c r="D820">
        <f>IFERROR(MATCH($A820,'Fis-Com'!D:D,0),0)</f>
        <v>0</v>
      </c>
      <c r="E820">
        <f>IFERROR(MATCH($A820,'Fis-Com'!E:E,0),0)</f>
        <v>0</v>
      </c>
      <c r="I820">
        <f t="shared" si="12"/>
        <v>0</v>
      </c>
    </row>
    <row r="821" spans="2:9" x14ac:dyDescent="0.2">
      <c r="B821" t="e">
        <f>VLOOKUP(A821,MEDIDORES!C:L,10,FALSE)</f>
        <v>#N/A</v>
      </c>
      <c r="C821">
        <f>IFERROR(MATCH($A821,'Fis-Com'!C:C,0),0)</f>
        <v>0</v>
      </c>
      <c r="D821">
        <f>IFERROR(MATCH($A821,'Fis-Com'!D:D,0),0)</f>
        <v>0</v>
      </c>
      <c r="E821">
        <f>IFERROR(MATCH($A821,'Fis-Com'!E:E,0),0)</f>
        <v>0</v>
      </c>
      <c r="I821">
        <f t="shared" si="12"/>
        <v>0</v>
      </c>
    </row>
    <row r="822" spans="2:9" x14ac:dyDescent="0.2">
      <c r="B822" t="e">
        <f>VLOOKUP(A822,MEDIDORES!C:L,10,FALSE)</f>
        <v>#N/A</v>
      </c>
      <c r="C822">
        <f>IFERROR(MATCH($A822,'Fis-Com'!C:C,0),0)</f>
        <v>0</v>
      </c>
      <c r="D822">
        <f>IFERROR(MATCH($A822,'Fis-Com'!D:D,0),0)</f>
        <v>0</v>
      </c>
      <c r="E822">
        <f>IFERROR(MATCH($A822,'Fis-Com'!E:E,0),0)</f>
        <v>0</v>
      </c>
      <c r="I822">
        <f t="shared" si="12"/>
        <v>0</v>
      </c>
    </row>
    <row r="823" spans="2:9" x14ac:dyDescent="0.2">
      <c r="B823" t="e">
        <f>VLOOKUP(A823,MEDIDORES!C:L,10,FALSE)</f>
        <v>#N/A</v>
      </c>
      <c r="C823">
        <f>IFERROR(MATCH($A823,'Fis-Com'!C:C,0),0)</f>
        <v>0</v>
      </c>
      <c r="D823">
        <f>IFERROR(MATCH($A823,'Fis-Com'!D:D,0),0)</f>
        <v>0</v>
      </c>
      <c r="E823">
        <f>IFERROR(MATCH($A823,'Fis-Com'!E:E,0),0)</f>
        <v>0</v>
      </c>
      <c r="I823">
        <f t="shared" si="12"/>
        <v>0</v>
      </c>
    </row>
    <row r="824" spans="2:9" x14ac:dyDescent="0.2">
      <c r="B824" t="e">
        <f>VLOOKUP(A824,MEDIDORES!C:L,10,FALSE)</f>
        <v>#N/A</v>
      </c>
      <c r="C824">
        <f>IFERROR(MATCH($A824,'Fis-Com'!C:C,0),0)</f>
        <v>0</v>
      </c>
      <c r="D824">
        <f>IFERROR(MATCH($A824,'Fis-Com'!D:D,0),0)</f>
        <v>0</v>
      </c>
      <c r="E824">
        <f>IFERROR(MATCH($A824,'Fis-Com'!E:E,0),0)</f>
        <v>0</v>
      </c>
      <c r="I824">
        <f t="shared" si="12"/>
        <v>0</v>
      </c>
    </row>
    <row r="825" spans="2:9" x14ac:dyDescent="0.2">
      <c r="B825" t="e">
        <f>VLOOKUP(A825,MEDIDORES!C:L,10,FALSE)</f>
        <v>#N/A</v>
      </c>
      <c r="C825">
        <f>IFERROR(MATCH($A825,'Fis-Com'!C:C,0),0)</f>
        <v>0</v>
      </c>
      <c r="D825">
        <f>IFERROR(MATCH($A825,'Fis-Com'!D:D,0),0)</f>
        <v>0</v>
      </c>
      <c r="E825">
        <f>IFERROR(MATCH($A825,'Fis-Com'!E:E,0),0)</f>
        <v>0</v>
      </c>
      <c r="I825">
        <f t="shared" si="12"/>
        <v>0</v>
      </c>
    </row>
    <row r="826" spans="2:9" x14ac:dyDescent="0.2">
      <c r="B826" t="e">
        <f>VLOOKUP(A826,MEDIDORES!C:L,10,FALSE)</f>
        <v>#N/A</v>
      </c>
      <c r="C826">
        <f>IFERROR(MATCH($A826,'Fis-Com'!C:C,0),0)</f>
        <v>0</v>
      </c>
      <c r="D826">
        <f>IFERROR(MATCH($A826,'Fis-Com'!D:D,0),0)</f>
        <v>0</v>
      </c>
      <c r="E826">
        <f>IFERROR(MATCH($A826,'Fis-Com'!E:E,0),0)</f>
        <v>0</v>
      </c>
      <c r="I826">
        <f t="shared" si="12"/>
        <v>0</v>
      </c>
    </row>
    <row r="827" spans="2:9" x14ac:dyDescent="0.2">
      <c r="B827" t="e">
        <f>VLOOKUP(A827,MEDIDORES!C:L,10,FALSE)</f>
        <v>#N/A</v>
      </c>
      <c r="C827">
        <f>IFERROR(MATCH($A827,'Fis-Com'!C:C,0),0)</f>
        <v>0</v>
      </c>
      <c r="D827">
        <f>IFERROR(MATCH($A827,'Fis-Com'!D:D,0),0)</f>
        <v>0</v>
      </c>
      <c r="E827">
        <f>IFERROR(MATCH($A827,'Fis-Com'!E:E,0),0)</f>
        <v>0</v>
      </c>
      <c r="I827">
        <f t="shared" si="12"/>
        <v>0</v>
      </c>
    </row>
    <row r="828" spans="2:9" x14ac:dyDescent="0.2">
      <c r="B828" t="e">
        <f>VLOOKUP(A828,MEDIDORES!C:L,10,FALSE)</f>
        <v>#N/A</v>
      </c>
      <c r="C828">
        <f>IFERROR(MATCH($A828,'Fis-Com'!C:C,0),0)</f>
        <v>0</v>
      </c>
      <c r="D828">
        <f>IFERROR(MATCH($A828,'Fis-Com'!D:D,0),0)</f>
        <v>0</v>
      </c>
      <c r="E828">
        <f>IFERROR(MATCH($A828,'Fis-Com'!E:E,0),0)</f>
        <v>0</v>
      </c>
      <c r="I828">
        <f t="shared" si="12"/>
        <v>0</v>
      </c>
    </row>
    <row r="829" spans="2:9" x14ac:dyDescent="0.2">
      <c r="B829" t="e">
        <f>VLOOKUP(A829,MEDIDORES!C:L,10,FALSE)</f>
        <v>#N/A</v>
      </c>
      <c r="C829">
        <f>IFERROR(MATCH($A829,'Fis-Com'!C:C,0),0)</f>
        <v>0</v>
      </c>
      <c r="D829">
        <f>IFERROR(MATCH($A829,'Fis-Com'!D:D,0),0)</f>
        <v>0</v>
      </c>
      <c r="E829">
        <f>IFERROR(MATCH($A829,'Fis-Com'!E:E,0),0)</f>
        <v>0</v>
      </c>
      <c r="I829">
        <f t="shared" si="12"/>
        <v>0</v>
      </c>
    </row>
    <row r="830" spans="2:9" x14ac:dyDescent="0.2">
      <c r="B830" t="e">
        <f>VLOOKUP(A830,MEDIDORES!C:L,10,FALSE)</f>
        <v>#N/A</v>
      </c>
      <c r="C830">
        <f>IFERROR(MATCH($A830,'Fis-Com'!C:C,0),0)</f>
        <v>0</v>
      </c>
      <c r="D830">
        <f>IFERROR(MATCH($A830,'Fis-Com'!D:D,0),0)</f>
        <v>0</v>
      </c>
      <c r="E830">
        <f>IFERROR(MATCH($A830,'Fis-Com'!E:E,0),0)</f>
        <v>0</v>
      </c>
      <c r="I830">
        <f t="shared" si="12"/>
        <v>0</v>
      </c>
    </row>
    <row r="831" spans="2:9" x14ac:dyDescent="0.2">
      <c r="B831" t="e">
        <f>VLOOKUP(A831,MEDIDORES!C:L,10,FALSE)</f>
        <v>#N/A</v>
      </c>
      <c r="C831">
        <f>IFERROR(MATCH($A831,'Fis-Com'!C:C,0),0)</f>
        <v>0</v>
      </c>
      <c r="D831">
        <f>IFERROR(MATCH($A831,'Fis-Com'!D:D,0),0)</f>
        <v>0</v>
      </c>
      <c r="E831">
        <f>IFERROR(MATCH($A831,'Fis-Com'!E:E,0),0)</f>
        <v>0</v>
      </c>
      <c r="I831">
        <f t="shared" si="12"/>
        <v>0</v>
      </c>
    </row>
    <row r="832" spans="2:9" x14ac:dyDescent="0.2">
      <c r="B832" t="e">
        <f>VLOOKUP(A832,MEDIDORES!C:L,10,FALSE)</f>
        <v>#N/A</v>
      </c>
      <c r="C832">
        <f>IFERROR(MATCH($A832,'Fis-Com'!C:C,0),0)</f>
        <v>0</v>
      </c>
      <c r="D832">
        <f>IFERROR(MATCH($A832,'Fis-Com'!D:D,0),0)</f>
        <v>0</v>
      </c>
      <c r="E832">
        <f>IFERROR(MATCH($A832,'Fis-Com'!E:E,0),0)</f>
        <v>0</v>
      </c>
      <c r="I832">
        <f t="shared" si="12"/>
        <v>0</v>
      </c>
    </row>
    <row r="833" spans="2:9" x14ac:dyDescent="0.2">
      <c r="B833" t="e">
        <f>VLOOKUP(A833,MEDIDORES!C:L,10,FALSE)</f>
        <v>#N/A</v>
      </c>
      <c r="C833">
        <f>IFERROR(MATCH($A833,'Fis-Com'!C:C,0),0)</f>
        <v>0</v>
      </c>
      <c r="D833">
        <f>IFERROR(MATCH($A833,'Fis-Com'!D:D,0),0)</f>
        <v>0</v>
      </c>
      <c r="E833">
        <f>IFERROR(MATCH($A833,'Fis-Com'!E:E,0),0)</f>
        <v>0</v>
      </c>
      <c r="I833">
        <f t="shared" si="12"/>
        <v>0</v>
      </c>
    </row>
    <row r="834" spans="2:9" x14ac:dyDescent="0.2">
      <c r="B834" t="e">
        <f>VLOOKUP(A834,MEDIDORES!C:L,10,FALSE)</f>
        <v>#N/A</v>
      </c>
      <c r="C834">
        <f>IFERROR(MATCH($A834,'Fis-Com'!C:C,0),0)</f>
        <v>0</v>
      </c>
      <c r="D834">
        <f>IFERROR(MATCH($A834,'Fis-Com'!D:D,0),0)</f>
        <v>0</v>
      </c>
      <c r="E834">
        <f>IFERROR(MATCH($A834,'Fis-Com'!E:E,0),0)</f>
        <v>0</v>
      </c>
      <c r="I834">
        <f t="shared" si="12"/>
        <v>0</v>
      </c>
    </row>
    <row r="835" spans="2:9" x14ac:dyDescent="0.2">
      <c r="B835" t="e">
        <f>VLOOKUP(A835,MEDIDORES!C:L,10,FALSE)</f>
        <v>#N/A</v>
      </c>
      <c r="C835">
        <f>IFERROR(MATCH($A835,'Fis-Com'!C:C,0),0)</f>
        <v>0</v>
      </c>
      <c r="D835">
        <f>IFERROR(MATCH($A835,'Fis-Com'!D:D,0),0)</f>
        <v>0</v>
      </c>
      <c r="E835">
        <f>IFERROR(MATCH($A835,'Fis-Com'!E:E,0),0)</f>
        <v>0</v>
      </c>
      <c r="I835">
        <f t="shared" si="12"/>
        <v>0</v>
      </c>
    </row>
    <row r="836" spans="2:9" x14ac:dyDescent="0.2">
      <c r="B836" t="e">
        <f>VLOOKUP(A836,MEDIDORES!C:L,10,FALSE)</f>
        <v>#N/A</v>
      </c>
      <c r="C836">
        <f>IFERROR(MATCH($A836,'Fis-Com'!C:C,0),0)</f>
        <v>0</v>
      </c>
      <c r="D836">
        <f>IFERROR(MATCH($A836,'Fis-Com'!D:D,0),0)</f>
        <v>0</v>
      </c>
      <c r="E836">
        <f>IFERROR(MATCH($A836,'Fis-Com'!E:E,0),0)</f>
        <v>0</v>
      </c>
      <c r="I836">
        <f t="shared" ref="I836:I899" si="13">SUM(C836:E836)</f>
        <v>0</v>
      </c>
    </row>
    <row r="837" spans="2:9" x14ac:dyDescent="0.2">
      <c r="B837" t="e">
        <f>VLOOKUP(A837,MEDIDORES!C:L,10,FALSE)</f>
        <v>#N/A</v>
      </c>
      <c r="C837">
        <f>IFERROR(MATCH($A837,'Fis-Com'!C:C,0),0)</f>
        <v>0</v>
      </c>
      <c r="D837">
        <f>IFERROR(MATCH($A837,'Fis-Com'!D:D,0),0)</f>
        <v>0</v>
      </c>
      <c r="E837">
        <f>IFERROR(MATCH($A837,'Fis-Com'!E:E,0),0)</f>
        <v>0</v>
      </c>
      <c r="I837">
        <f t="shared" si="13"/>
        <v>0</v>
      </c>
    </row>
    <row r="838" spans="2:9" x14ac:dyDescent="0.2">
      <c r="B838" t="e">
        <f>VLOOKUP(A838,MEDIDORES!C:L,10,FALSE)</f>
        <v>#N/A</v>
      </c>
      <c r="C838">
        <f>IFERROR(MATCH($A838,'Fis-Com'!C:C,0),0)</f>
        <v>0</v>
      </c>
      <c r="D838">
        <f>IFERROR(MATCH($A838,'Fis-Com'!D:D,0),0)</f>
        <v>0</v>
      </c>
      <c r="E838">
        <f>IFERROR(MATCH($A838,'Fis-Com'!E:E,0),0)</f>
        <v>0</v>
      </c>
      <c r="I838">
        <f t="shared" si="13"/>
        <v>0</v>
      </c>
    </row>
    <row r="839" spans="2:9" x14ac:dyDescent="0.2">
      <c r="B839" t="e">
        <f>VLOOKUP(A839,MEDIDORES!C:L,10,FALSE)</f>
        <v>#N/A</v>
      </c>
      <c r="C839">
        <f>IFERROR(MATCH($A839,'Fis-Com'!C:C,0),0)</f>
        <v>0</v>
      </c>
      <c r="D839">
        <f>IFERROR(MATCH($A839,'Fis-Com'!D:D,0),0)</f>
        <v>0</v>
      </c>
      <c r="E839">
        <f>IFERROR(MATCH($A839,'Fis-Com'!E:E,0),0)</f>
        <v>0</v>
      </c>
      <c r="I839">
        <f t="shared" si="13"/>
        <v>0</v>
      </c>
    </row>
    <row r="840" spans="2:9" x14ac:dyDescent="0.2">
      <c r="B840" t="e">
        <f>VLOOKUP(A840,MEDIDORES!C:L,10,FALSE)</f>
        <v>#N/A</v>
      </c>
      <c r="C840">
        <f>IFERROR(MATCH($A840,'Fis-Com'!C:C,0),0)</f>
        <v>0</v>
      </c>
      <c r="D840">
        <f>IFERROR(MATCH($A840,'Fis-Com'!D:D,0),0)</f>
        <v>0</v>
      </c>
      <c r="E840">
        <f>IFERROR(MATCH($A840,'Fis-Com'!E:E,0),0)</f>
        <v>0</v>
      </c>
      <c r="I840">
        <f t="shared" si="13"/>
        <v>0</v>
      </c>
    </row>
    <row r="841" spans="2:9" x14ac:dyDescent="0.2">
      <c r="B841" t="e">
        <f>VLOOKUP(A841,MEDIDORES!C:L,10,FALSE)</f>
        <v>#N/A</v>
      </c>
      <c r="C841">
        <f>IFERROR(MATCH($A841,'Fis-Com'!C:C,0),0)</f>
        <v>0</v>
      </c>
      <c r="D841">
        <f>IFERROR(MATCH($A841,'Fis-Com'!D:D,0),0)</f>
        <v>0</v>
      </c>
      <c r="E841">
        <f>IFERROR(MATCH($A841,'Fis-Com'!E:E,0),0)</f>
        <v>0</v>
      </c>
      <c r="I841">
        <f t="shared" si="13"/>
        <v>0</v>
      </c>
    </row>
    <row r="842" spans="2:9" x14ac:dyDescent="0.2">
      <c r="B842" t="e">
        <f>VLOOKUP(A842,MEDIDORES!C:L,10,FALSE)</f>
        <v>#N/A</v>
      </c>
      <c r="C842">
        <f>IFERROR(MATCH($A842,'Fis-Com'!C:C,0),0)</f>
        <v>0</v>
      </c>
      <c r="D842">
        <f>IFERROR(MATCH($A842,'Fis-Com'!D:D,0),0)</f>
        <v>0</v>
      </c>
      <c r="E842">
        <f>IFERROR(MATCH($A842,'Fis-Com'!E:E,0),0)</f>
        <v>0</v>
      </c>
      <c r="I842">
        <f t="shared" si="13"/>
        <v>0</v>
      </c>
    </row>
    <row r="843" spans="2:9" x14ac:dyDescent="0.2">
      <c r="B843" t="e">
        <f>VLOOKUP(A843,MEDIDORES!C:L,10,FALSE)</f>
        <v>#N/A</v>
      </c>
      <c r="C843">
        <f>IFERROR(MATCH($A843,'Fis-Com'!C:C,0),0)</f>
        <v>0</v>
      </c>
      <c r="D843">
        <f>IFERROR(MATCH($A843,'Fis-Com'!D:D,0),0)</f>
        <v>0</v>
      </c>
      <c r="E843">
        <f>IFERROR(MATCH($A843,'Fis-Com'!E:E,0),0)</f>
        <v>0</v>
      </c>
      <c r="I843">
        <f t="shared" si="13"/>
        <v>0</v>
      </c>
    </row>
    <row r="844" spans="2:9" x14ac:dyDescent="0.2">
      <c r="B844" t="e">
        <f>VLOOKUP(A844,MEDIDORES!C:L,10,FALSE)</f>
        <v>#N/A</v>
      </c>
      <c r="C844">
        <f>IFERROR(MATCH($A844,'Fis-Com'!C:C,0),0)</f>
        <v>0</v>
      </c>
      <c r="D844">
        <f>IFERROR(MATCH($A844,'Fis-Com'!D:D,0),0)</f>
        <v>0</v>
      </c>
      <c r="E844">
        <f>IFERROR(MATCH($A844,'Fis-Com'!E:E,0),0)</f>
        <v>0</v>
      </c>
      <c r="I844">
        <f t="shared" si="13"/>
        <v>0</v>
      </c>
    </row>
    <row r="845" spans="2:9" x14ac:dyDescent="0.2">
      <c r="B845" t="e">
        <f>VLOOKUP(A845,MEDIDORES!C:L,10,FALSE)</f>
        <v>#N/A</v>
      </c>
      <c r="C845">
        <f>IFERROR(MATCH($A845,'Fis-Com'!C:C,0),0)</f>
        <v>0</v>
      </c>
      <c r="D845">
        <f>IFERROR(MATCH($A845,'Fis-Com'!D:D,0),0)</f>
        <v>0</v>
      </c>
      <c r="E845">
        <f>IFERROR(MATCH($A845,'Fis-Com'!E:E,0),0)</f>
        <v>0</v>
      </c>
      <c r="I845">
        <f t="shared" si="13"/>
        <v>0</v>
      </c>
    </row>
    <row r="846" spans="2:9" x14ac:dyDescent="0.2">
      <c r="B846" t="e">
        <f>VLOOKUP(A846,MEDIDORES!C:L,10,FALSE)</f>
        <v>#N/A</v>
      </c>
      <c r="C846">
        <f>IFERROR(MATCH($A846,'Fis-Com'!C:C,0),0)</f>
        <v>0</v>
      </c>
      <c r="D846">
        <f>IFERROR(MATCH($A846,'Fis-Com'!D:D,0),0)</f>
        <v>0</v>
      </c>
      <c r="E846">
        <f>IFERROR(MATCH($A846,'Fis-Com'!E:E,0),0)</f>
        <v>0</v>
      </c>
      <c r="I846">
        <f t="shared" si="13"/>
        <v>0</v>
      </c>
    </row>
    <row r="847" spans="2:9" x14ac:dyDescent="0.2">
      <c r="B847" t="e">
        <f>VLOOKUP(A847,MEDIDORES!C:L,10,FALSE)</f>
        <v>#N/A</v>
      </c>
      <c r="C847">
        <f>IFERROR(MATCH($A847,'Fis-Com'!C:C,0),0)</f>
        <v>0</v>
      </c>
      <c r="D847">
        <f>IFERROR(MATCH($A847,'Fis-Com'!D:D,0),0)</f>
        <v>0</v>
      </c>
      <c r="E847">
        <f>IFERROR(MATCH($A847,'Fis-Com'!E:E,0),0)</f>
        <v>0</v>
      </c>
      <c r="I847">
        <f t="shared" si="13"/>
        <v>0</v>
      </c>
    </row>
    <row r="848" spans="2:9" x14ac:dyDescent="0.2">
      <c r="B848" t="e">
        <f>VLOOKUP(A848,MEDIDORES!C:L,10,FALSE)</f>
        <v>#N/A</v>
      </c>
      <c r="C848">
        <f>IFERROR(MATCH($A848,'Fis-Com'!C:C,0),0)</f>
        <v>0</v>
      </c>
      <c r="D848">
        <f>IFERROR(MATCH($A848,'Fis-Com'!D:D,0),0)</f>
        <v>0</v>
      </c>
      <c r="E848">
        <f>IFERROR(MATCH($A848,'Fis-Com'!E:E,0),0)</f>
        <v>0</v>
      </c>
      <c r="I848">
        <f t="shared" si="13"/>
        <v>0</v>
      </c>
    </row>
    <row r="849" spans="2:9" x14ac:dyDescent="0.2">
      <c r="B849" t="e">
        <f>VLOOKUP(A849,MEDIDORES!C:L,10,FALSE)</f>
        <v>#N/A</v>
      </c>
      <c r="C849">
        <f>IFERROR(MATCH($A849,'Fis-Com'!C:C,0),0)</f>
        <v>0</v>
      </c>
      <c r="D849">
        <f>IFERROR(MATCH($A849,'Fis-Com'!D:D,0),0)</f>
        <v>0</v>
      </c>
      <c r="E849">
        <f>IFERROR(MATCH($A849,'Fis-Com'!E:E,0),0)</f>
        <v>0</v>
      </c>
      <c r="I849">
        <f t="shared" si="13"/>
        <v>0</v>
      </c>
    </row>
    <row r="850" spans="2:9" x14ac:dyDescent="0.2">
      <c r="B850" t="e">
        <f>VLOOKUP(A850,MEDIDORES!C:L,10,FALSE)</f>
        <v>#N/A</v>
      </c>
      <c r="C850">
        <f>IFERROR(MATCH($A850,'Fis-Com'!C:C,0),0)</f>
        <v>0</v>
      </c>
      <c r="D850">
        <f>IFERROR(MATCH($A850,'Fis-Com'!D:D,0),0)</f>
        <v>0</v>
      </c>
      <c r="E850">
        <f>IFERROR(MATCH($A850,'Fis-Com'!E:E,0),0)</f>
        <v>0</v>
      </c>
      <c r="I850">
        <f t="shared" si="13"/>
        <v>0</v>
      </c>
    </row>
    <row r="851" spans="2:9" x14ac:dyDescent="0.2">
      <c r="B851" t="e">
        <f>VLOOKUP(A851,MEDIDORES!C:L,10,FALSE)</f>
        <v>#N/A</v>
      </c>
      <c r="C851">
        <f>IFERROR(MATCH($A851,'Fis-Com'!C:C,0),0)</f>
        <v>0</v>
      </c>
      <c r="D851">
        <f>IFERROR(MATCH($A851,'Fis-Com'!D:D,0),0)</f>
        <v>0</v>
      </c>
      <c r="E851">
        <f>IFERROR(MATCH($A851,'Fis-Com'!E:E,0),0)</f>
        <v>0</v>
      </c>
      <c r="I851">
        <f t="shared" si="13"/>
        <v>0</v>
      </c>
    </row>
    <row r="852" spans="2:9" x14ac:dyDescent="0.2">
      <c r="B852" t="e">
        <f>VLOOKUP(A852,MEDIDORES!C:L,10,FALSE)</f>
        <v>#N/A</v>
      </c>
      <c r="C852">
        <f>IFERROR(MATCH($A852,'Fis-Com'!C:C,0),0)</f>
        <v>0</v>
      </c>
      <c r="D852">
        <f>IFERROR(MATCH($A852,'Fis-Com'!D:D,0),0)</f>
        <v>0</v>
      </c>
      <c r="E852">
        <f>IFERROR(MATCH($A852,'Fis-Com'!E:E,0),0)</f>
        <v>0</v>
      </c>
      <c r="I852">
        <f t="shared" si="13"/>
        <v>0</v>
      </c>
    </row>
    <row r="853" spans="2:9" x14ac:dyDescent="0.2">
      <c r="B853" t="e">
        <f>VLOOKUP(A853,MEDIDORES!C:L,10,FALSE)</f>
        <v>#N/A</v>
      </c>
      <c r="C853">
        <f>IFERROR(MATCH($A853,'Fis-Com'!C:C,0),0)</f>
        <v>0</v>
      </c>
      <c r="D853">
        <f>IFERROR(MATCH($A853,'Fis-Com'!D:D,0),0)</f>
        <v>0</v>
      </c>
      <c r="E853">
        <f>IFERROR(MATCH($A853,'Fis-Com'!E:E,0),0)</f>
        <v>0</v>
      </c>
      <c r="I853">
        <f t="shared" si="13"/>
        <v>0</v>
      </c>
    </row>
    <row r="854" spans="2:9" x14ac:dyDescent="0.2">
      <c r="B854" t="e">
        <f>VLOOKUP(A854,MEDIDORES!C:L,10,FALSE)</f>
        <v>#N/A</v>
      </c>
      <c r="C854">
        <f>IFERROR(MATCH($A854,'Fis-Com'!C:C,0),0)</f>
        <v>0</v>
      </c>
      <c r="D854">
        <f>IFERROR(MATCH($A854,'Fis-Com'!D:D,0),0)</f>
        <v>0</v>
      </c>
      <c r="E854">
        <f>IFERROR(MATCH($A854,'Fis-Com'!E:E,0),0)</f>
        <v>0</v>
      </c>
      <c r="I854">
        <f t="shared" si="13"/>
        <v>0</v>
      </c>
    </row>
    <row r="855" spans="2:9" x14ac:dyDescent="0.2">
      <c r="B855" t="e">
        <f>VLOOKUP(A855,MEDIDORES!C:L,10,FALSE)</f>
        <v>#N/A</v>
      </c>
      <c r="C855">
        <f>IFERROR(MATCH($A855,'Fis-Com'!C:C,0),0)</f>
        <v>0</v>
      </c>
      <c r="D855">
        <f>IFERROR(MATCH($A855,'Fis-Com'!D:D,0),0)</f>
        <v>0</v>
      </c>
      <c r="E855">
        <f>IFERROR(MATCH($A855,'Fis-Com'!E:E,0),0)</f>
        <v>0</v>
      </c>
      <c r="I855">
        <f t="shared" si="13"/>
        <v>0</v>
      </c>
    </row>
    <row r="856" spans="2:9" x14ac:dyDescent="0.2">
      <c r="B856" t="e">
        <f>VLOOKUP(A856,MEDIDORES!C:L,10,FALSE)</f>
        <v>#N/A</v>
      </c>
      <c r="C856">
        <f>IFERROR(MATCH($A856,'Fis-Com'!C:C,0),0)</f>
        <v>0</v>
      </c>
      <c r="D856">
        <f>IFERROR(MATCH($A856,'Fis-Com'!D:D,0),0)</f>
        <v>0</v>
      </c>
      <c r="E856">
        <f>IFERROR(MATCH($A856,'Fis-Com'!E:E,0),0)</f>
        <v>0</v>
      </c>
      <c r="I856">
        <f t="shared" si="13"/>
        <v>0</v>
      </c>
    </row>
    <row r="857" spans="2:9" x14ac:dyDescent="0.2">
      <c r="B857" t="e">
        <f>VLOOKUP(A857,MEDIDORES!C:L,10,FALSE)</f>
        <v>#N/A</v>
      </c>
      <c r="C857">
        <f>IFERROR(MATCH($A857,'Fis-Com'!C:C,0),0)</f>
        <v>0</v>
      </c>
      <c r="D857">
        <f>IFERROR(MATCH($A857,'Fis-Com'!D:D,0),0)</f>
        <v>0</v>
      </c>
      <c r="E857">
        <f>IFERROR(MATCH($A857,'Fis-Com'!E:E,0),0)</f>
        <v>0</v>
      </c>
      <c r="I857">
        <f t="shared" si="13"/>
        <v>0</v>
      </c>
    </row>
    <row r="858" spans="2:9" x14ac:dyDescent="0.2">
      <c r="B858" t="e">
        <f>VLOOKUP(A858,MEDIDORES!C:L,10,FALSE)</f>
        <v>#N/A</v>
      </c>
      <c r="C858">
        <f>IFERROR(MATCH($A858,'Fis-Com'!C:C,0),0)</f>
        <v>0</v>
      </c>
      <c r="D858">
        <f>IFERROR(MATCH($A858,'Fis-Com'!D:D,0),0)</f>
        <v>0</v>
      </c>
      <c r="E858">
        <f>IFERROR(MATCH($A858,'Fis-Com'!E:E,0),0)</f>
        <v>0</v>
      </c>
      <c r="I858">
        <f t="shared" si="13"/>
        <v>0</v>
      </c>
    </row>
    <row r="859" spans="2:9" x14ac:dyDescent="0.2">
      <c r="B859" t="e">
        <f>VLOOKUP(A859,MEDIDORES!C:L,10,FALSE)</f>
        <v>#N/A</v>
      </c>
      <c r="C859">
        <f>IFERROR(MATCH($A859,'Fis-Com'!C:C,0),0)</f>
        <v>0</v>
      </c>
      <c r="D859">
        <f>IFERROR(MATCH($A859,'Fis-Com'!D:D,0),0)</f>
        <v>0</v>
      </c>
      <c r="E859">
        <f>IFERROR(MATCH($A859,'Fis-Com'!E:E,0),0)</f>
        <v>0</v>
      </c>
      <c r="I859">
        <f t="shared" si="13"/>
        <v>0</v>
      </c>
    </row>
    <row r="860" spans="2:9" x14ac:dyDescent="0.2">
      <c r="B860" t="e">
        <f>VLOOKUP(A860,MEDIDORES!C:L,10,FALSE)</f>
        <v>#N/A</v>
      </c>
      <c r="C860">
        <f>IFERROR(MATCH($A860,'Fis-Com'!C:C,0),0)</f>
        <v>0</v>
      </c>
      <c r="D860">
        <f>IFERROR(MATCH($A860,'Fis-Com'!D:D,0),0)</f>
        <v>0</v>
      </c>
      <c r="E860">
        <f>IFERROR(MATCH($A860,'Fis-Com'!E:E,0),0)</f>
        <v>0</v>
      </c>
      <c r="I860">
        <f t="shared" si="13"/>
        <v>0</v>
      </c>
    </row>
    <row r="861" spans="2:9" x14ac:dyDescent="0.2">
      <c r="B861" t="e">
        <f>VLOOKUP(A861,MEDIDORES!C:L,10,FALSE)</f>
        <v>#N/A</v>
      </c>
      <c r="C861">
        <f>IFERROR(MATCH($A861,'Fis-Com'!C:C,0),0)</f>
        <v>0</v>
      </c>
      <c r="D861">
        <f>IFERROR(MATCH($A861,'Fis-Com'!D:D,0),0)</f>
        <v>0</v>
      </c>
      <c r="E861">
        <f>IFERROR(MATCH($A861,'Fis-Com'!E:E,0),0)</f>
        <v>0</v>
      </c>
      <c r="I861">
        <f t="shared" si="13"/>
        <v>0</v>
      </c>
    </row>
    <row r="862" spans="2:9" x14ac:dyDescent="0.2">
      <c r="B862" t="e">
        <f>VLOOKUP(A862,MEDIDORES!C:L,10,FALSE)</f>
        <v>#N/A</v>
      </c>
      <c r="C862">
        <f>IFERROR(MATCH($A862,'Fis-Com'!C:C,0),0)</f>
        <v>0</v>
      </c>
      <c r="D862">
        <f>IFERROR(MATCH($A862,'Fis-Com'!D:D,0),0)</f>
        <v>0</v>
      </c>
      <c r="E862">
        <f>IFERROR(MATCH($A862,'Fis-Com'!E:E,0),0)</f>
        <v>0</v>
      </c>
      <c r="I862">
        <f t="shared" si="13"/>
        <v>0</v>
      </c>
    </row>
    <row r="863" spans="2:9" x14ac:dyDescent="0.2">
      <c r="B863" t="e">
        <f>VLOOKUP(A863,MEDIDORES!C:L,10,FALSE)</f>
        <v>#N/A</v>
      </c>
      <c r="C863">
        <f>IFERROR(MATCH($A863,'Fis-Com'!C:C,0),0)</f>
        <v>0</v>
      </c>
      <c r="D863">
        <f>IFERROR(MATCH($A863,'Fis-Com'!D:D,0),0)</f>
        <v>0</v>
      </c>
      <c r="E863">
        <f>IFERROR(MATCH($A863,'Fis-Com'!E:E,0),0)</f>
        <v>0</v>
      </c>
      <c r="I863">
        <f t="shared" si="13"/>
        <v>0</v>
      </c>
    </row>
    <row r="864" spans="2:9" x14ac:dyDescent="0.2">
      <c r="B864" t="e">
        <f>VLOOKUP(A864,MEDIDORES!C:L,10,FALSE)</f>
        <v>#N/A</v>
      </c>
      <c r="C864">
        <f>IFERROR(MATCH($A864,'Fis-Com'!C:C,0),0)</f>
        <v>0</v>
      </c>
      <c r="D864">
        <f>IFERROR(MATCH($A864,'Fis-Com'!D:D,0),0)</f>
        <v>0</v>
      </c>
      <c r="E864">
        <f>IFERROR(MATCH($A864,'Fis-Com'!E:E,0),0)</f>
        <v>0</v>
      </c>
      <c r="I864">
        <f t="shared" si="13"/>
        <v>0</v>
      </c>
    </row>
    <row r="865" spans="2:9" x14ac:dyDescent="0.2">
      <c r="B865" t="e">
        <f>VLOOKUP(A865,MEDIDORES!C:L,10,FALSE)</f>
        <v>#N/A</v>
      </c>
      <c r="C865">
        <f>IFERROR(MATCH($A865,'Fis-Com'!C:C,0),0)</f>
        <v>0</v>
      </c>
      <c r="D865">
        <f>IFERROR(MATCH($A865,'Fis-Com'!D:D,0),0)</f>
        <v>0</v>
      </c>
      <c r="E865">
        <f>IFERROR(MATCH($A865,'Fis-Com'!E:E,0),0)</f>
        <v>0</v>
      </c>
      <c r="I865">
        <f t="shared" si="13"/>
        <v>0</v>
      </c>
    </row>
    <row r="866" spans="2:9" x14ac:dyDescent="0.2">
      <c r="B866" t="e">
        <f>VLOOKUP(A866,MEDIDORES!C:L,10,FALSE)</f>
        <v>#N/A</v>
      </c>
      <c r="C866">
        <f>IFERROR(MATCH($A866,'Fis-Com'!C:C,0),0)</f>
        <v>0</v>
      </c>
      <c r="D866">
        <f>IFERROR(MATCH($A866,'Fis-Com'!D:D,0),0)</f>
        <v>0</v>
      </c>
      <c r="E866">
        <f>IFERROR(MATCH($A866,'Fis-Com'!E:E,0),0)</f>
        <v>0</v>
      </c>
      <c r="I866">
        <f t="shared" si="13"/>
        <v>0</v>
      </c>
    </row>
    <row r="867" spans="2:9" x14ac:dyDescent="0.2">
      <c r="B867" t="e">
        <f>VLOOKUP(A867,MEDIDORES!C:L,10,FALSE)</f>
        <v>#N/A</v>
      </c>
      <c r="C867">
        <f>IFERROR(MATCH($A867,'Fis-Com'!C:C,0),0)</f>
        <v>0</v>
      </c>
      <c r="D867">
        <f>IFERROR(MATCH($A867,'Fis-Com'!D:D,0),0)</f>
        <v>0</v>
      </c>
      <c r="E867">
        <f>IFERROR(MATCH($A867,'Fis-Com'!E:E,0),0)</f>
        <v>0</v>
      </c>
      <c r="I867">
        <f t="shared" si="13"/>
        <v>0</v>
      </c>
    </row>
    <row r="868" spans="2:9" x14ac:dyDescent="0.2">
      <c r="B868" t="e">
        <f>VLOOKUP(A868,MEDIDORES!C:L,10,FALSE)</f>
        <v>#N/A</v>
      </c>
      <c r="C868">
        <f>IFERROR(MATCH($A868,'Fis-Com'!C:C,0),0)</f>
        <v>0</v>
      </c>
      <c r="D868">
        <f>IFERROR(MATCH($A868,'Fis-Com'!D:D,0),0)</f>
        <v>0</v>
      </c>
      <c r="E868">
        <f>IFERROR(MATCH($A868,'Fis-Com'!E:E,0),0)</f>
        <v>0</v>
      </c>
      <c r="I868">
        <f t="shared" si="13"/>
        <v>0</v>
      </c>
    </row>
    <row r="869" spans="2:9" x14ac:dyDescent="0.2">
      <c r="B869" t="e">
        <f>VLOOKUP(A869,MEDIDORES!C:L,10,FALSE)</f>
        <v>#N/A</v>
      </c>
      <c r="C869">
        <f>IFERROR(MATCH($A869,'Fis-Com'!C:C,0),0)</f>
        <v>0</v>
      </c>
      <c r="D869">
        <f>IFERROR(MATCH($A869,'Fis-Com'!D:D,0),0)</f>
        <v>0</v>
      </c>
      <c r="E869">
        <f>IFERROR(MATCH($A869,'Fis-Com'!E:E,0),0)</f>
        <v>0</v>
      </c>
      <c r="I869">
        <f t="shared" si="13"/>
        <v>0</v>
      </c>
    </row>
    <row r="870" spans="2:9" x14ac:dyDescent="0.2">
      <c r="B870" t="e">
        <f>VLOOKUP(A870,MEDIDORES!C:L,10,FALSE)</f>
        <v>#N/A</v>
      </c>
      <c r="C870">
        <f>IFERROR(MATCH($A870,'Fis-Com'!C:C,0),0)</f>
        <v>0</v>
      </c>
      <c r="D870">
        <f>IFERROR(MATCH($A870,'Fis-Com'!D:D,0),0)</f>
        <v>0</v>
      </c>
      <c r="E870">
        <f>IFERROR(MATCH($A870,'Fis-Com'!E:E,0),0)</f>
        <v>0</v>
      </c>
      <c r="I870">
        <f t="shared" si="13"/>
        <v>0</v>
      </c>
    </row>
    <row r="871" spans="2:9" x14ac:dyDescent="0.2">
      <c r="B871" t="e">
        <f>VLOOKUP(A871,MEDIDORES!C:L,10,FALSE)</f>
        <v>#N/A</v>
      </c>
      <c r="C871">
        <f>IFERROR(MATCH($A871,'Fis-Com'!C:C,0),0)</f>
        <v>0</v>
      </c>
      <c r="D871">
        <f>IFERROR(MATCH($A871,'Fis-Com'!D:D,0),0)</f>
        <v>0</v>
      </c>
      <c r="E871">
        <f>IFERROR(MATCH($A871,'Fis-Com'!E:E,0),0)</f>
        <v>0</v>
      </c>
      <c r="I871">
        <f t="shared" si="13"/>
        <v>0</v>
      </c>
    </row>
    <row r="872" spans="2:9" x14ac:dyDescent="0.2">
      <c r="B872" t="e">
        <f>VLOOKUP(A872,MEDIDORES!C:L,10,FALSE)</f>
        <v>#N/A</v>
      </c>
      <c r="C872">
        <f>IFERROR(MATCH($A872,'Fis-Com'!C:C,0),0)</f>
        <v>0</v>
      </c>
      <c r="D872">
        <f>IFERROR(MATCH($A872,'Fis-Com'!D:D,0),0)</f>
        <v>0</v>
      </c>
      <c r="E872">
        <f>IFERROR(MATCH($A872,'Fis-Com'!E:E,0),0)</f>
        <v>0</v>
      </c>
      <c r="I872">
        <f t="shared" si="13"/>
        <v>0</v>
      </c>
    </row>
    <row r="873" spans="2:9" x14ac:dyDescent="0.2">
      <c r="B873" t="e">
        <f>VLOOKUP(A873,MEDIDORES!C:L,10,FALSE)</f>
        <v>#N/A</v>
      </c>
      <c r="C873">
        <f>IFERROR(MATCH($A873,'Fis-Com'!C:C,0),0)</f>
        <v>0</v>
      </c>
      <c r="D873">
        <f>IFERROR(MATCH($A873,'Fis-Com'!D:D,0),0)</f>
        <v>0</v>
      </c>
      <c r="E873">
        <f>IFERROR(MATCH($A873,'Fis-Com'!E:E,0),0)</f>
        <v>0</v>
      </c>
      <c r="I873">
        <f t="shared" si="13"/>
        <v>0</v>
      </c>
    </row>
    <row r="874" spans="2:9" x14ac:dyDescent="0.2">
      <c r="B874" t="e">
        <f>VLOOKUP(A874,MEDIDORES!C:L,10,FALSE)</f>
        <v>#N/A</v>
      </c>
      <c r="C874">
        <f>IFERROR(MATCH($A874,'Fis-Com'!C:C,0),0)</f>
        <v>0</v>
      </c>
      <c r="D874">
        <f>IFERROR(MATCH($A874,'Fis-Com'!D:D,0),0)</f>
        <v>0</v>
      </c>
      <c r="E874">
        <f>IFERROR(MATCH($A874,'Fis-Com'!E:E,0),0)</f>
        <v>0</v>
      </c>
      <c r="I874">
        <f t="shared" si="13"/>
        <v>0</v>
      </c>
    </row>
    <row r="875" spans="2:9" x14ac:dyDescent="0.2">
      <c r="B875" t="e">
        <f>VLOOKUP(A875,MEDIDORES!C:L,10,FALSE)</f>
        <v>#N/A</v>
      </c>
      <c r="C875">
        <f>IFERROR(MATCH($A875,'Fis-Com'!C:C,0),0)</f>
        <v>0</v>
      </c>
      <c r="D875">
        <f>IFERROR(MATCH($A875,'Fis-Com'!D:D,0),0)</f>
        <v>0</v>
      </c>
      <c r="E875">
        <f>IFERROR(MATCH($A875,'Fis-Com'!E:E,0),0)</f>
        <v>0</v>
      </c>
      <c r="I875">
        <f t="shared" si="13"/>
        <v>0</v>
      </c>
    </row>
    <row r="876" spans="2:9" x14ac:dyDescent="0.2">
      <c r="B876" t="e">
        <f>VLOOKUP(A876,MEDIDORES!C:L,10,FALSE)</f>
        <v>#N/A</v>
      </c>
      <c r="C876">
        <f>IFERROR(MATCH($A876,'Fis-Com'!C:C,0),0)</f>
        <v>0</v>
      </c>
      <c r="D876">
        <f>IFERROR(MATCH($A876,'Fis-Com'!D:D,0),0)</f>
        <v>0</v>
      </c>
      <c r="E876">
        <f>IFERROR(MATCH($A876,'Fis-Com'!E:E,0),0)</f>
        <v>0</v>
      </c>
      <c r="I876">
        <f t="shared" si="13"/>
        <v>0</v>
      </c>
    </row>
    <row r="877" spans="2:9" x14ac:dyDescent="0.2">
      <c r="B877" t="e">
        <f>VLOOKUP(A877,MEDIDORES!C:L,10,FALSE)</f>
        <v>#N/A</v>
      </c>
      <c r="C877">
        <f>IFERROR(MATCH($A877,'Fis-Com'!C:C,0),0)</f>
        <v>0</v>
      </c>
      <c r="D877">
        <f>IFERROR(MATCH($A877,'Fis-Com'!D:D,0),0)</f>
        <v>0</v>
      </c>
      <c r="E877">
        <f>IFERROR(MATCH($A877,'Fis-Com'!E:E,0),0)</f>
        <v>0</v>
      </c>
      <c r="I877">
        <f t="shared" si="13"/>
        <v>0</v>
      </c>
    </row>
    <row r="878" spans="2:9" x14ac:dyDescent="0.2">
      <c r="B878" t="e">
        <f>VLOOKUP(A878,MEDIDORES!C:L,10,FALSE)</f>
        <v>#N/A</v>
      </c>
      <c r="C878">
        <f>IFERROR(MATCH($A878,'Fis-Com'!C:C,0),0)</f>
        <v>0</v>
      </c>
      <c r="D878">
        <f>IFERROR(MATCH($A878,'Fis-Com'!D:D,0),0)</f>
        <v>0</v>
      </c>
      <c r="E878">
        <f>IFERROR(MATCH($A878,'Fis-Com'!E:E,0),0)</f>
        <v>0</v>
      </c>
      <c r="I878">
        <f t="shared" si="13"/>
        <v>0</v>
      </c>
    </row>
    <row r="879" spans="2:9" x14ac:dyDescent="0.2">
      <c r="B879" t="e">
        <f>VLOOKUP(A879,MEDIDORES!C:L,10,FALSE)</f>
        <v>#N/A</v>
      </c>
      <c r="C879">
        <f>IFERROR(MATCH($A879,'Fis-Com'!C:C,0),0)</f>
        <v>0</v>
      </c>
      <c r="D879">
        <f>IFERROR(MATCH($A879,'Fis-Com'!D:D,0),0)</f>
        <v>0</v>
      </c>
      <c r="E879">
        <f>IFERROR(MATCH($A879,'Fis-Com'!E:E,0),0)</f>
        <v>0</v>
      </c>
      <c r="I879">
        <f t="shared" si="13"/>
        <v>0</v>
      </c>
    </row>
    <row r="880" spans="2:9" x14ac:dyDescent="0.2">
      <c r="B880" t="e">
        <f>VLOOKUP(A880,MEDIDORES!C:L,10,FALSE)</f>
        <v>#N/A</v>
      </c>
      <c r="C880">
        <f>IFERROR(MATCH($A880,'Fis-Com'!C:C,0),0)</f>
        <v>0</v>
      </c>
      <c r="D880">
        <f>IFERROR(MATCH($A880,'Fis-Com'!D:D,0),0)</f>
        <v>0</v>
      </c>
      <c r="E880">
        <f>IFERROR(MATCH($A880,'Fis-Com'!E:E,0),0)</f>
        <v>0</v>
      </c>
      <c r="I880">
        <f t="shared" si="13"/>
        <v>0</v>
      </c>
    </row>
    <row r="881" spans="2:9" x14ac:dyDescent="0.2">
      <c r="B881" t="e">
        <f>VLOOKUP(A881,MEDIDORES!C:L,10,FALSE)</f>
        <v>#N/A</v>
      </c>
      <c r="C881">
        <f>IFERROR(MATCH($A881,'Fis-Com'!C:C,0),0)</f>
        <v>0</v>
      </c>
      <c r="D881">
        <f>IFERROR(MATCH($A881,'Fis-Com'!D:D,0),0)</f>
        <v>0</v>
      </c>
      <c r="E881">
        <f>IFERROR(MATCH($A881,'Fis-Com'!E:E,0),0)</f>
        <v>0</v>
      </c>
      <c r="I881">
        <f t="shared" si="13"/>
        <v>0</v>
      </c>
    </row>
    <row r="882" spans="2:9" x14ac:dyDescent="0.2">
      <c r="B882" t="e">
        <f>VLOOKUP(A882,MEDIDORES!C:L,10,FALSE)</f>
        <v>#N/A</v>
      </c>
      <c r="C882">
        <f>IFERROR(MATCH($A882,'Fis-Com'!C:C,0),0)</f>
        <v>0</v>
      </c>
      <c r="D882">
        <f>IFERROR(MATCH($A882,'Fis-Com'!D:D,0),0)</f>
        <v>0</v>
      </c>
      <c r="E882">
        <f>IFERROR(MATCH($A882,'Fis-Com'!E:E,0),0)</f>
        <v>0</v>
      </c>
      <c r="I882">
        <f t="shared" si="13"/>
        <v>0</v>
      </c>
    </row>
    <row r="883" spans="2:9" x14ac:dyDescent="0.2">
      <c r="B883" t="e">
        <f>VLOOKUP(A883,MEDIDORES!C:L,10,FALSE)</f>
        <v>#N/A</v>
      </c>
      <c r="C883">
        <f>IFERROR(MATCH($A883,'Fis-Com'!C:C,0),0)</f>
        <v>0</v>
      </c>
      <c r="D883">
        <f>IFERROR(MATCH($A883,'Fis-Com'!D:D,0),0)</f>
        <v>0</v>
      </c>
      <c r="E883">
        <f>IFERROR(MATCH($A883,'Fis-Com'!E:E,0),0)</f>
        <v>0</v>
      </c>
      <c r="I883">
        <f t="shared" si="13"/>
        <v>0</v>
      </c>
    </row>
    <row r="884" spans="2:9" x14ac:dyDescent="0.2">
      <c r="B884" t="e">
        <f>VLOOKUP(A884,MEDIDORES!C:L,10,FALSE)</f>
        <v>#N/A</v>
      </c>
      <c r="C884">
        <f>IFERROR(MATCH($A884,'Fis-Com'!C:C,0),0)</f>
        <v>0</v>
      </c>
      <c r="D884">
        <f>IFERROR(MATCH($A884,'Fis-Com'!D:D,0),0)</f>
        <v>0</v>
      </c>
      <c r="E884">
        <f>IFERROR(MATCH($A884,'Fis-Com'!E:E,0),0)</f>
        <v>0</v>
      </c>
      <c r="I884">
        <f t="shared" si="13"/>
        <v>0</v>
      </c>
    </row>
    <row r="885" spans="2:9" x14ac:dyDescent="0.2">
      <c r="B885" t="e">
        <f>VLOOKUP(A885,MEDIDORES!C:L,10,FALSE)</f>
        <v>#N/A</v>
      </c>
      <c r="C885">
        <f>IFERROR(MATCH($A885,'Fis-Com'!C:C,0),0)</f>
        <v>0</v>
      </c>
      <c r="D885">
        <f>IFERROR(MATCH($A885,'Fis-Com'!D:D,0),0)</f>
        <v>0</v>
      </c>
      <c r="E885">
        <f>IFERROR(MATCH($A885,'Fis-Com'!E:E,0),0)</f>
        <v>0</v>
      </c>
      <c r="I885">
        <f t="shared" si="13"/>
        <v>0</v>
      </c>
    </row>
    <row r="886" spans="2:9" x14ac:dyDescent="0.2">
      <c r="B886" t="e">
        <f>VLOOKUP(A886,MEDIDORES!C:L,10,FALSE)</f>
        <v>#N/A</v>
      </c>
      <c r="C886">
        <f>IFERROR(MATCH($A886,'Fis-Com'!C:C,0),0)</f>
        <v>0</v>
      </c>
      <c r="D886">
        <f>IFERROR(MATCH($A886,'Fis-Com'!D:D,0),0)</f>
        <v>0</v>
      </c>
      <c r="E886">
        <f>IFERROR(MATCH($A886,'Fis-Com'!E:E,0),0)</f>
        <v>0</v>
      </c>
      <c r="I886">
        <f t="shared" si="13"/>
        <v>0</v>
      </c>
    </row>
    <row r="887" spans="2:9" x14ac:dyDescent="0.2">
      <c r="B887" t="e">
        <f>VLOOKUP(A887,MEDIDORES!C:L,10,FALSE)</f>
        <v>#N/A</v>
      </c>
      <c r="C887">
        <f>IFERROR(MATCH($A887,'Fis-Com'!C:C,0),0)</f>
        <v>0</v>
      </c>
      <c r="D887">
        <f>IFERROR(MATCH($A887,'Fis-Com'!D:D,0),0)</f>
        <v>0</v>
      </c>
      <c r="E887">
        <f>IFERROR(MATCH($A887,'Fis-Com'!E:E,0),0)</f>
        <v>0</v>
      </c>
      <c r="I887">
        <f t="shared" si="13"/>
        <v>0</v>
      </c>
    </row>
    <row r="888" spans="2:9" x14ac:dyDescent="0.2">
      <c r="B888" t="e">
        <f>VLOOKUP(A888,MEDIDORES!C:L,10,FALSE)</f>
        <v>#N/A</v>
      </c>
      <c r="C888">
        <f>IFERROR(MATCH($A888,'Fis-Com'!C:C,0),0)</f>
        <v>0</v>
      </c>
      <c r="D888">
        <f>IFERROR(MATCH($A888,'Fis-Com'!D:D,0),0)</f>
        <v>0</v>
      </c>
      <c r="E888">
        <f>IFERROR(MATCH($A888,'Fis-Com'!E:E,0),0)</f>
        <v>0</v>
      </c>
      <c r="I888">
        <f t="shared" si="13"/>
        <v>0</v>
      </c>
    </row>
    <row r="889" spans="2:9" x14ac:dyDescent="0.2">
      <c r="B889" t="e">
        <f>VLOOKUP(A889,MEDIDORES!C:L,10,FALSE)</f>
        <v>#N/A</v>
      </c>
      <c r="C889">
        <f>IFERROR(MATCH($A889,'Fis-Com'!C:C,0),0)</f>
        <v>0</v>
      </c>
      <c r="D889">
        <f>IFERROR(MATCH($A889,'Fis-Com'!D:D,0),0)</f>
        <v>0</v>
      </c>
      <c r="E889">
        <f>IFERROR(MATCH($A889,'Fis-Com'!E:E,0),0)</f>
        <v>0</v>
      </c>
      <c r="I889">
        <f t="shared" si="13"/>
        <v>0</v>
      </c>
    </row>
    <row r="890" spans="2:9" x14ac:dyDescent="0.2">
      <c r="B890" t="e">
        <f>VLOOKUP(A890,MEDIDORES!C:L,10,FALSE)</f>
        <v>#N/A</v>
      </c>
      <c r="C890">
        <f>IFERROR(MATCH($A890,'Fis-Com'!C:C,0),0)</f>
        <v>0</v>
      </c>
      <c r="D890">
        <f>IFERROR(MATCH($A890,'Fis-Com'!D:D,0),0)</f>
        <v>0</v>
      </c>
      <c r="E890">
        <f>IFERROR(MATCH($A890,'Fis-Com'!E:E,0),0)</f>
        <v>0</v>
      </c>
      <c r="I890">
        <f t="shared" si="13"/>
        <v>0</v>
      </c>
    </row>
    <row r="891" spans="2:9" x14ac:dyDescent="0.2">
      <c r="B891" t="e">
        <f>VLOOKUP(A891,MEDIDORES!C:L,10,FALSE)</f>
        <v>#N/A</v>
      </c>
      <c r="C891">
        <f>IFERROR(MATCH($A891,'Fis-Com'!C:C,0),0)</f>
        <v>0</v>
      </c>
      <c r="D891">
        <f>IFERROR(MATCH($A891,'Fis-Com'!D:D,0),0)</f>
        <v>0</v>
      </c>
      <c r="E891">
        <f>IFERROR(MATCH($A891,'Fis-Com'!E:E,0),0)</f>
        <v>0</v>
      </c>
      <c r="I891">
        <f t="shared" si="13"/>
        <v>0</v>
      </c>
    </row>
    <row r="892" spans="2:9" x14ac:dyDescent="0.2">
      <c r="B892" t="e">
        <f>VLOOKUP(A892,MEDIDORES!C:L,10,FALSE)</f>
        <v>#N/A</v>
      </c>
      <c r="C892">
        <f>IFERROR(MATCH($A892,'Fis-Com'!C:C,0),0)</f>
        <v>0</v>
      </c>
      <c r="D892">
        <f>IFERROR(MATCH($A892,'Fis-Com'!D:D,0),0)</f>
        <v>0</v>
      </c>
      <c r="E892">
        <f>IFERROR(MATCH($A892,'Fis-Com'!E:E,0),0)</f>
        <v>0</v>
      </c>
      <c r="I892">
        <f t="shared" si="13"/>
        <v>0</v>
      </c>
    </row>
    <row r="893" spans="2:9" x14ac:dyDescent="0.2">
      <c r="B893" t="e">
        <f>VLOOKUP(A893,MEDIDORES!C:L,10,FALSE)</f>
        <v>#N/A</v>
      </c>
      <c r="C893">
        <f>IFERROR(MATCH($A893,'Fis-Com'!C:C,0),0)</f>
        <v>0</v>
      </c>
      <c r="D893">
        <f>IFERROR(MATCH($A893,'Fis-Com'!D:D,0),0)</f>
        <v>0</v>
      </c>
      <c r="E893">
        <f>IFERROR(MATCH($A893,'Fis-Com'!E:E,0),0)</f>
        <v>0</v>
      </c>
      <c r="I893">
        <f t="shared" si="13"/>
        <v>0</v>
      </c>
    </row>
    <row r="894" spans="2:9" x14ac:dyDescent="0.2">
      <c r="B894" t="e">
        <f>VLOOKUP(A894,MEDIDORES!C:L,10,FALSE)</f>
        <v>#N/A</v>
      </c>
      <c r="C894">
        <f>IFERROR(MATCH($A894,'Fis-Com'!C:C,0),0)</f>
        <v>0</v>
      </c>
      <c r="D894">
        <f>IFERROR(MATCH($A894,'Fis-Com'!D:D,0),0)</f>
        <v>0</v>
      </c>
      <c r="E894">
        <f>IFERROR(MATCH($A894,'Fis-Com'!E:E,0),0)</f>
        <v>0</v>
      </c>
      <c r="I894">
        <f t="shared" si="13"/>
        <v>0</v>
      </c>
    </row>
    <row r="895" spans="2:9" x14ac:dyDescent="0.2">
      <c r="B895" t="e">
        <f>VLOOKUP(A895,MEDIDORES!C:L,10,FALSE)</f>
        <v>#N/A</v>
      </c>
      <c r="C895">
        <f>IFERROR(MATCH($A895,'Fis-Com'!C:C,0),0)</f>
        <v>0</v>
      </c>
      <c r="D895">
        <f>IFERROR(MATCH($A895,'Fis-Com'!D:D,0),0)</f>
        <v>0</v>
      </c>
      <c r="E895">
        <f>IFERROR(MATCH($A895,'Fis-Com'!E:E,0),0)</f>
        <v>0</v>
      </c>
      <c r="I895">
        <f t="shared" si="13"/>
        <v>0</v>
      </c>
    </row>
    <row r="896" spans="2:9" x14ac:dyDescent="0.2">
      <c r="B896" t="e">
        <f>VLOOKUP(A896,MEDIDORES!C:L,10,FALSE)</f>
        <v>#N/A</v>
      </c>
      <c r="C896">
        <f>IFERROR(MATCH($A896,'Fis-Com'!C:C,0),0)</f>
        <v>0</v>
      </c>
      <c r="D896">
        <f>IFERROR(MATCH($A896,'Fis-Com'!D:D,0),0)</f>
        <v>0</v>
      </c>
      <c r="E896">
        <f>IFERROR(MATCH($A896,'Fis-Com'!E:E,0),0)</f>
        <v>0</v>
      </c>
      <c r="I896">
        <f t="shared" si="13"/>
        <v>0</v>
      </c>
    </row>
    <row r="897" spans="2:9" x14ac:dyDescent="0.2">
      <c r="B897" t="e">
        <f>VLOOKUP(A897,MEDIDORES!C:L,10,FALSE)</f>
        <v>#N/A</v>
      </c>
      <c r="C897">
        <f>IFERROR(MATCH($A897,'Fis-Com'!C:C,0),0)</f>
        <v>0</v>
      </c>
      <c r="D897">
        <f>IFERROR(MATCH($A897,'Fis-Com'!D:D,0),0)</f>
        <v>0</v>
      </c>
      <c r="E897">
        <f>IFERROR(MATCH($A897,'Fis-Com'!E:E,0),0)</f>
        <v>0</v>
      </c>
      <c r="I897">
        <f t="shared" si="13"/>
        <v>0</v>
      </c>
    </row>
    <row r="898" spans="2:9" x14ac:dyDescent="0.2">
      <c r="B898" t="e">
        <f>VLOOKUP(A898,MEDIDORES!C:L,10,FALSE)</f>
        <v>#N/A</v>
      </c>
      <c r="C898">
        <f>IFERROR(MATCH($A898,'Fis-Com'!C:C,0),0)</f>
        <v>0</v>
      </c>
      <c r="D898">
        <f>IFERROR(MATCH($A898,'Fis-Com'!D:D,0),0)</f>
        <v>0</v>
      </c>
      <c r="E898">
        <f>IFERROR(MATCH($A898,'Fis-Com'!E:E,0),0)</f>
        <v>0</v>
      </c>
      <c r="I898">
        <f t="shared" si="13"/>
        <v>0</v>
      </c>
    </row>
    <row r="899" spans="2:9" x14ac:dyDescent="0.2">
      <c r="B899" t="e">
        <f>VLOOKUP(A899,MEDIDORES!C:L,10,FALSE)</f>
        <v>#N/A</v>
      </c>
      <c r="C899">
        <f>IFERROR(MATCH($A899,'Fis-Com'!C:C,0),0)</f>
        <v>0</v>
      </c>
      <c r="D899">
        <f>IFERROR(MATCH($A899,'Fis-Com'!D:D,0),0)</f>
        <v>0</v>
      </c>
      <c r="E899">
        <f>IFERROR(MATCH($A899,'Fis-Com'!E:E,0),0)</f>
        <v>0</v>
      </c>
      <c r="I899">
        <f t="shared" si="13"/>
        <v>0</v>
      </c>
    </row>
    <row r="900" spans="2:9" x14ac:dyDescent="0.2">
      <c r="B900" t="e">
        <f>VLOOKUP(A900,MEDIDORES!C:L,10,FALSE)</f>
        <v>#N/A</v>
      </c>
      <c r="C900">
        <f>IFERROR(MATCH($A900,'Fis-Com'!C:C,0),0)</f>
        <v>0</v>
      </c>
      <c r="D900">
        <f>IFERROR(MATCH($A900,'Fis-Com'!D:D,0),0)</f>
        <v>0</v>
      </c>
      <c r="E900">
        <f>IFERROR(MATCH($A900,'Fis-Com'!E:E,0),0)</f>
        <v>0</v>
      </c>
      <c r="I900">
        <f t="shared" ref="I900:I963" si="14">SUM(C900:E900)</f>
        <v>0</v>
      </c>
    </row>
    <row r="901" spans="2:9" x14ac:dyDescent="0.2">
      <c r="B901" t="e">
        <f>VLOOKUP(A901,MEDIDORES!C:L,10,FALSE)</f>
        <v>#N/A</v>
      </c>
      <c r="C901">
        <f>IFERROR(MATCH($A901,'Fis-Com'!C:C,0),0)</f>
        <v>0</v>
      </c>
      <c r="D901">
        <f>IFERROR(MATCH($A901,'Fis-Com'!D:D,0),0)</f>
        <v>0</v>
      </c>
      <c r="E901">
        <f>IFERROR(MATCH($A901,'Fis-Com'!E:E,0),0)</f>
        <v>0</v>
      </c>
      <c r="I901">
        <f t="shared" si="14"/>
        <v>0</v>
      </c>
    </row>
    <row r="902" spans="2:9" x14ac:dyDescent="0.2">
      <c r="B902" t="e">
        <f>VLOOKUP(A902,MEDIDORES!C:L,10,FALSE)</f>
        <v>#N/A</v>
      </c>
      <c r="C902">
        <f>IFERROR(MATCH($A902,'Fis-Com'!C:C,0),0)</f>
        <v>0</v>
      </c>
      <c r="D902">
        <f>IFERROR(MATCH($A902,'Fis-Com'!D:D,0),0)</f>
        <v>0</v>
      </c>
      <c r="E902">
        <f>IFERROR(MATCH($A902,'Fis-Com'!E:E,0),0)</f>
        <v>0</v>
      </c>
      <c r="I902">
        <f t="shared" si="14"/>
        <v>0</v>
      </c>
    </row>
    <row r="903" spans="2:9" x14ac:dyDescent="0.2">
      <c r="B903" t="e">
        <f>VLOOKUP(A903,MEDIDORES!C:L,10,FALSE)</f>
        <v>#N/A</v>
      </c>
      <c r="C903">
        <f>IFERROR(MATCH($A903,'Fis-Com'!C:C,0),0)</f>
        <v>0</v>
      </c>
      <c r="D903">
        <f>IFERROR(MATCH($A903,'Fis-Com'!D:D,0),0)</f>
        <v>0</v>
      </c>
      <c r="E903">
        <f>IFERROR(MATCH($A903,'Fis-Com'!E:E,0),0)</f>
        <v>0</v>
      </c>
      <c r="I903">
        <f t="shared" si="14"/>
        <v>0</v>
      </c>
    </row>
    <row r="904" spans="2:9" x14ac:dyDescent="0.2">
      <c r="B904" t="e">
        <f>VLOOKUP(A904,MEDIDORES!C:L,10,FALSE)</f>
        <v>#N/A</v>
      </c>
      <c r="C904">
        <f>IFERROR(MATCH($A904,'Fis-Com'!C:C,0),0)</f>
        <v>0</v>
      </c>
      <c r="D904">
        <f>IFERROR(MATCH($A904,'Fis-Com'!D:D,0),0)</f>
        <v>0</v>
      </c>
      <c r="E904">
        <f>IFERROR(MATCH($A904,'Fis-Com'!E:E,0),0)</f>
        <v>0</v>
      </c>
      <c r="I904">
        <f t="shared" si="14"/>
        <v>0</v>
      </c>
    </row>
    <row r="905" spans="2:9" x14ac:dyDescent="0.2">
      <c r="B905" t="e">
        <f>VLOOKUP(A905,MEDIDORES!C:L,10,FALSE)</f>
        <v>#N/A</v>
      </c>
      <c r="C905">
        <f>IFERROR(MATCH($A905,'Fis-Com'!C:C,0),0)</f>
        <v>0</v>
      </c>
      <c r="D905">
        <f>IFERROR(MATCH($A905,'Fis-Com'!D:D,0),0)</f>
        <v>0</v>
      </c>
      <c r="E905">
        <f>IFERROR(MATCH($A905,'Fis-Com'!E:E,0),0)</f>
        <v>0</v>
      </c>
      <c r="I905">
        <f t="shared" si="14"/>
        <v>0</v>
      </c>
    </row>
    <row r="906" spans="2:9" x14ac:dyDescent="0.2">
      <c r="B906" t="e">
        <f>VLOOKUP(A906,MEDIDORES!C:L,10,FALSE)</f>
        <v>#N/A</v>
      </c>
      <c r="C906">
        <f>IFERROR(MATCH($A906,'Fis-Com'!C:C,0),0)</f>
        <v>0</v>
      </c>
      <c r="D906">
        <f>IFERROR(MATCH($A906,'Fis-Com'!D:D,0),0)</f>
        <v>0</v>
      </c>
      <c r="E906">
        <f>IFERROR(MATCH($A906,'Fis-Com'!E:E,0),0)</f>
        <v>0</v>
      </c>
      <c r="I906">
        <f t="shared" si="14"/>
        <v>0</v>
      </c>
    </row>
    <row r="907" spans="2:9" x14ac:dyDescent="0.2">
      <c r="B907" t="e">
        <f>VLOOKUP(A907,MEDIDORES!C:L,10,FALSE)</f>
        <v>#N/A</v>
      </c>
      <c r="C907">
        <f>IFERROR(MATCH($A907,'Fis-Com'!C:C,0),0)</f>
        <v>0</v>
      </c>
      <c r="D907">
        <f>IFERROR(MATCH($A907,'Fis-Com'!D:D,0),0)</f>
        <v>0</v>
      </c>
      <c r="E907">
        <f>IFERROR(MATCH($A907,'Fis-Com'!E:E,0),0)</f>
        <v>0</v>
      </c>
      <c r="I907">
        <f t="shared" si="14"/>
        <v>0</v>
      </c>
    </row>
    <row r="908" spans="2:9" x14ac:dyDescent="0.2">
      <c r="B908" t="e">
        <f>VLOOKUP(A908,MEDIDORES!C:L,10,FALSE)</f>
        <v>#N/A</v>
      </c>
      <c r="C908">
        <f>IFERROR(MATCH($A908,'Fis-Com'!C:C,0),0)</f>
        <v>0</v>
      </c>
      <c r="D908">
        <f>IFERROR(MATCH($A908,'Fis-Com'!D:D,0),0)</f>
        <v>0</v>
      </c>
      <c r="E908">
        <f>IFERROR(MATCH($A908,'Fis-Com'!E:E,0),0)</f>
        <v>0</v>
      </c>
      <c r="I908">
        <f t="shared" si="14"/>
        <v>0</v>
      </c>
    </row>
    <row r="909" spans="2:9" x14ac:dyDescent="0.2">
      <c r="B909" t="e">
        <f>VLOOKUP(A909,MEDIDORES!C:L,10,FALSE)</f>
        <v>#N/A</v>
      </c>
      <c r="C909">
        <f>IFERROR(MATCH($A909,'Fis-Com'!C:C,0),0)</f>
        <v>0</v>
      </c>
      <c r="D909">
        <f>IFERROR(MATCH($A909,'Fis-Com'!D:D,0),0)</f>
        <v>0</v>
      </c>
      <c r="E909">
        <f>IFERROR(MATCH($A909,'Fis-Com'!E:E,0),0)</f>
        <v>0</v>
      </c>
      <c r="I909">
        <f t="shared" si="14"/>
        <v>0</v>
      </c>
    </row>
    <row r="910" spans="2:9" x14ac:dyDescent="0.2">
      <c r="B910" t="e">
        <f>VLOOKUP(A910,MEDIDORES!C:L,10,FALSE)</f>
        <v>#N/A</v>
      </c>
      <c r="C910">
        <f>IFERROR(MATCH($A910,'Fis-Com'!C:C,0),0)</f>
        <v>0</v>
      </c>
      <c r="D910">
        <f>IFERROR(MATCH($A910,'Fis-Com'!D:D,0),0)</f>
        <v>0</v>
      </c>
      <c r="E910">
        <f>IFERROR(MATCH($A910,'Fis-Com'!E:E,0),0)</f>
        <v>0</v>
      </c>
      <c r="I910">
        <f t="shared" si="14"/>
        <v>0</v>
      </c>
    </row>
    <row r="911" spans="2:9" x14ac:dyDescent="0.2">
      <c r="B911" t="e">
        <f>VLOOKUP(A911,MEDIDORES!C:L,10,FALSE)</f>
        <v>#N/A</v>
      </c>
      <c r="C911">
        <f>IFERROR(MATCH($A911,'Fis-Com'!C:C,0),0)</f>
        <v>0</v>
      </c>
      <c r="D911">
        <f>IFERROR(MATCH($A911,'Fis-Com'!D:D,0),0)</f>
        <v>0</v>
      </c>
      <c r="E911">
        <f>IFERROR(MATCH($A911,'Fis-Com'!E:E,0),0)</f>
        <v>0</v>
      </c>
      <c r="I911">
        <f t="shared" si="14"/>
        <v>0</v>
      </c>
    </row>
    <row r="912" spans="2:9" x14ac:dyDescent="0.2">
      <c r="B912" t="e">
        <f>VLOOKUP(A912,MEDIDORES!C:L,10,FALSE)</f>
        <v>#N/A</v>
      </c>
      <c r="C912">
        <f>IFERROR(MATCH($A912,'Fis-Com'!C:C,0),0)</f>
        <v>0</v>
      </c>
      <c r="D912">
        <f>IFERROR(MATCH($A912,'Fis-Com'!D:D,0),0)</f>
        <v>0</v>
      </c>
      <c r="E912">
        <f>IFERROR(MATCH($A912,'Fis-Com'!E:E,0),0)</f>
        <v>0</v>
      </c>
      <c r="I912">
        <f t="shared" si="14"/>
        <v>0</v>
      </c>
    </row>
    <row r="913" spans="2:9" x14ac:dyDescent="0.2">
      <c r="B913" t="e">
        <f>VLOOKUP(A913,MEDIDORES!C:L,10,FALSE)</f>
        <v>#N/A</v>
      </c>
      <c r="C913">
        <f>IFERROR(MATCH($A913,'Fis-Com'!C:C,0),0)</f>
        <v>0</v>
      </c>
      <c r="D913">
        <f>IFERROR(MATCH($A913,'Fis-Com'!D:D,0),0)</f>
        <v>0</v>
      </c>
      <c r="E913">
        <f>IFERROR(MATCH($A913,'Fis-Com'!E:E,0),0)</f>
        <v>0</v>
      </c>
      <c r="I913">
        <f t="shared" si="14"/>
        <v>0</v>
      </c>
    </row>
    <row r="914" spans="2:9" x14ac:dyDescent="0.2">
      <c r="B914" t="e">
        <f>VLOOKUP(A914,MEDIDORES!C:L,10,FALSE)</f>
        <v>#N/A</v>
      </c>
      <c r="C914">
        <f>IFERROR(MATCH($A914,'Fis-Com'!C:C,0),0)</f>
        <v>0</v>
      </c>
      <c r="D914">
        <f>IFERROR(MATCH($A914,'Fis-Com'!D:D,0),0)</f>
        <v>0</v>
      </c>
      <c r="E914">
        <f>IFERROR(MATCH($A914,'Fis-Com'!E:E,0),0)</f>
        <v>0</v>
      </c>
      <c r="I914">
        <f t="shared" si="14"/>
        <v>0</v>
      </c>
    </row>
    <row r="915" spans="2:9" x14ac:dyDescent="0.2">
      <c r="B915" t="e">
        <f>VLOOKUP(A915,MEDIDORES!C:L,10,FALSE)</f>
        <v>#N/A</v>
      </c>
      <c r="C915">
        <f>IFERROR(MATCH($A915,'Fis-Com'!C:C,0),0)</f>
        <v>0</v>
      </c>
      <c r="D915">
        <f>IFERROR(MATCH($A915,'Fis-Com'!D:D,0),0)</f>
        <v>0</v>
      </c>
      <c r="E915">
        <f>IFERROR(MATCH($A915,'Fis-Com'!E:E,0),0)</f>
        <v>0</v>
      </c>
      <c r="I915">
        <f t="shared" si="14"/>
        <v>0</v>
      </c>
    </row>
    <row r="916" spans="2:9" x14ac:dyDescent="0.2">
      <c r="B916" t="e">
        <f>VLOOKUP(A916,MEDIDORES!C:L,10,FALSE)</f>
        <v>#N/A</v>
      </c>
      <c r="C916">
        <f>IFERROR(MATCH($A916,'Fis-Com'!C:C,0),0)</f>
        <v>0</v>
      </c>
      <c r="D916">
        <f>IFERROR(MATCH($A916,'Fis-Com'!D:D,0),0)</f>
        <v>0</v>
      </c>
      <c r="E916">
        <f>IFERROR(MATCH($A916,'Fis-Com'!E:E,0),0)</f>
        <v>0</v>
      </c>
      <c r="I916">
        <f t="shared" si="14"/>
        <v>0</v>
      </c>
    </row>
    <row r="917" spans="2:9" x14ac:dyDescent="0.2">
      <c r="B917" t="e">
        <f>VLOOKUP(A917,MEDIDORES!C:L,10,FALSE)</f>
        <v>#N/A</v>
      </c>
      <c r="C917">
        <f>IFERROR(MATCH($A917,'Fis-Com'!C:C,0),0)</f>
        <v>0</v>
      </c>
      <c r="D917">
        <f>IFERROR(MATCH($A917,'Fis-Com'!D:D,0),0)</f>
        <v>0</v>
      </c>
      <c r="E917">
        <f>IFERROR(MATCH($A917,'Fis-Com'!E:E,0),0)</f>
        <v>0</v>
      </c>
      <c r="I917">
        <f t="shared" si="14"/>
        <v>0</v>
      </c>
    </row>
    <row r="918" spans="2:9" x14ac:dyDescent="0.2">
      <c r="B918" t="e">
        <f>VLOOKUP(A918,MEDIDORES!C:L,10,FALSE)</f>
        <v>#N/A</v>
      </c>
      <c r="C918">
        <f>IFERROR(MATCH($A918,'Fis-Com'!C:C,0),0)</f>
        <v>0</v>
      </c>
      <c r="D918">
        <f>IFERROR(MATCH($A918,'Fis-Com'!D:D,0),0)</f>
        <v>0</v>
      </c>
      <c r="E918">
        <f>IFERROR(MATCH($A918,'Fis-Com'!E:E,0),0)</f>
        <v>0</v>
      </c>
      <c r="I918">
        <f t="shared" si="14"/>
        <v>0</v>
      </c>
    </row>
    <row r="919" spans="2:9" x14ac:dyDescent="0.2">
      <c r="B919" t="e">
        <f>VLOOKUP(A919,MEDIDORES!C:L,10,FALSE)</f>
        <v>#N/A</v>
      </c>
      <c r="C919">
        <f>IFERROR(MATCH($A919,'Fis-Com'!C:C,0),0)</f>
        <v>0</v>
      </c>
      <c r="D919">
        <f>IFERROR(MATCH($A919,'Fis-Com'!D:D,0),0)</f>
        <v>0</v>
      </c>
      <c r="E919">
        <f>IFERROR(MATCH($A919,'Fis-Com'!E:E,0),0)</f>
        <v>0</v>
      </c>
      <c r="I919">
        <f t="shared" si="14"/>
        <v>0</v>
      </c>
    </row>
    <row r="920" spans="2:9" x14ac:dyDescent="0.2">
      <c r="B920" t="e">
        <f>VLOOKUP(A920,MEDIDORES!C:L,10,FALSE)</f>
        <v>#N/A</v>
      </c>
      <c r="C920">
        <f>IFERROR(MATCH($A920,'Fis-Com'!C:C,0),0)</f>
        <v>0</v>
      </c>
      <c r="D920">
        <f>IFERROR(MATCH($A920,'Fis-Com'!D:D,0),0)</f>
        <v>0</v>
      </c>
      <c r="E920">
        <f>IFERROR(MATCH($A920,'Fis-Com'!E:E,0),0)</f>
        <v>0</v>
      </c>
      <c r="I920">
        <f t="shared" si="14"/>
        <v>0</v>
      </c>
    </row>
    <row r="921" spans="2:9" x14ac:dyDescent="0.2">
      <c r="B921" t="e">
        <f>VLOOKUP(A921,MEDIDORES!C:L,10,FALSE)</f>
        <v>#N/A</v>
      </c>
      <c r="C921">
        <f>IFERROR(MATCH($A921,'Fis-Com'!C:C,0),0)</f>
        <v>0</v>
      </c>
      <c r="D921">
        <f>IFERROR(MATCH($A921,'Fis-Com'!D:D,0),0)</f>
        <v>0</v>
      </c>
      <c r="E921">
        <f>IFERROR(MATCH($A921,'Fis-Com'!E:E,0),0)</f>
        <v>0</v>
      </c>
      <c r="I921">
        <f t="shared" si="14"/>
        <v>0</v>
      </c>
    </row>
    <row r="922" spans="2:9" x14ac:dyDescent="0.2">
      <c r="B922" t="e">
        <f>VLOOKUP(A922,MEDIDORES!C:L,10,FALSE)</f>
        <v>#N/A</v>
      </c>
      <c r="C922">
        <f>IFERROR(MATCH($A922,'Fis-Com'!C:C,0),0)</f>
        <v>0</v>
      </c>
      <c r="D922">
        <f>IFERROR(MATCH($A922,'Fis-Com'!D:D,0),0)</f>
        <v>0</v>
      </c>
      <c r="E922">
        <f>IFERROR(MATCH($A922,'Fis-Com'!E:E,0),0)</f>
        <v>0</v>
      </c>
      <c r="I922">
        <f t="shared" si="14"/>
        <v>0</v>
      </c>
    </row>
    <row r="923" spans="2:9" x14ac:dyDescent="0.2">
      <c r="B923" t="e">
        <f>VLOOKUP(A923,MEDIDORES!C:L,10,FALSE)</f>
        <v>#N/A</v>
      </c>
      <c r="C923">
        <f>IFERROR(MATCH($A923,'Fis-Com'!C:C,0),0)</f>
        <v>0</v>
      </c>
      <c r="D923">
        <f>IFERROR(MATCH($A923,'Fis-Com'!D:D,0),0)</f>
        <v>0</v>
      </c>
      <c r="E923">
        <f>IFERROR(MATCH($A923,'Fis-Com'!E:E,0),0)</f>
        <v>0</v>
      </c>
      <c r="I923">
        <f t="shared" si="14"/>
        <v>0</v>
      </c>
    </row>
    <row r="924" spans="2:9" x14ac:dyDescent="0.2">
      <c r="B924" t="e">
        <f>VLOOKUP(A924,MEDIDORES!C:L,10,FALSE)</f>
        <v>#N/A</v>
      </c>
      <c r="C924">
        <f>IFERROR(MATCH($A924,'Fis-Com'!C:C,0),0)</f>
        <v>0</v>
      </c>
      <c r="D924">
        <f>IFERROR(MATCH($A924,'Fis-Com'!D:D,0),0)</f>
        <v>0</v>
      </c>
      <c r="E924">
        <f>IFERROR(MATCH($A924,'Fis-Com'!E:E,0),0)</f>
        <v>0</v>
      </c>
      <c r="I924">
        <f t="shared" si="14"/>
        <v>0</v>
      </c>
    </row>
    <row r="925" spans="2:9" x14ac:dyDescent="0.2">
      <c r="B925" t="e">
        <f>VLOOKUP(A925,MEDIDORES!C:L,10,FALSE)</f>
        <v>#N/A</v>
      </c>
      <c r="C925">
        <f>IFERROR(MATCH($A925,'Fis-Com'!C:C,0),0)</f>
        <v>0</v>
      </c>
      <c r="D925">
        <f>IFERROR(MATCH($A925,'Fis-Com'!D:D,0),0)</f>
        <v>0</v>
      </c>
      <c r="E925">
        <f>IFERROR(MATCH($A925,'Fis-Com'!E:E,0),0)</f>
        <v>0</v>
      </c>
      <c r="I925">
        <f t="shared" si="14"/>
        <v>0</v>
      </c>
    </row>
    <row r="926" spans="2:9" x14ac:dyDescent="0.2">
      <c r="B926" t="e">
        <f>VLOOKUP(A926,MEDIDORES!C:L,10,FALSE)</f>
        <v>#N/A</v>
      </c>
      <c r="C926">
        <f>IFERROR(MATCH($A926,'Fis-Com'!C:C,0),0)</f>
        <v>0</v>
      </c>
      <c r="D926">
        <f>IFERROR(MATCH($A926,'Fis-Com'!D:D,0),0)</f>
        <v>0</v>
      </c>
      <c r="E926">
        <f>IFERROR(MATCH($A926,'Fis-Com'!E:E,0),0)</f>
        <v>0</v>
      </c>
      <c r="I926">
        <f t="shared" si="14"/>
        <v>0</v>
      </c>
    </row>
    <row r="927" spans="2:9" x14ac:dyDescent="0.2">
      <c r="B927" t="e">
        <f>VLOOKUP(A927,MEDIDORES!C:L,10,FALSE)</f>
        <v>#N/A</v>
      </c>
      <c r="C927">
        <f>IFERROR(MATCH($A927,'Fis-Com'!C:C,0),0)</f>
        <v>0</v>
      </c>
      <c r="D927">
        <f>IFERROR(MATCH($A927,'Fis-Com'!D:D,0),0)</f>
        <v>0</v>
      </c>
      <c r="E927">
        <f>IFERROR(MATCH($A927,'Fis-Com'!E:E,0),0)</f>
        <v>0</v>
      </c>
      <c r="I927">
        <f t="shared" si="14"/>
        <v>0</v>
      </c>
    </row>
    <row r="928" spans="2:9" x14ac:dyDescent="0.2">
      <c r="B928" t="e">
        <f>VLOOKUP(A928,MEDIDORES!C:L,10,FALSE)</f>
        <v>#N/A</v>
      </c>
      <c r="C928">
        <f>IFERROR(MATCH($A928,'Fis-Com'!C:C,0),0)</f>
        <v>0</v>
      </c>
      <c r="D928">
        <f>IFERROR(MATCH($A928,'Fis-Com'!D:D,0),0)</f>
        <v>0</v>
      </c>
      <c r="E928">
        <f>IFERROR(MATCH($A928,'Fis-Com'!E:E,0),0)</f>
        <v>0</v>
      </c>
      <c r="I928">
        <f t="shared" si="14"/>
        <v>0</v>
      </c>
    </row>
    <row r="929" spans="2:9" x14ac:dyDescent="0.2">
      <c r="B929" t="e">
        <f>VLOOKUP(A929,MEDIDORES!C:L,10,FALSE)</f>
        <v>#N/A</v>
      </c>
      <c r="C929">
        <f>IFERROR(MATCH($A929,'Fis-Com'!C:C,0),0)</f>
        <v>0</v>
      </c>
      <c r="D929">
        <f>IFERROR(MATCH($A929,'Fis-Com'!D:D,0),0)</f>
        <v>0</v>
      </c>
      <c r="E929">
        <f>IFERROR(MATCH($A929,'Fis-Com'!E:E,0),0)</f>
        <v>0</v>
      </c>
      <c r="I929">
        <f t="shared" si="14"/>
        <v>0</v>
      </c>
    </row>
    <row r="930" spans="2:9" x14ac:dyDescent="0.2">
      <c r="B930" t="e">
        <f>VLOOKUP(A930,MEDIDORES!C:L,10,FALSE)</f>
        <v>#N/A</v>
      </c>
      <c r="C930">
        <f>IFERROR(MATCH($A930,'Fis-Com'!C:C,0),0)</f>
        <v>0</v>
      </c>
      <c r="D930">
        <f>IFERROR(MATCH($A930,'Fis-Com'!D:D,0),0)</f>
        <v>0</v>
      </c>
      <c r="E930">
        <f>IFERROR(MATCH($A930,'Fis-Com'!E:E,0),0)</f>
        <v>0</v>
      </c>
      <c r="I930">
        <f t="shared" si="14"/>
        <v>0</v>
      </c>
    </row>
    <row r="931" spans="2:9" x14ac:dyDescent="0.2">
      <c r="B931" t="e">
        <f>VLOOKUP(A931,MEDIDORES!C:L,10,FALSE)</f>
        <v>#N/A</v>
      </c>
      <c r="C931">
        <f>IFERROR(MATCH($A931,'Fis-Com'!C:C,0),0)</f>
        <v>0</v>
      </c>
      <c r="D931">
        <f>IFERROR(MATCH($A931,'Fis-Com'!D:D,0),0)</f>
        <v>0</v>
      </c>
      <c r="E931">
        <f>IFERROR(MATCH($A931,'Fis-Com'!E:E,0),0)</f>
        <v>0</v>
      </c>
      <c r="I931">
        <f t="shared" si="14"/>
        <v>0</v>
      </c>
    </row>
    <row r="932" spans="2:9" x14ac:dyDescent="0.2">
      <c r="B932" t="e">
        <f>VLOOKUP(A932,MEDIDORES!C:L,10,FALSE)</f>
        <v>#N/A</v>
      </c>
      <c r="C932">
        <f>IFERROR(MATCH($A932,'Fis-Com'!C:C,0),0)</f>
        <v>0</v>
      </c>
      <c r="D932">
        <f>IFERROR(MATCH($A932,'Fis-Com'!D:D,0),0)</f>
        <v>0</v>
      </c>
      <c r="E932">
        <f>IFERROR(MATCH($A932,'Fis-Com'!E:E,0),0)</f>
        <v>0</v>
      </c>
      <c r="I932">
        <f t="shared" si="14"/>
        <v>0</v>
      </c>
    </row>
    <row r="933" spans="2:9" x14ac:dyDescent="0.2">
      <c r="B933" t="e">
        <f>VLOOKUP(A933,MEDIDORES!C:L,10,FALSE)</f>
        <v>#N/A</v>
      </c>
      <c r="C933">
        <f>IFERROR(MATCH($A933,'Fis-Com'!C:C,0),0)</f>
        <v>0</v>
      </c>
      <c r="D933">
        <f>IFERROR(MATCH($A933,'Fis-Com'!D:D,0),0)</f>
        <v>0</v>
      </c>
      <c r="E933">
        <f>IFERROR(MATCH($A933,'Fis-Com'!E:E,0),0)</f>
        <v>0</v>
      </c>
      <c r="I933">
        <f t="shared" si="14"/>
        <v>0</v>
      </c>
    </row>
    <row r="934" spans="2:9" x14ac:dyDescent="0.2">
      <c r="B934" t="e">
        <f>VLOOKUP(A934,MEDIDORES!C:L,10,FALSE)</f>
        <v>#N/A</v>
      </c>
      <c r="C934">
        <f>IFERROR(MATCH($A934,'Fis-Com'!C:C,0),0)</f>
        <v>0</v>
      </c>
      <c r="D934">
        <f>IFERROR(MATCH($A934,'Fis-Com'!D:D,0),0)</f>
        <v>0</v>
      </c>
      <c r="E934">
        <f>IFERROR(MATCH($A934,'Fis-Com'!E:E,0),0)</f>
        <v>0</v>
      </c>
      <c r="I934">
        <f t="shared" si="14"/>
        <v>0</v>
      </c>
    </row>
    <row r="935" spans="2:9" x14ac:dyDescent="0.2">
      <c r="B935" t="e">
        <f>VLOOKUP(A935,MEDIDORES!C:L,10,FALSE)</f>
        <v>#N/A</v>
      </c>
      <c r="C935">
        <f>IFERROR(MATCH($A935,'Fis-Com'!C:C,0),0)</f>
        <v>0</v>
      </c>
      <c r="D935">
        <f>IFERROR(MATCH($A935,'Fis-Com'!D:D,0),0)</f>
        <v>0</v>
      </c>
      <c r="E935">
        <f>IFERROR(MATCH($A935,'Fis-Com'!E:E,0),0)</f>
        <v>0</v>
      </c>
      <c r="I935">
        <f t="shared" si="14"/>
        <v>0</v>
      </c>
    </row>
    <row r="936" spans="2:9" x14ac:dyDescent="0.2">
      <c r="B936" t="e">
        <f>VLOOKUP(A936,MEDIDORES!C:L,10,FALSE)</f>
        <v>#N/A</v>
      </c>
      <c r="C936">
        <f>IFERROR(MATCH($A936,'Fis-Com'!C:C,0),0)</f>
        <v>0</v>
      </c>
      <c r="D936">
        <f>IFERROR(MATCH($A936,'Fis-Com'!D:D,0),0)</f>
        <v>0</v>
      </c>
      <c r="E936">
        <f>IFERROR(MATCH($A936,'Fis-Com'!E:E,0),0)</f>
        <v>0</v>
      </c>
      <c r="I936">
        <f t="shared" si="14"/>
        <v>0</v>
      </c>
    </row>
    <row r="937" spans="2:9" x14ac:dyDescent="0.2">
      <c r="B937" t="e">
        <f>VLOOKUP(A937,MEDIDORES!C:L,10,FALSE)</f>
        <v>#N/A</v>
      </c>
      <c r="C937">
        <f>IFERROR(MATCH($A937,'Fis-Com'!C:C,0),0)</f>
        <v>0</v>
      </c>
      <c r="D937">
        <f>IFERROR(MATCH($A937,'Fis-Com'!D:D,0),0)</f>
        <v>0</v>
      </c>
      <c r="E937">
        <f>IFERROR(MATCH($A937,'Fis-Com'!E:E,0),0)</f>
        <v>0</v>
      </c>
      <c r="I937">
        <f t="shared" si="14"/>
        <v>0</v>
      </c>
    </row>
    <row r="938" spans="2:9" x14ac:dyDescent="0.2">
      <c r="B938" t="e">
        <f>VLOOKUP(A938,MEDIDORES!C:L,10,FALSE)</f>
        <v>#N/A</v>
      </c>
      <c r="C938">
        <f>IFERROR(MATCH($A938,'Fis-Com'!C:C,0),0)</f>
        <v>0</v>
      </c>
      <c r="D938">
        <f>IFERROR(MATCH($A938,'Fis-Com'!D:D,0),0)</f>
        <v>0</v>
      </c>
      <c r="E938">
        <f>IFERROR(MATCH($A938,'Fis-Com'!E:E,0),0)</f>
        <v>0</v>
      </c>
      <c r="I938">
        <f t="shared" si="14"/>
        <v>0</v>
      </c>
    </row>
    <row r="939" spans="2:9" x14ac:dyDescent="0.2">
      <c r="B939" t="e">
        <f>VLOOKUP(A939,MEDIDORES!C:L,10,FALSE)</f>
        <v>#N/A</v>
      </c>
      <c r="C939">
        <f>IFERROR(MATCH($A939,'Fis-Com'!C:C,0),0)</f>
        <v>0</v>
      </c>
      <c r="D939">
        <f>IFERROR(MATCH($A939,'Fis-Com'!D:D,0),0)</f>
        <v>0</v>
      </c>
      <c r="E939">
        <f>IFERROR(MATCH($A939,'Fis-Com'!E:E,0),0)</f>
        <v>0</v>
      </c>
      <c r="I939">
        <f t="shared" si="14"/>
        <v>0</v>
      </c>
    </row>
    <row r="940" spans="2:9" x14ac:dyDescent="0.2">
      <c r="B940" t="e">
        <f>VLOOKUP(A940,MEDIDORES!C:L,10,FALSE)</f>
        <v>#N/A</v>
      </c>
      <c r="C940">
        <f>IFERROR(MATCH($A940,'Fis-Com'!C:C,0),0)</f>
        <v>0</v>
      </c>
      <c r="D940">
        <f>IFERROR(MATCH($A940,'Fis-Com'!D:D,0),0)</f>
        <v>0</v>
      </c>
      <c r="E940">
        <f>IFERROR(MATCH($A940,'Fis-Com'!E:E,0),0)</f>
        <v>0</v>
      </c>
      <c r="I940">
        <f t="shared" si="14"/>
        <v>0</v>
      </c>
    </row>
    <row r="941" spans="2:9" x14ac:dyDescent="0.2">
      <c r="B941" t="e">
        <f>VLOOKUP(A941,MEDIDORES!C:L,10,FALSE)</f>
        <v>#N/A</v>
      </c>
      <c r="C941">
        <f>IFERROR(MATCH($A941,'Fis-Com'!C:C,0),0)</f>
        <v>0</v>
      </c>
      <c r="D941">
        <f>IFERROR(MATCH($A941,'Fis-Com'!D:D,0),0)</f>
        <v>0</v>
      </c>
      <c r="E941">
        <f>IFERROR(MATCH($A941,'Fis-Com'!E:E,0),0)</f>
        <v>0</v>
      </c>
      <c r="I941">
        <f t="shared" si="14"/>
        <v>0</v>
      </c>
    </row>
    <row r="942" spans="2:9" x14ac:dyDescent="0.2">
      <c r="B942" t="e">
        <f>VLOOKUP(A942,MEDIDORES!C:L,10,FALSE)</f>
        <v>#N/A</v>
      </c>
      <c r="C942">
        <f>IFERROR(MATCH($A942,'Fis-Com'!C:C,0),0)</f>
        <v>0</v>
      </c>
      <c r="D942">
        <f>IFERROR(MATCH($A942,'Fis-Com'!D:D,0),0)</f>
        <v>0</v>
      </c>
      <c r="E942">
        <f>IFERROR(MATCH($A942,'Fis-Com'!E:E,0),0)</f>
        <v>0</v>
      </c>
      <c r="I942">
        <f t="shared" si="14"/>
        <v>0</v>
      </c>
    </row>
    <row r="943" spans="2:9" x14ac:dyDescent="0.2">
      <c r="B943" t="e">
        <f>VLOOKUP(A943,MEDIDORES!C:L,10,FALSE)</f>
        <v>#N/A</v>
      </c>
      <c r="C943">
        <f>IFERROR(MATCH($A943,'Fis-Com'!C:C,0),0)</f>
        <v>0</v>
      </c>
      <c r="D943">
        <f>IFERROR(MATCH($A943,'Fis-Com'!D:D,0),0)</f>
        <v>0</v>
      </c>
      <c r="E943">
        <f>IFERROR(MATCH($A943,'Fis-Com'!E:E,0),0)</f>
        <v>0</v>
      </c>
      <c r="I943">
        <f t="shared" si="14"/>
        <v>0</v>
      </c>
    </row>
    <row r="944" spans="2:9" x14ac:dyDescent="0.2">
      <c r="B944" t="e">
        <f>VLOOKUP(A944,MEDIDORES!C:L,10,FALSE)</f>
        <v>#N/A</v>
      </c>
      <c r="C944">
        <f>IFERROR(MATCH($A944,'Fis-Com'!C:C,0),0)</f>
        <v>0</v>
      </c>
      <c r="D944">
        <f>IFERROR(MATCH($A944,'Fis-Com'!D:D,0),0)</f>
        <v>0</v>
      </c>
      <c r="E944">
        <f>IFERROR(MATCH($A944,'Fis-Com'!E:E,0),0)</f>
        <v>0</v>
      </c>
      <c r="I944">
        <f t="shared" si="14"/>
        <v>0</v>
      </c>
    </row>
    <row r="945" spans="2:9" x14ac:dyDescent="0.2">
      <c r="B945" t="e">
        <f>VLOOKUP(A945,MEDIDORES!C:L,10,FALSE)</f>
        <v>#N/A</v>
      </c>
      <c r="C945">
        <f>IFERROR(MATCH($A945,'Fis-Com'!C:C,0),0)</f>
        <v>0</v>
      </c>
      <c r="D945">
        <f>IFERROR(MATCH($A945,'Fis-Com'!D:D,0),0)</f>
        <v>0</v>
      </c>
      <c r="E945">
        <f>IFERROR(MATCH($A945,'Fis-Com'!E:E,0),0)</f>
        <v>0</v>
      </c>
      <c r="I945">
        <f t="shared" si="14"/>
        <v>0</v>
      </c>
    </row>
    <row r="946" spans="2:9" x14ac:dyDescent="0.2">
      <c r="B946" t="e">
        <f>VLOOKUP(A946,MEDIDORES!C:L,10,FALSE)</f>
        <v>#N/A</v>
      </c>
      <c r="C946">
        <f>IFERROR(MATCH($A946,'Fis-Com'!C:C,0),0)</f>
        <v>0</v>
      </c>
      <c r="D946">
        <f>IFERROR(MATCH($A946,'Fis-Com'!D:D,0),0)</f>
        <v>0</v>
      </c>
      <c r="E946">
        <f>IFERROR(MATCH($A946,'Fis-Com'!E:E,0),0)</f>
        <v>0</v>
      </c>
      <c r="I946">
        <f t="shared" si="14"/>
        <v>0</v>
      </c>
    </row>
    <row r="947" spans="2:9" x14ac:dyDescent="0.2">
      <c r="B947" t="e">
        <f>VLOOKUP(A947,MEDIDORES!C:L,10,FALSE)</f>
        <v>#N/A</v>
      </c>
      <c r="C947">
        <f>IFERROR(MATCH($A947,'Fis-Com'!C:C,0),0)</f>
        <v>0</v>
      </c>
      <c r="D947">
        <f>IFERROR(MATCH($A947,'Fis-Com'!D:D,0),0)</f>
        <v>0</v>
      </c>
      <c r="E947">
        <f>IFERROR(MATCH($A947,'Fis-Com'!E:E,0),0)</f>
        <v>0</v>
      </c>
      <c r="I947">
        <f t="shared" si="14"/>
        <v>0</v>
      </c>
    </row>
    <row r="948" spans="2:9" x14ac:dyDescent="0.2">
      <c r="B948" t="e">
        <f>VLOOKUP(A948,MEDIDORES!C:L,10,FALSE)</f>
        <v>#N/A</v>
      </c>
      <c r="C948">
        <f>IFERROR(MATCH($A948,'Fis-Com'!C:C,0),0)</f>
        <v>0</v>
      </c>
      <c r="D948">
        <f>IFERROR(MATCH($A948,'Fis-Com'!D:D,0),0)</f>
        <v>0</v>
      </c>
      <c r="E948">
        <f>IFERROR(MATCH($A948,'Fis-Com'!E:E,0),0)</f>
        <v>0</v>
      </c>
      <c r="I948">
        <f t="shared" si="14"/>
        <v>0</v>
      </c>
    </row>
    <row r="949" spans="2:9" x14ac:dyDescent="0.2">
      <c r="B949" t="e">
        <f>VLOOKUP(A949,MEDIDORES!C:L,10,FALSE)</f>
        <v>#N/A</v>
      </c>
      <c r="C949">
        <f>IFERROR(MATCH($A949,'Fis-Com'!C:C,0),0)</f>
        <v>0</v>
      </c>
      <c r="D949">
        <f>IFERROR(MATCH($A949,'Fis-Com'!D:D,0),0)</f>
        <v>0</v>
      </c>
      <c r="E949">
        <f>IFERROR(MATCH($A949,'Fis-Com'!E:E,0),0)</f>
        <v>0</v>
      </c>
      <c r="I949">
        <f t="shared" si="14"/>
        <v>0</v>
      </c>
    </row>
    <row r="950" spans="2:9" x14ac:dyDescent="0.2">
      <c r="B950" t="e">
        <f>VLOOKUP(A950,MEDIDORES!C:L,10,FALSE)</f>
        <v>#N/A</v>
      </c>
      <c r="C950">
        <f>IFERROR(MATCH($A950,'Fis-Com'!C:C,0),0)</f>
        <v>0</v>
      </c>
      <c r="D950">
        <f>IFERROR(MATCH($A950,'Fis-Com'!D:D,0),0)</f>
        <v>0</v>
      </c>
      <c r="E950">
        <f>IFERROR(MATCH($A950,'Fis-Com'!E:E,0),0)</f>
        <v>0</v>
      </c>
      <c r="I950">
        <f t="shared" si="14"/>
        <v>0</v>
      </c>
    </row>
    <row r="951" spans="2:9" x14ac:dyDescent="0.2">
      <c r="B951" t="e">
        <f>VLOOKUP(A951,MEDIDORES!C:L,10,FALSE)</f>
        <v>#N/A</v>
      </c>
      <c r="C951">
        <f>IFERROR(MATCH($A951,'Fis-Com'!C:C,0),0)</f>
        <v>0</v>
      </c>
      <c r="D951">
        <f>IFERROR(MATCH($A951,'Fis-Com'!D:D,0),0)</f>
        <v>0</v>
      </c>
      <c r="E951">
        <f>IFERROR(MATCH($A951,'Fis-Com'!E:E,0),0)</f>
        <v>0</v>
      </c>
      <c r="I951">
        <f t="shared" si="14"/>
        <v>0</v>
      </c>
    </row>
    <row r="952" spans="2:9" x14ac:dyDescent="0.2">
      <c r="B952" t="e">
        <f>VLOOKUP(A952,MEDIDORES!C:L,10,FALSE)</f>
        <v>#N/A</v>
      </c>
      <c r="C952">
        <f>IFERROR(MATCH($A952,'Fis-Com'!C:C,0),0)</f>
        <v>0</v>
      </c>
      <c r="D952">
        <f>IFERROR(MATCH($A952,'Fis-Com'!D:D,0),0)</f>
        <v>0</v>
      </c>
      <c r="E952">
        <f>IFERROR(MATCH($A952,'Fis-Com'!E:E,0),0)</f>
        <v>0</v>
      </c>
      <c r="I952">
        <f t="shared" si="14"/>
        <v>0</v>
      </c>
    </row>
    <row r="953" spans="2:9" x14ac:dyDescent="0.2">
      <c r="B953" t="e">
        <f>VLOOKUP(A953,MEDIDORES!C:L,10,FALSE)</f>
        <v>#N/A</v>
      </c>
      <c r="C953">
        <f>IFERROR(MATCH($A953,'Fis-Com'!C:C,0),0)</f>
        <v>0</v>
      </c>
      <c r="D953">
        <f>IFERROR(MATCH($A953,'Fis-Com'!D:D,0),0)</f>
        <v>0</v>
      </c>
      <c r="E953">
        <f>IFERROR(MATCH($A953,'Fis-Com'!E:E,0),0)</f>
        <v>0</v>
      </c>
      <c r="I953">
        <f t="shared" si="14"/>
        <v>0</v>
      </c>
    </row>
    <row r="954" spans="2:9" x14ac:dyDescent="0.2">
      <c r="B954" t="e">
        <f>VLOOKUP(A954,MEDIDORES!C:L,10,FALSE)</f>
        <v>#N/A</v>
      </c>
      <c r="C954">
        <f>IFERROR(MATCH($A954,'Fis-Com'!C:C,0),0)</f>
        <v>0</v>
      </c>
      <c r="D954">
        <f>IFERROR(MATCH($A954,'Fis-Com'!D:D,0),0)</f>
        <v>0</v>
      </c>
      <c r="E954">
        <f>IFERROR(MATCH($A954,'Fis-Com'!E:E,0),0)</f>
        <v>0</v>
      </c>
      <c r="I954">
        <f t="shared" si="14"/>
        <v>0</v>
      </c>
    </row>
    <row r="955" spans="2:9" x14ac:dyDescent="0.2">
      <c r="B955" t="e">
        <f>VLOOKUP(A955,MEDIDORES!C:L,10,FALSE)</f>
        <v>#N/A</v>
      </c>
      <c r="C955">
        <f>IFERROR(MATCH($A955,'Fis-Com'!C:C,0),0)</f>
        <v>0</v>
      </c>
      <c r="D955">
        <f>IFERROR(MATCH($A955,'Fis-Com'!D:D,0),0)</f>
        <v>0</v>
      </c>
      <c r="E955">
        <f>IFERROR(MATCH($A955,'Fis-Com'!E:E,0),0)</f>
        <v>0</v>
      </c>
      <c r="I955">
        <f t="shared" si="14"/>
        <v>0</v>
      </c>
    </row>
    <row r="956" spans="2:9" x14ac:dyDescent="0.2">
      <c r="B956" t="e">
        <f>VLOOKUP(A956,MEDIDORES!C:L,10,FALSE)</f>
        <v>#N/A</v>
      </c>
      <c r="C956">
        <f>IFERROR(MATCH($A956,'Fis-Com'!C:C,0),0)</f>
        <v>0</v>
      </c>
      <c r="D956">
        <f>IFERROR(MATCH($A956,'Fis-Com'!D:D,0),0)</f>
        <v>0</v>
      </c>
      <c r="E956">
        <f>IFERROR(MATCH($A956,'Fis-Com'!E:E,0),0)</f>
        <v>0</v>
      </c>
      <c r="I956">
        <f t="shared" si="14"/>
        <v>0</v>
      </c>
    </row>
    <row r="957" spans="2:9" x14ac:dyDescent="0.2">
      <c r="B957" t="e">
        <f>VLOOKUP(A957,MEDIDORES!C:L,10,FALSE)</f>
        <v>#N/A</v>
      </c>
      <c r="C957">
        <f>IFERROR(MATCH($A957,'Fis-Com'!C:C,0),0)</f>
        <v>0</v>
      </c>
      <c r="D957">
        <f>IFERROR(MATCH($A957,'Fis-Com'!D:D,0),0)</f>
        <v>0</v>
      </c>
      <c r="E957">
        <f>IFERROR(MATCH($A957,'Fis-Com'!E:E,0),0)</f>
        <v>0</v>
      </c>
      <c r="I957">
        <f t="shared" si="14"/>
        <v>0</v>
      </c>
    </row>
    <row r="958" spans="2:9" x14ac:dyDescent="0.2">
      <c r="B958" t="e">
        <f>VLOOKUP(A958,MEDIDORES!C:L,10,FALSE)</f>
        <v>#N/A</v>
      </c>
      <c r="C958">
        <f>IFERROR(MATCH($A958,'Fis-Com'!C:C,0),0)</f>
        <v>0</v>
      </c>
      <c r="D958">
        <f>IFERROR(MATCH($A958,'Fis-Com'!D:D,0),0)</f>
        <v>0</v>
      </c>
      <c r="E958">
        <f>IFERROR(MATCH($A958,'Fis-Com'!E:E,0),0)</f>
        <v>0</v>
      </c>
      <c r="I958">
        <f t="shared" si="14"/>
        <v>0</v>
      </c>
    </row>
    <row r="959" spans="2:9" x14ac:dyDescent="0.2">
      <c r="B959" t="e">
        <f>VLOOKUP(A959,MEDIDORES!C:L,10,FALSE)</f>
        <v>#N/A</v>
      </c>
      <c r="C959">
        <f>IFERROR(MATCH($A959,'Fis-Com'!C:C,0),0)</f>
        <v>0</v>
      </c>
      <c r="D959">
        <f>IFERROR(MATCH($A959,'Fis-Com'!D:D,0),0)</f>
        <v>0</v>
      </c>
      <c r="E959">
        <f>IFERROR(MATCH($A959,'Fis-Com'!E:E,0),0)</f>
        <v>0</v>
      </c>
      <c r="I959">
        <f t="shared" si="14"/>
        <v>0</v>
      </c>
    </row>
    <row r="960" spans="2:9" x14ac:dyDescent="0.2">
      <c r="B960" t="e">
        <f>VLOOKUP(A960,MEDIDORES!C:L,10,FALSE)</f>
        <v>#N/A</v>
      </c>
      <c r="C960">
        <f>IFERROR(MATCH($A960,'Fis-Com'!C:C,0),0)</f>
        <v>0</v>
      </c>
      <c r="D960">
        <f>IFERROR(MATCH($A960,'Fis-Com'!D:D,0),0)</f>
        <v>0</v>
      </c>
      <c r="E960">
        <f>IFERROR(MATCH($A960,'Fis-Com'!E:E,0),0)</f>
        <v>0</v>
      </c>
      <c r="I960">
        <f t="shared" si="14"/>
        <v>0</v>
      </c>
    </row>
    <row r="961" spans="2:9" x14ac:dyDescent="0.2">
      <c r="B961" t="e">
        <f>VLOOKUP(A961,MEDIDORES!C:L,10,FALSE)</f>
        <v>#N/A</v>
      </c>
      <c r="C961">
        <f>IFERROR(MATCH($A961,'Fis-Com'!C:C,0),0)</f>
        <v>0</v>
      </c>
      <c r="D961">
        <f>IFERROR(MATCH($A961,'Fis-Com'!D:D,0),0)</f>
        <v>0</v>
      </c>
      <c r="E961">
        <f>IFERROR(MATCH($A961,'Fis-Com'!E:E,0),0)</f>
        <v>0</v>
      </c>
      <c r="I961">
        <f t="shared" si="14"/>
        <v>0</v>
      </c>
    </row>
    <row r="962" spans="2:9" x14ac:dyDescent="0.2">
      <c r="B962" t="e">
        <f>VLOOKUP(A962,MEDIDORES!C:L,10,FALSE)</f>
        <v>#N/A</v>
      </c>
      <c r="C962">
        <f>IFERROR(MATCH($A962,'Fis-Com'!C:C,0),0)</f>
        <v>0</v>
      </c>
      <c r="D962">
        <f>IFERROR(MATCH($A962,'Fis-Com'!D:D,0),0)</f>
        <v>0</v>
      </c>
      <c r="E962">
        <f>IFERROR(MATCH($A962,'Fis-Com'!E:E,0),0)</f>
        <v>0</v>
      </c>
      <c r="I962">
        <f t="shared" si="14"/>
        <v>0</v>
      </c>
    </row>
    <row r="963" spans="2:9" x14ac:dyDescent="0.2">
      <c r="B963" t="e">
        <f>VLOOKUP(A963,MEDIDORES!C:L,10,FALSE)</f>
        <v>#N/A</v>
      </c>
      <c r="C963">
        <f>IFERROR(MATCH($A963,'Fis-Com'!C:C,0),0)</f>
        <v>0</v>
      </c>
      <c r="D963">
        <f>IFERROR(MATCH($A963,'Fis-Com'!D:D,0),0)</f>
        <v>0</v>
      </c>
      <c r="E963">
        <f>IFERROR(MATCH($A963,'Fis-Com'!E:E,0),0)</f>
        <v>0</v>
      </c>
      <c r="I963">
        <f t="shared" si="14"/>
        <v>0</v>
      </c>
    </row>
    <row r="964" spans="2:9" x14ac:dyDescent="0.2">
      <c r="B964" t="e">
        <f>VLOOKUP(A964,MEDIDORES!C:L,10,FALSE)</f>
        <v>#N/A</v>
      </c>
      <c r="C964">
        <f>IFERROR(MATCH($A964,'Fis-Com'!C:C,0),0)</f>
        <v>0</v>
      </c>
      <c r="D964">
        <f>IFERROR(MATCH($A964,'Fis-Com'!D:D,0),0)</f>
        <v>0</v>
      </c>
      <c r="E964">
        <f>IFERROR(MATCH($A964,'Fis-Com'!E:E,0),0)</f>
        <v>0</v>
      </c>
      <c r="I964">
        <f t="shared" ref="I964:I1027" si="15">SUM(C964:E964)</f>
        <v>0</v>
      </c>
    </row>
    <row r="965" spans="2:9" x14ac:dyDescent="0.2">
      <c r="B965" t="e">
        <f>VLOOKUP(A965,MEDIDORES!C:L,10,FALSE)</f>
        <v>#N/A</v>
      </c>
      <c r="C965">
        <f>IFERROR(MATCH($A965,'Fis-Com'!C:C,0),0)</f>
        <v>0</v>
      </c>
      <c r="D965">
        <f>IFERROR(MATCH($A965,'Fis-Com'!D:D,0),0)</f>
        <v>0</v>
      </c>
      <c r="E965">
        <f>IFERROR(MATCH($A965,'Fis-Com'!E:E,0),0)</f>
        <v>0</v>
      </c>
      <c r="I965">
        <f t="shared" si="15"/>
        <v>0</v>
      </c>
    </row>
    <row r="966" spans="2:9" x14ac:dyDescent="0.2">
      <c r="B966" t="e">
        <f>VLOOKUP(A966,MEDIDORES!C:L,10,FALSE)</f>
        <v>#N/A</v>
      </c>
      <c r="C966">
        <f>IFERROR(MATCH($A966,'Fis-Com'!C:C,0),0)</f>
        <v>0</v>
      </c>
      <c r="D966">
        <f>IFERROR(MATCH($A966,'Fis-Com'!D:D,0),0)</f>
        <v>0</v>
      </c>
      <c r="E966">
        <f>IFERROR(MATCH($A966,'Fis-Com'!E:E,0),0)</f>
        <v>0</v>
      </c>
      <c r="I966">
        <f t="shared" si="15"/>
        <v>0</v>
      </c>
    </row>
    <row r="967" spans="2:9" x14ac:dyDescent="0.2">
      <c r="B967" t="e">
        <f>VLOOKUP(A967,MEDIDORES!C:L,10,FALSE)</f>
        <v>#N/A</v>
      </c>
      <c r="C967">
        <f>IFERROR(MATCH($A967,'Fis-Com'!C:C,0),0)</f>
        <v>0</v>
      </c>
      <c r="D967">
        <f>IFERROR(MATCH($A967,'Fis-Com'!D:D,0),0)</f>
        <v>0</v>
      </c>
      <c r="E967">
        <f>IFERROR(MATCH($A967,'Fis-Com'!E:E,0),0)</f>
        <v>0</v>
      </c>
      <c r="I967">
        <f t="shared" si="15"/>
        <v>0</v>
      </c>
    </row>
    <row r="968" spans="2:9" x14ac:dyDescent="0.2">
      <c r="B968" t="e">
        <f>VLOOKUP(A968,MEDIDORES!C:L,10,FALSE)</f>
        <v>#N/A</v>
      </c>
      <c r="C968">
        <f>IFERROR(MATCH($A968,'Fis-Com'!C:C,0),0)</f>
        <v>0</v>
      </c>
      <c r="D968">
        <f>IFERROR(MATCH($A968,'Fis-Com'!D:D,0),0)</f>
        <v>0</v>
      </c>
      <c r="E968">
        <f>IFERROR(MATCH($A968,'Fis-Com'!E:E,0),0)</f>
        <v>0</v>
      </c>
      <c r="I968">
        <f t="shared" si="15"/>
        <v>0</v>
      </c>
    </row>
    <row r="969" spans="2:9" x14ac:dyDescent="0.2">
      <c r="B969" t="e">
        <f>VLOOKUP(A969,MEDIDORES!C:L,10,FALSE)</f>
        <v>#N/A</v>
      </c>
      <c r="C969">
        <f>IFERROR(MATCH($A969,'Fis-Com'!C:C,0),0)</f>
        <v>0</v>
      </c>
      <c r="D969">
        <f>IFERROR(MATCH($A969,'Fis-Com'!D:D,0),0)</f>
        <v>0</v>
      </c>
      <c r="E969">
        <f>IFERROR(MATCH($A969,'Fis-Com'!E:E,0),0)</f>
        <v>0</v>
      </c>
      <c r="I969">
        <f t="shared" si="15"/>
        <v>0</v>
      </c>
    </row>
    <row r="970" spans="2:9" x14ac:dyDescent="0.2">
      <c r="B970" t="e">
        <f>VLOOKUP(A970,MEDIDORES!C:L,10,FALSE)</f>
        <v>#N/A</v>
      </c>
      <c r="C970">
        <f>IFERROR(MATCH($A970,'Fis-Com'!C:C,0),0)</f>
        <v>0</v>
      </c>
      <c r="D970">
        <f>IFERROR(MATCH($A970,'Fis-Com'!D:D,0),0)</f>
        <v>0</v>
      </c>
      <c r="E970">
        <f>IFERROR(MATCH($A970,'Fis-Com'!E:E,0),0)</f>
        <v>0</v>
      </c>
      <c r="I970">
        <f t="shared" si="15"/>
        <v>0</v>
      </c>
    </row>
    <row r="971" spans="2:9" x14ac:dyDescent="0.2">
      <c r="B971" t="e">
        <f>VLOOKUP(A971,MEDIDORES!C:L,10,FALSE)</f>
        <v>#N/A</v>
      </c>
      <c r="C971">
        <f>IFERROR(MATCH($A971,'Fis-Com'!C:C,0),0)</f>
        <v>0</v>
      </c>
      <c r="D971">
        <f>IFERROR(MATCH($A971,'Fis-Com'!D:D,0),0)</f>
        <v>0</v>
      </c>
      <c r="E971">
        <f>IFERROR(MATCH($A971,'Fis-Com'!E:E,0),0)</f>
        <v>0</v>
      </c>
      <c r="I971">
        <f t="shared" si="15"/>
        <v>0</v>
      </c>
    </row>
    <row r="972" spans="2:9" x14ac:dyDescent="0.2">
      <c r="B972" t="e">
        <f>VLOOKUP(A972,MEDIDORES!C:L,10,FALSE)</f>
        <v>#N/A</v>
      </c>
      <c r="C972">
        <f>IFERROR(MATCH($A972,'Fis-Com'!C:C,0),0)</f>
        <v>0</v>
      </c>
      <c r="D972">
        <f>IFERROR(MATCH($A972,'Fis-Com'!D:D,0),0)</f>
        <v>0</v>
      </c>
      <c r="E972">
        <f>IFERROR(MATCH($A972,'Fis-Com'!E:E,0),0)</f>
        <v>0</v>
      </c>
      <c r="I972">
        <f t="shared" si="15"/>
        <v>0</v>
      </c>
    </row>
    <row r="973" spans="2:9" x14ac:dyDescent="0.2">
      <c r="B973" t="e">
        <f>VLOOKUP(A973,MEDIDORES!C:L,10,FALSE)</f>
        <v>#N/A</v>
      </c>
      <c r="C973">
        <f>IFERROR(MATCH($A973,'Fis-Com'!C:C,0),0)</f>
        <v>0</v>
      </c>
      <c r="D973">
        <f>IFERROR(MATCH($A973,'Fis-Com'!D:D,0),0)</f>
        <v>0</v>
      </c>
      <c r="E973">
        <f>IFERROR(MATCH($A973,'Fis-Com'!E:E,0),0)</f>
        <v>0</v>
      </c>
      <c r="I973">
        <f t="shared" si="15"/>
        <v>0</v>
      </c>
    </row>
    <row r="974" spans="2:9" x14ac:dyDescent="0.2">
      <c r="B974" t="e">
        <f>VLOOKUP(A974,MEDIDORES!C:L,10,FALSE)</f>
        <v>#N/A</v>
      </c>
      <c r="C974">
        <f>IFERROR(MATCH($A974,'Fis-Com'!C:C,0),0)</f>
        <v>0</v>
      </c>
      <c r="D974">
        <f>IFERROR(MATCH($A974,'Fis-Com'!D:D,0),0)</f>
        <v>0</v>
      </c>
      <c r="E974">
        <f>IFERROR(MATCH($A974,'Fis-Com'!E:E,0),0)</f>
        <v>0</v>
      </c>
      <c r="I974">
        <f t="shared" si="15"/>
        <v>0</v>
      </c>
    </row>
    <row r="975" spans="2:9" x14ac:dyDescent="0.2">
      <c r="B975" t="e">
        <f>VLOOKUP(A975,MEDIDORES!C:L,10,FALSE)</f>
        <v>#N/A</v>
      </c>
      <c r="C975">
        <f>IFERROR(MATCH($A975,'Fis-Com'!C:C,0),0)</f>
        <v>0</v>
      </c>
      <c r="D975">
        <f>IFERROR(MATCH($A975,'Fis-Com'!D:D,0),0)</f>
        <v>0</v>
      </c>
      <c r="E975">
        <f>IFERROR(MATCH($A975,'Fis-Com'!E:E,0),0)</f>
        <v>0</v>
      </c>
      <c r="I975">
        <f t="shared" si="15"/>
        <v>0</v>
      </c>
    </row>
    <row r="976" spans="2:9" x14ac:dyDescent="0.2">
      <c r="B976" t="e">
        <f>VLOOKUP(A976,MEDIDORES!C:L,10,FALSE)</f>
        <v>#N/A</v>
      </c>
      <c r="C976">
        <f>IFERROR(MATCH($A976,'Fis-Com'!C:C,0),0)</f>
        <v>0</v>
      </c>
      <c r="D976">
        <f>IFERROR(MATCH($A976,'Fis-Com'!D:D,0),0)</f>
        <v>0</v>
      </c>
      <c r="E976">
        <f>IFERROR(MATCH($A976,'Fis-Com'!E:E,0),0)</f>
        <v>0</v>
      </c>
      <c r="I976">
        <f t="shared" si="15"/>
        <v>0</v>
      </c>
    </row>
    <row r="977" spans="2:9" x14ac:dyDescent="0.2">
      <c r="B977" t="e">
        <f>VLOOKUP(A977,MEDIDORES!C:L,10,FALSE)</f>
        <v>#N/A</v>
      </c>
      <c r="C977">
        <f>IFERROR(MATCH($A977,'Fis-Com'!C:C,0),0)</f>
        <v>0</v>
      </c>
      <c r="D977">
        <f>IFERROR(MATCH($A977,'Fis-Com'!D:D,0),0)</f>
        <v>0</v>
      </c>
      <c r="E977">
        <f>IFERROR(MATCH($A977,'Fis-Com'!E:E,0),0)</f>
        <v>0</v>
      </c>
      <c r="I977">
        <f t="shared" si="15"/>
        <v>0</v>
      </c>
    </row>
    <row r="978" spans="2:9" x14ac:dyDescent="0.2">
      <c r="B978" t="e">
        <f>VLOOKUP(A978,MEDIDORES!C:L,10,FALSE)</f>
        <v>#N/A</v>
      </c>
      <c r="C978">
        <f>IFERROR(MATCH($A978,'Fis-Com'!C:C,0),0)</f>
        <v>0</v>
      </c>
      <c r="D978">
        <f>IFERROR(MATCH($A978,'Fis-Com'!D:D,0),0)</f>
        <v>0</v>
      </c>
      <c r="E978">
        <f>IFERROR(MATCH($A978,'Fis-Com'!E:E,0),0)</f>
        <v>0</v>
      </c>
      <c r="I978">
        <f t="shared" si="15"/>
        <v>0</v>
      </c>
    </row>
    <row r="979" spans="2:9" x14ac:dyDescent="0.2">
      <c r="B979" t="e">
        <f>VLOOKUP(A979,MEDIDORES!C:L,10,FALSE)</f>
        <v>#N/A</v>
      </c>
      <c r="C979">
        <f>IFERROR(MATCH($A979,'Fis-Com'!C:C,0),0)</f>
        <v>0</v>
      </c>
      <c r="D979">
        <f>IFERROR(MATCH($A979,'Fis-Com'!D:D,0),0)</f>
        <v>0</v>
      </c>
      <c r="E979">
        <f>IFERROR(MATCH($A979,'Fis-Com'!E:E,0),0)</f>
        <v>0</v>
      </c>
      <c r="I979">
        <f t="shared" si="15"/>
        <v>0</v>
      </c>
    </row>
    <row r="980" spans="2:9" x14ac:dyDescent="0.2">
      <c r="B980" t="e">
        <f>VLOOKUP(A980,MEDIDORES!C:L,10,FALSE)</f>
        <v>#N/A</v>
      </c>
      <c r="C980">
        <f>IFERROR(MATCH($A980,'Fis-Com'!C:C,0),0)</f>
        <v>0</v>
      </c>
      <c r="D980">
        <f>IFERROR(MATCH($A980,'Fis-Com'!D:D,0),0)</f>
        <v>0</v>
      </c>
      <c r="E980">
        <f>IFERROR(MATCH($A980,'Fis-Com'!E:E,0),0)</f>
        <v>0</v>
      </c>
      <c r="I980">
        <f t="shared" si="15"/>
        <v>0</v>
      </c>
    </row>
    <row r="981" spans="2:9" x14ac:dyDescent="0.2">
      <c r="B981" t="e">
        <f>VLOOKUP(A981,MEDIDORES!C:L,10,FALSE)</f>
        <v>#N/A</v>
      </c>
      <c r="C981">
        <f>IFERROR(MATCH($A981,'Fis-Com'!C:C,0),0)</f>
        <v>0</v>
      </c>
      <c r="D981">
        <f>IFERROR(MATCH($A981,'Fis-Com'!D:D,0),0)</f>
        <v>0</v>
      </c>
      <c r="E981">
        <f>IFERROR(MATCH($A981,'Fis-Com'!E:E,0),0)</f>
        <v>0</v>
      </c>
      <c r="I981">
        <f t="shared" si="15"/>
        <v>0</v>
      </c>
    </row>
    <row r="982" spans="2:9" x14ac:dyDescent="0.2">
      <c r="B982" t="e">
        <f>VLOOKUP(A982,MEDIDORES!C:L,10,FALSE)</f>
        <v>#N/A</v>
      </c>
      <c r="C982">
        <f>IFERROR(MATCH($A982,'Fis-Com'!C:C,0),0)</f>
        <v>0</v>
      </c>
      <c r="D982">
        <f>IFERROR(MATCH($A982,'Fis-Com'!D:D,0),0)</f>
        <v>0</v>
      </c>
      <c r="E982">
        <f>IFERROR(MATCH($A982,'Fis-Com'!E:E,0),0)</f>
        <v>0</v>
      </c>
      <c r="I982">
        <f t="shared" si="15"/>
        <v>0</v>
      </c>
    </row>
    <row r="983" spans="2:9" x14ac:dyDescent="0.2">
      <c r="B983" t="e">
        <f>VLOOKUP(A983,MEDIDORES!C:L,10,FALSE)</f>
        <v>#N/A</v>
      </c>
      <c r="C983">
        <f>IFERROR(MATCH($A983,'Fis-Com'!C:C,0),0)</f>
        <v>0</v>
      </c>
      <c r="D983">
        <f>IFERROR(MATCH($A983,'Fis-Com'!D:D,0),0)</f>
        <v>0</v>
      </c>
      <c r="E983">
        <f>IFERROR(MATCH($A983,'Fis-Com'!E:E,0),0)</f>
        <v>0</v>
      </c>
      <c r="I983">
        <f t="shared" si="15"/>
        <v>0</v>
      </c>
    </row>
    <row r="984" spans="2:9" x14ac:dyDescent="0.2">
      <c r="B984" t="e">
        <f>VLOOKUP(A984,MEDIDORES!C:L,10,FALSE)</f>
        <v>#N/A</v>
      </c>
      <c r="C984">
        <f>IFERROR(MATCH($A984,'Fis-Com'!C:C,0),0)</f>
        <v>0</v>
      </c>
      <c r="D984">
        <f>IFERROR(MATCH($A984,'Fis-Com'!D:D,0),0)</f>
        <v>0</v>
      </c>
      <c r="E984">
        <f>IFERROR(MATCH($A984,'Fis-Com'!E:E,0),0)</f>
        <v>0</v>
      </c>
      <c r="I984">
        <f t="shared" si="15"/>
        <v>0</v>
      </c>
    </row>
    <row r="985" spans="2:9" x14ac:dyDescent="0.2">
      <c r="B985" t="e">
        <f>VLOOKUP(A985,MEDIDORES!C:L,10,FALSE)</f>
        <v>#N/A</v>
      </c>
      <c r="C985">
        <f>IFERROR(MATCH($A985,'Fis-Com'!C:C,0),0)</f>
        <v>0</v>
      </c>
      <c r="D985">
        <f>IFERROR(MATCH($A985,'Fis-Com'!D:D,0),0)</f>
        <v>0</v>
      </c>
      <c r="E985">
        <f>IFERROR(MATCH($A985,'Fis-Com'!E:E,0),0)</f>
        <v>0</v>
      </c>
      <c r="I985">
        <f t="shared" si="15"/>
        <v>0</v>
      </c>
    </row>
    <row r="986" spans="2:9" x14ac:dyDescent="0.2">
      <c r="B986" t="e">
        <f>VLOOKUP(A986,MEDIDORES!C:L,10,FALSE)</f>
        <v>#N/A</v>
      </c>
      <c r="C986">
        <f>IFERROR(MATCH($A986,'Fis-Com'!C:C,0),0)</f>
        <v>0</v>
      </c>
      <c r="D986">
        <f>IFERROR(MATCH($A986,'Fis-Com'!D:D,0),0)</f>
        <v>0</v>
      </c>
      <c r="E986">
        <f>IFERROR(MATCH($A986,'Fis-Com'!E:E,0),0)</f>
        <v>0</v>
      </c>
      <c r="I986">
        <f t="shared" si="15"/>
        <v>0</v>
      </c>
    </row>
    <row r="987" spans="2:9" x14ac:dyDescent="0.2">
      <c r="B987" t="e">
        <f>VLOOKUP(A987,MEDIDORES!C:L,10,FALSE)</f>
        <v>#N/A</v>
      </c>
      <c r="C987">
        <f>IFERROR(MATCH($A987,'Fis-Com'!C:C,0),0)</f>
        <v>0</v>
      </c>
      <c r="D987">
        <f>IFERROR(MATCH($A987,'Fis-Com'!D:D,0),0)</f>
        <v>0</v>
      </c>
      <c r="E987">
        <f>IFERROR(MATCH($A987,'Fis-Com'!E:E,0),0)</f>
        <v>0</v>
      </c>
      <c r="I987">
        <f t="shared" si="15"/>
        <v>0</v>
      </c>
    </row>
    <row r="988" spans="2:9" x14ac:dyDescent="0.2">
      <c r="B988" t="e">
        <f>VLOOKUP(A988,MEDIDORES!C:L,10,FALSE)</f>
        <v>#N/A</v>
      </c>
      <c r="C988">
        <f>IFERROR(MATCH($A988,'Fis-Com'!C:C,0),0)</f>
        <v>0</v>
      </c>
      <c r="D988">
        <f>IFERROR(MATCH($A988,'Fis-Com'!D:D,0),0)</f>
        <v>0</v>
      </c>
      <c r="E988">
        <f>IFERROR(MATCH($A988,'Fis-Com'!E:E,0),0)</f>
        <v>0</v>
      </c>
      <c r="I988">
        <f t="shared" si="15"/>
        <v>0</v>
      </c>
    </row>
    <row r="989" spans="2:9" x14ac:dyDescent="0.2">
      <c r="B989" t="e">
        <f>VLOOKUP(A989,MEDIDORES!C:L,10,FALSE)</f>
        <v>#N/A</v>
      </c>
      <c r="C989">
        <f>IFERROR(MATCH($A989,'Fis-Com'!C:C,0),0)</f>
        <v>0</v>
      </c>
      <c r="D989">
        <f>IFERROR(MATCH($A989,'Fis-Com'!D:D,0),0)</f>
        <v>0</v>
      </c>
      <c r="E989">
        <f>IFERROR(MATCH($A989,'Fis-Com'!E:E,0),0)</f>
        <v>0</v>
      </c>
      <c r="I989">
        <f t="shared" si="15"/>
        <v>0</v>
      </c>
    </row>
    <row r="990" spans="2:9" x14ac:dyDescent="0.2">
      <c r="B990" t="e">
        <f>VLOOKUP(A990,MEDIDORES!C:L,10,FALSE)</f>
        <v>#N/A</v>
      </c>
      <c r="C990">
        <f>IFERROR(MATCH($A990,'Fis-Com'!C:C,0),0)</f>
        <v>0</v>
      </c>
      <c r="D990">
        <f>IFERROR(MATCH($A990,'Fis-Com'!D:D,0),0)</f>
        <v>0</v>
      </c>
      <c r="E990">
        <f>IFERROR(MATCH($A990,'Fis-Com'!E:E,0),0)</f>
        <v>0</v>
      </c>
      <c r="I990">
        <f t="shared" si="15"/>
        <v>0</v>
      </c>
    </row>
    <row r="991" spans="2:9" x14ac:dyDescent="0.2">
      <c r="B991" t="e">
        <f>VLOOKUP(A991,MEDIDORES!C:L,10,FALSE)</f>
        <v>#N/A</v>
      </c>
      <c r="C991">
        <f>IFERROR(MATCH($A991,'Fis-Com'!C:C,0),0)</f>
        <v>0</v>
      </c>
      <c r="D991">
        <f>IFERROR(MATCH($A991,'Fis-Com'!D:D,0),0)</f>
        <v>0</v>
      </c>
      <c r="E991">
        <f>IFERROR(MATCH($A991,'Fis-Com'!E:E,0),0)</f>
        <v>0</v>
      </c>
      <c r="I991">
        <f t="shared" si="15"/>
        <v>0</v>
      </c>
    </row>
    <row r="992" spans="2:9" x14ac:dyDescent="0.2">
      <c r="B992" t="e">
        <f>VLOOKUP(A992,MEDIDORES!C:L,10,FALSE)</f>
        <v>#N/A</v>
      </c>
      <c r="C992">
        <f>IFERROR(MATCH($A992,'Fis-Com'!C:C,0),0)</f>
        <v>0</v>
      </c>
      <c r="D992">
        <f>IFERROR(MATCH($A992,'Fis-Com'!D:D,0),0)</f>
        <v>0</v>
      </c>
      <c r="E992">
        <f>IFERROR(MATCH($A992,'Fis-Com'!E:E,0),0)</f>
        <v>0</v>
      </c>
      <c r="I992">
        <f t="shared" si="15"/>
        <v>0</v>
      </c>
    </row>
    <row r="993" spans="2:9" x14ac:dyDescent="0.2">
      <c r="B993" t="e">
        <f>VLOOKUP(A993,MEDIDORES!C:L,10,FALSE)</f>
        <v>#N/A</v>
      </c>
      <c r="C993">
        <f>IFERROR(MATCH($A993,'Fis-Com'!C:C,0),0)</f>
        <v>0</v>
      </c>
      <c r="D993">
        <f>IFERROR(MATCH($A993,'Fis-Com'!D:D,0),0)</f>
        <v>0</v>
      </c>
      <c r="E993">
        <f>IFERROR(MATCH($A993,'Fis-Com'!E:E,0),0)</f>
        <v>0</v>
      </c>
      <c r="I993">
        <f t="shared" si="15"/>
        <v>0</v>
      </c>
    </row>
    <row r="994" spans="2:9" x14ac:dyDescent="0.2">
      <c r="B994" t="e">
        <f>VLOOKUP(A994,MEDIDORES!C:L,10,FALSE)</f>
        <v>#N/A</v>
      </c>
      <c r="C994">
        <f>IFERROR(MATCH($A994,'Fis-Com'!C:C,0),0)</f>
        <v>0</v>
      </c>
      <c r="D994">
        <f>IFERROR(MATCH($A994,'Fis-Com'!D:D,0),0)</f>
        <v>0</v>
      </c>
      <c r="E994">
        <f>IFERROR(MATCH($A994,'Fis-Com'!E:E,0),0)</f>
        <v>0</v>
      </c>
      <c r="I994">
        <f t="shared" si="15"/>
        <v>0</v>
      </c>
    </row>
    <row r="995" spans="2:9" x14ac:dyDescent="0.2">
      <c r="B995" t="e">
        <f>VLOOKUP(A995,MEDIDORES!C:L,10,FALSE)</f>
        <v>#N/A</v>
      </c>
      <c r="C995">
        <f>IFERROR(MATCH($A995,'Fis-Com'!C:C,0),0)</f>
        <v>0</v>
      </c>
      <c r="D995">
        <f>IFERROR(MATCH($A995,'Fis-Com'!D:D,0),0)</f>
        <v>0</v>
      </c>
      <c r="E995">
        <f>IFERROR(MATCH($A995,'Fis-Com'!E:E,0),0)</f>
        <v>0</v>
      </c>
      <c r="I995">
        <f t="shared" si="15"/>
        <v>0</v>
      </c>
    </row>
    <row r="996" spans="2:9" x14ac:dyDescent="0.2">
      <c r="B996" t="e">
        <f>VLOOKUP(A996,MEDIDORES!C:L,10,FALSE)</f>
        <v>#N/A</v>
      </c>
      <c r="C996">
        <f>IFERROR(MATCH($A996,'Fis-Com'!C:C,0),0)</f>
        <v>0</v>
      </c>
      <c r="D996">
        <f>IFERROR(MATCH($A996,'Fis-Com'!D:D,0),0)</f>
        <v>0</v>
      </c>
      <c r="E996">
        <f>IFERROR(MATCH($A996,'Fis-Com'!E:E,0),0)</f>
        <v>0</v>
      </c>
      <c r="I996">
        <f t="shared" si="15"/>
        <v>0</v>
      </c>
    </row>
    <row r="997" spans="2:9" x14ac:dyDescent="0.2">
      <c r="B997" t="e">
        <f>VLOOKUP(A997,MEDIDORES!C:L,10,FALSE)</f>
        <v>#N/A</v>
      </c>
      <c r="C997">
        <f>IFERROR(MATCH($A997,'Fis-Com'!C:C,0),0)</f>
        <v>0</v>
      </c>
      <c r="D997">
        <f>IFERROR(MATCH($A997,'Fis-Com'!D:D,0),0)</f>
        <v>0</v>
      </c>
      <c r="E997">
        <f>IFERROR(MATCH($A997,'Fis-Com'!E:E,0),0)</f>
        <v>0</v>
      </c>
      <c r="I997">
        <f t="shared" si="15"/>
        <v>0</v>
      </c>
    </row>
    <row r="998" spans="2:9" x14ac:dyDescent="0.2">
      <c r="B998" t="e">
        <f>VLOOKUP(A998,MEDIDORES!C:L,10,FALSE)</f>
        <v>#N/A</v>
      </c>
      <c r="C998">
        <f>IFERROR(MATCH($A998,'Fis-Com'!C:C,0),0)</f>
        <v>0</v>
      </c>
      <c r="D998">
        <f>IFERROR(MATCH($A998,'Fis-Com'!D:D,0),0)</f>
        <v>0</v>
      </c>
      <c r="E998">
        <f>IFERROR(MATCH($A998,'Fis-Com'!E:E,0),0)</f>
        <v>0</v>
      </c>
      <c r="I998">
        <f t="shared" si="15"/>
        <v>0</v>
      </c>
    </row>
    <row r="999" spans="2:9" x14ac:dyDescent="0.2">
      <c r="B999" t="e">
        <f>VLOOKUP(A999,MEDIDORES!C:L,10,FALSE)</f>
        <v>#N/A</v>
      </c>
      <c r="C999">
        <f>IFERROR(MATCH($A999,'Fis-Com'!C:C,0),0)</f>
        <v>0</v>
      </c>
      <c r="D999">
        <f>IFERROR(MATCH($A999,'Fis-Com'!D:D,0),0)</f>
        <v>0</v>
      </c>
      <c r="E999">
        <f>IFERROR(MATCH($A999,'Fis-Com'!E:E,0),0)</f>
        <v>0</v>
      </c>
      <c r="I999">
        <f t="shared" si="15"/>
        <v>0</v>
      </c>
    </row>
    <row r="1000" spans="2:9" x14ac:dyDescent="0.2">
      <c r="B1000" t="e">
        <f>VLOOKUP(A1000,MEDIDORES!C:L,10,FALSE)</f>
        <v>#N/A</v>
      </c>
      <c r="C1000">
        <f>IFERROR(MATCH($A1000,'Fis-Com'!C:C,0),0)</f>
        <v>0</v>
      </c>
      <c r="D1000">
        <f>IFERROR(MATCH($A1000,'Fis-Com'!D:D,0),0)</f>
        <v>0</v>
      </c>
      <c r="E1000">
        <f>IFERROR(MATCH($A1000,'Fis-Com'!E:E,0),0)</f>
        <v>0</v>
      </c>
      <c r="I1000">
        <f t="shared" si="15"/>
        <v>0</v>
      </c>
    </row>
    <row r="1001" spans="2:9" x14ac:dyDescent="0.2">
      <c r="B1001" t="e">
        <f>VLOOKUP(A1001,MEDIDORES!C:L,10,FALSE)</f>
        <v>#N/A</v>
      </c>
      <c r="C1001">
        <f>IFERROR(MATCH($A1001,'Fis-Com'!C:C,0),0)</f>
        <v>0</v>
      </c>
      <c r="D1001">
        <f>IFERROR(MATCH($A1001,'Fis-Com'!D:D,0),0)</f>
        <v>0</v>
      </c>
      <c r="E1001">
        <f>IFERROR(MATCH($A1001,'Fis-Com'!E:E,0),0)</f>
        <v>0</v>
      </c>
      <c r="I1001">
        <f t="shared" si="15"/>
        <v>0</v>
      </c>
    </row>
    <row r="1002" spans="2:9" x14ac:dyDescent="0.2">
      <c r="B1002" t="e">
        <f>VLOOKUP(A1002,MEDIDORES!C:L,10,FALSE)</f>
        <v>#N/A</v>
      </c>
      <c r="C1002">
        <f>IFERROR(MATCH($A1002,'Fis-Com'!C:C,0),0)</f>
        <v>0</v>
      </c>
      <c r="D1002">
        <f>IFERROR(MATCH($A1002,'Fis-Com'!D:D,0),0)</f>
        <v>0</v>
      </c>
      <c r="E1002">
        <f>IFERROR(MATCH($A1002,'Fis-Com'!E:E,0),0)</f>
        <v>0</v>
      </c>
      <c r="I1002">
        <f t="shared" si="15"/>
        <v>0</v>
      </c>
    </row>
    <row r="1003" spans="2:9" x14ac:dyDescent="0.2">
      <c r="B1003" t="e">
        <f>VLOOKUP(A1003,MEDIDORES!C:L,10,FALSE)</f>
        <v>#N/A</v>
      </c>
      <c r="C1003">
        <f>IFERROR(MATCH($A1003,'Fis-Com'!C:C,0),0)</f>
        <v>0</v>
      </c>
      <c r="D1003">
        <f>IFERROR(MATCH($A1003,'Fis-Com'!D:D,0),0)</f>
        <v>0</v>
      </c>
      <c r="E1003">
        <f>IFERROR(MATCH($A1003,'Fis-Com'!E:E,0),0)</f>
        <v>0</v>
      </c>
      <c r="I1003">
        <f t="shared" si="15"/>
        <v>0</v>
      </c>
    </row>
    <row r="1004" spans="2:9" x14ac:dyDescent="0.2">
      <c r="B1004" t="e">
        <f>VLOOKUP(A1004,MEDIDORES!C:L,10,FALSE)</f>
        <v>#N/A</v>
      </c>
      <c r="C1004">
        <f>IFERROR(MATCH($A1004,'Fis-Com'!C:C,0),0)</f>
        <v>0</v>
      </c>
      <c r="D1004">
        <f>IFERROR(MATCH($A1004,'Fis-Com'!D:D,0),0)</f>
        <v>0</v>
      </c>
      <c r="E1004">
        <f>IFERROR(MATCH($A1004,'Fis-Com'!E:E,0),0)</f>
        <v>0</v>
      </c>
      <c r="I1004">
        <f t="shared" si="15"/>
        <v>0</v>
      </c>
    </row>
    <row r="1005" spans="2:9" x14ac:dyDescent="0.2">
      <c r="B1005" t="e">
        <f>VLOOKUP(A1005,MEDIDORES!C:L,10,FALSE)</f>
        <v>#N/A</v>
      </c>
      <c r="C1005">
        <f>IFERROR(MATCH($A1005,'Fis-Com'!C:C,0),0)</f>
        <v>0</v>
      </c>
      <c r="D1005">
        <f>IFERROR(MATCH($A1005,'Fis-Com'!D:D,0),0)</f>
        <v>0</v>
      </c>
      <c r="E1005">
        <f>IFERROR(MATCH($A1005,'Fis-Com'!E:E,0),0)</f>
        <v>0</v>
      </c>
      <c r="I1005">
        <f t="shared" si="15"/>
        <v>0</v>
      </c>
    </row>
    <row r="1006" spans="2:9" x14ac:dyDescent="0.2">
      <c r="B1006" t="e">
        <f>VLOOKUP(A1006,MEDIDORES!C:L,10,FALSE)</f>
        <v>#N/A</v>
      </c>
      <c r="C1006">
        <f>IFERROR(MATCH($A1006,'Fis-Com'!C:C,0),0)</f>
        <v>0</v>
      </c>
      <c r="D1006">
        <f>IFERROR(MATCH($A1006,'Fis-Com'!D:D,0),0)</f>
        <v>0</v>
      </c>
      <c r="E1006">
        <f>IFERROR(MATCH($A1006,'Fis-Com'!E:E,0),0)</f>
        <v>0</v>
      </c>
      <c r="I1006">
        <f t="shared" si="15"/>
        <v>0</v>
      </c>
    </row>
    <row r="1007" spans="2:9" x14ac:dyDescent="0.2">
      <c r="B1007" t="e">
        <f>VLOOKUP(A1007,MEDIDORES!C:L,10,FALSE)</f>
        <v>#N/A</v>
      </c>
      <c r="C1007">
        <f>IFERROR(MATCH($A1007,'Fis-Com'!C:C,0),0)</f>
        <v>0</v>
      </c>
      <c r="D1007">
        <f>IFERROR(MATCH($A1007,'Fis-Com'!D:D,0),0)</f>
        <v>0</v>
      </c>
      <c r="E1007">
        <f>IFERROR(MATCH($A1007,'Fis-Com'!E:E,0),0)</f>
        <v>0</v>
      </c>
      <c r="I1007">
        <f t="shared" si="15"/>
        <v>0</v>
      </c>
    </row>
    <row r="1008" spans="2:9" x14ac:dyDescent="0.2">
      <c r="B1008" t="e">
        <f>VLOOKUP(A1008,MEDIDORES!C:L,10,FALSE)</f>
        <v>#N/A</v>
      </c>
      <c r="C1008">
        <f>IFERROR(MATCH($A1008,'Fis-Com'!C:C,0),0)</f>
        <v>0</v>
      </c>
      <c r="D1008">
        <f>IFERROR(MATCH($A1008,'Fis-Com'!D:D,0),0)</f>
        <v>0</v>
      </c>
      <c r="E1008">
        <f>IFERROR(MATCH($A1008,'Fis-Com'!E:E,0),0)</f>
        <v>0</v>
      </c>
      <c r="I1008">
        <f t="shared" si="15"/>
        <v>0</v>
      </c>
    </row>
    <row r="1009" spans="2:9" x14ac:dyDescent="0.2">
      <c r="B1009" t="e">
        <f>VLOOKUP(A1009,MEDIDORES!C:L,10,FALSE)</f>
        <v>#N/A</v>
      </c>
      <c r="C1009">
        <f>IFERROR(MATCH($A1009,'Fis-Com'!C:C,0),0)</f>
        <v>0</v>
      </c>
      <c r="D1009">
        <f>IFERROR(MATCH($A1009,'Fis-Com'!D:D,0),0)</f>
        <v>0</v>
      </c>
      <c r="E1009">
        <f>IFERROR(MATCH($A1009,'Fis-Com'!E:E,0),0)</f>
        <v>0</v>
      </c>
      <c r="I1009">
        <f t="shared" si="15"/>
        <v>0</v>
      </c>
    </row>
    <row r="1010" spans="2:9" x14ac:dyDescent="0.2">
      <c r="B1010" t="e">
        <f>VLOOKUP(A1010,MEDIDORES!C:L,10,FALSE)</f>
        <v>#N/A</v>
      </c>
      <c r="C1010">
        <f>IFERROR(MATCH($A1010,'Fis-Com'!C:C,0),0)</f>
        <v>0</v>
      </c>
      <c r="D1010">
        <f>IFERROR(MATCH($A1010,'Fis-Com'!D:D,0),0)</f>
        <v>0</v>
      </c>
      <c r="E1010">
        <f>IFERROR(MATCH($A1010,'Fis-Com'!E:E,0),0)</f>
        <v>0</v>
      </c>
      <c r="I1010">
        <f t="shared" si="15"/>
        <v>0</v>
      </c>
    </row>
    <row r="1011" spans="2:9" x14ac:dyDescent="0.2">
      <c r="B1011" t="e">
        <f>VLOOKUP(A1011,MEDIDORES!C:L,10,FALSE)</f>
        <v>#N/A</v>
      </c>
      <c r="C1011">
        <f>IFERROR(MATCH($A1011,'Fis-Com'!C:C,0),0)</f>
        <v>0</v>
      </c>
      <c r="D1011">
        <f>IFERROR(MATCH($A1011,'Fis-Com'!D:D,0),0)</f>
        <v>0</v>
      </c>
      <c r="E1011">
        <f>IFERROR(MATCH($A1011,'Fis-Com'!E:E,0),0)</f>
        <v>0</v>
      </c>
      <c r="I1011">
        <f t="shared" si="15"/>
        <v>0</v>
      </c>
    </row>
    <row r="1012" spans="2:9" x14ac:dyDescent="0.2">
      <c r="B1012" t="e">
        <f>VLOOKUP(A1012,MEDIDORES!C:L,10,FALSE)</f>
        <v>#N/A</v>
      </c>
      <c r="C1012">
        <f>IFERROR(MATCH($A1012,'Fis-Com'!C:C,0),0)</f>
        <v>0</v>
      </c>
      <c r="D1012">
        <f>IFERROR(MATCH($A1012,'Fis-Com'!D:D,0),0)</f>
        <v>0</v>
      </c>
      <c r="E1012">
        <f>IFERROR(MATCH($A1012,'Fis-Com'!E:E,0),0)</f>
        <v>0</v>
      </c>
      <c r="I1012">
        <f t="shared" si="15"/>
        <v>0</v>
      </c>
    </row>
    <row r="1013" spans="2:9" x14ac:dyDescent="0.2">
      <c r="B1013" t="e">
        <f>VLOOKUP(A1013,MEDIDORES!C:L,10,FALSE)</f>
        <v>#N/A</v>
      </c>
      <c r="C1013">
        <f>IFERROR(MATCH($A1013,'Fis-Com'!C:C,0),0)</f>
        <v>0</v>
      </c>
      <c r="D1013">
        <f>IFERROR(MATCH($A1013,'Fis-Com'!D:D,0),0)</f>
        <v>0</v>
      </c>
      <c r="E1013">
        <f>IFERROR(MATCH($A1013,'Fis-Com'!E:E,0),0)</f>
        <v>0</v>
      </c>
      <c r="I1013">
        <f t="shared" si="15"/>
        <v>0</v>
      </c>
    </row>
    <row r="1014" spans="2:9" x14ac:dyDescent="0.2">
      <c r="B1014" t="e">
        <f>VLOOKUP(A1014,MEDIDORES!C:L,10,FALSE)</f>
        <v>#N/A</v>
      </c>
      <c r="C1014">
        <f>IFERROR(MATCH($A1014,'Fis-Com'!C:C,0),0)</f>
        <v>0</v>
      </c>
      <c r="D1014">
        <f>IFERROR(MATCH($A1014,'Fis-Com'!D:D,0),0)</f>
        <v>0</v>
      </c>
      <c r="E1014">
        <f>IFERROR(MATCH($A1014,'Fis-Com'!E:E,0),0)</f>
        <v>0</v>
      </c>
      <c r="I1014">
        <f t="shared" si="15"/>
        <v>0</v>
      </c>
    </row>
    <row r="1015" spans="2:9" x14ac:dyDescent="0.2">
      <c r="B1015" t="e">
        <f>VLOOKUP(A1015,MEDIDORES!C:L,10,FALSE)</f>
        <v>#N/A</v>
      </c>
      <c r="C1015">
        <f>IFERROR(MATCH($A1015,'Fis-Com'!C:C,0),0)</f>
        <v>0</v>
      </c>
      <c r="D1015">
        <f>IFERROR(MATCH($A1015,'Fis-Com'!D:D,0),0)</f>
        <v>0</v>
      </c>
      <c r="E1015">
        <f>IFERROR(MATCH($A1015,'Fis-Com'!E:E,0),0)</f>
        <v>0</v>
      </c>
      <c r="I1015">
        <f t="shared" si="15"/>
        <v>0</v>
      </c>
    </row>
    <row r="1016" spans="2:9" x14ac:dyDescent="0.2">
      <c r="B1016" t="e">
        <f>VLOOKUP(A1016,MEDIDORES!C:L,10,FALSE)</f>
        <v>#N/A</v>
      </c>
      <c r="C1016">
        <f>IFERROR(MATCH($A1016,'Fis-Com'!C:C,0),0)</f>
        <v>0</v>
      </c>
      <c r="D1016">
        <f>IFERROR(MATCH($A1016,'Fis-Com'!D:D,0),0)</f>
        <v>0</v>
      </c>
      <c r="E1016">
        <f>IFERROR(MATCH($A1016,'Fis-Com'!E:E,0),0)</f>
        <v>0</v>
      </c>
      <c r="I1016">
        <f t="shared" si="15"/>
        <v>0</v>
      </c>
    </row>
    <row r="1017" spans="2:9" x14ac:dyDescent="0.2">
      <c r="B1017" t="e">
        <f>VLOOKUP(A1017,MEDIDORES!C:L,10,FALSE)</f>
        <v>#N/A</v>
      </c>
      <c r="C1017">
        <f>IFERROR(MATCH($A1017,'Fis-Com'!C:C,0),0)</f>
        <v>0</v>
      </c>
      <c r="D1017">
        <f>IFERROR(MATCH($A1017,'Fis-Com'!D:D,0),0)</f>
        <v>0</v>
      </c>
      <c r="E1017">
        <f>IFERROR(MATCH($A1017,'Fis-Com'!E:E,0),0)</f>
        <v>0</v>
      </c>
      <c r="I1017">
        <f t="shared" si="15"/>
        <v>0</v>
      </c>
    </row>
    <row r="1018" spans="2:9" x14ac:dyDescent="0.2">
      <c r="B1018" t="e">
        <f>VLOOKUP(A1018,MEDIDORES!C:L,10,FALSE)</f>
        <v>#N/A</v>
      </c>
      <c r="C1018">
        <f>IFERROR(MATCH($A1018,'Fis-Com'!C:C,0),0)</f>
        <v>0</v>
      </c>
      <c r="D1018">
        <f>IFERROR(MATCH($A1018,'Fis-Com'!D:D,0),0)</f>
        <v>0</v>
      </c>
      <c r="E1018">
        <f>IFERROR(MATCH($A1018,'Fis-Com'!E:E,0),0)</f>
        <v>0</v>
      </c>
      <c r="I1018">
        <f t="shared" si="15"/>
        <v>0</v>
      </c>
    </row>
    <row r="1019" spans="2:9" x14ac:dyDescent="0.2">
      <c r="B1019" t="e">
        <f>VLOOKUP(A1019,MEDIDORES!C:L,10,FALSE)</f>
        <v>#N/A</v>
      </c>
      <c r="C1019">
        <f>IFERROR(MATCH($A1019,'Fis-Com'!C:C,0),0)</f>
        <v>0</v>
      </c>
      <c r="D1019">
        <f>IFERROR(MATCH($A1019,'Fis-Com'!D:D,0),0)</f>
        <v>0</v>
      </c>
      <c r="E1019">
        <f>IFERROR(MATCH($A1019,'Fis-Com'!E:E,0),0)</f>
        <v>0</v>
      </c>
      <c r="I1019">
        <f t="shared" si="15"/>
        <v>0</v>
      </c>
    </row>
    <row r="1020" spans="2:9" x14ac:dyDescent="0.2">
      <c r="B1020" t="e">
        <f>VLOOKUP(A1020,MEDIDORES!C:L,10,FALSE)</f>
        <v>#N/A</v>
      </c>
      <c r="C1020">
        <f>IFERROR(MATCH($A1020,'Fis-Com'!C:C,0),0)</f>
        <v>0</v>
      </c>
      <c r="D1020">
        <f>IFERROR(MATCH($A1020,'Fis-Com'!D:D,0),0)</f>
        <v>0</v>
      </c>
      <c r="E1020">
        <f>IFERROR(MATCH($A1020,'Fis-Com'!E:E,0),0)</f>
        <v>0</v>
      </c>
      <c r="I1020">
        <f t="shared" si="15"/>
        <v>0</v>
      </c>
    </row>
    <row r="1021" spans="2:9" x14ac:dyDescent="0.2">
      <c r="B1021" t="e">
        <f>VLOOKUP(A1021,MEDIDORES!C:L,10,FALSE)</f>
        <v>#N/A</v>
      </c>
      <c r="C1021">
        <f>IFERROR(MATCH($A1021,'Fis-Com'!C:C,0),0)</f>
        <v>0</v>
      </c>
      <c r="D1021">
        <f>IFERROR(MATCH($A1021,'Fis-Com'!D:D,0),0)</f>
        <v>0</v>
      </c>
      <c r="E1021">
        <f>IFERROR(MATCH($A1021,'Fis-Com'!E:E,0),0)</f>
        <v>0</v>
      </c>
      <c r="I1021">
        <f t="shared" si="15"/>
        <v>0</v>
      </c>
    </row>
    <row r="1022" spans="2:9" x14ac:dyDescent="0.2">
      <c r="B1022" t="e">
        <f>VLOOKUP(A1022,MEDIDORES!C:L,10,FALSE)</f>
        <v>#N/A</v>
      </c>
      <c r="C1022">
        <f>IFERROR(MATCH($A1022,'Fis-Com'!C:C,0),0)</f>
        <v>0</v>
      </c>
      <c r="D1022">
        <f>IFERROR(MATCH($A1022,'Fis-Com'!D:D,0),0)</f>
        <v>0</v>
      </c>
      <c r="E1022">
        <f>IFERROR(MATCH($A1022,'Fis-Com'!E:E,0),0)</f>
        <v>0</v>
      </c>
      <c r="I1022">
        <f t="shared" si="15"/>
        <v>0</v>
      </c>
    </row>
    <row r="1023" spans="2:9" x14ac:dyDescent="0.2">
      <c r="B1023" t="e">
        <f>VLOOKUP(A1023,MEDIDORES!C:L,10,FALSE)</f>
        <v>#N/A</v>
      </c>
      <c r="C1023">
        <f>IFERROR(MATCH($A1023,'Fis-Com'!C:C,0),0)</f>
        <v>0</v>
      </c>
      <c r="D1023">
        <f>IFERROR(MATCH($A1023,'Fis-Com'!D:D,0),0)</f>
        <v>0</v>
      </c>
      <c r="E1023">
        <f>IFERROR(MATCH($A1023,'Fis-Com'!E:E,0),0)</f>
        <v>0</v>
      </c>
      <c r="I1023">
        <f t="shared" si="15"/>
        <v>0</v>
      </c>
    </row>
    <row r="1024" spans="2:9" x14ac:dyDescent="0.2">
      <c r="B1024" t="e">
        <f>VLOOKUP(A1024,MEDIDORES!C:L,10,FALSE)</f>
        <v>#N/A</v>
      </c>
      <c r="C1024">
        <f>IFERROR(MATCH($A1024,'Fis-Com'!C:C,0),0)</f>
        <v>0</v>
      </c>
      <c r="D1024">
        <f>IFERROR(MATCH($A1024,'Fis-Com'!D:D,0),0)</f>
        <v>0</v>
      </c>
      <c r="E1024">
        <f>IFERROR(MATCH($A1024,'Fis-Com'!E:E,0),0)</f>
        <v>0</v>
      </c>
      <c r="I1024">
        <f t="shared" si="15"/>
        <v>0</v>
      </c>
    </row>
    <row r="1025" spans="2:9" x14ac:dyDescent="0.2">
      <c r="B1025" t="e">
        <f>VLOOKUP(A1025,MEDIDORES!C:L,10,FALSE)</f>
        <v>#N/A</v>
      </c>
      <c r="C1025">
        <f>IFERROR(MATCH($A1025,'Fis-Com'!C:C,0),0)</f>
        <v>0</v>
      </c>
      <c r="D1025">
        <f>IFERROR(MATCH($A1025,'Fis-Com'!D:D,0),0)</f>
        <v>0</v>
      </c>
      <c r="E1025">
        <f>IFERROR(MATCH($A1025,'Fis-Com'!E:E,0),0)</f>
        <v>0</v>
      </c>
      <c r="I1025">
        <f t="shared" si="15"/>
        <v>0</v>
      </c>
    </row>
    <row r="1026" spans="2:9" x14ac:dyDescent="0.2">
      <c r="B1026" t="e">
        <f>VLOOKUP(A1026,MEDIDORES!C:L,10,FALSE)</f>
        <v>#N/A</v>
      </c>
      <c r="C1026">
        <f>IFERROR(MATCH($A1026,'Fis-Com'!C:C,0),0)</f>
        <v>0</v>
      </c>
      <c r="D1026">
        <f>IFERROR(MATCH($A1026,'Fis-Com'!D:D,0),0)</f>
        <v>0</v>
      </c>
      <c r="E1026">
        <f>IFERROR(MATCH($A1026,'Fis-Com'!E:E,0),0)</f>
        <v>0</v>
      </c>
      <c r="I1026">
        <f t="shared" si="15"/>
        <v>0</v>
      </c>
    </row>
    <row r="1027" spans="2:9" x14ac:dyDescent="0.2">
      <c r="B1027" t="e">
        <f>VLOOKUP(A1027,MEDIDORES!C:L,10,FALSE)</f>
        <v>#N/A</v>
      </c>
      <c r="C1027">
        <f>IFERROR(MATCH($A1027,'Fis-Com'!C:C,0),0)</f>
        <v>0</v>
      </c>
      <c r="D1027">
        <f>IFERROR(MATCH($A1027,'Fis-Com'!D:D,0),0)</f>
        <v>0</v>
      </c>
      <c r="E1027">
        <f>IFERROR(MATCH($A1027,'Fis-Com'!E:E,0),0)</f>
        <v>0</v>
      </c>
      <c r="I1027">
        <f t="shared" si="15"/>
        <v>0</v>
      </c>
    </row>
    <row r="1028" spans="2:9" x14ac:dyDescent="0.2">
      <c r="B1028" t="e">
        <f>VLOOKUP(A1028,MEDIDORES!C:L,10,FALSE)</f>
        <v>#N/A</v>
      </c>
      <c r="C1028">
        <f>IFERROR(MATCH($A1028,'Fis-Com'!C:C,0),0)</f>
        <v>0</v>
      </c>
      <c r="D1028">
        <f>IFERROR(MATCH($A1028,'Fis-Com'!D:D,0),0)</f>
        <v>0</v>
      </c>
      <c r="E1028">
        <f>IFERROR(MATCH($A1028,'Fis-Com'!E:E,0),0)</f>
        <v>0</v>
      </c>
      <c r="I1028">
        <f t="shared" ref="I1028:I1091" si="16">SUM(C1028:E1028)</f>
        <v>0</v>
      </c>
    </row>
    <row r="1029" spans="2:9" x14ac:dyDescent="0.2">
      <c r="B1029" t="e">
        <f>VLOOKUP(A1029,MEDIDORES!C:L,10,FALSE)</f>
        <v>#N/A</v>
      </c>
      <c r="C1029">
        <f>IFERROR(MATCH($A1029,'Fis-Com'!C:C,0),0)</f>
        <v>0</v>
      </c>
      <c r="D1029">
        <f>IFERROR(MATCH($A1029,'Fis-Com'!D:D,0),0)</f>
        <v>0</v>
      </c>
      <c r="E1029">
        <f>IFERROR(MATCH($A1029,'Fis-Com'!E:E,0),0)</f>
        <v>0</v>
      </c>
      <c r="I1029">
        <f t="shared" si="16"/>
        <v>0</v>
      </c>
    </row>
    <row r="1030" spans="2:9" x14ac:dyDescent="0.2">
      <c r="B1030" t="e">
        <f>VLOOKUP(A1030,MEDIDORES!C:L,10,FALSE)</f>
        <v>#N/A</v>
      </c>
      <c r="C1030">
        <f>IFERROR(MATCH($A1030,'Fis-Com'!C:C,0),0)</f>
        <v>0</v>
      </c>
      <c r="D1030">
        <f>IFERROR(MATCH($A1030,'Fis-Com'!D:D,0),0)</f>
        <v>0</v>
      </c>
      <c r="E1030">
        <f>IFERROR(MATCH($A1030,'Fis-Com'!E:E,0),0)</f>
        <v>0</v>
      </c>
      <c r="I1030">
        <f t="shared" si="16"/>
        <v>0</v>
      </c>
    </row>
    <row r="1031" spans="2:9" x14ac:dyDescent="0.2">
      <c r="B1031" t="e">
        <f>VLOOKUP(A1031,MEDIDORES!C:L,10,FALSE)</f>
        <v>#N/A</v>
      </c>
      <c r="C1031">
        <f>IFERROR(MATCH($A1031,'Fis-Com'!C:C,0),0)</f>
        <v>0</v>
      </c>
      <c r="D1031">
        <f>IFERROR(MATCH($A1031,'Fis-Com'!D:D,0),0)</f>
        <v>0</v>
      </c>
      <c r="E1031">
        <f>IFERROR(MATCH($A1031,'Fis-Com'!E:E,0),0)</f>
        <v>0</v>
      </c>
      <c r="I1031">
        <f t="shared" si="16"/>
        <v>0</v>
      </c>
    </row>
    <row r="1032" spans="2:9" x14ac:dyDescent="0.2">
      <c r="B1032" t="e">
        <f>VLOOKUP(A1032,MEDIDORES!C:L,10,FALSE)</f>
        <v>#N/A</v>
      </c>
      <c r="C1032">
        <f>IFERROR(MATCH($A1032,'Fis-Com'!C:C,0),0)</f>
        <v>0</v>
      </c>
      <c r="D1032">
        <f>IFERROR(MATCH($A1032,'Fis-Com'!D:D,0),0)</f>
        <v>0</v>
      </c>
      <c r="E1032">
        <f>IFERROR(MATCH($A1032,'Fis-Com'!E:E,0),0)</f>
        <v>0</v>
      </c>
      <c r="I1032">
        <f t="shared" si="16"/>
        <v>0</v>
      </c>
    </row>
    <row r="1033" spans="2:9" x14ac:dyDescent="0.2">
      <c r="B1033" t="e">
        <f>VLOOKUP(A1033,MEDIDORES!C:L,10,FALSE)</f>
        <v>#N/A</v>
      </c>
      <c r="C1033">
        <f>IFERROR(MATCH($A1033,'Fis-Com'!C:C,0),0)</f>
        <v>0</v>
      </c>
      <c r="D1033">
        <f>IFERROR(MATCH($A1033,'Fis-Com'!D:D,0),0)</f>
        <v>0</v>
      </c>
      <c r="E1033">
        <f>IFERROR(MATCH($A1033,'Fis-Com'!E:E,0),0)</f>
        <v>0</v>
      </c>
      <c r="I1033">
        <f t="shared" si="16"/>
        <v>0</v>
      </c>
    </row>
    <row r="1034" spans="2:9" x14ac:dyDescent="0.2">
      <c r="B1034" t="e">
        <f>VLOOKUP(A1034,MEDIDORES!C:L,10,FALSE)</f>
        <v>#N/A</v>
      </c>
      <c r="C1034">
        <f>IFERROR(MATCH($A1034,'Fis-Com'!C:C,0),0)</f>
        <v>0</v>
      </c>
      <c r="D1034">
        <f>IFERROR(MATCH($A1034,'Fis-Com'!D:D,0),0)</f>
        <v>0</v>
      </c>
      <c r="E1034">
        <f>IFERROR(MATCH($A1034,'Fis-Com'!E:E,0),0)</f>
        <v>0</v>
      </c>
      <c r="I1034">
        <f t="shared" si="16"/>
        <v>0</v>
      </c>
    </row>
    <row r="1035" spans="2:9" x14ac:dyDescent="0.2">
      <c r="B1035" t="e">
        <f>VLOOKUP(A1035,MEDIDORES!C:L,10,FALSE)</f>
        <v>#N/A</v>
      </c>
      <c r="C1035">
        <f>IFERROR(MATCH($A1035,'Fis-Com'!C:C,0),0)</f>
        <v>0</v>
      </c>
      <c r="D1035">
        <f>IFERROR(MATCH($A1035,'Fis-Com'!D:D,0),0)</f>
        <v>0</v>
      </c>
      <c r="E1035">
        <f>IFERROR(MATCH($A1035,'Fis-Com'!E:E,0),0)</f>
        <v>0</v>
      </c>
      <c r="I1035">
        <f t="shared" si="16"/>
        <v>0</v>
      </c>
    </row>
    <row r="1036" spans="2:9" x14ac:dyDescent="0.2">
      <c r="B1036" t="e">
        <f>VLOOKUP(A1036,MEDIDORES!C:L,10,FALSE)</f>
        <v>#N/A</v>
      </c>
      <c r="C1036">
        <f>IFERROR(MATCH($A1036,'Fis-Com'!C:C,0),0)</f>
        <v>0</v>
      </c>
      <c r="D1036">
        <f>IFERROR(MATCH($A1036,'Fis-Com'!D:D,0),0)</f>
        <v>0</v>
      </c>
      <c r="E1036">
        <f>IFERROR(MATCH($A1036,'Fis-Com'!E:E,0),0)</f>
        <v>0</v>
      </c>
      <c r="I1036">
        <f t="shared" si="16"/>
        <v>0</v>
      </c>
    </row>
    <row r="1037" spans="2:9" x14ac:dyDescent="0.2">
      <c r="B1037" t="e">
        <f>VLOOKUP(A1037,MEDIDORES!C:L,10,FALSE)</f>
        <v>#N/A</v>
      </c>
      <c r="C1037">
        <f>IFERROR(MATCH($A1037,'Fis-Com'!C:C,0),0)</f>
        <v>0</v>
      </c>
      <c r="D1037">
        <f>IFERROR(MATCH($A1037,'Fis-Com'!D:D,0),0)</f>
        <v>0</v>
      </c>
      <c r="E1037">
        <f>IFERROR(MATCH($A1037,'Fis-Com'!E:E,0),0)</f>
        <v>0</v>
      </c>
      <c r="I1037">
        <f t="shared" si="16"/>
        <v>0</v>
      </c>
    </row>
    <row r="1038" spans="2:9" x14ac:dyDescent="0.2">
      <c r="B1038" t="e">
        <f>VLOOKUP(A1038,MEDIDORES!C:L,10,FALSE)</f>
        <v>#N/A</v>
      </c>
      <c r="C1038">
        <f>IFERROR(MATCH($A1038,'Fis-Com'!C:C,0),0)</f>
        <v>0</v>
      </c>
      <c r="D1038">
        <f>IFERROR(MATCH($A1038,'Fis-Com'!D:D,0),0)</f>
        <v>0</v>
      </c>
      <c r="E1038">
        <f>IFERROR(MATCH($A1038,'Fis-Com'!E:E,0),0)</f>
        <v>0</v>
      </c>
      <c r="I1038">
        <f t="shared" si="16"/>
        <v>0</v>
      </c>
    </row>
    <row r="1039" spans="2:9" x14ac:dyDescent="0.2">
      <c r="B1039" t="e">
        <f>VLOOKUP(A1039,MEDIDORES!C:L,10,FALSE)</f>
        <v>#N/A</v>
      </c>
      <c r="C1039">
        <f>IFERROR(MATCH($A1039,'Fis-Com'!C:C,0),0)</f>
        <v>0</v>
      </c>
      <c r="D1039">
        <f>IFERROR(MATCH($A1039,'Fis-Com'!D:D,0),0)</f>
        <v>0</v>
      </c>
      <c r="E1039">
        <f>IFERROR(MATCH($A1039,'Fis-Com'!E:E,0),0)</f>
        <v>0</v>
      </c>
      <c r="I1039">
        <f t="shared" si="16"/>
        <v>0</v>
      </c>
    </row>
    <row r="1040" spans="2:9" x14ac:dyDescent="0.2">
      <c r="B1040" t="e">
        <f>VLOOKUP(A1040,MEDIDORES!C:L,10,FALSE)</f>
        <v>#N/A</v>
      </c>
      <c r="C1040">
        <f>IFERROR(MATCH($A1040,'Fis-Com'!C:C,0),0)</f>
        <v>0</v>
      </c>
      <c r="D1040">
        <f>IFERROR(MATCH($A1040,'Fis-Com'!D:D,0),0)</f>
        <v>0</v>
      </c>
      <c r="E1040">
        <f>IFERROR(MATCH($A1040,'Fis-Com'!E:E,0),0)</f>
        <v>0</v>
      </c>
      <c r="I1040">
        <f t="shared" si="16"/>
        <v>0</v>
      </c>
    </row>
    <row r="1041" spans="2:9" x14ac:dyDescent="0.2">
      <c r="B1041" t="e">
        <f>VLOOKUP(A1041,MEDIDORES!C:L,10,FALSE)</f>
        <v>#N/A</v>
      </c>
      <c r="C1041">
        <f>IFERROR(MATCH($A1041,'Fis-Com'!C:C,0),0)</f>
        <v>0</v>
      </c>
      <c r="D1041">
        <f>IFERROR(MATCH($A1041,'Fis-Com'!D:D,0),0)</f>
        <v>0</v>
      </c>
      <c r="E1041">
        <f>IFERROR(MATCH($A1041,'Fis-Com'!E:E,0),0)</f>
        <v>0</v>
      </c>
      <c r="I1041">
        <f t="shared" si="16"/>
        <v>0</v>
      </c>
    </row>
    <row r="1042" spans="2:9" x14ac:dyDescent="0.2">
      <c r="B1042" t="e">
        <f>VLOOKUP(A1042,MEDIDORES!C:L,10,FALSE)</f>
        <v>#N/A</v>
      </c>
      <c r="C1042">
        <f>IFERROR(MATCH($A1042,'Fis-Com'!C:C,0),0)</f>
        <v>0</v>
      </c>
      <c r="D1042">
        <f>IFERROR(MATCH($A1042,'Fis-Com'!D:D,0),0)</f>
        <v>0</v>
      </c>
      <c r="E1042">
        <f>IFERROR(MATCH($A1042,'Fis-Com'!E:E,0),0)</f>
        <v>0</v>
      </c>
      <c r="I1042">
        <f t="shared" si="16"/>
        <v>0</v>
      </c>
    </row>
    <row r="1043" spans="2:9" x14ac:dyDescent="0.2">
      <c r="B1043" t="e">
        <f>VLOOKUP(A1043,MEDIDORES!C:L,10,FALSE)</f>
        <v>#N/A</v>
      </c>
      <c r="C1043">
        <f>IFERROR(MATCH($A1043,'Fis-Com'!C:C,0),0)</f>
        <v>0</v>
      </c>
      <c r="D1043">
        <f>IFERROR(MATCH($A1043,'Fis-Com'!D:D,0),0)</f>
        <v>0</v>
      </c>
      <c r="E1043">
        <f>IFERROR(MATCH($A1043,'Fis-Com'!E:E,0),0)</f>
        <v>0</v>
      </c>
      <c r="I1043">
        <f t="shared" si="16"/>
        <v>0</v>
      </c>
    </row>
    <row r="1044" spans="2:9" x14ac:dyDescent="0.2">
      <c r="B1044" t="e">
        <f>VLOOKUP(A1044,MEDIDORES!C:L,10,FALSE)</f>
        <v>#N/A</v>
      </c>
      <c r="C1044">
        <f>IFERROR(MATCH($A1044,'Fis-Com'!C:C,0),0)</f>
        <v>0</v>
      </c>
      <c r="D1044">
        <f>IFERROR(MATCH($A1044,'Fis-Com'!D:D,0),0)</f>
        <v>0</v>
      </c>
      <c r="E1044">
        <f>IFERROR(MATCH($A1044,'Fis-Com'!E:E,0),0)</f>
        <v>0</v>
      </c>
      <c r="I1044">
        <f t="shared" si="16"/>
        <v>0</v>
      </c>
    </row>
    <row r="1045" spans="2:9" x14ac:dyDescent="0.2">
      <c r="B1045" t="e">
        <f>VLOOKUP(A1045,MEDIDORES!C:L,10,FALSE)</f>
        <v>#N/A</v>
      </c>
      <c r="C1045">
        <f>IFERROR(MATCH($A1045,'Fis-Com'!C:C,0),0)</f>
        <v>0</v>
      </c>
      <c r="D1045">
        <f>IFERROR(MATCH($A1045,'Fis-Com'!D:D,0),0)</f>
        <v>0</v>
      </c>
      <c r="E1045">
        <f>IFERROR(MATCH($A1045,'Fis-Com'!E:E,0),0)</f>
        <v>0</v>
      </c>
      <c r="I1045">
        <f t="shared" si="16"/>
        <v>0</v>
      </c>
    </row>
    <row r="1046" spans="2:9" x14ac:dyDescent="0.2">
      <c r="B1046" t="e">
        <f>VLOOKUP(A1046,MEDIDORES!C:L,10,FALSE)</f>
        <v>#N/A</v>
      </c>
      <c r="C1046">
        <f>IFERROR(MATCH($A1046,'Fis-Com'!C:C,0),0)</f>
        <v>0</v>
      </c>
      <c r="D1046">
        <f>IFERROR(MATCH($A1046,'Fis-Com'!D:D,0),0)</f>
        <v>0</v>
      </c>
      <c r="E1046">
        <f>IFERROR(MATCH($A1046,'Fis-Com'!E:E,0),0)</f>
        <v>0</v>
      </c>
      <c r="I1046">
        <f t="shared" si="16"/>
        <v>0</v>
      </c>
    </row>
    <row r="1047" spans="2:9" x14ac:dyDescent="0.2">
      <c r="B1047" t="e">
        <f>VLOOKUP(A1047,MEDIDORES!C:L,10,FALSE)</f>
        <v>#N/A</v>
      </c>
      <c r="C1047">
        <f>IFERROR(MATCH($A1047,'Fis-Com'!C:C,0),0)</f>
        <v>0</v>
      </c>
      <c r="D1047">
        <f>IFERROR(MATCH($A1047,'Fis-Com'!D:D,0),0)</f>
        <v>0</v>
      </c>
      <c r="E1047">
        <f>IFERROR(MATCH($A1047,'Fis-Com'!E:E,0),0)</f>
        <v>0</v>
      </c>
      <c r="I1047">
        <f t="shared" si="16"/>
        <v>0</v>
      </c>
    </row>
    <row r="1048" spans="2:9" x14ac:dyDescent="0.2">
      <c r="B1048" t="e">
        <f>VLOOKUP(A1048,MEDIDORES!C:L,10,FALSE)</f>
        <v>#N/A</v>
      </c>
      <c r="C1048">
        <f>IFERROR(MATCH($A1048,'Fis-Com'!C:C,0),0)</f>
        <v>0</v>
      </c>
      <c r="D1048">
        <f>IFERROR(MATCH($A1048,'Fis-Com'!D:D,0),0)</f>
        <v>0</v>
      </c>
      <c r="E1048">
        <f>IFERROR(MATCH($A1048,'Fis-Com'!E:E,0),0)</f>
        <v>0</v>
      </c>
      <c r="I1048">
        <f t="shared" si="16"/>
        <v>0</v>
      </c>
    </row>
    <row r="1049" spans="2:9" x14ac:dyDescent="0.2">
      <c r="B1049" t="e">
        <f>VLOOKUP(A1049,MEDIDORES!C:L,10,FALSE)</f>
        <v>#N/A</v>
      </c>
      <c r="C1049">
        <f>IFERROR(MATCH($A1049,'Fis-Com'!C:C,0),0)</f>
        <v>0</v>
      </c>
      <c r="D1049">
        <f>IFERROR(MATCH($A1049,'Fis-Com'!D:D,0),0)</f>
        <v>0</v>
      </c>
      <c r="E1049">
        <f>IFERROR(MATCH($A1049,'Fis-Com'!E:E,0),0)</f>
        <v>0</v>
      </c>
      <c r="I1049">
        <f t="shared" si="16"/>
        <v>0</v>
      </c>
    </row>
    <row r="1050" spans="2:9" x14ac:dyDescent="0.2">
      <c r="B1050" t="e">
        <f>VLOOKUP(A1050,MEDIDORES!C:L,10,FALSE)</f>
        <v>#N/A</v>
      </c>
      <c r="C1050">
        <f>IFERROR(MATCH($A1050,'Fis-Com'!C:C,0),0)</f>
        <v>0</v>
      </c>
      <c r="D1050">
        <f>IFERROR(MATCH($A1050,'Fis-Com'!D:D,0),0)</f>
        <v>0</v>
      </c>
      <c r="E1050">
        <f>IFERROR(MATCH($A1050,'Fis-Com'!E:E,0),0)</f>
        <v>0</v>
      </c>
      <c r="I1050">
        <f t="shared" si="16"/>
        <v>0</v>
      </c>
    </row>
    <row r="1051" spans="2:9" x14ac:dyDescent="0.2">
      <c r="B1051" t="e">
        <f>VLOOKUP(A1051,MEDIDORES!C:L,10,FALSE)</f>
        <v>#N/A</v>
      </c>
      <c r="C1051">
        <f>IFERROR(MATCH($A1051,'Fis-Com'!C:C,0),0)</f>
        <v>0</v>
      </c>
      <c r="D1051">
        <f>IFERROR(MATCH($A1051,'Fis-Com'!D:D,0),0)</f>
        <v>0</v>
      </c>
      <c r="E1051">
        <f>IFERROR(MATCH($A1051,'Fis-Com'!E:E,0),0)</f>
        <v>0</v>
      </c>
      <c r="I1051">
        <f t="shared" si="16"/>
        <v>0</v>
      </c>
    </row>
    <row r="1052" spans="2:9" x14ac:dyDescent="0.2">
      <c r="B1052" t="e">
        <f>VLOOKUP(A1052,MEDIDORES!C:L,10,FALSE)</f>
        <v>#N/A</v>
      </c>
      <c r="C1052">
        <f>IFERROR(MATCH($A1052,'Fis-Com'!C:C,0),0)</f>
        <v>0</v>
      </c>
      <c r="D1052">
        <f>IFERROR(MATCH($A1052,'Fis-Com'!D:D,0),0)</f>
        <v>0</v>
      </c>
      <c r="E1052">
        <f>IFERROR(MATCH($A1052,'Fis-Com'!E:E,0),0)</f>
        <v>0</v>
      </c>
      <c r="I1052">
        <f t="shared" si="16"/>
        <v>0</v>
      </c>
    </row>
    <row r="1053" spans="2:9" x14ac:dyDescent="0.2">
      <c r="B1053" t="e">
        <f>VLOOKUP(A1053,MEDIDORES!C:L,10,FALSE)</f>
        <v>#N/A</v>
      </c>
      <c r="C1053">
        <f>IFERROR(MATCH($A1053,'Fis-Com'!C:C,0),0)</f>
        <v>0</v>
      </c>
      <c r="D1053">
        <f>IFERROR(MATCH($A1053,'Fis-Com'!D:D,0),0)</f>
        <v>0</v>
      </c>
      <c r="E1053">
        <f>IFERROR(MATCH($A1053,'Fis-Com'!E:E,0),0)</f>
        <v>0</v>
      </c>
      <c r="I1053">
        <f t="shared" si="16"/>
        <v>0</v>
      </c>
    </row>
    <row r="1054" spans="2:9" x14ac:dyDescent="0.2">
      <c r="B1054" t="e">
        <f>VLOOKUP(A1054,MEDIDORES!C:L,10,FALSE)</f>
        <v>#N/A</v>
      </c>
      <c r="C1054">
        <f>IFERROR(MATCH($A1054,'Fis-Com'!C:C,0),0)</f>
        <v>0</v>
      </c>
      <c r="D1054">
        <f>IFERROR(MATCH($A1054,'Fis-Com'!D:D,0),0)</f>
        <v>0</v>
      </c>
      <c r="E1054">
        <f>IFERROR(MATCH($A1054,'Fis-Com'!E:E,0),0)</f>
        <v>0</v>
      </c>
      <c r="I1054">
        <f t="shared" si="16"/>
        <v>0</v>
      </c>
    </row>
    <row r="1055" spans="2:9" x14ac:dyDescent="0.2">
      <c r="B1055" t="e">
        <f>VLOOKUP(A1055,MEDIDORES!C:L,10,FALSE)</f>
        <v>#N/A</v>
      </c>
      <c r="C1055">
        <f>IFERROR(MATCH($A1055,'Fis-Com'!C:C,0),0)</f>
        <v>0</v>
      </c>
      <c r="D1055">
        <f>IFERROR(MATCH($A1055,'Fis-Com'!D:D,0),0)</f>
        <v>0</v>
      </c>
      <c r="E1055">
        <f>IFERROR(MATCH($A1055,'Fis-Com'!E:E,0),0)</f>
        <v>0</v>
      </c>
      <c r="I1055">
        <f t="shared" si="16"/>
        <v>0</v>
      </c>
    </row>
    <row r="1056" spans="2:9" x14ac:dyDescent="0.2">
      <c r="B1056" t="e">
        <f>VLOOKUP(A1056,MEDIDORES!C:L,10,FALSE)</f>
        <v>#N/A</v>
      </c>
      <c r="C1056">
        <f>IFERROR(MATCH($A1056,'Fis-Com'!C:C,0),0)</f>
        <v>0</v>
      </c>
      <c r="D1056">
        <f>IFERROR(MATCH($A1056,'Fis-Com'!D:D,0),0)</f>
        <v>0</v>
      </c>
      <c r="E1056">
        <f>IFERROR(MATCH($A1056,'Fis-Com'!E:E,0),0)</f>
        <v>0</v>
      </c>
      <c r="I1056">
        <f t="shared" si="16"/>
        <v>0</v>
      </c>
    </row>
    <row r="1057" spans="2:9" x14ac:dyDescent="0.2">
      <c r="B1057" t="e">
        <f>VLOOKUP(A1057,MEDIDORES!C:L,10,FALSE)</f>
        <v>#N/A</v>
      </c>
      <c r="C1057">
        <f>IFERROR(MATCH($A1057,'Fis-Com'!C:C,0),0)</f>
        <v>0</v>
      </c>
      <c r="D1057">
        <f>IFERROR(MATCH($A1057,'Fis-Com'!D:D,0),0)</f>
        <v>0</v>
      </c>
      <c r="E1057">
        <f>IFERROR(MATCH($A1057,'Fis-Com'!E:E,0),0)</f>
        <v>0</v>
      </c>
      <c r="I1057">
        <f t="shared" si="16"/>
        <v>0</v>
      </c>
    </row>
    <row r="1058" spans="2:9" x14ac:dyDescent="0.2">
      <c r="B1058" t="e">
        <f>VLOOKUP(A1058,MEDIDORES!C:L,10,FALSE)</f>
        <v>#N/A</v>
      </c>
      <c r="C1058">
        <f>IFERROR(MATCH($A1058,'Fis-Com'!C:C,0),0)</f>
        <v>0</v>
      </c>
      <c r="D1058">
        <f>IFERROR(MATCH($A1058,'Fis-Com'!D:D,0),0)</f>
        <v>0</v>
      </c>
      <c r="E1058">
        <f>IFERROR(MATCH($A1058,'Fis-Com'!E:E,0),0)</f>
        <v>0</v>
      </c>
      <c r="I1058">
        <f t="shared" si="16"/>
        <v>0</v>
      </c>
    </row>
    <row r="1059" spans="2:9" x14ac:dyDescent="0.2">
      <c r="B1059" t="e">
        <f>VLOOKUP(A1059,MEDIDORES!C:L,10,FALSE)</f>
        <v>#N/A</v>
      </c>
      <c r="C1059">
        <f>IFERROR(MATCH($A1059,'Fis-Com'!C:C,0),0)</f>
        <v>0</v>
      </c>
      <c r="D1059">
        <f>IFERROR(MATCH($A1059,'Fis-Com'!D:D,0),0)</f>
        <v>0</v>
      </c>
      <c r="E1059">
        <f>IFERROR(MATCH($A1059,'Fis-Com'!E:E,0),0)</f>
        <v>0</v>
      </c>
      <c r="I1059">
        <f t="shared" si="16"/>
        <v>0</v>
      </c>
    </row>
    <row r="1060" spans="2:9" x14ac:dyDescent="0.2">
      <c r="B1060" t="e">
        <f>VLOOKUP(A1060,MEDIDORES!C:L,10,FALSE)</f>
        <v>#N/A</v>
      </c>
      <c r="C1060">
        <f>IFERROR(MATCH($A1060,'Fis-Com'!C:C,0),0)</f>
        <v>0</v>
      </c>
      <c r="D1060">
        <f>IFERROR(MATCH($A1060,'Fis-Com'!D:D,0),0)</f>
        <v>0</v>
      </c>
      <c r="E1060">
        <f>IFERROR(MATCH($A1060,'Fis-Com'!E:E,0),0)</f>
        <v>0</v>
      </c>
      <c r="I1060">
        <f t="shared" si="16"/>
        <v>0</v>
      </c>
    </row>
    <row r="1061" spans="2:9" x14ac:dyDescent="0.2">
      <c r="B1061" t="e">
        <f>VLOOKUP(A1061,MEDIDORES!C:L,10,FALSE)</f>
        <v>#N/A</v>
      </c>
      <c r="C1061">
        <f>IFERROR(MATCH($A1061,'Fis-Com'!C:C,0),0)</f>
        <v>0</v>
      </c>
      <c r="D1061">
        <f>IFERROR(MATCH($A1061,'Fis-Com'!D:D,0),0)</f>
        <v>0</v>
      </c>
      <c r="E1061">
        <f>IFERROR(MATCH($A1061,'Fis-Com'!E:E,0),0)</f>
        <v>0</v>
      </c>
      <c r="I1061">
        <f t="shared" si="16"/>
        <v>0</v>
      </c>
    </row>
    <row r="1062" spans="2:9" x14ac:dyDescent="0.2">
      <c r="B1062" t="e">
        <f>VLOOKUP(A1062,MEDIDORES!C:L,10,FALSE)</f>
        <v>#N/A</v>
      </c>
      <c r="C1062">
        <f>IFERROR(MATCH($A1062,'Fis-Com'!C:C,0),0)</f>
        <v>0</v>
      </c>
      <c r="D1062">
        <f>IFERROR(MATCH($A1062,'Fis-Com'!D:D,0),0)</f>
        <v>0</v>
      </c>
      <c r="E1062">
        <f>IFERROR(MATCH($A1062,'Fis-Com'!E:E,0),0)</f>
        <v>0</v>
      </c>
      <c r="I1062">
        <f t="shared" si="16"/>
        <v>0</v>
      </c>
    </row>
    <row r="1063" spans="2:9" x14ac:dyDescent="0.2">
      <c r="B1063" t="e">
        <f>VLOOKUP(A1063,MEDIDORES!C:L,10,FALSE)</f>
        <v>#N/A</v>
      </c>
      <c r="C1063">
        <f>IFERROR(MATCH($A1063,'Fis-Com'!C:C,0),0)</f>
        <v>0</v>
      </c>
      <c r="D1063">
        <f>IFERROR(MATCH($A1063,'Fis-Com'!D:D,0),0)</f>
        <v>0</v>
      </c>
      <c r="E1063">
        <f>IFERROR(MATCH($A1063,'Fis-Com'!E:E,0),0)</f>
        <v>0</v>
      </c>
      <c r="I1063">
        <f t="shared" si="16"/>
        <v>0</v>
      </c>
    </row>
    <row r="1064" spans="2:9" x14ac:dyDescent="0.2">
      <c r="B1064" t="e">
        <f>VLOOKUP(A1064,MEDIDORES!C:L,10,FALSE)</f>
        <v>#N/A</v>
      </c>
      <c r="C1064">
        <f>IFERROR(MATCH($A1064,'Fis-Com'!C:C,0),0)</f>
        <v>0</v>
      </c>
      <c r="D1064">
        <f>IFERROR(MATCH($A1064,'Fis-Com'!D:D,0),0)</f>
        <v>0</v>
      </c>
      <c r="E1064">
        <f>IFERROR(MATCH($A1064,'Fis-Com'!E:E,0),0)</f>
        <v>0</v>
      </c>
      <c r="I1064">
        <f t="shared" si="16"/>
        <v>0</v>
      </c>
    </row>
    <row r="1065" spans="2:9" x14ac:dyDescent="0.2">
      <c r="B1065" t="e">
        <f>VLOOKUP(A1065,MEDIDORES!C:L,10,FALSE)</f>
        <v>#N/A</v>
      </c>
      <c r="C1065">
        <f>IFERROR(MATCH($A1065,'Fis-Com'!C:C,0),0)</f>
        <v>0</v>
      </c>
      <c r="D1065">
        <f>IFERROR(MATCH($A1065,'Fis-Com'!D:D,0),0)</f>
        <v>0</v>
      </c>
      <c r="E1065">
        <f>IFERROR(MATCH($A1065,'Fis-Com'!E:E,0),0)</f>
        <v>0</v>
      </c>
      <c r="I1065">
        <f t="shared" si="16"/>
        <v>0</v>
      </c>
    </row>
    <row r="1066" spans="2:9" x14ac:dyDescent="0.2">
      <c r="B1066" t="e">
        <f>VLOOKUP(A1066,MEDIDORES!C:L,10,FALSE)</f>
        <v>#N/A</v>
      </c>
      <c r="C1066">
        <f>IFERROR(MATCH($A1066,'Fis-Com'!C:C,0),0)</f>
        <v>0</v>
      </c>
      <c r="D1066">
        <f>IFERROR(MATCH($A1066,'Fis-Com'!D:D,0),0)</f>
        <v>0</v>
      </c>
      <c r="E1066">
        <f>IFERROR(MATCH($A1066,'Fis-Com'!E:E,0),0)</f>
        <v>0</v>
      </c>
      <c r="I1066">
        <f t="shared" si="16"/>
        <v>0</v>
      </c>
    </row>
    <row r="1067" spans="2:9" x14ac:dyDescent="0.2">
      <c r="B1067" t="e">
        <f>VLOOKUP(A1067,MEDIDORES!C:L,10,FALSE)</f>
        <v>#N/A</v>
      </c>
      <c r="C1067">
        <f>IFERROR(MATCH($A1067,'Fis-Com'!C:C,0),0)</f>
        <v>0</v>
      </c>
      <c r="D1067">
        <f>IFERROR(MATCH($A1067,'Fis-Com'!D:D,0),0)</f>
        <v>0</v>
      </c>
      <c r="E1067">
        <f>IFERROR(MATCH($A1067,'Fis-Com'!E:E,0),0)</f>
        <v>0</v>
      </c>
      <c r="I1067">
        <f t="shared" si="16"/>
        <v>0</v>
      </c>
    </row>
    <row r="1068" spans="2:9" x14ac:dyDescent="0.2">
      <c r="B1068" t="e">
        <f>VLOOKUP(A1068,MEDIDORES!C:L,10,FALSE)</f>
        <v>#N/A</v>
      </c>
      <c r="C1068">
        <f>IFERROR(MATCH($A1068,'Fis-Com'!C:C,0),0)</f>
        <v>0</v>
      </c>
      <c r="D1068">
        <f>IFERROR(MATCH($A1068,'Fis-Com'!D:D,0),0)</f>
        <v>0</v>
      </c>
      <c r="E1068">
        <f>IFERROR(MATCH($A1068,'Fis-Com'!E:E,0),0)</f>
        <v>0</v>
      </c>
      <c r="I1068">
        <f t="shared" si="16"/>
        <v>0</v>
      </c>
    </row>
    <row r="1069" spans="2:9" x14ac:dyDescent="0.2">
      <c r="B1069" t="e">
        <f>VLOOKUP(A1069,MEDIDORES!C:L,10,FALSE)</f>
        <v>#N/A</v>
      </c>
      <c r="C1069">
        <f>IFERROR(MATCH($A1069,'Fis-Com'!C:C,0),0)</f>
        <v>0</v>
      </c>
      <c r="D1069">
        <f>IFERROR(MATCH($A1069,'Fis-Com'!D:D,0),0)</f>
        <v>0</v>
      </c>
      <c r="E1069">
        <f>IFERROR(MATCH($A1069,'Fis-Com'!E:E,0),0)</f>
        <v>0</v>
      </c>
      <c r="I1069">
        <f t="shared" si="16"/>
        <v>0</v>
      </c>
    </row>
    <row r="1070" spans="2:9" x14ac:dyDescent="0.2">
      <c r="B1070" t="e">
        <f>VLOOKUP(A1070,MEDIDORES!C:L,10,FALSE)</f>
        <v>#N/A</v>
      </c>
      <c r="C1070">
        <f>IFERROR(MATCH($A1070,'Fis-Com'!C:C,0),0)</f>
        <v>0</v>
      </c>
      <c r="D1070">
        <f>IFERROR(MATCH($A1070,'Fis-Com'!D:D,0),0)</f>
        <v>0</v>
      </c>
      <c r="E1070">
        <f>IFERROR(MATCH($A1070,'Fis-Com'!E:E,0),0)</f>
        <v>0</v>
      </c>
      <c r="I1070">
        <f t="shared" si="16"/>
        <v>0</v>
      </c>
    </row>
    <row r="1071" spans="2:9" x14ac:dyDescent="0.2">
      <c r="B1071" t="e">
        <f>VLOOKUP(A1071,MEDIDORES!C:L,10,FALSE)</f>
        <v>#N/A</v>
      </c>
      <c r="C1071">
        <f>IFERROR(MATCH($A1071,'Fis-Com'!C:C,0),0)</f>
        <v>0</v>
      </c>
      <c r="D1071">
        <f>IFERROR(MATCH($A1071,'Fis-Com'!D:D,0),0)</f>
        <v>0</v>
      </c>
      <c r="E1071">
        <f>IFERROR(MATCH($A1071,'Fis-Com'!E:E,0),0)</f>
        <v>0</v>
      </c>
      <c r="I1071">
        <f t="shared" si="16"/>
        <v>0</v>
      </c>
    </row>
    <row r="1072" spans="2:9" x14ac:dyDescent="0.2">
      <c r="B1072" t="e">
        <f>VLOOKUP(A1072,MEDIDORES!C:L,10,FALSE)</f>
        <v>#N/A</v>
      </c>
      <c r="C1072">
        <f>IFERROR(MATCH($A1072,'Fis-Com'!C:C,0),0)</f>
        <v>0</v>
      </c>
      <c r="D1072">
        <f>IFERROR(MATCH($A1072,'Fis-Com'!D:D,0),0)</f>
        <v>0</v>
      </c>
      <c r="E1072">
        <f>IFERROR(MATCH($A1072,'Fis-Com'!E:E,0),0)</f>
        <v>0</v>
      </c>
      <c r="I1072">
        <f t="shared" si="16"/>
        <v>0</v>
      </c>
    </row>
    <row r="1073" spans="2:9" x14ac:dyDescent="0.2">
      <c r="B1073" t="e">
        <f>VLOOKUP(A1073,MEDIDORES!C:L,10,FALSE)</f>
        <v>#N/A</v>
      </c>
      <c r="C1073">
        <f>IFERROR(MATCH($A1073,'Fis-Com'!C:C,0),0)</f>
        <v>0</v>
      </c>
      <c r="D1073">
        <f>IFERROR(MATCH($A1073,'Fis-Com'!D:D,0),0)</f>
        <v>0</v>
      </c>
      <c r="E1073">
        <f>IFERROR(MATCH($A1073,'Fis-Com'!E:E,0),0)</f>
        <v>0</v>
      </c>
      <c r="I1073">
        <f t="shared" si="16"/>
        <v>0</v>
      </c>
    </row>
    <row r="1074" spans="2:9" x14ac:dyDescent="0.2">
      <c r="B1074" t="e">
        <f>VLOOKUP(A1074,MEDIDORES!C:L,10,FALSE)</f>
        <v>#N/A</v>
      </c>
      <c r="C1074">
        <f>IFERROR(MATCH($A1074,'Fis-Com'!C:C,0),0)</f>
        <v>0</v>
      </c>
      <c r="D1074">
        <f>IFERROR(MATCH($A1074,'Fis-Com'!D:D,0),0)</f>
        <v>0</v>
      </c>
      <c r="E1074">
        <f>IFERROR(MATCH($A1074,'Fis-Com'!E:E,0),0)</f>
        <v>0</v>
      </c>
      <c r="I1074">
        <f t="shared" si="16"/>
        <v>0</v>
      </c>
    </row>
    <row r="1075" spans="2:9" x14ac:dyDescent="0.2">
      <c r="B1075" t="e">
        <f>VLOOKUP(A1075,MEDIDORES!C:L,10,FALSE)</f>
        <v>#N/A</v>
      </c>
      <c r="C1075">
        <f>IFERROR(MATCH($A1075,'Fis-Com'!C:C,0),0)</f>
        <v>0</v>
      </c>
      <c r="D1075">
        <f>IFERROR(MATCH($A1075,'Fis-Com'!D:D,0),0)</f>
        <v>0</v>
      </c>
      <c r="E1075">
        <f>IFERROR(MATCH($A1075,'Fis-Com'!E:E,0),0)</f>
        <v>0</v>
      </c>
      <c r="I1075">
        <f t="shared" si="16"/>
        <v>0</v>
      </c>
    </row>
    <row r="1076" spans="2:9" x14ac:dyDescent="0.2">
      <c r="B1076" t="e">
        <f>VLOOKUP(A1076,MEDIDORES!C:L,10,FALSE)</f>
        <v>#N/A</v>
      </c>
      <c r="C1076">
        <f>IFERROR(MATCH($A1076,'Fis-Com'!C:C,0),0)</f>
        <v>0</v>
      </c>
      <c r="D1076">
        <f>IFERROR(MATCH($A1076,'Fis-Com'!D:D,0),0)</f>
        <v>0</v>
      </c>
      <c r="E1076">
        <f>IFERROR(MATCH($A1076,'Fis-Com'!E:E,0),0)</f>
        <v>0</v>
      </c>
      <c r="I1076">
        <f t="shared" si="16"/>
        <v>0</v>
      </c>
    </row>
    <row r="1077" spans="2:9" x14ac:dyDescent="0.2">
      <c r="B1077" t="e">
        <f>VLOOKUP(A1077,MEDIDORES!C:L,10,FALSE)</f>
        <v>#N/A</v>
      </c>
      <c r="C1077">
        <f>IFERROR(MATCH($A1077,'Fis-Com'!C:C,0),0)</f>
        <v>0</v>
      </c>
      <c r="D1077">
        <f>IFERROR(MATCH($A1077,'Fis-Com'!D:D,0),0)</f>
        <v>0</v>
      </c>
      <c r="E1077">
        <f>IFERROR(MATCH($A1077,'Fis-Com'!E:E,0),0)</f>
        <v>0</v>
      </c>
      <c r="I1077">
        <f t="shared" si="16"/>
        <v>0</v>
      </c>
    </row>
    <row r="1078" spans="2:9" x14ac:dyDescent="0.2">
      <c r="B1078" t="e">
        <f>VLOOKUP(A1078,MEDIDORES!C:L,10,FALSE)</f>
        <v>#N/A</v>
      </c>
      <c r="C1078">
        <f>IFERROR(MATCH($A1078,'Fis-Com'!C:C,0),0)</f>
        <v>0</v>
      </c>
      <c r="D1078">
        <f>IFERROR(MATCH($A1078,'Fis-Com'!D:D,0),0)</f>
        <v>0</v>
      </c>
      <c r="E1078">
        <f>IFERROR(MATCH($A1078,'Fis-Com'!E:E,0),0)</f>
        <v>0</v>
      </c>
      <c r="I1078">
        <f t="shared" si="16"/>
        <v>0</v>
      </c>
    </row>
    <row r="1079" spans="2:9" x14ac:dyDescent="0.2">
      <c r="B1079" t="e">
        <f>VLOOKUP(A1079,MEDIDORES!C:L,10,FALSE)</f>
        <v>#N/A</v>
      </c>
      <c r="C1079">
        <f>IFERROR(MATCH($A1079,'Fis-Com'!C:C,0),0)</f>
        <v>0</v>
      </c>
      <c r="D1079">
        <f>IFERROR(MATCH($A1079,'Fis-Com'!D:D,0),0)</f>
        <v>0</v>
      </c>
      <c r="E1079">
        <f>IFERROR(MATCH($A1079,'Fis-Com'!E:E,0),0)</f>
        <v>0</v>
      </c>
      <c r="I1079">
        <f t="shared" si="16"/>
        <v>0</v>
      </c>
    </row>
    <row r="1080" spans="2:9" x14ac:dyDescent="0.2">
      <c r="B1080" t="e">
        <f>VLOOKUP(A1080,MEDIDORES!C:L,10,FALSE)</f>
        <v>#N/A</v>
      </c>
      <c r="C1080">
        <f>IFERROR(MATCH($A1080,'Fis-Com'!C:C,0),0)</f>
        <v>0</v>
      </c>
      <c r="D1080">
        <f>IFERROR(MATCH($A1080,'Fis-Com'!D:D,0),0)</f>
        <v>0</v>
      </c>
      <c r="E1080">
        <f>IFERROR(MATCH($A1080,'Fis-Com'!E:E,0),0)</f>
        <v>0</v>
      </c>
      <c r="I1080">
        <f t="shared" si="16"/>
        <v>0</v>
      </c>
    </row>
    <row r="1081" spans="2:9" x14ac:dyDescent="0.2">
      <c r="B1081" t="e">
        <f>VLOOKUP(A1081,MEDIDORES!C:L,10,FALSE)</f>
        <v>#N/A</v>
      </c>
      <c r="C1081">
        <f>IFERROR(MATCH($A1081,'Fis-Com'!C:C,0),0)</f>
        <v>0</v>
      </c>
      <c r="D1081">
        <f>IFERROR(MATCH($A1081,'Fis-Com'!D:D,0),0)</f>
        <v>0</v>
      </c>
      <c r="E1081">
        <f>IFERROR(MATCH($A1081,'Fis-Com'!E:E,0),0)</f>
        <v>0</v>
      </c>
      <c r="I1081">
        <f t="shared" si="16"/>
        <v>0</v>
      </c>
    </row>
    <row r="1082" spans="2:9" x14ac:dyDescent="0.2">
      <c r="B1082" t="e">
        <f>VLOOKUP(A1082,MEDIDORES!C:L,10,FALSE)</f>
        <v>#N/A</v>
      </c>
      <c r="C1082">
        <f>IFERROR(MATCH($A1082,'Fis-Com'!C:C,0),0)</f>
        <v>0</v>
      </c>
      <c r="D1082">
        <f>IFERROR(MATCH($A1082,'Fis-Com'!D:D,0),0)</f>
        <v>0</v>
      </c>
      <c r="E1082">
        <f>IFERROR(MATCH($A1082,'Fis-Com'!E:E,0),0)</f>
        <v>0</v>
      </c>
      <c r="I1082">
        <f t="shared" si="16"/>
        <v>0</v>
      </c>
    </row>
    <row r="1083" spans="2:9" x14ac:dyDescent="0.2">
      <c r="B1083" t="e">
        <f>VLOOKUP(A1083,MEDIDORES!C:L,10,FALSE)</f>
        <v>#N/A</v>
      </c>
      <c r="C1083">
        <f>IFERROR(MATCH($A1083,'Fis-Com'!C:C,0),0)</f>
        <v>0</v>
      </c>
      <c r="D1083">
        <f>IFERROR(MATCH($A1083,'Fis-Com'!D:D,0),0)</f>
        <v>0</v>
      </c>
      <c r="E1083">
        <f>IFERROR(MATCH($A1083,'Fis-Com'!E:E,0),0)</f>
        <v>0</v>
      </c>
      <c r="I1083">
        <f t="shared" si="16"/>
        <v>0</v>
      </c>
    </row>
    <row r="1084" spans="2:9" x14ac:dyDescent="0.2">
      <c r="B1084" t="e">
        <f>VLOOKUP(A1084,MEDIDORES!C:L,10,FALSE)</f>
        <v>#N/A</v>
      </c>
      <c r="C1084">
        <f>IFERROR(MATCH($A1084,'Fis-Com'!C:C,0),0)</f>
        <v>0</v>
      </c>
      <c r="D1084">
        <f>IFERROR(MATCH($A1084,'Fis-Com'!D:D,0),0)</f>
        <v>0</v>
      </c>
      <c r="E1084">
        <f>IFERROR(MATCH($A1084,'Fis-Com'!E:E,0),0)</f>
        <v>0</v>
      </c>
      <c r="I1084">
        <f t="shared" si="16"/>
        <v>0</v>
      </c>
    </row>
    <row r="1085" spans="2:9" x14ac:dyDescent="0.2">
      <c r="B1085" t="e">
        <f>VLOOKUP(A1085,MEDIDORES!C:L,10,FALSE)</f>
        <v>#N/A</v>
      </c>
      <c r="C1085">
        <f>IFERROR(MATCH($A1085,'Fis-Com'!C:C,0),0)</f>
        <v>0</v>
      </c>
      <c r="D1085">
        <f>IFERROR(MATCH($A1085,'Fis-Com'!D:D,0),0)</f>
        <v>0</v>
      </c>
      <c r="E1085">
        <f>IFERROR(MATCH($A1085,'Fis-Com'!E:E,0),0)</f>
        <v>0</v>
      </c>
      <c r="I1085">
        <f t="shared" si="16"/>
        <v>0</v>
      </c>
    </row>
    <row r="1086" spans="2:9" x14ac:dyDescent="0.2">
      <c r="B1086" t="e">
        <f>VLOOKUP(A1086,MEDIDORES!C:L,10,FALSE)</f>
        <v>#N/A</v>
      </c>
      <c r="C1086">
        <f>IFERROR(MATCH($A1086,'Fis-Com'!C:C,0),0)</f>
        <v>0</v>
      </c>
      <c r="D1086">
        <f>IFERROR(MATCH($A1086,'Fis-Com'!D:D,0),0)</f>
        <v>0</v>
      </c>
      <c r="E1086">
        <f>IFERROR(MATCH($A1086,'Fis-Com'!E:E,0),0)</f>
        <v>0</v>
      </c>
      <c r="I1086">
        <f t="shared" si="16"/>
        <v>0</v>
      </c>
    </row>
    <row r="1087" spans="2:9" x14ac:dyDescent="0.2">
      <c r="B1087" t="e">
        <f>VLOOKUP(A1087,MEDIDORES!C:L,10,FALSE)</f>
        <v>#N/A</v>
      </c>
      <c r="C1087">
        <f>IFERROR(MATCH($A1087,'Fis-Com'!C:C,0),0)</f>
        <v>0</v>
      </c>
      <c r="D1087">
        <f>IFERROR(MATCH($A1087,'Fis-Com'!D:D,0),0)</f>
        <v>0</v>
      </c>
      <c r="E1087">
        <f>IFERROR(MATCH($A1087,'Fis-Com'!E:E,0),0)</f>
        <v>0</v>
      </c>
      <c r="I1087">
        <f t="shared" si="16"/>
        <v>0</v>
      </c>
    </row>
    <row r="1088" spans="2:9" x14ac:dyDescent="0.2">
      <c r="B1088" t="e">
        <f>VLOOKUP(A1088,MEDIDORES!C:L,10,FALSE)</f>
        <v>#N/A</v>
      </c>
      <c r="C1088">
        <f>IFERROR(MATCH($A1088,'Fis-Com'!C:C,0),0)</f>
        <v>0</v>
      </c>
      <c r="D1088">
        <f>IFERROR(MATCH($A1088,'Fis-Com'!D:D,0),0)</f>
        <v>0</v>
      </c>
      <c r="E1088">
        <f>IFERROR(MATCH($A1088,'Fis-Com'!E:E,0),0)</f>
        <v>0</v>
      </c>
      <c r="I1088">
        <f t="shared" si="16"/>
        <v>0</v>
      </c>
    </row>
    <row r="1089" spans="2:9" x14ac:dyDescent="0.2">
      <c r="B1089" t="e">
        <f>VLOOKUP(A1089,MEDIDORES!C:L,10,FALSE)</f>
        <v>#N/A</v>
      </c>
      <c r="C1089">
        <f>IFERROR(MATCH($A1089,'Fis-Com'!C:C,0),0)</f>
        <v>0</v>
      </c>
      <c r="D1089">
        <f>IFERROR(MATCH($A1089,'Fis-Com'!D:D,0),0)</f>
        <v>0</v>
      </c>
      <c r="E1089">
        <f>IFERROR(MATCH($A1089,'Fis-Com'!E:E,0),0)</f>
        <v>0</v>
      </c>
      <c r="I1089">
        <f t="shared" si="16"/>
        <v>0</v>
      </c>
    </row>
    <row r="1090" spans="2:9" x14ac:dyDescent="0.2">
      <c r="B1090" t="e">
        <f>VLOOKUP(A1090,MEDIDORES!C:L,10,FALSE)</f>
        <v>#N/A</v>
      </c>
      <c r="C1090">
        <f>IFERROR(MATCH($A1090,'Fis-Com'!C:C,0),0)</f>
        <v>0</v>
      </c>
      <c r="D1090">
        <f>IFERROR(MATCH($A1090,'Fis-Com'!D:D,0),0)</f>
        <v>0</v>
      </c>
      <c r="E1090">
        <f>IFERROR(MATCH($A1090,'Fis-Com'!E:E,0),0)</f>
        <v>0</v>
      </c>
      <c r="I1090">
        <f t="shared" si="16"/>
        <v>0</v>
      </c>
    </row>
    <row r="1091" spans="2:9" x14ac:dyDescent="0.2">
      <c r="B1091" t="e">
        <f>VLOOKUP(A1091,MEDIDORES!C:L,10,FALSE)</f>
        <v>#N/A</v>
      </c>
      <c r="C1091">
        <f>IFERROR(MATCH($A1091,'Fis-Com'!C:C,0),0)</f>
        <v>0</v>
      </c>
      <c r="D1091">
        <f>IFERROR(MATCH($A1091,'Fis-Com'!D:D,0),0)</f>
        <v>0</v>
      </c>
      <c r="E1091">
        <f>IFERROR(MATCH($A1091,'Fis-Com'!E:E,0),0)</f>
        <v>0</v>
      </c>
      <c r="I1091">
        <f t="shared" si="16"/>
        <v>0</v>
      </c>
    </row>
    <row r="1092" spans="2:9" x14ac:dyDescent="0.2">
      <c r="B1092" t="e">
        <f>VLOOKUP(A1092,MEDIDORES!C:L,10,FALSE)</f>
        <v>#N/A</v>
      </c>
      <c r="C1092">
        <f>IFERROR(MATCH($A1092,'Fis-Com'!C:C,0),0)</f>
        <v>0</v>
      </c>
      <c r="D1092">
        <f>IFERROR(MATCH($A1092,'Fis-Com'!D:D,0),0)</f>
        <v>0</v>
      </c>
      <c r="E1092">
        <f>IFERROR(MATCH($A1092,'Fis-Com'!E:E,0),0)</f>
        <v>0</v>
      </c>
      <c r="I1092">
        <f t="shared" ref="I1092:I1155" si="17">SUM(C1092:E1092)</f>
        <v>0</v>
      </c>
    </row>
    <row r="1093" spans="2:9" x14ac:dyDescent="0.2">
      <c r="B1093" t="e">
        <f>VLOOKUP(A1093,MEDIDORES!C:L,10,FALSE)</f>
        <v>#N/A</v>
      </c>
      <c r="C1093">
        <f>IFERROR(MATCH($A1093,'Fis-Com'!C:C,0),0)</f>
        <v>0</v>
      </c>
      <c r="D1093">
        <f>IFERROR(MATCH($A1093,'Fis-Com'!D:D,0),0)</f>
        <v>0</v>
      </c>
      <c r="E1093">
        <f>IFERROR(MATCH($A1093,'Fis-Com'!E:E,0),0)</f>
        <v>0</v>
      </c>
      <c r="I1093">
        <f t="shared" si="17"/>
        <v>0</v>
      </c>
    </row>
    <row r="1094" spans="2:9" x14ac:dyDescent="0.2">
      <c r="B1094" t="e">
        <f>VLOOKUP(A1094,MEDIDORES!C:L,10,FALSE)</f>
        <v>#N/A</v>
      </c>
      <c r="C1094">
        <f>IFERROR(MATCH($A1094,'Fis-Com'!C:C,0),0)</f>
        <v>0</v>
      </c>
      <c r="D1094">
        <f>IFERROR(MATCH($A1094,'Fis-Com'!D:D,0),0)</f>
        <v>0</v>
      </c>
      <c r="E1094">
        <f>IFERROR(MATCH($A1094,'Fis-Com'!E:E,0),0)</f>
        <v>0</v>
      </c>
      <c r="I1094">
        <f t="shared" si="17"/>
        <v>0</v>
      </c>
    </row>
    <row r="1095" spans="2:9" x14ac:dyDescent="0.2">
      <c r="B1095" t="e">
        <f>VLOOKUP(A1095,MEDIDORES!C:L,10,FALSE)</f>
        <v>#N/A</v>
      </c>
      <c r="C1095">
        <f>IFERROR(MATCH($A1095,'Fis-Com'!C:C,0),0)</f>
        <v>0</v>
      </c>
      <c r="D1095">
        <f>IFERROR(MATCH($A1095,'Fis-Com'!D:D,0),0)</f>
        <v>0</v>
      </c>
      <c r="E1095">
        <f>IFERROR(MATCH($A1095,'Fis-Com'!E:E,0),0)</f>
        <v>0</v>
      </c>
      <c r="I1095">
        <f t="shared" si="17"/>
        <v>0</v>
      </c>
    </row>
    <row r="1096" spans="2:9" x14ac:dyDescent="0.2">
      <c r="B1096" t="e">
        <f>VLOOKUP(A1096,MEDIDORES!C:L,10,FALSE)</f>
        <v>#N/A</v>
      </c>
      <c r="C1096">
        <f>IFERROR(MATCH($A1096,'Fis-Com'!C:C,0),0)</f>
        <v>0</v>
      </c>
      <c r="D1096">
        <f>IFERROR(MATCH($A1096,'Fis-Com'!D:D,0),0)</f>
        <v>0</v>
      </c>
      <c r="E1096">
        <f>IFERROR(MATCH($A1096,'Fis-Com'!E:E,0),0)</f>
        <v>0</v>
      </c>
      <c r="I1096">
        <f t="shared" si="17"/>
        <v>0</v>
      </c>
    </row>
    <row r="1097" spans="2:9" x14ac:dyDescent="0.2">
      <c r="B1097" t="e">
        <f>VLOOKUP(A1097,MEDIDORES!C:L,10,FALSE)</f>
        <v>#N/A</v>
      </c>
      <c r="C1097">
        <f>IFERROR(MATCH($A1097,'Fis-Com'!C:C,0),0)</f>
        <v>0</v>
      </c>
      <c r="D1097">
        <f>IFERROR(MATCH($A1097,'Fis-Com'!D:D,0),0)</f>
        <v>0</v>
      </c>
      <c r="E1097">
        <f>IFERROR(MATCH($A1097,'Fis-Com'!E:E,0),0)</f>
        <v>0</v>
      </c>
      <c r="I1097">
        <f t="shared" si="17"/>
        <v>0</v>
      </c>
    </row>
    <row r="1098" spans="2:9" x14ac:dyDescent="0.2">
      <c r="B1098" t="e">
        <f>VLOOKUP(A1098,MEDIDORES!C:L,10,FALSE)</f>
        <v>#N/A</v>
      </c>
      <c r="C1098">
        <f>IFERROR(MATCH($A1098,'Fis-Com'!C:C,0),0)</f>
        <v>0</v>
      </c>
      <c r="D1098">
        <f>IFERROR(MATCH($A1098,'Fis-Com'!D:D,0),0)</f>
        <v>0</v>
      </c>
      <c r="E1098">
        <f>IFERROR(MATCH($A1098,'Fis-Com'!E:E,0),0)</f>
        <v>0</v>
      </c>
      <c r="I1098">
        <f t="shared" si="17"/>
        <v>0</v>
      </c>
    </row>
    <row r="1099" spans="2:9" x14ac:dyDescent="0.2">
      <c r="B1099" t="e">
        <f>VLOOKUP(A1099,MEDIDORES!C:L,10,FALSE)</f>
        <v>#N/A</v>
      </c>
      <c r="C1099">
        <f>IFERROR(MATCH($A1099,'Fis-Com'!C:C,0),0)</f>
        <v>0</v>
      </c>
      <c r="D1099">
        <f>IFERROR(MATCH($A1099,'Fis-Com'!D:D,0),0)</f>
        <v>0</v>
      </c>
      <c r="E1099">
        <f>IFERROR(MATCH($A1099,'Fis-Com'!E:E,0),0)</f>
        <v>0</v>
      </c>
      <c r="I1099">
        <f t="shared" si="17"/>
        <v>0</v>
      </c>
    </row>
    <row r="1100" spans="2:9" x14ac:dyDescent="0.2">
      <c r="B1100" t="e">
        <f>VLOOKUP(A1100,MEDIDORES!C:L,10,FALSE)</f>
        <v>#N/A</v>
      </c>
      <c r="C1100">
        <f>IFERROR(MATCH($A1100,'Fis-Com'!C:C,0),0)</f>
        <v>0</v>
      </c>
      <c r="D1100">
        <f>IFERROR(MATCH($A1100,'Fis-Com'!D:D,0),0)</f>
        <v>0</v>
      </c>
      <c r="E1100">
        <f>IFERROR(MATCH($A1100,'Fis-Com'!E:E,0),0)</f>
        <v>0</v>
      </c>
      <c r="I1100">
        <f t="shared" si="17"/>
        <v>0</v>
      </c>
    </row>
    <row r="1101" spans="2:9" x14ac:dyDescent="0.2">
      <c r="B1101" t="e">
        <f>VLOOKUP(A1101,MEDIDORES!C:L,10,FALSE)</f>
        <v>#N/A</v>
      </c>
      <c r="C1101">
        <f>IFERROR(MATCH($A1101,'Fis-Com'!C:C,0),0)</f>
        <v>0</v>
      </c>
      <c r="D1101">
        <f>IFERROR(MATCH($A1101,'Fis-Com'!D:D,0),0)</f>
        <v>0</v>
      </c>
      <c r="E1101">
        <f>IFERROR(MATCH($A1101,'Fis-Com'!E:E,0),0)</f>
        <v>0</v>
      </c>
      <c r="I1101">
        <f t="shared" si="17"/>
        <v>0</v>
      </c>
    </row>
    <row r="1102" spans="2:9" x14ac:dyDescent="0.2">
      <c r="B1102" t="e">
        <f>VLOOKUP(A1102,MEDIDORES!C:L,10,FALSE)</f>
        <v>#N/A</v>
      </c>
      <c r="C1102">
        <f>IFERROR(MATCH($A1102,'Fis-Com'!C:C,0),0)</f>
        <v>0</v>
      </c>
      <c r="D1102">
        <f>IFERROR(MATCH($A1102,'Fis-Com'!D:D,0),0)</f>
        <v>0</v>
      </c>
      <c r="E1102">
        <f>IFERROR(MATCH($A1102,'Fis-Com'!E:E,0),0)</f>
        <v>0</v>
      </c>
      <c r="I1102">
        <f t="shared" si="17"/>
        <v>0</v>
      </c>
    </row>
    <row r="1103" spans="2:9" x14ac:dyDescent="0.2">
      <c r="B1103" t="e">
        <f>VLOOKUP(A1103,MEDIDORES!C:L,10,FALSE)</f>
        <v>#N/A</v>
      </c>
      <c r="C1103">
        <f>IFERROR(MATCH($A1103,'Fis-Com'!C:C,0),0)</f>
        <v>0</v>
      </c>
      <c r="D1103">
        <f>IFERROR(MATCH($A1103,'Fis-Com'!D:D,0),0)</f>
        <v>0</v>
      </c>
      <c r="E1103">
        <f>IFERROR(MATCH($A1103,'Fis-Com'!E:E,0),0)</f>
        <v>0</v>
      </c>
      <c r="I1103">
        <f t="shared" si="17"/>
        <v>0</v>
      </c>
    </row>
    <row r="1104" spans="2:9" x14ac:dyDescent="0.2">
      <c r="B1104" t="e">
        <f>VLOOKUP(A1104,MEDIDORES!C:L,10,FALSE)</f>
        <v>#N/A</v>
      </c>
      <c r="C1104">
        <f>IFERROR(MATCH($A1104,'Fis-Com'!C:C,0),0)</f>
        <v>0</v>
      </c>
      <c r="D1104">
        <f>IFERROR(MATCH($A1104,'Fis-Com'!D:D,0),0)</f>
        <v>0</v>
      </c>
      <c r="E1104">
        <f>IFERROR(MATCH($A1104,'Fis-Com'!E:E,0),0)</f>
        <v>0</v>
      </c>
      <c r="I1104">
        <f t="shared" si="17"/>
        <v>0</v>
      </c>
    </row>
    <row r="1105" spans="2:9" x14ac:dyDescent="0.2">
      <c r="B1105" t="e">
        <f>VLOOKUP(A1105,MEDIDORES!C:L,10,FALSE)</f>
        <v>#N/A</v>
      </c>
      <c r="C1105">
        <f>IFERROR(MATCH($A1105,'Fis-Com'!C:C,0),0)</f>
        <v>0</v>
      </c>
      <c r="D1105">
        <f>IFERROR(MATCH($A1105,'Fis-Com'!D:D,0),0)</f>
        <v>0</v>
      </c>
      <c r="E1105">
        <f>IFERROR(MATCH($A1105,'Fis-Com'!E:E,0),0)</f>
        <v>0</v>
      </c>
      <c r="I1105">
        <f t="shared" si="17"/>
        <v>0</v>
      </c>
    </row>
    <row r="1106" spans="2:9" x14ac:dyDescent="0.2">
      <c r="B1106" t="e">
        <f>VLOOKUP(A1106,MEDIDORES!C:L,10,FALSE)</f>
        <v>#N/A</v>
      </c>
      <c r="C1106">
        <f>IFERROR(MATCH($A1106,'Fis-Com'!C:C,0),0)</f>
        <v>0</v>
      </c>
      <c r="D1106">
        <f>IFERROR(MATCH($A1106,'Fis-Com'!D:D,0),0)</f>
        <v>0</v>
      </c>
      <c r="E1106">
        <f>IFERROR(MATCH($A1106,'Fis-Com'!E:E,0),0)</f>
        <v>0</v>
      </c>
      <c r="I1106">
        <f t="shared" si="17"/>
        <v>0</v>
      </c>
    </row>
    <row r="1107" spans="2:9" x14ac:dyDescent="0.2">
      <c r="B1107" t="e">
        <f>VLOOKUP(A1107,MEDIDORES!C:L,10,FALSE)</f>
        <v>#N/A</v>
      </c>
      <c r="C1107">
        <f>IFERROR(MATCH($A1107,'Fis-Com'!C:C,0),0)</f>
        <v>0</v>
      </c>
      <c r="D1107">
        <f>IFERROR(MATCH($A1107,'Fis-Com'!D:D,0),0)</f>
        <v>0</v>
      </c>
      <c r="E1107">
        <f>IFERROR(MATCH($A1107,'Fis-Com'!E:E,0),0)</f>
        <v>0</v>
      </c>
      <c r="I1107">
        <f t="shared" si="17"/>
        <v>0</v>
      </c>
    </row>
    <row r="1108" spans="2:9" x14ac:dyDescent="0.2">
      <c r="B1108" t="e">
        <f>VLOOKUP(A1108,MEDIDORES!C:L,10,FALSE)</f>
        <v>#N/A</v>
      </c>
      <c r="C1108">
        <f>IFERROR(MATCH($A1108,'Fis-Com'!C:C,0),0)</f>
        <v>0</v>
      </c>
      <c r="D1108">
        <f>IFERROR(MATCH($A1108,'Fis-Com'!D:D,0),0)</f>
        <v>0</v>
      </c>
      <c r="E1108">
        <f>IFERROR(MATCH($A1108,'Fis-Com'!E:E,0),0)</f>
        <v>0</v>
      </c>
      <c r="I1108">
        <f t="shared" si="17"/>
        <v>0</v>
      </c>
    </row>
    <row r="1109" spans="2:9" x14ac:dyDescent="0.2">
      <c r="B1109" t="e">
        <f>VLOOKUP(A1109,MEDIDORES!C:L,10,FALSE)</f>
        <v>#N/A</v>
      </c>
      <c r="C1109">
        <f>IFERROR(MATCH($A1109,'Fis-Com'!C:C,0),0)</f>
        <v>0</v>
      </c>
      <c r="D1109">
        <f>IFERROR(MATCH($A1109,'Fis-Com'!D:D,0),0)</f>
        <v>0</v>
      </c>
      <c r="E1109">
        <f>IFERROR(MATCH($A1109,'Fis-Com'!E:E,0),0)</f>
        <v>0</v>
      </c>
      <c r="I1109">
        <f t="shared" si="17"/>
        <v>0</v>
      </c>
    </row>
    <row r="1110" spans="2:9" x14ac:dyDescent="0.2">
      <c r="B1110" t="e">
        <f>VLOOKUP(A1110,MEDIDORES!C:L,10,FALSE)</f>
        <v>#N/A</v>
      </c>
      <c r="C1110">
        <f>IFERROR(MATCH($A1110,'Fis-Com'!C:C,0),0)</f>
        <v>0</v>
      </c>
      <c r="D1110">
        <f>IFERROR(MATCH($A1110,'Fis-Com'!D:D,0),0)</f>
        <v>0</v>
      </c>
      <c r="E1110">
        <f>IFERROR(MATCH($A1110,'Fis-Com'!E:E,0),0)</f>
        <v>0</v>
      </c>
      <c r="I1110">
        <f t="shared" si="17"/>
        <v>0</v>
      </c>
    </row>
    <row r="1111" spans="2:9" x14ac:dyDescent="0.2">
      <c r="B1111" t="e">
        <f>VLOOKUP(A1111,MEDIDORES!C:L,10,FALSE)</f>
        <v>#N/A</v>
      </c>
      <c r="C1111">
        <f>IFERROR(MATCH($A1111,'Fis-Com'!C:C,0),0)</f>
        <v>0</v>
      </c>
      <c r="D1111">
        <f>IFERROR(MATCH($A1111,'Fis-Com'!D:D,0),0)</f>
        <v>0</v>
      </c>
      <c r="E1111">
        <f>IFERROR(MATCH($A1111,'Fis-Com'!E:E,0),0)</f>
        <v>0</v>
      </c>
      <c r="I1111">
        <f t="shared" si="17"/>
        <v>0</v>
      </c>
    </row>
    <row r="1112" spans="2:9" x14ac:dyDescent="0.2">
      <c r="B1112" t="e">
        <f>VLOOKUP(A1112,MEDIDORES!C:L,10,FALSE)</f>
        <v>#N/A</v>
      </c>
      <c r="C1112">
        <f>IFERROR(MATCH($A1112,'Fis-Com'!C:C,0),0)</f>
        <v>0</v>
      </c>
      <c r="D1112">
        <f>IFERROR(MATCH($A1112,'Fis-Com'!D:D,0),0)</f>
        <v>0</v>
      </c>
      <c r="E1112">
        <f>IFERROR(MATCH($A1112,'Fis-Com'!E:E,0),0)</f>
        <v>0</v>
      </c>
      <c r="I1112">
        <f t="shared" si="17"/>
        <v>0</v>
      </c>
    </row>
    <row r="1113" spans="2:9" x14ac:dyDescent="0.2">
      <c r="B1113" t="e">
        <f>VLOOKUP(A1113,MEDIDORES!C:L,10,FALSE)</f>
        <v>#N/A</v>
      </c>
      <c r="C1113">
        <f>IFERROR(MATCH($A1113,'Fis-Com'!C:C,0),0)</f>
        <v>0</v>
      </c>
      <c r="D1113">
        <f>IFERROR(MATCH($A1113,'Fis-Com'!D:D,0),0)</f>
        <v>0</v>
      </c>
      <c r="E1113">
        <f>IFERROR(MATCH($A1113,'Fis-Com'!E:E,0),0)</f>
        <v>0</v>
      </c>
      <c r="I1113">
        <f t="shared" si="17"/>
        <v>0</v>
      </c>
    </row>
    <row r="1114" spans="2:9" x14ac:dyDescent="0.2">
      <c r="B1114" t="e">
        <f>VLOOKUP(A1114,MEDIDORES!C:L,10,FALSE)</f>
        <v>#N/A</v>
      </c>
      <c r="C1114">
        <f>IFERROR(MATCH($A1114,'Fis-Com'!C:C,0),0)</f>
        <v>0</v>
      </c>
      <c r="D1114">
        <f>IFERROR(MATCH($A1114,'Fis-Com'!D:D,0),0)</f>
        <v>0</v>
      </c>
      <c r="E1114">
        <f>IFERROR(MATCH($A1114,'Fis-Com'!E:E,0),0)</f>
        <v>0</v>
      </c>
      <c r="I1114">
        <f t="shared" si="17"/>
        <v>0</v>
      </c>
    </row>
    <row r="1115" spans="2:9" x14ac:dyDescent="0.2">
      <c r="B1115" t="e">
        <f>VLOOKUP(A1115,MEDIDORES!C:L,10,FALSE)</f>
        <v>#N/A</v>
      </c>
      <c r="C1115">
        <f>IFERROR(MATCH($A1115,'Fis-Com'!C:C,0),0)</f>
        <v>0</v>
      </c>
      <c r="D1115">
        <f>IFERROR(MATCH($A1115,'Fis-Com'!D:D,0),0)</f>
        <v>0</v>
      </c>
      <c r="E1115">
        <f>IFERROR(MATCH($A1115,'Fis-Com'!E:E,0),0)</f>
        <v>0</v>
      </c>
      <c r="I1115">
        <f t="shared" si="17"/>
        <v>0</v>
      </c>
    </row>
    <row r="1116" spans="2:9" x14ac:dyDescent="0.2">
      <c r="B1116" t="e">
        <f>VLOOKUP(A1116,MEDIDORES!C:L,10,FALSE)</f>
        <v>#N/A</v>
      </c>
      <c r="C1116">
        <f>IFERROR(MATCH($A1116,'Fis-Com'!C:C,0),0)</f>
        <v>0</v>
      </c>
      <c r="D1116">
        <f>IFERROR(MATCH($A1116,'Fis-Com'!D:D,0),0)</f>
        <v>0</v>
      </c>
      <c r="E1116">
        <f>IFERROR(MATCH($A1116,'Fis-Com'!E:E,0),0)</f>
        <v>0</v>
      </c>
      <c r="I1116">
        <f t="shared" si="17"/>
        <v>0</v>
      </c>
    </row>
    <row r="1117" spans="2:9" x14ac:dyDescent="0.2">
      <c r="B1117" t="e">
        <f>VLOOKUP(A1117,MEDIDORES!C:L,10,FALSE)</f>
        <v>#N/A</v>
      </c>
      <c r="C1117">
        <f>IFERROR(MATCH($A1117,'Fis-Com'!C:C,0),0)</f>
        <v>0</v>
      </c>
      <c r="D1117">
        <f>IFERROR(MATCH($A1117,'Fis-Com'!D:D,0),0)</f>
        <v>0</v>
      </c>
      <c r="E1117">
        <f>IFERROR(MATCH($A1117,'Fis-Com'!E:E,0),0)</f>
        <v>0</v>
      </c>
      <c r="I1117">
        <f t="shared" si="17"/>
        <v>0</v>
      </c>
    </row>
    <row r="1118" spans="2:9" x14ac:dyDescent="0.2">
      <c r="B1118" t="e">
        <f>VLOOKUP(A1118,MEDIDORES!C:L,10,FALSE)</f>
        <v>#N/A</v>
      </c>
      <c r="C1118">
        <f>IFERROR(MATCH($A1118,'Fis-Com'!C:C,0),0)</f>
        <v>0</v>
      </c>
      <c r="D1118">
        <f>IFERROR(MATCH($A1118,'Fis-Com'!D:D,0),0)</f>
        <v>0</v>
      </c>
      <c r="E1118">
        <f>IFERROR(MATCH($A1118,'Fis-Com'!E:E,0),0)</f>
        <v>0</v>
      </c>
      <c r="I1118">
        <f t="shared" si="17"/>
        <v>0</v>
      </c>
    </row>
    <row r="1119" spans="2:9" x14ac:dyDescent="0.2">
      <c r="B1119" t="e">
        <f>VLOOKUP(A1119,MEDIDORES!C:L,10,FALSE)</f>
        <v>#N/A</v>
      </c>
      <c r="C1119">
        <f>IFERROR(MATCH($A1119,'Fis-Com'!C:C,0),0)</f>
        <v>0</v>
      </c>
      <c r="D1119">
        <f>IFERROR(MATCH($A1119,'Fis-Com'!D:D,0),0)</f>
        <v>0</v>
      </c>
      <c r="E1119">
        <f>IFERROR(MATCH($A1119,'Fis-Com'!E:E,0),0)</f>
        <v>0</v>
      </c>
      <c r="I1119">
        <f t="shared" si="17"/>
        <v>0</v>
      </c>
    </row>
    <row r="1120" spans="2:9" x14ac:dyDescent="0.2">
      <c r="B1120" t="e">
        <f>VLOOKUP(A1120,MEDIDORES!C:L,10,FALSE)</f>
        <v>#N/A</v>
      </c>
      <c r="C1120">
        <f>IFERROR(MATCH($A1120,'Fis-Com'!C:C,0),0)</f>
        <v>0</v>
      </c>
      <c r="D1120">
        <f>IFERROR(MATCH($A1120,'Fis-Com'!D:D,0),0)</f>
        <v>0</v>
      </c>
      <c r="E1120">
        <f>IFERROR(MATCH($A1120,'Fis-Com'!E:E,0),0)</f>
        <v>0</v>
      </c>
      <c r="I1120">
        <f t="shared" si="17"/>
        <v>0</v>
      </c>
    </row>
    <row r="1121" spans="2:9" x14ac:dyDescent="0.2">
      <c r="B1121" t="e">
        <f>VLOOKUP(A1121,MEDIDORES!C:L,10,FALSE)</f>
        <v>#N/A</v>
      </c>
      <c r="C1121">
        <f>IFERROR(MATCH($A1121,'Fis-Com'!C:C,0),0)</f>
        <v>0</v>
      </c>
      <c r="D1121">
        <f>IFERROR(MATCH($A1121,'Fis-Com'!D:D,0),0)</f>
        <v>0</v>
      </c>
      <c r="E1121">
        <f>IFERROR(MATCH($A1121,'Fis-Com'!E:E,0),0)</f>
        <v>0</v>
      </c>
      <c r="I1121">
        <f t="shared" si="17"/>
        <v>0</v>
      </c>
    </row>
    <row r="1122" spans="2:9" x14ac:dyDescent="0.2">
      <c r="B1122" t="e">
        <f>VLOOKUP(A1122,MEDIDORES!C:L,10,FALSE)</f>
        <v>#N/A</v>
      </c>
      <c r="C1122">
        <f>IFERROR(MATCH($A1122,'Fis-Com'!C:C,0),0)</f>
        <v>0</v>
      </c>
      <c r="D1122">
        <f>IFERROR(MATCH($A1122,'Fis-Com'!D:D,0),0)</f>
        <v>0</v>
      </c>
      <c r="E1122">
        <f>IFERROR(MATCH($A1122,'Fis-Com'!E:E,0),0)</f>
        <v>0</v>
      </c>
      <c r="I1122">
        <f t="shared" si="17"/>
        <v>0</v>
      </c>
    </row>
    <row r="1123" spans="2:9" x14ac:dyDescent="0.2">
      <c r="B1123" t="e">
        <f>VLOOKUP(A1123,MEDIDORES!C:L,10,FALSE)</f>
        <v>#N/A</v>
      </c>
      <c r="C1123">
        <f>IFERROR(MATCH($A1123,'Fis-Com'!C:C,0),0)</f>
        <v>0</v>
      </c>
      <c r="D1123">
        <f>IFERROR(MATCH($A1123,'Fis-Com'!D:D,0),0)</f>
        <v>0</v>
      </c>
      <c r="E1123">
        <f>IFERROR(MATCH($A1123,'Fis-Com'!E:E,0),0)</f>
        <v>0</v>
      </c>
      <c r="I1123">
        <f t="shared" si="17"/>
        <v>0</v>
      </c>
    </row>
    <row r="1124" spans="2:9" x14ac:dyDescent="0.2">
      <c r="B1124" t="e">
        <f>VLOOKUP(A1124,MEDIDORES!C:L,10,FALSE)</f>
        <v>#N/A</v>
      </c>
      <c r="C1124">
        <f>IFERROR(MATCH($A1124,'Fis-Com'!C:C,0),0)</f>
        <v>0</v>
      </c>
      <c r="D1124">
        <f>IFERROR(MATCH($A1124,'Fis-Com'!D:D,0),0)</f>
        <v>0</v>
      </c>
      <c r="E1124">
        <f>IFERROR(MATCH($A1124,'Fis-Com'!E:E,0),0)</f>
        <v>0</v>
      </c>
      <c r="I1124">
        <f t="shared" si="17"/>
        <v>0</v>
      </c>
    </row>
    <row r="1125" spans="2:9" x14ac:dyDescent="0.2">
      <c r="B1125" t="e">
        <f>VLOOKUP(A1125,MEDIDORES!C:L,10,FALSE)</f>
        <v>#N/A</v>
      </c>
      <c r="C1125">
        <f>IFERROR(MATCH($A1125,'Fis-Com'!C:C,0),0)</f>
        <v>0</v>
      </c>
      <c r="D1125">
        <f>IFERROR(MATCH($A1125,'Fis-Com'!D:D,0),0)</f>
        <v>0</v>
      </c>
      <c r="E1125">
        <f>IFERROR(MATCH($A1125,'Fis-Com'!E:E,0),0)</f>
        <v>0</v>
      </c>
      <c r="I1125">
        <f t="shared" si="17"/>
        <v>0</v>
      </c>
    </row>
    <row r="1126" spans="2:9" x14ac:dyDescent="0.2">
      <c r="B1126" t="e">
        <f>VLOOKUP(A1126,MEDIDORES!C:L,10,FALSE)</f>
        <v>#N/A</v>
      </c>
      <c r="C1126">
        <f>IFERROR(MATCH($A1126,'Fis-Com'!C:C,0),0)</f>
        <v>0</v>
      </c>
      <c r="D1126">
        <f>IFERROR(MATCH($A1126,'Fis-Com'!D:D,0),0)</f>
        <v>0</v>
      </c>
      <c r="E1126">
        <f>IFERROR(MATCH($A1126,'Fis-Com'!E:E,0),0)</f>
        <v>0</v>
      </c>
      <c r="I1126">
        <f t="shared" si="17"/>
        <v>0</v>
      </c>
    </row>
    <row r="1127" spans="2:9" x14ac:dyDescent="0.2">
      <c r="B1127" t="e">
        <f>VLOOKUP(A1127,MEDIDORES!C:L,10,FALSE)</f>
        <v>#N/A</v>
      </c>
      <c r="C1127">
        <f>IFERROR(MATCH($A1127,'Fis-Com'!C:C,0),0)</f>
        <v>0</v>
      </c>
      <c r="D1127">
        <f>IFERROR(MATCH($A1127,'Fis-Com'!D:D,0),0)</f>
        <v>0</v>
      </c>
      <c r="E1127">
        <f>IFERROR(MATCH($A1127,'Fis-Com'!E:E,0),0)</f>
        <v>0</v>
      </c>
      <c r="I1127">
        <f t="shared" si="17"/>
        <v>0</v>
      </c>
    </row>
    <row r="1128" spans="2:9" x14ac:dyDescent="0.2">
      <c r="B1128" t="e">
        <f>VLOOKUP(A1128,MEDIDORES!C:L,10,FALSE)</f>
        <v>#N/A</v>
      </c>
      <c r="C1128">
        <f>IFERROR(MATCH($A1128,'Fis-Com'!C:C,0),0)</f>
        <v>0</v>
      </c>
      <c r="D1128">
        <f>IFERROR(MATCH($A1128,'Fis-Com'!D:D,0),0)</f>
        <v>0</v>
      </c>
      <c r="E1128">
        <f>IFERROR(MATCH($A1128,'Fis-Com'!E:E,0),0)</f>
        <v>0</v>
      </c>
      <c r="I1128">
        <f t="shared" si="17"/>
        <v>0</v>
      </c>
    </row>
    <row r="1129" spans="2:9" x14ac:dyDescent="0.2">
      <c r="B1129" t="e">
        <f>VLOOKUP(A1129,MEDIDORES!C:L,10,FALSE)</f>
        <v>#N/A</v>
      </c>
      <c r="C1129">
        <f>IFERROR(MATCH($A1129,'Fis-Com'!C:C,0),0)</f>
        <v>0</v>
      </c>
      <c r="D1129">
        <f>IFERROR(MATCH($A1129,'Fis-Com'!D:D,0),0)</f>
        <v>0</v>
      </c>
      <c r="E1129">
        <f>IFERROR(MATCH($A1129,'Fis-Com'!E:E,0),0)</f>
        <v>0</v>
      </c>
      <c r="I1129">
        <f t="shared" si="17"/>
        <v>0</v>
      </c>
    </row>
    <row r="1130" spans="2:9" x14ac:dyDescent="0.2">
      <c r="B1130" t="e">
        <f>VLOOKUP(A1130,MEDIDORES!C:L,10,FALSE)</f>
        <v>#N/A</v>
      </c>
      <c r="C1130">
        <f>IFERROR(MATCH($A1130,'Fis-Com'!C:C,0),0)</f>
        <v>0</v>
      </c>
      <c r="D1130">
        <f>IFERROR(MATCH($A1130,'Fis-Com'!D:D,0),0)</f>
        <v>0</v>
      </c>
      <c r="E1130">
        <f>IFERROR(MATCH($A1130,'Fis-Com'!E:E,0),0)</f>
        <v>0</v>
      </c>
      <c r="I1130">
        <f t="shared" si="17"/>
        <v>0</v>
      </c>
    </row>
    <row r="1131" spans="2:9" x14ac:dyDescent="0.2">
      <c r="B1131" t="e">
        <f>VLOOKUP(A1131,MEDIDORES!C:L,10,FALSE)</f>
        <v>#N/A</v>
      </c>
      <c r="C1131">
        <f>IFERROR(MATCH($A1131,'Fis-Com'!C:C,0),0)</f>
        <v>0</v>
      </c>
      <c r="D1131">
        <f>IFERROR(MATCH($A1131,'Fis-Com'!D:D,0),0)</f>
        <v>0</v>
      </c>
      <c r="E1131">
        <f>IFERROR(MATCH($A1131,'Fis-Com'!E:E,0),0)</f>
        <v>0</v>
      </c>
      <c r="I1131">
        <f t="shared" si="17"/>
        <v>0</v>
      </c>
    </row>
    <row r="1132" spans="2:9" x14ac:dyDescent="0.2">
      <c r="B1132" t="e">
        <f>VLOOKUP(A1132,MEDIDORES!C:L,10,FALSE)</f>
        <v>#N/A</v>
      </c>
      <c r="C1132">
        <f>IFERROR(MATCH($A1132,'Fis-Com'!C:C,0),0)</f>
        <v>0</v>
      </c>
      <c r="D1132">
        <f>IFERROR(MATCH($A1132,'Fis-Com'!D:D,0),0)</f>
        <v>0</v>
      </c>
      <c r="E1132">
        <f>IFERROR(MATCH($A1132,'Fis-Com'!E:E,0),0)</f>
        <v>0</v>
      </c>
      <c r="I1132">
        <f t="shared" si="17"/>
        <v>0</v>
      </c>
    </row>
    <row r="1133" spans="2:9" x14ac:dyDescent="0.2">
      <c r="B1133" t="e">
        <f>VLOOKUP(A1133,MEDIDORES!C:L,10,FALSE)</f>
        <v>#N/A</v>
      </c>
      <c r="C1133">
        <f>IFERROR(MATCH($A1133,'Fis-Com'!C:C,0),0)</f>
        <v>0</v>
      </c>
      <c r="D1133">
        <f>IFERROR(MATCH($A1133,'Fis-Com'!D:D,0),0)</f>
        <v>0</v>
      </c>
      <c r="E1133">
        <f>IFERROR(MATCH($A1133,'Fis-Com'!E:E,0),0)</f>
        <v>0</v>
      </c>
      <c r="I1133">
        <f t="shared" si="17"/>
        <v>0</v>
      </c>
    </row>
    <row r="1134" spans="2:9" x14ac:dyDescent="0.2">
      <c r="B1134" t="e">
        <f>VLOOKUP(A1134,MEDIDORES!C:L,10,FALSE)</f>
        <v>#N/A</v>
      </c>
      <c r="C1134">
        <f>IFERROR(MATCH($A1134,'Fis-Com'!C:C,0),0)</f>
        <v>0</v>
      </c>
      <c r="D1134">
        <f>IFERROR(MATCH($A1134,'Fis-Com'!D:D,0),0)</f>
        <v>0</v>
      </c>
      <c r="E1134">
        <f>IFERROR(MATCH($A1134,'Fis-Com'!E:E,0),0)</f>
        <v>0</v>
      </c>
      <c r="I1134">
        <f t="shared" si="17"/>
        <v>0</v>
      </c>
    </row>
    <row r="1135" spans="2:9" x14ac:dyDescent="0.2">
      <c r="B1135" t="e">
        <f>VLOOKUP(A1135,MEDIDORES!C:L,10,FALSE)</f>
        <v>#N/A</v>
      </c>
      <c r="C1135">
        <f>IFERROR(MATCH($A1135,'Fis-Com'!C:C,0),0)</f>
        <v>0</v>
      </c>
      <c r="D1135">
        <f>IFERROR(MATCH($A1135,'Fis-Com'!D:D,0),0)</f>
        <v>0</v>
      </c>
      <c r="E1135">
        <f>IFERROR(MATCH($A1135,'Fis-Com'!E:E,0),0)</f>
        <v>0</v>
      </c>
      <c r="I1135">
        <f t="shared" si="17"/>
        <v>0</v>
      </c>
    </row>
    <row r="1136" spans="2:9" x14ac:dyDescent="0.2">
      <c r="B1136" t="e">
        <f>VLOOKUP(A1136,MEDIDORES!C:L,10,FALSE)</f>
        <v>#N/A</v>
      </c>
      <c r="C1136">
        <f>IFERROR(MATCH($A1136,'Fis-Com'!C:C,0),0)</f>
        <v>0</v>
      </c>
      <c r="D1136">
        <f>IFERROR(MATCH($A1136,'Fis-Com'!D:D,0),0)</f>
        <v>0</v>
      </c>
      <c r="E1136">
        <f>IFERROR(MATCH($A1136,'Fis-Com'!E:E,0),0)</f>
        <v>0</v>
      </c>
      <c r="I1136">
        <f t="shared" si="17"/>
        <v>0</v>
      </c>
    </row>
    <row r="1137" spans="2:9" x14ac:dyDescent="0.2">
      <c r="B1137" t="e">
        <f>VLOOKUP(A1137,MEDIDORES!C:L,10,FALSE)</f>
        <v>#N/A</v>
      </c>
      <c r="C1137">
        <f>IFERROR(MATCH($A1137,'Fis-Com'!C:C,0),0)</f>
        <v>0</v>
      </c>
      <c r="D1137">
        <f>IFERROR(MATCH($A1137,'Fis-Com'!D:D,0),0)</f>
        <v>0</v>
      </c>
      <c r="E1137">
        <f>IFERROR(MATCH($A1137,'Fis-Com'!E:E,0),0)</f>
        <v>0</v>
      </c>
      <c r="I1137">
        <f t="shared" si="17"/>
        <v>0</v>
      </c>
    </row>
    <row r="1138" spans="2:9" x14ac:dyDescent="0.2">
      <c r="B1138" t="e">
        <f>VLOOKUP(A1138,MEDIDORES!C:L,10,FALSE)</f>
        <v>#N/A</v>
      </c>
      <c r="C1138">
        <f>IFERROR(MATCH($A1138,'Fis-Com'!C:C,0),0)</f>
        <v>0</v>
      </c>
      <c r="D1138">
        <f>IFERROR(MATCH($A1138,'Fis-Com'!D:D,0),0)</f>
        <v>0</v>
      </c>
      <c r="E1138">
        <f>IFERROR(MATCH($A1138,'Fis-Com'!E:E,0),0)</f>
        <v>0</v>
      </c>
      <c r="I1138">
        <f t="shared" si="17"/>
        <v>0</v>
      </c>
    </row>
    <row r="1139" spans="2:9" x14ac:dyDescent="0.2">
      <c r="B1139" t="e">
        <f>VLOOKUP(A1139,MEDIDORES!C:L,10,FALSE)</f>
        <v>#N/A</v>
      </c>
      <c r="C1139">
        <f>IFERROR(MATCH($A1139,'Fis-Com'!C:C,0),0)</f>
        <v>0</v>
      </c>
      <c r="D1139">
        <f>IFERROR(MATCH($A1139,'Fis-Com'!D:D,0),0)</f>
        <v>0</v>
      </c>
      <c r="E1139">
        <f>IFERROR(MATCH($A1139,'Fis-Com'!E:E,0),0)</f>
        <v>0</v>
      </c>
      <c r="I1139">
        <f t="shared" si="17"/>
        <v>0</v>
      </c>
    </row>
    <row r="1140" spans="2:9" x14ac:dyDescent="0.2">
      <c r="B1140" t="e">
        <f>VLOOKUP(A1140,MEDIDORES!C:L,10,FALSE)</f>
        <v>#N/A</v>
      </c>
      <c r="C1140">
        <f>IFERROR(MATCH($A1140,'Fis-Com'!C:C,0),0)</f>
        <v>0</v>
      </c>
      <c r="D1140">
        <f>IFERROR(MATCH($A1140,'Fis-Com'!D:D,0),0)</f>
        <v>0</v>
      </c>
      <c r="E1140">
        <f>IFERROR(MATCH($A1140,'Fis-Com'!E:E,0),0)</f>
        <v>0</v>
      </c>
      <c r="I1140">
        <f t="shared" si="17"/>
        <v>0</v>
      </c>
    </row>
    <row r="1141" spans="2:9" x14ac:dyDescent="0.2">
      <c r="B1141" t="e">
        <f>VLOOKUP(A1141,MEDIDORES!C:L,10,FALSE)</f>
        <v>#N/A</v>
      </c>
      <c r="C1141">
        <f>IFERROR(MATCH($A1141,'Fis-Com'!C:C,0),0)</f>
        <v>0</v>
      </c>
      <c r="D1141">
        <f>IFERROR(MATCH($A1141,'Fis-Com'!D:D,0),0)</f>
        <v>0</v>
      </c>
      <c r="E1141">
        <f>IFERROR(MATCH($A1141,'Fis-Com'!E:E,0),0)</f>
        <v>0</v>
      </c>
      <c r="I1141">
        <f t="shared" si="17"/>
        <v>0</v>
      </c>
    </row>
    <row r="1142" spans="2:9" x14ac:dyDescent="0.2">
      <c r="B1142" t="e">
        <f>VLOOKUP(A1142,MEDIDORES!C:L,10,FALSE)</f>
        <v>#N/A</v>
      </c>
      <c r="C1142">
        <f>IFERROR(MATCH($A1142,'Fis-Com'!C:C,0),0)</f>
        <v>0</v>
      </c>
      <c r="D1142">
        <f>IFERROR(MATCH($A1142,'Fis-Com'!D:D,0),0)</f>
        <v>0</v>
      </c>
      <c r="E1142">
        <f>IFERROR(MATCH($A1142,'Fis-Com'!E:E,0),0)</f>
        <v>0</v>
      </c>
      <c r="I1142">
        <f t="shared" si="17"/>
        <v>0</v>
      </c>
    </row>
    <row r="1143" spans="2:9" x14ac:dyDescent="0.2">
      <c r="B1143" t="e">
        <f>VLOOKUP(A1143,MEDIDORES!C:L,10,FALSE)</f>
        <v>#N/A</v>
      </c>
      <c r="C1143">
        <f>IFERROR(MATCH($A1143,'Fis-Com'!C:C,0),0)</f>
        <v>0</v>
      </c>
      <c r="D1143">
        <f>IFERROR(MATCH($A1143,'Fis-Com'!D:D,0),0)</f>
        <v>0</v>
      </c>
      <c r="E1143">
        <f>IFERROR(MATCH($A1143,'Fis-Com'!E:E,0),0)</f>
        <v>0</v>
      </c>
      <c r="I1143">
        <f t="shared" si="17"/>
        <v>0</v>
      </c>
    </row>
    <row r="1144" spans="2:9" x14ac:dyDescent="0.2">
      <c r="B1144" t="e">
        <f>VLOOKUP(A1144,MEDIDORES!C:L,10,FALSE)</f>
        <v>#N/A</v>
      </c>
      <c r="C1144">
        <f>IFERROR(MATCH($A1144,'Fis-Com'!C:C,0),0)</f>
        <v>0</v>
      </c>
      <c r="D1144">
        <f>IFERROR(MATCH($A1144,'Fis-Com'!D:D,0),0)</f>
        <v>0</v>
      </c>
      <c r="E1144">
        <f>IFERROR(MATCH($A1144,'Fis-Com'!E:E,0),0)</f>
        <v>0</v>
      </c>
      <c r="I1144">
        <f t="shared" si="17"/>
        <v>0</v>
      </c>
    </row>
    <row r="1145" spans="2:9" x14ac:dyDescent="0.2">
      <c r="B1145" t="e">
        <f>VLOOKUP(A1145,MEDIDORES!C:L,10,FALSE)</f>
        <v>#N/A</v>
      </c>
      <c r="C1145">
        <f>IFERROR(MATCH($A1145,'Fis-Com'!C:C,0),0)</f>
        <v>0</v>
      </c>
      <c r="D1145">
        <f>IFERROR(MATCH($A1145,'Fis-Com'!D:D,0),0)</f>
        <v>0</v>
      </c>
      <c r="E1145">
        <f>IFERROR(MATCH($A1145,'Fis-Com'!E:E,0),0)</f>
        <v>0</v>
      </c>
      <c r="I1145">
        <f t="shared" si="17"/>
        <v>0</v>
      </c>
    </row>
    <row r="1146" spans="2:9" x14ac:dyDescent="0.2">
      <c r="B1146" t="e">
        <f>VLOOKUP(A1146,MEDIDORES!C:L,10,FALSE)</f>
        <v>#N/A</v>
      </c>
      <c r="C1146">
        <f>IFERROR(MATCH($A1146,'Fis-Com'!C:C,0),0)</f>
        <v>0</v>
      </c>
      <c r="D1146">
        <f>IFERROR(MATCH($A1146,'Fis-Com'!D:D,0),0)</f>
        <v>0</v>
      </c>
      <c r="E1146">
        <f>IFERROR(MATCH($A1146,'Fis-Com'!E:E,0),0)</f>
        <v>0</v>
      </c>
      <c r="I1146">
        <f t="shared" si="17"/>
        <v>0</v>
      </c>
    </row>
    <row r="1147" spans="2:9" x14ac:dyDescent="0.2">
      <c r="B1147" t="e">
        <f>VLOOKUP(A1147,MEDIDORES!C:L,10,FALSE)</f>
        <v>#N/A</v>
      </c>
      <c r="C1147">
        <f>IFERROR(MATCH($A1147,'Fis-Com'!C:C,0),0)</f>
        <v>0</v>
      </c>
      <c r="D1147">
        <f>IFERROR(MATCH($A1147,'Fis-Com'!D:D,0),0)</f>
        <v>0</v>
      </c>
      <c r="E1147">
        <f>IFERROR(MATCH($A1147,'Fis-Com'!E:E,0),0)</f>
        <v>0</v>
      </c>
      <c r="I1147">
        <f t="shared" si="17"/>
        <v>0</v>
      </c>
    </row>
    <row r="1148" spans="2:9" x14ac:dyDescent="0.2">
      <c r="B1148" t="e">
        <f>VLOOKUP(A1148,MEDIDORES!C:L,10,FALSE)</f>
        <v>#N/A</v>
      </c>
      <c r="C1148">
        <f>IFERROR(MATCH($A1148,'Fis-Com'!C:C,0),0)</f>
        <v>0</v>
      </c>
      <c r="D1148">
        <f>IFERROR(MATCH($A1148,'Fis-Com'!D:D,0),0)</f>
        <v>0</v>
      </c>
      <c r="E1148">
        <f>IFERROR(MATCH($A1148,'Fis-Com'!E:E,0),0)</f>
        <v>0</v>
      </c>
      <c r="I1148">
        <f t="shared" si="17"/>
        <v>0</v>
      </c>
    </row>
    <row r="1149" spans="2:9" x14ac:dyDescent="0.2">
      <c r="B1149" t="e">
        <f>VLOOKUP(A1149,MEDIDORES!C:L,10,FALSE)</f>
        <v>#N/A</v>
      </c>
      <c r="C1149">
        <f>IFERROR(MATCH($A1149,'Fis-Com'!C:C,0),0)</f>
        <v>0</v>
      </c>
      <c r="D1149">
        <f>IFERROR(MATCH($A1149,'Fis-Com'!D:D,0),0)</f>
        <v>0</v>
      </c>
      <c r="E1149">
        <f>IFERROR(MATCH($A1149,'Fis-Com'!E:E,0),0)</f>
        <v>0</v>
      </c>
      <c r="I1149">
        <f t="shared" si="17"/>
        <v>0</v>
      </c>
    </row>
    <row r="1150" spans="2:9" x14ac:dyDescent="0.2">
      <c r="B1150" t="e">
        <f>VLOOKUP(A1150,MEDIDORES!C:L,10,FALSE)</f>
        <v>#N/A</v>
      </c>
      <c r="C1150">
        <f>IFERROR(MATCH($A1150,'Fis-Com'!C:C,0),0)</f>
        <v>0</v>
      </c>
      <c r="D1150">
        <f>IFERROR(MATCH($A1150,'Fis-Com'!D:D,0),0)</f>
        <v>0</v>
      </c>
      <c r="E1150">
        <f>IFERROR(MATCH($A1150,'Fis-Com'!E:E,0),0)</f>
        <v>0</v>
      </c>
      <c r="I1150">
        <f t="shared" si="17"/>
        <v>0</v>
      </c>
    </row>
    <row r="1151" spans="2:9" x14ac:dyDescent="0.2">
      <c r="B1151" t="e">
        <f>VLOOKUP(A1151,MEDIDORES!C:L,10,FALSE)</f>
        <v>#N/A</v>
      </c>
      <c r="C1151">
        <f>IFERROR(MATCH($A1151,'Fis-Com'!C:C,0),0)</f>
        <v>0</v>
      </c>
      <c r="D1151">
        <f>IFERROR(MATCH($A1151,'Fis-Com'!D:D,0),0)</f>
        <v>0</v>
      </c>
      <c r="E1151">
        <f>IFERROR(MATCH($A1151,'Fis-Com'!E:E,0),0)</f>
        <v>0</v>
      </c>
      <c r="I1151">
        <f t="shared" si="17"/>
        <v>0</v>
      </c>
    </row>
    <row r="1152" spans="2:9" x14ac:dyDescent="0.2">
      <c r="B1152" t="e">
        <f>VLOOKUP(A1152,MEDIDORES!C:L,10,FALSE)</f>
        <v>#N/A</v>
      </c>
      <c r="C1152">
        <f>IFERROR(MATCH($A1152,'Fis-Com'!C:C,0),0)</f>
        <v>0</v>
      </c>
      <c r="D1152">
        <f>IFERROR(MATCH($A1152,'Fis-Com'!D:D,0),0)</f>
        <v>0</v>
      </c>
      <c r="E1152">
        <f>IFERROR(MATCH($A1152,'Fis-Com'!E:E,0),0)</f>
        <v>0</v>
      </c>
      <c r="I1152">
        <f t="shared" si="17"/>
        <v>0</v>
      </c>
    </row>
    <row r="1153" spans="2:9" x14ac:dyDescent="0.2">
      <c r="B1153" t="e">
        <f>VLOOKUP(A1153,MEDIDORES!C:L,10,FALSE)</f>
        <v>#N/A</v>
      </c>
      <c r="C1153">
        <f>IFERROR(MATCH($A1153,'Fis-Com'!C:C,0),0)</f>
        <v>0</v>
      </c>
      <c r="D1153">
        <f>IFERROR(MATCH($A1153,'Fis-Com'!D:D,0),0)</f>
        <v>0</v>
      </c>
      <c r="E1153">
        <f>IFERROR(MATCH($A1153,'Fis-Com'!E:E,0),0)</f>
        <v>0</v>
      </c>
      <c r="I1153">
        <f t="shared" si="17"/>
        <v>0</v>
      </c>
    </row>
    <row r="1154" spans="2:9" x14ac:dyDescent="0.2">
      <c r="B1154" t="e">
        <f>VLOOKUP(A1154,MEDIDORES!C:L,10,FALSE)</f>
        <v>#N/A</v>
      </c>
      <c r="C1154">
        <f>IFERROR(MATCH($A1154,'Fis-Com'!C:C,0),0)</f>
        <v>0</v>
      </c>
      <c r="D1154">
        <f>IFERROR(MATCH($A1154,'Fis-Com'!D:D,0),0)</f>
        <v>0</v>
      </c>
      <c r="E1154">
        <f>IFERROR(MATCH($A1154,'Fis-Com'!E:E,0),0)</f>
        <v>0</v>
      </c>
      <c r="I1154">
        <f t="shared" si="17"/>
        <v>0</v>
      </c>
    </row>
    <row r="1155" spans="2:9" x14ac:dyDescent="0.2">
      <c r="B1155" t="e">
        <f>VLOOKUP(A1155,MEDIDORES!C:L,10,FALSE)</f>
        <v>#N/A</v>
      </c>
      <c r="C1155">
        <f>IFERROR(MATCH($A1155,'Fis-Com'!C:C,0),0)</f>
        <v>0</v>
      </c>
      <c r="D1155">
        <f>IFERROR(MATCH($A1155,'Fis-Com'!D:D,0),0)</f>
        <v>0</v>
      </c>
      <c r="E1155">
        <f>IFERROR(MATCH($A1155,'Fis-Com'!E:E,0),0)</f>
        <v>0</v>
      </c>
      <c r="I1155">
        <f t="shared" si="17"/>
        <v>0</v>
      </c>
    </row>
    <row r="1156" spans="2:9" x14ac:dyDescent="0.2">
      <c r="B1156" t="e">
        <f>VLOOKUP(A1156,MEDIDORES!C:L,10,FALSE)</f>
        <v>#N/A</v>
      </c>
      <c r="C1156">
        <f>IFERROR(MATCH($A1156,'Fis-Com'!C:C,0),0)</f>
        <v>0</v>
      </c>
      <c r="D1156">
        <f>IFERROR(MATCH($A1156,'Fis-Com'!D:D,0),0)</f>
        <v>0</v>
      </c>
      <c r="E1156">
        <f>IFERROR(MATCH($A1156,'Fis-Com'!E:E,0),0)</f>
        <v>0</v>
      </c>
      <c r="I1156">
        <f t="shared" ref="I1156:I1219" si="18">SUM(C1156:E1156)</f>
        <v>0</v>
      </c>
    </row>
    <row r="1157" spans="2:9" x14ac:dyDescent="0.2">
      <c r="B1157" t="e">
        <f>VLOOKUP(A1157,MEDIDORES!C:L,10,FALSE)</f>
        <v>#N/A</v>
      </c>
      <c r="C1157">
        <f>IFERROR(MATCH($A1157,'Fis-Com'!C:C,0),0)</f>
        <v>0</v>
      </c>
      <c r="D1157">
        <f>IFERROR(MATCH($A1157,'Fis-Com'!D:D,0),0)</f>
        <v>0</v>
      </c>
      <c r="E1157">
        <f>IFERROR(MATCH($A1157,'Fis-Com'!E:E,0),0)</f>
        <v>0</v>
      </c>
      <c r="I1157">
        <f t="shared" si="18"/>
        <v>0</v>
      </c>
    </row>
    <row r="1158" spans="2:9" x14ac:dyDescent="0.2">
      <c r="B1158" t="e">
        <f>VLOOKUP(A1158,MEDIDORES!C:L,10,FALSE)</f>
        <v>#N/A</v>
      </c>
      <c r="C1158">
        <f>IFERROR(MATCH($A1158,'Fis-Com'!C:C,0),0)</f>
        <v>0</v>
      </c>
      <c r="D1158">
        <f>IFERROR(MATCH($A1158,'Fis-Com'!D:D,0),0)</f>
        <v>0</v>
      </c>
      <c r="E1158">
        <f>IFERROR(MATCH($A1158,'Fis-Com'!E:E,0),0)</f>
        <v>0</v>
      </c>
      <c r="I1158">
        <f t="shared" si="18"/>
        <v>0</v>
      </c>
    </row>
    <row r="1159" spans="2:9" x14ac:dyDescent="0.2">
      <c r="B1159" t="e">
        <f>VLOOKUP(A1159,MEDIDORES!C:L,10,FALSE)</f>
        <v>#N/A</v>
      </c>
      <c r="C1159">
        <f>IFERROR(MATCH($A1159,'Fis-Com'!C:C,0),0)</f>
        <v>0</v>
      </c>
      <c r="D1159">
        <f>IFERROR(MATCH($A1159,'Fis-Com'!D:D,0),0)</f>
        <v>0</v>
      </c>
      <c r="E1159">
        <f>IFERROR(MATCH($A1159,'Fis-Com'!E:E,0),0)</f>
        <v>0</v>
      </c>
      <c r="I1159">
        <f t="shared" si="18"/>
        <v>0</v>
      </c>
    </row>
    <row r="1160" spans="2:9" x14ac:dyDescent="0.2">
      <c r="B1160" t="e">
        <f>VLOOKUP(A1160,MEDIDORES!C:L,10,FALSE)</f>
        <v>#N/A</v>
      </c>
      <c r="C1160">
        <f>IFERROR(MATCH($A1160,'Fis-Com'!C:C,0),0)</f>
        <v>0</v>
      </c>
      <c r="D1160">
        <f>IFERROR(MATCH($A1160,'Fis-Com'!D:D,0),0)</f>
        <v>0</v>
      </c>
      <c r="E1160">
        <f>IFERROR(MATCH($A1160,'Fis-Com'!E:E,0),0)</f>
        <v>0</v>
      </c>
      <c r="I1160">
        <f t="shared" si="18"/>
        <v>0</v>
      </c>
    </row>
    <row r="1161" spans="2:9" x14ac:dyDescent="0.2">
      <c r="B1161" t="e">
        <f>VLOOKUP(A1161,MEDIDORES!C:L,10,FALSE)</f>
        <v>#N/A</v>
      </c>
      <c r="C1161">
        <f>IFERROR(MATCH($A1161,'Fis-Com'!C:C,0),0)</f>
        <v>0</v>
      </c>
      <c r="D1161">
        <f>IFERROR(MATCH($A1161,'Fis-Com'!D:D,0),0)</f>
        <v>0</v>
      </c>
      <c r="E1161">
        <f>IFERROR(MATCH($A1161,'Fis-Com'!E:E,0),0)</f>
        <v>0</v>
      </c>
      <c r="I1161">
        <f t="shared" si="18"/>
        <v>0</v>
      </c>
    </row>
    <row r="1162" spans="2:9" x14ac:dyDescent="0.2">
      <c r="B1162" t="e">
        <f>VLOOKUP(A1162,MEDIDORES!C:L,10,FALSE)</f>
        <v>#N/A</v>
      </c>
      <c r="C1162">
        <f>IFERROR(MATCH($A1162,'Fis-Com'!C:C,0),0)</f>
        <v>0</v>
      </c>
      <c r="D1162">
        <f>IFERROR(MATCH($A1162,'Fis-Com'!D:D,0),0)</f>
        <v>0</v>
      </c>
      <c r="E1162">
        <f>IFERROR(MATCH($A1162,'Fis-Com'!E:E,0),0)</f>
        <v>0</v>
      </c>
      <c r="I1162">
        <f t="shared" si="18"/>
        <v>0</v>
      </c>
    </row>
    <row r="1163" spans="2:9" x14ac:dyDescent="0.2">
      <c r="B1163" t="e">
        <f>VLOOKUP(A1163,MEDIDORES!C:L,10,FALSE)</f>
        <v>#N/A</v>
      </c>
      <c r="C1163">
        <f>IFERROR(MATCH($A1163,'Fis-Com'!C:C,0),0)</f>
        <v>0</v>
      </c>
      <c r="D1163">
        <f>IFERROR(MATCH($A1163,'Fis-Com'!D:D,0),0)</f>
        <v>0</v>
      </c>
      <c r="E1163">
        <f>IFERROR(MATCH($A1163,'Fis-Com'!E:E,0),0)</f>
        <v>0</v>
      </c>
      <c r="I1163">
        <f t="shared" si="18"/>
        <v>0</v>
      </c>
    </row>
    <row r="1164" spans="2:9" x14ac:dyDescent="0.2">
      <c r="B1164" t="e">
        <f>VLOOKUP(A1164,MEDIDORES!C:L,10,FALSE)</f>
        <v>#N/A</v>
      </c>
      <c r="C1164">
        <f>IFERROR(MATCH($A1164,'Fis-Com'!C:C,0),0)</f>
        <v>0</v>
      </c>
      <c r="D1164">
        <f>IFERROR(MATCH($A1164,'Fis-Com'!D:D,0),0)</f>
        <v>0</v>
      </c>
      <c r="E1164">
        <f>IFERROR(MATCH($A1164,'Fis-Com'!E:E,0),0)</f>
        <v>0</v>
      </c>
      <c r="I1164">
        <f t="shared" si="18"/>
        <v>0</v>
      </c>
    </row>
    <row r="1165" spans="2:9" x14ac:dyDescent="0.2">
      <c r="B1165" t="e">
        <f>VLOOKUP(A1165,MEDIDORES!C:L,10,FALSE)</f>
        <v>#N/A</v>
      </c>
      <c r="C1165">
        <f>IFERROR(MATCH($A1165,'Fis-Com'!C:C,0),0)</f>
        <v>0</v>
      </c>
      <c r="D1165">
        <f>IFERROR(MATCH($A1165,'Fis-Com'!D:D,0),0)</f>
        <v>0</v>
      </c>
      <c r="E1165">
        <f>IFERROR(MATCH($A1165,'Fis-Com'!E:E,0),0)</f>
        <v>0</v>
      </c>
      <c r="I1165">
        <f t="shared" si="18"/>
        <v>0</v>
      </c>
    </row>
    <row r="1166" spans="2:9" x14ac:dyDescent="0.2">
      <c r="B1166" t="e">
        <f>VLOOKUP(A1166,MEDIDORES!C:L,10,FALSE)</f>
        <v>#N/A</v>
      </c>
      <c r="C1166">
        <f>IFERROR(MATCH($A1166,'Fis-Com'!C:C,0),0)</f>
        <v>0</v>
      </c>
      <c r="D1166">
        <f>IFERROR(MATCH($A1166,'Fis-Com'!D:D,0),0)</f>
        <v>0</v>
      </c>
      <c r="E1166">
        <f>IFERROR(MATCH($A1166,'Fis-Com'!E:E,0),0)</f>
        <v>0</v>
      </c>
      <c r="I1166">
        <f t="shared" si="18"/>
        <v>0</v>
      </c>
    </row>
    <row r="1167" spans="2:9" x14ac:dyDescent="0.2">
      <c r="B1167" t="e">
        <f>VLOOKUP(A1167,MEDIDORES!C:L,10,FALSE)</f>
        <v>#N/A</v>
      </c>
      <c r="C1167">
        <f>IFERROR(MATCH($A1167,'Fis-Com'!C:C,0),0)</f>
        <v>0</v>
      </c>
      <c r="D1167">
        <f>IFERROR(MATCH($A1167,'Fis-Com'!D:D,0),0)</f>
        <v>0</v>
      </c>
      <c r="E1167">
        <f>IFERROR(MATCH($A1167,'Fis-Com'!E:E,0),0)</f>
        <v>0</v>
      </c>
      <c r="I1167">
        <f t="shared" si="18"/>
        <v>0</v>
      </c>
    </row>
    <row r="1168" spans="2:9" x14ac:dyDescent="0.2">
      <c r="B1168" t="e">
        <f>VLOOKUP(A1168,MEDIDORES!C:L,10,FALSE)</f>
        <v>#N/A</v>
      </c>
      <c r="C1168">
        <f>IFERROR(MATCH($A1168,'Fis-Com'!C:C,0),0)</f>
        <v>0</v>
      </c>
      <c r="D1168">
        <f>IFERROR(MATCH($A1168,'Fis-Com'!D:D,0),0)</f>
        <v>0</v>
      </c>
      <c r="E1168">
        <f>IFERROR(MATCH($A1168,'Fis-Com'!E:E,0),0)</f>
        <v>0</v>
      </c>
      <c r="I1168">
        <f t="shared" si="18"/>
        <v>0</v>
      </c>
    </row>
    <row r="1169" spans="2:9" x14ac:dyDescent="0.2">
      <c r="B1169" t="e">
        <f>VLOOKUP(A1169,MEDIDORES!C:L,10,FALSE)</f>
        <v>#N/A</v>
      </c>
      <c r="C1169">
        <f>IFERROR(MATCH($A1169,'Fis-Com'!C:C,0),0)</f>
        <v>0</v>
      </c>
      <c r="D1169">
        <f>IFERROR(MATCH($A1169,'Fis-Com'!D:D,0),0)</f>
        <v>0</v>
      </c>
      <c r="E1169">
        <f>IFERROR(MATCH($A1169,'Fis-Com'!E:E,0),0)</f>
        <v>0</v>
      </c>
      <c r="I1169">
        <f t="shared" si="18"/>
        <v>0</v>
      </c>
    </row>
    <row r="1170" spans="2:9" x14ac:dyDescent="0.2">
      <c r="B1170" t="e">
        <f>VLOOKUP(A1170,MEDIDORES!C:L,10,FALSE)</f>
        <v>#N/A</v>
      </c>
      <c r="C1170">
        <f>IFERROR(MATCH($A1170,'Fis-Com'!C:C,0),0)</f>
        <v>0</v>
      </c>
      <c r="D1170">
        <f>IFERROR(MATCH($A1170,'Fis-Com'!D:D,0),0)</f>
        <v>0</v>
      </c>
      <c r="E1170">
        <f>IFERROR(MATCH($A1170,'Fis-Com'!E:E,0),0)</f>
        <v>0</v>
      </c>
      <c r="I1170">
        <f t="shared" si="18"/>
        <v>0</v>
      </c>
    </row>
    <row r="1171" spans="2:9" x14ac:dyDescent="0.2">
      <c r="B1171" t="e">
        <f>VLOOKUP(A1171,MEDIDORES!C:L,10,FALSE)</f>
        <v>#N/A</v>
      </c>
      <c r="C1171">
        <f>IFERROR(MATCH($A1171,'Fis-Com'!C:C,0),0)</f>
        <v>0</v>
      </c>
      <c r="D1171">
        <f>IFERROR(MATCH($A1171,'Fis-Com'!D:D,0),0)</f>
        <v>0</v>
      </c>
      <c r="E1171">
        <f>IFERROR(MATCH($A1171,'Fis-Com'!E:E,0),0)</f>
        <v>0</v>
      </c>
      <c r="I1171">
        <f t="shared" si="18"/>
        <v>0</v>
      </c>
    </row>
    <row r="1172" spans="2:9" x14ac:dyDescent="0.2">
      <c r="B1172" t="e">
        <f>VLOOKUP(A1172,MEDIDORES!C:L,10,FALSE)</f>
        <v>#N/A</v>
      </c>
      <c r="C1172">
        <f>IFERROR(MATCH($A1172,'Fis-Com'!C:C,0),0)</f>
        <v>0</v>
      </c>
      <c r="D1172">
        <f>IFERROR(MATCH($A1172,'Fis-Com'!D:D,0),0)</f>
        <v>0</v>
      </c>
      <c r="E1172">
        <f>IFERROR(MATCH($A1172,'Fis-Com'!E:E,0),0)</f>
        <v>0</v>
      </c>
      <c r="I1172">
        <f t="shared" si="18"/>
        <v>0</v>
      </c>
    </row>
    <row r="1173" spans="2:9" x14ac:dyDescent="0.2">
      <c r="B1173" t="e">
        <f>VLOOKUP(A1173,MEDIDORES!C:L,10,FALSE)</f>
        <v>#N/A</v>
      </c>
      <c r="C1173">
        <f>IFERROR(MATCH($A1173,'Fis-Com'!C:C,0),0)</f>
        <v>0</v>
      </c>
      <c r="D1173">
        <f>IFERROR(MATCH($A1173,'Fis-Com'!D:D,0),0)</f>
        <v>0</v>
      </c>
      <c r="E1173">
        <f>IFERROR(MATCH($A1173,'Fis-Com'!E:E,0),0)</f>
        <v>0</v>
      </c>
      <c r="I1173">
        <f t="shared" si="18"/>
        <v>0</v>
      </c>
    </row>
    <row r="1174" spans="2:9" x14ac:dyDescent="0.2">
      <c r="B1174" t="e">
        <f>VLOOKUP(A1174,MEDIDORES!C:L,10,FALSE)</f>
        <v>#N/A</v>
      </c>
      <c r="C1174">
        <f>IFERROR(MATCH($A1174,'Fis-Com'!C:C,0),0)</f>
        <v>0</v>
      </c>
      <c r="D1174">
        <f>IFERROR(MATCH($A1174,'Fis-Com'!D:D,0),0)</f>
        <v>0</v>
      </c>
      <c r="E1174">
        <f>IFERROR(MATCH($A1174,'Fis-Com'!E:E,0),0)</f>
        <v>0</v>
      </c>
      <c r="I1174">
        <f t="shared" si="18"/>
        <v>0</v>
      </c>
    </row>
    <row r="1175" spans="2:9" x14ac:dyDescent="0.2">
      <c r="B1175" t="e">
        <f>VLOOKUP(A1175,MEDIDORES!C:L,10,FALSE)</f>
        <v>#N/A</v>
      </c>
      <c r="C1175">
        <f>IFERROR(MATCH($A1175,'Fis-Com'!C:C,0),0)</f>
        <v>0</v>
      </c>
      <c r="D1175">
        <f>IFERROR(MATCH($A1175,'Fis-Com'!D:D,0),0)</f>
        <v>0</v>
      </c>
      <c r="E1175">
        <f>IFERROR(MATCH($A1175,'Fis-Com'!E:E,0),0)</f>
        <v>0</v>
      </c>
      <c r="I1175">
        <f t="shared" si="18"/>
        <v>0</v>
      </c>
    </row>
    <row r="1176" spans="2:9" x14ac:dyDescent="0.2">
      <c r="B1176" t="e">
        <f>VLOOKUP(A1176,MEDIDORES!C:L,10,FALSE)</f>
        <v>#N/A</v>
      </c>
      <c r="C1176">
        <f>IFERROR(MATCH($A1176,'Fis-Com'!C:C,0),0)</f>
        <v>0</v>
      </c>
      <c r="D1176">
        <f>IFERROR(MATCH($A1176,'Fis-Com'!D:D,0),0)</f>
        <v>0</v>
      </c>
      <c r="E1176">
        <f>IFERROR(MATCH($A1176,'Fis-Com'!E:E,0),0)</f>
        <v>0</v>
      </c>
      <c r="I1176">
        <f t="shared" si="18"/>
        <v>0</v>
      </c>
    </row>
    <row r="1177" spans="2:9" x14ac:dyDescent="0.2">
      <c r="B1177" t="e">
        <f>VLOOKUP(A1177,MEDIDORES!C:L,10,FALSE)</f>
        <v>#N/A</v>
      </c>
      <c r="C1177">
        <f>IFERROR(MATCH($A1177,'Fis-Com'!C:C,0),0)</f>
        <v>0</v>
      </c>
      <c r="D1177">
        <f>IFERROR(MATCH($A1177,'Fis-Com'!D:D,0),0)</f>
        <v>0</v>
      </c>
      <c r="E1177">
        <f>IFERROR(MATCH($A1177,'Fis-Com'!E:E,0),0)</f>
        <v>0</v>
      </c>
      <c r="I1177">
        <f t="shared" si="18"/>
        <v>0</v>
      </c>
    </row>
    <row r="1178" spans="2:9" x14ac:dyDescent="0.2">
      <c r="B1178" t="e">
        <f>VLOOKUP(A1178,MEDIDORES!C:L,10,FALSE)</f>
        <v>#N/A</v>
      </c>
      <c r="C1178">
        <f>IFERROR(MATCH($A1178,'Fis-Com'!C:C,0),0)</f>
        <v>0</v>
      </c>
      <c r="D1178">
        <f>IFERROR(MATCH($A1178,'Fis-Com'!D:D,0),0)</f>
        <v>0</v>
      </c>
      <c r="E1178">
        <f>IFERROR(MATCH($A1178,'Fis-Com'!E:E,0),0)</f>
        <v>0</v>
      </c>
      <c r="I1178">
        <f t="shared" si="18"/>
        <v>0</v>
      </c>
    </row>
    <row r="1179" spans="2:9" x14ac:dyDescent="0.2">
      <c r="B1179" t="e">
        <f>VLOOKUP(A1179,MEDIDORES!C:L,10,FALSE)</f>
        <v>#N/A</v>
      </c>
      <c r="C1179">
        <f>IFERROR(MATCH($A1179,'Fis-Com'!C:C,0),0)</f>
        <v>0</v>
      </c>
      <c r="D1179">
        <f>IFERROR(MATCH($A1179,'Fis-Com'!D:D,0),0)</f>
        <v>0</v>
      </c>
      <c r="E1179">
        <f>IFERROR(MATCH($A1179,'Fis-Com'!E:E,0),0)</f>
        <v>0</v>
      </c>
      <c r="I1179">
        <f t="shared" si="18"/>
        <v>0</v>
      </c>
    </row>
    <row r="1180" spans="2:9" x14ac:dyDescent="0.2">
      <c r="B1180" t="e">
        <f>VLOOKUP(A1180,MEDIDORES!C:L,10,FALSE)</f>
        <v>#N/A</v>
      </c>
      <c r="C1180">
        <f>IFERROR(MATCH($A1180,'Fis-Com'!C:C,0),0)</f>
        <v>0</v>
      </c>
      <c r="D1180">
        <f>IFERROR(MATCH($A1180,'Fis-Com'!D:D,0),0)</f>
        <v>0</v>
      </c>
      <c r="E1180">
        <f>IFERROR(MATCH($A1180,'Fis-Com'!E:E,0),0)</f>
        <v>0</v>
      </c>
      <c r="I1180">
        <f t="shared" si="18"/>
        <v>0</v>
      </c>
    </row>
    <row r="1181" spans="2:9" x14ac:dyDescent="0.2">
      <c r="B1181" t="e">
        <f>VLOOKUP(A1181,MEDIDORES!C:L,10,FALSE)</f>
        <v>#N/A</v>
      </c>
      <c r="C1181">
        <f>IFERROR(MATCH($A1181,'Fis-Com'!C:C,0),0)</f>
        <v>0</v>
      </c>
      <c r="D1181">
        <f>IFERROR(MATCH($A1181,'Fis-Com'!D:D,0),0)</f>
        <v>0</v>
      </c>
      <c r="E1181">
        <f>IFERROR(MATCH($A1181,'Fis-Com'!E:E,0),0)</f>
        <v>0</v>
      </c>
      <c r="I1181">
        <f t="shared" si="18"/>
        <v>0</v>
      </c>
    </row>
    <row r="1182" spans="2:9" x14ac:dyDescent="0.2">
      <c r="B1182" t="e">
        <f>VLOOKUP(A1182,MEDIDORES!C:L,10,FALSE)</f>
        <v>#N/A</v>
      </c>
      <c r="C1182">
        <f>IFERROR(MATCH($A1182,'Fis-Com'!C:C,0),0)</f>
        <v>0</v>
      </c>
      <c r="D1182">
        <f>IFERROR(MATCH($A1182,'Fis-Com'!D:D,0),0)</f>
        <v>0</v>
      </c>
      <c r="E1182">
        <f>IFERROR(MATCH($A1182,'Fis-Com'!E:E,0),0)</f>
        <v>0</v>
      </c>
      <c r="I1182">
        <f t="shared" si="18"/>
        <v>0</v>
      </c>
    </row>
    <row r="1183" spans="2:9" x14ac:dyDescent="0.2">
      <c r="B1183" t="e">
        <f>VLOOKUP(A1183,MEDIDORES!C:L,10,FALSE)</f>
        <v>#N/A</v>
      </c>
      <c r="C1183">
        <f>IFERROR(MATCH($A1183,'Fis-Com'!C:C,0),0)</f>
        <v>0</v>
      </c>
      <c r="D1183">
        <f>IFERROR(MATCH($A1183,'Fis-Com'!D:D,0),0)</f>
        <v>0</v>
      </c>
      <c r="E1183">
        <f>IFERROR(MATCH($A1183,'Fis-Com'!E:E,0),0)</f>
        <v>0</v>
      </c>
      <c r="I1183">
        <f t="shared" si="18"/>
        <v>0</v>
      </c>
    </row>
    <row r="1184" spans="2:9" x14ac:dyDescent="0.2">
      <c r="B1184" t="e">
        <f>VLOOKUP(A1184,MEDIDORES!C:L,10,FALSE)</f>
        <v>#N/A</v>
      </c>
      <c r="C1184">
        <f>IFERROR(MATCH($A1184,'Fis-Com'!C:C,0),0)</f>
        <v>0</v>
      </c>
      <c r="D1184">
        <f>IFERROR(MATCH($A1184,'Fis-Com'!D:D,0),0)</f>
        <v>0</v>
      </c>
      <c r="E1184">
        <f>IFERROR(MATCH($A1184,'Fis-Com'!E:E,0),0)</f>
        <v>0</v>
      </c>
      <c r="I1184">
        <f t="shared" si="18"/>
        <v>0</v>
      </c>
    </row>
    <row r="1185" spans="2:9" x14ac:dyDescent="0.2">
      <c r="B1185" t="e">
        <f>VLOOKUP(A1185,MEDIDORES!C:L,10,FALSE)</f>
        <v>#N/A</v>
      </c>
      <c r="C1185">
        <f>IFERROR(MATCH($A1185,'Fis-Com'!C:C,0),0)</f>
        <v>0</v>
      </c>
      <c r="D1185">
        <f>IFERROR(MATCH($A1185,'Fis-Com'!D:D,0),0)</f>
        <v>0</v>
      </c>
      <c r="E1185">
        <f>IFERROR(MATCH($A1185,'Fis-Com'!E:E,0),0)</f>
        <v>0</v>
      </c>
      <c r="I1185">
        <f t="shared" si="18"/>
        <v>0</v>
      </c>
    </row>
    <row r="1186" spans="2:9" x14ac:dyDescent="0.2">
      <c r="B1186" t="e">
        <f>VLOOKUP(A1186,MEDIDORES!C:L,10,FALSE)</f>
        <v>#N/A</v>
      </c>
      <c r="C1186">
        <f>IFERROR(MATCH($A1186,'Fis-Com'!C:C,0),0)</f>
        <v>0</v>
      </c>
      <c r="D1186">
        <f>IFERROR(MATCH($A1186,'Fis-Com'!D:D,0),0)</f>
        <v>0</v>
      </c>
      <c r="E1186">
        <f>IFERROR(MATCH($A1186,'Fis-Com'!E:E,0),0)</f>
        <v>0</v>
      </c>
      <c r="I1186">
        <f t="shared" si="18"/>
        <v>0</v>
      </c>
    </row>
    <row r="1187" spans="2:9" x14ac:dyDescent="0.2">
      <c r="B1187" t="e">
        <f>VLOOKUP(A1187,MEDIDORES!C:L,10,FALSE)</f>
        <v>#N/A</v>
      </c>
      <c r="C1187">
        <f>IFERROR(MATCH($A1187,'Fis-Com'!C:C,0),0)</f>
        <v>0</v>
      </c>
      <c r="D1187">
        <f>IFERROR(MATCH($A1187,'Fis-Com'!D:D,0),0)</f>
        <v>0</v>
      </c>
      <c r="E1187">
        <f>IFERROR(MATCH($A1187,'Fis-Com'!E:E,0),0)</f>
        <v>0</v>
      </c>
      <c r="I1187">
        <f t="shared" si="18"/>
        <v>0</v>
      </c>
    </row>
    <row r="1188" spans="2:9" x14ac:dyDescent="0.2">
      <c r="B1188" t="e">
        <f>VLOOKUP(A1188,MEDIDORES!C:L,10,FALSE)</f>
        <v>#N/A</v>
      </c>
      <c r="C1188">
        <f>IFERROR(MATCH($A1188,'Fis-Com'!C:C,0),0)</f>
        <v>0</v>
      </c>
      <c r="D1188">
        <f>IFERROR(MATCH($A1188,'Fis-Com'!D:D,0),0)</f>
        <v>0</v>
      </c>
      <c r="E1188">
        <f>IFERROR(MATCH($A1188,'Fis-Com'!E:E,0),0)</f>
        <v>0</v>
      </c>
      <c r="I1188">
        <f t="shared" si="18"/>
        <v>0</v>
      </c>
    </row>
    <row r="1189" spans="2:9" x14ac:dyDescent="0.2">
      <c r="B1189" t="e">
        <f>VLOOKUP(A1189,MEDIDORES!C:L,10,FALSE)</f>
        <v>#N/A</v>
      </c>
      <c r="C1189">
        <f>IFERROR(MATCH($A1189,'Fis-Com'!C:C,0),0)</f>
        <v>0</v>
      </c>
      <c r="D1189">
        <f>IFERROR(MATCH($A1189,'Fis-Com'!D:D,0),0)</f>
        <v>0</v>
      </c>
      <c r="E1189">
        <f>IFERROR(MATCH($A1189,'Fis-Com'!E:E,0),0)</f>
        <v>0</v>
      </c>
      <c r="I1189">
        <f t="shared" si="18"/>
        <v>0</v>
      </c>
    </row>
    <row r="1190" spans="2:9" x14ac:dyDescent="0.2">
      <c r="B1190" t="e">
        <f>VLOOKUP(A1190,MEDIDORES!C:L,10,FALSE)</f>
        <v>#N/A</v>
      </c>
      <c r="C1190">
        <f>IFERROR(MATCH($A1190,'Fis-Com'!C:C,0),0)</f>
        <v>0</v>
      </c>
      <c r="D1190">
        <f>IFERROR(MATCH($A1190,'Fis-Com'!D:D,0),0)</f>
        <v>0</v>
      </c>
      <c r="E1190">
        <f>IFERROR(MATCH($A1190,'Fis-Com'!E:E,0),0)</f>
        <v>0</v>
      </c>
      <c r="I1190">
        <f t="shared" si="18"/>
        <v>0</v>
      </c>
    </row>
    <row r="1191" spans="2:9" x14ac:dyDescent="0.2">
      <c r="B1191" t="e">
        <f>VLOOKUP(A1191,MEDIDORES!C:L,10,FALSE)</f>
        <v>#N/A</v>
      </c>
      <c r="C1191">
        <f>IFERROR(MATCH($A1191,'Fis-Com'!C:C,0),0)</f>
        <v>0</v>
      </c>
      <c r="D1191">
        <f>IFERROR(MATCH($A1191,'Fis-Com'!D:D,0),0)</f>
        <v>0</v>
      </c>
      <c r="E1191">
        <f>IFERROR(MATCH($A1191,'Fis-Com'!E:E,0),0)</f>
        <v>0</v>
      </c>
      <c r="I1191">
        <f t="shared" si="18"/>
        <v>0</v>
      </c>
    </row>
    <row r="1192" spans="2:9" x14ac:dyDescent="0.2">
      <c r="B1192" t="e">
        <f>VLOOKUP(A1192,MEDIDORES!C:L,10,FALSE)</f>
        <v>#N/A</v>
      </c>
      <c r="C1192">
        <f>IFERROR(MATCH($A1192,'Fis-Com'!C:C,0),0)</f>
        <v>0</v>
      </c>
      <c r="D1192">
        <f>IFERROR(MATCH($A1192,'Fis-Com'!D:D,0),0)</f>
        <v>0</v>
      </c>
      <c r="E1192">
        <f>IFERROR(MATCH($A1192,'Fis-Com'!E:E,0),0)</f>
        <v>0</v>
      </c>
      <c r="I1192">
        <f t="shared" si="18"/>
        <v>0</v>
      </c>
    </row>
    <row r="1193" spans="2:9" x14ac:dyDescent="0.2">
      <c r="B1193" t="e">
        <f>VLOOKUP(A1193,MEDIDORES!C:L,10,FALSE)</f>
        <v>#N/A</v>
      </c>
      <c r="C1193">
        <f>IFERROR(MATCH($A1193,'Fis-Com'!C:C,0),0)</f>
        <v>0</v>
      </c>
      <c r="D1193">
        <f>IFERROR(MATCH($A1193,'Fis-Com'!D:D,0),0)</f>
        <v>0</v>
      </c>
      <c r="E1193">
        <f>IFERROR(MATCH($A1193,'Fis-Com'!E:E,0),0)</f>
        <v>0</v>
      </c>
      <c r="I1193">
        <f t="shared" si="18"/>
        <v>0</v>
      </c>
    </row>
    <row r="1194" spans="2:9" x14ac:dyDescent="0.2">
      <c r="B1194" t="e">
        <f>VLOOKUP(A1194,MEDIDORES!C:L,10,FALSE)</f>
        <v>#N/A</v>
      </c>
      <c r="C1194">
        <f>IFERROR(MATCH($A1194,'Fis-Com'!C:C,0),0)</f>
        <v>0</v>
      </c>
      <c r="D1194">
        <f>IFERROR(MATCH($A1194,'Fis-Com'!D:D,0),0)</f>
        <v>0</v>
      </c>
      <c r="E1194">
        <f>IFERROR(MATCH($A1194,'Fis-Com'!E:E,0),0)</f>
        <v>0</v>
      </c>
      <c r="I1194">
        <f t="shared" si="18"/>
        <v>0</v>
      </c>
    </row>
    <row r="1195" spans="2:9" x14ac:dyDescent="0.2">
      <c r="B1195" t="e">
        <f>VLOOKUP(A1195,MEDIDORES!C:L,10,FALSE)</f>
        <v>#N/A</v>
      </c>
      <c r="C1195">
        <f>IFERROR(MATCH($A1195,'Fis-Com'!C:C,0),0)</f>
        <v>0</v>
      </c>
      <c r="D1195">
        <f>IFERROR(MATCH($A1195,'Fis-Com'!D:D,0),0)</f>
        <v>0</v>
      </c>
      <c r="E1195">
        <f>IFERROR(MATCH($A1195,'Fis-Com'!E:E,0),0)</f>
        <v>0</v>
      </c>
      <c r="I1195">
        <f t="shared" si="18"/>
        <v>0</v>
      </c>
    </row>
    <row r="1196" spans="2:9" x14ac:dyDescent="0.2">
      <c r="B1196" t="e">
        <f>VLOOKUP(A1196,MEDIDORES!C:L,10,FALSE)</f>
        <v>#N/A</v>
      </c>
      <c r="C1196">
        <f>IFERROR(MATCH($A1196,'Fis-Com'!C:C,0),0)</f>
        <v>0</v>
      </c>
      <c r="D1196">
        <f>IFERROR(MATCH($A1196,'Fis-Com'!D:D,0),0)</f>
        <v>0</v>
      </c>
      <c r="E1196">
        <f>IFERROR(MATCH($A1196,'Fis-Com'!E:E,0),0)</f>
        <v>0</v>
      </c>
      <c r="I1196">
        <f t="shared" si="18"/>
        <v>0</v>
      </c>
    </row>
    <row r="1197" spans="2:9" x14ac:dyDescent="0.2">
      <c r="B1197" t="e">
        <f>VLOOKUP(A1197,MEDIDORES!C:L,10,FALSE)</f>
        <v>#N/A</v>
      </c>
      <c r="C1197">
        <f>IFERROR(MATCH($A1197,'Fis-Com'!C:C,0),0)</f>
        <v>0</v>
      </c>
      <c r="D1197">
        <f>IFERROR(MATCH($A1197,'Fis-Com'!D:D,0),0)</f>
        <v>0</v>
      </c>
      <c r="E1197">
        <f>IFERROR(MATCH($A1197,'Fis-Com'!E:E,0),0)</f>
        <v>0</v>
      </c>
      <c r="I1197">
        <f t="shared" si="18"/>
        <v>0</v>
      </c>
    </row>
    <row r="1198" spans="2:9" x14ac:dyDescent="0.2">
      <c r="B1198" t="e">
        <f>VLOOKUP(A1198,MEDIDORES!C:L,10,FALSE)</f>
        <v>#N/A</v>
      </c>
      <c r="C1198">
        <f>IFERROR(MATCH($A1198,'Fis-Com'!C:C,0),0)</f>
        <v>0</v>
      </c>
      <c r="D1198">
        <f>IFERROR(MATCH($A1198,'Fis-Com'!D:D,0),0)</f>
        <v>0</v>
      </c>
      <c r="E1198">
        <f>IFERROR(MATCH($A1198,'Fis-Com'!E:E,0),0)</f>
        <v>0</v>
      </c>
      <c r="I1198">
        <f t="shared" si="18"/>
        <v>0</v>
      </c>
    </row>
    <row r="1199" spans="2:9" x14ac:dyDescent="0.2">
      <c r="B1199" t="e">
        <f>VLOOKUP(A1199,MEDIDORES!C:L,10,FALSE)</f>
        <v>#N/A</v>
      </c>
      <c r="C1199">
        <f>IFERROR(MATCH($A1199,'Fis-Com'!C:C,0),0)</f>
        <v>0</v>
      </c>
      <c r="D1199">
        <f>IFERROR(MATCH($A1199,'Fis-Com'!D:D,0),0)</f>
        <v>0</v>
      </c>
      <c r="E1199">
        <f>IFERROR(MATCH($A1199,'Fis-Com'!E:E,0),0)</f>
        <v>0</v>
      </c>
      <c r="I1199">
        <f t="shared" si="18"/>
        <v>0</v>
      </c>
    </row>
    <row r="1200" spans="2:9" x14ac:dyDescent="0.2">
      <c r="B1200" t="e">
        <f>VLOOKUP(A1200,MEDIDORES!C:L,10,FALSE)</f>
        <v>#N/A</v>
      </c>
      <c r="C1200">
        <f>IFERROR(MATCH($A1200,'Fis-Com'!C:C,0),0)</f>
        <v>0</v>
      </c>
      <c r="D1200">
        <f>IFERROR(MATCH($A1200,'Fis-Com'!D:D,0),0)</f>
        <v>0</v>
      </c>
      <c r="E1200">
        <f>IFERROR(MATCH($A1200,'Fis-Com'!E:E,0),0)</f>
        <v>0</v>
      </c>
      <c r="I1200">
        <f t="shared" si="18"/>
        <v>0</v>
      </c>
    </row>
    <row r="1201" spans="2:9" x14ac:dyDescent="0.2">
      <c r="B1201" t="e">
        <f>VLOOKUP(A1201,MEDIDORES!C:L,10,FALSE)</f>
        <v>#N/A</v>
      </c>
      <c r="C1201">
        <f>IFERROR(MATCH($A1201,'Fis-Com'!C:C,0),0)</f>
        <v>0</v>
      </c>
      <c r="D1201">
        <f>IFERROR(MATCH($A1201,'Fis-Com'!D:D,0),0)</f>
        <v>0</v>
      </c>
      <c r="E1201">
        <f>IFERROR(MATCH($A1201,'Fis-Com'!E:E,0),0)</f>
        <v>0</v>
      </c>
      <c r="I1201">
        <f t="shared" si="18"/>
        <v>0</v>
      </c>
    </row>
    <row r="1202" spans="2:9" x14ac:dyDescent="0.2">
      <c r="B1202" t="e">
        <f>VLOOKUP(A1202,MEDIDORES!C:L,10,FALSE)</f>
        <v>#N/A</v>
      </c>
      <c r="C1202">
        <f>IFERROR(MATCH($A1202,'Fis-Com'!C:C,0),0)</f>
        <v>0</v>
      </c>
      <c r="D1202">
        <f>IFERROR(MATCH($A1202,'Fis-Com'!D:D,0),0)</f>
        <v>0</v>
      </c>
      <c r="E1202">
        <f>IFERROR(MATCH($A1202,'Fis-Com'!E:E,0),0)</f>
        <v>0</v>
      </c>
      <c r="I1202">
        <f t="shared" si="18"/>
        <v>0</v>
      </c>
    </row>
    <row r="1203" spans="2:9" x14ac:dyDescent="0.2">
      <c r="B1203" t="e">
        <f>VLOOKUP(A1203,MEDIDORES!C:L,10,FALSE)</f>
        <v>#N/A</v>
      </c>
      <c r="C1203">
        <f>IFERROR(MATCH($A1203,'Fis-Com'!C:C,0),0)</f>
        <v>0</v>
      </c>
      <c r="D1203">
        <f>IFERROR(MATCH($A1203,'Fis-Com'!D:D,0),0)</f>
        <v>0</v>
      </c>
      <c r="E1203">
        <f>IFERROR(MATCH($A1203,'Fis-Com'!E:E,0),0)</f>
        <v>0</v>
      </c>
      <c r="I1203">
        <f t="shared" si="18"/>
        <v>0</v>
      </c>
    </row>
    <row r="1204" spans="2:9" x14ac:dyDescent="0.2">
      <c r="B1204" t="e">
        <f>VLOOKUP(A1204,MEDIDORES!C:L,10,FALSE)</f>
        <v>#N/A</v>
      </c>
      <c r="C1204">
        <f>IFERROR(MATCH($A1204,'Fis-Com'!C:C,0),0)</f>
        <v>0</v>
      </c>
      <c r="D1204">
        <f>IFERROR(MATCH($A1204,'Fis-Com'!D:D,0),0)</f>
        <v>0</v>
      </c>
      <c r="E1204">
        <f>IFERROR(MATCH($A1204,'Fis-Com'!E:E,0),0)</f>
        <v>0</v>
      </c>
      <c r="I1204">
        <f t="shared" si="18"/>
        <v>0</v>
      </c>
    </row>
    <row r="1205" spans="2:9" x14ac:dyDescent="0.2">
      <c r="B1205" t="e">
        <f>VLOOKUP(A1205,MEDIDORES!C:L,10,FALSE)</f>
        <v>#N/A</v>
      </c>
      <c r="C1205">
        <f>IFERROR(MATCH($A1205,'Fis-Com'!C:C,0),0)</f>
        <v>0</v>
      </c>
      <c r="D1205">
        <f>IFERROR(MATCH($A1205,'Fis-Com'!D:D,0),0)</f>
        <v>0</v>
      </c>
      <c r="E1205">
        <f>IFERROR(MATCH($A1205,'Fis-Com'!E:E,0),0)</f>
        <v>0</v>
      </c>
      <c r="I1205">
        <f t="shared" si="18"/>
        <v>0</v>
      </c>
    </row>
    <row r="1206" spans="2:9" x14ac:dyDescent="0.2">
      <c r="B1206" t="e">
        <f>VLOOKUP(A1206,MEDIDORES!C:L,10,FALSE)</f>
        <v>#N/A</v>
      </c>
      <c r="C1206">
        <f>IFERROR(MATCH($A1206,'Fis-Com'!C:C,0),0)</f>
        <v>0</v>
      </c>
      <c r="D1206">
        <f>IFERROR(MATCH($A1206,'Fis-Com'!D:D,0),0)</f>
        <v>0</v>
      </c>
      <c r="E1206">
        <f>IFERROR(MATCH($A1206,'Fis-Com'!E:E,0),0)</f>
        <v>0</v>
      </c>
      <c r="I1206">
        <f t="shared" si="18"/>
        <v>0</v>
      </c>
    </row>
    <row r="1207" spans="2:9" x14ac:dyDescent="0.2">
      <c r="B1207" t="e">
        <f>VLOOKUP(A1207,MEDIDORES!C:L,10,FALSE)</f>
        <v>#N/A</v>
      </c>
      <c r="C1207">
        <f>IFERROR(MATCH($A1207,'Fis-Com'!C:C,0),0)</f>
        <v>0</v>
      </c>
      <c r="D1207">
        <f>IFERROR(MATCH($A1207,'Fis-Com'!D:D,0),0)</f>
        <v>0</v>
      </c>
      <c r="E1207">
        <f>IFERROR(MATCH($A1207,'Fis-Com'!E:E,0),0)</f>
        <v>0</v>
      </c>
      <c r="I1207">
        <f t="shared" si="18"/>
        <v>0</v>
      </c>
    </row>
    <row r="1208" spans="2:9" x14ac:dyDescent="0.2">
      <c r="B1208" t="e">
        <f>VLOOKUP(A1208,MEDIDORES!C:L,10,FALSE)</f>
        <v>#N/A</v>
      </c>
      <c r="C1208">
        <f>IFERROR(MATCH($A1208,'Fis-Com'!C:C,0),0)</f>
        <v>0</v>
      </c>
      <c r="D1208">
        <f>IFERROR(MATCH($A1208,'Fis-Com'!D:D,0),0)</f>
        <v>0</v>
      </c>
      <c r="E1208">
        <f>IFERROR(MATCH($A1208,'Fis-Com'!E:E,0),0)</f>
        <v>0</v>
      </c>
      <c r="I1208">
        <f t="shared" si="18"/>
        <v>0</v>
      </c>
    </row>
    <row r="1209" spans="2:9" x14ac:dyDescent="0.2">
      <c r="B1209" t="e">
        <f>VLOOKUP(A1209,MEDIDORES!C:L,10,FALSE)</f>
        <v>#N/A</v>
      </c>
      <c r="C1209">
        <f>IFERROR(MATCH($A1209,'Fis-Com'!C:C,0),0)</f>
        <v>0</v>
      </c>
      <c r="D1209">
        <f>IFERROR(MATCH($A1209,'Fis-Com'!D:D,0),0)</f>
        <v>0</v>
      </c>
      <c r="E1209">
        <f>IFERROR(MATCH($A1209,'Fis-Com'!E:E,0),0)</f>
        <v>0</v>
      </c>
      <c r="I1209">
        <f t="shared" si="18"/>
        <v>0</v>
      </c>
    </row>
    <row r="1210" spans="2:9" x14ac:dyDescent="0.2">
      <c r="B1210" t="e">
        <f>VLOOKUP(A1210,MEDIDORES!C:L,10,FALSE)</f>
        <v>#N/A</v>
      </c>
      <c r="C1210">
        <f>IFERROR(MATCH($A1210,'Fis-Com'!C:C,0),0)</f>
        <v>0</v>
      </c>
      <c r="D1210">
        <f>IFERROR(MATCH($A1210,'Fis-Com'!D:D,0),0)</f>
        <v>0</v>
      </c>
      <c r="E1210">
        <f>IFERROR(MATCH($A1210,'Fis-Com'!E:E,0),0)</f>
        <v>0</v>
      </c>
      <c r="I1210">
        <f t="shared" si="18"/>
        <v>0</v>
      </c>
    </row>
    <row r="1211" spans="2:9" x14ac:dyDescent="0.2">
      <c r="B1211" t="e">
        <f>VLOOKUP(A1211,MEDIDORES!C:L,10,FALSE)</f>
        <v>#N/A</v>
      </c>
      <c r="C1211">
        <f>IFERROR(MATCH($A1211,'Fis-Com'!C:C,0),0)</f>
        <v>0</v>
      </c>
      <c r="D1211">
        <f>IFERROR(MATCH($A1211,'Fis-Com'!D:D,0),0)</f>
        <v>0</v>
      </c>
      <c r="E1211">
        <f>IFERROR(MATCH($A1211,'Fis-Com'!E:E,0),0)</f>
        <v>0</v>
      </c>
      <c r="I1211">
        <f t="shared" si="18"/>
        <v>0</v>
      </c>
    </row>
    <row r="1212" spans="2:9" x14ac:dyDescent="0.2">
      <c r="B1212" t="e">
        <f>VLOOKUP(A1212,MEDIDORES!C:L,10,FALSE)</f>
        <v>#N/A</v>
      </c>
      <c r="C1212">
        <f>IFERROR(MATCH($A1212,'Fis-Com'!C:C,0),0)</f>
        <v>0</v>
      </c>
      <c r="D1212">
        <f>IFERROR(MATCH($A1212,'Fis-Com'!D:D,0),0)</f>
        <v>0</v>
      </c>
      <c r="E1212">
        <f>IFERROR(MATCH($A1212,'Fis-Com'!E:E,0),0)</f>
        <v>0</v>
      </c>
      <c r="I1212">
        <f t="shared" si="18"/>
        <v>0</v>
      </c>
    </row>
    <row r="1213" spans="2:9" x14ac:dyDescent="0.2">
      <c r="B1213" t="e">
        <f>VLOOKUP(A1213,MEDIDORES!C:L,10,FALSE)</f>
        <v>#N/A</v>
      </c>
      <c r="C1213">
        <f>IFERROR(MATCH($A1213,'Fis-Com'!C:C,0),0)</f>
        <v>0</v>
      </c>
      <c r="D1213">
        <f>IFERROR(MATCH($A1213,'Fis-Com'!D:D,0),0)</f>
        <v>0</v>
      </c>
      <c r="E1213">
        <f>IFERROR(MATCH($A1213,'Fis-Com'!E:E,0),0)</f>
        <v>0</v>
      </c>
      <c r="I1213">
        <f t="shared" si="18"/>
        <v>0</v>
      </c>
    </row>
    <row r="1214" spans="2:9" x14ac:dyDescent="0.2">
      <c r="B1214" t="e">
        <f>VLOOKUP(A1214,MEDIDORES!C:L,10,FALSE)</f>
        <v>#N/A</v>
      </c>
      <c r="C1214">
        <f>IFERROR(MATCH($A1214,'Fis-Com'!C:C,0),0)</f>
        <v>0</v>
      </c>
      <c r="D1214">
        <f>IFERROR(MATCH($A1214,'Fis-Com'!D:D,0),0)</f>
        <v>0</v>
      </c>
      <c r="E1214">
        <f>IFERROR(MATCH($A1214,'Fis-Com'!E:E,0),0)</f>
        <v>0</v>
      </c>
      <c r="I1214">
        <f t="shared" si="18"/>
        <v>0</v>
      </c>
    </row>
    <row r="1215" spans="2:9" x14ac:dyDescent="0.2">
      <c r="B1215" t="e">
        <f>VLOOKUP(A1215,MEDIDORES!C:L,10,FALSE)</f>
        <v>#N/A</v>
      </c>
      <c r="C1215">
        <f>IFERROR(MATCH($A1215,'Fis-Com'!C:C,0),0)</f>
        <v>0</v>
      </c>
      <c r="D1215">
        <f>IFERROR(MATCH($A1215,'Fis-Com'!D:D,0),0)</f>
        <v>0</v>
      </c>
      <c r="E1215">
        <f>IFERROR(MATCH($A1215,'Fis-Com'!E:E,0),0)</f>
        <v>0</v>
      </c>
      <c r="I1215">
        <f t="shared" si="18"/>
        <v>0</v>
      </c>
    </row>
    <row r="1216" spans="2:9" x14ac:dyDescent="0.2">
      <c r="B1216" t="e">
        <f>VLOOKUP(A1216,MEDIDORES!C:L,10,FALSE)</f>
        <v>#N/A</v>
      </c>
      <c r="C1216">
        <f>IFERROR(MATCH($A1216,'Fis-Com'!C:C,0),0)</f>
        <v>0</v>
      </c>
      <c r="D1216">
        <f>IFERROR(MATCH($A1216,'Fis-Com'!D:D,0),0)</f>
        <v>0</v>
      </c>
      <c r="E1216">
        <f>IFERROR(MATCH($A1216,'Fis-Com'!E:E,0),0)</f>
        <v>0</v>
      </c>
      <c r="I1216">
        <f t="shared" si="18"/>
        <v>0</v>
      </c>
    </row>
    <row r="1217" spans="2:9" x14ac:dyDescent="0.2">
      <c r="B1217" t="e">
        <f>VLOOKUP(A1217,MEDIDORES!C:L,10,FALSE)</f>
        <v>#N/A</v>
      </c>
      <c r="C1217">
        <f>IFERROR(MATCH($A1217,'Fis-Com'!C:C,0),0)</f>
        <v>0</v>
      </c>
      <c r="D1217">
        <f>IFERROR(MATCH($A1217,'Fis-Com'!D:D,0),0)</f>
        <v>0</v>
      </c>
      <c r="E1217">
        <f>IFERROR(MATCH($A1217,'Fis-Com'!E:E,0),0)</f>
        <v>0</v>
      </c>
      <c r="I1217">
        <f t="shared" si="18"/>
        <v>0</v>
      </c>
    </row>
    <row r="1218" spans="2:9" x14ac:dyDescent="0.2">
      <c r="B1218" t="e">
        <f>VLOOKUP(A1218,MEDIDORES!C:L,10,FALSE)</f>
        <v>#N/A</v>
      </c>
      <c r="C1218">
        <f>IFERROR(MATCH($A1218,'Fis-Com'!C:C,0),0)</f>
        <v>0</v>
      </c>
      <c r="D1218">
        <f>IFERROR(MATCH($A1218,'Fis-Com'!D:D,0),0)</f>
        <v>0</v>
      </c>
      <c r="E1218">
        <f>IFERROR(MATCH($A1218,'Fis-Com'!E:E,0),0)</f>
        <v>0</v>
      </c>
      <c r="I1218">
        <f t="shared" si="18"/>
        <v>0</v>
      </c>
    </row>
    <row r="1219" spans="2:9" x14ac:dyDescent="0.2">
      <c r="B1219" t="e">
        <f>VLOOKUP(A1219,MEDIDORES!C:L,10,FALSE)</f>
        <v>#N/A</v>
      </c>
      <c r="C1219">
        <f>IFERROR(MATCH($A1219,'Fis-Com'!C:C,0),0)</f>
        <v>0</v>
      </c>
      <c r="D1219">
        <f>IFERROR(MATCH($A1219,'Fis-Com'!D:D,0),0)</f>
        <v>0</v>
      </c>
      <c r="E1219">
        <f>IFERROR(MATCH($A1219,'Fis-Com'!E:E,0),0)</f>
        <v>0</v>
      </c>
      <c r="I1219">
        <f t="shared" si="18"/>
        <v>0</v>
      </c>
    </row>
    <row r="1220" spans="2:9" x14ac:dyDescent="0.2">
      <c r="B1220" t="e">
        <f>VLOOKUP(A1220,MEDIDORES!C:L,10,FALSE)</f>
        <v>#N/A</v>
      </c>
      <c r="C1220">
        <f>IFERROR(MATCH($A1220,'Fis-Com'!C:C,0),0)</f>
        <v>0</v>
      </c>
      <c r="D1220">
        <f>IFERROR(MATCH($A1220,'Fis-Com'!D:D,0),0)</f>
        <v>0</v>
      </c>
      <c r="E1220">
        <f>IFERROR(MATCH($A1220,'Fis-Com'!E:E,0),0)</f>
        <v>0</v>
      </c>
      <c r="I1220">
        <f t="shared" ref="I1220:I1283" si="19">SUM(C1220:E1220)</f>
        <v>0</v>
      </c>
    </row>
    <row r="1221" spans="2:9" x14ac:dyDescent="0.2">
      <c r="B1221" t="e">
        <f>VLOOKUP(A1221,MEDIDORES!C:L,10,FALSE)</f>
        <v>#N/A</v>
      </c>
      <c r="C1221">
        <f>IFERROR(MATCH($A1221,'Fis-Com'!C:C,0),0)</f>
        <v>0</v>
      </c>
      <c r="D1221">
        <f>IFERROR(MATCH($A1221,'Fis-Com'!D:D,0),0)</f>
        <v>0</v>
      </c>
      <c r="E1221">
        <f>IFERROR(MATCH($A1221,'Fis-Com'!E:E,0),0)</f>
        <v>0</v>
      </c>
      <c r="I1221">
        <f t="shared" si="19"/>
        <v>0</v>
      </c>
    </row>
    <row r="1222" spans="2:9" x14ac:dyDescent="0.2">
      <c r="B1222" t="e">
        <f>VLOOKUP(A1222,MEDIDORES!C:L,10,FALSE)</f>
        <v>#N/A</v>
      </c>
      <c r="C1222">
        <f>IFERROR(MATCH($A1222,'Fis-Com'!C:C,0),0)</f>
        <v>0</v>
      </c>
      <c r="D1222">
        <f>IFERROR(MATCH($A1222,'Fis-Com'!D:D,0),0)</f>
        <v>0</v>
      </c>
      <c r="E1222">
        <f>IFERROR(MATCH($A1222,'Fis-Com'!E:E,0),0)</f>
        <v>0</v>
      </c>
      <c r="I1222">
        <f t="shared" si="19"/>
        <v>0</v>
      </c>
    </row>
    <row r="1223" spans="2:9" x14ac:dyDescent="0.2">
      <c r="B1223" t="e">
        <f>VLOOKUP(A1223,MEDIDORES!C:L,10,FALSE)</f>
        <v>#N/A</v>
      </c>
      <c r="C1223">
        <f>IFERROR(MATCH($A1223,'Fis-Com'!C:C,0),0)</f>
        <v>0</v>
      </c>
      <c r="D1223">
        <f>IFERROR(MATCH($A1223,'Fis-Com'!D:D,0),0)</f>
        <v>0</v>
      </c>
      <c r="E1223">
        <f>IFERROR(MATCH($A1223,'Fis-Com'!E:E,0),0)</f>
        <v>0</v>
      </c>
      <c r="I1223">
        <f t="shared" si="19"/>
        <v>0</v>
      </c>
    </row>
    <row r="1224" spans="2:9" x14ac:dyDescent="0.2">
      <c r="B1224" t="e">
        <f>VLOOKUP(A1224,MEDIDORES!C:L,10,FALSE)</f>
        <v>#N/A</v>
      </c>
      <c r="C1224">
        <f>IFERROR(MATCH($A1224,'Fis-Com'!C:C,0),0)</f>
        <v>0</v>
      </c>
      <c r="D1224">
        <f>IFERROR(MATCH($A1224,'Fis-Com'!D:D,0),0)</f>
        <v>0</v>
      </c>
      <c r="E1224">
        <f>IFERROR(MATCH($A1224,'Fis-Com'!E:E,0),0)</f>
        <v>0</v>
      </c>
      <c r="I1224">
        <f t="shared" si="19"/>
        <v>0</v>
      </c>
    </row>
    <row r="1225" spans="2:9" x14ac:dyDescent="0.2">
      <c r="B1225" t="e">
        <f>VLOOKUP(A1225,MEDIDORES!C:L,10,FALSE)</f>
        <v>#N/A</v>
      </c>
      <c r="C1225">
        <f>IFERROR(MATCH($A1225,'Fis-Com'!C:C,0),0)</f>
        <v>0</v>
      </c>
      <c r="D1225">
        <f>IFERROR(MATCH($A1225,'Fis-Com'!D:D,0),0)</f>
        <v>0</v>
      </c>
      <c r="E1225">
        <f>IFERROR(MATCH($A1225,'Fis-Com'!E:E,0),0)</f>
        <v>0</v>
      </c>
      <c r="I1225">
        <f t="shared" si="19"/>
        <v>0</v>
      </c>
    </row>
    <row r="1226" spans="2:9" x14ac:dyDescent="0.2">
      <c r="B1226" t="e">
        <f>VLOOKUP(A1226,MEDIDORES!C:L,10,FALSE)</f>
        <v>#N/A</v>
      </c>
      <c r="C1226">
        <f>IFERROR(MATCH($A1226,'Fis-Com'!C:C,0),0)</f>
        <v>0</v>
      </c>
      <c r="D1226">
        <f>IFERROR(MATCH($A1226,'Fis-Com'!D:D,0),0)</f>
        <v>0</v>
      </c>
      <c r="E1226">
        <f>IFERROR(MATCH($A1226,'Fis-Com'!E:E,0),0)</f>
        <v>0</v>
      </c>
      <c r="I1226">
        <f t="shared" si="19"/>
        <v>0</v>
      </c>
    </row>
    <row r="1227" spans="2:9" x14ac:dyDescent="0.2">
      <c r="B1227" t="e">
        <f>VLOOKUP(A1227,MEDIDORES!C:L,10,FALSE)</f>
        <v>#N/A</v>
      </c>
      <c r="C1227">
        <f>IFERROR(MATCH($A1227,'Fis-Com'!C:C,0),0)</f>
        <v>0</v>
      </c>
      <c r="D1227">
        <f>IFERROR(MATCH($A1227,'Fis-Com'!D:D,0),0)</f>
        <v>0</v>
      </c>
      <c r="E1227">
        <f>IFERROR(MATCH($A1227,'Fis-Com'!E:E,0),0)</f>
        <v>0</v>
      </c>
      <c r="I1227">
        <f t="shared" si="19"/>
        <v>0</v>
      </c>
    </row>
    <row r="1228" spans="2:9" x14ac:dyDescent="0.2">
      <c r="B1228" t="e">
        <f>VLOOKUP(A1228,MEDIDORES!C:L,10,FALSE)</f>
        <v>#N/A</v>
      </c>
      <c r="C1228">
        <f>IFERROR(MATCH($A1228,'Fis-Com'!C:C,0),0)</f>
        <v>0</v>
      </c>
      <c r="D1228">
        <f>IFERROR(MATCH($A1228,'Fis-Com'!D:D,0),0)</f>
        <v>0</v>
      </c>
      <c r="E1228">
        <f>IFERROR(MATCH($A1228,'Fis-Com'!E:E,0),0)</f>
        <v>0</v>
      </c>
      <c r="I1228">
        <f t="shared" si="19"/>
        <v>0</v>
      </c>
    </row>
    <row r="1229" spans="2:9" x14ac:dyDescent="0.2">
      <c r="B1229" t="e">
        <f>VLOOKUP(A1229,MEDIDORES!C:L,10,FALSE)</f>
        <v>#N/A</v>
      </c>
      <c r="C1229">
        <f>IFERROR(MATCH($A1229,'Fis-Com'!C:C,0),0)</f>
        <v>0</v>
      </c>
      <c r="D1229">
        <f>IFERROR(MATCH($A1229,'Fis-Com'!D:D,0),0)</f>
        <v>0</v>
      </c>
      <c r="E1229">
        <f>IFERROR(MATCH($A1229,'Fis-Com'!E:E,0),0)</f>
        <v>0</v>
      </c>
      <c r="I1229">
        <f t="shared" si="19"/>
        <v>0</v>
      </c>
    </row>
    <row r="1230" spans="2:9" x14ac:dyDescent="0.2">
      <c r="B1230" t="e">
        <f>VLOOKUP(A1230,MEDIDORES!C:L,10,FALSE)</f>
        <v>#N/A</v>
      </c>
      <c r="C1230">
        <f>IFERROR(MATCH($A1230,'Fis-Com'!C:C,0),0)</f>
        <v>0</v>
      </c>
      <c r="D1230">
        <f>IFERROR(MATCH($A1230,'Fis-Com'!D:D,0),0)</f>
        <v>0</v>
      </c>
      <c r="E1230">
        <f>IFERROR(MATCH($A1230,'Fis-Com'!E:E,0),0)</f>
        <v>0</v>
      </c>
      <c r="I1230">
        <f t="shared" si="19"/>
        <v>0</v>
      </c>
    </row>
    <row r="1231" spans="2:9" x14ac:dyDescent="0.2">
      <c r="B1231" t="e">
        <f>VLOOKUP(A1231,MEDIDORES!C:L,10,FALSE)</f>
        <v>#N/A</v>
      </c>
      <c r="C1231">
        <f>IFERROR(MATCH($A1231,'Fis-Com'!C:C,0),0)</f>
        <v>0</v>
      </c>
      <c r="D1231">
        <f>IFERROR(MATCH($A1231,'Fis-Com'!D:D,0),0)</f>
        <v>0</v>
      </c>
      <c r="E1231">
        <f>IFERROR(MATCH($A1231,'Fis-Com'!E:E,0),0)</f>
        <v>0</v>
      </c>
      <c r="I1231">
        <f t="shared" si="19"/>
        <v>0</v>
      </c>
    </row>
    <row r="1232" spans="2:9" x14ac:dyDescent="0.2">
      <c r="B1232" t="e">
        <f>VLOOKUP(A1232,MEDIDORES!C:L,10,FALSE)</f>
        <v>#N/A</v>
      </c>
      <c r="C1232">
        <f>IFERROR(MATCH($A1232,'Fis-Com'!C:C,0),0)</f>
        <v>0</v>
      </c>
      <c r="D1232">
        <f>IFERROR(MATCH($A1232,'Fis-Com'!D:D,0),0)</f>
        <v>0</v>
      </c>
      <c r="E1232">
        <f>IFERROR(MATCH($A1232,'Fis-Com'!E:E,0),0)</f>
        <v>0</v>
      </c>
      <c r="I1232">
        <f t="shared" si="19"/>
        <v>0</v>
      </c>
    </row>
    <row r="1233" spans="2:9" x14ac:dyDescent="0.2">
      <c r="B1233" t="e">
        <f>VLOOKUP(A1233,MEDIDORES!C:L,10,FALSE)</f>
        <v>#N/A</v>
      </c>
      <c r="C1233">
        <f>IFERROR(MATCH($A1233,'Fis-Com'!C:C,0),0)</f>
        <v>0</v>
      </c>
      <c r="D1233">
        <f>IFERROR(MATCH($A1233,'Fis-Com'!D:D,0),0)</f>
        <v>0</v>
      </c>
      <c r="E1233">
        <f>IFERROR(MATCH($A1233,'Fis-Com'!E:E,0),0)</f>
        <v>0</v>
      </c>
      <c r="I1233">
        <f t="shared" si="19"/>
        <v>0</v>
      </c>
    </row>
    <row r="1234" spans="2:9" x14ac:dyDescent="0.2">
      <c r="B1234" t="e">
        <f>VLOOKUP(A1234,MEDIDORES!C:L,10,FALSE)</f>
        <v>#N/A</v>
      </c>
      <c r="C1234">
        <f>IFERROR(MATCH($A1234,'Fis-Com'!C:C,0),0)</f>
        <v>0</v>
      </c>
      <c r="D1234">
        <f>IFERROR(MATCH($A1234,'Fis-Com'!D:D,0),0)</f>
        <v>0</v>
      </c>
      <c r="E1234">
        <f>IFERROR(MATCH($A1234,'Fis-Com'!E:E,0),0)</f>
        <v>0</v>
      </c>
      <c r="I1234">
        <f t="shared" si="19"/>
        <v>0</v>
      </c>
    </row>
    <row r="1235" spans="2:9" x14ac:dyDescent="0.2">
      <c r="B1235" t="e">
        <f>VLOOKUP(A1235,MEDIDORES!C:L,10,FALSE)</f>
        <v>#N/A</v>
      </c>
      <c r="C1235">
        <f>IFERROR(MATCH($A1235,'Fis-Com'!C:C,0),0)</f>
        <v>0</v>
      </c>
      <c r="D1235">
        <f>IFERROR(MATCH($A1235,'Fis-Com'!D:D,0),0)</f>
        <v>0</v>
      </c>
      <c r="E1235">
        <f>IFERROR(MATCH($A1235,'Fis-Com'!E:E,0),0)</f>
        <v>0</v>
      </c>
      <c r="I1235">
        <f t="shared" si="19"/>
        <v>0</v>
      </c>
    </row>
    <row r="1236" spans="2:9" x14ac:dyDescent="0.2">
      <c r="B1236" t="e">
        <f>VLOOKUP(A1236,MEDIDORES!C:L,10,FALSE)</f>
        <v>#N/A</v>
      </c>
      <c r="C1236">
        <f>IFERROR(MATCH($A1236,'Fis-Com'!C:C,0),0)</f>
        <v>0</v>
      </c>
      <c r="D1236">
        <f>IFERROR(MATCH($A1236,'Fis-Com'!D:D,0),0)</f>
        <v>0</v>
      </c>
      <c r="E1236">
        <f>IFERROR(MATCH($A1236,'Fis-Com'!E:E,0),0)</f>
        <v>0</v>
      </c>
      <c r="I1236">
        <f t="shared" si="19"/>
        <v>0</v>
      </c>
    </row>
    <row r="1237" spans="2:9" x14ac:dyDescent="0.2">
      <c r="B1237" t="e">
        <f>VLOOKUP(A1237,MEDIDORES!C:L,10,FALSE)</f>
        <v>#N/A</v>
      </c>
      <c r="C1237">
        <f>IFERROR(MATCH($A1237,'Fis-Com'!C:C,0),0)</f>
        <v>0</v>
      </c>
      <c r="D1237">
        <f>IFERROR(MATCH($A1237,'Fis-Com'!D:D,0),0)</f>
        <v>0</v>
      </c>
      <c r="E1237">
        <f>IFERROR(MATCH($A1237,'Fis-Com'!E:E,0),0)</f>
        <v>0</v>
      </c>
      <c r="I1237">
        <f t="shared" si="19"/>
        <v>0</v>
      </c>
    </row>
    <row r="1238" spans="2:9" x14ac:dyDescent="0.2">
      <c r="B1238" t="e">
        <f>VLOOKUP(A1238,MEDIDORES!C:L,10,FALSE)</f>
        <v>#N/A</v>
      </c>
      <c r="C1238">
        <f>IFERROR(MATCH($A1238,'Fis-Com'!C:C,0),0)</f>
        <v>0</v>
      </c>
      <c r="D1238">
        <f>IFERROR(MATCH($A1238,'Fis-Com'!D:D,0),0)</f>
        <v>0</v>
      </c>
      <c r="E1238">
        <f>IFERROR(MATCH($A1238,'Fis-Com'!E:E,0),0)</f>
        <v>0</v>
      </c>
      <c r="I1238">
        <f t="shared" si="19"/>
        <v>0</v>
      </c>
    </row>
    <row r="1239" spans="2:9" x14ac:dyDescent="0.2">
      <c r="B1239" t="e">
        <f>VLOOKUP(A1239,MEDIDORES!C:L,10,FALSE)</f>
        <v>#N/A</v>
      </c>
      <c r="C1239">
        <f>IFERROR(MATCH($A1239,'Fis-Com'!C:C,0),0)</f>
        <v>0</v>
      </c>
      <c r="D1239">
        <f>IFERROR(MATCH($A1239,'Fis-Com'!D:D,0),0)</f>
        <v>0</v>
      </c>
      <c r="E1239">
        <f>IFERROR(MATCH($A1239,'Fis-Com'!E:E,0),0)</f>
        <v>0</v>
      </c>
      <c r="I1239">
        <f t="shared" si="19"/>
        <v>0</v>
      </c>
    </row>
    <row r="1240" spans="2:9" x14ac:dyDescent="0.2">
      <c r="B1240" t="e">
        <f>VLOOKUP(A1240,MEDIDORES!C:L,10,FALSE)</f>
        <v>#N/A</v>
      </c>
      <c r="C1240">
        <f>IFERROR(MATCH($A1240,'Fis-Com'!C:C,0),0)</f>
        <v>0</v>
      </c>
      <c r="D1240">
        <f>IFERROR(MATCH($A1240,'Fis-Com'!D:D,0),0)</f>
        <v>0</v>
      </c>
      <c r="E1240">
        <f>IFERROR(MATCH($A1240,'Fis-Com'!E:E,0),0)</f>
        <v>0</v>
      </c>
      <c r="I1240">
        <f t="shared" si="19"/>
        <v>0</v>
      </c>
    </row>
    <row r="1241" spans="2:9" x14ac:dyDescent="0.2">
      <c r="B1241" t="e">
        <f>VLOOKUP(A1241,MEDIDORES!C:L,10,FALSE)</f>
        <v>#N/A</v>
      </c>
      <c r="C1241">
        <f>IFERROR(MATCH($A1241,'Fis-Com'!C:C,0),0)</f>
        <v>0</v>
      </c>
      <c r="D1241">
        <f>IFERROR(MATCH($A1241,'Fis-Com'!D:D,0),0)</f>
        <v>0</v>
      </c>
      <c r="E1241">
        <f>IFERROR(MATCH($A1241,'Fis-Com'!E:E,0),0)</f>
        <v>0</v>
      </c>
      <c r="I1241">
        <f t="shared" si="19"/>
        <v>0</v>
      </c>
    </row>
    <row r="1242" spans="2:9" x14ac:dyDescent="0.2">
      <c r="B1242" t="e">
        <f>VLOOKUP(A1242,MEDIDORES!C:L,10,FALSE)</f>
        <v>#N/A</v>
      </c>
      <c r="C1242">
        <f>IFERROR(MATCH($A1242,'Fis-Com'!C:C,0),0)</f>
        <v>0</v>
      </c>
      <c r="D1242">
        <f>IFERROR(MATCH($A1242,'Fis-Com'!D:D,0),0)</f>
        <v>0</v>
      </c>
      <c r="E1242">
        <f>IFERROR(MATCH($A1242,'Fis-Com'!E:E,0),0)</f>
        <v>0</v>
      </c>
      <c r="I1242">
        <f t="shared" si="19"/>
        <v>0</v>
      </c>
    </row>
    <row r="1243" spans="2:9" x14ac:dyDescent="0.2">
      <c r="B1243" t="e">
        <f>VLOOKUP(A1243,MEDIDORES!C:L,10,FALSE)</f>
        <v>#N/A</v>
      </c>
      <c r="C1243">
        <f>IFERROR(MATCH($A1243,'Fis-Com'!C:C,0),0)</f>
        <v>0</v>
      </c>
      <c r="D1243">
        <f>IFERROR(MATCH($A1243,'Fis-Com'!D:D,0),0)</f>
        <v>0</v>
      </c>
      <c r="E1243">
        <f>IFERROR(MATCH($A1243,'Fis-Com'!E:E,0),0)</f>
        <v>0</v>
      </c>
      <c r="I1243">
        <f t="shared" si="19"/>
        <v>0</v>
      </c>
    </row>
    <row r="1244" spans="2:9" x14ac:dyDescent="0.2">
      <c r="B1244" t="e">
        <f>VLOOKUP(A1244,MEDIDORES!C:L,10,FALSE)</f>
        <v>#N/A</v>
      </c>
      <c r="C1244">
        <f>IFERROR(MATCH($A1244,'Fis-Com'!C:C,0),0)</f>
        <v>0</v>
      </c>
      <c r="D1244">
        <f>IFERROR(MATCH($A1244,'Fis-Com'!D:D,0),0)</f>
        <v>0</v>
      </c>
      <c r="E1244">
        <f>IFERROR(MATCH($A1244,'Fis-Com'!E:E,0),0)</f>
        <v>0</v>
      </c>
      <c r="I1244">
        <f t="shared" si="19"/>
        <v>0</v>
      </c>
    </row>
    <row r="1245" spans="2:9" x14ac:dyDescent="0.2">
      <c r="B1245" t="e">
        <f>VLOOKUP(A1245,MEDIDORES!C:L,10,FALSE)</f>
        <v>#N/A</v>
      </c>
      <c r="C1245">
        <f>IFERROR(MATCH($A1245,'Fis-Com'!C:C,0),0)</f>
        <v>0</v>
      </c>
      <c r="D1245">
        <f>IFERROR(MATCH($A1245,'Fis-Com'!D:D,0),0)</f>
        <v>0</v>
      </c>
      <c r="E1245">
        <f>IFERROR(MATCH($A1245,'Fis-Com'!E:E,0),0)</f>
        <v>0</v>
      </c>
      <c r="I1245">
        <f t="shared" si="19"/>
        <v>0</v>
      </c>
    </row>
    <row r="1246" spans="2:9" x14ac:dyDescent="0.2">
      <c r="B1246" t="e">
        <f>VLOOKUP(A1246,MEDIDORES!C:L,10,FALSE)</f>
        <v>#N/A</v>
      </c>
      <c r="C1246">
        <f>IFERROR(MATCH($A1246,'Fis-Com'!C:C,0),0)</f>
        <v>0</v>
      </c>
      <c r="D1246">
        <f>IFERROR(MATCH($A1246,'Fis-Com'!D:D,0),0)</f>
        <v>0</v>
      </c>
      <c r="E1246">
        <f>IFERROR(MATCH($A1246,'Fis-Com'!E:E,0),0)</f>
        <v>0</v>
      </c>
      <c r="I1246">
        <f t="shared" si="19"/>
        <v>0</v>
      </c>
    </row>
    <row r="1247" spans="2:9" x14ac:dyDescent="0.2">
      <c r="B1247" t="e">
        <f>VLOOKUP(A1247,MEDIDORES!C:L,10,FALSE)</f>
        <v>#N/A</v>
      </c>
      <c r="C1247">
        <f>IFERROR(MATCH($A1247,'Fis-Com'!C:C,0),0)</f>
        <v>0</v>
      </c>
      <c r="D1247">
        <f>IFERROR(MATCH($A1247,'Fis-Com'!D:D,0),0)</f>
        <v>0</v>
      </c>
      <c r="E1247">
        <f>IFERROR(MATCH($A1247,'Fis-Com'!E:E,0),0)</f>
        <v>0</v>
      </c>
      <c r="I1247">
        <f t="shared" si="19"/>
        <v>0</v>
      </c>
    </row>
    <row r="1248" spans="2:9" x14ac:dyDescent="0.2">
      <c r="B1248" t="e">
        <f>VLOOKUP(A1248,MEDIDORES!C:L,10,FALSE)</f>
        <v>#N/A</v>
      </c>
      <c r="C1248">
        <f>IFERROR(MATCH($A1248,'Fis-Com'!C:C,0),0)</f>
        <v>0</v>
      </c>
      <c r="D1248">
        <f>IFERROR(MATCH($A1248,'Fis-Com'!D:D,0),0)</f>
        <v>0</v>
      </c>
      <c r="E1248">
        <f>IFERROR(MATCH($A1248,'Fis-Com'!E:E,0),0)</f>
        <v>0</v>
      </c>
      <c r="I1248">
        <f t="shared" si="19"/>
        <v>0</v>
      </c>
    </row>
    <row r="1249" spans="2:9" x14ac:dyDescent="0.2">
      <c r="B1249" t="e">
        <f>VLOOKUP(A1249,MEDIDORES!C:L,10,FALSE)</f>
        <v>#N/A</v>
      </c>
      <c r="C1249">
        <f>IFERROR(MATCH($A1249,'Fis-Com'!C:C,0),0)</f>
        <v>0</v>
      </c>
      <c r="D1249">
        <f>IFERROR(MATCH($A1249,'Fis-Com'!D:D,0),0)</f>
        <v>0</v>
      </c>
      <c r="E1249">
        <f>IFERROR(MATCH($A1249,'Fis-Com'!E:E,0),0)</f>
        <v>0</v>
      </c>
      <c r="I1249">
        <f t="shared" si="19"/>
        <v>0</v>
      </c>
    </row>
    <row r="1250" spans="2:9" x14ac:dyDescent="0.2">
      <c r="B1250" t="e">
        <f>VLOOKUP(A1250,MEDIDORES!C:L,10,FALSE)</f>
        <v>#N/A</v>
      </c>
      <c r="C1250">
        <f>IFERROR(MATCH($A1250,'Fis-Com'!C:C,0),0)</f>
        <v>0</v>
      </c>
      <c r="D1250">
        <f>IFERROR(MATCH($A1250,'Fis-Com'!D:D,0),0)</f>
        <v>0</v>
      </c>
      <c r="E1250">
        <f>IFERROR(MATCH($A1250,'Fis-Com'!E:E,0),0)</f>
        <v>0</v>
      </c>
      <c r="I1250">
        <f t="shared" si="19"/>
        <v>0</v>
      </c>
    </row>
    <row r="1251" spans="2:9" x14ac:dyDescent="0.2">
      <c r="B1251" t="e">
        <f>VLOOKUP(A1251,MEDIDORES!C:L,10,FALSE)</f>
        <v>#N/A</v>
      </c>
      <c r="C1251">
        <f>IFERROR(MATCH($A1251,'Fis-Com'!C:C,0),0)</f>
        <v>0</v>
      </c>
      <c r="D1251">
        <f>IFERROR(MATCH($A1251,'Fis-Com'!D:D,0),0)</f>
        <v>0</v>
      </c>
      <c r="E1251">
        <f>IFERROR(MATCH($A1251,'Fis-Com'!E:E,0),0)</f>
        <v>0</v>
      </c>
      <c r="I1251">
        <f t="shared" si="19"/>
        <v>0</v>
      </c>
    </row>
    <row r="1252" spans="2:9" x14ac:dyDescent="0.2">
      <c r="B1252" t="e">
        <f>VLOOKUP(A1252,MEDIDORES!C:L,10,FALSE)</f>
        <v>#N/A</v>
      </c>
      <c r="C1252">
        <f>IFERROR(MATCH($A1252,'Fis-Com'!C:C,0),0)</f>
        <v>0</v>
      </c>
      <c r="D1252">
        <f>IFERROR(MATCH($A1252,'Fis-Com'!D:D,0),0)</f>
        <v>0</v>
      </c>
      <c r="E1252">
        <f>IFERROR(MATCH($A1252,'Fis-Com'!E:E,0),0)</f>
        <v>0</v>
      </c>
      <c r="I1252">
        <f t="shared" si="19"/>
        <v>0</v>
      </c>
    </row>
    <row r="1253" spans="2:9" x14ac:dyDescent="0.2">
      <c r="B1253" t="e">
        <f>VLOOKUP(A1253,MEDIDORES!C:L,10,FALSE)</f>
        <v>#N/A</v>
      </c>
      <c r="C1253">
        <f>IFERROR(MATCH($A1253,'Fis-Com'!C:C,0),0)</f>
        <v>0</v>
      </c>
      <c r="D1253">
        <f>IFERROR(MATCH($A1253,'Fis-Com'!D:D,0),0)</f>
        <v>0</v>
      </c>
      <c r="E1253">
        <f>IFERROR(MATCH($A1253,'Fis-Com'!E:E,0),0)</f>
        <v>0</v>
      </c>
      <c r="I1253">
        <f t="shared" si="19"/>
        <v>0</v>
      </c>
    </row>
    <row r="1254" spans="2:9" x14ac:dyDescent="0.2">
      <c r="B1254" t="e">
        <f>VLOOKUP(A1254,MEDIDORES!C:L,10,FALSE)</f>
        <v>#N/A</v>
      </c>
      <c r="C1254">
        <f>IFERROR(MATCH($A1254,'Fis-Com'!C:C,0),0)</f>
        <v>0</v>
      </c>
      <c r="D1254">
        <f>IFERROR(MATCH($A1254,'Fis-Com'!D:D,0),0)</f>
        <v>0</v>
      </c>
      <c r="E1254">
        <f>IFERROR(MATCH($A1254,'Fis-Com'!E:E,0),0)</f>
        <v>0</v>
      </c>
      <c r="I1254">
        <f t="shared" si="19"/>
        <v>0</v>
      </c>
    </row>
    <row r="1255" spans="2:9" x14ac:dyDescent="0.2">
      <c r="B1255" t="e">
        <f>VLOOKUP(A1255,MEDIDORES!C:L,10,FALSE)</f>
        <v>#N/A</v>
      </c>
      <c r="C1255">
        <f>IFERROR(MATCH($A1255,'Fis-Com'!C:C,0),0)</f>
        <v>0</v>
      </c>
      <c r="D1255">
        <f>IFERROR(MATCH($A1255,'Fis-Com'!D:D,0),0)</f>
        <v>0</v>
      </c>
      <c r="E1255">
        <f>IFERROR(MATCH($A1255,'Fis-Com'!E:E,0),0)</f>
        <v>0</v>
      </c>
      <c r="I1255">
        <f t="shared" si="19"/>
        <v>0</v>
      </c>
    </row>
    <row r="1256" spans="2:9" x14ac:dyDescent="0.2">
      <c r="B1256" t="e">
        <f>VLOOKUP(A1256,MEDIDORES!C:L,10,FALSE)</f>
        <v>#N/A</v>
      </c>
      <c r="C1256">
        <f>IFERROR(MATCH($A1256,'Fis-Com'!C:C,0),0)</f>
        <v>0</v>
      </c>
      <c r="D1256">
        <f>IFERROR(MATCH($A1256,'Fis-Com'!D:D,0),0)</f>
        <v>0</v>
      </c>
      <c r="E1256">
        <f>IFERROR(MATCH($A1256,'Fis-Com'!E:E,0),0)</f>
        <v>0</v>
      </c>
      <c r="I1256">
        <f t="shared" si="19"/>
        <v>0</v>
      </c>
    </row>
    <row r="1257" spans="2:9" x14ac:dyDescent="0.2">
      <c r="B1257" t="e">
        <f>VLOOKUP(A1257,MEDIDORES!C:L,10,FALSE)</f>
        <v>#N/A</v>
      </c>
      <c r="C1257">
        <f>IFERROR(MATCH($A1257,'Fis-Com'!C:C,0),0)</f>
        <v>0</v>
      </c>
      <c r="D1257">
        <f>IFERROR(MATCH($A1257,'Fis-Com'!D:D,0),0)</f>
        <v>0</v>
      </c>
      <c r="E1257">
        <f>IFERROR(MATCH($A1257,'Fis-Com'!E:E,0),0)</f>
        <v>0</v>
      </c>
      <c r="I1257">
        <f t="shared" si="19"/>
        <v>0</v>
      </c>
    </row>
    <row r="1258" spans="2:9" x14ac:dyDescent="0.2">
      <c r="B1258" t="e">
        <f>VLOOKUP(A1258,MEDIDORES!C:L,10,FALSE)</f>
        <v>#N/A</v>
      </c>
      <c r="C1258">
        <f>IFERROR(MATCH($A1258,'Fis-Com'!C:C,0),0)</f>
        <v>0</v>
      </c>
      <c r="D1258">
        <f>IFERROR(MATCH($A1258,'Fis-Com'!D:D,0),0)</f>
        <v>0</v>
      </c>
      <c r="E1258">
        <f>IFERROR(MATCH($A1258,'Fis-Com'!E:E,0),0)</f>
        <v>0</v>
      </c>
      <c r="I1258">
        <f t="shared" si="19"/>
        <v>0</v>
      </c>
    </row>
    <row r="1259" spans="2:9" x14ac:dyDescent="0.2">
      <c r="B1259" t="e">
        <f>VLOOKUP(A1259,MEDIDORES!C:L,10,FALSE)</f>
        <v>#N/A</v>
      </c>
      <c r="C1259">
        <f>IFERROR(MATCH($A1259,'Fis-Com'!C:C,0),0)</f>
        <v>0</v>
      </c>
      <c r="D1259">
        <f>IFERROR(MATCH($A1259,'Fis-Com'!D:D,0),0)</f>
        <v>0</v>
      </c>
      <c r="E1259">
        <f>IFERROR(MATCH($A1259,'Fis-Com'!E:E,0),0)</f>
        <v>0</v>
      </c>
      <c r="I1259">
        <f t="shared" si="19"/>
        <v>0</v>
      </c>
    </row>
    <row r="1260" spans="2:9" x14ac:dyDescent="0.2">
      <c r="B1260" t="e">
        <f>VLOOKUP(A1260,MEDIDORES!C:L,10,FALSE)</f>
        <v>#N/A</v>
      </c>
      <c r="C1260">
        <f>IFERROR(MATCH($A1260,'Fis-Com'!C:C,0),0)</f>
        <v>0</v>
      </c>
      <c r="D1260">
        <f>IFERROR(MATCH($A1260,'Fis-Com'!D:D,0),0)</f>
        <v>0</v>
      </c>
      <c r="E1260">
        <f>IFERROR(MATCH($A1260,'Fis-Com'!E:E,0),0)</f>
        <v>0</v>
      </c>
      <c r="I1260">
        <f t="shared" si="19"/>
        <v>0</v>
      </c>
    </row>
    <row r="1261" spans="2:9" x14ac:dyDescent="0.2">
      <c r="B1261" t="e">
        <f>VLOOKUP(A1261,MEDIDORES!C:L,10,FALSE)</f>
        <v>#N/A</v>
      </c>
      <c r="C1261">
        <f>IFERROR(MATCH($A1261,'Fis-Com'!C:C,0),0)</f>
        <v>0</v>
      </c>
      <c r="D1261">
        <f>IFERROR(MATCH($A1261,'Fis-Com'!D:D,0),0)</f>
        <v>0</v>
      </c>
      <c r="E1261">
        <f>IFERROR(MATCH($A1261,'Fis-Com'!E:E,0),0)</f>
        <v>0</v>
      </c>
      <c r="I1261">
        <f t="shared" si="19"/>
        <v>0</v>
      </c>
    </row>
    <row r="1262" spans="2:9" x14ac:dyDescent="0.2">
      <c r="B1262" t="e">
        <f>VLOOKUP(A1262,MEDIDORES!C:L,10,FALSE)</f>
        <v>#N/A</v>
      </c>
      <c r="C1262">
        <f>IFERROR(MATCH($A1262,'Fis-Com'!C:C,0),0)</f>
        <v>0</v>
      </c>
      <c r="D1262">
        <f>IFERROR(MATCH($A1262,'Fis-Com'!D:D,0),0)</f>
        <v>0</v>
      </c>
      <c r="E1262">
        <f>IFERROR(MATCH($A1262,'Fis-Com'!E:E,0),0)</f>
        <v>0</v>
      </c>
      <c r="I1262">
        <f t="shared" si="19"/>
        <v>0</v>
      </c>
    </row>
    <row r="1263" spans="2:9" x14ac:dyDescent="0.2">
      <c r="B1263" t="e">
        <f>VLOOKUP(A1263,MEDIDORES!C:L,10,FALSE)</f>
        <v>#N/A</v>
      </c>
      <c r="C1263">
        <f>IFERROR(MATCH($A1263,'Fis-Com'!C:C,0),0)</f>
        <v>0</v>
      </c>
      <c r="D1263">
        <f>IFERROR(MATCH($A1263,'Fis-Com'!D:D,0),0)</f>
        <v>0</v>
      </c>
      <c r="E1263">
        <f>IFERROR(MATCH($A1263,'Fis-Com'!E:E,0),0)</f>
        <v>0</v>
      </c>
      <c r="I1263">
        <f t="shared" si="19"/>
        <v>0</v>
      </c>
    </row>
    <row r="1264" spans="2:9" x14ac:dyDescent="0.2">
      <c r="B1264" t="e">
        <f>VLOOKUP(A1264,MEDIDORES!C:L,10,FALSE)</f>
        <v>#N/A</v>
      </c>
      <c r="C1264">
        <f>IFERROR(MATCH($A1264,'Fis-Com'!C:C,0),0)</f>
        <v>0</v>
      </c>
      <c r="D1264">
        <f>IFERROR(MATCH($A1264,'Fis-Com'!D:D,0),0)</f>
        <v>0</v>
      </c>
      <c r="E1264">
        <f>IFERROR(MATCH($A1264,'Fis-Com'!E:E,0),0)</f>
        <v>0</v>
      </c>
      <c r="I1264">
        <f t="shared" si="19"/>
        <v>0</v>
      </c>
    </row>
    <row r="1265" spans="2:9" x14ac:dyDescent="0.2">
      <c r="B1265" t="e">
        <f>VLOOKUP(A1265,MEDIDORES!C:L,10,FALSE)</f>
        <v>#N/A</v>
      </c>
      <c r="C1265">
        <f>IFERROR(MATCH($A1265,'Fis-Com'!C:C,0),0)</f>
        <v>0</v>
      </c>
      <c r="D1265">
        <f>IFERROR(MATCH($A1265,'Fis-Com'!D:D,0),0)</f>
        <v>0</v>
      </c>
      <c r="E1265">
        <f>IFERROR(MATCH($A1265,'Fis-Com'!E:E,0),0)</f>
        <v>0</v>
      </c>
      <c r="I1265">
        <f t="shared" si="19"/>
        <v>0</v>
      </c>
    </row>
    <row r="1266" spans="2:9" x14ac:dyDescent="0.2">
      <c r="B1266" t="e">
        <f>VLOOKUP(A1266,MEDIDORES!C:L,10,FALSE)</f>
        <v>#N/A</v>
      </c>
      <c r="C1266">
        <f>IFERROR(MATCH($A1266,'Fis-Com'!C:C,0),0)</f>
        <v>0</v>
      </c>
      <c r="D1266">
        <f>IFERROR(MATCH($A1266,'Fis-Com'!D:D,0),0)</f>
        <v>0</v>
      </c>
      <c r="E1266">
        <f>IFERROR(MATCH($A1266,'Fis-Com'!E:E,0),0)</f>
        <v>0</v>
      </c>
      <c r="I1266">
        <f t="shared" si="19"/>
        <v>0</v>
      </c>
    </row>
    <row r="1267" spans="2:9" x14ac:dyDescent="0.2">
      <c r="B1267" t="e">
        <f>VLOOKUP(A1267,MEDIDORES!C:L,10,FALSE)</f>
        <v>#N/A</v>
      </c>
      <c r="C1267">
        <f>IFERROR(MATCH($A1267,'Fis-Com'!C:C,0),0)</f>
        <v>0</v>
      </c>
      <c r="D1267">
        <f>IFERROR(MATCH($A1267,'Fis-Com'!D:D,0),0)</f>
        <v>0</v>
      </c>
      <c r="E1267">
        <f>IFERROR(MATCH($A1267,'Fis-Com'!E:E,0),0)</f>
        <v>0</v>
      </c>
      <c r="I1267">
        <f t="shared" si="19"/>
        <v>0</v>
      </c>
    </row>
    <row r="1268" spans="2:9" x14ac:dyDescent="0.2">
      <c r="B1268" t="e">
        <f>VLOOKUP(A1268,MEDIDORES!C:L,10,FALSE)</f>
        <v>#N/A</v>
      </c>
      <c r="C1268">
        <f>IFERROR(MATCH($A1268,'Fis-Com'!C:C,0),0)</f>
        <v>0</v>
      </c>
      <c r="D1268">
        <f>IFERROR(MATCH($A1268,'Fis-Com'!D:D,0),0)</f>
        <v>0</v>
      </c>
      <c r="E1268">
        <f>IFERROR(MATCH($A1268,'Fis-Com'!E:E,0),0)</f>
        <v>0</v>
      </c>
      <c r="I1268">
        <f t="shared" si="19"/>
        <v>0</v>
      </c>
    </row>
    <row r="1269" spans="2:9" x14ac:dyDescent="0.2">
      <c r="B1269" t="e">
        <f>VLOOKUP(A1269,MEDIDORES!C:L,10,FALSE)</f>
        <v>#N/A</v>
      </c>
      <c r="C1269">
        <f>IFERROR(MATCH($A1269,'Fis-Com'!C:C,0),0)</f>
        <v>0</v>
      </c>
      <c r="D1269">
        <f>IFERROR(MATCH($A1269,'Fis-Com'!D:D,0),0)</f>
        <v>0</v>
      </c>
      <c r="E1269">
        <f>IFERROR(MATCH($A1269,'Fis-Com'!E:E,0),0)</f>
        <v>0</v>
      </c>
      <c r="I1269">
        <f t="shared" si="19"/>
        <v>0</v>
      </c>
    </row>
    <row r="1270" spans="2:9" x14ac:dyDescent="0.2">
      <c r="B1270" t="e">
        <f>VLOOKUP(A1270,MEDIDORES!C:L,10,FALSE)</f>
        <v>#N/A</v>
      </c>
      <c r="C1270">
        <f>IFERROR(MATCH($A1270,'Fis-Com'!C:C,0),0)</f>
        <v>0</v>
      </c>
      <c r="D1270">
        <f>IFERROR(MATCH($A1270,'Fis-Com'!D:D,0),0)</f>
        <v>0</v>
      </c>
      <c r="E1270">
        <f>IFERROR(MATCH($A1270,'Fis-Com'!E:E,0),0)</f>
        <v>0</v>
      </c>
      <c r="I1270">
        <f t="shared" si="19"/>
        <v>0</v>
      </c>
    </row>
    <row r="1271" spans="2:9" x14ac:dyDescent="0.2">
      <c r="B1271" t="e">
        <f>VLOOKUP(A1271,MEDIDORES!C:L,10,FALSE)</f>
        <v>#N/A</v>
      </c>
      <c r="C1271">
        <f>IFERROR(MATCH($A1271,'Fis-Com'!C:C,0),0)</f>
        <v>0</v>
      </c>
      <c r="D1271">
        <f>IFERROR(MATCH($A1271,'Fis-Com'!D:D,0),0)</f>
        <v>0</v>
      </c>
      <c r="E1271">
        <f>IFERROR(MATCH($A1271,'Fis-Com'!E:E,0),0)</f>
        <v>0</v>
      </c>
      <c r="I1271">
        <f t="shared" si="19"/>
        <v>0</v>
      </c>
    </row>
    <row r="1272" spans="2:9" x14ac:dyDescent="0.2">
      <c r="B1272" t="e">
        <f>VLOOKUP(A1272,MEDIDORES!C:L,10,FALSE)</f>
        <v>#N/A</v>
      </c>
      <c r="C1272">
        <f>IFERROR(MATCH($A1272,'Fis-Com'!C:C,0),0)</f>
        <v>0</v>
      </c>
      <c r="D1272">
        <f>IFERROR(MATCH($A1272,'Fis-Com'!D:D,0),0)</f>
        <v>0</v>
      </c>
      <c r="E1272">
        <f>IFERROR(MATCH($A1272,'Fis-Com'!E:E,0),0)</f>
        <v>0</v>
      </c>
      <c r="I1272">
        <f t="shared" si="19"/>
        <v>0</v>
      </c>
    </row>
    <row r="1273" spans="2:9" x14ac:dyDescent="0.2">
      <c r="B1273" t="e">
        <f>VLOOKUP(A1273,MEDIDORES!C:L,10,FALSE)</f>
        <v>#N/A</v>
      </c>
      <c r="C1273">
        <f>IFERROR(MATCH($A1273,'Fis-Com'!C:C,0),0)</f>
        <v>0</v>
      </c>
      <c r="D1273">
        <f>IFERROR(MATCH($A1273,'Fis-Com'!D:D,0),0)</f>
        <v>0</v>
      </c>
      <c r="E1273">
        <f>IFERROR(MATCH($A1273,'Fis-Com'!E:E,0),0)</f>
        <v>0</v>
      </c>
      <c r="I1273">
        <f t="shared" si="19"/>
        <v>0</v>
      </c>
    </row>
    <row r="1274" spans="2:9" x14ac:dyDescent="0.2">
      <c r="B1274" t="e">
        <f>VLOOKUP(A1274,MEDIDORES!C:L,10,FALSE)</f>
        <v>#N/A</v>
      </c>
      <c r="C1274">
        <f>IFERROR(MATCH($A1274,'Fis-Com'!C:C,0),0)</f>
        <v>0</v>
      </c>
      <c r="D1274">
        <f>IFERROR(MATCH($A1274,'Fis-Com'!D:D,0),0)</f>
        <v>0</v>
      </c>
      <c r="E1274">
        <f>IFERROR(MATCH($A1274,'Fis-Com'!E:E,0),0)</f>
        <v>0</v>
      </c>
      <c r="I1274">
        <f t="shared" si="19"/>
        <v>0</v>
      </c>
    </row>
    <row r="1275" spans="2:9" x14ac:dyDescent="0.2">
      <c r="B1275" t="e">
        <f>VLOOKUP(A1275,MEDIDORES!C:L,10,FALSE)</f>
        <v>#N/A</v>
      </c>
      <c r="C1275">
        <f>IFERROR(MATCH($A1275,'Fis-Com'!C:C,0),0)</f>
        <v>0</v>
      </c>
      <c r="D1275">
        <f>IFERROR(MATCH($A1275,'Fis-Com'!D:D,0),0)</f>
        <v>0</v>
      </c>
      <c r="E1275">
        <f>IFERROR(MATCH($A1275,'Fis-Com'!E:E,0),0)</f>
        <v>0</v>
      </c>
      <c r="I1275">
        <f t="shared" si="19"/>
        <v>0</v>
      </c>
    </row>
    <row r="1276" spans="2:9" x14ac:dyDescent="0.2">
      <c r="B1276" t="e">
        <f>VLOOKUP(A1276,MEDIDORES!C:L,10,FALSE)</f>
        <v>#N/A</v>
      </c>
      <c r="C1276">
        <f>IFERROR(MATCH($A1276,'Fis-Com'!C:C,0),0)</f>
        <v>0</v>
      </c>
      <c r="D1276">
        <f>IFERROR(MATCH($A1276,'Fis-Com'!D:D,0),0)</f>
        <v>0</v>
      </c>
      <c r="E1276">
        <f>IFERROR(MATCH($A1276,'Fis-Com'!E:E,0),0)</f>
        <v>0</v>
      </c>
      <c r="I1276">
        <f t="shared" si="19"/>
        <v>0</v>
      </c>
    </row>
    <row r="1277" spans="2:9" x14ac:dyDescent="0.2">
      <c r="B1277" t="e">
        <f>VLOOKUP(A1277,MEDIDORES!C:L,10,FALSE)</f>
        <v>#N/A</v>
      </c>
      <c r="C1277">
        <f>IFERROR(MATCH($A1277,'Fis-Com'!C:C,0),0)</f>
        <v>0</v>
      </c>
      <c r="D1277">
        <f>IFERROR(MATCH($A1277,'Fis-Com'!D:D,0),0)</f>
        <v>0</v>
      </c>
      <c r="E1277">
        <f>IFERROR(MATCH($A1277,'Fis-Com'!E:E,0),0)</f>
        <v>0</v>
      </c>
      <c r="I1277">
        <f t="shared" si="19"/>
        <v>0</v>
      </c>
    </row>
    <row r="1278" spans="2:9" x14ac:dyDescent="0.2">
      <c r="B1278" t="e">
        <f>VLOOKUP(A1278,MEDIDORES!C:L,10,FALSE)</f>
        <v>#N/A</v>
      </c>
      <c r="C1278">
        <f>IFERROR(MATCH($A1278,'Fis-Com'!C:C,0),0)</f>
        <v>0</v>
      </c>
      <c r="D1278">
        <f>IFERROR(MATCH($A1278,'Fis-Com'!D:D,0),0)</f>
        <v>0</v>
      </c>
      <c r="E1278">
        <f>IFERROR(MATCH($A1278,'Fis-Com'!E:E,0),0)</f>
        <v>0</v>
      </c>
      <c r="I1278">
        <f t="shared" si="19"/>
        <v>0</v>
      </c>
    </row>
    <row r="1279" spans="2:9" x14ac:dyDescent="0.2">
      <c r="B1279" t="e">
        <f>VLOOKUP(A1279,MEDIDORES!C:L,10,FALSE)</f>
        <v>#N/A</v>
      </c>
      <c r="C1279">
        <f>IFERROR(MATCH($A1279,'Fis-Com'!C:C,0),0)</f>
        <v>0</v>
      </c>
      <c r="D1279">
        <f>IFERROR(MATCH($A1279,'Fis-Com'!D:D,0),0)</f>
        <v>0</v>
      </c>
      <c r="E1279">
        <f>IFERROR(MATCH($A1279,'Fis-Com'!E:E,0),0)</f>
        <v>0</v>
      </c>
      <c r="I1279">
        <f t="shared" si="19"/>
        <v>0</v>
      </c>
    </row>
    <row r="1280" spans="2:9" x14ac:dyDescent="0.2">
      <c r="B1280" t="e">
        <f>VLOOKUP(A1280,MEDIDORES!C:L,10,FALSE)</f>
        <v>#N/A</v>
      </c>
      <c r="C1280">
        <f>IFERROR(MATCH($A1280,'Fis-Com'!C:C,0),0)</f>
        <v>0</v>
      </c>
      <c r="D1280">
        <f>IFERROR(MATCH($A1280,'Fis-Com'!D:D,0),0)</f>
        <v>0</v>
      </c>
      <c r="E1280">
        <f>IFERROR(MATCH($A1280,'Fis-Com'!E:E,0),0)</f>
        <v>0</v>
      </c>
      <c r="I1280">
        <f t="shared" si="19"/>
        <v>0</v>
      </c>
    </row>
    <row r="1281" spans="2:9" x14ac:dyDescent="0.2">
      <c r="B1281" t="e">
        <f>VLOOKUP(A1281,MEDIDORES!C:L,10,FALSE)</f>
        <v>#N/A</v>
      </c>
      <c r="C1281">
        <f>IFERROR(MATCH($A1281,'Fis-Com'!C:C,0),0)</f>
        <v>0</v>
      </c>
      <c r="D1281">
        <f>IFERROR(MATCH($A1281,'Fis-Com'!D:D,0),0)</f>
        <v>0</v>
      </c>
      <c r="E1281">
        <f>IFERROR(MATCH($A1281,'Fis-Com'!E:E,0),0)</f>
        <v>0</v>
      </c>
      <c r="I1281">
        <f t="shared" si="19"/>
        <v>0</v>
      </c>
    </row>
    <row r="1282" spans="2:9" x14ac:dyDescent="0.2">
      <c r="B1282" t="e">
        <f>VLOOKUP(A1282,MEDIDORES!C:L,10,FALSE)</f>
        <v>#N/A</v>
      </c>
      <c r="C1282">
        <f>IFERROR(MATCH($A1282,'Fis-Com'!C:C,0),0)</f>
        <v>0</v>
      </c>
      <c r="D1282">
        <f>IFERROR(MATCH($A1282,'Fis-Com'!D:D,0),0)</f>
        <v>0</v>
      </c>
      <c r="E1282">
        <f>IFERROR(MATCH($A1282,'Fis-Com'!E:E,0),0)</f>
        <v>0</v>
      </c>
      <c r="I1282">
        <f t="shared" si="19"/>
        <v>0</v>
      </c>
    </row>
    <row r="1283" spans="2:9" x14ac:dyDescent="0.2">
      <c r="B1283" t="e">
        <f>VLOOKUP(A1283,MEDIDORES!C:L,10,FALSE)</f>
        <v>#N/A</v>
      </c>
      <c r="C1283">
        <f>IFERROR(MATCH($A1283,'Fis-Com'!C:C,0),0)</f>
        <v>0</v>
      </c>
      <c r="D1283">
        <f>IFERROR(MATCH($A1283,'Fis-Com'!D:D,0),0)</f>
        <v>0</v>
      </c>
      <c r="E1283">
        <f>IFERROR(MATCH($A1283,'Fis-Com'!E:E,0),0)</f>
        <v>0</v>
      </c>
      <c r="I1283">
        <f t="shared" si="19"/>
        <v>0</v>
      </c>
    </row>
    <row r="1284" spans="2:9" x14ac:dyDescent="0.2">
      <c r="B1284" t="e">
        <f>VLOOKUP(A1284,MEDIDORES!C:L,10,FALSE)</f>
        <v>#N/A</v>
      </c>
      <c r="C1284">
        <f>IFERROR(MATCH($A1284,'Fis-Com'!C:C,0),0)</f>
        <v>0</v>
      </c>
      <c r="D1284">
        <f>IFERROR(MATCH($A1284,'Fis-Com'!D:D,0),0)</f>
        <v>0</v>
      </c>
      <c r="E1284">
        <f>IFERROR(MATCH($A1284,'Fis-Com'!E:E,0),0)</f>
        <v>0</v>
      </c>
      <c r="I1284">
        <f t="shared" ref="I1284:I1347" si="20">SUM(C1284:E1284)</f>
        <v>0</v>
      </c>
    </row>
    <row r="1285" spans="2:9" x14ac:dyDescent="0.2">
      <c r="B1285" t="e">
        <f>VLOOKUP(A1285,MEDIDORES!C:L,10,FALSE)</f>
        <v>#N/A</v>
      </c>
      <c r="C1285">
        <f>IFERROR(MATCH($A1285,'Fis-Com'!C:C,0),0)</f>
        <v>0</v>
      </c>
      <c r="D1285">
        <f>IFERROR(MATCH($A1285,'Fis-Com'!D:D,0),0)</f>
        <v>0</v>
      </c>
      <c r="E1285">
        <f>IFERROR(MATCH($A1285,'Fis-Com'!E:E,0),0)</f>
        <v>0</v>
      </c>
      <c r="I1285">
        <f t="shared" si="20"/>
        <v>0</v>
      </c>
    </row>
    <row r="1286" spans="2:9" x14ac:dyDescent="0.2">
      <c r="B1286" t="e">
        <f>VLOOKUP(A1286,MEDIDORES!C:L,10,FALSE)</f>
        <v>#N/A</v>
      </c>
      <c r="C1286">
        <f>IFERROR(MATCH($A1286,'Fis-Com'!C:C,0),0)</f>
        <v>0</v>
      </c>
      <c r="D1286">
        <f>IFERROR(MATCH($A1286,'Fis-Com'!D:D,0),0)</f>
        <v>0</v>
      </c>
      <c r="E1286">
        <f>IFERROR(MATCH($A1286,'Fis-Com'!E:E,0),0)</f>
        <v>0</v>
      </c>
      <c r="I1286">
        <f t="shared" si="20"/>
        <v>0</v>
      </c>
    </row>
    <row r="1287" spans="2:9" x14ac:dyDescent="0.2">
      <c r="B1287" t="e">
        <f>VLOOKUP(A1287,MEDIDORES!C:L,10,FALSE)</f>
        <v>#N/A</v>
      </c>
      <c r="C1287">
        <f>IFERROR(MATCH($A1287,'Fis-Com'!C:C,0),0)</f>
        <v>0</v>
      </c>
      <c r="D1287">
        <f>IFERROR(MATCH($A1287,'Fis-Com'!D:D,0),0)</f>
        <v>0</v>
      </c>
      <c r="E1287">
        <f>IFERROR(MATCH($A1287,'Fis-Com'!E:E,0),0)</f>
        <v>0</v>
      </c>
      <c r="I1287">
        <f t="shared" si="20"/>
        <v>0</v>
      </c>
    </row>
    <row r="1288" spans="2:9" x14ac:dyDescent="0.2">
      <c r="B1288" t="e">
        <f>VLOOKUP(A1288,MEDIDORES!C:L,10,FALSE)</f>
        <v>#N/A</v>
      </c>
      <c r="C1288">
        <f>IFERROR(MATCH($A1288,'Fis-Com'!C:C,0),0)</f>
        <v>0</v>
      </c>
      <c r="D1288">
        <f>IFERROR(MATCH($A1288,'Fis-Com'!D:D,0),0)</f>
        <v>0</v>
      </c>
      <c r="E1288">
        <f>IFERROR(MATCH($A1288,'Fis-Com'!E:E,0),0)</f>
        <v>0</v>
      </c>
      <c r="I1288">
        <f t="shared" si="20"/>
        <v>0</v>
      </c>
    </row>
    <row r="1289" spans="2:9" x14ac:dyDescent="0.2">
      <c r="B1289" t="e">
        <f>VLOOKUP(A1289,MEDIDORES!C:L,10,FALSE)</f>
        <v>#N/A</v>
      </c>
      <c r="C1289">
        <f>IFERROR(MATCH($A1289,'Fis-Com'!C:C,0),0)</f>
        <v>0</v>
      </c>
      <c r="D1289">
        <f>IFERROR(MATCH($A1289,'Fis-Com'!D:D,0),0)</f>
        <v>0</v>
      </c>
      <c r="E1289">
        <f>IFERROR(MATCH($A1289,'Fis-Com'!E:E,0),0)</f>
        <v>0</v>
      </c>
      <c r="I1289">
        <f t="shared" si="20"/>
        <v>0</v>
      </c>
    </row>
    <row r="1290" spans="2:9" x14ac:dyDescent="0.2">
      <c r="B1290" t="e">
        <f>VLOOKUP(A1290,MEDIDORES!C:L,10,FALSE)</f>
        <v>#N/A</v>
      </c>
      <c r="C1290">
        <f>IFERROR(MATCH($A1290,'Fis-Com'!C:C,0),0)</f>
        <v>0</v>
      </c>
      <c r="D1290">
        <f>IFERROR(MATCH($A1290,'Fis-Com'!D:D,0),0)</f>
        <v>0</v>
      </c>
      <c r="E1290">
        <f>IFERROR(MATCH($A1290,'Fis-Com'!E:E,0),0)</f>
        <v>0</v>
      </c>
      <c r="I1290">
        <f t="shared" si="20"/>
        <v>0</v>
      </c>
    </row>
    <row r="1291" spans="2:9" x14ac:dyDescent="0.2">
      <c r="B1291" t="e">
        <f>VLOOKUP(A1291,MEDIDORES!C:L,10,FALSE)</f>
        <v>#N/A</v>
      </c>
      <c r="C1291">
        <f>IFERROR(MATCH($A1291,'Fis-Com'!C:C,0),0)</f>
        <v>0</v>
      </c>
      <c r="D1291">
        <f>IFERROR(MATCH($A1291,'Fis-Com'!D:D,0),0)</f>
        <v>0</v>
      </c>
      <c r="E1291">
        <f>IFERROR(MATCH($A1291,'Fis-Com'!E:E,0),0)</f>
        <v>0</v>
      </c>
      <c r="I1291">
        <f t="shared" si="20"/>
        <v>0</v>
      </c>
    </row>
    <row r="1292" spans="2:9" x14ac:dyDescent="0.2">
      <c r="B1292" t="e">
        <f>VLOOKUP(A1292,MEDIDORES!C:L,10,FALSE)</f>
        <v>#N/A</v>
      </c>
      <c r="C1292">
        <f>IFERROR(MATCH($A1292,'Fis-Com'!C:C,0),0)</f>
        <v>0</v>
      </c>
      <c r="D1292">
        <f>IFERROR(MATCH($A1292,'Fis-Com'!D:D,0),0)</f>
        <v>0</v>
      </c>
      <c r="E1292">
        <f>IFERROR(MATCH($A1292,'Fis-Com'!E:E,0),0)</f>
        <v>0</v>
      </c>
      <c r="I1292">
        <f t="shared" si="20"/>
        <v>0</v>
      </c>
    </row>
    <row r="1293" spans="2:9" x14ac:dyDescent="0.2">
      <c r="B1293" t="e">
        <f>VLOOKUP(A1293,MEDIDORES!C:L,10,FALSE)</f>
        <v>#N/A</v>
      </c>
      <c r="C1293">
        <f>IFERROR(MATCH($A1293,'Fis-Com'!C:C,0),0)</f>
        <v>0</v>
      </c>
      <c r="D1293">
        <f>IFERROR(MATCH($A1293,'Fis-Com'!D:D,0),0)</f>
        <v>0</v>
      </c>
      <c r="E1293">
        <f>IFERROR(MATCH($A1293,'Fis-Com'!E:E,0),0)</f>
        <v>0</v>
      </c>
      <c r="I1293">
        <f t="shared" si="20"/>
        <v>0</v>
      </c>
    </row>
    <row r="1294" spans="2:9" x14ac:dyDescent="0.2">
      <c r="B1294" t="e">
        <f>VLOOKUP(A1294,MEDIDORES!C:L,10,FALSE)</f>
        <v>#N/A</v>
      </c>
      <c r="C1294">
        <f>IFERROR(MATCH($A1294,'Fis-Com'!C:C,0),0)</f>
        <v>0</v>
      </c>
      <c r="D1294">
        <f>IFERROR(MATCH($A1294,'Fis-Com'!D:D,0),0)</f>
        <v>0</v>
      </c>
      <c r="E1294">
        <f>IFERROR(MATCH($A1294,'Fis-Com'!E:E,0),0)</f>
        <v>0</v>
      </c>
      <c r="I1294">
        <f t="shared" si="20"/>
        <v>0</v>
      </c>
    </row>
    <row r="1295" spans="2:9" x14ac:dyDescent="0.2">
      <c r="B1295" t="e">
        <f>VLOOKUP(A1295,MEDIDORES!C:L,10,FALSE)</f>
        <v>#N/A</v>
      </c>
      <c r="C1295">
        <f>IFERROR(MATCH($A1295,'Fis-Com'!C:C,0),0)</f>
        <v>0</v>
      </c>
      <c r="D1295">
        <f>IFERROR(MATCH($A1295,'Fis-Com'!D:D,0),0)</f>
        <v>0</v>
      </c>
      <c r="E1295">
        <f>IFERROR(MATCH($A1295,'Fis-Com'!E:E,0),0)</f>
        <v>0</v>
      </c>
      <c r="I1295">
        <f t="shared" si="20"/>
        <v>0</v>
      </c>
    </row>
    <row r="1296" spans="2:9" x14ac:dyDescent="0.2">
      <c r="B1296" t="e">
        <f>VLOOKUP(A1296,MEDIDORES!C:L,10,FALSE)</f>
        <v>#N/A</v>
      </c>
      <c r="C1296">
        <f>IFERROR(MATCH($A1296,'Fis-Com'!C:C,0),0)</f>
        <v>0</v>
      </c>
      <c r="D1296">
        <f>IFERROR(MATCH($A1296,'Fis-Com'!D:D,0),0)</f>
        <v>0</v>
      </c>
      <c r="E1296">
        <f>IFERROR(MATCH($A1296,'Fis-Com'!E:E,0),0)</f>
        <v>0</v>
      </c>
      <c r="I1296">
        <f t="shared" si="20"/>
        <v>0</v>
      </c>
    </row>
    <row r="1297" spans="2:9" x14ac:dyDescent="0.2">
      <c r="B1297" t="e">
        <f>VLOOKUP(A1297,MEDIDORES!C:L,10,FALSE)</f>
        <v>#N/A</v>
      </c>
      <c r="C1297">
        <f>IFERROR(MATCH($A1297,'Fis-Com'!C:C,0),0)</f>
        <v>0</v>
      </c>
      <c r="D1297">
        <f>IFERROR(MATCH($A1297,'Fis-Com'!D:D,0),0)</f>
        <v>0</v>
      </c>
      <c r="E1297">
        <f>IFERROR(MATCH($A1297,'Fis-Com'!E:E,0),0)</f>
        <v>0</v>
      </c>
      <c r="I1297">
        <f t="shared" si="20"/>
        <v>0</v>
      </c>
    </row>
    <row r="1298" spans="2:9" x14ac:dyDescent="0.2">
      <c r="B1298" t="e">
        <f>VLOOKUP(A1298,MEDIDORES!C:L,10,FALSE)</f>
        <v>#N/A</v>
      </c>
      <c r="C1298">
        <f>IFERROR(MATCH($A1298,'Fis-Com'!C:C,0),0)</f>
        <v>0</v>
      </c>
      <c r="D1298">
        <f>IFERROR(MATCH($A1298,'Fis-Com'!D:D,0),0)</f>
        <v>0</v>
      </c>
      <c r="E1298">
        <f>IFERROR(MATCH($A1298,'Fis-Com'!E:E,0),0)</f>
        <v>0</v>
      </c>
      <c r="I1298">
        <f t="shared" si="20"/>
        <v>0</v>
      </c>
    </row>
    <row r="1299" spans="2:9" x14ac:dyDescent="0.2">
      <c r="B1299" t="e">
        <f>VLOOKUP(A1299,MEDIDORES!C:L,10,FALSE)</f>
        <v>#N/A</v>
      </c>
      <c r="C1299">
        <f>IFERROR(MATCH($A1299,'Fis-Com'!C:C,0),0)</f>
        <v>0</v>
      </c>
      <c r="D1299">
        <f>IFERROR(MATCH($A1299,'Fis-Com'!D:D,0),0)</f>
        <v>0</v>
      </c>
      <c r="E1299">
        <f>IFERROR(MATCH($A1299,'Fis-Com'!E:E,0),0)</f>
        <v>0</v>
      </c>
      <c r="I1299">
        <f t="shared" si="20"/>
        <v>0</v>
      </c>
    </row>
    <row r="1300" spans="2:9" x14ac:dyDescent="0.2">
      <c r="B1300" t="e">
        <f>VLOOKUP(A1300,MEDIDORES!C:L,10,FALSE)</f>
        <v>#N/A</v>
      </c>
      <c r="C1300">
        <f>IFERROR(MATCH($A1300,'Fis-Com'!C:C,0),0)</f>
        <v>0</v>
      </c>
      <c r="D1300">
        <f>IFERROR(MATCH($A1300,'Fis-Com'!D:D,0),0)</f>
        <v>0</v>
      </c>
      <c r="E1300">
        <f>IFERROR(MATCH($A1300,'Fis-Com'!E:E,0),0)</f>
        <v>0</v>
      </c>
      <c r="I1300">
        <f t="shared" si="20"/>
        <v>0</v>
      </c>
    </row>
    <row r="1301" spans="2:9" x14ac:dyDescent="0.2">
      <c r="B1301" t="e">
        <f>VLOOKUP(A1301,MEDIDORES!C:L,10,FALSE)</f>
        <v>#N/A</v>
      </c>
      <c r="C1301">
        <f>IFERROR(MATCH($A1301,'Fis-Com'!C:C,0),0)</f>
        <v>0</v>
      </c>
      <c r="D1301">
        <f>IFERROR(MATCH($A1301,'Fis-Com'!D:D,0),0)</f>
        <v>0</v>
      </c>
      <c r="E1301">
        <f>IFERROR(MATCH($A1301,'Fis-Com'!E:E,0),0)</f>
        <v>0</v>
      </c>
      <c r="I1301">
        <f t="shared" si="20"/>
        <v>0</v>
      </c>
    </row>
    <row r="1302" spans="2:9" x14ac:dyDescent="0.2">
      <c r="B1302" t="e">
        <f>VLOOKUP(A1302,MEDIDORES!C:L,10,FALSE)</f>
        <v>#N/A</v>
      </c>
      <c r="C1302">
        <f>IFERROR(MATCH($A1302,'Fis-Com'!C:C,0),0)</f>
        <v>0</v>
      </c>
      <c r="D1302">
        <f>IFERROR(MATCH($A1302,'Fis-Com'!D:D,0),0)</f>
        <v>0</v>
      </c>
      <c r="E1302">
        <f>IFERROR(MATCH($A1302,'Fis-Com'!E:E,0),0)</f>
        <v>0</v>
      </c>
      <c r="I1302">
        <f t="shared" si="20"/>
        <v>0</v>
      </c>
    </row>
    <row r="1303" spans="2:9" x14ac:dyDescent="0.2">
      <c r="B1303" t="e">
        <f>VLOOKUP(A1303,MEDIDORES!C:L,10,FALSE)</f>
        <v>#N/A</v>
      </c>
      <c r="C1303">
        <f>IFERROR(MATCH($A1303,'Fis-Com'!C:C,0),0)</f>
        <v>0</v>
      </c>
      <c r="D1303">
        <f>IFERROR(MATCH($A1303,'Fis-Com'!D:D,0),0)</f>
        <v>0</v>
      </c>
      <c r="E1303">
        <f>IFERROR(MATCH($A1303,'Fis-Com'!E:E,0),0)</f>
        <v>0</v>
      </c>
      <c r="I1303">
        <f t="shared" si="20"/>
        <v>0</v>
      </c>
    </row>
    <row r="1304" spans="2:9" x14ac:dyDescent="0.2">
      <c r="B1304" t="e">
        <f>VLOOKUP(A1304,MEDIDORES!C:L,10,FALSE)</f>
        <v>#N/A</v>
      </c>
      <c r="C1304">
        <f>IFERROR(MATCH($A1304,'Fis-Com'!C:C,0),0)</f>
        <v>0</v>
      </c>
      <c r="D1304">
        <f>IFERROR(MATCH($A1304,'Fis-Com'!D:D,0),0)</f>
        <v>0</v>
      </c>
      <c r="E1304">
        <f>IFERROR(MATCH($A1304,'Fis-Com'!E:E,0),0)</f>
        <v>0</v>
      </c>
      <c r="I1304">
        <f t="shared" si="20"/>
        <v>0</v>
      </c>
    </row>
    <row r="1305" spans="2:9" x14ac:dyDescent="0.2">
      <c r="B1305" t="e">
        <f>VLOOKUP(A1305,MEDIDORES!C:L,10,FALSE)</f>
        <v>#N/A</v>
      </c>
      <c r="C1305">
        <f>IFERROR(MATCH($A1305,'Fis-Com'!C:C,0),0)</f>
        <v>0</v>
      </c>
      <c r="D1305">
        <f>IFERROR(MATCH($A1305,'Fis-Com'!D:D,0),0)</f>
        <v>0</v>
      </c>
      <c r="E1305">
        <f>IFERROR(MATCH($A1305,'Fis-Com'!E:E,0),0)</f>
        <v>0</v>
      </c>
      <c r="I1305">
        <f t="shared" si="20"/>
        <v>0</v>
      </c>
    </row>
    <row r="1306" spans="2:9" x14ac:dyDescent="0.2">
      <c r="B1306" t="e">
        <f>VLOOKUP(A1306,MEDIDORES!C:L,10,FALSE)</f>
        <v>#N/A</v>
      </c>
      <c r="C1306">
        <f>IFERROR(MATCH($A1306,'Fis-Com'!C:C,0),0)</f>
        <v>0</v>
      </c>
      <c r="D1306">
        <f>IFERROR(MATCH($A1306,'Fis-Com'!D:D,0),0)</f>
        <v>0</v>
      </c>
      <c r="E1306">
        <f>IFERROR(MATCH($A1306,'Fis-Com'!E:E,0),0)</f>
        <v>0</v>
      </c>
      <c r="I1306">
        <f t="shared" si="20"/>
        <v>0</v>
      </c>
    </row>
    <row r="1307" spans="2:9" x14ac:dyDescent="0.2">
      <c r="B1307" t="e">
        <f>VLOOKUP(A1307,MEDIDORES!C:L,10,FALSE)</f>
        <v>#N/A</v>
      </c>
      <c r="C1307">
        <f>IFERROR(MATCH($A1307,'Fis-Com'!C:C,0),0)</f>
        <v>0</v>
      </c>
      <c r="D1307">
        <f>IFERROR(MATCH($A1307,'Fis-Com'!D:D,0),0)</f>
        <v>0</v>
      </c>
      <c r="E1307">
        <f>IFERROR(MATCH($A1307,'Fis-Com'!E:E,0),0)</f>
        <v>0</v>
      </c>
      <c r="I1307">
        <f t="shared" si="20"/>
        <v>0</v>
      </c>
    </row>
    <row r="1308" spans="2:9" x14ac:dyDescent="0.2">
      <c r="B1308" t="e">
        <f>VLOOKUP(A1308,MEDIDORES!C:L,10,FALSE)</f>
        <v>#N/A</v>
      </c>
      <c r="C1308">
        <f>IFERROR(MATCH($A1308,'Fis-Com'!C:C,0),0)</f>
        <v>0</v>
      </c>
      <c r="D1308">
        <f>IFERROR(MATCH($A1308,'Fis-Com'!D:D,0),0)</f>
        <v>0</v>
      </c>
      <c r="E1308">
        <f>IFERROR(MATCH($A1308,'Fis-Com'!E:E,0),0)</f>
        <v>0</v>
      </c>
      <c r="I1308">
        <f t="shared" si="20"/>
        <v>0</v>
      </c>
    </row>
    <row r="1309" spans="2:9" x14ac:dyDescent="0.2">
      <c r="B1309" t="e">
        <f>VLOOKUP(A1309,MEDIDORES!C:L,10,FALSE)</f>
        <v>#N/A</v>
      </c>
      <c r="C1309">
        <f>IFERROR(MATCH($A1309,'Fis-Com'!C:C,0),0)</f>
        <v>0</v>
      </c>
      <c r="D1309">
        <f>IFERROR(MATCH($A1309,'Fis-Com'!D:D,0),0)</f>
        <v>0</v>
      </c>
      <c r="E1309">
        <f>IFERROR(MATCH($A1309,'Fis-Com'!E:E,0),0)</f>
        <v>0</v>
      </c>
      <c r="I1309">
        <f t="shared" si="20"/>
        <v>0</v>
      </c>
    </row>
    <row r="1310" spans="2:9" x14ac:dyDescent="0.2">
      <c r="B1310" t="e">
        <f>VLOOKUP(A1310,MEDIDORES!C:L,10,FALSE)</f>
        <v>#N/A</v>
      </c>
      <c r="C1310">
        <f>IFERROR(MATCH($A1310,'Fis-Com'!C:C,0),0)</f>
        <v>0</v>
      </c>
      <c r="D1310">
        <f>IFERROR(MATCH($A1310,'Fis-Com'!D:D,0),0)</f>
        <v>0</v>
      </c>
      <c r="E1310">
        <f>IFERROR(MATCH($A1310,'Fis-Com'!E:E,0),0)</f>
        <v>0</v>
      </c>
      <c r="I1310">
        <f t="shared" si="20"/>
        <v>0</v>
      </c>
    </row>
    <row r="1311" spans="2:9" x14ac:dyDescent="0.2">
      <c r="B1311" t="e">
        <f>VLOOKUP(A1311,MEDIDORES!C:L,10,FALSE)</f>
        <v>#N/A</v>
      </c>
      <c r="C1311">
        <f>IFERROR(MATCH($A1311,'Fis-Com'!C:C,0),0)</f>
        <v>0</v>
      </c>
      <c r="D1311">
        <f>IFERROR(MATCH($A1311,'Fis-Com'!D:D,0),0)</f>
        <v>0</v>
      </c>
      <c r="E1311">
        <f>IFERROR(MATCH($A1311,'Fis-Com'!E:E,0),0)</f>
        <v>0</v>
      </c>
      <c r="I1311">
        <f t="shared" si="20"/>
        <v>0</v>
      </c>
    </row>
    <row r="1312" spans="2:9" x14ac:dyDescent="0.2">
      <c r="B1312" t="e">
        <f>VLOOKUP(A1312,MEDIDORES!C:L,10,FALSE)</f>
        <v>#N/A</v>
      </c>
      <c r="C1312">
        <f>IFERROR(MATCH($A1312,'Fis-Com'!C:C,0),0)</f>
        <v>0</v>
      </c>
      <c r="D1312">
        <f>IFERROR(MATCH($A1312,'Fis-Com'!D:D,0),0)</f>
        <v>0</v>
      </c>
      <c r="E1312">
        <f>IFERROR(MATCH($A1312,'Fis-Com'!E:E,0),0)</f>
        <v>0</v>
      </c>
      <c r="I1312">
        <f t="shared" si="20"/>
        <v>0</v>
      </c>
    </row>
    <row r="1313" spans="2:9" x14ac:dyDescent="0.2">
      <c r="B1313" t="e">
        <f>VLOOKUP(A1313,MEDIDORES!C:L,10,FALSE)</f>
        <v>#N/A</v>
      </c>
      <c r="C1313">
        <f>IFERROR(MATCH($A1313,'Fis-Com'!C:C,0),0)</f>
        <v>0</v>
      </c>
      <c r="D1313">
        <f>IFERROR(MATCH($A1313,'Fis-Com'!D:D,0),0)</f>
        <v>0</v>
      </c>
      <c r="E1313">
        <f>IFERROR(MATCH($A1313,'Fis-Com'!E:E,0),0)</f>
        <v>0</v>
      </c>
      <c r="I1313">
        <f t="shared" si="20"/>
        <v>0</v>
      </c>
    </row>
    <row r="1314" spans="2:9" x14ac:dyDescent="0.2">
      <c r="B1314" t="e">
        <f>VLOOKUP(A1314,MEDIDORES!C:L,10,FALSE)</f>
        <v>#N/A</v>
      </c>
      <c r="C1314">
        <f>IFERROR(MATCH($A1314,'Fis-Com'!C:C,0),0)</f>
        <v>0</v>
      </c>
      <c r="D1314">
        <f>IFERROR(MATCH($A1314,'Fis-Com'!D:D,0),0)</f>
        <v>0</v>
      </c>
      <c r="E1314">
        <f>IFERROR(MATCH($A1314,'Fis-Com'!E:E,0),0)</f>
        <v>0</v>
      </c>
      <c r="I1314">
        <f t="shared" si="20"/>
        <v>0</v>
      </c>
    </row>
    <row r="1315" spans="2:9" x14ac:dyDescent="0.2">
      <c r="B1315" t="e">
        <f>VLOOKUP(A1315,MEDIDORES!C:L,10,FALSE)</f>
        <v>#N/A</v>
      </c>
      <c r="C1315">
        <f>IFERROR(MATCH($A1315,'Fis-Com'!C:C,0),0)</f>
        <v>0</v>
      </c>
      <c r="D1315">
        <f>IFERROR(MATCH($A1315,'Fis-Com'!D:D,0),0)</f>
        <v>0</v>
      </c>
      <c r="E1315">
        <f>IFERROR(MATCH($A1315,'Fis-Com'!E:E,0),0)</f>
        <v>0</v>
      </c>
      <c r="I1315">
        <f t="shared" si="20"/>
        <v>0</v>
      </c>
    </row>
    <row r="1316" spans="2:9" x14ac:dyDescent="0.2">
      <c r="B1316" t="e">
        <f>VLOOKUP(A1316,MEDIDORES!C:L,10,FALSE)</f>
        <v>#N/A</v>
      </c>
      <c r="C1316">
        <f>IFERROR(MATCH($A1316,'Fis-Com'!C:C,0),0)</f>
        <v>0</v>
      </c>
      <c r="D1316">
        <f>IFERROR(MATCH($A1316,'Fis-Com'!D:D,0),0)</f>
        <v>0</v>
      </c>
      <c r="E1316">
        <f>IFERROR(MATCH($A1316,'Fis-Com'!E:E,0),0)</f>
        <v>0</v>
      </c>
      <c r="I1316">
        <f t="shared" si="20"/>
        <v>0</v>
      </c>
    </row>
    <row r="1317" spans="2:9" x14ac:dyDescent="0.2">
      <c r="B1317" t="e">
        <f>VLOOKUP(A1317,MEDIDORES!C:L,10,FALSE)</f>
        <v>#N/A</v>
      </c>
      <c r="C1317">
        <f>IFERROR(MATCH($A1317,'Fis-Com'!C:C,0),0)</f>
        <v>0</v>
      </c>
      <c r="D1317">
        <f>IFERROR(MATCH($A1317,'Fis-Com'!D:D,0),0)</f>
        <v>0</v>
      </c>
      <c r="E1317">
        <f>IFERROR(MATCH($A1317,'Fis-Com'!E:E,0),0)</f>
        <v>0</v>
      </c>
      <c r="I1317">
        <f t="shared" si="20"/>
        <v>0</v>
      </c>
    </row>
    <row r="1318" spans="2:9" x14ac:dyDescent="0.2">
      <c r="B1318" t="e">
        <f>VLOOKUP(A1318,MEDIDORES!C:L,10,FALSE)</f>
        <v>#N/A</v>
      </c>
      <c r="C1318">
        <f>IFERROR(MATCH($A1318,'Fis-Com'!C:C,0),0)</f>
        <v>0</v>
      </c>
      <c r="D1318">
        <f>IFERROR(MATCH($A1318,'Fis-Com'!D:D,0),0)</f>
        <v>0</v>
      </c>
      <c r="E1318">
        <f>IFERROR(MATCH($A1318,'Fis-Com'!E:E,0),0)</f>
        <v>0</v>
      </c>
      <c r="I1318">
        <f t="shared" si="20"/>
        <v>0</v>
      </c>
    </row>
    <row r="1319" spans="2:9" x14ac:dyDescent="0.2">
      <c r="B1319" t="e">
        <f>VLOOKUP(A1319,MEDIDORES!C:L,10,FALSE)</f>
        <v>#N/A</v>
      </c>
      <c r="C1319">
        <f>IFERROR(MATCH($A1319,'Fis-Com'!C:C,0),0)</f>
        <v>0</v>
      </c>
      <c r="D1319">
        <f>IFERROR(MATCH($A1319,'Fis-Com'!D:D,0),0)</f>
        <v>0</v>
      </c>
      <c r="E1319">
        <f>IFERROR(MATCH($A1319,'Fis-Com'!E:E,0),0)</f>
        <v>0</v>
      </c>
      <c r="I1319">
        <f t="shared" si="20"/>
        <v>0</v>
      </c>
    </row>
    <row r="1320" spans="2:9" x14ac:dyDescent="0.2">
      <c r="B1320" t="e">
        <f>VLOOKUP(A1320,MEDIDORES!C:L,10,FALSE)</f>
        <v>#N/A</v>
      </c>
      <c r="C1320">
        <f>IFERROR(MATCH($A1320,'Fis-Com'!C:C,0),0)</f>
        <v>0</v>
      </c>
      <c r="D1320">
        <f>IFERROR(MATCH($A1320,'Fis-Com'!D:D,0),0)</f>
        <v>0</v>
      </c>
      <c r="E1320">
        <f>IFERROR(MATCH($A1320,'Fis-Com'!E:E,0),0)</f>
        <v>0</v>
      </c>
      <c r="I1320">
        <f t="shared" si="20"/>
        <v>0</v>
      </c>
    </row>
    <row r="1321" spans="2:9" x14ac:dyDescent="0.2">
      <c r="B1321" t="e">
        <f>VLOOKUP(A1321,MEDIDORES!C:L,10,FALSE)</f>
        <v>#N/A</v>
      </c>
      <c r="C1321">
        <f>IFERROR(MATCH($A1321,'Fis-Com'!C:C,0),0)</f>
        <v>0</v>
      </c>
      <c r="D1321">
        <f>IFERROR(MATCH($A1321,'Fis-Com'!D:D,0),0)</f>
        <v>0</v>
      </c>
      <c r="E1321">
        <f>IFERROR(MATCH($A1321,'Fis-Com'!E:E,0),0)</f>
        <v>0</v>
      </c>
      <c r="I1321">
        <f t="shared" si="20"/>
        <v>0</v>
      </c>
    </row>
    <row r="1322" spans="2:9" x14ac:dyDescent="0.2">
      <c r="B1322" t="e">
        <f>VLOOKUP(A1322,MEDIDORES!C:L,10,FALSE)</f>
        <v>#N/A</v>
      </c>
      <c r="C1322">
        <f>IFERROR(MATCH($A1322,'Fis-Com'!C:C,0),0)</f>
        <v>0</v>
      </c>
      <c r="D1322">
        <f>IFERROR(MATCH($A1322,'Fis-Com'!D:D,0),0)</f>
        <v>0</v>
      </c>
      <c r="E1322">
        <f>IFERROR(MATCH($A1322,'Fis-Com'!E:E,0),0)</f>
        <v>0</v>
      </c>
      <c r="I1322">
        <f t="shared" si="20"/>
        <v>0</v>
      </c>
    </row>
    <row r="1323" spans="2:9" x14ac:dyDescent="0.2">
      <c r="B1323" t="e">
        <f>VLOOKUP(A1323,MEDIDORES!C:L,10,FALSE)</f>
        <v>#N/A</v>
      </c>
      <c r="C1323">
        <f>IFERROR(MATCH($A1323,'Fis-Com'!C:C,0),0)</f>
        <v>0</v>
      </c>
      <c r="D1323">
        <f>IFERROR(MATCH($A1323,'Fis-Com'!D:D,0),0)</f>
        <v>0</v>
      </c>
      <c r="E1323">
        <f>IFERROR(MATCH($A1323,'Fis-Com'!E:E,0),0)</f>
        <v>0</v>
      </c>
      <c r="I1323">
        <f t="shared" si="20"/>
        <v>0</v>
      </c>
    </row>
    <row r="1324" spans="2:9" x14ac:dyDescent="0.2">
      <c r="B1324" t="e">
        <f>VLOOKUP(A1324,MEDIDORES!C:L,10,FALSE)</f>
        <v>#N/A</v>
      </c>
      <c r="C1324">
        <f>IFERROR(MATCH($A1324,'Fis-Com'!C:C,0),0)</f>
        <v>0</v>
      </c>
      <c r="D1324">
        <f>IFERROR(MATCH($A1324,'Fis-Com'!D:D,0),0)</f>
        <v>0</v>
      </c>
      <c r="E1324">
        <f>IFERROR(MATCH($A1324,'Fis-Com'!E:E,0),0)</f>
        <v>0</v>
      </c>
      <c r="I1324">
        <f t="shared" si="20"/>
        <v>0</v>
      </c>
    </row>
    <row r="1325" spans="2:9" x14ac:dyDescent="0.2">
      <c r="B1325" t="e">
        <f>VLOOKUP(A1325,MEDIDORES!C:L,10,FALSE)</f>
        <v>#N/A</v>
      </c>
      <c r="C1325">
        <f>IFERROR(MATCH($A1325,'Fis-Com'!C:C,0),0)</f>
        <v>0</v>
      </c>
      <c r="D1325">
        <f>IFERROR(MATCH($A1325,'Fis-Com'!D:D,0),0)</f>
        <v>0</v>
      </c>
      <c r="E1325">
        <f>IFERROR(MATCH($A1325,'Fis-Com'!E:E,0),0)</f>
        <v>0</v>
      </c>
      <c r="I1325">
        <f t="shared" si="20"/>
        <v>0</v>
      </c>
    </row>
    <row r="1326" spans="2:9" x14ac:dyDescent="0.2">
      <c r="B1326" t="e">
        <f>VLOOKUP(A1326,MEDIDORES!C:L,10,FALSE)</f>
        <v>#N/A</v>
      </c>
      <c r="C1326">
        <f>IFERROR(MATCH($A1326,'Fis-Com'!C:C,0),0)</f>
        <v>0</v>
      </c>
      <c r="D1326">
        <f>IFERROR(MATCH($A1326,'Fis-Com'!D:D,0),0)</f>
        <v>0</v>
      </c>
      <c r="E1326">
        <f>IFERROR(MATCH($A1326,'Fis-Com'!E:E,0),0)</f>
        <v>0</v>
      </c>
      <c r="I1326">
        <f t="shared" si="20"/>
        <v>0</v>
      </c>
    </row>
    <row r="1327" spans="2:9" x14ac:dyDescent="0.2">
      <c r="B1327" t="e">
        <f>VLOOKUP(A1327,MEDIDORES!C:L,10,FALSE)</f>
        <v>#N/A</v>
      </c>
      <c r="C1327">
        <f>IFERROR(MATCH($A1327,'Fis-Com'!C:C,0),0)</f>
        <v>0</v>
      </c>
      <c r="D1327">
        <f>IFERROR(MATCH($A1327,'Fis-Com'!D:D,0),0)</f>
        <v>0</v>
      </c>
      <c r="E1327">
        <f>IFERROR(MATCH($A1327,'Fis-Com'!E:E,0),0)</f>
        <v>0</v>
      </c>
      <c r="I1327">
        <f t="shared" si="20"/>
        <v>0</v>
      </c>
    </row>
    <row r="1328" spans="2:9" x14ac:dyDescent="0.2">
      <c r="B1328" t="e">
        <f>VLOOKUP(A1328,MEDIDORES!C:L,10,FALSE)</f>
        <v>#N/A</v>
      </c>
      <c r="C1328">
        <f>IFERROR(MATCH($A1328,'Fis-Com'!C:C,0),0)</f>
        <v>0</v>
      </c>
      <c r="D1328">
        <f>IFERROR(MATCH($A1328,'Fis-Com'!D:D,0),0)</f>
        <v>0</v>
      </c>
      <c r="E1328">
        <f>IFERROR(MATCH($A1328,'Fis-Com'!E:E,0),0)</f>
        <v>0</v>
      </c>
      <c r="I1328">
        <f t="shared" si="20"/>
        <v>0</v>
      </c>
    </row>
    <row r="1329" spans="2:9" x14ac:dyDescent="0.2">
      <c r="B1329" t="e">
        <f>VLOOKUP(A1329,MEDIDORES!C:L,10,FALSE)</f>
        <v>#N/A</v>
      </c>
      <c r="C1329">
        <f>IFERROR(MATCH($A1329,'Fis-Com'!C:C,0),0)</f>
        <v>0</v>
      </c>
      <c r="D1329">
        <f>IFERROR(MATCH($A1329,'Fis-Com'!D:D,0),0)</f>
        <v>0</v>
      </c>
      <c r="E1329">
        <f>IFERROR(MATCH($A1329,'Fis-Com'!E:E,0),0)</f>
        <v>0</v>
      </c>
      <c r="I1329">
        <f t="shared" si="20"/>
        <v>0</v>
      </c>
    </row>
    <row r="1330" spans="2:9" x14ac:dyDescent="0.2">
      <c r="B1330" t="e">
        <f>VLOOKUP(A1330,MEDIDORES!C:L,10,FALSE)</f>
        <v>#N/A</v>
      </c>
      <c r="C1330">
        <f>IFERROR(MATCH($A1330,'Fis-Com'!C:C,0),0)</f>
        <v>0</v>
      </c>
      <c r="D1330">
        <f>IFERROR(MATCH($A1330,'Fis-Com'!D:D,0),0)</f>
        <v>0</v>
      </c>
      <c r="E1330">
        <f>IFERROR(MATCH($A1330,'Fis-Com'!E:E,0),0)</f>
        <v>0</v>
      </c>
      <c r="I1330">
        <f t="shared" si="20"/>
        <v>0</v>
      </c>
    </row>
    <row r="1331" spans="2:9" x14ac:dyDescent="0.2">
      <c r="B1331" t="e">
        <f>VLOOKUP(A1331,MEDIDORES!C:L,10,FALSE)</f>
        <v>#N/A</v>
      </c>
      <c r="C1331">
        <f>IFERROR(MATCH($A1331,'Fis-Com'!C:C,0),0)</f>
        <v>0</v>
      </c>
      <c r="D1331">
        <f>IFERROR(MATCH($A1331,'Fis-Com'!D:D,0),0)</f>
        <v>0</v>
      </c>
      <c r="E1331">
        <f>IFERROR(MATCH($A1331,'Fis-Com'!E:E,0),0)</f>
        <v>0</v>
      </c>
      <c r="I1331">
        <f t="shared" si="20"/>
        <v>0</v>
      </c>
    </row>
    <row r="1332" spans="2:9" x14ac:dyDescent="0.2">
      <c r="B1332" t="e">
        <f>VLOOKUP(A1332,MEDIDORES!C:L,10,FALSE)</f>
        <v>#N/A</v>
      </c>
      <c r="C1332">
        <f>IFERROR(MATCH($A1332,'Fis-Com'!C:C,0),0)</f>
        <v>0</v>
      </c>
      <c r="D1332">
        <f>IFERROR(MATCH($A1332,'Fis-Com'!D:D,0),0)</f>
        <v>0</v>
      </c>
      <c r="E1332">
        <f>IFERROR(MATCH($A1332,'Fis-Com'!E:E,0),0)</f>
        <v>0</v>
      </c>
      <c r="I1332">
        <f t="shared" si="20"/>
        <v>0</v>
      </c>
    </row>
    <row r="1333" spans="2:9" x14ac:dyDescent="0.2">
      <c r="B1333" t="e">
        <f>VLOOKUP(A1333,MEDIDORES!C:L,10,FALSE)</f>
        <v>#N/A</v>
      </c>
      <c r="C1333">
        <f>IFERROR(MATCH($A1333,'Fis-Com'!C:C,0),0)</f>
        <v>0</v>
      </c>
      <c r="D1333">
        <f>IFERROR(MATCH($A1333,'Fis-Com'!D:D,0),0)</f>
        <v>0</v>
      </c>
      <c r="E1333">
        <f>IFERROR(MATCH($A1333,'Fis-Com'!E:E,0),0)</f>
        <v>0</v>
      </c>
      <c r="I1333">
        <f t="shared" si="20"/>
        <v>0</v>
      </c>
    </row>
    <row r="1334" spans="2:9" x14ac:dyDescent="0.2">
      <c r="B1334" t="e">
        <f>VLOOKUP(A1334,MEDIDORES!C:L,10,FALSE)</f>
        <v>#N/A</v>
      </c>
      <c r="C1334">
        <f>IFERROR(MATCH($A1334,'Fis-Com'!C:C,0),0)</f>
        <v>0</v>
      </c>
      <c r="D1334">
        <f>IFERROR(MATCH($A1334,'Fis-Com'!D:D,0),0)</f>
        <v>0</v>
      </c>
      <c r="E1334">
        <f>IFERROR(MATCH($A1334,'Fis-Com'!E:E,0),0)</f>
        <v>0</v>
      </c>
      <c r="I1334">
        <f t="shared" si="20"/>
        <v>0</v>
      </c>
    </row>
    <row r="1335" spans="2:9" x14ac:dyDescent="0.2">
      <c r="B1335" t="e">
        <f>VLOOKUP(A1335,MEDIDORES!C:L,10,FALSE)</f>
        <v>#N/A</v>
      </c>
      <c r="C1335">
        <f>IFERROR(MATCH($A1335,'Fis-Com'!C:C,0),0)</f>
        <v>0</v>
      </c>
      <c r="D1335">
        <f>IFERROR(MATCH($A1335,'Fis-Com'!D:D,0),0)</f>
        <v>0</v>
      </c>
      <c r="E1335">
        <f>IFERROR(MATCH($A1335,'Fis-Com'!E:E,0),0)</f>
        <v>0</v>
      </c>
      <c r="I1335">
        <f t="shared" si="20"/>
        <v>0</v>
      </c>
    </row>
    <row r="1336" spans="2:9" x14ac:dyDescent="0.2">
      <c r="B1336" t="e">
        <f>VLOOKUP(A1336,MEDIDORES!C:L,10,FALSE)</f>
        <v>#N/A</v>
      </c>
      <c r="C1336">
        <f>IFERROR(MATCH($A1336,'Fis-Com'!C:C,0),0)</f>
        <v>0</v>
      </c>
      <c r="D1336">
        <f>IFERROR(MATCH($A1336,'Fis-Com'!D:D,0),0)</f>
        <v>0</v>
      </c>
      <c r="E1336">
        <f>IFERROR(MATCH($A1336,'Fis-Com'!E:E,0),0)</f>
        <v>0</v>
      </c>
      <c r="I1336">
        <f t="shared" si="20"/>
        <v>0</v>
      </c>
    </row>
    <row r="1337" spans="2:9" x14ac:dyDescent="0.2">
      <c r="B1337" t="e">
        <f>VLOOKUP(A1337,MEDIDORES!C:L,10,FALSE)</f>
        <v>#N/A</v>
      </c>
      <c r="C1337">
        <f>IFERROR(MATCH($A1337,'Fis-Com'!C:C,0),0)</f>
        <v>0</v>
      </c>
      <c r="D1337">
        <f>IFERROR(MATCH($A1337,'Fis-Com'!D:D,0),0)</f>
        <v>0</v>
      </c>
      <c r="E1337">
        <f>IFERROR(MATCH($A1337,'Fis-Com'!E:E,0),0)</f>
        <v>0</v>
      </c>
      <c r="I1337">
        <f t="shared" si="20"/>
        <v>0</v>
      </c>
    </row>
    <row r="1338" spans="2:9" x14ac:dyDescent="0.2">
      <c r="B1338" t="e">
        <f>VLOOKUP(A1338,MEDIDORES!C:L,10,FALSE)</f>
        <v>#N/A</v>
      </c>
      <c r="C1338">
        <f>IFERROR(MATCH($A1338,'Fis-Com'!C:C,0),0)</f>
        <v>0</v>
      </c>
      <c r="D1338">
        <f>IFERROR(MATCH($A1338,'Fis-Com'!D:D,0),0)</f>
        <v>0</v>
      </c>
      <c r="E1338">
        <f>IFERROR(MATCH($A1338,'Fis-Com'!E:E,0),0)</f>
        <v>0</v>
      </c>
      <c r="I1338">
        <f t="shared" si="20"/>
        <v>0</v>
      </c>
    </row>
    <row r="1339" spans="2:9" x14ac:dyDescent="0.2">
      <c r="B1339" t="e">
        <f>VLOOKUP(A1339,MEDIDORES!C:L,10,FALSE)</f>
        <v>#N/A</v>
      </c>
      <c r="C1339">
        <f>IFERROR(MATCH($A1339,'Fis-Com'!C:C,0),0)</f>
        <v>0</v>
      </c>
      <c r="D1339">
        <f>IFERROR(MATCH($A1339,'Fis-Com'!D:D,0),0)</f>
        <v>0</v>
      </c>
      <c r="E1339">
        <f>IFERROR(MATCH($A1339,'Fis-Com'!E:E,0),0)</f>
        <v>0</v>
      </c>
      <c r="I1339">
        <f t="shared" si="20"/>
        <v>0</v>
      </c>
    </row>
    <row r="1340" spans="2:9" x14ac:dyDescent="0.2">
      <c r="B1340" t="e">
        <f>VLOOKUP(A1340,MEDIDORES!C:L,10,FALSE)</f>
        <v>#N/A</v>
      </c>
      <c r="C1340">
        <f>IFERROR(MATCH($A1340,'Fis-Com'!C:C,0),0)</f>
        <v>0</v>
      </c>
      <c r="D1340">
        <f>IFERROR(MATCH($A1340,'Fis-Com'!D:D,0),0)</f>
        <v>0</v>
      </c>
      <c r="E1340">
        <f>IFERROR(MATCH($A1340,'Fis-Com'!E:E,0),0)</f>
        <v>0</v>
      </c>
      <c r="I1340">
        <f t="shared" si="20"/>
        <v>0</v>
      </c>
    </row>
    <row r="1341" spans="2:9" x14ac:dyDescent="0.2">
      <c r="B1341" t="e">
        <f>VLOOKUP(A1341,MEDIDORES!C:L,10,FALSE)</f>
        <v>#N/A</v>
      </c>
      <c r="C1341">
        <f>IFERROR(MATCH($A1341,'Fis-Com'!C:C,0),0)</f>
        <v>0</v>
      </c>
      <c r="D1341">
        <f>IFERROR(MATCH($A1341,'Fis-Com'!D:D,0),0)</f>
        <v>0</v>
      </c>
      <c r="E1341">
        <f>IFERROR(MATCH($A1341,'Fis-Com'!E:E,0),0)</f>
        <v>0</v>
      </c>
      <c r="I1341">
        <f t="shared" si="20"/>
        <v>0</v>
      </c>
    </row>
    <row r="1342" spans="2:9" x14ac:dyDescent="0.2">
      <c r="B1342" t="e">
        <f>VLOOKUP(A1342,MEDIDORES!C:L,10,FALSE)</f>
        <v>#N/A</v>
      </c>
      <c r="C1342">
        <f>IFERROR(MATCH($A1342,'Fis-Com'!C:C,0),0)</f>
        <v>0</v>
      </c>
      <c r="D1342">
        <f>IFERROR(MATCH($A1342,'Fis-Com'!D:D,0),0)</f>
        <v>0</v>
      </c>
      <c r="E1342">
        <f>IFERROR(MATCH($A1342,'Fis-Com'!E:E,0),0)</f>
        <v>0</v>
      </c>
      <c r="I1342">
        <f t="shared" si="20"/>
        <v>0</v>
      </c>
    </row>
    <row r="1343" spans="2:9" x14ac:dyDescent="0.2">
      <c r="B1343" t="e">
        <f>VLOOKUP(A1343,MEDIDORES!C:L,10,FALSE)</f>
        <v>#N/A</v>
      </c>
      <c r="C1343">
        <f>IFERROR(MATCH($A1343,'Fis-Com'!C:C,0),0)</f>
        <v>0</v>
      </c>
      <c r="D1343">
        <f>IFERROR(MATCH($A1343,'Fis-Com'!D:D,0),0)</f>
        <v>0</v>
      </c>
      <c r="E1343">
        <f>IFERROR(MATCH($A1343,'Fis-Com'!E:E,0),0)</f>
        <v>0</v>
      </c>
      <c r="I1343">
        <f t="shared" si="20"/>
        <v>0</v>
      </c>
    </row>
    <row r="1344" spans="2:9" x14ac:dyDescent="0.2">
      <c r="B1344" t="e">
        <f>VLOOKUP(A1344,MEDIDORES!C:L,10,FALSE)</f>
        <v>#N/A</v>
      </c>
      <c r="C1344">
        <f>IFERROR(MATCH($A1344,'Fis-Com'!C:C,0),0)</f>
        <v>0</v>
      </c>
      <c r="D1344">
        <f>IFERROR(MATCH($A1344,'Fis-Com'!D:D,0),0)</f>
        <v>0</v>
      </c>
      <c r="E1344">
        <f>IFERROR(MATCH($A1344,'Fis-Com'!E:E,0),0)</f>
        <v>0</v>
      </c>
      <c r="I1344">
        <f t="shared" si="20"/>
        <v>0</v>
      </c>
    </row>
    <row r="1345" spans="2:9" x14ac:dyDescent="0.2">
      <c r="B1345" t="e">
        <f>VLOOKUP(A1345,MEDIDORES!C:L,10,FALSE)</f>
        <v>#N/A</v>
      </c>
      <c r="C1345">
        <f>IFERROR(MATCH($A1345,'Fis-Com'!C:C,0),0)</f>
        <v>0</v>
      </c>
      <c r="D1345">
        <f>IFERROR(MATCH($A1345,'Fis-Com'!D:D,0),0)</f>
        <v>0</v>
      </c>
      <c r="E1345">
        <f>IFERROR(MATCH($A1345,'Fis-Com'!E:E,0),0)</f>
        <v>0</v>
      </c>
      <c r="I1345">
        <f t="shared" si="20"/>
        <v>0</v>
      </c>
    </row>
    <row r="1346" spans="2:9" x14ac:dyDescent="0.2">
      <c r="B1346" t="e">
        <f>VLOOKUP(A1346,MEDIDORES!C:L,10,FALSE)</f>
        <v>#N/A</v>
      </c>
      <c r="C1346">
        <f>IFERROR(MATCH($A1346,'Fis-Com'!C:C,0),0)</f>
        <v>0</v>
      </c>
      <c r="D1346">
        <f>IFERROR(MATCH($A1346,'Fis-Com'!D:D,0),0)</f>
        <v>0</v>
      </c>
      <c r="E1346">
        <f>IFERROR(MATCH($A1346,'Fis-Com'!E:E,0),0)</f>
        <v>0</v>
      </c>
      <c r="I1346">
        <f t="shared" si="20"/>
        <v>0</v>
      </c>
    </row>
    <row r="1347" spans="2:9" x14ac:dyDescent="0.2">
      <c r="B1347" t="e">
        <f>VLOOKUP(A1347,MEDIDORES!C:L,10,FALSE)</f>
        <v>#N/A</v>
      </c>
      <c r="C1347">
        <f>IFERROR(MATCH($A1347,'Fis-Com'!C:C,0),0)</f>
        <v>0</v>
      </c>
      <c r="D1347">
        <f>IFERROR(MATCH($A1347,'Fis-Com'!D:D,0),0)</f>
        <v>0</v>
      </c>
      <c r="E1347">
        <f>IFERROR(MATCH($A1347,'Fis-Com'!E:E,0),0)</f>
        <v>0</v>
      </c>
      <c r="I1347">
        <f t="shared" si="20"/>
        <v>0</v>
      </c>
    </row>
    <row r="1348" spans="2:9" x14ac:dyDescent="0.2">
      <c r="B1348" t="e">
        <f>VLOOKUP(A1348,MEDIDORES!C:L,10,FALSE)</f>
        <v>#N/A</v>
      </c>
      <c r="C1348">
        <f>IFERROR(MATCH($A1348,'Fis-Com'!C:C,0),0)</f>
        <v>0</v>
      </c>
      <c r="D1348">
        <f>IFERROR(MATCH($A1348,'Fis-Com'!D:D,0),0)</f>
        <v>0</v>
      </c>
      <c r="E1348">
        <f>IFERROR(MATCH($A1348,'Fis-Com'!E:E,0),0)</f>
        <v>0</v>
      </c>
      <c r="I1348">
        <f t="shared" ref="I1348:I1411" si="21">SUM(C1348:E1348)</f>
        <v>0</v>
      </c>
    </row>
    <row r="1349" spans="2:9" x14ac:dyDescent="0.2">
      <c r="B1349" t="e">
        <f>VLOOKUP(A1349,MEDIDORES!C:L,10,FALSE)</f>
        <v>#N/A</v>
      </c>
      <c r="C1349">
        <f>IFERROR(MATCH($A1349,'Fis-Com'!C:C,0),0)</f>
        <v>0</v>
      </c>
      <c r="D1349">
        <f>IFERROR(MATCH($A1349,'Fis-Com'!D:D,0),0)</f>
        <v>0</v>
      </c>
      <c r="E1349">
        <f>IFERROR(MATCH($A1349,'Fis-Com'!E:E,0),0)</f>
        <v>0</v>
      </c>
      <c r="I1349">
        <f t="shared" si="21"/>
        <v>0</v>
      </c>
    </row>
    <row r="1350" spans="2:9" x14ac:dyDescent="0.2">
      <c r="B1350" t="e">
        <f>VLOOKUP(A1350,MEDIDORES!C:L,10,FALSE)</f>
        <v>#N/A</v>
      </c>
      <c r="C1350">
        <f>IFERROR(MATCH($A1350,'Fis-Com'!C:C,0),0)</f>
        <v>0</v>
      </c>
      <c r="D1350">
        <f>IFERROR(MATCH($A1350,'Fis-Com'!D:D,0),0)</f>
        <v>0</v>
      </c>
      <c r="E1350">
        <f>IFERROR(MATCH($A1350,'Fis-Com'!E:E,0),0)</f>
        <v>0</v>
      </c>
      <c r="I1350">
        <f t="shared" si="21"/>
        <v>0</v>
      </c>
    </row>
    <row r="1351" spans="2:9" x14ac:dyDescent="0.2">
      <c r="B1351" t="e">
        <f>VLOOKUP(A1351,MEDIDORES!C:L,10,FALSE)</f>
        <v>#N/A</v>
      </c>
      <c r="C1351">
        <f>IFERROR(MATCH($A1351,'Fis-Com'!C:C,0),0)</f>
        <v>0</v>
      </c>
      <c r="D1351">
        <f>IFERROR(MATCH($A1351,'Fis-Com'!D:D,0),0)</f>
        <v>0</v>
      </c>
      <c r="E1351">
        <f>IFERROR(MATCH($A1351,'Fis-Com'!E:E,0),0)</f>
        <v>0</v>
      </c>
      <c r="I1351">
        <f t="shared" si="21"/>
        <v>0</v>
      </c>
    </row>
    <row r="1352" spans="2:9" x14ac:dyDescent="0.2">
      <c r="B1352" t="e">
        <f>VLOOKUP(A1352,MEDIDORES!C:L,10,FALSE)</f>
        <v>#N/A</v>
      </c>
      <c r="C1352">
        <f>IFERROR(MATCH($A1352,'Fis-Com'!C:C,0),0)</f>
        <v>0</v>
      </c>
      <c r="D1352">
        <f>IFERROR(MATCH($A1352,'Fis-Com'!D:D,0),0)</f>
        <v>0</v>
      </c>
      <c r="E1352">
        <f>IFERROR(MATCH($A1352,'Fis-Com'!E:E,0),0)</f>
        <v>0</v>
      </c>
      <c r="I1352">
        <f t="shared" si="21"/>
        <v>0</v>
      </c>
    </row>
    <row r="1353" spans="2:9" x14ac:dyDescent="0.2">
      <c r="B1353" t="e">
        <f>VLOOKUP(A1353,MEDIDORES!C:L,10,FALSE)</f>
        <v>#N/A</v>
      </c>
      <c r="C1353">
        <f>IFERROR(MATCH($A1353,'Fis-Com'!C:C,0),0)</f>
        <v>0</v>
      </c>
      <c r="D1353">
        <f>IFERROR(MATCH($A1353,'Fis-Com'!D:D,0),0)</f>
        <v>0</v>
      </c>
      <c r="E1353">
        <f>IFERROR(MATCH($A1353,'Fis-Com'!E:E,0),0)</f>
        <v>0</v>
      </c>
      <c r="I1353">
        <f t="shared" si="21"/>
        <v>0</v>
      </c>
    </row>
    <row r="1354" spans="2:9" x14ac:dyDescent="0.2">
      <c r="B1354" t="e">
        <f>VLOOKUP(A1354,MEDIDORES!C:L,10,FALSE)</f>
        <v>#N/A</v>
      </c>
      <c r="C1354">
        <f>IFERROR(MATCH($A1354,'Fis-Com'!C:C,0),0)</f>
        <v>0</v>
      </c>
      <c r="D1354">
        <f>IFERROR(MATCH($A1354,'Fis-Com'!D:D,0),0)</f>
        <v>0</v>
      </c>
      <c r="E1354">
        <f>IFERROR(MATCH($A1354,'Fis-Com'!E:E,0),0)</f>
        <v>0</v>
      </c>
      <c r="I1354">
        <f t="shared" si="21"/>
        <v>0</v>
      </c>
    </row>
    <row r="1355" spans="2:9" x14ac:dyDescent="0.2">
      <c r="B1355" t="e">
        <f>VLOOKUP(A1355,MEDIDORES!C:L,10,FALSE)</f>
        <v>#N/A</v>
      </c>
      <c r="C1355">
        <f>IFERROR(MATCH($A1355,'Fis-Com'!C:C,0),0)</f>
        <v>0</v>
      </c>
      <c r="D1355">
        <f>IFERROR(MATCH($A1355,'Fis-Com'!D:D,0),0)</f>
        <v>0</v>
      </c>
      <c r="E1355">
        <f>IFERROR(MATCH($A1355,'Fis-Com'!E:E,0),0)</f>
        <v>0</v>
      </c>
      <c r="I1355">
        <f t="shared" si="21"/>
        <v>0</v>
      </c>
    </row>
    <row r="1356" spans="2:9" x14ac:dyDescent="0.2">
      <c r="B1356" t="e">
        <f>VLOOKUP(A1356,MEDIDORES!C:L,10,FALSE)</f>
        <v>#N/A</v>
      </c>
      <c r="C1356">
        <f>IFERROR(MATCH($A1356,'Fis-Com'!C:C,0),0)</f>
        <v>0</v>
      </c>
      <c r="D1356">
        <f>IFERROR(MATCH($A1356,'Fis-Com'!D:D,0),0)</f>
        <v>0</v>
      </c>
      <c r="E1356">
        <f>IFERROR(MATCH($A1356,'Fis-Com'!E:E,0),0)</f>
        <v>0</v>
      </c>
      <c r="I1356">
        <f t="shared" si="21"/>
        <v>0</v>
      </c>
    </row>
    <row r="1357" spans="2:9" x14ac:dyDescent="0.2">
      <c r="B1357" t="e">
        <f>VLOOKUP(A1357,MEDIDORES!C:L,10,FALSE)</f>
        <v>#N/A</v>
      </c>
      <c r="C1357">
        <f>IFERROR(MATCH($A1357,'Fis-Com'!C:C,0),0)</f>
        <v>0</v>
      </c>
      <c r="D1357">
        <f>IFERROR(MATCH($A1357,'Fis-Com'!D:D,0),0)</f>
        <v>0</v>
      </c>
      <c r="E1357">
        <f>IFERROR(MATCH($A1357,'Fis-Com'!E:E,0),0)</f>
        <v>0</v>
      </c>
      <c r="I1357">
        <f t="shared" si="21"/>
        <v>0</v>
      </c>
    </row>
    <row r="1358" spans="2:9" x14ac:dyDescent="0.2">
      <c r="B1358" t="e">
        <f>VLOOKUP(A1358,MEDIDORES!C:L,10,FALSE)</f>
        <v>#N/A</v>
      </c>
      <c r="C1358">
        <f>IFERROR(MATCH($A1358,'Fis-Com'!C:C,0),0)</f>
        <v>0</v>
      </c>
      <c r="D1358">
        <f>IFERROR(MATCH($A1358,'Fis-Com'!D:D,0),0)</f>
        <v>0</v>
      </c>
      <c r="E1358">
        <f>IFERROR(MATCH($A1358,'Fis-Com'!E:E,0),0)</f>
        <v>0</v>
      </c>
      <c r="I1358">
        <f t="shared" si="21"/>
        <v>0</v>
      </c>
    </row>
    <row r="1359" spans="2:9" x14ac:dyDescent="0.2">
      <c r="B1359" t="e">
        <f>VLOOKUP(A1359,MEDIDORES!C:L,10,FALSE)</f>
        <v>#N/A</v>
      </c>
      <c r="C1359">
        <f>IFERROR(MATCH($A1359,'Fis-Com'!C:C,0),0)</f>
        <v>0</v>
      </c>
      <c r="D1359">
        <f>IFERROR(MATCH($A1359,'Fis-Com'!D:D,0),0)</f>
        <v>0</v>
      </c>
      <c r="E1359">
        <f>IFERROR(MATCH($A1359,'Fis-Com'!E:E,0),0)</f>
        <v>0</v>
      </c>
      <c r="I1359">
        <f t="shared" si="21"/>
        <v>0</v>
      </c>
    </row>
    <row r="1360" spans="2:9" x14ac:dyDescent="0.2">
      <c r="B1360" t="e">
        <f>VLOOKUP(A1360,MEDIDORES!C:L,10,FALSE)</f>
        <v>#N/A</v>
      </c>
      <c r="C1360">
        <f>IFERROR(MATCH($A1360,'Fis-Com'!C:C,0),0)</f>
        <v>0</v>
      </c>
      <c r="D1360">
        <f>IFERROR(MATCH($A1360,'Fis-Com'!D:D,0),0)</f>
        <v>0</v>
      </c>
      <c r="E1360">
        <f>IFERROR(MATCH($A1360,'Fis-Com'!E:E,0),0)</f>
        <v>0</v>
      </c>
      <c r="I1360">
        <f t="shared" si="21"/>
        <v>0</v>
      </c>
    </row>
    <row r="1361" spans="2:9" x14ac:dyDescent="0.2">
      <c r="B1361" t="e">
        <f>VLOOKUP(A1361,MEDIDORES!C:L,10,FALSE)</f>
        <v>#N/A</v>
      </c>
      <c r="C1361">
        <f>IFERROR(MATCH($A1361,'Fis-Com'!C:C,0),0)</f>
        <v>0</v>
      </c>
      <c r="D1361">
        <f>IFERROR(MATCH($A1361,'Fis-Com'!D:D,0),0)</f>
        <v>0</v>
      </c>
      <c r="E1361">
        <f>IFERROR(MATCH($A1361,'Fis-Com'!E:E,0),0)</f>
        <v>0</v>
      </c>
      <c r="I1361">
        <f t="shared" si="21"/>
        <v>0</v>
      </c>
    </row>
    <row r="1362" spans="2:9" x14ac:dyDescent="0.2">
      <c r="B1362" t="e">
        <f>VLOOKUP(A1362,MEDIDORES!C:L,10,FALSE)</f>
        <v>#N/A</v>
      </c>
      <c r="C1362">
        <f>IFERROR(MATCH($A1362,'Fis-Com'!C:C,0),0)</f>
        <v>0</v>
      </c>
      <c r="D1362">
        <f>IFERROR(MATCH($A1362,'Fis-Com'!D:D,0),0)</f>
        <v>0</v>
      </c>
      <c r="E1362">
        <f>IFERROR(MATCH($A1362,'Fis-Com'!E:E,0),0)</f>
        <v>0</v>
      </c>
      <c r="I1362">
        <f t="shared" si="21"/>
        <v>0</v>
      </c>
    </row>
    <row r="1363" spans="2:9" x14ac:dyDescent="0.2">
      <c r="B1363" t="e">
        <f>VLOOKUP(A1363,MEDIDORES!C:L,10,FALSE)</f>
        <v>#N/A</v>
      </c>
      <c r="C1363">
        <f>IFERROR(MATCH($A1363,'Fis-Com'!C:C,0),0)</f>
        <v>0</v>
      </c>
      <c r="D1363">
        <f>IFERROR(MATCH($A1363,'Fis-Com'!D:D,0),0)</f>
        <v>0</v>
      </c>
      <c r="E1363">
        <f>IFERROR(MATCH($A1363,'Fis-Com'!E:E,0),0)</f>
        <v>0</v>
      </c>
      <c r="I1363">
        <f t="shared" si="21"/>
        <v>0</v>
      </c>
    </row>
    <row r="1364" spans="2:9" x14ac:dyDescent="0.2">
      <c r="B1364" t="e">
        <f>VLOOKUP(A1364,MEDIDORES!C:L,10,FALSE)</f>
        <v>#N/A</v>
      </c>
      <c r="C1364">
        <f>IFERROR(MATCH($A1364,'Fis-Com'!C:C,0),0)</f>
        <v>0</v>
      </c>
      <c r="D1364">
        <f>IFERROR(MATCH($A1364,'Fis-Com'!D:D,0),0)</f>
        <v>0</v>
      </c>
      <c r="E1364">
        <f>IFERROR(MATCH($A1364,'Fis-Com'!E:E,0),0)</f>
        <v>0</v>
      </c>
      <c r="I1364">
        <f t="shared" si="21"/>
        <v>0</v>
      </c>
    </row>
    <row r="1365" spans="2:9" x14ac:dyDescent="0.2">
      <c r="B1365" t="e">
        <f>VLOOKUP(A1365,MEDIDORES!C:L,10,FALSE)</f>
        <v>#N/A</v>
      </c>
      <c r="C1365">
        <f>IFERROR(MATCH($A1365,'Fis-Com'!C:C,0),0)</f>
        <v>0</v>
      </c>
      <c r="D1365">
        <f>IFERROR(MATCH($A1365,'Fis-Com'!D:D,0),0)</f>
        <v>0</v>
      </c>
      <c r="E1365">
        <f>IFERROR(MATCH($A1365,'Fis-Com'!E:E,0),0)</f>
        <v>0</v>
      </c>
      <c r="I1365">
        <f t="shared" si="21"/>
        <v>0</v>
      </c>
    </row>
    <row r="1366" spans="2:9" x14ac:dyDescent="0.2">
      <c r="B1366" t="e">
        <f>VLOOKUP(A1366,MEDIDORES!C:L,10,FALSE)</f>
        <v>#N/A</v>
      </c>
      <c r="C1366">
        <f>IFERROR(MATCH($A1366,'Fis-Com'!C:C,0),0)</f>
        <v>0</v>
      </c>
      <c r="D1366">
        <f>IFERROR(MATCH($A1366,'Fis-Com'!D:D,0),0)</f>
        <v>0</v>
      </c>
      <c r="E1366">
        <f>IFERROR(MATCH($A1366,'Fis-Com'!E:E,0),0)</f>
        <v>0</v>
      </c>
      <c r="I1366">
        <f t="shared" si="21"/>
        <v>0</v>
      </c>
    </row>
    <row r="1367" spans="2:9" x14ac:dyDescent="0.2">
      <c r="B1367" t="e">
        <f>VLOOKUP(A1367,MEDIDORES!C:L,10,FALSE)</f>
        <v>#N/A</v>
      </c>
      <c r="C1367">
        <f>IFERROR(MATCH($A1367,'Fis-Com'!C:C,0),0)</f>
        <v>0</v>
      </c>
      <c r="D1367">
        <f>IFERROR(MATCH($A1367,'Fis-Com'!D:D,0),0)</f>
        <v>0</v>
      </c>
      <c r="E1367">
        <f>IFERROR(MATCH($A1367,'Fis-Com'!E:E,0),0)</f>
        <v>0</v>
      </c>
      <c r="I1367">
        <f t="shared" si="21"/>
        <v>0</v>
      </c>
    </row>
    <row r="1368" spans="2:9" x14ac:dyDescent="0.2">
      <c r="B1368" t="e">
        <f>VLOOKUP(A1368,MEDIDORES!C:L,10,FALSE)</f>
        <v>#N/A</v>
      </c>
      <c r="C1368">
        <f>IFERROR(MATCH($A1368,'Fis-Com'!C:C,0),0)</f>
        <v>0</v>
      </c>
      <c r="D1368">
        <f>IFERROR(MATCH($A1368,'Fis-Com'!D:D,0),0)</f>
        <v>0</v>
      </c>
      <c r="E1368">
        <f>IFERROR(MATCH($A1368,'Fis-Com'!E:E,0),0)</f>
        <v>0</v>
      </c>
      <c r="I1368">
        <f t="shared" si="21"/>
        <v>0</v>
      </c>
    </row>
    <row r="1369" spans="2:9" x14ac:dyDescent="0.2">
      <c r="B1369" t="e">
        <f>VLOOKUP(A1369,MEDIDORES!C:L,10,FALSE)</f>
        <v>#N/A</v>
      </c>
      <c r="C1369">
        <f>IFERROR(MATCH($A1369,'Fis-Com'!C:C,0),0)</f>
        <v>0</v>
      </c>
      <c r="D1369">
        <f>IFERROR(MATCH($A1369,'Fis-Com'!D:D,0),0)</f>
        <v>0</v>
      </c>
      <c r="E1369">
        <f>IFERROR(MATCH($A1369,'Fis-Com'!E:E,0),0)</f>
        <v>0</v>
      </c>
      <c r="I1369">
        <f t="shared" si="21"/>
        <v>0</v>
      </c>
    </row>
    <row r="1370" spans="2:9" x14ac:dyDescent="0.2">
      <c r="B1370" t="e">
        <f>VLOOKUP(A1370,MEDIDORES!C:L,10,FALSE)</f>
        <v>#N/A</v>
      </c>
      <c r="C1370">
        <f>IFERROR(MATCH($A1370,'Fis-Com'!C:C,0),0)</f>
        <v>0</v>
      </c>
      <c r="D1370">
        <f>IFERROR(MATCH($A1370,'Fis-Com'!D:D,0),0)</f>
        <v>0</v>
      </c>
      <c r="E1370">
        <f>IFERROR(MATCH($A1370,'Fis-Com'!E:E,0),0)</f>
        <v>0</v>
      </c>
      <c r="I1370">
        <f t="shared" si="21"/>
        <v>0</v>
      </c>
    </row>
    <row r="1371" spans="2:9" x14ac:dyDescent="0.2">
      <c r="B1371" t="e">
        <f>VLOOKUP(A1371,MEDIDORES!C:L,10,FALSE)</f>
        <v>#N/A</v>
      </c>
      <c r="C1371">
        <f>IFERROR(MATCH($A1371,'Fis-Com'!C:C,0),0)</f>
        <v>0</v>
      </c>
      <c r="D1371">
        <f>IFERROR(MATCH($A1371,'Fis-Com'!D:D,0),0)</f>
        <v>0</v>
      </c>
      <c r="E1371">
        <f>IFERROR(MATCH($A1371,'Fis-Com'!E:E,0),0)</f>
        <v>0</v>
      </c>
      <c r="I1371">
        <f t="shared" si="21"/>
        <v>0</v>
      </c>
    </row>
    <row r="1372" spans="2:9" x14ac:dyDescent="0.2">
      <c r="B1372" t="e">
        <f>VLOOKUP(A1372,MEDIDORES!C:L,10,FALSE)</f>
        <v>#N/A</v>
      </c>
      <c r="C1372">
        <f>IFERROR(MATCH($A1372,'Fis-Com'!C:C,0),0)</f>
        <v>0</v>
      </c>
      <c r="D1372">
        <f>IFERROR(MATCH($A1372,'Fis-Com'!D:D,0),0)</f>
        <v>0</v>
      </c>
      <c r="E1372">
        <f>IFERROR(MATCH($A1372,'Fis-Com'!E:E,0),0)</f>
        <v>0</v>
      </c>
      <c r="I1372">
        <f t="shared" si="21"/>
        <v>0</v>
      </c>
    </row>
    <row r="1373" spans="2:9" x14ac:dyDescent="0.2">
      <c r="B1373" t="e">
        <f>VLOOKUP(A1373,MEDIDORES!C:L,10,FALSE)</f>
        <v>#N/A</v>
      </c>
      <c r="C1373">
        <f>IFERROR(MATCH($A1373,'Fis-Com'!C:C,0),0)</f>
        <v>0</v>
      </c>
      <c r="D1373">
        <f>IFERROR(MATCH($A1373,'Fis-Com'!D:D,0),0)</f>
        <v>0</v>
      </c>
      <c r="E1373">
        <f>IFERROR(MATCH($A1373,'Fis-Com'!E:E,0),0)</f>
        <v>0</v>
      </c>
      <c r="I1373">
        <f t="shared" si="21"/>
        <v>0</v>
      </c>
    </row>
    <row r="1374" spans="2:9" x14ac:dyDescent="0.2">
      <c r="B1374" t="e">
        <f>VLOOKUP(A1374,MEDIDORES!C:L,10,FALSE)</f>
        <v>#N/A</v>
      </c>
      <c r="C1374">
        <f>IFERROR(MATCH($A1374,'Fis-Com'!C:C,0),0)</f>
        <v>0</v>
      </c>
      <c r="D1374">
        <f>IFERROR(MATCH($A1374,'Fis-Com'!D:D,0),0)</f>
        <v>0</v>
      </c>
      <c r="E1374">
        <f>IFERROR(MATCH($A1374,'Fis-Com'!E:E,0),0)</f>
        <v>0</v>
      </c>
      <c r="I1374">
        <f t="shared" si="21"/>
        <v>0</v>
      </c>
    </row>
    <row r="1375" spans="2:9" x14ac:dyDescent="0.2">
      <c r="B1375" t="e">
        <f>VLOOKUP(A1375,MEDIDORES!C:L,10,FALSE)</f>
        <v>#N/A</v>
      </c>
      <c r="C1375">
        <f>IFERROR(MATCH($A1375,'Fis-Com'!C:C,0),0)</f>
        <v>0</v>
      </c>
      <c r="D1375">
        <f>IFERROR(MATCH($A1375,'Fis-Com'!D:D,0),0)</f>
        <v>0</v>
      </c>
      <c r="E1375">
        <f>IFERROR(MATCH($A1375,'Fis-Com'!E:E,0),0)</f>
        <v>0</v>
      </c>
      <c r="I1375">
        <f t="shared" si="21"/>
        <v>0</v>
      </c>
    </row>
    <row r="1376" spans="2:9" x14ac:dyDescent="0.2">
      <c r="B1376" t="e">
        <f>VLOOKUP(A1376,MEDIDORES!C:L,10,FALSE)</f>
        <v>#N/A</v>
      </c>
      <c r="C1376">
        <f>IFERROR(MATCH($A1376,'Fis-Com'!C:C,0),0)</f>
        <v>0</v>
      </c>
      <c r="D1376">
        <f>IFERROR(MATCH($A1376,'Fis-Com'!D:D,0),0)</f>
        <v>0</v>
      </c>
      <c r="E1376">
        <f>IFERROR(MATCH($A1376,'Fis-Com'!E:E,0),0)</f>
        <v>0</v>
      </c>
      <c r="I1376">
        <f t="shared" si="21"/>
        <v>0</v>
      </c>
    </row>
    <row r="1377" spans="2:9" x14ac:dyDescent="0.2">
      <c r="B1377" t="e">
        <f>VLOOKUP(A1377,MEDIDORES!C:L,10,FALSE)</f>
        <v>#N/A</v>
      </c>
      <c r="C1377">
        <f>IFERROR(MATCH($A1377,'Fis-Com'!C:C,0),0)</f>
        <v>0</v>
      </c>
      <c r="D1377">
        <f>IFERROR(MATCH($A1377,'Fis-Com'!D:D,0),0)</f>
        <v>0</v>
      </c>
      <c r="E1377">
        <f>IFERROR(MATCH($A1377,'Fis-Com'!E:E,0),0)</f>
        <v>0</v>
      </c>
      <c r="I1377">
        <f t="shared" si="21"/>
        <v>0</v>
      </c>
    </row>
    <row r="1378" spans="2:9" x14ac:dyDescent="0.2">
      <c r="B1378" t="e">
        <f>VLOOKUP(A1378,MEDIDORES!C:L,10,FALSE)</f>
        <v>#N/A</v>
      </c>
      <c r="C1378">
        <f>IFERROR(MATCH($A1378,'Fis-Com'!C:C,0),0)</f>
        <v>0</v>
      </c>
      <c r="D1378">
        <f>IFERROR(MATCH($A1378,'Fis-Com'!D:D,0),0)</f>
        <v>0</v>
      </c>
      <c r="E1378">
        <f>IFERROR(MATCH($A1378,'Fis-Com'!E:E,0),0)</f>
        <v>0</v>
      </c>
      <c r="I1378">
        <f t="shared" si="21"/>
        <v>0</v>
      </c>
    </row>
    <row r="1379" spans="2:9" x14ac:dyDescent="0.2">
      <c r="B1379" t="e">
        <f>VLOOKUP(A1379,MEDIDORES!C:L,10,FALSE)</f>
        <v>#N/A</v>
      </c>
      <c r="C1379">
        <f>IFERROR(MATCH($A1379,'Fis-Com'!C:C,0),0)</f>
        <v>0</v>
      </c>
      <c r="D1379">
        <f>IFERROR(MATCH($A1379,'Fis-Com'!D:D,0),0)</f>
        <v>0</v>
      </c>
      <c r="E1379">
        <f>IFERROR(MATCH($A1379,'Fis-Com'!E:E,0),0)</f>
        <v>0</v>
      </c>
      <c r="I1379">
        <f t="shared" si="21"/>
        <v>0</v>
      </c>
    </row>
    <row r="1380" spans="2:9" x14ac:dyDescent="0.2">
      <c r="B1380" t="e">
        <f>VLOOKUP(A1380,MEDIDORES!C:L,10,FALSE)</f>
        <v>#N/A</v>
      </c>
      <c r="C1380">
        <f>IFERROR(MATCH($A1380,'Fis-Com'!C:C,0),0)</f>
        <v>0</v>
      </c>
      <c r="D1380">
        <f>IFERROR(MATCH($A1380,'Fis-Com'!D:D,0),0)</f>
        <v>0</v>
      </c>
      <c r="E1380">
        <f>IFERROR(MATCH($A1380,'Fis-Com'!E:E,0),0)</f>
        <v>0</v>
      </c>
      <c r="I1380">
        <f t="shared" si="21"/>
        <v>0</v>
      </c>
    </row>
    <row r="1381" spans="2:9" x14ac:dyDescent="0.2">
      <c r="B1381" t="e">
        <f>VLOOKUP(A1381,MEDIDORES!C:L,10,FALSE)</f>
        <v>#N/A</v>
      </c>
      <c r="C1381">
        <f>IFERROR(MATCH($A1381,'Fis-Com'!C:C,0),0)</f>
        <v>0</v>
      </c>
      <c r="D1381">
        <f>IFERROR(MATCH($A1381,'Fis-Com'!D:D,0),0)</f>
        <v>0</v>
      </c>
      <c r="E1381">
        <f>IFERROR(MATCH($A1381,'Fis-Com'!E:E,0),0)</f>
        <v>0</v>
      </c>
      <c r="I1381">
        <f t="shared" si="21"/>
        <v>0</v>
      </c>
    </row>
    <row r="1382" spans="2:9" x14ac:dyDescent="0.2">
      <c r="B1382" t="e">
        <f>VLOOKUP(A1382,MEDIDORES!C:L,10,FALSE)</f>
        <v>#N/A</v>
      </c>
      <c r="C1382">
        <f>IFERROR(MATCH($A1382,'Fis-Com'!C:C,0),0)</f>
        <v>0</v>
      </c>
      <c r="D1382">
        <f>IFERROR(MATCH($A1382,'Fis-Com'!D:D,0),0)</f>
        <v>0</v>
      </c>
      <c r="E1382">
        <f>IFERROR(MATCH($A1382,'Fis-Com'!E:E,0),0)</f>
        <v>0</v>
      </c>
      <c r="I1382">
        <f t="shared" si="21"/>
        <v>0</v>
      </c>
    </row>
    <row r="1383" spans="2:9" x14ac:dyDescent="0.2">
      <c r="B1383" t="e">
        <f>VLOOKUP(A1383,MEDIDORES!C:L,10,FALSE)</f>
        <v>#N/A</v>
      </c>
      <c r="C1383">
        <f>IFERROR(MATCH($A1383,'Fis-Com'!C:C,0),0)</f>
        <v>0</v>
      </c>
      <c r="D1383">
        <f>IFERROR(MATCH($A1383,'Fis-Com'!D:D,0),0)</f>
        <v>0</v>
      </c>
      <c r="E1383">
        <f>IFERROR(MATCH($A1383,'Fis-Com'!E:E,0),0)</f>
        <v>0</v>
      </c>
      <c r="I1383">
        <f t="shared" si="21"/>
        <v>0</v>
      </c>
    </row>
    <row r="1384" spans="2:9" x14ac:dyDescent="0.2">
      <c r="B1384" t="e">
        <f>VLOOKUP(A1384,MEDIDORES!C:L,10,FALSE)</f>
        <v>#N/A</v>
      </c>
      <c r="C1384">
        <f>IFERROR(MATCH($A1384,'Fis-Com'!C:C,0),0)</f>
        <v>0</v>
      </c>
      <c r="D1384">
        <f>IFERROR(MATCH($A1384,'Fis-Com'!D:D,0),0)</f>
        <v>0</v>
      </c>
      <c r="E1384">
        <f>IFERROR(MATCH($A1384,'Fis-Com'!E:E,0),0)</f>
        <v>0</v>
      </c>
      <c r="I1384">
        <f t="shared" si="21"/>
        <v>0</v>
      </c>
    </row>
    <row r="1385" spans="2:9" x14ac:dyDescent="0.2">
      <c r="B1385" t="e">
        <f>VLOOKUP(A1385,MEDIDORES!C:L,10,FALSE)</f>
        <v>#N/A</v>
      </c>
      <c r="C1385">
        <f>IFERROR(MATCH($A1385,'Fis-Com'!C:C,0),0)</f>
        <v>0</v>
      </c>
      <c r="D1385">
        <f>IFERROR(MATCH($A1385,'Fis-Com'!D:D,0),0)</f>
        <v>0</v>
      </c>
      <c r="E1385">
        <f>IFERROR(MATCH($A1385,'Fis-Com'!E:E,0),0)</f>
        <v>0</v>
      </c>
      <c r="I1385">
        <f t="shared" si="21"/>
        <v>0</v>
      </c>
    </row>
    <row r="1386" spans="2:9" x14ac:dyDescent="0.2">
      <c r="B1386" t="e">
        <f>VLOOKUP(A1386,MEDIDORES!C:L,10,FALSE)</f>
        <v>#N/A</v>
      </c>
      <c r="C1386">
        <f>IFERROR(MATCH($A1386,'Fis-Com'!C:C,0),0)</f>
        <v>0</v>
      </c>
      <c r="D1386">
        <f>IFERROR(MATCH($A1386,'Fis-Com'!D:D,0),0)</f>
        <v>0</v>
      </c>
      <c r="E1386">
        <f>IFERROR(MATCH($A1386,'Fis-Com'!E:E,0),0)</f>
        <v>0</v>
      </c>
      <c r="I1386">
        <f t="shared" si="21"/>
        <v>0</v>
      </c>
    </row>
    <row r="1387" spans="2:9" x14ac:dyDescent="0.2">
      <c r="B1387" t="e">
        <f>VLOOKUP(A1387,MEDIDORES!C:L,10,FALSE)</f>
        <v>#N/A</v>
      </c>
      <c r="C1387">
        <f>IFERROR(MATCH($A1387,'Fis-Com'!C:C,0),0)</f>
        <v>0</v>
      </c>
      <c r="D1387">
        <f>IFERROR(MATCH($A1387,'Fis-Com'!D:D,0),0)</f>
        <v>0</v>
      </c>
      <c r="E1387">
        <f>IFERROR(MATCH($A1387,'Fis-Com'!E:E,0),0)</f>
        <v>0</v>
      </c>
      <c r="I1387">
        <f t="shared" si="21"/>
        <v>0</v>
      </c>
    </row>
    <row r="1388" spans="2:9" x14ac:dyDescent="0.2">
      <c r="B1388" t="e">
        <f>VLOOKUP(A1388,MEDIDORES!C:L,10,FALSE)</f>
        <v>#N/A</v>
      </c>
      <c r="C1388">
        <f>IFERROR(MATCH($A1388,'Fis-Com'!C:C,0),0)</f>
        <v>0</v>
      </c>
      <c r="D1388">
        <f>IFERROR(MATCH($A1388,'Fis-Com'!D:D,0),0)</f>
        <v>0</v>
      </c>
      <c r="E1388">
        <f>IFERROR(MATCH($A1388,'Fis-Com'!E:E,0),0)</f>
        <v>0</v>
      </c>
      <c r="I1388">
        <f t="shared" si="21"/>
        <v>0</v>
      </c>
    </row>
    <row r="1389" spans="2:9" x14ac:dyDescent="0.2">
      <c r="B1389" t="e">
        <f>VLOOKUP(A1389,MEDIDORES!C:L,10,FALSE)</f>
        <v>#N/A</v>
      </c>
      <c r="C1389">
        <f>IFERROR(MATCH($A1389,'Fis-Com'!C:C,0),0)</f>
        <v>0</v>
      </c>
      <c r="D1389">
        <f>IFERROR(MATCH($A1389,'Fis-Com'!D:D,0),0)</f>
        <v>0</v>
      </c>
      <c r="E1389">
        <f>IFERROR(MATCH($A1389,'Fis-Com'!E:E,0),0)</f>
        <v>0</v>
      </c>
      <c r="I1389">
        <f t="shared" si="21"/>
        <v>0</v>
      </c>
    </row>
    <row r="1390" spans="2:9" x14ac:dyDescent="0.2">
      <c r="B1390" t="e">
        <f>VLOOKUP(A1390,MEDIDORES!C:L,10,FALSE)</f>
        <v>#N/A</v>
      </c>
      <c r="C1390">
        <f>IFERROR(MATCH($A1390,'Fis-Com'!C:C,0),0)</f>
        <v>0</v>
      </c>
      <c r="D1390">
        <f>IFERROR(MATCH($A1390,'Fis-Com'!D:D,0),0)</f>
        <v>0</v>
      </c>
      <c r="E1390">
        <f>IFERROR(MATCH($A1390,'Fis-Com'!E:E,0),0)</f>
        <v>0</v>
      </c>
      <c r="I1390">
        <f t="shared" si="21"/>
        <v>0</v>
      </c>
    </row>
    <row r="1391" spans="2:9" x14ac:dyDescent="0.2">
      <c r="B1391" t="e">
        <f>VLOOKUP(A1391,MEDIDORES!C:L,10,FALSE)</f>
        <v>#N/A</v>
      </c>
      <c r="C1391">
        <f>IFERROR(MATCH($A1391,'Fis-Com'!C:C,0),0)</f>
        <v>0</v>
      </c>
      <c r="D1391">
        <f>IFERROR(MATCH($A1391,'Fis-Com'!D:D,0),0)</f>
        <v>0</v>
      </c>
      <c r="E1391">
        <f>IFERROR(MATCH($A1391,'Fis-Com'!E:E,0),0)</f>
        <v>0</v>
      </c>
      <c r="I1391">
        <f t="shared" si="21"/>
        <v>0</v>
      </c>
    </row>
    <row r="1392" spans="2:9" x14ac:dyDescent="0.2">
      <c r="B1392" t="e">
        <f>VLOOKUP(A1392,MEDIDORES!C:L,10,FALSE)</f>
        <v>#N/A</v>
      </c>
      <c r="C1392">
        <f>IFERROR(MATCH($A1392,'Fis-Com'!C:C,0),0)</f>
        <v>0</v>
      </c>
      <c r="D1392">
        <f>IFERROR(MATCH($A1392,'Fis-Com'!D:D,0),0)</f>
        <v>0</v>
      </c>
      <c r="E1392">
        <f>IFERROR(MATCH($A1392,'Fis-Com'!E:E,0),0)</f>
        <v>0</v>
      </c>
      <c r="I1392">
        <f t="shared" si="21"/>
        <v>0</v>
      </c>
    </row>
    <row r="1393" spans="2:9" x14ac:dyDescent="0.2">
      <c r="B1393" t="e">
        <f>VLOOKUP(A1393,MEDIDORES!C:L,10,FALSE)</f>
        <v>#N/A</v>
      </c>
      <c r="C1393">
        <f>IFERROR(MATCH($A1393,'Fis-Com'!C:C,0),0)</f>
        <v>0</v>
      </c>
      <c r="D1393">
        <f>IFERROR(MATCH($A1393,'Fis-Com'!D:D,0),0)</f>
        <v>0</v>
      </c>
      <c r="E1393">
        <f>IFERROR(MATCH($A1393,'Fis-Com'!E:E,0),0)</f>
        <v>0</v>
      </c>
      <c r="I1393">
        <f t="shared" si="21"/>
        <v>0</v>
      </c>
    </row>
    <row r="1394" spans="2:9" x14ac:dyDescent="0.2">
      <c r="B1394" t="e">
        <f>VLOOKUP(A1394,MEDIDORES!C:L,10,FALSE)</f>
        <v>#N/A</v>
      </c>
      <c r="C1394">
        <f>IFERROR(MATCH($A1394,'Fis-Com'!C:C,0),0)</f>
        <v>0</v>
      </c>
      <c r="D1394">
        <f>IFERROR(MATCH($A1394,'Fis-Com'!D:D,0),0)</f>
        <v>0</v>
      </c>
      <c r="E1394">
        <f>IFERROR(MATCH($A1394,'Fis-Com'!E:E,0),0)</f>
        <v>0</v>
      </c>
      <c r="I1394">
        <f t="shared" si="21"/>
        <v>0</v>
      </c>
    </row>
    <row r="1395" spans="2:9" x14ac:dyDescent="0.2">
      <c r="B1395" t="e">
        <f>VLOOKUP(A1395,MEDIDORES!C:L,10,FALSE)</f>
        <v>#N/A</v>
      </c>
      <c r="C1395">
        <f>IFERROR(MATCH($A1395,'Fis-Com'!C:C,0),0)</f>
        <v>0</v>
      </c>
      <c r="D1395">
        <f>IFERROR(MATCH($A1395,'Fis-Com'!D:D,0),0)</f>
        <v>0</v>
      </c>
      <c r="E1395">
        <f>IFERROR(MATCH($A1395,'Fis-Com'!E:E,0),0)</f>
        <v>0</v>
      </c>
      <c r="I1395">
        <f t="shared" si="21"/>
        <v>0</v>
      </c>
    </row>
    <row r="1396" spans="2:9" x14ac:dyDescent="0.2">
      <c r="B1396" t="e">
        <f>VLOOKUP(A1396,MEDIDORES!C:L,10,FALSE)</f>
        <v>#N/A</v>
      </c>
      <c r="C1396">
        <f>IFERROR(MATCH($A1396,'Fis-Com'!C:C,0),0)</f>
        <v>0</v>
      </c>
      <c r="D1396">
        <f>IFERROR(MATCH($A1396,'Fis-Com'!D:D,0),0)</f>
        <v>0</v>
      </c>
      <c r="E1396">
        <f>IFERROR(MATCH($A1396,'Fis-Com'!E:E,0),0)</f>
        <v>0</v>
      </c>
      <c r="I1396">
        <f t="shared" si="21"/>
        <v>0</v>
      </c>
    </row>
    <row r="1397" spans="2:9" x14ac:dyDescent="0.2">
      <c r="B1397" t="e">
        <f>VLOOKUP(A1397,MEDIDORES!C:L,10,FALSE)</f>
        <v>#N/A</v>
      </c>
      <c r="C1397">
        <f>IFERROR(MATCH($A1397,'Fis-Com'!C:C,0),0)</f>
        <v>0</v>
      </c>
      <c r="D1397">
        <f>IFERROR(MATCH($A1397,'Fis-Com'!D:D,0),0)</f>
        <v>0</v>
      </c>
      <c r="E1397">
        <f>IFERROR(MATCH($A1397,'Fis-Com'!E:E,0),0)</f>
        <v>0</v>
      </c>
      <c r="I1397">
        <f t="shared" si="21"/>
        <v>0</v>
      </c>
    </row>
    <row r="1398" spans="2:9" x14ac:dyDescent="0.2">
      <c r="B1398" t="e">
        <f>VLOOKUP(A1398,MEDIDORES!C:L,10,FALSE)</f>
        <v>#N/A</v>
      </c>
      <c r="C1398">
        <f>IFERROR(MATCH($A1398,'Fis-Com'!C:C,0),0)</f>
        <v>0</v>
      </c>
      <c r="D1398">
        <f>IFERROR(MATCH($A1398,'Fis-Com'!D:D,0),0)</f>
        <v>0</v>
      </c>
      <c r="E1398">
        <f>IFERROR(MATCH($A1398,'Fis-Com'!E:E,0),0)</f>
        <v>0</v>
      </c>
      <c r="I1398">
        <f t="shared" si="21"/>
        <v>0</v>
      </c>
    </row>
    <row r="1399" spans="2:9" x14ac:dyDescent="0.2">
      <c r="B1399" t="e">
        <f>VLOOKUP(A1399,MEDIDORES!C:L,10,FALSE)</f>
        <v>#N/A</v>
      </c>
      <c r="C1399">
        <f>IFERROR(MATCH($A1399,'Fis-Com'!C:C,0),0)</f>
        <v>0</v>
      </c>
      <c r="D1399">
        <f>IFERROR(MATCH($A1399,'Fis-Com'!D:D,0),0)</f>
        <v>0</v>
      </c>
      <c r="E1399">
        <f>IFERROR(MATCH($A1399,'Fis-Com'!E:E,0),0)</f>
        <v>0</v>
      </c>
      <c r="I1399">
        <f t="shared" si="21"/>
        <v>0</v>
      </c>
    </row>
    <row r="1400" spans="2:9" x14ac:dyDescent="0.2">
      <c r="B1400" t="e">
        <f>VLOOKUP(A1400,MEDIDORES!C:L,10,FALSE)</f>
        <v>#N/A</v>
      </c>
      <c r="C1400">
        <f>IFERROR(MATCH($A1400,'Fis-Com'!C:C,0),0)</f>
        <v>0</v>
      </c>
      <c r="D1400">
        <f>IFERROR(MATCH($A1400,'Fis-Com'!D:D,0),0)</f>
        <v>0</v>
      </c>
      <c r="E1400">
        <f>IFERROR(MATCH($A1400,'Fis-Com'!E:E,0),0)</f>
        <v>0</v>
      </c>
      <c r="I1400">
        <f t="shared" si="21"/>
        <v>0</v>
      </c>
    </row>
    <row r="1401" spans="2:9" x14ac:dyDescent="0.2">
      <c r="B1401" t="e">
        <f>VLOOKUP(A1401,MEDIDORES!C:L,10,FALSE)</f>
        <v>#N/A</v>
      </c>
      <c r="C1401">
        <f>IFERROR(MATCH($A1401,'Fis-Com'!C:C,0),0)</f>
        <v>0</v>
      </c>
      <c r="D1401">
        <f>IFERROR(MATCH($A1401,'Fis-Com'!D:D,0),0)</f>
        <v>0</v>
      </c>
      <c r="E1401">
        <f>IFERROR(MATCH($A1401,'Fis-Com'!E:E,0),0)</f>
        <v>0</v>
      </c>
      <c r="I1401">
        <f t="shared" si="21"/>
        <v>0</v>
      </c>
    </row>
    <row r="1402" spans="2:9" x14ac:dyDescent="0.2">
      <c r="B1402" t="e">
        <f>VLOOKUP(A1402,MEDIDORES!C:L,10,FALSE)</f>
        <v>#N/A</v>
      </c>
      <c r="C1402">
        <f>IFERROR(MATCH($A1402,'Fis-Com'!C:C,0),0)</f>
        <v>0</v>
      </c>
      <c r="D1402">
        <f>IFERROR(MATCH($A1402,'Fis-Com'!D:D,0),0)</f>
        <v>0</v>
      </c>
      <c r="E1402">
        <f>IFERROR(MATCH($A1402,'Fis-Com'!E:E,0),0)</f>
        <v>0</v>
      </c>
      <c r="I1402">
        <f t="shared" si="21"/>
        <v>0</v>
      </c>
    </row>
    <row r="1403" spans="2:9" x14ac:dyDescent="0.2">
      <c r="B1403" t="e">
        <f>VLOOKUP(A1403,MEDIDORES!C:L,10,FALSE)</f>
        <v>#N/A</v>
      </c>
      <c r="C1403">
        <f>IFERROR(MATCH($A1403,'Fis-Com'!C:C,0),0)</f>
        <v>0</v>
      </c>
      <c r="D1403">
        <f>IFERROR(MATCH($A1403,'Fis-Com'!D:D,0),0)</f>
        <v>0</v>
      </c>
      <c r="E1403">
        <f>IFERROR(MATCH($A1403,'Fis-Com'!E:E,0),0)</f>
        <v>0</v>
      </c>
      <c r="I1403">
        <f t="shared" si="21"/>
        <v>0</v>
      </c>
    </row>
    <row r="1404" spans="2:9" x14ac:dyDescent="0.2">
      <c r="B1404" t="e">
        <f>VLOOKUP(A1404,MEDIDORES!C:L,10,FALSE)</f>
        <v>#N/A</v>
      </c>
      <c r="C1404">
        <f>IFERROR(MATCH($A1404,'Fis-Com'!C:C,0),0)</f>
        <v>0</v>
      </c>
      <c r="D1404">
        <f>IFERROR(MATCH($A1404,'Fis-Com'!D:D,0),0)</f>
        <v>0</v>
      </c>
      <c r="E1404">
        <f>IFERROR(MATCH($A1404,'Fis-Com'!E:E,0),0)</f>
        <v>0</v>
      </c>
      <c r="I1404">
        <f t="shared" si="21"/>
        <v>0</v>
      </c>
    </row>
    <row r="1405" spans="2:9" x14ac:dyDescent="0.2">
      <c r="B1405" t="e">
        <f>VLOOKUP(A1405,MEDIDORES!C:L,10,FALSE)</f>
        <v>#N/A</v>
      </c>
      <c r="C1405">
        <f>IFERROR(MATCH($A1405,'Fis-Com'!C:C,0),0)</f>
        <v>0</v>
      </c>
      <c r="D1405">
        <f>IFERROR(MATCH($A1405,'Fis-Com'!D:D,0),0)</f>
        <v>0</v>
      </c>
      <c r="E1405">
        <f>IFERROR(MATCH($A1405,'Fis-Com'!E:E,0),0)</f>
        <v>0</v>
      </c>
      <c r="I1405">
        <f t="shared" si="21"/>
        <v>0</v>
      </c>
    </row>
    <row r="1406" spans="2:9" x14ac:dyDescent="0.2">
      <c r="B1406" t="e">
        <f>VLOOKUP(A1406,MEDIDORES!C:L,10,FALSE)</f>
        <v>#N/A</v>
      </c>
      <c r="C1406">
        <f>IFERROR(MATCH($A1406,'Fis-Com'!C:C,0),0)</f>
        <v>0</v>
      </c>
      <c r="D1406">
        <f>IFERROR(MATCH($A1406,'Fis-Com'!D:D,0),0)</f>
        <v>0</v>
      </c>
      <c r="E1406">
        <f>IFERROR(MATCH($A1406,'Fis-Com'!E:E,0),0)</f>
        <v>0</v>
      </c>
      <c r="I1406">
        <f t="shared" si="21"/>
        <v>0</v>
      </c>
    </row>
    <row r="1407" spans="2:9" x14ac:dyDescent="0.2">
      <c r="B1407" t="e">
        <f>VLOOKUP(A1407,MEDIDORES!C:L,10,FALSE)</f>
        <v>#N/A</v>
      </c>
      <c r="C1407">
        <f>IFERROR(MATCH($A1407,'Fis-Com'!C:C,0),0)</f>
        <v>0</v>
      </c>
      <c r="D1407">
        <f>IFERROR(MATCH($A1407,'Fis-Com'!D:D,0),0)</f>
        <v>0</v>
      </c>
      <c r="E1407">
        <f>IFERROR(MATCH($A1407,'Fis-Com'!E:E,0),0)</f>
        <v>0</v>
      </c>
      <c r="I1407">
        <f t="shared" si="21"/>
        <v>0</v>
      </c>
    </row>
    <row r="1408" spans="2:9" x14ac:dyDescent="0.2">
      <c r="B1408" t="e">
        <f>VLOOKUP(A1408,MEDIDORES!C:L,10,FALSE)</f>
        <v>#N/A</v>
      </c>
      <c r="C1408">
        <f>IFERROR(MATCH($A1408,'Fis-Com'!C:C,0),0)</f>
        <v>0</v>
      </c>
      <c r="D1408">
        <f>IFERROR(MATCH($A1408,'Fis-Com'!D:D,0),0)</f>
        <v>0</v>
      </c>
      <c r="E1408">
        <f>IFERROR(MATCH($A1408,'Fis-Com'!E:E,0),0)</f>
        <v>0</v>
      </c>
      <c r="I1408">
        <f t="shared" si="21"/>
        <v>0</v>
      </c>
    </row>
    <row r="1409" spans="2:9" x14ac:dyDescent="0.2">
      <c r="B1409" t="e">
        <f>VLOOKUP(A1409,MEDIDORES!C:L,10,FALSE)</f>
        <v>#N/A</v>
      </c>
      <c r="C1409">
        <f>IFERROR(MATCH($A1409,'Fis-Com'!C:C,0),0)</f>
        <v>0</v>
      </c>
      <c r="D1409">
        <f>IFERROR(MATCH($A1409,'Fis-Com'!D:D,0),0)</f>
        <v>0</v>
      </c>
      <c r="E1409">
        <f>IFERROR(MATCH($A1409,'Fis-Com'!E:E,0),0)</f>
        <v>0</v>
      </c>
      <c r="I1409">
        <f t="shared" si="21"/>
        <v>0</v>
      </c>
    </row>
    <row r="1410" spans="2:9" x14ac:dyDescent="0.2">
      <c r="B1410" t="e">
        <f>VLOOKUP(A1410,MEDIDORES!C:L,10,FALSE)</f>
        <v>#N/A</v>
      </c>
      <c r="C1410">
        <f>IFERROR(MATCH($A1410,'Fis-Com'!C:C,0),0)</f>
        <v>0</v>
      </c>
      <c r="D1410">
        <f>IFERROR(MATCH($A1410,'Fis-Com'!D:D,0),0)</f>
        <v>0</v>
      </c>
      <c r="E1410">
        <f>IFERROR(MATCH($A1410,'Fis-Com'!E:E,0),0)</f>
        <v>0</v>
      </c>
      <c r="I1410">
        <f t="shared" si="21"/>
        <v>0</v>
      </c>
    </row>
    <row r="1411" spans="2:9" x14ac:dyDescent="0.2">
      <c r="B1411" t="e">
        <f>VLOOKUP(A1411,MEDIDORES!C:L,10,FALSE)</f>
        <v>#N/A</v>
      </c>
      <c r="C1411">
        <f>IFERROR(MATCH($A1411,'Fis-Com'!C:C,0),0)</f>
        <v>0</v>
      </c>
      <c r="D1411">
        <f>IFERROR(MATCH($A1411,'Fis-Com'!D:D,0),0)</f>
        <v>0</v>
      </c>
      <c r="E1411">
        <f>IFERROR(MATCH($A1411,'Fis-Com'!E:E,0),0)</f>
        <v>0</v>
      </c>
      <c r="I1411">
        <f t="shared" si="21"/>
        <v>0</v>
      </c>
    </row>
    <row r="1412" spans="2:9" x14ac:dyDescent="0.2">
      <c r="B1412" t="e">
        <f>VLOOKUP(A1412,MEDIDORES!C:L,10,FALSE)</f>
        <v>#N/A</v>
      </c>
      <c r="C1412">
        <f>IFERROR(MATCH($A1412,'Fis-Com'!C:C,0),0)</f>
        <v>0</v>
      </c>
      <c r="D1412">
        <f>IFERROR(MATCH($A1412,'Fis-Com'!D:D,0),0)</f>
        <v>0</v>
      </c>
      <c r="E1412">
        <f>IFERROR(MATCH($A1412,'Fis-Com'!E:E,0),0)</f>
        <v>0</v>
      </c>
      <c r="I1412">
        <f t="shared" ref="I1412:I1475" si="22">SUM(C1412:E1412)</f>
        <v>0</v>
      </c>
    </row>
    <row r="1413" spans="2:9" x14ac:dyDescent="0.2">
      <c r="B1413" t="e">
        <f>VLOOKUP(A1413,MEDIDORES!C:L,10,FALSE)</f>
        <v>#N/A</v>
      </c>
      <c r="C1413">
        <f>IFERROR(MATCH($A1413,'Fis-Com'!C:C,0),0)</f>
        <v>0</v>
      </c>
      <c r="D1413">
        <f>IFERROR(MATCH($A1413,'Fis-Com'!D:D,0),0)</f>
        <v>0</v>
      </c>
      <c r="E1413">
        <f>IFERROR(MATCH($A1413,'Fis-Com'!E:E,0),0)</f>
        <v>0</v>
      </c>
      <c r="I1413">
        <f t="shared" si="22"/>
        <v>0</v>
      </c>
    </row>
    <row r="1414" spans="2:9" x14ac:dyDescent="0.2">
      <c r="B1414" t="e">
        <f>VLOOKUP(A1414,MEDIDORES!C:L,10,FALSE)</f>
        <v>#N/A</v>
      </c>
      <c r="C1414">
        <f>IFERROR(MATCH($A1414,'Fis-Com'!C:C,0),0)</f>
        <v>0</v>
      </c>
      <c r="D1414">
        <f>IFERROR(MATCH($A1414,'Fis-Com'!D:D,0),0)</f>
        <v>0</v>
      </c>
      <c r="E1414">
        <f>IFERROR(MATCH($A1414,'Fis-Com'!E:E,0),0)</f>
        <v>0</v>
      </c>
      <c r="I1414">
        <f t="shared" si="22"/>
        <v>0</v>
      </c>
    </row>
    <row r="1415" spans="2:9" x14ac:dyDescent="0.2">
      <c r="B1415" t="e">
        <f>VLOOKUP(A1415,MEDIDORES!C:L,10,FALSE)</f>
        <v>#N/A</v>
      </c>
      <c r="C1415">
        <f>IFERROR(MATCH($A1415,'Fis-Com'!C:C,0),0)</f>
        <v>0</v>
      </c>
      <c r="D1415">
        <f>IFERROR(MATCH($A1415,'Fis-Com'!D:D,0),0)</f>
        <v>0</v>
      </c>
      <c r="E1415">
        <f>IFERROR(MATCH($A1415,'Fis-Com'!E:E,0),0)</f>
        <v>0</v>
      </c>
      <c r="I1415">
        <f t="shared" si="22"/>
        <v>0</v>
      </c>
    </row>
    <row r="1416" spans="2:9" x14ac:dyDescent="0.2">
      <c r="B1416" t="e">
        <f>VLOOKUP(A1416,MEDIDORES!C:L,10,FALSE)</f>
        <v>#N/A</v>
      </c>
      <c r="C1416">
        <f>IFERROR(MATCH($A1416,'Fis-Com'!C:C,0),0)</f>
        <v>0</v>
      </c>
      <c r="D1416">
        <f>IFERROR(MATCH($A1416,'Fis-Com'!D:D,0),0)</f>
        <v>0</v>
      </c>
      <c r="E1416">
        <f>IFERROR(MATCH($A1416,'Fis-Com'!E:E,0),0)</f>
        <v>0</v>
      </c>
      <c r="I1416">
        <f t="shared" si="22"/>
        <v>0</v>
      </c>
    </row>
    <row r="1417" spans="2:9" x14ac:dyDescent="0.2">
      <c r="B1417" t="e">
        <f>VLOOKUP(A1417,MEDIDORES!C:L,10,FALSE)</f>
        <v>#N/A</v>
      </c>
      <c r="C1417">
        <f>IFERROR(MATCH($A1417,'Fis-Com'!C:C,0),0)</f>
        <v>0</v>
      </c>
      <c r="D1417">
        <f>IFERROR(MATCH($A1417,'Fis-Com'!D:D,0),0)</f>
        <v>0</v>
      </c>
      <c r="E1417">
        <f>IFERROR(MATCH($A1417,'Fis-Com'!E:E,0),0)</f>
        <v>0</v>
      </c>
      <c r="I1417">
        <f t="shared" si="22"/>
        <v>0</v>
      </c>
    </row>
    <row r="1418" spans="2:9" x14ac:dyDescent="0.2">
      <c r="B1418" t="e">
        <f>VLOOKUP(A1418,MEDIDORES!C:L,10,FALSE)</f>
        <v>#N/A</v>
      </c>
      <c r="C1418">
        <f>IFERROR(MATCH($A1418,'Fis-Com'!C:C,0),0)</f>
        <v>0</v>
      </c>
      <c r="D1418">
        <f>IFERROR(MATCH($A1418,'Fis-Com'!D:D,0),0)</f>
        <v>0</v>
      </c>
      <c r="E1418">
        <f>IFERROR(MATCH($A1418,'Fis-Com'!E:E,0),0)</f>
        <v>0</v>
      </c>
      <c r="I1418">
        <f t="shared" si="22"/>
        <v>0</v>
      </c>
    </row>
    <row r="1419" spans="2:9" x14ac:dyDescent="0.2">
      <c r="B1419" t="e">
        <f>VLOOKUP(A1419,MEDIDORES!C:L,10,FALSE)</f>
        <v>#N/A</v>
      </c>
      <c r="C1419">
        <f>IFERROR(MATCH($A1419,'Fis-Com'!C:C,0),0)</f>
        <v>0</v>
      </c>
      <c r="D1419">
        <f>IFERROR(MATCH($A1419,'Fis-Com'!D:D,0),0)</f>
        <v>0</v>
      </c>
      <c r="E1419">
        <f>IFERROR(MATCH($A1419,'Fis-Com'!E:E,0),0)</f>
        <v>0</v>
      </c>
      <c r="I1419">
        <f t="shared" si="22"/>
        <v>0</v>
      </c>
    </row>
    <row r="1420" spans="2:9" x14ac:dyDescent="0.2">
      <c r="B1420" t="e">
        <f>VLOOKUP(A1420,MEDIDORES!C:L,10,FALSE)</f>
        <v>#N/A</v>
      </c>
      <c r="C1420">
        <f>IFERROR(MATCH($A1420,'Fis-Com'!C:C,0),0)</f>
        <v>0</v>
      </c>
      <c r="D1420">
        <f>IFERROR(MATCH($A1420,'Fis-Com'!D:D,0),0)</f>
        <v>0</v>
      </c>
      <c r="E1420">
        <f>IFERROR(MATCH($A1420,'Fis-Com'!E:E,0),0)</f>
        <v>0</v>
      </c>
      <c r="I1420">
        <f t="shared" si="22"/>
        <v>0</v>
      </c>
    </row>
    <row r="1421" spans="2:9" x14ac:dyDescent="0.2">
      <c r="B1421" t="e">
        <f>VLOOKUP(A1421,MEDIDORES!C:L,10,FALSE)</f>
        <v>#N/A</v>
      </c>
      <c r="C1421">
        <f>IFERROR(MATCH($A1421,'Fis-Com'!C:C,0),0)</f>
        <v>0</v>
      </c>
      <c r="D1421">
        <f>IFERROR(MATCH($A1421,'Fis-Com'!D:D,0),0)</f>
        <v>0</v>
      </c>
      <c r="E1421">
        <f>IFERROR(MATCH($A1421,'Fis-Com'!E:E,0),0)</f>
        <v>0</v>
      </c>
      <c r="I1421">
        <f t="shared" si="22"/>
        <v>0</v>
      </c>
    </row>
    <row r="1422" spans="2:9" x14ac:dyDescent="0.2">
      <c r="B1422" t="e">
        <f>VLOOKUP(A1422,MEDIDORES!C:L,10,FALSE)</f>
        <v>#N/A</v>
      </c>
      <c r="C1422">
        <f>IFERROR(MATCH($A1422,'Fis-Com'!C:C,0),0)</f>
        <v>0</v>
      </c>
      <c r="D1422">
        <f>IFERROR(MATCH($A1422,'Fis-Com'!D:D,0),0)</f>
        <v>0</v>
      </c>
      <c r="E1422">
        <f>IFERROR(MATCH($A1422,'Fis-Com'!E:E,0),0)</f>
        <v>0</v>
      </c>
      <c r="I1422">
        <f t="shared" si="22"/>
        <v>0</v>
      </c>
    </row>
    <row r="1423" spans="2:9" x14ac:dyDescent="0.2">
      <c r="B1423" t="e">
        <f>VLOOKUP(A1423,MEDIDORES!C:L,10,FALSE)</f>
        <v>#N/A</v>
      </c>
      <c r="C1423">
        <f>IFERROR(MATCH($A1423,'Fis-Com'!C:C,0),0)</f>
        <v>0</v>
      </c>
      <c r="D1423">
        <f>IFERROR(MATCH($A1423,'Fis-Com'!D:D,0),0)</f>
        <v>0</v>
      </c>
      <c r="E1423">
        <f>IFERROR(MATCH($A1423,'Fis-Com'!E:E,0),0)</f>
        <v>0</v>
      </c>
      <c r="I1423">
        <f t="shared" si="22"/>
        <v>0</v>
      </c>
    </row>
    <row r="1424" spans="2:9" x14ac:dyDescent="0.2">
      <c r="B1424" t="e">
        <f>VLOOKUP(A1424,MEDIDORES!C:L,10,FALSE)</f>
        <v>#N/A</v>
      </c>
      <c r="C1424">
        <f>IFERROR(MATCH($A1424,'Fis-Com'!C:C,0),0)</f>
        <v>0</v>
      </c>
      <c r="D1424">
        <f>IFERROR(MATCH($A1424,'Fis-Com'!D:D,0),0)</f>
        <v>0</v>
      </c>
      <c r="E1424">
        <f>IFERROR(MATCH($A1424,'Fis-Com'!E:E,0),0)</f>
        <v>0</v>
      </c>
      <c r="I1424">
        <f t="shared" si="22"/>
        <v>0</v>
      </c>
    </row>
    <row r="1425" spans="2:9" x14ac:dyDescent="0.2">
      <c r="B1425" t="e">
        <f>VLOOKUP(A1425,MEDIDORES!C:L,10,FALSE)</f>
        <v>#N/A</v>
      </c>
      <c r="C1425">
        <f>IFERROR(MATCH($A1425,'Fis-Com'!C:C,0),0)</f>
        <v>0</v>
      </c>
      <c r="D1425">
        <f>IFERROR(MATCH($A1425,'Fis-Com'!D:D,0),0)</f>
        <v>0</v>
      </c>
      <c r="E1425">
        <f>IFERROR(MATCH($A1425,'Fis-Com'!E:E,0),0)</f>
        <v>0</v>
      </c>
      <c r="I1425">
        <f t="shared" si="22"/>
        <v>0</v>
      </c>
    </row>
    <row r="1426" spans="2:9" x14ac:dyDescent="0.2">
      <c r="B1426" t="e">
        <f>VLOOKUP(A1426,MEDIDORES!C:L,10,FALSE)</f>
        <v>#N/A</v>
      </c>
      <c r="C1426">
        <f>IFERROR(MATCH($A1426,'Fis-Com'!C:C,0),0)</f>
        <v>0</v>
      </c>
      <c r="D1426">
        <f>IFERROR(MATCH($A1426,'Fis-Com'!D:D,0),0)</f>
        <v>0</v>
      </c>
      <c r="E1426">
        <f>IFERROR(MATCH($A1426,'Fis-Com'!E:E,0),0)</f>
        <v>0</v>
      </c>
      <c r="I1426">
        <f t="shared" si="22"/>
        <v>0</v>
      </c>
    </row>
    <row r="1427" spans="2:9" x14ac:dyDescent="0.2">
      <c r="B1427" t="e">
        <f>VLOOKUP(A1427,MEDIDORES!C:L,10,FALSE)</f>
        <v>#N/A</v>
      </c>
      <c r="C1427">
        <f>IFERROR(MATCH($A1427,'Fis-Com'!C:C,0),0)</f>
        <v>0</v>
      </c>
      <c r="D1427">
        <f>IFERROR(MATCH($A1427,'Fis-Com'!D:D,0),0)</f>
        <v>0</v>
      </c>
      <c r="E1427">
        <f>IFERROR(MATCH($A1427,'Fis-Com'!E:E,0),0)</f>
        <v>0</v>
      </c>
      <c r="I1427">
        <f t="shared" si="22"/>
        <v>0</v>
      </c>
    </row>
    <row r="1428" spans="2:9" x14ac:dyDescent="0.2">
      <c r="B1428" t="e">
        <f>VLOOKUP(A1428,MEDIDORES!C:L,10,FALSE)</f>
        <v>#N/A</v>
      </c>
      <c r="C1428">
        <f>IFERROR(MATCH($A1428,'Fis-Com'!C:C,0),0)</f>
        <v>0</v>
      </c>
      <c r="D1428">
        <f>IFERROR(MATCH($A1428,'Fis-Com'!D:D,0),0)</f>
        <v>0</v>
      </c>
      <c r="E1428">
        <f>IFERROR(MATCH($A1428,'Fis-Com'!E:E,0),0)</f>
        <v>0</v>
      </c>
      <c r="I1428">
        <f t="shared" si="22"/>
        <v>0</v>
      </c>
    </row>
    <row r="1429" spans="2:9" x14ac:dyDescent="0.2">
      <c r="B1429" t="e">
        <f>VLOOKUP(A1429,MEDIDORES!C:L,10,FALSE)</f>
        <v>#N/A</v>
      </c>
      <c r="C1429">
        <f>IFERROR(MATCH($A1429,'Fis-Com'!C:C,0),0)</f>
        <v>0</v>
      </c>
      <c r="D1429">
        <f>IFERROR(MATCH($A1429,'Fis-Com'!D:D,0),0)</f>
        <v>0</v>
      </c>
      <c r="E1429">
        <f>IFERROR(MATCH($A1429,'Fis-Com'!E:E,0),0)</f>
        <v>0</v>
      </c>
      <c r="I1429">
        <f t="shared" si="22"/>
        <v>0</v>
      </c>
    </row>
    <row r="1430" spans="2:9" x14ac:dyDescent="0.2">
      <c r="B1430" t="e">
        <f>VLOOKUP(A1430,MEDIDORES!C:L,10,FALSE)</f>
        <v>#N/A</v>
      </c>
      <c r="C1430">
        <f>IFERROR(MATCH($A1430,'Fis-Com'!C:C,0),0)</f>
        <v>0</v>
      </c>
      <c r="D1430">
        <f>IFERROR(MATCH($A1430,'Fis-Com'!D:D,0),0)</f>
        <v>0</v>
      </c>
      <c r="E1430">
        <f>IFERROR(MATCH($A1430,'Fis-Com'!E:E,0),0)</f>
        <v>0</v>
      </c>
      <c r="I1430">
        <f t="shared" si="22"/>
        <v>0</v>
      </c>
    </row>
    <row r="1431" spans="2:9" x14ac:dyDescent="0.2">
      <c r="B1431" t="e">
        <f>VLOOKUP(A1431,MEDIDORES!C:L,10,FALSE)</f>
        <v>#N/A</v>
      </c>
      <c r="C1431">
        <f>IFERROR(MATCH($A1431,'Fis-Com'!C:C,0),0)</f>
        <v>0</v>
      </c>
      <c r="D1431">
        <f>IFERROR(MATCH($A1431,'Fis-Com'!D:D,0),0)</f>
        <v>0</v>
      </c>
      <c r="E1431">
        <f>IFERROR(MATCH($A1431,'Fis-Com'!E:E,0),0)</f>
        <v>0</v>
      </c>
      <c r="I1431">
        <f t="shared" si="22"/>
        <v>0</v>
      </c>
    </row>
    <row r="1432" spans="2:9" x14ac:dyDescent="0.2">
      <c r="B1432" t="e">
        <f>VLOOKUP(A1432,MEDIDORES!C:L,10,FALSE)</f>
        <v>#N/A</v>
      </c>
      <c r="C1432">
        <f>IFERROR(MATCH($A1432,'Fis-Com'!C:C,0),0)</f>
        <v>0</v>
      </c>
      <c r="D1432">
        <f>IFERROR(MATCH($A1432,'Fis-Com'!D:D,0),0)</f>
        <v>0</v>
      </c>
      <c r="E1432">
        <f>IFERROR(MATCH($A1432,'Fis-Com'!E:E,0),0)</f>
        <v>0</v>
      </c>
      <c r="I1432">
        <f t="shared" si="22"/>
        <v>0</v>
      </c>
    </row>
    <row r="1433" spans="2:9" x14ac:dyDescent="0.2">
      <c r="B1433" t="e">
        <f>VLOOKUP(A1433,MEDIDORES!C:L,10,FALSE)</f>
        <v>#N/A</v>
      </c>
      <c r="C1433">
        <f>IFERROR(MATCH($A1433,'Fis-Com'!C:C,0),0)</f>
        <v>0</v>
      </c>
      <c r="D1433">
        <f>IFERROR(MATCH($A1433,'Fis-Com'!D:D,0),0)</f>
        <v>0</v>
      </c>
      <c r="E1433">
        <f>IFERROR(MATCH($A1433,'Fis-Com'!E:E,0),0)</f>
        <v>0</v>
      </c>
      <c r="I1433">
        <f t="shared" si="22"/>
        <v>0</v>
      </c>
    </row>
    <row r="1434" spans="2:9" x14ac:dyDescent="0.2">
      <c r="B1434" t="e">
        <f>VLOOKUP(A1434,MEDIDORES!C:L,10,FALSE)</f>
        <v>#N/A</v>
      </c>
      <c r="C1434">
        <f>IFERROR(MATCH($A1434,'Fis-Com'!C:C,0),0)</f>
        <v>0</v>
      </c>
      <c r="D1434">
        <f>IFERROR(MATCH($A1434,'Fis-Com'!D:D,0),0)</f>
        <v>0</v>
      </c>
      <c r="E1434">
        <f>IFERROR(MATCH($A1434,'Fis-Com'!E:E,0),0)</f>
        <v>0</v>
      </c>
      <c r="I1434">
        <f t="shared" si="22"/>
        <v>0</v>
      </c>
    </row>
    <row r="1435" spans="2:9" x14ac:dyDescent="0.2">
      <c r="B1435" t="e">
        <f>VLOOKUP(A1435,MEDIDORES!C:L,10,FALSE)</f>
        <v>#N/A</v>
      </c>
      <c r="C1435">
        <f>IFERROR(MATCH($A1435,'Fis-Com'!C:C,0),0)</f>
        <v>0</v>
      </c>
      <c r="D1435">
        <f>IFERROR(MATCH($A1435,'Fis-Com'!D:D,0),0)</f>
        <v>0</v>
      </c>
      <c r="E1435">
        <f>IFERROR(MATCH($A1435,'Fis-Com'!E:E,0),0)</f>
        <v>0</v>
      </c>
      <c r="I1435">
        <f t="shared" si="22"/>
        <v>0</v>
      </c>
    </row>
    <row r="1436" spans="2:9" x14ac:dyDescent="0.2">
      <c r="B1436" t="e">
        <f>VLOOKUP(A1436,MEDIDORES!C:L,10,FALSE)</f>
        <v>#N/A</v>
      </c>
      <c r="C1436">
        <f>IFERROR(MATCH($A1436,'Fis-Com'!C:C,0),0)</f>
        <v>0</v>
      </c>
      <c r="D1436">
        <f>IFERROR(MATCH($A1436,'Fis-Com'!D:D,0),0)</f>
        <v>0</v>
      </c>
      <c r="E1436">
        <f>IFERROR(MATCH($A1436,'Fis-Com'!E:E,0),0)</f>
        <v>0</v>
      </c>
      <c r="I1436">
        <f t="shared" si="22"/>
        <v>0</v>
      </c>
    </row>
    <row r="1437" spans="2:9" x14ac:dyDescent="0.2">
      <c r="B1437" t="e">
        <f>VLOOKUP(A1437,MEDIDORES!C:L,10,FALSE)</f>
        <v>#N/A</v>
      </c>
      <c r="C1437">
        <f>IFERROR(MATCH($A1437,'Fis-Com'!C:C,0),0)</f>
        <v>0</v>
      </c>
      <c r="D1437">
        <f>IFERROR(MATCH($A1437,'Fis-Com'!D:D,0),0)</f>
        <v>0</v>
      </c>
      <c r="E1437">
        <f>IFERROR(MATCH($A1437,'Fis-Com'!E:E,0),0)</f>
        <v>0</v>
      </c>
      <c r="I1437">
        <f t="shared" si="22"/>
        <v>0</v>
      </c>
    </row>
    <row r="1438" spans="2:9" x14ac:dyDescent="0.2">
      <c r="B1438" t="e">
        <f>VLOOKUP(A1438,MEDIDORES!C:L,10,FALSE)</f>
        <v>#N/A</v>
      </c>
      <c r="C1438">
        <f>IFERROR(MATCH($A1438,'Fis-Com'!C:C,0),0)</f>
        <v>0</v>
      </c>
      <c r="D1438">
        <f>IFERROR(MATCH($A1438,'Fis-Com'!D:D,0),0)</f>
        <v>0</v>
      </c>
      <c r="E1438">
        <f>IFERROR(MATCH($A1438,'Fis-Com'!E:E,0),0)</f>
        <v>0</v>
      </c>
      <c r="I1438">
        <f t="shared" si="22"/>
        <v>0</v>
      </c>
    </row>
    <row r="1439" spans="2:9" x14ac:dyDescent="0.2">
      <c r="B1439" t="e">
        <f>VLOOKUP(A1439,MEDIDORES!C:L,10,FALSE)</f>
        <v>#N/A</v>
      </c>
      <c r="C1439">
        <f>IFERROR(MATCH($A1439,'Fis-Com'!C:C,0),0)</f>
        <v>0</v>
      </c>
      <c r="D1439">
        <f>IFERROR(MATCH($A1439,'Fis-Com'!D:D,0),0)</f>
        <v>0</v>
      </c>
      <c r="E1439">
        <f>IFERROR(MATCH($A1439,'Fis-Com'!E:E,0),0)</f>
        <v>0</v>
      </c>
      <c r="I1439">
        <f t="shared" si="22"/>
        <v>0</v>
      </c>
    </row>
    <row r="1440" spans="2:9" x14ac:dyDescent="0.2">
      <c r="B1440" t="e">
        <f>VLOOKUP(A1440,MEDIDORES!C:L,10,FALSE)</f>
        <v>#N/A</v>
      </c>
      <c r="C1440">
        <f>IFERROR(MATCH($A1440,'Fis-Com'!C:C,0),0)</f>
        <v>0</v>
      </c>
      <c r="D1440">
        <f>IFERROR(MATCH($A1440,'Fis-Com'!D:D,0),0)</f>
        <v>0</v>
      </c>
      <c r="E1440">
        <f>IFERROR(MATCH($A1440,'Fis-Com'!E:E,0),0)</f>
        <v>0</v>
      </c>
      <c r="I1440">
        <f t="shared" si="22"/>
        <v>0</v>
      </c>
    </row>
    <row r="1441" spans="2:9" x14ac:dyDescent="0.2">
      <c r="B1441" t="e">
        <f>VLOOKUP(A1441,MEDIDORES!C:L,10,FALSE)</f>
        <v>#N/A</v>
      </c>
      <c r="C1441">
        <f>IFERROR(MATCH($A1441,'Fis-Com'!C:C,0),0)</f>
        <v>0</v>
      </c>
      <c r="D1441">
        <f>IFERROR(MATCH($A1441,'Fis-Com'!D:D,0),0)</f>
        <v>0</v>
      </c>
      <c r="E1441">
        <f>IFERROR(MATCH($A1441,'Fis-Com'!E:E,0),0)</f>
        <v>0</v>
      </c>
      <c r="I1441">
        <f t="shared" si="22"/>
        <v>0</v>
      </c>
    </row>
    <row r="1442" spans="2:9" x14ac:dyDescent="0.2">
      <c r="B1442" t="e">
        <f>VLOOKUP(A1442,MEDIDORES!C:L,10,FALSE)</f>
        <v>#N/A</v>
      </c>
      <c r="C1442">
        <f>IFERROR(MATCH($A1442,'Fis-Com'!C:C,0),0)</f>
        <v>0</v>
      </c>
      <c r="D1442">
        <f>IFERROR(MATCH($A1442,'Fis-Com'!D:D,0),0)</f>
        <v>0</v>
      </c>
      <c r="E1442">
        <f>IFERROR(MATCH($A1442,'Fis-Com'!E:E,0),0)</f>
        <v>0</v>
      </c>
      <c r="I1442">
        <f t="shared" si="22"/>
        <v>0</v>
      </c>
    </row>
    <row r="1443" spans="2:9" x14ac:dyDescent="0.2">
      <c r="B1443" t="e">
        <f>VLOOKUP(A1443,MEDIDORES!C:L,10,FALSE)</f>
        <v>#N/A</v>
      </c>
      <c r="C1443">
        <f>IFERROR(MATCH($A1443,'Fis-Com'!C:C,0),0)</f>
        <v>0</v>
      </c>
      <c r="D1443">
        <f>IFERROR(MATCH($A1443,'Fis-Com'!D:D,0),0)</f>
        <v>0</v>
      </c>
      <c r="E1443">
        <f>IFERROR(MATCH($A1443,'Fis-Com'!E:E,0),0)</f>
        <v>0</v>
      </c>
      <c r="I1443">
        <f t="shared" si="22"/>
        <v>0</v>
      </c>
    </row>
    <row r="1444" spans="2:9" x14ac:dyDescent="0.2">
      <c r="B1444" t="e">
        <f>VLOOKUP(A1444,MEDIDORES!C:L,10,FALSE)</f>
        <v>#N/A</v>
      </c>
      <c r="C1444">
        <f>IFERROR(MATCH($A1444,'Fis-Com'!C:C,0),0)</f>
        <v>0</v>
      </c>
      <c r="D1444">
        <f>IFERROR(MATCH($A1444,'Fis-Com'!D:D,0),0)</f>
        <v>0</v>
      </c>
      <c r="E1444">
        <f>IFERROR(MATCH($A1444,'Fis-Com'!E:E,0),0)</f>
        <v>0</v>
      </c>
      <c r="I1444">
        <f t="shared" si="22"/>
        <v>0</v>
      </c>
    </row>
    <row r="1445" spans="2:9" x14ac:dyDescent="0.2">
      <c r="B1445" t="e">
        <f>VLOOKUP(A1445,MEDIDORES!C:L,10,FALSE)</f>
        <v>#N/A</v>
      </c>
      <c r="C1445">
        <f>IFERROR(MATCH($A1445,'Fis-Com'!C:C,0),0)</f>
        <v>0</v>
      </c>
      <c r="D1445">
        <f>IFERROR(MATCH($A1445,'Fis-Com'!D:D,0),0)</f>
        <v>0</v>
      </c>
      <c r="E1445">
        <f>IFERROR(MATCH($A1445,'Fis-Com'!E:E,0),0)</f>
        <v>0</v>
      </c>
      <c r="I1445">
        <f t="shared" si="22"/>
        <v>0</v>
      </c>
    </row>
    <row r="1446" spans="2:9" x14ac:dyDescent="0.2">
      <c r="B1446" t="e">
        <f>VLOOKUP(A1446,MEDIDORES!C:L,10,FALSE)</f>
        <v>#N/A</v>
      </c>
      <c r="C1446">
        <f>IFERROR(MATCH($A1446,'Fis-Com'!C:C,0),0)</f>
        <v>0</v>
      </c>
      <c r="D1446">
        <f>IFERROR(MATCH($A1446,'Fis-Com'!D:D,0),0)</f>
        <v>0</v>
      </c>
      <c r="E1446">
        <f>IFERROR(MATCH($A1446,'Fis-Com'!E:E,0),0)</f>
        <v>0</v>
      </c>
      <c r="I1446">
        <f t="shared" si="22"/>
        <v>0</v>
      </c>
    </row>
    <row r="1447" spans="2:9" x14ac:dyDescent="0.2">
      <c r="B1447" t="e">
        <f>VLOOKUP(A1447,MEDIDORES!C:L,10,FALSE)</f>
        <v>#N/A</v>
      </c>
      <c r="C1447">
        <f>IFERROR(MATCH($A1447,'Fis-Com'!C:C,0),0)</f>
        <v>0</v>
      </c>
      <c r="D1447">
        <f>IFERROR(MATCH($A1447,'Fis-Com'!D:D,0),0)</f>
        <v>0</v>
      </c>
      <c r="E1447">
        <f>IFERROR(MATCH($A1447,'Fis-Com'!E:E,0),0)</f>
        <v>0</v>
      </c>
      <c r="I1447">
        <f t="shared" si="22"/>
        <v>0</v>
      </c>
    </row>
    <row r="1448" spans="2:9" x14ac:dyDescent="0.2">
      <c r="B1448" t="e">
        <f>VLOOKUP(A1448,MEDIDORES!C:L,10,FALSE)</f>
        <v>#N/A</v>
      </c>
      <c r="C1448">
        <f>IFERROR(MATCH($A1448,'Fis-Com'!C:C,0),0)</f>
        <v>0</v>
      </c>
      <c r="D1448">
        <f>IFERROR(MATCH($A1448,'Fis-Com'!D:D,0),0)</f>
        <v>0</v>
      </c>
      <c r="E1448">
        <f>IFERROR(MATCH($A1448,'Fis-Com'!E:E,0),0)</f>
        <v>0</v>
      </c>
      <c r="I1448">
        <f t="shared" si="22"/>
        <v>0</v>
      </c>
    </row>
    <row r="1449" spans="2:9" x14ac:dyDescent="0.2">
      <c r="B1449" t="e">
        <f>VLOOKUP(A1449,MEDIDORES!C:L,10,FALSE)</f>
        <v>#N/A</v>
      </c>
      <c r="C1449">
        <f>IFERROR(MATCH($A1449,'Fis-Com'!C:C,0),0)</f>
        <v>0</v>
      </c>
      <c r="D1449">
        <f>IFERROR(MATCH($A1449,'Fis-Com'!D:D,0),0)</f>
        <v>0</v>
      </c>
      <c r="E1449">
        <f>IFERROR(MATCH($A1449,'Fis-Com'!E:E,0),0)</f>
        <v>0</v>
      </c>
      <c r="I1449">
        <f t="shared" si="22"/>
        <v>0</v>
      </c>
    </row>
    <row r="1450" spans="2:9" x14ac:dyDescent="0.2">
      <c r="B1450" t="e">
        <f>VLOOKUP(A1450,MEDIDORES!C:L,10,FALSE)</f>
        <v>#N/A</v>
      </c>
      <c r="C1450">
        <f>IFERROR(MATCH($A1450,'Fis-Com'!C:C,0),0)</f>
        <v>0</v>
      </c>
      <c r="D1450">
        <f>IFERROR(MATCH($A1450,'Fis-Com'!D:D,0),0)</f>
        <v>0</v>
      </c>
      <c r="E1450">
        <f>IFERROR(MATCH($A1450,'Fis-Com'!E:E,0),0)</f>
        <v>0</v>
      </c>
      <c r="I1450">
        <f t="shared" si="22"/>
        <v>0</v>
      </c>
    </row>
    <row r="1451" spans="2:9" x14ac:dyDescent="0.2">
      <c r="B1451" t="e">
        <f>VLOOKUP(A1451,MEDIDORES!C:L,10,FALSE)</f>
        <v>#N/A</v>
      </c>
      <c r="C1451">
        <f>IFERROR(MATCH($A1451,'Fis-Com'!C:C,0),0)</f>
        <v>0</v>
      </c>
      <c r="D1451">
        <f>IFERROR(MATCH($A1451,'Fis-Com'!D:D,0),0)</f>
        <v>0</v>
      </c>
      <c r="E1451">
        <f>IFERROR(MATCH($A1451,'Fis-Com'!E:E,0),0)</f>
        <v>0</v>
      </c>
      <c r="I1451">
        <f t="shared" si="22"/>
        <v>0</v>
      </c>
    </row>
    <row r="1452" spans="2:9" x14ac:dyDescent="0.2">
      <c r="B1452" t="e">
        <f>VLOOKUP(A1452,MEDIDORES!C:L,10,FALSE)</f>
        <v>#N/A</v>
      </c>
      <c r="C1452">
        <f>IFERROR(MATCH($A1452,'Fis-Com'!C:C,0),0)</f>
        <v>0</v>
      </c>
      <c r="D1452">
        <f>IFERROR(MATCH($A1452,'Fis-Com'!D:D,0),0)</f>
        <v>0</v>
      </c>
      <c r="E1452">
        <f>IFERROR(MATCH($A1452,'Fis-Com'!E:E,0),0)</f>
        <v>0</v>
      </c>
      <c r="I1452">
        <f t="shared" si="22"/>
        <v>0</v>
      </c>
    </row>
    <row r="1453" spans="2:9" x14ac:dyDescent="0.2">
      <c r="B1453" t="e">
        <f>VLOOKUP(A1453,MEDIDORES!C:L,10,FALSE)</f>
        <v>#N/A</v>
      </c>
      <c r="C1453">
        <f>IFERROR(MATCH($A1453,'Fis-Com'!C:C,0),0)</f>
        <v>0</v>
      </c>
      <c r="D1453">
        <f>IFERROR(MATCH($A1453,'Fis-Com'!D:D,0),0)</f>
        <v>0</v>
      </c>
      <c r="E1453">
        <f>IFERROR(MATCH($A1453,'Fis-Com'!E:E,0),0)</f>
        <v>0</v>
      </c>
      <c r="I1453">
        <f t="shared" si="22"/>
        <v>0</v>
      </c>
    </row>
    <row r="1454" spans="2:9" x14ac:dyDescent="0.2">
      <c r="B1454" t="e">
        <f>VLOOKUP(A1454,MEDIDORES!C:L,10,FALSE)</f>
        <v>#N/A</v>
      </c>
      <c r="C1454">
        <f>IFERROR(MATCH($A1454,'Fis-Com'!C:C,0),0)</f>
        <v>0</v>
      </c>
      <c r="D1454">
        <f>IFERROR(MATCH($A1454,'Fis-Com'!D:D,0),0)</f>
        <v>0</v>
      </c>
      <c r="E1454">
        <f>IFERROR(MATCH($A1454,'Fis-Com'!E:E,0),0)</f>
        <v>0</v>
      </c>
      <c r="I1454">
        <f t="shared" si="22"/>
        <v>0</v>
      </c>
    </row>
    <row r="1455" spans="2:9" x14ac:dyDescent="0.2">
      <c r="B1455" t="e">
        <f>VLOOKUP(A1455,MEDIDORES!C:L,10,FALSE)</f>
        <v>#N/A</v>
      </c>
      <c r="C1455">
        <f>IFERROR(MATCH($A1455,'Fis-Com'!C:C,0),0)</f>
        <v>0</v>
      </c>
      <c r="D1455">
        <f>IFERROR(MATCH($A1455,'Fis-Com'!D:D,0),0)</f>
        <v>0</v>
      </c>
      <c r="E1455">
        <f>IFERROR(MATCH($A1455,'Fis-Com'!E:E,0),0)</f>
        <v>0</v>
      </c>
      <c r="I1455">
        <f t="shared" si="22"/>
        <v>0</v>
      </c>
    </row>
    <row r="1456" spans="2:9" x14ac:dyDescent="0.2">
      <c r="B1456" t="e">
        <f>VLOOKUP(A1456,MEDIDORES!C:L,10,FALSE)</f>
        <v>#N/A</v>
      </c>
      <c r="C1456">
        <f>IFERROR(MATCH($A1456,'Fis-Com'!C:C,0),0)</f>
        <v>0</v>
      </c>
      <c r="D1456">
        <f>IFERROR(MATCH($A1456,'Fis-Com'!D:D,0),0)</f>
        <v>0</v>
      </c>
      <c r="E1456">
        <f>IFERROR(MATCH($A1456,'Fis-Com'!E:E,0),0)</f>
        <v>0</v>
      </c>
      <c r="I1456">
        <f t="shared" si="22"/>
        <v>0</v>
      </c>
    </row>
    <row r="1457" spans="2:9" x14ac:dyDescent="0.2">
      <c r="B1457" t="e">
        <f>VLOOKUP(A1457,MEDIDORES!C:L,10,FALSE)</f>
        <v>#N/A</v>
      </c>
      <c r="C1457">
        <f>IFERROR(MATCH($A1457,'Fis-Com'!C:C,0),0)</f>
        <v>0</v>
      </c>
      <c r="D1457">
        <f>IFERROR(MATCH($A1457,'Fis-Com'!D:D,0),0)</f>
        <v>0</v>
      </c>
      <c r="E1457">
        <f>IFERROR(MATCH($A1457,'Fis-Com'!E:E,0),0)</f>
        <v>0</v>
      </c>
      <c r="I1457">
        <f t="shared" si="22"/>
        <v>0</v>
      </c>
    </row>
    <row r="1458" spans="2:9" x14ac:dyDescent="0.2">
      <c r="B1458" t="e">
        <f>VLOOKUP(A1458,MEDIDORES!C:L,10,FALSE)</f>
        <v>#N/A</v>
      </c>
      <c r="C1458">
        <f>IFERROR(MATCH($A1458,'Fis-Com'!C:C,0),0)</f>
        <v>0</v>
      </c>
      <c r="D1458">
        <f>IFERROR(MATCH($A1458,'Fis-Com'!D:D,0),0)</f>
        <v>0</v>
      </c>
      <c r="E1458">
        <f>IFERROR(MATCH($A1458,'Fis-Com'!E:E,0),0)</f>
        <v>0</v>
      </c>
      <c r="I1458">
        <f t="shared" si="22"/>
        <v>0</v>
      </c>
    </row>
    <row r="1459" spans="2:9" x14ac:dyDescent="0.2">
      <c r="B1459" t="e">
        <f>VLOOKUP(A1459,MEDIDORES!C:L,10,FALSE)</f>
        <v>#N/A</v>
      </c>
      <c r="C1459">
        <f>IFERROR(MATCH($A1459,'Fis-Com'!C:C,0),0)</f>
        <v>0</v>
      </c>
      <c r="D1459">
        <f>IFERROR(MATCH($A1459,'Fis-Com'!D:D,0),0)</f>
        <v>0</v>
      </c>
      <c r="E1459">
        <f>IFERROR(MATCH($A1459,'Fis-Com'!E:E,0),0)</f>
        <v>0</v>
      </c>
      <c r="I1459">
        <f t="shared" si="22"/>
        <v>0</v>
      </c>
    </row>
    <row r="1460" spans="2:9" x14ac:dyDescent="0.2">
      <c r="B1460" t="e">
        <f>VLOOKUP(A1460,MEDIDORES!C:L,10,FALSE)</f>
        <v>#N/A</v>
      </c>
      <c r="C1460">
        <f>IFERROR(MATCH($A1460,'Fis-Com'!C:C,0),0)</f>
        <v>0</v>
      </c>
      <c r="D1460">
        <f>IFERROR(MATCH($A1460,'Fis-Com'!D:D,0),0)</f>
        <v>0</v>
      </c>
      <c r="E1460">
        <f>IFERROR(MATCH($A1460,'Fis-Com'!E:E,0),0)</f>
        <v>0</v>
      </c>
      <c r="I1460">
        <f t="shared" si="22"/>
        <v>0</v>
      </c>
    </row>
    <row r="1461" spans="2:9" x14ac:dyDescent="0.2">
      <c r="B1461" t="e">
        <f>VLOOKUP(A1461,MEDIDORES!C:L,10,FALSE)</f>
        <v>#N/A</v>
      </c>
      <c r="C1461">
        <f>IFERROR(MATCH($A1461,'Fis-Com'!C:C,0),0)</f>
        <v>0</v>
      </c>
      <c r="D1461">
        <f>IFERROR(MATCH($A1461,'Fis-Com'!D:D,0),0)</f>
        <v>0</v>
      </c>
      <c r="E1461">
        <f>IFERROR(MATCH($A1461,'Fis-Com'!E:E,0),0)</f>
        <v>0</v>
      </c>
      <c r="I1461">
        <f t="shared" si="22"/>
        <v>0</v>
      </c>
    </row>
    <row r="1462" spans="2:9" x14ac:dyDescent="0.2">
      <c r="B1462" t="e">
        <f>VLOOKUP(A1462,MEDIDORES!C:L,10,FALSE)</f>
        <v>#N/A</v>
      </c>
      <c r="C1462">
        <f>IFERROR(MATCH($A1462,'Fis-Com'!C:C,0),0)</f>
        <v>0</v>
      </c>
      <c r="D1462">
        <f>IFERROR(MATCH($A1462,'Fis-Com'!D:D,0),0)</f>
        <v>0</v>
      </c>
      <c r="E1462">
        <f>IFERROR(MATCH($A1462,'Fis-Com'!E:E,0),0)</f>
        <v>0</v>
      </c>
      <c r="I1462">
        <f t="shared" si="22"/>
        <v>0</v>
      </c>
    </row>
    <row r="1463" spans="2:9" x14ac:dyDescent="0.2">
      <c r="B1463" t="e">
        <f>VLOOKUP(A1463,MEDIDORES!C:L,10,FALSE)</f>
        <v>#N/A</v>
      </c>
      <c r="C1463">
        <f>IFERROR(MATCH($A1463,'Fis-Com'!C:C,0),0)</f>
        <v>0</v>
      </c>
      <c r="D1463">
        <f>IFERROR(MATCH($A1463,'Fis-Com'!D:D,0),0)</f>
        <v>0</v>
      </c>
      <c r="E1463">
        <f>IFERROR(MATCH($A1463,'Fis-Com'!E:E,0),0)</f>
        <v>0</v>
      </c>
      <c r="I1463">
        <f t="shared" si="22"/>
        <v>0</v>
      </c>
    </row>
    <row r="1464" spans="2:9" x14ac:dyDescent="0.2">
      <c r="B1464" t="e">
        <f>VLOOKUP(A1464,MEDIDORES!C:L,10,FALSE)</f>
        <v>#N/A</v>
      </c>
      <c r="C1464">
        <f>IFERROR(MATCH($A1464,'Fis-Com'!C:C,0),0)</f>
        <v>0</v>
      </c>
      <c r="D1464">
        <f>IFERROR(MATCH($A1464,'Fis-Com'!D:D,0),0)</f>
        <v>0</v>
      </c>
      <c r="E1464">
        <f>IFERROR(MATCH($A1464,'Fis-Com'!E:E,0),0)</f>
        <v>0</v>
      </c>
      <c r="I1464">
        <f t="shared" si="22"/>
        <v>0</v>
      </c>
    </row>
    <row r="1465" spans="2:9" x14ac:dyDescent="0.2">
      <c r="B1465" t="e">
        <f>VLOOKUP(A1465,MEDIDORES!C:L,10,FALSE)</f>
        <v>#N/A</v>
      </c>
      <c r="C1465">
        <f>IFERROR(MATCH($A1465,'Fis-Com'!C:C,0),0)</f>
        <v>0</v>
      </c>
      <c r="D1465">
        <f>IFERROR(MATCH($A1465,'Fis-Com'!D:D,0),0)</f>
        <v>0</v>
      </c>
      <c r="E1465">
        <f>IFERROR(MATCH($A1465,'Fis-Com'!E:E,0),0)</f>
        <v>0</v>
      </c>
      <c r="I1465">
        <f t="shared" si="22"/>
        <v>0</v>
      </c>
    </row>
    <row r="1466" spans="2:9" x14ac:dyDescent="0.2">
      <c r="B1466" t="e">
        <f>VLOOKUP(A1466,MEDIDORES!C:L,10,FALSE)</f>
        <v>#N/A</v>
      </c>
      <c r="C1466">
        <f>IFERROR(MATCH($A1466,'Fis-Com'!C:C,0),0)</f>
        <v>0</v>
      </c>
      <c r="D1466">
        <f>IFERROR(MATCH($A1466,'Fis-Com'!D:D,0),0)</f>
        <v>0</v>
      </c>
      <c r="E1466">
        <f>IFERROR(MATCH($A1466,'Fis-Com'!E:E,0),0)</f>
        <v>0</v>
      </c>
      <c r="I1466">
        <f t="shared" si="22"/>
        <v>0</v>
      </c>
    </row>
    <row r="1467" spans="2:9" x14ac:dyDescent="0.2">
      <c r="B1467" t="e">
        <f>VLOOKUP(A1467,MEDIDORES!C:L,10,FALSE)</f>
        <v>#N/A</v>
      </c>
      <c r="C1467">
        <f>IFERROR(MATCH($A1467,'Fis-Com'!C:C,0),0)</f>
        <v>0</v>
      </c>
      <c r="D1467">
        <f>IFERROR(MATCH($A1467,'Fis-Com'!D:D,0),0)</f>
        <v>0</v>
      </c>
      <c r="E1467">
        <f>IFERROR(MATCH($A1467,'Fis-Com'!E:E,0),0)</f>
        <v>0</v>
      </c>
      <c r="I1467">
        <f t="shared" si="22"/>
        <v>0</v>
      </c>
    </row>
    <row r="1468" spans="2:9" x14ac:dyDescent="0.2">
      <c r="B1468" t="e">
        <f>VLOOKUP(A1468,MEDIDORES!C:L,10,FALSE)</f>
        <v>#N/A</v>
      </c>
      <c r="C1468">
        <f>IFERROR(MATCH($A1468,'Fis-Com'!C:C,0),0)</f>
        <v>0</v>
      </c>
      <c r="D1468">
        <f>IFERROR(MATCH($A1468,'Fis-Com'!D:D,0),0)</f>
        <v>0</v>
      </c>
      <c r="E1468">
        <f>IFERROR(MATCH($A1468,'Fis-Com'!E:E,0),0)</f>
        <v>0</v>
      </c>
      <c r="I1468">
        <f t="shared" si="22"/>
        <v>0</v>
      </c>
    </row>
    <row r="1469" spans="2:9" x14ac:dyDescent="0.2">
      <c r="B1469" t="e">
        <f>VLOOKUP(A1469,MEDIDORES!C:L,10,FALSE)</f>
        <v>#N/A</v>
      </c>
      <c r="C1469">
        <f>IFERROR(MATCH($A1469,'Fis-Com'!C:C,0),0)</f>
        <v>0</v>
      </c>
      <c r="D1469">
        <f>IFERROR(MATCH($A1469,'Fis-Com'!D:D,0),0)</f>
        <v>0</v>
      </c>
      <c r="E1469">
        <f>IFERROR(MATCH($A1469,'Fis-Com'!E:E,0),0)</f>
        <v>0</v>
      </c>
      <c r="I1469">
        <f t="shared" si="22"/>
        <v>0</v>
      </c>
    </row>
    <row r="1470" spans="2:9" x14ac:dyDescent="0.2">
      <c r="B1470" t="e">
        <f>VLOOKUP(A1470,MEDIDORES!C:L,10,FALSE)</f>
        <v>#N/A</v>
      </c>
      <c r="C1470">
        <f>IFERROR(MATCH($A1470,'Fis-Com'!C:C,0),0)</f>
        <v>0</v>
      </c>
      <c r="D1470">
        <f>IFERROR(MATCH($A1470,'Fis-Com'!D:D,0),0)</f>
        <v>0</v>
      </c>
      <c r="E1470">
        <f>IFERROR(MATCH($A1470,'Fis-Com'!E:E,0),0)</f>
        <v>0</v>
      </c>
      <c r="I1470">
        <f t="shared" si="22"/>
        <v>0</v>
      </c>
    </row>
    <row r="1471" spans="2:9" x14ac:dyDescent="0.2">
      <c r="B1471" t="e">
        <f>VLOOKUP(A1471,MEDIDORES!C:L,10,FALSE)</f>
        <v>#N/A</v>
      </c>
      <c r="C1471">
        <f>IFERROR(MATCH($A1471,'Fis-Com'!C:C,0),0)</f>
        <v>0</v>
      </c>
      <c r="D1471">
        <f>IFERROR(MATCH($A1471,'Fis-Com'!D:D,0),0)</f>
        <v>0</v>
      </c>
      <c r="E1471">
        <f>IFERROR(MATCH($A1471,'Fis-Com'!E:E,0),0)</f>
        <v>0</v>
      </c>
      <c r="I1471">
        <f t="shared" si="22"/>
        <v>0</v>
      </c>
    </row>
    <row r="1472" spans="2:9" x14ac:dyDescent="0.2">
      <c r="B1472" t="e">
        <f>VLOOKUP(A1472,MEDIDORES!C:L,10,FALSE)</f>
        <v>#N/A</v>
      </c>
      <c r="C1472">
        <f>IFERROR(MATCH($A1472,'Fis-Com'!C:C,0),0)</f>
        <v>0</v>
      </c>
      <c r="D1472">
        <f>IFERROR(MATCH($A1472,'Fis-Com'!D:D,0),0)</f>
        <v>0</v>
      </c>
      <c r="E1472">
        <f>IFERROR(MATCH($A1472,'Fis-Com'!E:E,0),0)</f>
        <v>0</v>
      </c>
      <c r="I1472">
        <f t="shared" si="22"/>
        <v>0</v>
      </c>
    </row>
    <row r="1473" spans="2:9" x14ac:dyDescent="0.2">
      <c r="B1473" t="e">
        <f>VLOOKUP(A1473,MEDIDORES!C:L,10,FALSE)</f>
        <v>#N/A</v>
      </c>
      <c r="C1473">
        <f>IFERROR(MATCH($A1473,'Fis-Com'!C:C,0),0)</f>
        <v>0</v>
      </c>
      <c r="D1473">
        <f>IFERROR(MATCH($A1473,'Fis-Com'!D:D,0),0)</f>
        <v>0</v>
      </c>
      <c r="E1473">
        <f>IFERROR(MATCH($A1473,'Fis-Com'!E:E,0),0)</f>
        <v>0</v>
      </c>
      <c r="I1473">
        <f t="shared" si="22"/>
        <v>0</v>
      </c>
    </row>
    <row r="1474" spans="2:9" x14ac:dyDescent="0.2">
      <c r="B1474" t="e">
        <f>VLOOKUP(A1474,MEDIDORES!C:L,10,FALSE)</f>
        <v>#N/A</v>
      </c>
      <c r="C1474">
        <f>IFERROR(MATCH($A1474,'Fis-Com'!C:C,0),0)</f>
        <v>0</v>
      </c>
      <c r="D1474">
        <f>IFERROR(MATCH($A1474,'Fis-Com'!D:D,0),0)</f>
        <v>0</v>
      </c>
      <c r="E1474">
        <f>IFERROR(MATCH($A1474,'Fis-Com'!E:E,0),0)</f>
        <v>0</v>
      </c>
      <c r="I1474">
        <f t="shared" si="22"/>
        <v>0</v>
      </c>
    </row>
    <row r="1475" spans="2:9" x14ac:dyDescent="0.2">
      <c r="B1475" t="e">
        <f>VLOOKUP(A1475,MEDIDORES!C:L,10,FALSE)</f>
        <v>#N/A</v>
      </c>
      <c r="C1475">
        <f>IFERROR(MATCH($A1475,'Fis-Com'!C:C,0),0)</f>
        <v>0</v>
      </c>
      <c r="D1475">
        <f>IFERROR(MATCH($A1475,'Fis-Com'!D:D,0),0)</f>
        <v>0</v>
      </c>
      <c r="E1475">
        <f>IFERROR(MATCH($A1475,'Fis-Com'!E:E,0),0)</f>
        <v>0</v>
      </c>
      <c r="I1475">
        <f t="shared" si="22"/>
        <v>0</v>
      </c>
    </row>
    <row r="1476" spans="2:9" x14ac:dyDescent="0.2">
      <c r="B1476" t="e">
        <f>VLOOKUP(A1476,MEDIDORES!C:L,10,FALSE)</f>
        <v>#N/A</v>
      </c>
      <c r="C1476">
        <f>IFERROR(MATCH($A1476,'Fis-Com'!C:C,0),0)</f>
        <v>0</v>
      </c>
      <c r="D1476">
        <f>IFERROR(MATCH($A1476,'Fis-Com'!D:D,0),0)</f>
        <v>0</v>
      </c>
      <c r="E1476">
        <f>IFERROR(MATCH($A1476,'Fis-Com'!E:E,0),0)</f>
        <v>0</v>
      </c>
      <c r="I1476">
        <f t="shared" ref="I1476:I1500" si="23">SUM(C1476:E1476)</f>
        <v>0</v>
      </c>
    </row>
    <row r="1477" spans="2:9" x14ac:dyDescent="0.2">
      <c r="B1477" t="e">
        <f>VLOOKUP(A1477,MEDIDORES!C:L,10,FALSE)</f>
        <v>#N/A</v>
      </c>
      <c r="C1477">
        <f>IFERROR(MATCH($A1477,'Fis-Com'!C:C,0),0)</f>
        <v>0</v>
      </c>
      <c r="D1477">
        <f>IFERROR(MATCH($A1477,'Fis-Com'!D:D,0),0)</f>
        <v>0</v>
      </c>
      <c r="E1477">
        <f>IFERROR(MATCH($A1477,'Fis-Com'!E:E,0),0)</f>
        <v>0</v>
      </c>
      <c r="I1477">
        <f t="shared" si="23"/>
        <v>0</v>
      </c>
    </row>
    <row r="1478" spans="2:9" x14ac:dyDescent="0.2">
      <c r="B1478" t="e">
        <f>VLOOKUP(A1478,MEDIDORES!C:L,10,FALSE)</f>
        <v>#N/A</v>
      </c>
      <c r="C1478">
        <f>IFERROR(MATCH($A1478,'Fis-Com'!C:C,0),0)</f>
        <v>0</v>
      </c>
      <c r="D1478">
        <f>IFERROR(MATCH($A1478,'Fis-Com'!D:D,0),0)</f>
        <v>0</v>
      </c>
      <c r="E1478">
        <f>IFERROR(MATCH($A1478,'Fis-Com'!E:E,0),0)</f>
        <v>0</v>
      </c>
      <c r="I1478">
        <f t="shared" si="23"/>
        <v>0</v>
      </c>
    </row>
    <row r="1479" spans="2:9" x14ac:dyDescent="0.2">
      <c r="B1479" t="e">
        <f>VLOOKUP(A1479,MEDIDORES!C:L,10,FALSE)</f>
        <v>#N/A</v>
      </c>
      <c r="C1479">
        <f>IFERROR(MATCH($A1479,'Fis-Com'!C:C,0),0)</f>
        <v>0</v>
      </c>
      <c r="D1479">
        <f>IFERROR(MATCH($A1479,'Fis-Com'!D:D,0),0)</f>
        <v>0</v>
      </c>
      <c r="E1479">
        <f>IFERROR(MATCH($A1479,'Fis-Com'!E:E,0),0)</f>
        <v>0</v>
      </c>
      <c r="I1479">
        <f t="shared" si="23"/>
        <v>0</v>
      </c>
    </row>
    <row r="1480" spans="2:9" x14ac:dyDescent="0.2">
      <c r="B1480" t="e">
        <f>VLOOKUP(A1480,MEDIDORES!C:L,10,FALSE)</f>
        <v>#N/A</v>
      </c>
      <c r="C1480">
        <f>IFERROR(MATCH($A1480,'Fis-Com'!C:C,0),0)</f>
        <v>0</v>
      </c>
      <c r="D1480">
        <f>IFERROR(MATCH($A1480,'Fis-Com'!D:D,0),0)</f>
        <v>0</v>
      </c>
      <c r="E1480">
        <f>IFERROR(MATCH($A1480,'Fis-Com'!E:E,0),0)</f>
        <v>0</v>
      </c>
      <c r="I1480">
        <f t="shared" si="23"/>
        <v>0</v>
      </c>
    </row>
    <row r="1481" spans="2:9" x14ac:dyDescent="0.2">
      <c r="B1481" t="e">
        <f>VLOOKUP(A1481,MEDIDORES!C:L,10,FALSE)</f>
        <v>#N/A</v>
      </c>
      <c r="C1481">
        <f>IFERROR(MATCH($A1481,'Fis-Com'!C:C,0),0)</f>
        <v>0</v>
      </c>
      <c r="D1481">
        <f>IFERROR(MATCH($A1481,'Fis-Com'!D:D,0),0)</f>
        <v>0</v>
      </c>
      <c r="E1481">
        <f>IFERROR(MATCH($A1481,'Fis-Com'!E:E,0),0)</f>
        <v>0</v>
      </c>
      <c r="I1481">
        <f t="shared" si="23"/>
        <v>0</v>
      </c>
    </row>
    <row r="1482" spans="2:9" x14ac:dyDescent="0.2">
      <c r="B1482" t="e">
        <f>VLOOKUP(A1482,MEDIDORES!C:L,10,FALSE)</f>
        <v>#N/A</v>
      </c>
      <c r="C1482">
        <f>IFERROR(MATCH($A1482,'Fis-Com'!C:C,0),0)</f>
        <v>0</v>
      </c>
      <c r="D1482">
        <f>IFERROR(MATCH($A1482,'Fis-Com'!D:D,0),0)</f>
        <v>0</v>
      </c>
      <c r="E1482">
        <f>IFERROR(MATCH($A1482,'Fis-Com'!E:E,0),0)</f>
        <v>0</v>
      </c>
      <c r="I1482">
        <f t="shared" si="23"/>
        <v>0</v>
      </c>
    </row>
    <row r="1483" spans="2:9" x14ac:dyDescent="0.2">
      <c r="B1483" t="e">
        <f>VLOOKUP(A1483,MEDIDORES!C:L,10,FALSE)</f>
        <v>#N/A</v>
      </c>
      <c r="C1483">
        <f>IFERROR(MATCH($A1483,'Fis-Com'!C:C,0),0)</f>
        <v>0</v>
      </c>
      <c r="D1483">
        <f>IFERROR(MATCH($A1483,'Fis-Com'!D:D,0),0)</f>
        <v>0</v>
      </c>
      <c r="E1483">
        <f>IFERROR(MATCH($A1483,'Fis-Com'!E:E,0),0)</f>
        <v>0</v>
      </c>
      <c r="I1483">
        <f t="shared" si="23"/>
        <v>0</v>
      </c>
    </row>
    <row r="1484" spans="2:9" x14ac:dyDescent="0.2">
      <c r="B1484" t="e">
        <f>VLOOKUP(A1484,MEDIDORES!C:L,10,FALSE)</f>
        <v>#N/A</v>
      </c>
      <c r="C1484">
        <f>IFERROR(MATCH($A1484,'Fis-Com'!C:C,0),0)</f>
        <v>0</v>
      </c>
      <c r="D1484">
        <f>IFERROR(MATCH($A1484,'Fis-Com'!D:D,0),0)</f>
        <v>0</v>
      </c>
      <c r="E1484">
        <f>IFERROR(MATCH($A1484,'Fis-Com'!E:E,0),0)</f>
        <v>0</v>
      </c>
      <c r="I1484">
        <f t="shared" si="23"/>
        <v>0</v>
      </c>
    </row>
    <row r="1485" spans="2:9" x14ac:dyDescent="0.2">
      <c r="B1485" t="e">
        <f>VLOOKUP(A1485,MEDIDORES!C:L,10,FALSE)</f>
        <v>#N/A</v>
      </c>
      <c r="C1485">
        <f>IFERROR(MATCH($A1485,'Fis-Com'!C:C,0),0)</f>
        <v>0</v>
      </c>
      <c r="D1485">
        <f>IFERROR(MATCH($A1485,'Fis-Com'!D:D,0),0)</f>
        <v>0</v>
      </c>
      <c r="E1485">
        <f>IFERROR(MATCH($A1485,'Fis-Com'!E:E,0),0)</f>
        <v>0</v>
      </c>
      <c r="I1485">
        <f t="shared" si="23"/>
        <v>0</v>
      </c>
    </row>
    <row r="1486" spans="2:9" x14ac:dyDescent="0.2">
      <c r="B1486" t="e">
        <f>VLOOKUP(A1486,MEDIDORES!C:L,10,FALSE)</f>
        <v>#N/A</v>
      </c>
      <c r="C1486">
        <f>IFERROR(MATCH($A1486,'Fis-Com'!C:C,0),0)</f>
        <v>0</v>
      </c>
      <c r="D1486">
        <f>IFERROR(MATCH($A1486,'Fis-Com'!D:D,0),0)</f>
        <v>0</v>
      </c>
      <c r="E1486">
        <f>IFERROR(MATCH($A1486,'Fis-Com'!E:E,0),0)</f>
        <v>0</v>
      </c>
      <c r="I1486">
        <f t="shared" si="23"/>
        <v>0</v>
      </c>
    </row>
    <row r="1487" spans="2:9" x14ac:dyDescent="0.2">
      <c r="B1487" t="e">
        <f>VLOOKUP(A1487,MEDIDORES!C:L,10,FALSE)</f>
        <v>#N/A</v>
      </c>
      <c r="C1487">
        <f>IFERROR(MATCH($A1487,'Fis-Com'!C:C,0),0)</f>
        <v>0</v>
      </c>
      <c r="D1487">
        <f>IFERROR(MATCH($A1487,'Fis-Com'!D:D,0),0)</f>
        <v>0</v>
      </c>
      <c r="E1487">
        <f>IFERROR(MATCH($A1487,'Fis-Com'!E:E,0),0)</f>
        <v>0</v>
      </c>
      <c r="I1487">
        <f t="shared" si="23"/>
        <v>0</v>
      </c>
    </row>
    <row r="1488" spans="2:9" x14ac:dyDescent="0.2">
      <c r="B1488" t="e">
        <f>VLOOKUP(A1488,MEDIDORES!C:L,10,FALSE)</f>
        <v>#N/A</v>
      </c>
      <c r="C1488">
        <f>IFERROR(MATCH($A1488,'Fis-Com'!C:C,0),0)</f>
        <v>0</v>
      </c>
      <c r="D1488">
        <f>IFERROR(MATCH($A1488,'Fis-Com'!D:D,0),0)</f>
        <v>0</v>
      </c>
      <c r="E1488">
        <f>IFERROR(MATCH($A1488,'Fis-Com'!E:E,0),0)</f>
        <v>0</v>
      </c>
      <c r="I1488">
        <f t="shared" si="23"/>
        <v>0</v>
      </c>
    </row>
    <row r="1489" spans="2:9" x14ac:dyDescent="0.2">
      <c r="B1489" t="e">
        <f>VLOOKUP(A1489,MEDIDORES!C:L,10,FALSE)</f>
        <v>#N/A</v>
      </c>
      <c r="C1489">
        <f>IFERROR(MATCH($A1489,'Fis-Com'!C:C,0),0)</f>
        <v>0</v>
      </c>
      <c r="D1489">
        <f>IFERROR(MATCH($A1489,'Fis-Com'!D:D,0),0)</f>
        <v>0</v>
      </c>
      <c r="E1489">
        <f>IFERROR(MATCH($A1489,'Fis-Com'!E:E,0),0)</f>
        <v>0</v>
      </c>
      <c r="I1489">
        <f t="shared" si="23"/>
        <v>0</v>
      </c>
    </row>
    <row r="1490" spans="2:9" x14ac:dyDescent="0.2">
      <c r="B1490" t="e">
        <f>VLOOKUP(A1490,MEDIDORES!C:L,10,FALSE)</f>
        <v>#N/A</v>
      </c>
      <c r="C1490">
        <f>IFERROR(MATCH($A1490,'Fis-Com'!C:C,0),0)</f>
        <v>0</v>
      </c>
      <c r="D1490">
        <f>IFERROR(MATCH($A1490,'Fis-Com'!D:D,0),0)</f>
        <v>0</v>
      </c>
      <c r="E1490">
        <f>IFERROR(MATCH($A1490,'Fis-Com'!E:E,0),0)</f>
        <v>0</v>
      </c>
      <c r="I1490">
        <f t="shared" si="23"/>
        <v>0</v>
      </c>
    </row>
    <row r="1491" spans="2:9" x14ac:dyDescent="0.2">
      <c r="B1491" t="e">
        <f>VLOOKUP(A1491,MEDIDORES!C:L,10,FALSE)</f>
        <v>#N/A</v>
      </c>
      <c r="C1491">
        <f>IFERROR(MATCH($A1491,'Fis-Com'!C:C,0),0)</f>
        <v>0</v>
      </c>
      <c r="D1491">
        <f>IFERROR(MATCH($A1491,'Fis-Com'!D:D,0),0)</f>
        <v>0</v>
      </c>
      <c r="E1491">
        <f>IFERROR(MATCH($A1491,'Fis-Com'!E:E,0),0)</f>
        <v>0</v>
      </c>
      <c r="I1491">
        <f t="shared" si="23"/>
        <v>0</v>
      </c>
    </row>
    <row r="1492" spans="2:9" x14ac:dyDescent="0.2">
      <c r="B1492" t="e">
        <f>VLOOKUP(A1492,MEDIDORES!C:L,10,FALSE)</f>
        <v>#N/A</v>
      </c>
      <c r="C1492">
        <f>IFERROR(MATCH($A1492,'Fis-Com'!C:C,0),0)</f>
        <v>0</v>
      </c>
      <c r="D1492">
        <f>IFERROR(MATCH($A1492,'Fis-Com'!D:D,0),0)</f>
        <v>0</v>
      </c>
      <c r="E1492">
        <f>IFERROR(MATCH($A1492,'Fis-Com'!E:E,0),0)</f>
        <v>0</v>
      </c>
      <c r="I1492">
        <f t="shared" si="23"/>
        <v>0</v>
      </c>
    </row>
    <row r="1493" spans="2:9" x14ac:dyDescent="0.2">
      <c r="B1493" t="e">
        <f>VLOOKUP(A1493,MEDIDORES!C:L,10,FALSE)</f>
        <v>#N/A</v>
      </c>
      <c r="C1493">
        <f>IFERROR(MATCH($A1493,'Fis-Com'!C:C,0),0)</f>
        <v>0</v>
      </c>
      <c r="D1493">
        <f>IFERROR(MATCH($A1493,'Fis-Com'!D:D,0),0)</f>
        <v>0</v>
      </c>
      <c r="E1493">
        <f>IFERROR(MATCH($A1493,'Fis-Com'!E:E,0),0)</f>
        <v>0</v>
      </c>
      <c r="I1493">
        <f t="shared" si="23"/>
        <v>0</v>
      </c>
    </row>
    <row r="1494" spans="2:9" x14ac:dyDescent="0.2">
      <c r="B1494" t="e">
        <f>VLOOKUP(A1494,MEDIDORES!C:L,10,FALSE)</f>
        <v>#N/A</v>
      </c>
      <c r="C1494">
        <f>IFERROR(MATCH($A1494,'Fis-Com'!C:C,0),0)</f>
        <v>0</v>
      </c>
      <c r="D1494">
        <f>IFERROR(MATCH($A1494,'Fis-Com'!D:D,0),0)</f>
        <v>0</v>
      </c>
      <c r="E1494">
        <f>IFERROR(MATCH($A1494,'Fis-Com'!E:E,0),0)</f>
        <v>0</v>
      </c>
      <c r="I1494">
        <f t="shared" si="23"/>
        <v>0</v>
      </c>
    </row>
    <row r="1495" spans="2:9" x14ac:dyDescent="0.2">
      <c r="B1495" t="e">
        <f>VLOOKUP(A1495,MEDIDORES!C:L,10,FALSE)</f>
        <v>#N/A</v>
      </c>
      <c r="C1495">
        <f>IFERROR(MATCH($A1495,'Fis-Com'!C:C,0),0)</f>
        <v>0</v>
      </c>
      <c r="D1495">
        <f>IFERROR(MATCH($A1495,'Fis-Com'!D:D,0),0)</f>
        <v>0</v>
      </c>
      <c r="E1495">
        <f>IFERROR(MATCH($A1495,'Fis-Com'!E:E,0),0)</f>
        <v>0</v>
      </c>
      <c r="I1495">
        <f t="shared" si="23"/>
        <v>0</v>
      </c>
    </row>
    <row r="1496" spans="2:9" x14ac:dyDescent="0.2">
      <c r="B1496" t="e">
        <f>VLOOKUP(A1496,MEDIDORES!C:L,10,FALSE)</f>
        <v>#N/A</v>
      </c>
      <c r="C1496">
        <f>IFERROR(MATCH($A1496,'Fis-Com'!C:C,0),0)</f>
        <v>0</v>
      </c>
      <c r="D1496">
        <f>IFERROR(MATCH($A1496,'Fis-Com'!D:D,0),0)</f>
        <v>0</v>
      </c>
      <c r="E1496">
        <f>IFERROR(MATCH($A1496,'Fis-Com'!E:E,0),0)</f>
        <v>0</v>
      </c>
      <c r="I1496">
        <f t="shared" si="23"/>
        <v>0</v>
      </c>
    </row>
    <row r="1497" spans="2:9" x14ac:dyDescent="0.2">
      <c r="B1497" t="e">
        <f>VLOOKUP(A1497,MEDIDORES!C:L,10,FALSE)</f>
        <v>#N/A</v>
      </c>
      <c r="C1497">
        <f>IFERROR(MATCH($A1497,'Fis-Com'!C:C,0),0)</f>
        <v>0</v>
      </c>
      <c r="D1497">
        <f>IFERROR(MATCH($A1497,'Fis-Com'!D:D,0),0)</f>
        <v>0</v>
      </c>
      <c r="E1497">
        <f>IFERROR(MATCH($A1497,'Fis-Com'!E:E,0),0)</f>
        <v>0</v>
      </c>
      <c r="I1497">
        <f t="shared" si="23"/>
        <v>0</v>
      </c>
    </row>
    <row r="1498" spans="2:9" x14ac:dyDescent="0.2">
      <c r="B1498" t="e">
        <f>VLOOKUP(A1498,MEDIDORES!C:L,10,FALSE)</f>
        <v>#N/A</v>
      </c>
      <c r="C1498">
        <f>IFERROR(MATCH($A1498,'Fis-Com'!C:C,0),0)</f>
        <v>0</v>
      </c>
      <c r="D1498">
        <f>IFERROR(MATCH($A1498,'Fis-Com'!D:D,0),0)</f>
        <v>0</v>
      </c>
      <c r="E1498">
        <f>IFERROR(MATCH($A1498,'Fis-Com'!E:E,0),0)</f>
        <v>0</v>
      </c>
      <c r="I1498">
        <f t="shared" si="23"/>
        <v>0</v>
      </c>
    </row>
    <row r="1499" spans="2:9" x14ac:dyDescent="0.2">
      <c r="B1499" t="e">
        <f>VLOOKUP(A1499,MEDIDORES!C:L,10,FALSE)</f>
        <v>#N/A</v>
      </c>
      <c r="C1499">
        <f>IFERROR(MATCH($A1499,'Fis-Com'!C:C,0),0)</f>
        <v>0</v>
      </c>
      <c r="D1499">
        <f>IFERROR(MATCH($A1499,'Fis-Com'!D:D,0),0)</f>
        <v>0</v>
      </c>
      <c r="E1499">
        <f>IFERROR(MATCH($A1499,'Fis-Com'!E:E,0),0)</f>
        <v>0</v>
      </c>
      <c r="I1499">
        <f t="shared" si="23"/>
        <v>0</v>
      </c>
    </row>
    <row r="1500" spans="2:9" x14ac:dyDescent="0.2">
      <c r="B1500" t="e">
        <f>VLOOKUP(A1500,MEDIDORES!C:L,10,FALSE)</f>
        <v>#N/A</v>
      </c>
      <c r="C1500">
        <f>IFERROR(MATCH($A1500,'Fis-Com'!C:C,0),0)</f>
        <v>0</v>
      </c>
      <c r="D1500">
        <f>IFERROR(MATCH($A1500,'Fis-Com'!D:D,0),0)</f>
        <v>0</v>
      </c>
      <c r="E1500">
        <f>IFERROR(MATCH($A1500,'Fis-Com'!E:E,0),0)</f>
        <v>0</v>
      </c>
      <c r="I1500">
        <f t="shared" si="23"/>
        <v>0</v>
      </c>
    </row>
  </sheetData>
  <phoneticPr fontId="1" type="noConversion"/>
  <pageMargins left="0.7" right="0.7" top="0.75" bottom="0.75" header="0.3" footer="0.3"/>
  <pageSetup orientation="portrait" horizontalDpi="4294967293" r:id="rId2"/>
  <legacyDrawing r:id="rId3"/>
  <tableParts count="1">
    <tablePart r:id="rId4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��< ? x m l   v e r s i o n = " 1 . 0 "   e n c o d i n g = " u t f - 1 6 " ? > < D a t a M a s h u p   s q m i d = " 1 c f 5 a 6 1 4 - 3 5 d a - 4 4 a 0 - 9 0 3 7 - 9 b 5 d 7 a b 7 6 e c d "   x m l n s = " h t t p : / / s c h e m a s . m i c r o s o f t . c o m / D a t a M a s h u p " > A A A A A I k E A A B Q S w M E F A A C A A g A u a y r U u 5 h Y m a m A A A A + A A A A B I A H A B D b 2 5 m a W c v U G F j a 2 F n Z S 5 4 b W w g o h g A K K A U A A A A A A A A A A A A A A A A A A A A A A A A A A A A h Y 8 x D o I w G E a v Q r r T l i p J Q 3 7 K w A q J i Y l x b a B C I x R D i + V u D h 7 J K 0 i i q J v j 9 / K G 9 z 1 u d 8 j m v g u u a r R 6 M C m K M E W B M t V Q a 9 O k a H K n k K N M w E 5 W Z 9 m o Y J G N T W Z b p 6 h 1 7 p I Q 4 r 3 H f o O H s S G M 0 o g c y 2 J f t a q X 6 C P r / 3 K o j X X S V A o J O L x i B M O c 4 Z j H H L N t B G T F U G r z V d h S j C m Q H w j 5 1 L l p V E L Z M C + A r B P I + 4 V 4 A l B L A w Q U A A I A C A C 5 r K t S D 8 r p q 6 Q A A A D p A A A A E w A c A F t D b 2 5 0 Z W 5 0 X 1 R 5 c G V z X S 5 4 b W w g o h g A K K A U A A A A A A A A A A A A A A A A A A A A A A A A A A A A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M E F A A C A A g A u a y r U h W J y 4 q B A Q A A k w M A A B M A H A B G b 3 J t d W x h c y 9 T Z W N 0 a W 9 u M S 5 t I K I Y A C i g F A A A A A A A A A A A A A A A A A A A A A A A A A A A A H 1 S 3 W q D M B S + F / o O h + x G Q Q r d x m 6 2 D k a p s J s O V O i F y D i 1 6 R o a k y 6 J X Y v 0 k f Y U e 7 H F u v 5 a 5 4 3 4 5 f P 7 O T m a Z o Z J A V H 9 7 j 1 2 n I 6 j 5 6 j o F G K c c O x B H z g 1 H Q f s 8 6 b Y B x U W G a 4 z y r u D Q i k q z F i q x U T K h e u V y Q h z 2 i f 1 n y T d J g M p j K W k f i 1 w Q 2 K 2 l J B h P m E 4 l c R K V V z a j R U K P Z M q H 0 h e 5 C L e L K l 2 a z u / L E k c v o y i Y B g S H 4 w 9 A k P X Z u t D u Z N r g A O O K 9 q z 8 K s w D / f d S u y I 3 7 b g d y 0 4 B E y z D B s m w c + 3 x a W G A L l B 2 1 L v K S g 2 O 8 Z Q G 5 b b l v 9 Q o i J H y C o b f W 6 / 9 Q 4 T q y e C G j 4 L Z n C K + j i 1 k O Z y R W u C d i + H 6 5 9 M 4 t j 9 2 P Z 6 h Z b Y Z 1 F P 0 g 2 V k o r u w 8 l G u F B + 6 T E z 8 x 2 v y t i s c 7 j H E 9 m A c U u Z M W 7 U e e W I c r u q l a p 7 x d w H i t k c h D Q Q 2 4 v q V u u H z M 4 m 2 W 9 Q a q u 8 2 4 + I e N B q 1 2 v x u 0 z 1 Z 5 e c L k o K T 8 8 g C s 7 t J U + v H B H i d R w m W p 0 f f w F Q S w E C L Q A U A A I A C A C 5 r K t S 7 m F i Z q Y A A A D 4 A A A A E g A A A A A A A A A A A A A A A A A A A A A A Q 2 9 u Z m l n L 1 B h Y 2 t h Z 2 U u e G 1 s U E s B A i 0 A F A A C A A g A u a y r U g / K 6 a u k A A A A 6 Q A A A B M A A A A A A A A A A A A A A A A A 8 g A A A F t D b 2 5 0 Z W 5 0 X 1 R 5 c G V z X S 5 4 b W x Q S w E C L Q A U A A I A C A C 5 r K t S F Y n L i o E B A A C T A w A A E w A A A A A A A A A A A A A A A A D j A Q A A R m 9 y b X V s Y X M v U 2 V j d G l v b j E u b V B L B Q Y A A A A A A w A D A M I A A A C x A w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4 i D A A A A A A A A A A M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E x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1 B p d m 9 0 V G F i b G U i I C 8 + P E V u d H J 5 I F R 5 c G U 9 I k Z p b G x U b 0 R h d G F N b 2 R l b E V u Y W J s Z W Q i I F Z h b H V l P S J s M C I g L z 4 8 R W 5 0 c n k g V H l w Z T 0 i T m F 2 a W d h d G l v b l N 0 Z X B O Y W 1 l I i B W Y W x 1 Z T 0 i c 0 5 h d m V n Y W N p w 7 N u I i A v P j x F b n R y e S B U e X B l P S J O Y W 1 l V X B k Y X R l Z E F m d G V y R m l s b C I g V m F s d W U 9 I m w w I i A v P j x F b n R y e S B U e X B l P S J S Z X N 1 b H R U e X B l I i B W Y W x 1 Z T 0 i c 1 R h Y m x l I i A v P j x F b n R y e S B U e X B l P S J C d W Z m Z X J O Z X h 0 U m V m c m V z a C I g V m F s d W U 9 I m w w I i A v P j x F b n R y e S B U e X B l P S J S Z W N v d m V y e V R h c m d l d F J v d y I g V m F s d W U 9 I m w x I i A v P j x F b n R y e S B U e X B l P S J S Z W N v d m V y e V R h c m d l d E N v b H V t b i I g V m F s d W U 9 I m w x M S I g L z 4 8 R W 5 0 c n k g V H l w Z T 0 i U m V j b 3 Z l c n l U Y X J n Z X R T a G V l d C I g V m F s d W U 9 I n N S Z X Y t R m l z I i A v P j x F b n R y e S B U e X B l P S J Q a X Z v d E 9 i a m V j d E 5 h b W U i I F Z h b H V l P S J z U m V 2 L U Z p c y F U Y W J s Y U R p b s O h b W l j Y T E i I C 8 + P E V u d H J 5 I F R 5 c G U 9 I k Z p b G x l Z E N v b X B s Z X R l U m V z d W x 0 V G 9 X b 3 J r c 2 h l Z X Q i I F Z h b H V l P S J s M C I g L z 4 8 R W 5 0 c n k g V H l w Z T 0 i U X V l c n l J R C I g V m F s d W U 9 I n M x M W Z m N T Q 2 Z i 1 j N z A z L T Q z N W E t O G Z l M y 1 l M T N l M j Y w N W E w O T A i I C 8 + P E V u d H J 5 I F R 5 c G U 9 I k Z p b G x F c n J v c k N v d W 5 0 I i B W Y W x 1 Z T 0 i b D A i I C 8 + P E V u d H J 5 I F R 5 c G U 9 I k Z p b G x M Y X N 0 V X B k Y X R l Z C I g V m F s d W U 9 I m Q y M D I x L T A 1 L T E y V D A x O j M 3 O j U x L j U 0 N D c z O T V a I i A v P j x F b n R y e S B U e X B l P S J G a W x s R X J y b 3 J D b 2 R l I i B W Y W x 1 Z T 0 i c 1 V u a 2 5 v d 2 4 i I C 8 + P E V u d H J 5 I F R 5 c G U 9 I k Z p b G x D b 2 x 1 b W 5 U e X B l c y I g V m F s d W U 9 I n N C Z 1 l H I i A v P j x F b n R y e S B U e X B l P S J G a W x s Q 2 9 s d W 1 u T m F t Z X M i I F Z h b H V l P S J z W y Z x d W 9 0 O 1 R S Q U 5 T R k V S J n F 1 b 3 Q 7 L C Z x d W 9 0 O 1 R p c G 8 m c X V v d D s s J n F 1 b 3 Q 7 Q 2 x h d m U g R m l z a W N h J n F 1 b 3 Q 7 X S I g L z 4 8 R W 5 0 c n k g V H l w Z T 0 i R m l s b E N v d W 5 0 I i B W Y W x 1 Z T 0 i b D A i I C 8 + P E V u d H J 5 I F R 5 c G U 9 I k Z p b G x T d G F 0 d X M i I F Z h b H V l P S J z Q 2 9 t c G x l d G U i I C 8 + P E V u d H J 5 I F R 5 c G U 9 I k F k Z G V k V G 9 E Y X R h T W 9 k Z W w i I F Z h b H V l P S J s M C I g L z 4 8 R W 5 0 c n k g V H l w Z T 0 i U m V s Y X R p b 2 5 z a G l w S W 5 m b 0 N v b n R h a W 5 l c i I g V m F s d W U 9 I n N 7 J n F 1 b 3 Q 7 Y 2 9 s d W 1 u Q 2 9 1 b n Q m c X V v d D s 6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E x L 0 V y c m 9 y Z X M g c X V p d G F k b 3 M u e 1 R S Q U 5 T R k V S L D B 9 J n F 1 b 3 Q 7 L C Z x d W 9 0 O 1 N l Y 3 R p b 2 4 x L 1 R h Y m x h M S 9 F c n J v c m V z I H F 1 a X R h Z G 9 z L n t U a X B v L D F 9 J n F 1 b 3 Q 7 L C Z x d W 9 0 O 1 N l Y 3 R p b 2 4 x L 1 R h Y m x h M S 9 F c n J v c m V z I H F 1 a X R h Z G 9 z L n t D b G F 2 Z S B G a X N p Y 2 E s M n 0 m c X V v d D t d L C Z x d W 9 0 O 0 N v b H V t b k N v d W 5 0 J n F 1 b 3 Q 7 O j M s J n F 1 b 3 Q 7 S 2 V 5 Q 2 9 s d W 1 u T m F t Z X M m c X V v d D s 6 W 1 0 s J n F 1 b 3 Q 7 Q 2 9 s d W 1 u S W R l b n R p d G l l c y Z x d W 9 0 O z p b J n F 1 b 3 Q 7 U 2 V j d G l v b j E v V G F i b G E x L 0 V y c m 9 y Z X M g c X V p d G F k b 3 M u e 1 R S Q U 5 T R k V S L D B 9 J n F 1 b 3 Q 7 L C Z x d W 9 0 O 1 N l Y 3 R p b 2 4 x L 1 R h Y m x h M S 9 F c n J v c m V z I H F 1 a X R h Z G 9 z L n t U a X B v L D F 9 J n F 1 b 3 Q 7 L C Z x d W 9 0 O 1 N l Y 3 R p b 2 4 x L 1 R h Y m x h M S 9 F c n J v c m V z I H F 1 a X R h Z G 9 z L n t D b G F 2 Z S B G a X N p Y 2 E s M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h M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Y T E v Q 2 9 s d W 1 u Y X M l M j B x d W l 0 Y W R h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h M S 9 F c n J v c m V z J T I w c X V p d G F k b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Y T E v R m l s Y X M l M j B m a W x 0 c m F k Y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Y T E v R m l s Y X M l M j B m a W x 0 c m F k Y X M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E x L 1 R p c G 8 l M j B j Y W 1 i a W F k b z w v S X R l b V B h d G g + P C 9 J d G V t T G 9 j Y X R p b 2 4 + P F N 0 Y W J s Z U V u d H J p Z X M g L z 4 8 L 0 l 0 Z W 0 + P C 9 J d G V t c z 4 8 L 0 x v Y 2 F s U G F j a 2 F n Z U 1 l d G F k Y X R h R m l s Z T 4 W A A A A U E s F B g A A A A A A A A A A A A A A A A A A A A A A A N o A A A A B A A A A 0 I y d 3 w E V 0 R G M e g D A T 8 K X 6 w E A A A D K b 6 u u b 7 i x T Z A w p P r G a h 7 t A A A A A A I A A A A A A A N m A A D A A A A A E A A A A P h E T t s G Q K b o T 5 Z d A 8 h J 9 v c A A A A A B I A A A K A A A A A Q A A A A p e + i d Z 5 + t s S 0 L D X c x 3 z W v 1 A A A A B W E r j q E 9 0 p a 6 f N H O 9 W X W Q c g 4 g i Z Q g c Z z F f y f W e q V h y P v 2 4 1 / O Z q 2 b U G 6 u W J b s r l G 7 6 U N d y 8 2 r 7 Y h l k C 6 7 K P 5 K q Z 9 w k L R p B j B P i I E 4 6 a V 5 g U R Q A A A B N T O f t o I z 0 p N H z M g o W C z w y G 9 L j a Q = = < / D a t a M a s h u p > 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DD003E64F7BD474D90712CF3CE4C6ABD" ma:contentTypeVersion="2" ma:contentTypeDescription="Crear nuevo documento." ma:contentTypeScope="" ma:versionID="ecb8c855e633d5bff7c30200b8c23e18">
  <xsd:schema xmlns:xsd="http://www.w3.org/2001/XMLSchema" xmlns:xs="http://www.w3.org/2001/XMLSchema" xmlns:p="http://schemas.microsoft.com/office/2006/metadata/properties" xmlns:ns2="ebb6b87e-3fe3-40a0-b298-c571cf2dfe21" targetNamespace="http://schemas.microsoft.com/office/2006/metadata/properties" ma:root="true" ma:fieldsID="0df0e0daf6d0c5a28d149362df8d2203" ns2:_="">
    <xsd:import namespace="ebb6b87e-3fe3-40a0-b298-c571cf2dfe21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bb6b87e-3fe3-40a0-b298-c571cf2dfe2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E5FC9FC1-22C2-4B5B-9585-84B55F22614C}">
  <ds:schemaRefs>
    <ds:schemaRef ds:uri="http://purl.org/dc/dcmitype/"/>
    <ds:schemaRef ds:uri="http://schemas.openxmlformats.org/package/2006/metadata/core-properties"/>
    <ds:schemaRef ds:uri="http://schemas.microsoft.com/office/2006/metadata/properties"/>
    <ds:schemaRef ds:uri="http://purl.org/dc/terms/"/>
    <ds:schemaRef ds:uri="http://schemas.microsoft.com/office/infopath/2007/PartnerControls"/>
    <ds:schemaRef ds:uri="ebb6b87e-3fe3-40a0-b298-c571cf2dfe21"/>
    <ds:schemaRef ds:uri="http://purl.org/dc/elements/1.1/"/>
    <ds:schemaRef ds:uri="http://schemas.microsoft.com/office/2006/documentManagement/types"/>
    <ds:schemaRef ds:uri="http://www.w3.org/XML/1998/namespace"/>
  </ds:schemaRefs>
</ds:datastoreItem>
</file>

<file path=customXml/itemProps2.xml><?xml version="1.0" encoding="utf-8"?>
<ds:datastoreItem xmlns:ds="http://schemas.openxmlformats.org/officeDocument/2006/customXml" ds:itemID="{5E5FAC0A-340B-4B8D-A2A4-195FBB4E9ADE}">
  <ds:schemaRefs>
    <ds:schemaRef ds:uri="http://schemas.microsoft.com/DataMashup"/>
  </ds:schemaRefs>
</ds:datastoreItem>
</file>

<file path=customXml/itemProps3.xml><?xml version="1.0" encoding="utf-8"?>
<ds:datastoreItem xmlns:ds="http://schemas.openxmlformats.org/officeDocument/2006/customXml" ds:itemID="{8549514D-457E-4E89-8023-1DE184B8A8B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bb6b87e-3fe3-40a0-b298-c571cf2dfe2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4.xml><?xml version="1.0" encoding="utf-8"?>
<ds:datastoreItem xmlns:ds="http://schemas.openxmlformats.org/officeDocument/2006/customXml" ds:itemID="{83D0A2C3-8C53-46C1-AAB2-35A7A0354A95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11</vt:i4>
      </vt:variant>
    </vt:vector>
  </HeadingPairs>
  <TitlesOfParts>
    <vt:vector size="11" baseType="lpstr">
      <vt:lpstr>BARRAS</vt:lpstr>
      <vt:lpstr>LÍNEAS</vt:lpstr>
      <vt:lpstr>DATOS GENERALES</vt:lpstr>
      <vt:lpstr>MEDIDORES</vt:lpstr>
      <vt:lpstr>Control de cambios</vt:lpstr>
      <vt:lpstr>BARRAS_REGION</vt:lpstr>
      <vt:lpstr>claves_barras</vt:lpstr>
      <vt:lpstr>Fis-Com</vt:lpstr>
      <vt:lpstr>Rev-Fis</vt:lpstr>
      <vt:lpstr>TIPO_LINEA</vt:lpstr>
      <vt:lpstr>HOMOLOGACION_BARRAS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victor</dc:creator>
  <cp:lastModifiedBy>Freddy Arriagada Álvarez</cp:lastModifiedBy>
  <cp:lastPrinted>2015-11-16T15:39:29Z</cp:lastPrinted>
  <dcterms:created xsi:type="dcterms:W3CDTF">2004-02-15T02:17:54Z</dcterms:created>
  <dcterms:modified xsi:type="dcterms:W3CDTF">2022-11-14T19:57:25Z</dcterms:modified>
</cp:coreProperties>
</file>